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SIBEL-SE\Desktop\AUDITORIA FOFISP 2023\INFORMES MENSUALES\"/>
    </mc:Choice>
  </mc:AlternateContent>
  <xr:revisionPtr revIDLastSave="0" documentId="8_{4C79A02A-1FBA-4548-9584-539C3151177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OAX" sheetId="1" r:id="rId1"/>
    <sheet name="REPORTE  INFORME" sheetId="3" r:id="rId2"/>
    <sheet name="INSTRUCTIVO" sheetId="2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2">#REF!</definedName>
    <definedName name="_xlnm._FilterDatabase" localSheetId="0" hidden="1">OAX!$A$51:$S$1099</definedName>
    <definedName name="_xlnm._FilterDatabase" localSheetId="1" hidden="1">'REPORTE  INFORME'!$A$13:$S$1061</definedName>
    <definedName name="_xlnm._FilterDatabase">#REF!</definedName>
    <definedName name="a" localSheetId="1">#REF!</definedName>
    <definedName name="a">#REF!</definedName>
    <definedName name="_xlnm.Print_Area" localSheetId="2">INSTRUCTIVO!$A$2:$B$40</definedName>
    <definedName name="_xlnm.Print_Area" localSheetId="0">OAX!$C$1:$S$1099</definedName>
    <definedName name="_xlnm.Print_Area" localSheetId="1">'REPORTE  INFORME'!$C$1:$BA$1065</definedName>
    <definedName name="CAPACITACIONFGE">[1]FGE!$A$456:$U$622</definedName>
    <definedName name="Categorías_de_gastos" localSheetId="1">#REF!</definedName>
    <definedName name="Categorías_de_gastos">#REF!</definedName>
    <definedName name="control">[1]SESESP!$A$309:$V$542</definedName>
    <definedName name="datosum">'[2]2015 ESTRUCTURA'!$N$56:$N$3552</definedName>
    <definedName name="e" localSheetId="1">#REF!</definedName>
    <definedName name="e">#REF!</definedName>
    <definedName name="entidadfed">INDIRECT([3]TABLAS!$K$168)</definedName>
    <definedName name="FORTALECIMIENTOFGE">[1]FGE!$A$1081:$V$1594</definedName>
    <definedName name="JUSTICIA">[1]FGE!$A$146:$V$369</definedName>
    <definedName name="mapa">INDIRECT([3]TABLAS!$K$169)</definedName>
    <definedName name="MiColumna" localSheetId="2">'[4]24 San Luis Potosi'!#REF!</definedName>
    <definedName name="MiColumna" localSheetId="1">'[4]24 San Luis Potosi'!#REF!</definedName>
    <definedName name="MiColumna">'[4]24 San Luis Potosi'!#REF!</definedName>
    <definedName name="MiFila" localSheetId="2">'[4]24 San Luis Potosi'!#REF!</definedName>
    <definedName name="MiFila" localSheetId="1">'[4]24 San Luis Potosi'!#REF!</definedName>
    <definedName name="MiFila">'[4]24 San Luis Potosi'!#REF!</definedName>
    <definedName name="penitenciario">[1]SSP!$A$2145:$V$2597</definedName>
    <definedName name="PROFESIONALIZACION">[1]SESESP!$A$58:$V$307</definedName>
    <definedName name="RED">[1]C4!$A$55:$V$189</definedName>
    <definedName name="xxx" localSheetId="2">'[4]24 San Luis Potosi'!#REF!</definedName>
    <definedName name="xxx" localSheetId="1">'[4]24 San Luis Potosi'!#REF!</definedName>
    <definedName name="xxx">'[4]24 San Luis Potosi'!#REF!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599" i="1" l="1"/>
  <c r="AQ108" i="1"/>
  <c r="AQ107" i="1"/>
  <c r="AQ52" i="1"/>
  <c r="AQ73" i="1"/>
  <c r="AQ51" i="1"/>
  <c r="AQ900" i="1"/>
  <c r="AQ886" i="1" s="1"/>
  <c r="AQ788" i="1"/>
  <c r="AQ902" i="1"/>
  <c r="AQ901" i="1" s="1"/>
  <c r="AQ903" i="1"/>
  <c r="AQ910" i="1"/>
  <c r="AQ707" i="1"/>
  <c r="AQ686" i="1"/>
  <c r="AQ709" i="1"/>
  <c r="AQ789" i="1"/>
  <c r="AQ806" i="1"/>
  <c r="AQ598" i="1"/>
  <c r="AQ597" i="1"/>
  <c r="AQ596" i="1"/>
  <c r="AB902" i="1"/>
  <c r="AC902" i="1"/>
  <c r="AB900" i="1"/>
  <c r="AB886" i="1"/>
  <c r="AG886" i="1"/>
  <c r="AG910" i="1"/>
  <c r="AG902" i="1"/>
  <c r="AE862" i="1"/>
  <c r="AE788" i="1"/>
  <c r="AE756" i="1"/>
  <c r="AE886" i="1"/>
  <c r="AE900" i="1"/>
  <c r="AQ595" i="1"/>
  <c r="AQ622" i="1"/>
  <c r="AQ623" i="1"/>
  <c r="AQ627" i="1"/>
  <c r="AQ265" i="1"/>
  <c r="AQ160" i="1"/>
  <c r="AQ109" i="1"/>
  <c r="AQ147" i="1"/>
  <c r="AQ89" i="1"/>
  <c r="AJ89" i="1"/>
  <c r="AH89" i="1"/>
  <c r="AE1093" i="1"/>
  <c r="AV706" i="1"/>
  <c r="AE706" i="1"/>
  <c r="AV863" i="1"/>
  <c r="AE863" i="1"/>
  <c r="AE713" i="1"/>
  <c r="AE703" i="1"/>
  <c r="AE605" i="1"/>
  <c r="AE604" i="1"/>
  <c r="AE603" i="1"/>
  <c r="AE601" i="1"/>
  <c r="AE712" i="1"/>
  <c r="AF706" i="1"/>
  <c r="AV147" i="1"/>
  <c r="AF147" i="1"/>
  <c r="AE807" i="1" l="1"/>
  <c r="AE147" i="1"/>
  <c r="AV51" i="1"/>
  <c r="AW51" i="1"/>
  <c r="AX51" i="1"/>
  <c r="AY51" i="1"/>
  <c r="AY1061" i="3" l="1"/>
  <c r="AX1061" i="3"/>
  <c r="AW1061" i="3"/>
  <c r="AV1061" i="3"/>
  <c r="AY1060" i="3"/>
  <c r="AX1060" i="3"/>
  <c r="AW1060" i="3"/>
  <c r="AV1060" i="3"/>
  <c r="AY1059" i="3"/>
  <c r="AX1059" i="3"/>
  <c r="AW1059" i="3"/>
  <c r="AV1059" i="3"/>
  <c r="AY1058" i="3"/>
  <c r="AX1058" i="3"/>
  <c r="AW1058" i="3"/>
  <c r="AV1058" i="3"/>
  <c r="AY1057" i="3"/>
  <c r="AX1057" i="3"/>
  <c r="AW1057" i="3"/>
  <c r="AV1057" i="3"/>
  <c r="BA1056" i="3"/>
  <c r="AZ1056" i="3"/>
  <c r="AY1056" i="3"/>
  <c r="AX1056" i="3"/>
  <c r="AW1056" i="3"/>
  <c r="AV1056" i="3"/>
  <c r="AU1056" i="3"/>
  <c r="AT1056" i="3"/>
  <c r="AY1055" i="3"/>
  <c r="AX1055" i="3"/>
  <c r="AW1055" i="3"/>
  <c r="AV1055" i="3"/>
  <c r="AY1054" i="3"/>
  <c r="AX1054" i="3"/>
  <c r="AW1054" i="3"/>
  <c r="AV1054" i="3"/>
  <c r="AY1053" i="3"/>
  <c r="AX1053" i="3"/>
  <c r="AW1053" i="3"/>
  <c r="AV1053" i="3"/>
  <c r="AY1052" i="3"/>
  <c r="AX1052" i="3"/>
  <c r="AW1052" i="3"/>
  <c r="AV1052" i="3"/>
  <c r="AY1051" i="3"/>
  <c r="AX1051" i="3"/>
  <c r="AW1051" i="3"/>
  <c r="AV1051" i="3"/>
  <c r="AY1048" i="3"/>
  <c r="AX1048" i="3"/>
  <c r="AW1048" i="3"/>
  <c r="AV1048" i="3"/>
  <c r="AY1047" i="3"/>
  <c r="AX1047" i="3"/>
  <c r="AW1047" i="3"/>
  <c r="AV1047" i="3"/>
  <c r="AY1046" i="3"/>
  <c r="AX1046" i="3"/>
  <c r="AW1046" i="3"/>
  <c r="AV1046" i="3"/>
  <c r="BA1045" i="3"/>
  <c r="AZ1045" i="3"/>
  <c r="AY1045" i="3"/>
  <c r="AX1045" i="3"/>
  <c r="AW1045" i="3"/>
  <c r="AV1045" i="3"/>
  <c r="AU1045" i="3"/>
  <c r="AT1045" i="3"/>
  <c r="BA1044" i="3"/>
  <c r="AZ1044" i="3"/>
  <c r="AY1044" i="3"/>
  <c r="AX1044" i="3"/>
  <c r="AW1044" i="3"/>
  <c r="AV1044" i="3"/>
  <c r="AU1044" i="3"/>
  <c r="AT1044" i="3"/>
  <c r="AY1042" i="3"/>
  <c r="AX1042" i="3"/>
  <c r="AW1042" i="3"/>
  <c r="AV1042" i="3"/>
  <c r="BA1041" i="3"/>
  <c r="AZ1041" i="3"/>
  <c r="AY1041" i="3"/>
  <c r="AX1041" i="3"/>
  <c r="AW1041" i="3"/>
  <c r="AV1041" i="3"/>
  <c r="AU1041" i="3"/>
  <c r="AT1041" i="3"/>
  <c r="BA1040" i="3"/>
  <c r="AZ1040" i="3"/>
  <c r="AY1040" i="3"/>
  <c r="AX1040" i="3"/>
  <c r="AW1040" i="3"/>
  <c r="AV1040" i="3"/>
  <c r="AU1040" i="3"/>
  <c r="AT1040" i="3"/>
  <c r="AY1039" i="3"/>
  <c r="AX1039" i="3"/>
  <c r="AW1039" i="3"/>
  <c r="AV1039" i="3"/>
  <c r="BA1038" i="3"/>
  <c r="AZ1038" i="3"/>
  <c r="AY1038" i="3"/>
  <c r="AX1038" i="3"/>
  <c r="AW1038" i="3"/>
  <c r="AV1038" i="3"/>
  <c r="AU1038" i="3"/>
  <c r="AT1038" i="3"/>
  <c r="BA1037" i="3"/>
  <c r="AZ1037" i="3"/>
  <c r="AY1037" i="3"/>
  <c r="AX1037" i="3"/>
  <c r="AW1037" i="3"/>
  <c r="AV1037" i="3"/>
  <c r="AU1037" i="3"/>
  <c r="AT1037" i="3"/>
  <c r="AY1036" i="3"/>
  <c r="AX1036" i="3"/>
  <c r="AW1036" i="3"/>
  <c r="AV1036" i="3"/>
  <c r="BA1035" i="3"/>
  <c r="AZ1035" i="3"/>
  <c r="AY1035" i="3"/>
  <c r="AX1035" i="3"/>
  <c r="AW1035" i="3"/>
  <c r="AV1035" i="3"/>
  <c r="AU1035" i="3"/>
  <c r="AT1035" i="3"/>
  <c r="BA1034" i="3"/>
  <c r="AZ1034" i="3"/>
  <c r="AY1034" i="3"/>
  <c r="AX1034" i="3"/>
  <c r="AW1034" i="3"/>
  <c r="AV1034" i="3"/>
  <c r="AU1034" i="3"/>
  <c r="AT1034" i="3"/>
  <c r="BA1033" i="3"/>
  <c r="AZ1033" i="3"/>
  <c r="AY1033" i="3"/>
  <c r="AX1033" i="3"/>
  <c r="AW1033" i="3"/>
  <c r="AV1033" i="3"/>
  <c r="AU1033" i="3"/>
  <c r="AT1033" i="3"/>
  <c r="AY1032" i="3"/>
  <c r="AX1032" i="3"/>
  <c r="AW1032" i="3"/>
  <c r="AV1032" i="3"/>
  <c r="BA1031" i="3"/>
  <c r="AZ1031" i="3"/>
  <c r="AY1031" i="3"/>
  <c r="AX1031" i="3"/>
  <c r="AW1031" i="3"/>
  <c r="AV1031" i="3"/>
  <c r="AU1031" i="3"/>
  <c r="AT1031" i="3"/>
  <c r="BA1030" i="3"/>
  <c r="AZ1030" i="3"/>
  <c r="AY1030" i="3"/>
  <c r="AX1030" i="3"/>
  <c r="AW1030" i="3"/>
  <c r="AV1030" i="3"/>
  <c r="AU1030" i="3"/>
  <c r="AT1030" i="3"/>
  <c r="BA1029" i="3"/>
  <c r="AZ1029" i="3"/>
  <c r="AY1029" i="3"/>
  <c r="AX1029" i="3"/>
  <c r="AW1029" i="3"/>
  <c r="AV1029" i="3"/>
  <c r="AU1029" i="3"/>
  <c r="AT1029" i="3"/>
  <c r="AY1027" i="3"/>
  <c r="AX1027" i="3"/>
  <c r="AW1027" i="3"/>
  <c r="AV1027" i="3"/>
  <c r="BA1026" i="3"/>
  <c r="AZ1026" i="3"/>
  <c r="AY1026" i="3"/>
  <c r="AX1026" i="3"/>
  <c r="AW1026" i="3"/>
  <c r="AV1026" i="3"/>
  <c r="AU1026" i="3"/>
  <c r="AT1026" i="3"/>
  <c r="AY1025" i="3"/>
  <c r="AX1025" i="3"/>
  <c r="AW1025" i="3"/>
  <c r="AV1025" i="3"/>
  <c r="BA1024" i="3"/>
  <c r="AZ1024" i="3"/>
  <c r="AY1024" i="3"/>
  <c r="AX1024" i="3"/>
  <c r="AW1024" i="3"/>
  <c r="AV1024" i="3"/>
  <c r="AU1024" i="3"/>
  <c r="AT1024" i="3"/>
  <c r="BA1023" i="3"/>
  <c r="AZ1023" i="3"/>
  <c r="AY1023" i="3"/>
  <c r="AX1023" i="3"/>
  <c r="AW1023" i="3"/>
  <c r="AV1023" i="3"/>
  <c r="AU1023" i="3"/>
  <c r="AT1023" i="3"/>
  <c r="AY1022" i="3"/>
  <c r="AX1022" i="3"/>
  <c r="AW1022" i="3"/>
  <c r="AV1022" i="3"/>
  <c r="BA1021" i="3"/>
  <c r="AZ1021" i="3"/>
  <c r="AY1021" i="3"/>
  <c r="AX1021" i="3"/>
  <c r="AW1021" i="3"/>
  <c r="AV1021" i="3"/>
  <c r="AU1021" i="3"/>
  <c r="AT1021" i="3"/>
  <c r="AY1020" i="3"/>
  <c r="AX1020" i="3"/>
  <c r="AW1020" i="3"/>
  <c r="AV1020" i="3"/>
  <c r="AY1019" i="3"/>
  <c r="AX1019" i="3"/>
  <c r="AW1019" i="3"/>
  <c r="AV1019" i="3"/>
  <c r="AY1018" i="3"/>
  <c r="AX1018" i="3"/>
  <c r="AW1018" i="3"/>
  <c r="AV1018" i="3"/>
  <c r="AY1017" i="3"/>
  <c r="AX1017" i="3"/>
  <c r="AW1017" i="3"/>
  <c r="AV1017" i="3"/>
  <c r="AY1016" i="3"/>
  <c r="AX1016" i="3"/>
  <c r="AW1016" i="3"/>
  <c r="AV1016" i="3"/>
  <c r="AY1015" i="3"/>
  <c r="AX1015" i="3"/>
  <c r="AW1015" i="3"/>
  <c r="AV1015" i="3"/>
  <c r="BA1014" i="3"/>
  <c r="AZ1014" i="3"/>
  <c r="AY1014" i="3"/>
  <c r="AX1014" i="3"/>
  <c r="AW1014" i="3"/>
  <c r="AV1014" i="3"/>
  <c r="AU1014" i="3"/>
  <c r="AT1014" i="3"/>
  <c r="AD1014" i="3"/>
  <c r="BA1013" i="3"/>
  <c r="AZ1013" i="3"/>
  <c r="AY1013" i="3"/>
  <c r="AX1013" i="3"/>
  <c r="AW1013" i="3"/>
  <c r="AV1013" i="3"/>
  <c r="AU1013" i="3"/>
  <c r="AT1013" i="3"/>
  <c r="BA1012" i="3"/>
  <c r="AZ1012" i="3"/>
  <c r="AY1012" i="3"/>
  <c r="AX1012" i="3"/>
  <c r="AW1012" i="3"/>
  <c r="AV1012" i="3"/>
  <c r="AU1012" i="3"/>
  <c r="AT1012" i="3"/>
  <c r="AY1011" i="3"/>
  <c r="AX1011" i="3"/>
  <c r="AW1011" i="3"/>
  <c r="AV1011" i="3"/>
  <c r="BA1010" i="3"/>
  <c r="AZ1010" i="3"/>
  <c r="AY1010" i="3"/>
  <c r="AX1010" i="3"/>
  <c r="AW1010" i="3"/>
  <c r="AV1010" i="3"/>
  <c r="AU1010" i="3"/>
  <c r="AT1010" i="3"/>
  <c r="AY1009" i="3"/>
  <c r="AX1009" i="3"/>
  <c r="AW1009" i="3"/>
  <c r="AV1009" i="3"/>
  <c r="AY1008" i="3"/>
  <c r="AX1008" i="3"/>
  <c r="AW1008" i="3"/>
  <c r="AV1008" i="3"/>
  <c r="BA1007" i="3"/>
  <c r="AZ1007" i="3"/>
  <c r="AY1007" i="3"/>
  <c r="AX1007" i="3"/>
  <c r="AW1007" i="3"/>
  <c r="AV1007" i="3"/>
  <c r="AU1007" i="3"/>
  <c r="AT1007" i="3"/>
  <c r="AD1007" i="3"/>
  <c r="BA1006" i="3"/>
  <c r="AZ1006" i="3"/>
  <c r="AY1006" i="3"/>
  <c r="AX1006" i="3"/>
  <c r="AW1006" i="3"/>
  <c r="AV1006" i="3"/>
  <c r="AU1006" i="3"/>
  <c r="AT1006" i="3"/>
  <c r="BA1005" i="3"/>
  <c r="AZ1005" i="3"/>
  <c r="AY1005" i="3"/>
  <c r="AX1005" i="3"/>
  <c r="AW1005" i="3"/>
  <c r="AV1005" i="3"/>
  <c r="AU1005" i="3"/>
  <c r="AT1005" i="3"/>
  <c r="BA1004" i="3"/>
  <c r="AZ1004" i="3"/>
  <c r="AY1004" i="3"/>
  <c r="AX1004" i="3"/>
  <c r="AW1004" i="3"/>
  <c r="AV1004" i="3"/>
  <c r="AU1004" i="3"/>
  <c r="AT1004" i="3"/>
  <c r="AY1003" i="3"/>
  <c r="AX1003" i="3"/>
  <c r="AW1003" i="3"/>
  <c r="AV1003" i="3"/>
  <c r="BA1002" i="3"/>
  <c r="AZ1002" i="3"/>
  <c r="AY1002" i="3"/>
  <c r="AX1002" i="3"/>
  <c r="AW1002" i="3"/>
  <c r="AV1002" i="3"/>
  <c r="AU1002" i="3"/>
  <c r="AT1002" i="3"/>
  <c r="BA1001" i="3"/>
  <c r="AZ1001" i="3"/>
  <c r="AY1001" i="3"/>
  <c r="AX1001" i="3"/>
  <c r="AW1001" i="3"/>
  <c r="AV1001" i="3"/>
  <c r="AU1001" i="3"/>
  <c r="AT1001" i="3"/>
  <c r="AY1000" i="3"/>
  <c r="AX1000" i="3"/>
  <c r="AW1000" i="3"/>
  <c r="AV1000" i="3"/>
  <c r="AY999" i="3"/>
  <c r="AX999" i="3"/>
  <c r="AW999" i="3"/>
  <c r="AV999" i="3"/>
  <c r="AY998" i="3"/>
  <c r="AX998" i="3"/>
  <c r="AW998" i="3"/>
  <c r="AV998" i="3"/>
  <c r="AY997" i="3"/>
  <c r="AX997" i="3"/>
  <c r="AW997" i="3"/>
  <c r="AV997" i="3"/>
  <c r="AY996" i="3"/>
  <c r="AX996" i="3"/>
  <c r="AW996" i="3"/>
  <c r="AV996" i="3"/>
  <c r="AY995" i="3"/>
  <c r="AX995" i="3"/>
  <c r="AW995" i="3"/>
  <c r="AV995" i="3"/>
  <c r="BA994" i="3"/>
  <c r="AZ994" i="3"/>
  <c r="AY994" i="3"/>
  <c r="AX994" i="3"/>
  <c r="AW994" i="3"/>
  <c r="AV994" i="3"/>
  <c r="AU994" i="3"/>
  <c r="AT994" i="3"/>
  <c r="BA993" i="3"/>
  <c r="AZ993" i="3"/>
  <c r="AY993" i="3"/>
  <c r="AX993" i="3"/>
  <c r="AW993" i="3"/>
  <c r="AV993" i="3"/>
  <c r="AU993" i="3"/>
  <c r="AT993" i="3"/>
  <c r="BA992" i="3"/>
  <c r="AZ992" i="3"/>
  <c r="AY992" i="3"/>
  <c r="AX992" i="3"/>
  <c r="AW992" i="3"/>
  <c r="AV992" i="3"/>
  <c r="AU992" i="3"/>
  <c r="AT992" i="3"/>
  <c r="AY991" i="3"/>
  <c r="AX991" i="3"/>
  <c r="AW991" i="3"/>
  <c r="AV991" i="3"/>
  <c r="BA990" i="3"/>
  <c r="AZ990" i="3"/>
  <c r="AY990" i="3"/>
  <c r="AX990" i="3"/>
  <c r="AW990" i="3"/>
  <c r="AV990" i="3"/>
  <c r="AU990" i="3"/>
  <c r="AT990" i="3"/>
  <c r="BA989" i="3"/>
  <c r="AZ989" i="3"/>
  <c r="AY989" i="3"/>
  <c r="AX989" i="3"/>
  <c r="AW989" i="3"/>
  <c r="AV989" i="3"/>
  <c r="AU989" i="3"/>
  <c r="AT989" i="3"/>
  <c r="AY988" i="3"/>
  <c r="AX988" i="3"/>
  <c r="AW988" i="3"/>
  <c r="AV988" i="3"/>
  <c r="AY987" i="3"/>
  <c r="AX987" i="3"/>
  <c r="AW987" i="3"/>
  <c r="AV987" i="3"/>
  <c r="BA986" i="3"/>
  <c r="AZ986" i="3"/>
  <c r="AY986" i="3"/>
  <c r="AX986" i="3"/>
  <c r="AW986" i="3"/>
  <c r="AV986" i="3"/>
  <c r="AU986" i="3"/>
  <c r="AT986" i="3"/>
  <c r="BA985" i="3"/>
  <c r="AZ985" i="3"/>
  <c r="AY985" i="3"/>
  <c r="AX985" i="3"/>
  <c r="AW985" i="3"/>
  <c r="AV985" i="3"/>
  <c r="AU985" i="3"/>
  <c r="AT985" i="3"/>
  <c r="AY984" i="3"/>
  <c r="AX984" i="3"/>
  <c r="AW984" i="3"/>
  <c r="AV984" i="3"/>
  <c r="BA983" i="3"/>
  <c r="AZ983" i="3"/>
  <c r="AY983" i="3"/>
  <c r="AX983" i="3"/>
  <c r="AW983" i="3"/>
  <c r="AV983" i="3"/>
  <c r="AU983" i="3"/>
  <c r="AT983" i="3"/>
  <c r="AY982" i="3"/>
  <c r="AX982" i="3"/>
  <c r="AW982" i="3"/>
  <c r="AV982" i="3"/>
  <c r="BA981" i="3"/>
  <c r="AZ981" i="3"/>
  <c r="AY981" i="3"/>
  <c r="AX981" i="3"/>
  <c r="AW981" i="3"/>
  <c r="AV981" i="3"/>
  <c r="AU981" i="3"/>
  <c r="AT981" i="3"/>
  <c r="BA980" i="3"/>
  <c r="AZ980" i="3"/>
  <c r="AY980" i="3"/>
  <c r="AX980" i="3"/>
  <c r="AW980" i="3"/>
  <c r="AV980" i="3"/>
  <c r="AU980" i="3"/>
  <c r="AT980" i="3"/>
  <c r="BA979" i="3"/>
  <c r="AZ979" i="3"/>
  <c r="AY979" i="3"/>
  <c r="AX979" i="3"/>
  <c r="AW979" i="3"/>
  <c r="AV979" i="3"/>
  <c r="AU979" i="3"/>
  <c r="AT979" i="3"/>
  <c r="BA978" i="3"/>
  <c r="AZ978" i="3"/>
  <c r="AY978" i="3"/>
  <c r="AX978" i="3"/>
  <c r="AW978" i="3"/>
  <c r="AV978" i="3"/>
  <c r="AU978" i="3"/>
  <c r="AT978" i="3"/>
  <c r="AY977" i="3"/>
  <c r="AX977" i="3"/>
  <c r="AW977" i="3"/>
  <c r="AV977" i="3"/>
  <c r="AY976" i="3"/>
  <c r="AX976" i="3"/>
  <c r="AW976" i="3"/>
  <c r="AV976" i="3"/>
  <c r="BA975" i="3"/>
  <c r="AZ975" i="3"/>
  <c r="AY975" i="3"/>
  <c r="AX975" i="3"/>
  <c r="AW975" i="3"/>
  <c r="AV975" i="3"/>
  <c r="AU975" i="3"/>
  <c r="AT975" i="3"/>
  <c r="AY974" i="3"/>
  <c r="AX974" i="3"/>
  <c r="AW974" i="3"/>
  <c r="AV974" i="3"/>
  <c r="AY973" i="3"/>
  <c r="AX973" i="3"/>
  <c r="AW973" i="3"/>
  <c r="AV973" i="3"/>
  <c r="AY972" i="3"/>
  <c r="AX972" i="3"/>
  <c r="AW972" i="3"/>
  <c r="AV972" i="3"/>
  <c r="BA971" i="3"/>
  <c r="AZ971" i="3"/>
  <c r="AY971" i="3"/>
  <c r="AX971" i="3"/>
  <c r="AW971" i="3"/>
  <c r="AV971" i="3"/>
  <c r="AU971" i="3"/>
  <c r="AT971" i="3"/>
  <c r="BA970" i="3"/>
  <c r="AZ970" i="3"/>
  <c r="AY970" i="3"/>
  <c r="AX970" i="3"/>
  <c r="AW970" i="3"/>
  <c r="AV970" i="3"/>
  <c r="AU970" i="3"/>
  <c r="AT970" i="3"/>
  <c r="AY969" i="3"/>
  <c r="AX969" i="3"/>
  <c r="AW969" i="3"/>
  <c r="AV969" i="3"/>
  <c r="BA968" i="3"/>
  <c r="AZ968" i="3"/>
  <c r="AY968" i="3"/>
  <c r="AX968" i="3"/>
  <c r="AW968" i="3"/>
  <c r="AV968" i="3"/>
  <c r="AU968" i="3"/>
  <c r="AT968" i="3"/>
  <c r="BA967" i="3"/>
  <c r="AZ967" i="3"/>
  <c r="AY967" i="3"/>
  <c r="AX967" i="3"/>
  <c r="AW967" i="3"/>
  <c r="AV967" i="3"/>
  <c r="AU967" i="3"/>
  <c r="AT967" i="3"/>
  <c r="AY966" i="3"/>
  <c r="AX966" i="3"/>
  <c r="AW966" i="3"/>
  <c r="AV966" i="3"/>
  <c r="AY965" i="3"/>
  <c r="AX965" i="3"/>
  <c r="AW965" i="3"/>
  <c r="AV965" i="3"/>
  <c r="BA964" i="3"/>
  <c r="AZ964" i="3"/>
  <c r="AY964" i="3"/>
  <c r="AX964" i="3"/>
  <c r="AW964" i="3"/>
  <c r="AV964" i="3"/>
  <c r="AU964" i="3"/>
  <c r="AT964" i="3"/>
  <c r="AY963" i="3"/>
  <c r="AX963" i="3"/>
  <c r="AW963" i="3"/>
  <c r="AV963" i="3"/>
  <c r="BA962" i="3"/>
  <c r="AZ962" i="3"/>
  <c r="AY962" i="3"/>
  <c r="AX962" i="3"/>
  <c r="AW962" i="3"/>
  <c r="AV962" i="3"/>
  <c r="AU962" i="3"/>
  <c r="AT962" i="3"/>
  <c r="BA961" i="3"/>
  <c r="AZ961" i="3"/>
  <c r="AY961" i="3"/>
  <c r="AX961" i="3"/>
  <c r="AW961" i="3"/>
  <c r="AV961" i="3"/>
  <c r="AU961" i="3"/>
  <c r="AT961" i="3"/>
  <c r="AY960" i="3"/>
  <c r="AX960" i="3"/>
  <c r="AW960" i="3"/>
  <c r="AV960" i="3"/>
  <c r="BA959" i="3"/>
  <c r="AZ959" i="3"/>
  <c r="AY959" i="3"/>
  <c r="AX959" i="3"/>
  <c r="AW959" i="3"/>
  <c r="AV959" i="3"/>
  <c r="AU959" i="3"/>
  <c r="AT959" i="3"/>
  <c r="AY958" i="3"/>
  <c r="AX958" i="3"/>
  <c r="AW958" i="3"/>
  <c r="AV958" i="3"/>
  <c r="AY957" i="3"/>
  <c r="AX957" i="3"/>
  <c r="AW957" i="3"/>
  <c r="AV957" i="3"/>
  <c r="AY956" i="3"/>
  <c r="AX956" i="3"/>
  <c r="AW956" i="3"/>
  <c r="AV956" i="3"/>
  <c r="AY955" i="3"/>
  <c r="AX955" i="3"/>
  <c r="AW955" i="3"/>
  <c r="AV955" i="3"/>
  <c r="AY954" i="3"/>
  <c r="AX954" i="3"/>
  <c r="AW954" i="3"/>
  <c r="AV954" i="3"/>
  <c r="AY953" i="3"/>
  <c r="AX953" i="3"/>
  <c r="AW953" i="3"/>
  <c r="AV953" i="3"/>
  <c r="AY952" i="3"/>
  <c r="AX952" i="3"/>
  <c r="AW952" i="3"/>
  <c r="AV952" i="3"/>
  <c r="AY951" i="3"/>
  <c r="AX951" i="3"/>
  <c r="AW951" i="3"/>
  <c r="AV951" i="3"/>
  <c r="AY950" i="3"/>
  <c r="AX950" i="3"/>
  <c r="AW950" i="3"/>
  <c r="AV950" i="3"/>
  <c r="AY949" i="3"/>
  <c r="AX949" i="3"/>
  <c r="AW949" i="3"/>
  <c r="AV949" i="3"/>
  <c r="AY948" i="3"/>
  <c r="AX948" i="3"/>
  <c r="AW948" i="3"/>
  <c r="AV948" i="3"/>
  <c r="AY947" i="3"/>
  <c r="AX947" i="3"/>
  <c r="AW947" i="3"/>
  <c r="AV947" i="3"/>
  <c r="AY946" i="3"/>
  <c r="AX946" i="3"/>
  <c r="AW946" i="3"/>
  <c r="AV946" i="3"/>
  <c r="AY945" i="3"/>
  <c r="AX945" i="3"/>
  <c r="AW945" i="3"/>
  <c r="AV945" i="3"/>
  <c r="AY944" i="3"/>
  <c r="AX944" i="3"/>
  <c r="AW944" i="3"/>
  <c r="AV944" i="3"/>
  <c r="BA943" i="3"/>
  <c r="AZ943" i="3"/>
  <c r="AY943" i="3"/>
  <c r="AX943" i="3"/>
  <c r="AW943" i="3"/>
  <c r="AV943" i="3"/>
  <c r="AU943" i="3"/>
  <c r="AT943" i="3"/>
  <c r="BA942" i="3"/>
  <c r="AZ942" i="3"/>
  <c r="AY942" i="3"/>
  <c r="AX942" i="3"/>
  <c r="AW942" i="3"/>
  <c r="AV942" i="3"/>
  <c r="AU942" i="3"/>
  <c r="AT942" i="3"/>
  <c r="BA941" i="3"/>
  <c r="AZ941" i="3"/>
  <c r="AY941" i="3"/>
  <c r="AX941" i="3"/>
  <c r="AW941" i="3"/>
  <c r="AV941" i="3"/>
  <c r="AU941" i="3"/>
  <c r="AT941" i="3"/>
  <c r="AY940" i="3"/>
  <c r="AX940" i="3"/>
  <c r="AW940" i="3"/>
  <c r="AV940" i="3"/>
  <c r="AD940" i="3"/>
  <c r="BA939" i="3"/>
  <c r="AZ939" i="3"/>
  <c r="AY939" i="3"/>
  <c r="AX939" i="3"/>
  <c r="AW939" i="3"/>
  <c r="AV939" i="3"/>
  <c r="AU939" i="3"/>
  <c r="AT939" i="3"/>
  <c r="BA938" i="3"/>
  <c r="AZ938" i="3"/>
  <c r="AY938" i="3"/>
  <c r="AX938" i="3"/>
  <c r="AW938" i="3"/>
  <c r="AV938" i="3"/>
  <c r="AU938" i="3"/>
  <c r="AT938" i="3"/>
  <c r="AY937" i="3"/>
  <c r="AX937" i="3"/>
  <c r="AW937" i="3"/>
  <c r="AV937" i="3"/>
  <c r="BA936" i="3"/>
  <c r="AZ936" i="3"/>
  <c r="AY936" i="3"/>
  <c r="AX936" i="3"/>
  <c r="AW936" i="3"/>
  <c r="AV936" i="3"/>
  <c r="AU936" i="3"/>
  <c r="AT936" i="3"/>
  <c r="BA935" i="3"/>
  <c r="AZ935" i="3"/>
  <c r="AY935" i="3"/>
  <c r="AX935" i="3"/>
  <c r="AW935" i="3"/>
  <c r="AV935" i="3"/>
  <c r="AU935" i="3"/>
  <c r="AT935" i="3"/>
  <c r="AY934" i="3"/>
  <c r="AX934" i="3"/>
  <c r="AW934" i="3"/>
  <c r="AV934" i="3"/>
  <c r="BA933" i="3"/>
  <c r="AZ933" i="3"/>
  <c r="AY933" i="3"/>
  <c r="AX933" i="3"/>
  <c r="AW933" i="3"/>
  <c r="AV933" i="3"/>
  <c r="AU933" i="3"/>
  <c r="AT933" i="3"/>
  <c r="AY932" i="3"/>
  <c r="AX932" i="3"/>
  <c r="AW932" i="3"/>
  <c r="AV932" i="3"/>
  <c r="AY931" i="3"/>
  <c r="AX931" i="3"/>
  <c r="AW931" i="3"/>
  <c r="AV931" i="3"/>
  <c r="BA930" i="3"/>
  <c r="AZ930" i="3"/>
  <c r="AY930" i="3"/>
  <c r="AX930" i="3"/>
  <c r="AW930" i="3"/>
  <c r="AV930" i="3"/>
  <c r="AU930" i="3"/>
  <c r="AT930" i="3"/>
  <c r="BA929" i="3"/>
  <c r="AZ929" i="3"/>
  <c r="AY929" i="3"/>
  <c r="AX929" i="3"/>
  <c r="AW929" i="3"/>
  <c r="AV929" i="3"/>
  <c r="AU929" i="3"/>
  <c r="AT929" i="3"/>
  <c r="BA928" i="3"/>
  <c r="AZ928" i="3"/>
  <c r="AY928" i="3"/>
  <c r="AX928" i="3"/>
  <c r="AW928" i="3"/>
  <c r="AV928" i="3"/>
  <c r="AU928" i="3"/>
  <c r="AT928" i="3"/>
  <c r="AY927" i="3"/>
  <c r="AX927" i="3"/>
  <c r="AW927" i="3"/>
  <c r="AV927" i="3"/>
  <c r="BA926" i="3"/>
  <c r="AZ926" i="3"/>
  <c r="AY926" i="3"/>
  <c r="AX926" i="3"/>
  <c r="AW926" i="3"/>
  <c r="AV926" i="3"/>
  <c r="AU926" i="3"/>
  <c r="AT926" i="3"/>
  <c r="BA925" i="3"/>
  <c r="AZ925" i="3"/>
  <c r="AY925" i="3"/>
  <c r="AX925" i="3"/>
  <c r="AW925" i="3"/>
  <c r="AV925" i="3"/>
  <c r="AU925" i="3"/>
  <c r="AT925" i="3"/>
  <c r="AY924" i="3"/>
  <c r="AX924" i="3"/>
  <c r="AW924" i="3"/>
  <c r="AV924" i="3"/>
  <c r="BA923" i="3"/>
  <c r="AZ923" i="3"/>
  <c r="AY923" i="3"/>
  <c r="AX923" i="3"/>
  <c r="AW923" i="3"/>
  <c r="AV923" i="3"/>
  <c r="AU923" i="3"/>
  <c r="AT923" i="3"/>
  <c r="AY922" i="3"/>
  <c r="AX922" i="3"/>
  <c r="AW922" i="3"/>
  <c r="AV922" i="3"/>
  <c r="BA921" i="3"/>
  <c r="AZ921" i="3"/>
  <c r="AY921" i="3"/>
  <c r="AX921" i="3"/>
  <c r="AW921" i="3"/>
  <c r="AV921" i="3"/>
  <c r="AU921" i="3"/>
  <c r="AT921" i="3"/>
  <c r="BA920" i="3"/>
  <c r="AZ920" i="3"/>
  <c r="AY920" i="3"/>
  <c r="AX920" i="3"/>
  <c r="AW920" i="3"/>
  <c r="AV920" i="3"/>
  <c r="AU920" i="3"/>
  <c r="AT920" i="3"/>
  <c r="BA919" i="3"/>
  <c r="AZ919" i="3"/>
  <c r="AY919" i="3"/>
  <c r="AX919" i="3"/>
  <c r="AW919" i="3"/>
  <c r="AV919" i="3"/>
  <c r="AU919" i="3"/>
  <c r="AT919" i="3"/>
  <c r="BA918" i="3"/>
  <c r="AZ918" i="3"/>
  <c r="AY918" i="3"/>
  <c r="AX918" i="3"/>
  <c r="AW918" i="3"/>
  <c r="AV918" i="3"/>
  <c r="AU918" i="3"/>
  <c r="AT918" i="3"/>
  <c r="AY915" i="3"/>
  <c r="AX915" i="3"/>
  <c r="AW915" i="3"/>
  <c r="AV915" i="3"/>
  <c r="AY914" i="3"/>
  <c r="AX914" i="3"/>
  <c r="AW914" i="3"/>
  <c r="AV914" i="3"/>
  <c r="BA913" i="3"/>
  <c r="AZ913" i="3"/>
  <c r="AY913" i="3"/>
  <c r="AX913" i="3"/>
  <c r="AW913" i="3"/>
  <c r="AV913" i="3"/>
  <c r="AU913" i="3"/>
  <c r="AT913" i="3"/>
  <c r="AY912" i="3"/>
  <c r="AX912" i="3"/>
  <c r="AW912" i="3"/>
  <c r="AV912" i="3"/>
  <c r="AY911" i="3"/>
  <c r="AX911" i="3"/>
  <c r="AW911" i="3"/>
  <c r="AV911" i="3"/>
  <c r="AY910" i="3"/>
  <c r="AX910" i="3"/>
  <c r="AW910" i="3"/>
  <c r="AV910" i="3"/>
  <c r="AY909" i="3"/>
  <c r="AX909" i="3"/>
  <c r="AW909" i="3"/>
  <c r="AV909" i="3"/>
  <c r="AY908" i="3"/>
  <c r="AX908" i="3"/>
  <c r="AW908" i="3"/>
  <c r="AV908" i="3"/>
  <c r="AY907" i="3"/>
  <c r="AX907" i="3"/>
  <c r="AW907" i="3"/>
  <c r="AV907" i="3"/>
  <c r="AY906" i="3"/>
  <c r="AX906" i="3"/>
  <c r="AW906" i="3"/>
  <c r="AV906" i="3"/>
  <c r="AY905" i="3"/>
  <c r="AX905" i="3"/>
  <c r="AW905" i="3"/>
  <c r="AV905" i="3"/>
  <c r="BA904" i="3"/>
  <c r="AZ904" i="3"/>
  <c r="AY904" i="3"/>
  <c r="AX904" i="3"/>
  <c r="AW904" i="3"/>
  <c r="AV904" i="3"/>
  <c r="AU904" i="3"/>
  <c r="AT904" i="3"/>
  <c r="AY903" i="3"/>
  <c r="AX903" i="3"/>
  <c r="AW903" i="3"/>
  <c r="AV903" i="3"/>
  <c r="BA902" i="3"/>
  <c r="AZ902" i="3"/>
  <c r="AY902" i="3"/>
  <c r="AX902" i="3"/>
  <c r="AW902" i="3"/>
  <c r="AV902" i="3"/>
  <c r="AU902" i="3"/>
  <c r="AT902" i="3"/>
  <c r="BA901" i="3"/>
  <c r="AZ901" i="3"/>
  <c r="AY901" i="3"/>
  <c r="AX901" i="3"/>
  <c r="AW901" i="3"/>
  <c r="AV901" i="3"/>
  <c r="AU901" i="3"/>
  <c r="AT901" i="3"/>
  <c r="AY900" i="3"/>
  <c r="AX900" i="3"/>
  <c r="AW900" i="3"/>
  <c r="AV900" i="3"/>
  <c r="BA899" i="3"/>
  <c r="AZ899" i="3"/>
  <c r="AY899" i="3"/>
  <c r="AX899" i="3"/>
  <c r="AW899" i="3"/>
  <c r="AV899" i="3"/>
  <c r="AU899" i="3"/>
  <c r="AT899" i="3"/>
  <c r="BA898" i="3"/>
  <c r="AZ898" i="3"/>
  <c r="AY898" i="3"/>
  <c r="AX898" i="3"/>
  <c r="AW898" i="3"/>
  <c r="AV898" i="3"/>
  <c r="AU898" i="3"/>
  <c r="AT898" i="3"/>
  <c r="AY897" i="3"/>
  <c r="AX897" i="3"/>
  <c r="AW897" i="3"/>
  <c r="AV897" i="3"/>
  <c r="AY896" i="3"/>
  <c r="AX896" i="3"/>
  <c r="AW896" i="3"/>
  <c r="AV896" i="3"/>
  <c r="AY895" i="3"/>
  <c r="AX895" i="3"/>
  <c r="AW895" i="3"/>
  <c r="AV895" i="3"/>
  <c r="BA894" i="3"/>
  <c r="AZ894" i="3"/>
  <c r="AY894" i="3"/>
  <c r="AX894" i="3"/>
  <c r="AW894" i="3"/>
  <c r="AV894" i="3"/>
  <c r="AU894" i="3"/>
  <c r="AT894" i="3"/>
  <c r="AY893" i="3"/>
  <c r="AX893" i="3"/>
  <c r="AW893" i="3"/>
  <c r="AV893" i="3"/>
  <c r="AY892" i="3"/>
  <c r="AX892" i="3"/>
  <c r="AW892" i="3"/>
  <c r="AV892" i="3"/>
  <c r="AY891" i="3"/>
  <c r="AX891" i="3"/>
  <c r="AW891" i="3"/>
  <c r="AV891" i="3"/>
  <c r="AY890" i="3"/>
  <c r="AX890" i="3"/>
  <c r="AW890" i="3"/>
  <c r="AV890" i="3"/>
  <c r="AY889" i="3"/>
  <c r="AX889" i="3"/>
  <c r="AW889" i="3"/>
  <c r="AV889" i="3"/>
  <c r="AY888" i="3"/>
  <c r="AX888" i="3"/>
  <c r="AW888" i="3"/>
  <c r="AV888" i="3"/>
  <c r="AY887" i="3"/>
  <c r="AX887" i="3"/>
  <c r="AW887" i="3"/>
  <c r="AV887" i="3"/>
  <c r="AY886" i="3"/>
  <c r="AX886" i="3"/>
  <c r="AW886" i="3"/>
  <c r="AV886" i="3"/>
  <c r="AY885" i="3"/>
  <c r="AX885" i="3"/>
  <c r="AW885" i="3"/>
  <c r="AV885" i="3"/>
  <c r="AY884" i="3"/>
  <c r="AX884" i="3"/>
  <c r="AW884" i="3"/>
  <c r="AV884" i="3"/>
  <c r="AY883" i="3"/>
  <c r="AX883" i="3"/>
  <c r="AW883" i="3"/>
  <c r="AV883" i="3"/>
  <c r="AY882" i="3"/>
  <c r="AX882" i="3"/>
  <c r="AW882" i="3"/>
  <c r="AV882" i="3"/>
  <c r="AY881" i="3"/>
  <c r="AX881" i="3"/>
  <c r="AW881" i="3"/>
  <c r="AV881" i="3"/>
  <c r="BA880" i="3"/>
  <c r="AZ880" i="3"/>
  <c r="AY880" i="3"/>
  <c r="AX880" i="3"/>
  <c r="AW880" i="3"/>
  <c r="AV880" i="3"/>
  <c r="AU880" i="3"/>
  <c r="AT880" i="3"/>
  <c r="BA879" i="3"/>
  <c r="AZ879" i="3"/>
  <c r="AY879" i="3"/>
  <c r="AX879" i="3"/>
  <c r="AW879" i="3"/>
  <c r="AV879" i="3"/>
  <c r="AU879" i="3"/>
  <c r="AT879" i="3"/>
  <c r="AY878" i="3"/>
  <c r="AX878" i="3"/>
  <c r="AW878" i="3"/>
  <c r="AV878" i="3"/>
  <c r="BA877" i="3"/>
  <c r="AZ877" i="3"/>
  <c r="AY877" i="3"/>
  <c r="AX877" i="3"/>
  <c r="AW877" i="3"/>
  <c r="AV877" i="3"/>
  <c r="AU877" i="3"/>
  <c r="AT877" i="3"/>
  <c r="AY876" i="3"/>
  <c r="AX876" i="3"/>
  <c r="AW876" i="3"/>
  <c r="AV876" i="3"/>
  <c r="BA875" i="3"/>
  <c r="AZ875" i="3"/>
  <c r="AY875" i="3"/>
  <c r="AX875" i="3"/>
  <c r="AW875" i="3"/>
  <c r="AV875" i="3"/>
  <c r="AU875" i="3"/>
  <c r="AT875" i="3"/>
  <c r="BA874" i="3"/>
  <c r="AZ874" i="3"/>
  <c r="AY874" i="3"/>
  <c r="AX874" i="3"/>
  <c r="AW874" i="3"/>
  <c r="AV874" i="3"/>
  <c r="AU874" i="3"/>
  <c r="AT874" i="3"/>
  <c r="AY873" i="3"/>
  <c r="AX873" i="3"/>
  <c r="AW873" i="3"/>
  <c r="AV873" i="3"/>
  <c r="AY871" i="3"/>
  <c r="AX871" i="3"/>
  <c r="AW871" i="3"/>
  <c r="AV871" i="3"/>
  <c r="AY870" i="3"/>
  <c r="AX870" i="3"/>
  <c r="AW870" i="3"/>
  <c r="AV870" i="3"/>
  <c r="AY869" i="3"/>
  <c r="AX869" i="3"/>
  <c r="AW869" i="3"/>
  <c r="AV869" i="3"/>
  <c r="AY868" i="3"/>
  <c r="AX868" i="3"/>
  <c r="AW868" i="3"/>
  <c r="AV868" i="3"/>
  <c r="AY867" i="3"/>
  <c r="AX867" i="3"/>
  <c r="AW867" i="3"/>
  <c r="AV867" i="3"/>
  <c r="AY866" i="3"/>
  <c r="AX866" i="3"/>
  <c r="AW866" i="3"/>
  <c r="AV866" i="3"/>
  <c r="AY865" i="3"/>
  <c r="AX865" i="3"/>
  <c r="AW865" i="3"/>
  <c r="AV865" i="3"/>
  <c r="AY861" i="3"/>
  <c r="AX861" i="3"/>
  <c r="AW861" i="3"/>
  <c r="AV861" i="3"/>
  <c r="BA860" i="3"/>
  <c r="AZ860" i="3"/>
  <c r="AY860" i="3"/>
  <c r="AX860" i="3"/>
  <c r="AW860" i="3"/>
  <c r="AV860" i="3"/>
  <c r="AU860" i="3"/>
  <c r="AT860" i="3"/>
  <c r="BA859" i="3"/>
  <c r="AZ859" i="3"/>
  <c r="AY859" i="3"/>
  <c r="AX859" i="3"/>
  <c r="AW859" i="3"/>
  <c r="AV859" i="3"/>
  <c r="AU859" i="3"/>
  <c r="AT859" i="3"/>
  <c r="AY858" i="3"/>
  <c r="AX858" i="3"/>
  <c r="AW858" i="3"/>
  <c r="AV858" i="3"/>
  <c r="BA857" i="3"/>
  <c r="AZ857" i="3"/>
  <c r="AY857" i="3"/>
  <c r="AX857" i="3"/>
  <c r="AW857" i="3"/>
  <c r="AV857" i="3"/>
  <c r="AU857" i="3"/>
  <c r="AT857" i="3"/>
  <c r="AY856" i="3"/>
  <c r="AX856" i="3"/>
  <c r="AW856" i="3"/>
  <c r="AV856" i="3"/>
  <c r="BA855" i="3"/>
  <c r="AZ855" i="3"/>
  <c r="AY855" i="3"/>
  <c r="AX855" i="3"/>
  <c r="AW855" i="3"/>
  <c r="AV855" i="3"/>
  <c r="AU855" i="3"/>
  <c r="AT855" i="3"/>
  <c r="BA854" i="3"/>
  <c r="AZ854" i="3"/>
  <c r="AY854" i="3"/>
  <c r="AX854" i="3"/>
  <c r="AW854" i="3"/>
  <c r="AV854" i="3"/>
  <c r="AU854" i="3"/>
  <c r="AT854" i="3"/>
  <c r="BA853" i="3"/>
  <c r="AZ853" i="3"/>
  <c r="AY853" i="3"/>
  <c r="AX853" i="3"/>
  <c r="AW853" i="3"/>
  <c r="AV853" i="3"/>
  <c r="AU853" i="3"/>
  <c r="AT853" i="3"/>
  <c r="AY852" i="3"/>
  <c r="AX852" i="3"/>
  <c r="AW852" i="3"/>
  <c r="AV852" i="3"/>
  <c r="BA851" i="3"/>
  <c r="AZ851" i="3"/>
  <c r="AY851" i="3"/>
  <c r="AX851" i="3"/>
  <c r="AW851" i="3"/>
  <c r="AV851" i="3"/>
  <c r="AU851" i="3"/>
  <c r="AT851" i="3"/>
  <c r="BA850" i="3"/>
  <c r="AZ850" i="3"/>
  <c r="AY850" i="3"/>
  <c r="AX850" i="3"/>
  <c r="AW850" i="3"/>
  <c r="AV850" i="3"/>
  <c r="AU850" i="3"/>
  <c r="AT850" i="3"/>
  <c r="BA849" i="3"/>
  <c r="AZ849" i="3"/>
  <c r="AY849" i="3"/>
  <c r="AX849" i="3"/>
  <c r="AW849" i="3"/>
  <c r="AV849" i="3"/>
  <c r="AU849" i="3"/>
  <c r="AT849" i="3"/>
  <c r="AY847" i="3"/>
  <c r="AX847" i="3"/>
  <c r="AW847" i="3"/>
  <c r="AV847" i="3"/>
  <c r="AY846" i="3"/>
  <c r="AX846" i="3"/>
  <c r="AW846" i="3"/>
  <c r="AV846" i="3"/>
  <c r="AY845" i="3"/>
  <c r="AX845" i="3"/>
  <c r="AW845" i="3"/>
  <c r="AV845" i="3"/>
  <c r="BA844" i="3"/>
  <c r="AZ844" i="3"/>
  <c r="AY844" i="3"/>
  <c r="AX844" i="3"/>
  <c r="AW844" i="3"/>
  <c r="AV844" i="3"/>
  <c r="AU844" i="3"/>
  <c r="AT844" i="3"/>
  <c r="AY843" i="3"/>
  <c r="AX843" i="3"/>
  <c r="AW843" i="3"/>
  <c r="AV843" i="3"/>
  <c r="AY842" i="3"/>
  <c r="AX842" i="3"/>
  <c r="AW842" i="3"/>
  <c r="AV842" i="3"/>
  <c r="BA841" i="3"/>
  <c r="AZ841" i="3"/>
  <c r="AY841" i="3"/>
  <c r="AX841" i="3"/>
  <c r="AW841" i="3"/>
  <c r="AV841" i="3"/>
  <c r="AU841" i="3"/>
  <c r="AT841" i="3"/>
  <c r="AY840" i="3"/>
  <c r="AX840" i="3"/>
  <c r="AW840" i="3"/>
  <c r="AV840" i="3"/>
  <c r="AY839" i="3"/>
  <c r="AX839" i="3"/>
  <c r="AW839" i="3"/>
  <c r="AV839" i="3"/>
  <c r="AY838" i="3"/>
  <c r="AX838" i="3"/>
  <c r="AW838" i="3"/>
  <c r="AV838" i="3"/>
  <c r="AY837" i="3"/>
  <c r="AX837" i="3"/>
  <c r="AW837" i="3"/>
  <c r="AV837" i="3"/>
  <c r="AY836" i="3"/>
  <c r="AX836" i="3"/>
  <c r="AW836" i="3"/>
  <c r="AV836" i="3"/>
  <c r="AY835" i="3"/>
  <c r="AX835" i="3"/>
  <c r="AW835" i="3"/>
  <c r="AV835" i="3"/>
  <c r="AY834" i="3"/>
  <c r="AX834" i="3"/>
  <c r="AW834" i="3"/>
  <c r="AV834" i="3"/>
  <c r="AY833" i="3"/>
  <c r="AX833" i="3"/>
  <c r="AW833" i="3"/>
  <c r="AV833" i="3"/>
  <c r="AY832" i="3"/>
  <c r="AX832" i="3"/>
  <c r="AW832" i="3"/>
  <c r="AV832" i="3"/>
  <c r="AY831" i="3"/>
  <c r="AX831" i="3"/>
  <c r="AW831" i="3"/>
  <c r="AV831" i="3"/>
  <c r="AY830" i="3"/>
  <c r="AX830" i="3"/>
  <c r="AW830" i="3"/>
  <c r="AV830" i="3"/>
  <c r="BA829" i="3"/>
  <c r="AZ829" i="3"/>
  <c r="AY829" i="3"/>
  <c r="AX829" i="3"/>
  <c r="AW829" i="3"/>
  <c r="AV829" i="3"/>
  <c r="AU829" i="3"/>
  <c r="AT829" i="3"/>
  <c r="AY828" i="3"/>
  <c r="AX828" i="3"/>
  <c r="AW828" i="3"/>
  <c r="AV828" i="3"/>
  <c r="AY827" i="3"/>
  <c r="AX827" i="3"/>
  <c r="AW827" i="3"/>
  <c r="AV827" i="3"/>
  <c r="BA826" i="3"/>
  <c r="AZ826" i="3"/>
  <c r="AY826" i="3"/>
  <c r="AX826" i="3"/>
  <c r="AW826" i="3"/>
  <c r="AV826" i="3"/>
  <c r="AU826" i="3"/>
  <c r="AT826" i="3"/>
  <c r="AY825" i="3"/>
  <c r="AX825" i="3"/>
  <c r="AW825" i="3"/>
  <c r="AV825" i="3"/>
  <c r="AY822" i="3"/>
  <c r="AX822" i="3"/>
  <c r="AW822" i="3"/>
  <c r="AV822" i="3"/>
  <c r="AY821" i="3"/>
  <c r="AX821" i="3"/>
  <c r="AW821" i="3"/>
  <c r="AV821" i="3"/>
  <c r="AY820" i="3"/>
  <c r="AX820" i="3"/>
  <c r="AW820" i="3"/>
  <c r="AV820" i="3"/>
  <c r="AY819" i="3"/>
  <c r="AX819" i="3"/>
  <c r="AW819" i="3"/>
  <c r="AV819" i="3"/>
  <c r="AY818" i="3"/>
  <c r="AX818" i="3"/>
  <c r="AW818" i="3"/>
  <c r="AV818" i="3"/>
  <c r="AY817" i="3"/>
  <c r="AX817" i="3"/>
  <c r="AW817" i="3"/>
  <c r="AV817" i="3"/>
  <c r="AY816" i="3"/>
  <c r="AX816" i="3"/>
  <c r="AW816" i="3"/>
  <c r="AV816" i="3"/>
  <c r="AY815" i="3"/>
  <c r="AX815" i="3"/>
  <c r="AW815" i="3"/>
  <c r="AV815" i="3"/>
  <c r="BA814" i="3"/>
  <c r="AZ814" i="3"/>
  <c r="AY814" i="3"/>
  <c r="AX814" i="3"/>
  <c r="AW814" i="3"/>
  <c r="AV814" i="3"/>
  <c r="AU814" i="3"/>
  <c r="AT814" i="3"/>
  <c r="BA813" i="3"/>
  <c r="AZ813" i="3"/>
  <c r="AY813" i="3"/>
  <c r="AX813" i="3"/>
  <c r="AW813" i="3"/>
  <c r="AV813" i="3"/>
  <c r="AU813" i="3"/>
  <c r="AT813" i="3"/>
  <c r="AY812" i="3"/>
  <c r="AX812" i="3"/>
  <c r="AW812" i="3"/>
  <c r="AV812" i="3"/>
  <c r="BA811" i="3"/>
  <c r="AZ811" i="3"/>
  <c r="AY811" i="3"/>
  <c r="AX811" i="3"/>
  <c r="AW811" i="3"/>
  <c r="AV811" i="3"/>
  <c r="AU811" i="3"/>
  <c r="AT811" i="3"/>
  <c r="AY810" i="3"/>
  <c r="AX810" i="3"/>
  <c r="AW810" i="3"/>
  <c r="AV810" i="3"/>
  <c r="BA809" i="3"/>
  <c r="AZ809" i="3"/>
  <c r="AY809" i="3"/>
  <c r="AX809" i="3"/>
  <c r="AW809" i="3"/>
  <c r="AV809" i="3"/>
  <c r="AU809" i="3"/>
  <c r="AT809" i="3"/>
  <c r="AY808" i="3"/>
  <c r="AX808" i="3"/>
  <c r="AW808" i="3"/>
  <c r="AV808" i="3"/>
  <c r="BA807" i="3"/>
  <c r="AZ807" i="3"/>
  <c r="AY807" i="3"/>
  <c r="AX807" i="3"/>
  <c r="AW807" i="3"/>
  <c r="AV807" i="3"/>
  <c r="AU807" i="3"/>
  <c r="AT807" i="3"/>
  <c r="BA806" i="3"/>
  <c r="AZ806" i="3"/>
  <c r="AY806" i="3"/>
  <c r="AX806" i="3"/>
  <c r="AW806" i="3"/>
  <c r="AV806" i="3"/>
  <c r="AU806" i="3"/>
  <c r="AT806" i="3"/>
  <c r="AY805" i="3"/>
  <c r="AX805" i="3"/>
  <c r="AW805" i="3"/>
  <c r="AV805" i="3"/>
  <c r="AY804" i="3"/>
  <c r="AX804" i="3"/>
  <c r="AW804" i="3"/>
  <c r="AV804" i="3"/>
  <c r="AY803" i="3"/>
  <c r="AX803" i="3"/>
  <c r="AW803" i="3"/>
  <c r="AV803" i="3"/>
  <c r="AY802" i="3"/>
  <c r="AX802" i="3"/>
  <c r="AW802" i="3"/>
  <c r="AV802" i="3"/>
  <c r="BA801" i="3"/>
  <c r="AZ801" i="3"/>
  <c r="AY801" i="3"/>
  <c r="AX801" i="3"/>
  <c r="AW801" i="3"/>
  <c r="AV801" i="3"/>
  <c r="AU801" i="3"/>
  <c r="AT801" i="3"/>
  <c r="AY800" i="3"/>
  <c r="AX800" i="3"/>
  <c r="AW800" i="3"/>
  <c r="AV800" i="3"/>
  <c r="AY799" i="3"/>
  <c r="AX799" i="3"/>
  <c r="AW799" i="3"/>
  <c r="AV799" i="3"/>
  <c r="AY798" i="3"/>
  <c r="AX798" i="3"/>
  <c r="AW798" i="3"/>
  <c r="AV798" i="3"/>
  <c r="AY797" i="3"/>
  <c r="AX797" i="3"/>
  <c r="AW797" i="3"/>
  <c r="AV797" i="3"/>
  <c r="AY796" i="3"/>
  <c r="AX796" i="3"/>
  <c r="AW796" i="3"/>
  <c r="AV796" i="3"/>
  <c r="AY795" i="3"/>
  <c r="AX795" i="3"/>
  <c r="AW795" i="3"/>
  <c r="AV795" i="3"/>
  <c r="AY794" i="3"/>
  <c r="AX794" i="3"/>
  <c r="AW794" i="3"/>
  <c r="AV794" i="3"/>
  <c r="AY793" i="3"/>
  <c r="AX793" i="3"/>
  <c r="AW793" i="3"/>
  <c r="AV793" i="3"/>
  <c r="AY792" i="3"/>
  <c r="AX792" i="3"/>
  <c r="AW792" i="3"/>
  <c r="AV792" i="3"/>
  <c r="AY791" i="3"/>
  <c r="AX791" i="3"/>
  <c r="AW791" i="3"/>
  <c r="AV791" i="3"/>
  <c r="AY790" i="3"/>
  <c r="AX790" i="3"/>
  <c r="AW790" i="3"/>
  <c r="AV790" i="3"/>
  <c r="AY789" i="3"/>
  <c r="AX789" i="3"/>
  <c r="AW789" i="3"/>
  <c r="AV789" i="3"/>
  <c r="AY788" i="3"/>
  <c r="AX788" i="3"/>
  <c r="AW788" i="3"/>
  <c r="AV788" i="3"/>
  <c r="AY787" i="3"/>
  <c r="AX787" i="3"/>
  <c r="AW787" i="3"/>
  <c r="AV787" i="3"/>
  <c r="AY786" i="3"/>
  <c r="AX786" i="3"/>
  <c r="AW786" i="3"/>
  <c r="AV786" i="3"/>
  <c r="AY785" i="3"/>
  <c r="AX785" i="3"/>
  <c r="AW785" i="3"/>
  <c r="AV785" i="3"/>
  <c r="AY784" i="3"/>
  <c r="AX784" i="3"/>
  <c r="AW784" i="3"/>
  <c r="AV784" i="3"/>
  <c r="AY783" i="3"/>
  <c r="AX783" i="3"/>
  <c r="AW783" i="3"/>
  <c r="AV783" i="3"/>
  <c r="BA782" i="3"/>
  <c r="AZ782" i="3"/>
  <c r="AY782" i="3"/>
  <c r="AX782" i="3"/>
  <c r="AW782" i="3"/>
  <c r="AV782" i="3"/>
  <c r="AU782" i="3"/>
  <c r="AT782" i="3"/>
  <c r="BA781" i="3"/>
  <c r="AZ781" i="3"/>
  <c r="AY781" i="3"/>
  <c r="AX781" i="3"/>
  <c r="AW781" i="3"/>
  <c r="AV781" i="3"/>
  <c r="AU781" i="3"/>
  <c r="AT781" i="3"/>
  <c r="AY780" i="3"/>
  <c r="AX780" i="3"/>
  <c r="AW780" i="3"/>
  <c r="AV780" i="3"/>
  <c r="AY779" i="3"/>
  <c r="AX779" i="3"/>
  <c r="AW779" i="3"/>
  <c r="AV779" i="3"/>
  <c r="AY778" i="3"/>
  <c r="AX778" i="3"/>
  <c r="AW778" i="3"/>
  <c r="AV778" i="3"/>
  <c r="BA777" i="3"/>
  <c r="AZ777" i="3"/>
  <c r="AY777" i="3"/>
  <c r="AX777" i="3"/>
  <c r="AW777" i="3"/>
  <c r="AV777" i="3"/>
  <c r="AU777" i="3"/>
  <c r="AT777" i="3"/>
  <c r="BA776" i="3"/>
  <c r="AZ776" i="3"/>
  <c r="AY776" i="3"/>
  <c r="AX776" i="3"/>
  <c r="AW776" i="3"/>
  <c r="AV776" i="3"/>
  <c r="AU776" i="3"/>
  <c r="AT776" i="3"/>
  <c r="AY775" i="3"/>
  <c r="AX775" i="3"/>
  <c r="AW775" i="3"/>
  <c r="AV775" i="3"/>
  <c r="AY774" i="3"/>
  <c r="AX774" i="3"/>
  <c r="AW774" i="3"/>
  <c r="AV774" i="3"/>
  <c r="AY773" i="3"/>
  <c r="AX773" i="3"/>
  <c r="AW773" i="3"/>
  <c r="AV773" i="3"/>
  <c r="AY772" i="3"/>
  <c r="AX772" i="3"/>
  <c r="AW772" i="3"/>
  <c r="AV772" i="3"/>
  <c r="AY771" i="3"/>
  <c r="AX771" i="3"/>
  <c r="AW771" i="3"/>
  <c r="AV771" i="3"/>
  <c r="AY770" i="3"/>
  <c r="AX770" i="3"/>
  <c r="AW770" i="3"/>
  <c r="AV770" i="3"/>
  <c r="AY769" i="3"/>
  <c r="AX769" i="3"/>
  <c r="AW769" i="3"/>
  <c r="AV769" i="3"/>
  <c r="AY767" i="3"/>
  <c r="AX767" i="3"/>
  <c r="AW767" i="3"/>
  <c r="AV767" i="3"/>
  <c r="AY766" i="3"/>
  <c r="AX766" i="3"/>
  <c r="AW766" i="3"/>
  <c r="AV766" i="3"/>
  <c r="AY765" i="3"/>
  <c r="AX765" i="3"/>
  <c r="AW765" i="3"/>
  <c r="AV765" i="3"/>
  <c r="AY764" i="3"/>
  <c r="AX764" i="3"/>
  <c r="AW764" i="3"/>
  <c r="AV764" i="3"/>
  <c r="AY763" i="3"/>
  <c r="AX763" i="3"/>
  <c r="AW763" i="3"/>
  <c r="AV763" i="3"/>
  <c r="AY762" i="3"/>
  <c r="AX762" i="3"/>
  <c r="AW762" i="3"/>
  <c r="AV762" i="3"/>
  <c r="AY761" i="3"/>
  <c r="AX761" i="3"/>
  <c r="AW761" i="3"/>
  <c r="AV761" i="3"/>
  <c r="AY760" i="3"/>
  <c r="AX760" i="3"/>
  <c r="AW760" i="3"/>
  <c r="AV760" i="3"/>
  <c r="AY759" i="3"/>
  <c r="AX759" i="3"/>
  <c r="AW759" i="3"/>
  <c r="AV759" i="3"/>
  <c r="AY758" i="3"/>
  <c r="AX758" i="3"/>
  <c r="AW758" i="3"/>
  <c r="AV758" i="3"/>
  <c r="AY757" i="3"/>
  <c r="AX757" i="3"/>
  <c r="AW757" i="3"/>
  <c r="AV757" i="3"/>
  <c r="AY756" i="3"/>
  <c r="AX756" i="3"/>
  <c r="AW756" i="3"/>
  <c r="AV756" i="3"/>
  <c r="AY755" i="3"/>
  <c r="AX755" i="3"/>
  <c r="AW755" i="3"/>
  <c r="AV755" i="3"/>
  <c r="AY754" i="3"/>
  <c r="AX754" i="3"/>
  <c r="AW754" i="3"/>
  <c r="AV754" i="3"/>
  <c r="AY753" i="3"/>
  <c r="AX753" i="3"/>
  <c r="AW753" i="3"/>
  <c r="AV753" i="3"/>
  <c r="BA752" i="3"/>
  <c r="AZ752" i="3"/>
  <c r="AY752" i="3"/>
  <c r="AX752" i="3"/>
  <c r="AW752" i="3"/>
  <c r="AV752" i="3"/>
  <c r="AU752" i="3"/>
  <c r="AT752" i="3"/>
  <c r="AY749" i="3"/>
  <c r="AX749" i="3"/>
  <c r="AW749" i="3"/>
  <c r="AV749" i="3"/>
  <c r="AY748" i="3"/>
  <c r="AX748" i="3"/>
  <c r="AW748" i="3"/>
  <c r="AV748" i="3"/>
  <c r="AY747" i="3"/>
  <c r="AX747" i="3"/>
  <c r="AW747" i="3"/>
  <c r="AV747" i="3"/>
  <c r="BA746" i="3"/>
  <c r="AZ746" i="3"/>
  <c r="AY746" i="3"/>
  <c r="AX746" i="3"/>
  <c r="AW746" i="3"/>
  <c r="AV746" i="3"/>
  <c r="AU746" i="3"/>
  <c r="AT746" i="3"/>
  <c r="BA745" i="3"/>
  <c r="AZ745" i="3"/>
  <c r="AY745" i="3"/>
  <c r="AX745" i="3"/>
  <c r="AW745" i="3"/>
  <c r="AV745" i="3"/>
  <c r="AU745" i="3"/>
  <c r="AT745" i="3"/>
  <c r="AY744" i="3"/>
  <c r="AX744" i="3"/>
  <c r="AW744" i="3"/>
  <c r="AV744" i="3"/>
  <c r="BA743" i="3"/>
  <c r="AZ743" i="3"/>
  <c r="AY743" i="3"/>
  <c r="AX743" i="3"/>
  <c r="AW743" i="3"/>
  <c r="AV743" i="3"/>
  <c r="AU743" i="3"/>
  <c r="AT743" i="3"/>
  <c r="BA742" i="3"/>
  <c r="AZ742" i="3"/>
  <c r="AY742" i="3"/>
  <c r="AX742" i="3"/>
  <c r="AW742" i="3"/>
  <c r="AV742" i="3"/>
  <c r="AU742" i="3"/>
  <c r="AT742" i="3"/>
  <c r="BA741" i="3"/>
  <c r="AZ741" i="3"/>
  <c r="AY741" i="3"/>
  <c r="AX741" i="3"/>
  <c r="AW741" i="3"/>
  <c r="AV741" i="3"/>
  <c r="AU741" i="3"/>
  <c r="AT741" i="3"/>
  <c r="AY740" i="3"/>
  <c r="AX740" i="3"/>
  <c r="AW740" i="3"/>
  <c r="AV740" i="3"/>
  <c r="BA739" i="3"/>
  <c r="AZ739" i="3"/>
  <c r="AY739" i="3"/>
  <c r="AX739" i="3"/>
  <c r="AW739" i="3"/>
  <c r="AV739" i="3"/>
  <c r="AU739" i="3"/>
  <c r="AT739" i="3"/>
  <c r="AY738" i="3"/>
  <c r="AX738" i="3"/>
  <c r="AW738" i="3"/>
  <c r="AV738" i="3"/>
  <c r="BA737" i="3"/>
  <c r="AZ737" i="3"/>
  <c r="AY737" i="3"/>
  <c r="AX737" i="3"/>
  <c r="AW737" i="3"/>
  <c r="AV737" i="3"/>
  <c r="AU737" i="3"/>
  <c r="AT737" i="3"/>
  <c r="BA736" i="3"/>
  <c r="AZ736" i="3"/>
  <c r="AY736" i="3"/>
  <c r="AX736" i="3"/>
  <c r="AW736" i="3"/>
  <c r="AV736" i="3"/>
  <c r="AU736" i="3"/>
  <c r="AT736" i="3"/>
  <c r="AY735" i="3"/>
  <c r="AX735" i="3"/>
  <c r="AW735" i="3"/>
  <c r="AV735" i="3"/>
  <c r="BA734" i="3"/>
  <c r="AZ734" i="3"/>
  <c r="AY734" i="3"/>
  <c r="AX734" i="3"/>
  <c r="AW734" i="3"/>
  <c r="AV734" i="3"/>
  <c r="AU734" i="3"/>
  <c r="AT734" i="3"/>
  <c r="AY733" i="3"/>
  <c r="AX733" i="3"/>
  <c r="AW733" i="3"/>
  <c r="AV733" i="3"/>
  <c r="AY732" i="3"/>
  <c r="AX732" i="3"/>
  <c r="AW732" i="3"/>
  <c r="AV732" i="3"/>
  <c r="AY731" i="3"/>
  <c r="AX731" i="3"/>
  <c r="AW731" i="3"/>
  <c r="AV731" i="3"/>
  <c r="BA730" i="3"/>
  <c r="AZ730" i="3"/>
  <c r="AY730" i="3"/>
  <c r="AX730" i="3"/>
  <c r="AW730" i="3"/>
  <c r="AV730" i="3"/>
  <c r="AU730" i="3"/>
  <c r="AT730" i="3"/>
  <c r="BA729" i="3"/>
  <c r="AZ729" i="3"/>
  <c r="AY729" i="3"/>
  <c r="AX729" i="3"/>
  <c r="AW729" i="3"/>
  <c r="AV729" i="3"/>
  <c r="AU729" i="3"/>
  <c r="AT729" i="3"/>
  <c r="AY728" i="3"/>
  <c r="AX728" i="3"/>
  <c r="AW728" i="3"/>
  <c r="AV728" i="3"/>
  <c r="BA727" i="3"/>
  <c r="AZ727" i="3"/>
  <c r="AY727" i="3"/>
  <c r="AX727" i="3"/>
  <c r="AW727" i="3"/>
  <c r="AV727" i="3"/>
  <c r="AU727" i="3"/>
  <c r="AT727" i="3"/>
  <c r="BA726" i="3"/>
  <c r="AZ726" i="3"/>
  <c r="AY726" i="3"/>
  <c r="AX726" i="3"/>
  <c r="AW726" i="3"/>
  <c r="AV726" i="3"/>
  <c r="AU726" i="3"/>
  <c r="AT726" i="3"/>
  <c r="AY725" i="3"/>
  <c r="AX725" i="3"/>
  <c r="AW725" i="3"/>
  <c r="AV725" i="3"/>
  <c r="BA724" i="3"/>
  <c r="AZ724" i="3"/>
  <c r="AY724" i="3"/>
  <c r="AX724" i="3"/>
  <c r="AW724" i="3"/>
  <c r="AV724" i="3"/>
  <c r="AU724" i="3"/>
  <c r="AT724" i="3"/>
  <c r="BA723" i="3"/>
  <c r="AZ723" i="3"/>
  <c r="AY723" i="3"/>
  <c r="AX723" i="3"/>
  <c r="AW723" i="3"/>
  <c r="AV723" i="3"/>
  <c r="AU723" i="3"/>
  <c r="AT723" i="3"/>
  <c r="AY722" i="3"/>
  <c r="AX722" i="3"/>
  <c r="AW722" i="3"/>
  <c r="AV722" i="3"/>
  <c r="BA721" i="3"/>
  <c r="AZ721" i="3"/>
  <c r="AY721" i="3"/>
  <c r="AX721" i="3"/>
  <c r="AW721" i="3"/>
  <c r="AV721" i="3"/>
  <c r="AU721" i="3"/>
  <c r="AT721" i="3"/>
  <c r="BA720" i="3"/>
  <c r="AZ720" i="3"/>
  <c r="AY720" i="3"/>
  <c r="AX720" i="3"/>
  <c r="AW720" i="3"/>
  <c r="AV720" i="3"/>
  <c r="AU720" i="3"/>
  <c r="AT720" i="3"/>
  <c r="BA719" i="3"/>
  <c r="AZ719" i="3"/>
  <c r="AY719" i="3"/>
  <c r="AX719" i="3"/>
  <c r="AW719" i="3"/>
  <c r="AV719" i="3"/>
  <c r="AU719" i="3"/>
  <c r="AT719" i="3"/>
  <c r="AY715" i="3"/>
  <c r="AX715" i="3"/>
  <c r="AW715" i="3"/>
  <c r="AV715" i="3"/>
  <c r="AY714" i="3"/>
  <c r="AX714" i="3"/>
  <c r="AW714" i="3"/>
  <c r="AV714" i="3"/>
  <c r="AY713" i="3"/>
  <c r="AX713" i="3"/>
  <c r="AW713" i="3"/>
  <c r="AV713" i="3"/>
  <c r="AY712" i="3"/>
  <c r="AX712" i="3"/>
  <c r="AW712" i="3"/>
  <c r="AV712" i="3"/>
  <c r="BA711" i="3"/>
  <c r="AZ711" i="3"/>
  <c r="AY711" i="3"/>
  <c r="AX711" i="3"/>
  <c r="AW711" i="3"/>
  <c r="AV711" i="3"/>
  <c r="AU711" i="3"/>
  <c r="AT711" i="3"/>
  <c r="BA710" i="3"/>
  <c r="AZ710" i="3"/>
  <c r="AY710" i="3"/>
  <c r="AX710" i="3"/>
  <c r="AW710" i="3"/>
  <c r="AV710" i="3"/>
  <c r="AU710" i="3"/>
  <c r="AT710" i="3"/>
  <c r="BA709" i="3"/>
  <c r="AZ709" i="3"/>
  <c r="AY709" i="3"/>
  <c r="AX709" i="3"/>
  <c r="AW709" i="3"/>
  <c r="AV709" i="3"/>
  <c r="AU709" i="3"/>
  <c r="AT709" i="3"/>
  <c r="BA708" i="3"/>
  <c r="AZ708" i="3"/>
  <c r="AY708" i="3"/>
  <c r="AX708" i="3"/>
  <c r="AW708" i="3"/>
  <c r="AV708" i="3"/>
  <c r="AU708" i="3"/>
  <c r="AT708" i="3"/>
  <c r="AY707" i="3"/>
  <c r="AX707" i="3"/>
  <c r="AW707" i="3"/>
  <c r="AV707" i="3"/>
  <c r="AY706" i="3"/>
  <c r="AX706" i="3"/>
  <c r="AW706" i="3"/>
  <c r="AV706" i="3"/>
  <c r="AY705" i="3"/>
  <c r="AX705" i="3"/>
  <c r="AW705" i="3"/>
  <c r="AV705" i="3"/>
  <c r="BA704" i="3"/>
  <c r="AZ704" i="3"/>
  <c r="AY704" i="3"/>
  <c r="AX704" i="3"/>
  <c r="AW704" i="3"/>
  <c r="AV704" i="3"/>
  <c r="AU704" i="3"/>
  <c r="AT704" i="3"/>
  <c r="BA703" i="3"/>
  <c r="AZ703" i="3"/>
  <c r="AY703" i="3"/>
  <c r="AX703" i="3"/>
  <c r="AW703" i="3"/>
  <c r="AV703" i="3"/>
  <c r="AU703" i="3"/>
  <c r="AT703" i="3"/>
  <c r="AY702" i="3"/>
  <c r="AX702" i="3"/>
  <c r="AW702" i="3"/>
  <c r="AV702" i="3"/>
  <c r="BA701" i="3"/>
  <c r="AZ701" i="3"/>
  <c r="AY701" i="3"/>
  <c r="AX701" i="3"/>
  <c r="AW701" i="3"/>
  <c r="AV701" i="3"/>
  <c r="AU701" i="3"/>
  <c r="AT701" i="3"/>
  <c r="AY700" i="3"/>
  <c r="AX700" i="3"/>
  <c r="AW700" i="3"/>
  <c r="AV700" i="3"/>
  <c r="AY699" i="3"/>
  <c r="AX699" i="3"/>
  <c r="AW699" i="3"/>
  <c r="AV699" i="3"/>
  <c r="AY698" i="3"/>
  <c r="AX698" i="3"/>
  <c r="AW698" i="3"/>
  <c r="AV698" i="3"/>
  <c r="AY697" i="3"/>
  <c r="AX697" i="3"/>
  <c r="AW697" i="3"/>
  <c r="AV697" i="3"/>
  <c r="BA696" i="3"/>
  <c r="AZ696" i="3"/>
  <c r="AY696" i="3"/>
  <c r="AX696" i="3"/>
  <c r="AW696" i="3"/>
  <c r="AV696" i="3"/>
  <c r="AU696" i="3"/>
  <c r="AT696" i="3"/>
  <c r="BA695" i="3"/>
  <c r="AZ695" i="3"/>
  <c r="AY695" i="3"/>
  <c r="AX695" i="3"/>
  <c r="AW695" i="3"/>
  <c r="AV695" i="3"/>
  <c r="AU695" i="3"/>
  <c r="AT695" i="3"/>
  <c r="AY694" i="3"/>
  <c r="AX694" i="3"/>
  <c r="AW694" i="3"/>
  <c r="AV694" i="3"/>
  <c r="BA693" i="3"/>
  <c r="AZ693" i="3"/>
  <c r="AY693" i="3"/>
  <c r="AX693" i="3"/>
  <c r="AW693" i="3"/>
  <c r="AV693" i="3"/>
  <c r="AU693" i="3"/>
  <c r="AT693" i="3"/>
  <c r="AY692" i="3"/>
  <c r="AX692" i="3"/>
  <c r="AW692" i="3"/>
  <c r="AV692" i="3"/>
  <c r="AY691" i="3"/>
  <c r="AX691" i="3"/>
  <c r="AW691" i="3"/>
  <c r="AV691" i="3"/>
  <c r="AY690" i="3"/>
  <c r="AX690" i="3"/>
  <c r="AW690" i="3"/>
  <c r="AV690" i="3"/>
  <c r="AY689" i="3"/>
  <c r="AX689" i="3"/>
  <c r="AW689" i="3"/>
  <c r="AV689" i="3"/>
  <c r="AY688" i="3"/>
  <c r="AX688" i="3"/>
  <c r="AW688" i="3"/>
  <c r="AV688" i="3"/>
  <c r="BA687" i="3"/>
  <c r="AZ687" i="3"/>
  <c r="AY687" i="3"/>
  <c r="AX687" i="3"/>
  <c r="AW687" i="3"/>
  <c r="AV687" i="3"/>
  <c r="AU687" i="3"/>
  <c r="AT687" i="3"/>
  <c r="AY686" i="3"/>
  <c r="AX686" i="3"/>
  <c r="AW686" i="3"/>
  <c r="AV686" i="3"/>
  <c r="BA685" i="3"/>
  <c r="AZ685" i="3"/>
  <c r="AY685" i="3"/>
  <c r="AX685" i="3"/>
  <c r="AW685" i="3"/>
  <c r="AV685" i="3"/>
  <c r="AU685" i="3"/>
  <c r="AT685" i="3"/>
  <c r="BA684" i="3"/>
  <c r="AZ684" i="3"/>
  <c r="AY684" i="3"/>
  <c r="AX684" i="3"/>
  <c r="AW684" i="3"/>
  <c r="AV684" i="3"/>
  <c r="AU684" i="3"/>
  <c r="AT684" i="3"/>
  <c r="AY683" i="3"/>
  <c r="AX683" i="3"/>
  <c r="AW683" i="3"/>
  <c r="AV683" i="3"/>
  <c r="AY682" i="3"/>
  <c r="AX682" i="3"/>
  <c r="AW682" i="3"/>
  <c r="AV682" i="3"/>
  <c r="AY680" i="3"/>
  <c r="AX680" i="3"/>
  <c r="AW680" i="3"/>
  <c r="AV680" i="3"/>
  <c r="AY679" i="3"/>
  <c r="AX679" i="3"/>
  <c r="AW679" i="3"/>
  <c r="AV679" i="3"/>
  <c r="AY678" i="3"/>
  <c r="AX678" i="3"/>
  <c r="AW678" i="3"/>
  <c r="AV678" i="3"/>
  <c r="AY677" i="3"/>
  <c r="AX677" i="3"/>
  <c r="AW677" i="3"/>
  <c r="AV677" i="3"/>
  <c r="AY676" i="3"/>
  <c r="AX676" i="3"/>
  <c r="AW676" i="3"/>
  <c r="AV676" i="3"/>
  <c r="AY675" i="3"/>
  <c r="AX675" i="3"/>
  <c r="AW675" i="3"/>
  <c r="AV675" i="3"/>
  <c r="AY674" i="3"/>
  <c r="AX674" i="3"/>
  <c r="AW674" i="3"/>
  <c r="AV674" i="3"/>
  <c r="AY673" i="3"/>
  <c r="AX673" i="3"/>
  <c r="AW673" i="3"/>
  <c r="AV673" i="3"/>
  <c r="AY672" i="3"/>
  <c r="AX672" i="3"/>
  <c r="AW672" i="3"/>
  <c r="AV672" i="3"/>
  <c r="AY668" i="3"/>
  <c r="AX668" i="3"/>
  <c r="AW668" i="3"/>
  <c r="AV668" i="3"/>
  <c r="AY665" i="3"/>
  <c r="AX665" i="3"/>
  <c r="AW665" i="3"/>
  <c r="AV665" i="3"/>
  <c r="AY662" i="3"/>
  <c r="AX662" i="3"/>
  <c r="AW662" i="3"/>
  <c r="AV662" i="3"/>
  <c r="BA661" i="3"/>
  <c r="AZ661" i="3"/>
  <c r="AY661" i="3"/>
  <c r="AX661" i="3"/>
  <c r="AW661" i="3"/>
  <c r="AV661" i="3"/>
  <c r="AU661" i="3"/>
  <c r="AT661" i="3"/>
  <c r="BA660" i="3"/>
  <c r="AZ660" i="3"/>
  <c r="AY660" i="3"/>
  <c r="AX660" i="3"/>
  <c r="AW660" i="3"/>
  <c r="AV660" i="3"/>
  <c r="AU660" i="3"/>
  <c r="AT660" i="3"/>
  <c r="AY659" i="3"/>
  <c r="AX659" i="3"/>
  <c r="AW659" i="3"/>
  <c r="AV659" i="3"/>
  <c r="BA658" i="3"/>
  <c r="AZ658" i="3"/>
  <c r="AY658" i="3"/>
  <c r="AX658" i="3"/>
  <c r="AW658" i="3"/>
  <c r="AV658" i="3"/>
  <c r="AU658" i="3"/>
  <c r="AT658" i="3"/>
  <c r="BA657" i="3"/>
  <c r="AZ657" i="3"/>
  <c r="AY657" i="3"/>
  <c r="AX657" i="3"/>
  <c r="AW657" i="3"/>
  <c r="AV657" i="3"/>
  <c r="AU657" i="3"/>
  <c r="AT657" i="3"/>
  <c r="AY655" i="3"/>
  <c r="AX655" i="3"/>
  <c r="AW655" i="3"/>
  <c r="AV655" i="3"/>
  <c r="BA654" i="3"/>
  <c r="AZ654" i="3"/>
  <c r="AY654" i="3"/>
  <c r="AX654" i="3"/>
  <c r="AW654" i="3"/>
  <c r="AV654" i="3"/>
  <c r="AU654" i="3"/>
  <c r="AT654" i="3"/>
  <c r="BA653" i="3"/>
  <c r="AZ653" i="3"/>
  <c r="AY653" i="3"/>
  <c r="AX653" i="3"/>
  <c r="AW653" i="3"/>
  <c r="AV653" i="3"/>
  <c r="AU653" i="3"/>
  <c r="AT653" i="3"/>
  <c r="AY652" i="3"/>
  <c r="AX652" i="3"/>
  <c r="AW652" i="3"/>
  <c r="AV652" i="3"/>
  <c r="BA651" i="3"/>
  <c r="AZ651" i="3"/>
  <c r="AY651" i="3"/>
  <c r="AX651" i="3"/>
  <c r="AW651" i="3"/>
  <c r="AV651" i="3"/>
  <c r="AU651" i="3"/>
  <c r="AT651" i="3"/>
  <c r="BA650" i="3"/>
  <c r="AZ650" i="3"/>
  <c r="AY650" i="3"/>
  <c r="AX650" i="3"/>
  <c r="AW650" i="3"/>
  <c r="AV650" i="3"/>
  <c r="AU650" i="3"/>
  <c r="AT650" i="3"/>
  <c r="BA649" i="3"/>
  <c r="AZ649" i="3"/>
  <c r="AY649" i="3"/>
  <c r="AX649" i="3"/>
  <c r="AW649" i="3"/>
  <c r="AV649" i="3"/>
  <c r="AU649" i="3"/>
  <c r="AT649" i="3"/>
  <c r="AY646" i="3"/>
  <c r="AX646" i="3"/>
  <c r="AW646" i="3"/>
  <c r="AV646" i="3"/>
  <c r="BA645" i="3"/>
  <c r="AZ645" i="3"/>
  <c r="AY645" i="3"/>
  <c r="AX645" i="3"/>
  <c r="AW645" i="3"/>
  <c r="AV645" i="3"/>
  <c r="AU645" i="3"/>
  <c r="AT645" i="3"/>
  <c r="AY644" i="3"/>
  <c r="AX644" i="3"/>
  <c r="AW644" i="3"/>
  <c r="AV644" i="3"/>
  <c r="BA643" i="3"/>
  <c r="AZ643" i="3"/>
  <c r="AY643" i="3"/>
  <c r="AX643" i="3"/>
  <c r="AW643" i="3"/>
  <c r="AV643" i="3"/>
  <c r="AU643" i="3"/>
  <c r="AT643" i="3"/>
  <c r="AY642" i="3"/>
  <c r="AX642" i="3"/>
  <c r="AW642" i="3"/>
  <c r="AV642" i="3"/>
  <c r="BA641" i="3"/>
  <c r="AZ641" i="3"/>
  <c r="AY641" i="3"/>
  <c r="AX641" i="3"/>
  <c r="AW641" i="3"/>
  <c r="AV641" i="3"/>
  <c r="AU641" i="3"/>
  <c r="AT641" i="3"/>
  <c r="BA640" i="3"/>
  <c r="AZ640" i="3"/>
  <c r="AY640" i="3"/>
  <c r="AX640" i="3"/>
  <c r="AW640" i="3"/>
  <c r="AV640" i="3"/>
  <c r="AU640" i="3"/>
  <c r="AT640" i="3"/>
  <c r="AY639" i="3"/>
  <c r="AX639" i="3"/>
  <c r="AW639" i="3"/>
  <c r="AV639" i="3"/>
  <c r="BA638" i="3"/>
  <c r="AZ638" i="3"/>
  <c r="AY638" i="3"/>
  <c r="AX638" i="3"/>
  <c r="AW638" i="3"/>
  <c r="AV638" i="3"/>
  <c r="AU638" i="3"/>
  <c r="AT638" i="3"/>
  <c r="AY637" i="3"/>
  <c r="AX637" i="3"/>
  <c r="AW637" i="3"/>
  <c r="AV637" i="3"/>
  <c r="BA636" i="3"/>
  <c r="AZ636" i="3"/>
  <c r="AY636" i="3"/>
  <c r="AX636" i="3"/>
  <c r="AW636" i="3"/>
  <c r="AV636" i="3"/>
  <c r="AU636" i="3"/>
  <c r="AT636" i="3"/>
  <c r="BA635" i="3"/>
  <c r="AZ635" i="3"/>
  <c r="AY635" i="3"/>
  <c r="AX635" i="3"/>
  <c r="AW635" i="3"/>
  <c r="AV635" i="3"/>
  <c r="AU635" i="3"/>
  <c r="AT635" i="3"/>
  <c r="BA634" i="3"/>
  <c r="AZ634" i="3"/>
  <c r="AY634" i="3"/>
  <c r="AX634" i="3"/>
  <c r="AW634" i="3"/>
  <c r="AV634" i="3"/>
  <c r="AU634" i="3"/>
  <c r="AT634" i="3"/>
  <c r="AY633" i="3"/>
  <c r="AX633" i="3"/>
  <c r="AW633" i="3"/>
  <c r="AV633" i="3"/>
  <c r="AY632" i="3"/>
  <c r="AX632" i="3"/>
  <c r="AW632" i="3"/>
  <c r="AV632" i="3"/>
  <c r="BA631" i="3"/>
  <c r="AZ631" i="3"/>
  <c r="AY631" i="3"/>
  <c r="AX631" i="3"/>
  <c r="AW631" i="3"/>
  <c r="AV631" i="3"/>
  <c r="AU631" i="3"/>
  <c r="AT631" i="3"/>
  <c r="AY630" i="3"/>
  <c r="AX630" i="3"/>
  <c r="AW630" i="3"/>
  <c r="AV630" i="3"/>
  <c r="AY629" i="3"/>
  <c r="AX629" i="3"/>
  <c r="AW629" i="3"/>
  <c r="AV629" i="3"/>
  <c r="AY628" i="3"/>
  <c r="AX628" i="3"/>
  <c r="AW628" i="3"/>
  <c r="AV628" i="3"/>
  <c r="BA627" i="3"/>
  <c r="AZ627" i="3"/>
  <c r="AY627" i="3"/>
  <c r="AX627" i="3"/>
  <c r="AW627" i="3"/>
  <c r="AV627" i="3"/>
  <c r="AU627" i="3"/>
  <c r="AT627" i="3"/>
  <c r="BA626" i="3"/>
  <c r="AZ626" i="3"/>
  <c r="AY626" i="3"/>
  <c r="AX626" i="3"/>
  <c r="AW626" i="3"/>
  <c r="AV626" i="3"/>
  <c r="AU626" i="3"/>
  <c r="AT626" i="3"/>
  <c r="BA625" i="3"/>
  <c r="AZ625" i="3"/>
  <c r="AY625" i="3"/>
  <c r="AX625" i="3"/>
  <c r="AW625" i="3"/>
  <c r="AV625" i="3"/>
  <c r="AU625" i="3"/>
  <c r="AT625" i="3"/>
  <c r="BA624" i="3"/>
  <c r="AZ624" i="3"/>
  <c r="AY624" i="3"/>
  <c r="AX624" i="3"/>
  <c r="AW624" i="3"/>
  <c r="AV624" i="3"/>
  <c r="AU624" i="3"/>
  <c r="AT624" i="3"/>
  <c r="BA623" i="3"/>
  <c r="AZ623" i="3"/>
  <c r="AY623" i="3"/>
  <c r="AX623" i="3"/>
  <c r="AW623" i="3"/>
  <c r="AV623" i="3"/>
  <c r="AU623" i="3"/>
  <c r="AT623" i="3"/>
  <c r="AY621" i="3"/>
  <c r="AX621" i="3"/>
  <c r="AW621" i="3"/>
  <c r="AV621" i="3"/>
  <c r="AY620" i="3"/>
  <c r="AX620" i="3"/>
  <c r="AW620" i="3"/>
  <c r="AV620" i="3"/>
  <c r="AY619" i="3"/>
  <c r="AX619" i="3"/>
  <c r="AW619" i="3"/>
  <c r="AV619" i="3"/>
  <c r="AY618" i="3"/>
  <c r="AX618" i="3"/>
  <c r="AW618" i="3"/>
  <c r="AV618" i="3"/>
  <c r="BA617" i="3"/>
  <c r="AZ617" i="3"/>
  <c r="AY617" i="3"/>
  <c r="AX617" i="3"/>
  <c r="AW617" i="3"/>
  <c r="AV617" i="3"/>
  <c r="AU617" i="3"/>
  <c r="AT617" i="3"/>
  <c r="BA616" i="3"/>
  <c r="AZ616" i="3"/>
  <c r="AY616" i="3"/>
  <c r="AX616" i="3"/>
  <c r="AW616" i="3"/>
  <c r="AV616" i="3"/>
  <c r="AU616" i="3"/>
  <c r="AT616" i="3"/>
  <c r="BA615" i="3"/>
  <c r="AZ615" i="3"/>
  <c r="AY615" i="3"/>
  <c r="AX615" i="3"/>
  <c r="AW615" i="3"/>
  <c r="AV615" i="3"/>
  <c r="AU615" i="3"/>
  <c r="AT615" i="3"/>
  <c r="AY614" i="3"/>
  <c r="AX614" i="3"/>
  <c r="AW614" i="3"/>
  <c r="AV614" i="3"/>
  <c r="BA613" i="3"/>
  <c r="AZ613" i="3"/>
  <c r="AY613" i="3"/>
  <c r="AX613" i="3"/>
  <c r="AW613" i="3"/>
  <c r="AV613" i="3"/>
  <c r="AU613" i="3"/>
  <c r="AT613" i="3"/>
  <c r="BA612" i="3"/>
  <c r="AZ612" i="3"/>
  <c r="AY612" i="3"/>
  <c r="AX612" i="3"/>
  <c r="AW612" i="3"/>
  <c r="AV612" i="3"/>
  <c r="AU612" i="3"/>
  <c r="AT612" i="3"/>
  <c r="BA611" i="3"/>
  <c r="AZ611" i="3"/>
  <c r="AY611" i="3"/>
  <c r="AX611" i="3"/>
  <c r="AW611" i="3"/>
  <c r="AV611" i="3"/>
  <c r="AU611" i="3"/>
  <c r="AT611" i="3"/>
  <c r="BA610" i="3"/>
  <c r="AZ610" i="3"/>
  <c r="AY610" i="3"/>
  <c r="AX610" i="3"/>
  <c r="AW610" i="3"/>
  <c r="AV610" i="3"/>
  <c r="AU610" i="3"/>
  <c r="AT610" i="3"/>
  <c r="AY609" i="3"/>
  <c r="AX609" i="3"/>
  <c r="AW609" i="3"/>
  <c r="AV609" i="3"/>
  <c r="BA608" i="3"/>
  <c r="AZ608" i="3"/>
  <c r="AY608" i="3"/>
  <c r="AX608" i="3"/>
  <c r="AW608" i="3"/>
  <c r="AV608" i="3"/>
  <c r="AU608" i="3"/>
  <c r="AT608" i="3"/>
  <c r="AY607" i="3"/>
  <c r="AX607" i="3"/>
  <c r="AW607" i="3"/>
  <c r="AV607" i="3"/>
  <c r="BA606" i="3"/>
  <c r="AZ606" i="3"/>
  <c r="AY606" i="3"/>
  <c r="AX606" i="3"/>
  <c r="AW606" i="3"/>
  <c r="AV606" i="3"/>
  <c r="AU606" i="3"/>
  <c r="AT606" i="3"/>
  <c r="BA605" i="3"/>
  <c r="AZ605" i="3"/>
  <c r="AY605" i="3"/>
  <c r="AX605" i="3"/>
  <c r="AW605" i="3"/>
  <c r="AV605" i="3"/>
  <c r="AU605" i="3"/>
  <c r="AT605" i="3"/>
  <c r="AY604" i="3"/>
  <c r="AX604" i="3"/>
  <c r="AW604" i="3"/>
  <c r="AV604" i="3"/>
  <c r="BA603" i="3"/>
  <c r="AZ603" i="3"/>
  <c r="AY603" i="3"/>
  <c r="AX603" i="3"/>
  <c r="AW603" i="3"/>
  <c r="AV603" i="3"/>
  <c r="AU603" i="3"/>
  <c r="AT603" i="3"/>
  <c r="AY602" i="3"/>
  <c r="AX602" i="3"/>
  <c r="AW602" i="3"/>
  <c r="AV602" i="3"/>
  <c r="AY601" i="3"/>
  <c r="AX601" i="3"/>
  <c r="AW601" i="3"/>
  <c r="AV601" i="3"/>
  <c r="AY600" i="3"/>
  <c r="AX600" i="3"/>
  <c r="AW600" i="3"/>
  <c r="AV600" i="3"/>
  <c r="AY599" i="3"/>
  <c r="AX599" i="3"/>
  <c r="AW599" i="3"/>
  <c r="AV599" i="3"/>
  <c r="BA598" i="3"/>
  <c r="AZ598" i="3"/>
  <c r="AY598" i="3"/>
  <c r="AX598" i="3"/>
  <c r="AW598" i="3"/>
  <c r="AV598" i="3"/>
  <c r="AU598" i="3"/>
  <c r="AT598" i="3"/>
  <c r="BA597" i="3"/>
  <c r="AZ597" i="3"/>
  <c r="AY597" i="3"/>
  <c r="AX597" i="3"/>
  <c r="AW597" i="3"/>
  <c r="AV597" i="3"/>
  <c r="AU597" i="3"/>
  <c r="AT597" i="3"/>
  <c r="AY596" i="3"/>
  <c r="AX596" i="3"/>
  <c r="AW596" i="3"/>
  <c r="AV596" i="3"/>
  <c r="BA595" i="3"/>
  <c r="AZ595" i="3"/>
  <c r="AY595" i="3"/>
  <c r="AX595" i="3"/>
  <c r="AW595" i="3"/>
  <c r="AV595" i="3"/>
  <c r="AU595" i="3"/>
  <c r="AT595" i="3"/>
  <c r="BA594" i="3"/>
  <c r="AZ594" i="3"/>
  <c r="AY594" i="3"/>
  <c r="AX594" i="3"/>
  <c r="AW594" i="3"/>
  <c r="AV594" i="3"/>
  <c r="AU594" i="3"/>
  <c r="AT594" i="3"/>
  <c r="AY593" i="3"/>
  <c r="AX593" i="3"/>
  <c r="AW593" i="3"/>
  <c r="AV593" i="3"/>
  <c r="AY592" i="3"/>
  <c r="AX592" i="3"/>
  <c r="AW592" i="3"/>
  <c r="AV592" i="3"/>
  <c r="AY591" i="3"/>
  <c r="AX591" i="3"/>
  <c r="AW591" i="3"/>
  <c r="AV591" i="3"/>
  <c r="AY590" i="3"/>
  <c r="AX590" i="3"/>
  <c r="AW590" i="3"/>
  <c r="AV590" i="3"/>
  <c r="AY589" i="3"/>
  <c r="AX589" i="3"/>
  <c r="AW589" i="3"/>
  <c r="AV589" i="3"/>
  <c r="AY588" i="3"/>
  <c r="AX588" i="3"/>
  <c r="AW588" i="3"/>
  <c r="AV588" i="3"/>
  <c r="AY587" i="3"/>
  <c r="AX587" i="3"/>
  <c r="AW587" i="3"/>
  <c r="AV587" i="3"/>
  <c r="AY586" i="3"/>
  <c r="AX586" i="3"/>
  <c r="AW586" i="3"/>
  <c r="AV586" i="3"/>
  <c r="AY585" i="3"/>
  <c r="AX585" i="3"/>
  <c r="AW585" i="3"/>
  <c r="AV585" i="3"/>
  <c r="AY584" i="3"/>
  <c r="AX584" i="3"/>
  <c r="AW584" i="3"/>
  <c r="AV584" i="3"/>
  <c r="AY583" i="3"/>
  <c r="AX583" i="3"/>
  <c r="AW583" i="3"/>
  <c r="AV583" i="3"/>
  <c r="AY581" i="3"/>
  <c r="AX581" i="3"/>
  <c r="AW581" i="3"/>
  <c r="AV581" i="3"/>
  <c r="BA580" i="3"/>
  <c r="AZ580" i="3"/>
  <c r="AY580" i="3"/>
  <c r="AX580" i="3"/>
  <c r="AW580" i="3"/>
  <c r="AV580" i="3"/>
  <c r="AU580" i="3"/>
  <c r="AT580" i="3"/>
  <c r="AY579" i="3"/>
  <c r="AX579" i="3"/>
  <c r="AW579" i="3"/>
  <c r="AV579" i="3"/>
  <c r="BA578" i="3"/>
  <c r="AZ578" i="3"/>
  <c r="AY578" i="3"/>
  <c r="AX578" i="3"/>
  <c r="AW578" i="3"/>
  <c r="AV578" i="3"/>
  <c r="AU578" i="3"/>
  <c r="AT578" i="3"/>
  <c r="AY576" i="3"/>
  <c r="AX576" i="3"/>
  <c r="AW576" i="3"/>
  <c r="AV576" i="3"/>
  <c r="BA575" i="3"/>
  <c r="AZ575" i="3"/>
  <c r="AY575" i="3"/>
  <c r="AX575" i="3"/>
  <c r="AW575" i="3"/>
  <c r="AV575" i="3"/>
  <c r="AU575" i="3"/>
  <c r="AT575" i="3"/>
  <c r="AY574" i="3"/>
  <c r="AX574" i="3"/>
  <c r="AW574" i="3"/>
  <c r="AV574" i="3"/>
  <c r="AY573" i="3"/>
  <c r="AX573" i="3"/>
  <c r="AW573" i="3"/>
  <c r="AV573" i="3"/>
  <c r="AY572" i="3"/>
  <c r="AX572" i="3"/>
  <c r="AW572" i="3"/>
  <c r="AV572" i="3"/>
  <c r="BA571" i="3"/>
  <c r="AZ571" i="3"/>
  <c r="AY571" i="3"/>
  <c r="AX571" i="3"/>
  <c r="AW571" i="3"/>
  <c r="AV571" i="3"/>
  <c r="AU571" i="3"/>
  <c r="AT571" i="3"/>
  <c r="BA570" i="3"/>
  <c r="AZ570" i="3"/>
  <c r="AY570" i="3"/>
  <c r="AX570" i="3"/>
  <c r="AW570" i="3"/>
  <c r="AV570" i="3"/>
  <c r="AU570" i="3"/>
  <c r="AT570" i="3"/>
  <c r="AY568" i="3"/>
  <c r="AX568" i="3"/>
  <c r="AW568" i="3"/>
  <c r="AV568" i="3"/>
  <c r="AY567" i="3"/>
  <c r="AX567" i="3"/>
  <c r="AW567" i="3"/>
  <c r="AV567" i="3"/>
  <c r="AY566" i="3"/>
  <c r="AX566" i="3"/>
  <c r="AW566" i="3"/>
  <c r="AV566" i="3"/>
  <c r="AY565" i="3"/>
  <c r="AX565" i="3"/>
  <c r="AW565" i="3"/>
  <c r="AV565" i="3"/>
  <c r="AY564" i="3"/>
  <c r="AX564" i="3"/>
  <c r="AW564" i="3"/>
  <c r="AV564" i="3"/>
  <c r="AY563" i="3"/>
  <c r="AX563" i="3"/>
  <c r="AW563" i="3"/>
  <c r="AV563" i="3"/>
  <c r="AY562" i="3"/>
  <c r="AX562" i="3"/>
  <c r="AW562" i="3"/>
  <c r="AV562" i="3"/>
  <c r="AY556" i="3"/>
  <c r="AX556" i="3"/>
  <c r="AW556" i="3"/>
  <c r="AV556" i="3"/>
  <c r="BA555" i="3"/>
  <c r="AZ555" i="3"/>
  <c r="AY555" i="3"/>
  <c r="AX555" i="3"/>
  <c r="AW555" i="3"/>
  <c r="AV555" i="3"/>
  <c r="AU555" i="3"/>
  <c r="AT555" i="3"/>
  <c r="BA554" i="3"/>
  <c r="AZ554" i="3"/>
  <c r="AY554" i="3"/>
  <c r="AX554" i="3"/>
  <c r="AW554" i="3"/>
  <c r="AV554" i="3"/>
  <c r="AU554" i="3"/>
  <c r="AT554" i="3"/>
  <c r="AY553" i="3"/>
  <c r="AX553" i="3"/>
  <c r="AW553" i="3"/>
  <c r="AV553" i="3"/>
  <c r="AY552" i="3"/>
  <c r="AX552" i="3"/>
  <c r="AW552" i="3"/>
  <c r="AV552" i="3"/>
  <c r="AY551" i="3"/>
  <c r="AX551" i="3"/>
  <c r="AW551" i="3"/>
  <c r="AV551" i="3"/>
  <c r="AY550" i="3"/>
  <c r="AX550" i="3"/>
  <c r="AW550" i="3"/>
  <c r="AV550" i="3"/>
  <c r="AY549" i="3"/>
  <c r="AX549" i="3"/>
  <c r="AW549" i="3"/>
  <c r="AV549" i="3"/>
  <c r="AY548" i="3"/>
  <c r="AX548" i="3"/>
  <c r="AW548" i="3"/>
  <c r="AV548" i="3"/>
  <c r="AY547" i="3"/>
  <c r="AX547" i="3"/>
  <c r="AW547" i="3"/>
  <c r="AV547" i="3"/>
  <c r="AY546" i="3"/>
  <c r="AX546" i="3"/>
  <c r="AW546" i="3"/>
  <c r="AV546" i="3"/>
  <c r="AY545" i="3"/>
  <c r="AX545" i="3"/>
  <c r="AW545" i="3"/>
  <c r="AV545" i="3"/>
  <c r="AY544" i="3"/>
  <c r="AX544" i="3"/>
  <c r="AW544" i="3"/>
  <c r="AV544" i="3"/>
  <c r="AY543" i="3"/>
  <c r="AX543" i="3"/>
  <c r="AW543" i="3"/>
  <c r="AV543" i="3"/>
  <c r="AY542" i="3"/>
  <c r="AX542" i="3"/>
  <c r="AW542" i="3"/>
  <c r="AV542" i="3"/>
  <c r="AY541" i="3"/>
  <c r="AX541" i="3"/>
  <c r="AW541" i="3"/>
  <c r="AV541" i="3"/>
  <c r="AY540" i="3"/>
  <c r="AX540" i="3"/>
  <c r="AW540" i="3"/>
  <c r="AV540" i="3"/>
  <c r="AY539" i="3"/>
  <c r="AX539" i="3"/>
  <c r="AW539" i="3"/>
  <c r="AV539" i="3"/>
  <c r="AY538" i="3"/>
  <c r="AX538" i="3"/>
  <c r="AW538" i="3"/>
  <c r="AV538" i="3"/>
  <c r="AY537" i="3"/>
  <c r="AX537" i="3"/>
  <c r="AW537" i="3"/>
  <c r="AV537" i="3"/>
  <c r="AY536" i="3"/>
  <c r="AX536" i="3"/>
  <c r="AW536" i="3"/>
  <c r="AV536" i="3"/>
  <c r="AY535" i="3"/>
  <c r="AX535" i="3"/>
  <c r="AW535" i="3"/>
  <c r="AV535" i="3"/>
  <c r="AY534" i="3"/>
  <c r="AX534" i="3"/>
  <c r="AW534" i="3"/>
  <c r="AV534" i="3"/>
  <c r="AY533" i="3"/>
  <c r="AX533" i="3"/>
  <c r="AW533" i="3"/>
  <c r="AV533" i="3"/>
  <c r="AY532" i="3"/>
  <c r="AX532" i="3"/>
  <c r="AW532" i="3"/>
  <c r="AV532" i="3"/>
  <c r="AY531" i="3"/>
  <c r="AX531" i="3"/>
  <c r="AW531" i="3"/>
  <c r="AV531" i="3"/>
  <c r="AY530" i="3"/>
  <c r="AX530" i="3"/>
  <c r="AW530" i="3"/>
  <c r="AV530" i="3"/>
  <c r="AY529" i="3"/>
  <c r="AX529" i="3"/>
  <c r="AW529" i="3"/>
  <c r="AV529" i="3"/>
  <c r="AY528" i="3"/>
  <c r="AX528" i="3"/>
  <c r="AW528" i="3"/>
  <c r="AV528" i="3"/>
  <c r="AY527" i="3"/>
  <c r="AX527" i="3"/>
  <c r="AW527" i="3"/>
  <c r="AV527" i="3"/>
  <c r="AY526" i="3"/>
  <c r="AX526" i="3"/>
  <c r="AW526" i="3"/>
  <c r="AV526" i="3"/>
  <c r="AY525" i="3"/>
  <c r="AX525" i="3"/>
  <c r="AW525" i="3"/>
  <c r="AV525" i="3"/>
  <c r="AY524" i="3"/>
  <c r="AX524" i="3"/>
  <c r="AW524" i="3"/>
  <c r="AV524" i="3"/>
  <c r="AY523" i="3"/>
  <c r="AX523" i="3"/>
  <c r="AW523" i="3"/>
  <c r="AV523" i="3"/>
  <c r="AY522" i="3"/>
  <c r="AX522" i="3"/>
  <c r="AW522" i="3"/>
  <c r="AV522" i="3"/>
  <c r="AY521" i="3"/>
  <c r="AX521" i="3"/>
  <c r="AW521" i="3"/>
  <c r="AV521" i="3"/>
  <c r="AY520" i="3"/>
  <c r="AX520" i="3"/>
  <c r="AW520" i="3"/>
  <c r="AV520" i="3"/>
  <c r="AY519" i="3"/>
  <c r="AX519" i="3"/>
  <c r="AW519" i="3"/>
  <c r="AV519" i="3"/>
  <c r="AY518" i="3"/>
  <c r="AX518" i="3"/>
  <c r="AW518" i="3"/>
  <c r="AV518" i="3"/>
  <c r="AY517" i="3"/>
  <c r="AX517" i="3"/>
  <c r="AW517" i="3"/>
  <c r="AV517" i="3"/>
  <c r="AY516" i="3"/>
  <c r="AX516" i="3"/>
  <c r="AW516" i="3"/>
  <c r="AV516" i="3"/>
  <c r="AY515" i="3"/>
  <c r="AX515" i="3"/>
  <c r="AW515" i="3"/>
  <c r="AV515" i="3"/>
  <c r="AY514" i="3"/>
  <c r="AX514" i="3"/>
  <c r="AW514" i="3"/>
  <c r="AV514" i="3"/>
  <c r="AY513" i="3"/>
  <c r="AX513" i="3"/>
  <c r="AW513" i="3"/>
  <c r="AV513" i="3"/>
  <c r="AY512" i="3"/>
  <c r="AX512" i="3"/>
  <c r="AW512" i="3"/>
  <c r="AV512" i="3"/>
  <c r="AY511" i="3"/>
  <c r="AX511" i="3"/>
  <c r="AW511" i="3"/>
  <c r="AV511" i="3"/>
  <c r="AY510" i="3"/>
  <c r="AX510" i="3"/>
  <c r="AW510" i="3"/>
  <c r="AV510" i="3"/>
  <c r="AY509" i="3"/>
  <c r="AX509" i="3"/>
  <c r="AW509" i="3"/>
  <c r="AV509" i="3"/>
  <c r="AY508" i="3"/>
  <c r="AX508" i="3"/>
  <c r="AW508" i="3"/>
  <c r="AV508" i="3"/>
  <c r="AY507" i="3"/>
  <c r="AX507" i="3"/>
  <c r="AW507" i="3"/>
  <c r="AV507" i="3"/>
  <c r="AY506" i="3"/>
  <c r="AX506" i="3"/>
  <c r="AW506" i="3"/>
  <c r="AV506" i="3"/>
  <c r="AY505" i="3"/>
  <c r="AX505" i="3"/>
  <c r="AW505" i="3"/>
  <c r="AV505" i="3"/>
  <c r="AY504" i="3"/>
  <c r="AX504" i="3"/>
  <c r="AW504" i="3"/>
  <c r="AV504" i="3"/>
  <c r="AY503" i="3"/>
  <c r="AX503" i="3"/>
  <c r="AW503" i="3"/>
  <c r="AV503" i="3"/>
  <c r="AY502" i="3"/>
  <c r="AX502" i="3"/>
  <c r="AW502" i="3"/>
  <c r="AV502" i="3"/>
  <c r="AY501" i="3"/>
  <c r="AX501" i="3"/>
  <c r="AW501" i="3"/>
  <c r="AV501" i="3"/>
  <c r="AY500" i="3"/>
  <c r="AX500" i="3"/>
  <c r="AW500" i="3"/>
  <c r="AV500" i="3"/>
  <c r="AY499" i="3"/>
  <c r="AX499" i="3"/>
  <c r="AW499" i="3"/>
  <c r="AV499" i="3"/>
  <c r="AY498" i="3"/>
  <c r="AX498" i="3"/>
  <c r="AW498" i="3"/>
  <c r="AV498" i="3"/>
  <c r="AY497" i="3"/>
  <c r="AX497" i="3"/>
  <c r="AW497" i="3"/>
  <c r="AV497" i="3"/>
  <c r="AY496" i="3"/>
  <c r="AX496" i="3"/>
  <c r="AW496" i="3"/>
  <c r="AV496" i="3"/>
  <c r="AY495" i="3"/>
  <c r="AX495" i="3"/>
  <c r="AW495" i="3"/>
  <c r="AV495" i="3"/>
  <c r="AY494" i="3"/>
  <c r="AX494" i="3"/>
  <c r="AW494" i="3"/>
  <c r="AV494" i="3"/>
  <c r="AY493" i="3"/>
  <c r="AX493" i="3"/>
  <c r="AW493" i="3"/>
  <c r="AV493" i="3"/>
  <c r="AY492" i="3"/>
  <c r="AX492" i="3"/>
  <c r="AW492" i="3"/>
  <c r="AV492" i="3"/>
  <c r="AY491" i="3"/>
  <c r="AX491" i="3"/>
  <c r="AW491" i="3"/>
  <c r="AV491" i="3"/>
  <c r="AY490" i="3"/>
  <c r="AX490" i="3"/>
  <c r="AW490" i="3"/>
  <c r="AV490" i="3"/>
  <c r="AY489" i="3"/>
  <c r="AX489" i="3"/>
  <c r="AW489" i="3"/>
  <c r="AV489" i="3"/>
  <c r="AY488" i="3"/>
  <c r="AX488" i="3"/>
  <c r="AW488" i="3"/>
  <c r="AV488" i="3"/>
  <c r="AY487" i="3"/>
  <c r="AX487" i="3"/>
  <c r="AW487" i="3"/>
  <c r="AV487" i="3"/>
  <c r="AY486" i="3"/>
  <c r="AX486" i="3"/>
  <c r="AW486" i="3"/>
  <c r="AV486" i="3"/>
  <c r="AY485" i="3"/>
  <c r="AX485" i="3"/>
  <c r="AW485" i="3"/>
  <c r="AV485" i="3"/>
  <c r="AY484" i="3"/>
  <c r="AX484" i="3"/>
  <c r="AW484" i="3"/>
  <c r="AV484" i="3"/>
  <c r="AY483" i="3"/>
  <c r="AX483" i="3"/>
  <c r="AW483" i="3"/>
  <c r="AV483" i="3"/>
  <c r="AY482" i="3"/>
  <c r="AX482" i="3"/>
  <c r="AW482" i="3"/>
  <c r="AV482" i="3"/>
  <c r="AY481" i="3"/>
  <c r="AX481" i="3"/>
  <c r="AW481" i="3"/>
  <c r="AV481" i="3"/>
  <c r="AY480" i="3"/>
  <c r="AX480" i="3"/>
  <c r="AW480" i="3"/>
  <c r="AV480" i="3"/>
  <c r="AY479" i="3"/>
  <c r="AX479" i="3"/>
  <c r="AW479" i="3"/>
  <c r="AV479" i="3"/>
  <c r="AY478" i="3"/>
  <c r="AX478" i="3"/>
  <c r="AW478" i="3"/>
  <c r="AV478" i="3"/>
  <c r="AY477" i="3"/>
  <c r="AX477" i="3"/>
  <c r="AW477" i="3"/>
  <c r="AV477" i="3"/>
  <c r="AY476" i="3"/>
  <c r="AX476" i="3"/>
  <c r="AW476" i="3"/>
  <c r="AV476" i="3"/>
  <c r="AY475" i="3"/>
  <c r="AX475" i="3"/>
  <c r="AW475" i="3"/>
  <c r="AV475" i="3"/>
  <c r="AY474" i="3"/>
  <c r="AX474" i="3"/>
  <c r="AW474" i="3"/>
  <c r="AV474" i="3"/>
  <c r="AY473" i="3"/>
  <c r="AX473" i="3"/>
  <c r="AW473" i="3"/>
  <c r="AV473" i="3"/>
  <c r="AY472" i="3"/>
  <c r="AX472" i="3"/>
  <c r="AW472" i="3"/>
  <c r="AV472" i="3"/>
  <c r="AY471" i="3"/>
  <c r="AX471" i="3"/>
  <c r="AW471" i="3"/>
  <c r="AV471" i="3"/>
  <c r="AY470" i="3"/>
  <c r="AX470" i="3"/>
  <c r="AW470" i="3"/>
  <c r="AV470" i="3"/>
  <c r="AY469" i="3"/>
  <c r="AX469" i="3"/>
  <c r="AW469" i="3"/>
  <c r="AV469" i="3"/>
  <c r="AY468" i="3"/>
  <c r="AX468" i="3"/>
  <c r="AW468" i="3"/>
  <c r="AV468" i="3"/>
  <c r="AY467" i="3"/>
  <c r="AX467" i="3"/>
  <c r="AW467" i="3"/>
  <c r="AV467" i="3"/>
  <c r="AY466" i="3"/>
  <c r="AX466" i="3"/>
  <c r="AW466" i="3"/>
  <c r="AV466" i="3"/>
  <c r="AY465" i="3"/>
  <c r="AX465" i="3"/>
  <c r="AW465" i="3"/>
  <c r="AV465" i="3"/>
  <c r="AY464" i="3"/>
  <c r="AX464" i="3"/>
  <c r="AW464" i="3"/>
  <c r="AV464" i="3"/>
  <c r="AY463" i="3"/>
  <c r="AX463" i="3"/>
  <c r="AW463" i="3"/>
  <c r="AV463" i="3"/>
  <c r="AY462" i="3"/>
  <c r="AX462" i="3"/>
  <c r="AW462" i="3"/>
  <c r="AV462" i="3"/>
  <c r="AY461" i="3"/>
  <c r="AX461" i="3"/>
  <c r="AW461" i="3"/>
  <c r="AV461" i="3"/>
  <c r="AY460" i="3"/>
  <c r="AX460" i="3"/>
  <c r="AW460" i="3"/>
  <c r="AV460" i="3"/>
  <c r="AY459" i="3"/>
  <c r="AX459" i="3"/>
  <c r="AW459" i="3"/>
  <c r="AV459" i="3"/>
  <c r="AY458" i="3"/>
  <c r="AX458" i="3"/>
  <c r="AW458" i="3"/>
  <c r="AV458" i="3"/>
  <c r="AY457" i="3"/>
  <c r="AX457" i="3"/>
  <c r="AW457" i="3"/>
  <c r="AV457" i="3"/>
  <c r="AY456" i="3"/>
  <c r="AX456" i="3"/>
  <c r="AW456" i="3"/>
  <c r="AV456" i="3"/>
  <c r="AY455" i="3"/>
  <c r="AX455" i="3"/>
  <c r="AW455" i="3"/>
  <c r="AV455" i="3"/>
  <c r="AY454" i="3"/>
  <c r="AX454" i="3"/>
  <c r="AW454" i="3"/>
  <c r="AV454" i="3"/>
  <c r="AY453" i="3"/>
  <c r="AX453" i="3"/>
  <c r="AW453" i="3"/>
  <c r="AV453" i="3"/>
  <c r="AY452" i="3"/>
  <c r="AX452" i="3"/>
  <c r="AW452" i="3"/>
  <c r="AV452" i="3"/>
  <c r="AY451" i="3"/>
  <c r="AX451" i="3"/>
  <c r="AW451" i="3"/>
  <c r="AV451" i="3"/>
  <c r="AY450" i="3"/>
  <c r="AX450" i="3"/>
  <c r="AW450" i="3"/>
  <c r="AV450" i="3"/>
  <c r="AY449" i="3"/>
  <c r="AX449" i="3"/>
  <c r="AW449" i="3"/>
  <c r="AV449" i="3"/>
  <c r="AY448" i="3"/>
  <c r="AX448" i="3"/>
  <c r="AW448" i="3"/>
  <c r="AV448" i="3"/>
  <c r="AY447" i="3"/>
  <c r="AX447" i="3"/>
  <c r="AW447" i="3"/>
  <c r="AV447" i="3"/>
  <c r="AY446" i="3"/>
  <c r="AX446" i="3"/>
  <c r="AW446" i="3"/>
  <c r="AV446" i="3"/>
  <c r="AY445" i="3"/>
  <c r="AX445" i="3"/>
  <c r="AW445" i="3"/>
  <c r="AV445" i="3"/>
  <c r="AY444" i="3"/>
  <c r="AX444" i="3"/>
  <c r="AW444" i="3"/>
  <c r="AV444" i="3"/>
  <c r="AY443" i="3"/>
  <c r="AX443" i="3"/>
  <c r="AW443" i="3"/>
  <c r="AV443" i="3"/>
  <c r="AY442" i="3"/>
  <c r="AX442" i="3"/>
  <c r="AW442" i="3"/>
  <c r="AV442" i="3"/>
  <c r="AY441" i="3"/>
  <c r="AX441" i="3"/>
  <c r="AW441" i="3"/>
  <c r="AV441" i="3"/>
  <c r="AY440" i="3"/>
  <c r="AX440" i="3"/>
  <c r="AW440" i="3"/>
  <c r="AV440" i="3"/>
  <c r="AY439" i="3"/>
  <c r="AX439" i="3"/>
  <c r="AW439" i="3"/>
  <c r="AV439" i="3"/>
  <c r="AY438" i="3"/>
  <c r="AX438" i="3"/>
  <c r="AW438" i="3"/>
  <c r="AV438" i="3"/>
  <c r="AY437" i="3"/>
  <c r="AX437" i="3"/>
  <c r="AW437" i="3"/>
  <c r="AV437" i="3"/>
  <c r="AY436" i="3"/>
  <c r="AX436" i="3"/>
  <c r="AW436" i="3"/>
  <c r="AV436" i="3"/>
  <c r="AY435" i="3"/>
  <c r="AX435" i="3"/>
  <c r="AW435" i="3"/>
  <c r="AV435" i="3"/>
  <c r="AY434" i="3"/>
  <c r="AX434" i="3"/>
  <c r="AW434" i="3"/>
  <c r="AV434" i="3"/>
  <c r="AY433" i="3"/>
  <c r="AX433" i="3"/>
  <c r="AW433" i="3"/>
  <c r="AV433" i="3"/>
  <c r="AY432" i="3"/>
  <c r="AX432" i="3"/>
  <c r="AW432" i="3"/>
  <c r="AV432" i="3"/>
  <c r="AY431" i="3"/>
  <c r="AX431" i="3"/>
  <c r="AW431" i="3"/>
  <c r="AV431" i="3"/>
  <c r="AY430" i="3"/>
  <c r="AX430" i="3"/>
  <c r="AW430" i="3"/>
  <c r="AV430" i="3"/>
  <c r="AY429" i="3"/>
  <c r="AX429" i="3"/>
  <c r="AW429" i="3"/>
  <c r="AV429" i="3"/>
  <c r="AY428" i="3"/>
  <c r="AX428" i="3"/>
  <c r="AW428" i="3"/>
  <c r="AV428" i="3"/>
  <c r="AY427" i="3"/>
  <c r="AX427" i="3"/>
  <c r="AW427" i="3"/>
  <c r="AV427" i="3"/>
  <c r="AY426" i="3"/>
  <c r="AX426" i="3"/>
  <c r="AW426" i="3"/>
  <c r="AV426" i="3"/>
  <c r="AY425" i="3"/>
  <c r="AX425" i="3"/>
  <c r="AW425" i="3"/>
  <c r="AV425" i="3"/>
  <c r="AY424" i="3"/>
  <c r="AX424" i="3"/>
  <c r="AW424" i="3"/>
  <c r="AV424" i="3"/>
  <c r="AY423" i="3"/>
  <c r="AX423" i="3"/>
  <c r="AW423" i="3"/>
  <c r="AV423" i="3"/>
  <c r="AY422" i="3"/>
  <c r="AX422" i="3"/>
  <c r="AW422" i="3"/>
  <c r="AV422" i="3"/>
  <c r="AY421" i="3"/>
  <c r="AX421" i="3"/>
  <c r="AW421" i="3"/>
  <c r="AV421" i="3"/>
  <c r="AY420" i="3"/>
  <c r="AX420" i="3"/>
  <c r="AW420" i="3"/>
  <c r="AV420" i="3"/>
  <c r="AY419" i="3"/>
  <c r="AX419" i="3"/>
  <c r="AW419" i="3"/>
  <c r="AV419" i="3"/>
  <c r="AY418" i="3"/>
  <c r="AX418" i="3"/>
  <c r="AW418" i="3"/>
  <c r="AV418" i="3"/>
  <c r="AY417" i="3"/>
  <c r="AX417" i="3"/>
  <c r="AW417" i="3"/>
  <c r="AV417" i="3"/>
  <c r="AY416" i="3"/>
  <c r="AX416" i="3"/>
  <c r="AW416" i="3"/>
  <c r="AV416" i="3"/>
  <c r="AY415" i="3"/>
  <c r="AX415" i="3"/>
  <c r="AW415" i="3"/>
  <c r="AV415" i="3"/>
  <c r="AY414" i="3"/>
  <c r="AX414" i="3"/>
  <c r="AW414" i="3"/>
  <c r="AV414" i="3"/>
  <c r="BA413" i="3"/>
  <c r="AZ413" i="3"/>
  <c r="AY413" i="3"/>
  <c r="AX413" i="3"/>
  <c r="AW413" i="3"/>
  <c r="AV413" i="3"/>
  <c r="AU413" i="3"/>
  <c r="AT413" i="3"/>
  <c r="BA412" i="3"/>
  <c r="AZ412" i="3"/>
  <c r="AY412" i="3"/>
  <c r="AX412" i="3"/>
  <c r="AW412" i="3"/>
  <c r="AV412" i="3"/>
  <c r="AU412" i="3"/>
  <c r="AT412" i="3"/>
  <c r="AY411" i="3"/>
  <c r="AX411" i="3"/>
  <c r="AW411" i="3"/>
  <c r="AV411" i="3"/>
  <c r="AY410" i="3"/>
  <c r="AX410" i="3"/>
  <c r="AW410" i="3"/>
  <c r="AV410" i="3"/>
  <c r="AY409" i="3"/>
  <c r="AX409" i="3"/>
  <c r="AW409" i="3"/>
  <c r="AV409" i="3"/>
  <c r="AY408" i="3"/>
  <c r="AX408" i="3"/>
  <c r="AW408" i="3"/>
  <c r="AV408" i="3"/>
  <c r="BA407" i="3"/>
  <c r="AZ407" i="3"/>
  <c r="AY407" i="3"/>
  <c r="AX407" i="3"/>
  <c r="AW407" i="3"/>
  <c r="AV407" i="3"/>
  <c r="AU407" i="3"/>
  <c r="AT407" i="3"/>
  <c r="BA406" i="3"/>
  <c r="AZ406" i="3"/>
  <c r="AY406" i="3"/>
  <c r="AX406" i="3"/>
  <c r="AW406" i="3"/>
  <c r="AV406" i="3"/>
  <c r="AU406" i="3"/>
  <c r="AT406" i="3"/>
  <c r="AY405" i="3"/>
  <c r="AX405" i="3"/>
  <c r="AW405" i="3"/>
  <c r="AV405" i="3"/>
  <c r="AY404" i="3"/>
  <c r="AX404" i="3"/>
  <c r="AW404" i="3"/>
  <c r="AV404" i="3"/>
  <c r="AY403" i="3"/>
  <c r="AX403" i="3"/>
  <c r="AW403" i="3"/>
  <c r="AV403" i="3"/>
  <c r="AY402" i="3"/>
  <c r="AX402" i="3"/>
  <c r="AW402" i="3"/>
  <c r="AV402" i="3"/>
  <c r="AY401" i="3"/>
  <c r="AX401" i="3"/>
  <c r="AW401" i="3"/>
  <c r="AV401" i="3"/>
  <c r="AY400" i="3"/>
  <c r="AX400" i="3"/>
  <c r="AW400" i="3"/>
  <c r="AV400" i="3"/>
  <c r="AY399" i="3"/>
  <c r="AX399" i="3"/>
  <c r="AW399" i="3"/>
  <c r="AV399" i="3"/>
  <c r="BA398" i="3"/>
  <c r="AZ398" i="3"/>
  <c r="AY398" i="3"/>
  <c r="AX398" i="3"/>
  <c r="AW398" i="3"/>
  <c r="AV398" i="3"/>
  <c r="AU398" i="3"/>
  <c r="AT398" i="3"/>
  <c r="BA397" i="3"/>
  <c r="AZ397" i="3"/>
  <c r="AY397" i="3"/>
  <c r="AX397" i="3"/>
  <c r="AW397" i="3"/>
  <c r="AV397" i="3"/>
  <c r="AU397" i="3"/>
  <c r="AT397" i="3"/>
  <c r="BA396" i="3"/>
  <c r="AZ396" i="3"/>
  <c r="AY396" i="3"/>
  <c r="AX396" i="3"/>
  <c r="AW396" i="3"/>
  <c r="AV396" i="3"/>
  <c r="AU396" i="3"/>
  <c r="AT396" i="3"/>
  <c r="AY395" i="3"/>
  <c r="AX395" i="3"/>
  <c r="AW395" i="3"/>
  <c r="AV395" i="3"/>
  <c r="AY394" i="3"/>
  <c r="AX394" i="3"/>
  <c r="AW394" i="3"/>
  <c r="AV394" i="3"/>
  <c r="AY393" i="3"/>
  <c r="AX393" i="3"/>
  <c r="AW393" i="3"/>
  <c r="AV393" i="3"/>
  <c r="AY392" i="3"/>
  <c r="AX392" i="3"/>
  <c r="AW392" i="3"/>
  <c r="AV392" i="3"/>
  <c r="BA391" i="3"/>
  <c r="AZ391" i="3"/>
  <c r="AY391" i="3"/>
  <c r="AX391" i="3"/>
  <c r="AW391" i="3"/>
  <c r="AV391" i="3"/>
  <c r="AU391" i="3"/>
  <c r="AT391" i="3"/>
  <c r="BA390" i="3"/>
  <c r="AZ390" i="3"/>
  <c r="AY390" i="3"/>
  <c r="AX390" i="3"/>
  <c r="AW390" i="3"/>
  <c r="AV390" i="3"/>
  <c r="AU390" i="3"/>
  <c r="AT390" i="3"/>
  <c r="AY389" i="3"/>
  <c r="AX389" i="3"/>
  <c r="AW389" i="3"/>
  <c r="AV389" i="3"/>
  <c r="BA388" i="3"/>
  <c r="AZ388" i="3"/>
  <c r="AY388" i="3"/>
  <c r="AX388" i="3"/>
  <c r="AW388" i="3"/>
  <c r="AV388" i="3"/>
  <c r="AU388" i="3"/>
  <c r="AT388" i="3"/>
  <c r="BA387" i="3"/>
  <c r="AZ387" i="3"/>
  <c r="AY387" i="3"/>
  <c r="AX387" i="3"/>
  <c r="AW387" i="3"/>
  <c r="AV387" i="3"/>
  <c r="AU387" i="3"/>
  <c r="AT387" i="3"/>
  <c r="BA386" i="3"/>
  <c r="AZ386" i="3"/>
  <c r="AY386" i="3"/>
  <c r="AX386" i="3"/>
  <c r="AW386" i="3"/>
  <c r="AV386" i="3"/>
  <c r="AU386" i="3"/>
  <c r="AT386" i="3"/>
  <c r="AY385" i="3"/>
  <c r="AX385" i="3"/>
  <c r="AW385" i="3"/>
  <c r="AV385" i="3"/>
  <c r="AY384" i="3"/>
  <c r="AX384" i="3"/>
  <c r="AW384" i="3"/>
  <c r="AV384" i="3"/>
  <c r="BA383" i="3"/>
  <c r="AZ383" i="3"/>
  <c r="AY383" i="3"/>
  <c r="AX383" i="3"/>
  <c r="AW383" i="3"/>
  <c r="AV383" i="3"/>
  <c r="AU383" i="3"/>
  <c r="AT383" i="3"/>
  <c r="BA382" i="3"/>
  <c r="AZ382" i="3"/>
  <c r="AY382" i="3"/>
  <c r="AX382" i="3"/>
  <c r="AW382" i="3"/>
  <c r="AV382" i="3"/>
  <c r="AU382" i="3"/>
  <c r="AT382" i="3"/>
  <c r="BA381" i="3"/>
  <c r="AZ381" i="3"/>
  <c r="AY381" i="3"/>
  <c r="AX381" i="3"/>
  <c r="AW381" i="3"/>
  <c r="AV381" i="3"/>
  <c r="AU381" i="3"/>
  <c r="AT381" i="3"/>
  <c r="BA380" i="3"/>
  <c r="AZ380" i="3"/>
  <c r="AY380" i="3"/>
  <c r="AX380" i="3"/>
  <c r="AW380" i="3"/>
  <c r="AV380" i="3"/>
  <c r="AU380" i="3"/>
  <c r="AT380" i="3"/>
  <c r="AY379" i="3"/>
  <c r="AX379" i="3"/>
  <c r="AW379" i="3"/>
  <c r="AV379" i="3"/>
  <c r="BA378" i="3"/>
  <c r="AZ378" i="3"/>
  <c r="AY378" i="3"/>
  <c r="AX378" i="3"/>
  <c r="AW378" i="3"/>
  <c r="AV378" i="3"/>
  <c r="AU378" i="3"/>
  <c r="AT378" i="3"/>
  <c r="BA377" i="3"/>
  <c r="AZ377" i="3"/>
  <c r="AY377" i="3"/>
  <c r="AX377" i="3"/>
  <c r="AW377" i="3"/>
  <c r="AV377" i="3"/>
  <c r="AU377" i="3"/>
  <c r="AT377" i="3"/>
  <c r="AY376" i="3"/>
  <c r="AX376" i="3"/>
  <c r="AW376" i="3"/>
  <c r="AV376" i="3"/>
  <c r="AY375" i="3"/>
  <c r="AX375" i="3"/>
  <c r="AW375" i="3"/>
  <c r="AV375" i="3"/>
  <c r="AY374" i="3"/>
  <c r="AX374" i="3"/>
  <c r="AW374" i="3"/>
  <c r="AV374" i="3"/>
  <c r="AY373" i="3"/>
  <c r="AX373" i="3"/>
  <c r="AW373" i="3"/>
  <c r="AV373" i="3"/>
  <c r="BA372" i="3"/>
  <c r="AZ372" i="3"/>
  <c r="AY372" i="3"/>
  <c r="AX372" i="3"/>
  <c r="AW372" i="3"/>
  <c r="AV372" i="3"/>
  <c r="AU372" i="3"/>
  <c r="AT372" i="3"/>
  <c r="BA371" i="3"/>
  <c r="AZ371" i="3"/>
  <c r="AY371" i="3"/>
  <c r="AX371" i="3"/>
  <c r="AW371" i="3"/>
  <c r="AV371" i="3"/>
  <c r="AU371" i="3"/>
  <c r="AT371" i="3"/>
  <c r="BA370" i="3"/>
  <c r="AZ370" i="3"/>
  <c r="AY370" i="3"/>
  <c r="AX370" i="3"/>
  <c r="AW370" i="3"/>
  <c r="AV370" i="3"/>
  <c r="AU370" i="3"/>
  <c r="AT370" i="3"/>
  <c r="AY369" i="3"/>
  <c r="AX369" i="3"/>
  <c r="AW369" i="3"/>
  <c r="AV369" i="3"/>
  <c r="BA368" i="3"/>
  <c r="AZ368" i="3"/>
  <c r="AY368" i="3"/>
  <c r="AX368" i="3"/>
  <c r="AW368" i="3"/>
  <c r="AV368" i="3"/>
  <c r="AU368" i="3"/>
  <c r="AT368" i="3"/>
  <c r="BA367" i="3"/>
  <c r="AZ367" i="3"/>
  <c r="AY367" i="3"/>
  <c r="AX367" i="3"/>
  <c r="AW367" i="3"/>
  <c r="AV367" i="3"/>
  <c r="AU367" i="3"/>
  <c r="AT367" i="3"/>
  <c r="BA366" i="3"/>
  <c r="AZ366" i="3"/>
  <c r="AY366" i="3"/>
  <c r="AX366" i="3"/>
  <c r="AW366" i="3"/>
  <c r="AV366" i="3"/>
  <c r="AU366" i="3"/>
  <c r="AT366" i="3"/>
  <c r="AY365" i="3"/>
  <c r="AX365" i="3"/>
  <c r="AW365" i="3"/>
  <c r="AV365" i="3"/>
  <c r="BA364" i="3"/>
  <c r="AZ364" i="3"/>
  <c r="AY364" i="3"/>
  <c r="AX364" i="3"/>
  <c r="AW364" i="3"/>
  <c r="AV364" i="3"/>
  <c r="AU364" i="3"/>
  <c r="AT364" i="3"/>
  <c r="BA363" i="3"/>
  <c r="AZ363" i="3"/>
  <c r="AY363" i="3"/>
  <c r="AX363" i="3"/>
  <c r="AW363" i="3"/>
  <c r="AV363" i="3"/>
  <c r="AU363" i="3"/>
  <c r="AT363" i="3"/>
  <c r="BA362" i="3"/>
  <c r="AZ362" i="3"/>
  <c r="AY362" i="3"/>
  <c r="AX362" i="3"/>
  <c r="AW362" i="3"/>
  <c r="AV362" i="3"/>
  <c r="AU362" i="3"/>
  <c r="AT362" i="3"/>
  <c r="BA361" i="3"/>
  <c r="AZ361" i="3"/>
  <c r="AY361" i="3"/>
  <c r="AX361" i="3"/>
  <c r="AW361" i="3"/>
  <c r="AV361" i="3"/>
  <c r="AU361" i="3"/>
  <c r="AT361" i="3"/>
  <c r="AY360" i="3"/>
  <c r="AX360" i="3"/>
  <c r="AW360" i="3"/>
  <c r="AV360" i="3"/>
  <c r="BA359" i="3"/>
  <c r="AZ359" i="3"/>
  <c r="AY359" i="3"/>
  <c r="AX359" i="3"/>
  <c r="AW359" i="3"/>
  <c r="AV359" i="3"/>
  <c r="AU359" i="3"/>
  <c r="AT359" i="3"/>
  <c r="AY358" i="3"/>
  <c r="AX358" i="3"/>
  <c r="AW358" i="3"/>
  <c r="AV358" i="3"/>
  <c r="BA357" i="3"/>
  <c r="AZ357" i="3"/>
  <c r="AY357" i="3"/>
  <c r="AX357" i="3"/>
  <c r="AW357" i="3"/>
  <c r="AV357" i="3"/>
  <c r="AU357" i="3"/>
  <c r="AT357" i="3"/>
  <c r="BA356" i="3"/>
  <c r="AZ356" i="3"/>
  <c r="AY356" i="3"/>
  <c r="AX356" i="3"/>
  <c r="AW356" i="3"/>
  <c r="AV356" i="3"/>
  <c r="AU356" i="3"/>
  <c r="AT356" i="3"/>
  <c r="AY355" i="3"/>
  <c r="AX355" i="3"/>
  <c r="AW355" i="3"/>
  <c r="AV355" i="3"/>
  <c r="AY354" i="3"/>
  <c r="AX354" i="3"/>
  <c r="AW354" i="3"/>
  <c r="AV354" i="3"/>
  <c r="BA353" i="3"/>
  <c r="AZ353" i="3"/>
  <c r="AY353" i="3"/>
  <c r="AX353" i="3"/>
  <c r="AW353" i="3"/>
  <c r="AV353" i="3"/>
  <c r="AU353" i="3"/>
  <c r="AT353" i="3"/>
  <c r="AY352" i="3"/>
  <c r="AX352" i="3"/>
  <c r="AW352" i="3"/>
  <c r="AV352" i="3"/>
  <c r="AY351" i="3"/>
  <c r="AX351" i="3"/>
  <c r="AW351" i="3"/>
  <c r="AV351" i="3"/>
  <c r="AY350" i="3"/>
  <c r="AX350" i="3"/>
  <c r="AW350" i="3"/>
  <c r="AV350" i="3"/>
  <c r="AY349" i="3"/>
  <c r="AX349" i="3"/>
  <c r="AW349" i="3"/>
  <c r="AV349" i="3"/>
  <c r="AY348" i="3"/>
  <c r="AX348" i="3"/>
  <c r="AW348" i="3"/>
  <c r="AV348" i="3"/>
  <c r="AY347" i="3"/>
  <c r="AX347" i="3"/>
  <c r="AW347" i="3"/>
  <c r="AV347" i="3"/>
  <c r="AY346" i="3"/>
  <c r="AX346" i="3"/>
  <c r="AW346" i="3"/>
  <c r="AV346" i="3"/>
  <c r="AY345" i="3"/>
  <c r="AX345" i="3"/>
  <c r="AW345" i="3"/>
  <c r="AV345" i="3"/>
  <c r="AY344" i="3"/>
  <c r="AX344" i="3"/>
  <c r="AW344" i="3"/>
  <c r="AV344" i="3"/>
  <c r="AY343" i="3"/>
  <c r="AX343" i="3"/>
  <c r="AW343" i="3"/>
  <c r="AV343" i="3"/>
  <c r="AY342" i="3"/>
  <c r="AX342" i="3"/>
  <c r="AW342" i="3"/>
  <c r="AV342" i="3"/>
  <c r="AY341" i="3"/>
  <c r="AX341" i="3"/>
  <c r="AW341" i="3"/>
  <c r="AV341" i="3"/>
  <c r="AY340" i="3"/>
  <c r="AX340" i="3"/>
  <c r="AW340" i="3"/>
  <c r="AV340" i="3"/>
  <c r="AY339" i="3"/>
  <c r="AX339" i="3"/>
  <c r="AW339" i="3"/>
  <c r="AV339" i="3"/>
  <c r="AY338" i="3"/>
  <c r="AX338" i="3"/>
  <c r="AW338" i="3"/>
  <c r="AV338" i="3"/>
  <c r="AY337" i="3"/>
  <c r="AX337" i="3"/>
  <c r="AW337" i="3"/>
  <c r="AV337" i="3"/>
  <c r="BA336" i="3"/>
  <c r="AZ336" i="3"/>
  <c r="AY336" i="3"/>
  <c r="AX336" i="3"/>
  <c r="AW336" i="3"/>
  <c r="AV336" i="3"/>
  <c r="AU336" i="3"/>
  <c r="AT336" i="3"/>
  <c r="BA335" i="3"/>
  <c r="AZ335" i="3"/>
  <c r="AY335" i="3"/>
  <c r="AX335" i="3"/>
  <c r="AW335" i="3"/>
  <c r="AV335" i="3"/>
  <c r="AU335" i="3"/>
  <c r="AT335" i="3"/>
  <c r="BA334" i="3"/>
  <c r="AZ334" i="3"/>
  <c r="AY334" i="3"/>
  <c r="AX334" i="3"/>
  <c r="AW334" i="3"/>
  <c r="AV334" i="3"/>
  <c r="AU334" i="3"/>
  <c r="AT334" i="3"/>
  <c r="AY333" i="3"/>
  <c r="AX333" i="3"/>
  <c r="AW333" i="3"/>
  <c r="AV333" i="3"/>
  <c r="AY332" i="3"/>
  <c r="AX332" i="3"/>
  <c r="AW332" i="3"/>
  <c r="AV332" i="3"/>
  <c r="BA331" i="3"/>
  <c r="AZ331" i="3"/>
  <c r="AY331" i="3"/>
  <c r="AX331" i="3"/>
  <c r="AW331" i="3"/>
  <c r="AV331" i="3"/>
  <c r="AU331" i="3"/>
  <c r="AT331" i="3"/>
  <c r="BA330" i="3"/>
  <c r="AZ330" i="3"/>
  <c r="AY330" i="3"/>
  <c r="AX330" i="3"/>
  <c r="AW330" i="3"/>
  <c r="AV330" i="3"/>
  <c r="AU330" i="3"/>
  <c r="AT330" i="3"/>
  <c r="BA329" i="3"/>
  <c r="AZ329" i="3"/>
  <c r="AY329" i="3"/>
  <c r="AX329" i="3"/>
  <c r="AW329" i="3"/>
  <c r="AV329" i="3"/>
  <c r="AU329" i="3"/>
  <c r="AT329" i="3"/>
  <c r="BA328" i="3"/>
  <c r="AZ328" i="3"/>
  <c r="AY328" i="3"/>
  <c r="AX328" i="3"/>
  <c r="AW328" i="3"/>
  <c r="AV328" i="3"/>
  <c r="AU328" i="3"/>
  <c r="AT328" i="3"/>
  <c r="AY327" i="3"/>
  <c r="AX327" i="3"/>
  <c r="AW327" i="3"/>
  <c r="AV327" i="3"/>
  <c r="BA326" i="3"/>
  <c r="AZ326" i="3"/>
  <c r="AY326" i="3"/>
  <c r="AX326" i="3"/>
  <c r="AW326" i="3"/>
  <c r="AV326" i="3"/>
  <c r="AU326" i="3"/>
  <c r="AT326" i="3"/>
  <c r="BA325" i="3"/>
  <c r="AZ325" i="3"/>
  <c r="AY325" i="3"/>
  <c r="AX325" i="3"/>
  <c r="AW325" i="3"/>
  <c r="AV325" i="3"/>
  <c r="AU325" i="3"/>
  <c r="AT325" i="3"/>
  <c r="AY324" i="3"/>
  <c r="AX324" i="3"/>
  <c r="AW324" i="3"/>
  <c r="AV324" i="3"/>
  <c r="BA323" i="3"/>
  <c r="AZ323" i="3"/>
  <c r="AY323" i="3"/>
  <c r="AX323" i="3"/>
  <c r="AW323" i="3"/>
  <c r="AV323" i="3"/>
  <c r="AU323" i="3"/>
  <c r="AT323" i="3"/>
  <c r="BA322" i="3"/>
  <c r="AZ322" i="3"/>
  <c r="AY322" i="3"/>
  <c r="AX322" i="3"/>
  <c r="AW322" i="3"/>
  <c r="AV322" i="3"/>
  <c r="AU322" i="3"/>
  <c r="AT322" i="3"/>
  <c r="AY321" i="3"/>
  <c r="AX321" i="3"/>
  <c r="AW321" i="3"/>
  <c r="AV321" i="3"/>
  <c r="AY320" i="3"/>
  <c r="AX320" i="3"/>
  <c r="AW320" i="3"/>
  <c r="AV320" i="3"/>
  <c r="AY319" i="3"/>
  <c r="AX319" i="3"/>
  <c r="AW319" i="3"/>
  <c r="AV319" i="3"/>
  <c r="AY318" i="3"/>
  <c r="AX318" i="3"/>
  <c r="AW318" i="3"/>
  <c r="AV318" i="3"/>
  <c r="BA317" i="3"/>
  <c r="AZ317" i="3"/>
  <c r="AY317" i="3"/>
  <c r="AX317" i="3"/>
  <c r="AW317" i="3"/>
  <c r="AV317" i="3"/>
  <c r="AU317" i="3"/>
  <c r="AT317" i="3"/>
  <c r="AY316" i="3"/>
  <c r="AX316" i="3"/>
  <c r="AW316" i="3"/>
  <c r="AV316" i="3"/>
  <c r="AY315" i="3"/>
  <c r="AX315" i="3"/>
  <c r="AW315" i="3"/>
  <c r="AV315" i="3"/>
  <c r="AY314" i="3"/>
  <c r="AX314" i="3"/>
  <c r="AW314" i="3"/>
  <c r="AV314" i="3"/>
  <c r="AY313" i="3"/>
  <c r="AX313" i="3"/>
  <c r="AW313" i="3"/>
  <c r="AV313" i="3"/>
  <c r="BA312" i="3"/>
  <c r="AZ312" i="3"/>
  <c r="AY312" i="3"/>
  <c r="AX312" i="3"/>
  <c r="AW312" i="3"/>
  <c r="AV312" i="3"/>
  <c r="AU312" i="3"/>
  <c r="AT312" i="3"/>
  <c r="BA311" i="3"/>
  <c r="AZ311" i="3"/>
  <c r="AY311" i="3"/>
  <c r="AX311" i="3"/>
  <c r="AW311" i="3"/>
  <c r="AV311" i="3"/>
  <c r="AU311" i="3"/>
  <c r="AT311" i="3"/>
  <c r="AY310" i="3"/>
  <c r="AX310" i="3"/>
  <c r="AW310" i="3"/>
  <c r="AV310" i="3"/>
  <c r="AY309" i="3"/>
  <c r="AX309" i="3"/>
  <c r="AW309" i="3"/>
  <c r="AV309" i="3"/>
  <c r="AY308" i="3"/>
  <c r="AX308" i="3"/>
  <c r="AW308" i="3"/>
  <c r="AV308" i="3"/>
  <c r="AY307" i="3"/>
  <c r="AX307" i="3"/>
  <c r="AW307" i="3"/>
  <c r="AV307" i="3"/>
  <c r="AY306" i="3"/>
  <c r="AX306" i="3"/>
  <c r="AW306" i="3"/>
  <c r="AV306" i="3"/>
  <c r="AY305" i="3"/>
  <c r="AX305" i="3"/>
  <c r="AW305" i="3"/>
  <c r="AV305" i="3"/>
  <c r="AY304" i="3"/>
  <c r="AX304" i="3"/>
  <c r="AW304" i="3"/>
  <c r="AV304" i="3"/>
  <c r="AY303" i="3"/>
  <c r="AX303" i="3"/>
  <c r="AW303" i="3"/>
  <c r="AV303" i="3"/>
  <c r="AY302" i="3"/>
  <c r="AX302" i="3"/>
  <c r="AW302" i="3"/>
  <c r="AV302" i="3"/>
  <c r="AY301" i="3"/>
  <c r="AX301" i="3"/>
  <c r="AW301" i="3"/>
  <c r="AV301" i="3"/>
  <c r="AY300" i="3"/>
  <c r="AX300" i="3"/>
  <c r="AW300" i="3"/>
  <c r="AV300" i="3"/>
  <c r="AY299" i="3"/>
  <c r="AX299" i="3"/>
  <c r="AW299" i="3"/>
  <c r="AV299" i="3"/>
  <c r="AY298" i="3"/>
  <c r="AX298" i="3"/>
  <c r="AW298" i="3"/>
  <c r="AV298" i="3"/>
  <c r="BA297" i="3"/>
  <c r="AZ297" i="3"/>
  <c r="AY297" i="3"/>
  <c r="AX297" i="3"/>
  <c r="AW297" i="3"/>
  <c r="AV297" i="3"/>
  <c r="AU297" i="3"/>
  <c r="AT297" i="3"/>
  <c r="BA296" i="3"/>
  <c r="AZ296" i="3"/>
  <c r="AY296" i="3"/>
  <c r="AX296" i="3"/>
  <c r="AW296" i="3"/>
  <c r="AV296" i="3"/>
  <c r="AU296" i="3"/>
  <c r="AT296" i="3"/>
  <c r="BA295" i="3"/>
  <c r="AZ295" i="3"/>
  <c r="AY295" i="3"/>
  <c r="AX295" i="3"/>
  <c r="AW295" i="3"/>
  <c r="AV295" i="3"/>
  <c r="AU295" i="3"/>
  <c r="AT295" i="3"/>
  <c r="AY294" i="3"/>
  <c r="AX294" i="3"/>
  <c r="AW294" i="3"/>
  <c r="AV294" i="3"/>
  <c r="BA293" i="3"/>
  <c r="AZ293" i="3"/>
  <c r="AY293" i="3"/>
  <c r="AX293" i="3"/>
  <c r="AW293" i="3"/>
  <c r="AV293" i="3"/>
  <c r="AU293" i="3"/>
  <c r="AT293" i="3"/>
  <c r="BA292" i="3"/>
  <c r="AZ292" i="3"/>
  <c r="AY292" i="3"/>
  <c r="AX292" i="3"/>
  <c r="AW292" i="3"/>
  <c r="AV292" i="3"/>
  <c r="AU292" i="3"/>
  <c r="AT292" i="3"/>
  <c r="AY291" i="3"/>
  <c r="AX291" i="3"/>
  <c r="AW291" i="3"/>
  <c r="AV291" i="3"/>
  <c r="AY290" i="3"/>
  <c r="AX290" i="3"/>
  <c r="AW290" i="3"/>
  <c r="AV290" i="3"/>
  <c r="BA289" i="3"/>
  <c r="AZ289" i="3"/>
  <c r="AY289" i="3"/>
  <c r="AX289" i="3"/>
  <c r="AW289" i="3"/>
  <c r="AV289" i="3"/>
  <c r="AU289" i="3"/>
  <c r="AT289" i="3"/>
  <c r="BA288" i="3"/>
  <c r="AZ288" i="3"/>
  <c r="AY288" i="3"/>
  <c r="AX288" i="3"/>
  <c r="AW288" i="3"/>
  <c r="AV288" i="3"/>
  <c r="AU288" i="3"/>
  <c r="AT288" i="3"/>
  <c r="BA287" i="3"/>
  <c r="AZ287" i="3"/>
  <c r="AY287" i="3"/>
  <c r="AX287" i="3"/>
  <c r="AW287" i="3"/>
  <c r="AV287" i="3"/>
  <c r="AU287" i="3"/>
  <c r="AT287" i="3"/>
  <c r="BA286" i="3"/>
  <c r="AZ286" i="3"/>
  <c r="AY286" i="3"/>
  <c r="AX286" i="3"/>
  <c r="AW286" i="3"/>
  <c r="AV286" i="3"/>
  <c r="AU286" i="3"/>
  <c r="AT286" i="3"/>
  <c r="AY285" i="3"/>
  <c r="AX285" i="3"/>
  <c r="AW285" i="3"/>
  <c r="AV285" i="3"/>
  <c r="AY284" i="3"/>
  <c r="AX284" i="3"/>
  <c r="AW284" i="3"/>
  <c r="AV284" i="3"/>
  <c r="AY283" i="3"/>
  <c r="AX283" i="3"/>
  <c r="AW283" i="3"/>
  <c r="AV283" i="3"/>
  <c r="AY282" i="3"/>
  <c r="AX282" i="3"/>
  <c r="AW282" i="3"/>
  <c r="AV282" i="3"/>
  <c r="AY281" i="3"/>
  <c r="AX281" i="3"/>
  <c r="AW281" i="3"/>
  <c r="AV281" i="3"/>
  <c r="BA280" i="3"/>
  <c r="AZ280" i="3"/>
  <c r="AY280" i="3"/>
  <c r="AX280" i="3"/>
  <c r="AW280" i="3"/>
  <c r="AV280" i="3"/>
  <c r="AU280" i="3"/>
  <c r="AT280" i="3"/>
  <c r="BA279" i="3"/>
  <c r="AZ279" i="3"/>
  <c r="AY279" i="3"/>
  <c r="AX279" i="3"/>
  <c r="AW279" i="3"/>
  <c r="AV279" i="3"/>
  <c r="AU279" i="3"/>
  <c r="AT279" i="3"/>
  <c r="AY278" i="3"/>
  <c r="AX278" i="3"/>
  <c r="AW278" i="3"/>
  <c r="AV278" i="3"/>
  <c r="AY277" i="3"/>
  <c r="AX277" i="3"/>
  <c r="AW277" i="3"/>
  <c r="AV277" i="3"/>
  <c r="AY276" i="3"/>
  <c r="AX276" i="3"/>
  <c r="AW276" i="3"/>
  <c r="AV276" i="3"/>
  <c r="AY275" i="3"/>
  <c r="AX275" i="3"/>
  <c r="AW275" i="3"/>
  <c r="AV275" i="3"/>
  <c r="AY274" i="3"/>
  <c r="AX274" i="3"/>
  <c r="AW274" i="3"/>
  <c r="AV274" i="3"/>
  <c r="AY273" i="3"/>
  <c r="AX273" i="3"/>
  <c r="AW273" i="3"/>
  <c r="AV273" i="3"/>
  <c r="AY272" i="3"/>
  <c r="AX272" i="3"/>
  <c r="AW272" i="3"/>
  <c r="AV272" i="3"/>
  <c r="AY271" i="3"/>
  <c r="AX271" i="3"/>
  <c r="AW271" i="3"/>
  <c r="AV271" i="3"/>
  <c r="AY270" i="3"/>
  <c r="AX270" i="3"/>
  <c r="AW270" i="3"/>
  <c r="AV270" i="3"/>
  <c r="AY269" i="3"/>
  <c r="AX269" i="3"/>
  <c r="AW269" i="3"/>
  <c r="AV269" i="3"/>
  <c r="AY268" i="3"/>
  <c r="AX268" i="3"/>
  <c r="AW268" i="3"/>
  <c r="AV268" i="3"/>
  <c r="AY267" i="3"/>
  <c r="AX267" i="3"/>
  <c r="AW267" i="3"/>
  <c r="AV267" i="3"/>
  <c r="BA266" i="3"/>
  <c r="AZ266" i="3"/>
  <c r="AY266" i="3"/>
  <c r="AX266" i="3"/>
  <c r="AW266" i="3"/>
  <c r="AV266" i="3"/>
  <c r="AU266" i="3"/>
  <c r="AT266" i="3"/>
  <c r="BA265" i="3"/>
  <c r="AZ265" i="3"/>
  <c r="AY265" i="3"/>
  <c r="AX265" i="3"/>
  <c r="AW265" i="3"/>
  <c r="AV265" i="3"/>
  <c r="AU265" i="3"/>
  <c r="AT265" i="3"/>
  <c r="AY264" i="3"/>
  <c r="AX264" i="3"/>
  <c r="AW264" i="3"/>
  <c r="AV264" i="3"/>
  <c r="AY263" i="3"/>
  <c r="AX263" i="3"/>
  <c r="AW263" i="3"/>
  <c r="AV263" i="3"/>
  <c r="AY262" i="3"/>
  <c r="AX262" i="3"/>
  <c r="AW262" i="3"/>
  <c r="AV262" i="3"/>
  <c r="BA261" i="3"/>
  <c r="AZ261" i="3"/>
  <c r="AY261" i="3"/>
  <c r="AX261" i="3"/>
  <c r="AW261" i="3"/>
  <c r="AV261" i="3"/>
  <c r="AU261" i="3"/>
  <c r="AT261" i="3"/>
  <c r="BA260" i="3"/>
  <c r="AZ260" i="3"/>
  <c r="AY260" i="3"/>
  <c r="AX260" i="3"/>
  <c r="AW260" i="3"/>
  <c r="AV260" i="3"/>
  <c r="AU260" i="3"/>
  <c r="AT260" i="3"/>
  <c r="AY259" i="3"/>
  <c r="AX259" i="3"/>
  <c r="AW259" i="3"/>
  <c r="AV259" i="3"/>
  <c r="BA258" i="3"/>
  <c r="AZ258" i="3"/>
  <c r="AY258" i="3"/>
  <c r="AX258" i="3"/>
  <c r="AW258" i="3"/>
  <c r="AV258" i="3"/>
  <c r="AU258" i="3"/>
  <c r="AT258" i="3"/>
  <c r="BA257" i="3"/>
  <c r="AZ257" i="3"/>
  <c r="AY257" i="3"/>
  <c r="AX257" i="3"/>
  <c r="AW257" i="3"/>
  <c r="AV257" i="3"/>
  <c r="AU257" i="3"/>
  <c r="AT257" i="3"/>
  <c r="AY256" i="3"/>
  <c r="AX256" i="3"/>
  <c r="AW256" i="3"/>
  <c r="AV256" i="3"/>
  <c r="AY255" i="3"/>
  <c r="AX255" i="3"/>
  <c r="AW255" i="3"/>
  <c r="AV255" i="3"/>
  <c r="AY254" i="3"/>
  <c r="AX254" i="3"/>
  <c r="AW254" i="3"/>
  <c r="AV254" i="3"/>
  <c r="BA253" i="3"/>
  <c r="AZ253" i="3"/>
  <c r="AY253" i="3"/>
  <c r="AX253" i="3"/>
  <c r="AW253" i="3"/>
  <c r="AV253" i="3"/>
  <c r="AU253" i="3"/>
  <c r="AT253" i="3"/>
  <c r="AY252" i="3"/>
  <c r="AX252" i="3"/>
  <c r="AW252" i="3"/>
  <c r="AV252" i="3"/>
  <c r="AY251" i="3"/>
  <c r="AX251" i="3"/>
  <c r="AW251" i="3"/>
  <c r="AV251" i="3"/>
  <c r="AY250" i="3"/>
  <c r="AX250" i="3"/>
  <c r="AW250" i="3"/>
  <c r="AV250" i="3"/>
  <c r="AY249" i="3"/>
  <c r="AX249" i="3"/>
  <c r="AW249" i="3"/>
  <c r="AV249" i="3"/>
  <c r="AY248" i="3"/>
  <c r="AX248" i="3"/>
  <c r="AW248" i="3"/>
  <c r="AV248" i="3"/>
  <c r="AY247" i="3"/>
  <c r="AX247" i="3"/>
  <c r="AW247" i="3"/>
  <c r="AV247" i="3"/>
  <c r="AY246" i="3"/>
  <c r="AX246" i="3"/>
  <c r="AW246" i="3"/>
  <c r="AV246" i="3"/>
  <c r="AY245" i="3"/>
  <c r="AX245" i="3"/>
  <c r="AW245" i="3"/>
  <c r="AV245" i="3"/>
  <c r="BA244" i="3"/>
  <c r="AZ244" i="3"/>
  <c r="AY244" i="3"/>
  <c r="AX244" i="3"/>
  <c r="AW244" i="3"/>
  <c r="AV244" i="3"/>
  <c r="AU244" i="3"/>
  <c r="AT244" i="3"/>
  <c r="BA243" i="3"/>
  <c r="AZ243" i="3"/>
  <c r="AY243" i="3"/>
  <c r="AX243" i="3"/>
  <c r="AW243" i="3"/>
  <c r="AV243" i="3"/>
  <c r="AU243" i="3"/>
  <c r="AT243" i="3"/>
  <c r="AY242" i="3"/>
  <c r="AX242" i="3"/>
  <c r="AW242" i="3"/>
  <c r="AV242" i="3"/>
  <c r="BA241" i="3"/>
  <c r="AZ241" i="3"/>
  <c r="AY241" i="3"/>
  <c r="AX241" i="3"/>
  <c r="AW241" i="3"/>
  <c r="AV241" i="3"/>
  <c r="AU241" i="3"/>
  <c r="AT241" i="3"/>
  <c r="AY240" i="3"/>
  <c r="AX240" i="3"/>
  <c r="AW240" i="3"/>
  <c r="AV240" i="3"/>
  <c r="AY239" i="3"/>
  <c r="AX239" i="3"/>
  <c r="AW239" i="3"/>
  <c r="AV239" i="3"/>
  <c r="AY238" i="3"/>
  <c r="AX238" i="3"/>
  <c r="AW238" i="3"/>
  <c r="AV238" i="3"/>
  <c r="AY237" i="3"/>
  <c r="AX237" i="3"/>
  <c r="AW237" i="3"/>
  <c r="AV237" i="3"/>
  <c r="AY236" i="3"/>
  <c r="AX236" i="3"/>
  <c r="AW236" i="3"/>
  <c r="AV236" i="3"/>
  <c r="AY235" i="3"/>
  <c r="AX235" i="3"/>
  <c r="AW235" i="3"/>
  <c r="AV235" i="3"/>
  <c r="AY231" i="3"/>
  <c r="AX231" i="3"/>
  <c r="AW231" i="3"/>
  <c r="AV231" i="3"/>
  <c r="BA230" i="3"/>
  <c r="AZ230" i="3"/>
  <c r="AY230" i="3"/>
  <c r="AX230" i="3"/>
  <c r="AW230" i="3"/>
  <c r="AV230" i="3"/>
  <c r="AU230" i="3"/>
  <c r="AT230" i="3"/>
  <c r="BA229" i="3"/>
  <c r="AZ229" i="3"/>
  <c r="AY229" i="3"/>
  <c r="AX229" i="3"/>
  <c r="AW229" i="3"/>
  <c r="AV229" i="3"/>
  <c r="AU229" i="3"/>
  <c r="AT229" i="3"/>
  <c r="BA228" i="3"/>
  <c r="AZ228" i="3"/>
  <c r="AY228" i="3"/>
  <c r="AX228" i="3"/>
  <c r="AW228" i="3"/>
  <c r="AV228" i="3"/>
  <c r="AU228" i="3"/>
  <c r="AT228" i="3"/>
  <c r="AY226" i="3"/>
  <c r="AX226" i="3"/>
  <c r="AW226" i="3"/>
  <c r="AV226" i="3"/>
  <c r="AY225" i="3"/>
  <c r="AX225" i="3"/>
  <c r="AW225" i="3"/>
  <c r="AV225" i="3"/>
  <c r="AY224" i="3"/>
  <c r="AX224" i="3"/>
  <c r="AW224" i="3"/>
  <c r="AV224" i="3"/>
  <c r="AY223" i="3"/>
  <c r="AX223" i="3"/>
  <c r="AW223" i="3"/>
  <c r="AV223" i="3"/>
  <c r="AY222" i="3"/>
  <c r="AX222" i="3"/>
  <c r="AW222" i="3"/>
  <c r="AV222" i="3"/>
  <c r="AY221" i="3"/>
  <c r="AX221" i="3"/>
  <c r="AW221" i="3"/>
  <c r="AV221" i="3"/>
  <c r="AY220" i="3"/>
  <c r="AX220" i="3"/>
  <c r="AW220" i="3"/>
  <c r="AV220" i="3"/>
  <c r="AY219" i="3"/>
  <c r="AX219" i="3"/>
  <c r="AW219" i="3"/>
  <c r="AV219" i="3"/>
  <c r="AY218" i="3"/>
  <c r="AX218" i="3"/>
  <c r="AW218" i="3"/>
  <c r="AV218" i="3"/>
  <c r="AY217" i="3"/>
  <c r="AX217" i="3"/>
  <c r="AW217" i="3"/>
  <c r="AV217" i="3"/>
  <c r="AY216" i="3"/>
  <c r="AX216" i="3"/>
  <c r="AW216" i="3"/>
  <c r="AV216" i="3"/>
  <c r="BA215" i="3"/>
  <c r="AZ215" i="3"/>
  <c r="AY215" i="3"/>
  <c r="AX215" i="3"/>
  <c r="AW215" i="3"/>
  <c r="AV215" i="3"/>
  <c r="AU215" i="3"/>
  <c r="AT215" i="3"/>
  <c r="BA214" i="3"/>
  <c r="AZ214" i="3"/>
  <c r="AY214" i="3"/>
  <c r="AX214" i="3"/>
  <c r="AW214" i="3"/>
  <c r="AV214" i="3"/>
  <c r="AU214" i="3"/>
  <c r="AT214" i="3"/>
  <c r="AY213" i="3"/>
  <c r="AX213" i="3"/>
  <c r="AW213" i="3"/>
  <c r="AV213" i="3"/>
  <c r="BA212" i="3"/>
  <c r="AZ212" i="3"/>
  <c r="AY212" i="3"/>
  <c r="AX212" i="3"/>
  <c r="AW212" i="3"/>
  <c r="AV212" i="3"/>
  <c r="AU212" i="3"/>
  <c r="AT212" i="3"/>
  <c r="AY211" i="3"/>
  <c r="AX211" i="3"/>
  <c r="AW211" i="3"/>
  <c r="AV211" i="3"/>
  <c r="BA210" i="3"/>
  <c r="AZ210" i="3"/>
  <c r="AY210" i="3"/>
  <c r="AX210" i="3"/>
  <c r="AW210" i="3"/>
  <c r="AV210" i="3"/>
  <c r="AU210" i="3"/>
  <c r="AT210" i="3"/>
  <c r="AY209" i="3"/>
  <c r="AX209" i="3"/>
  <c r="AW209" i="3"/>
  <c r="AV209" i="3"/>
  <c r="AY208" i="3"/>
  <c r="AX208" i="3"/>
  <c r="AW208" i="3"/>
  <c r="AV208" i="3"/>
  <c r="AY207" i="3"/>
  <c r="AX207" i="3"/>
  <c r="AW207" i="3"/>
  <c r="AV207" i="3"/>
  <c r="AY206" i="3"/>
  <c r="AX206" i="3"/>
  <c r="AW206" i="3"/>
  <c r="AV206" i="3"/>
  <c r="AY205" i="3"/>
  <c r="AX205" i="3"/>
  <c r="AW205" i="3"/>
  <c r="AV205" i="3"/>
  <c r="AY204" i="3"/>
  <c r="AX204" i="3"/>
  <c r="AW204" i="3"/>
  <c r="AV204" i="3"/>
  <c r="AY203" i="3"/>
  <c r="AX203" i="3"/>
  <c r="AW203" i="3"/>
  <c r="AV203" i="3"/>
  <c r="AY202" i="3"/>
  <c r="AX202" i="3"/>
  <c r="AW202" i="3"/>
  <c r="AV202" i="3"/>
  <c r="AY201" i="3"/>
  <c r="AX201" i="3"/>
  <c r="AW201" i="3"/>
  <c r="AV201" i="3"/>
  <c r="AY200" i="3"/>
  <c r="AX200" i="3"/>
  <c r="AW200" i="3"/>
  <c r="AV200" i="3"/>
  <c r="AY199" i="3"/>
  <c r="AX199" i="3"/>
  <c r="AW199" i="3"/>
  <c r="AV199" i="3"/>
  <c r="AY198" i="3"/>
  <c r="AX198" i="3"/>
  <c r="AW198" i="3"/>
  <c r="AV198" i="3"/>
  <c r="AY197" i="3"/>
  <c r="AX197" i="3"/>
  <c r="AW197" i="3"/>
  <c r="AV197" i="3"/>
  <c r="AY196" i="3"/>
  <c r="AX196" i="3"/>
  <c r="AW196" i="3"/>
  <c r="AV196" i="3"/>
  <c r="AY195" i="3"/>
  <c r="AX195" i="3"/>
  <c r="AW195" i="3"/>
  <c r="AV195" i="3"/>
  <c r="AY194" i="3"/>
  <c r="AX194" i="3"/>
  <c r="AW194" i="3"/>
  <c r="AV194" i="3"/>
  <c r="AY193" i="3"/>
  <c r="AX193" i="3"/>
  <c r="AW193" i="3"/>
  <c r="AV193" i="3"/>
  <c r="AY192" i="3"/>
  <c r="AX192" i="3"/>
  <c r="AW192" i="3"/>
  <c r="AV192" i="3"/>
  <c r="AY191" i="3"/>
  <c r="AX191" i="3"/>
  <c r="AW191" i="3"/>
  <c r="AV191" i="3"/>
  <c r="AY188" i="3"/>
  <c r="AX188" i="3"/>
  <c r="AW188" i="3"/>
  <c r="AV188" i="3"/>
  <c r="AY187" i="3"/>
  <c r="AX187" i="3"/>
  <c r="AW187" i="3"/>
  <c r="AV187" i="3"/>
  <c r="AY186" i="3"/>
  <c r="AX186" i="3"/>
  <c r="AW186" i="3"/>
  <c r="AV186" i="3"/>
  <c r="AY185" i="3"/>
  <c r="AX185" i="3"/>
  <c r="AW185" i="3"/>
  <c r="AV185" i="3"/>
  <c r="BA184" i="3"/>
  <c r="AZ184" i="3"/>
  <c r="AY184" i="3"/>
  <c r="AX184" i="3"/>
  <c r="AW184" i="3"/>
  <c r="AV184" i="3"/>
  <c r="AU184" i="3"/>
  <c r="AT184" i="3"/>
  <c r="BA183" i="3"/>
  <c r="AZ183" i="3"/>
  <c r="AY183" i="3"/>
  <c r="AX183" i="3"/>
  <c r="AW183" i="3"/>
  <c r="AV183" i="3"/>
  <c r="AU183" i="3"/>
  <c r="AT183" i="3"/>
  <c r="AY182" i="3"/>
  <c r="AX182" i="3"/>
  <c r="AW182" i="3"/>
  <c r="AV182" i="3"/>
  <c r="AY181" i="3"/>
  <c r="AX181" i="3"/>
  <c r="AW181" i="3"/>
  <c r="AV181" i="3"/>
  <c r="AY180" i="3"/>
  <c r="AX180" i="3"/>
  <c r="AW180" i="3"/>
  <c r="AV180" i="3"/>
  <c r="AY179" i="3"/>
  <c r="AX179" i="3"/>
  <c r="AW179" i="3"/>
  <c r="AV179" i="3"/>
  <c r="AY178" i="3"/>
  <c r="AX178" i="3"/>
  <c r="AW178" i="3"/>
  <c r="AV178" i="3"/>
  <c r="BA177" i="3"/>
  <c r="AZ177" i="3"/>
  <c r="AY177" i="3"/>
  <c r="AX177" i="3"/>
  <c r="AW177" i="3"/>
  <c r="AV177" i="3"/>
  <c r="AU177" i="3"/>
  <c r="AT177" i="3"/>
  <c r="BA176" i="3"/>
  <c r="AZ176" i="3"/>
  <c r="AY176" i="3"/>
  <c r="AX176" i="3"/>
  <c r="AW176" i="3"/>
  <c r="AV176" i="3"/>
  <c r="AU176" i="3"/>
  <c r="AT176" i="3"/>
  <c r="AY175" i="3"/>
  <c r="AX175" i="3"/>
  <c r="AW175" i="3"/>
  <c r="AV175" i="3"/>
  <c r="AY174" i="3"/>
  <c r="AX174" i="3"/>
  <c r="AW174" i="3"/>
  <c r="AV174" i="3"/>
  <c r="AY173" i="3"/>
  <c r="AX173" i="3"/>
  <c r="AW173" i="3"/>
  <c r="AV173" i="3"/>
  <c r="BA172" i="3"/>
  <c r="AZ172" i="3"/>
  <c r="AY172" i="3"/>
  <c r="AX172" i="3"/>
  <c r="AW172" i="3"/>
  <c r="AV172" i="3"/>
  <c r="AU172" i="3"/>
  <c r="AT172" i="3"/>
  <c r="AY171" i="3"/>
  <c r="AX171" i="3"/>
  <c r="AW171" i="3"/>
  <c r="AV171" i="3"/>
  <c r="AY170" i="3"/>
  <c r="AX170" i="3"/>
  <c r="AW170" i="3"/>
  <c r="AV170" i="3"/>
  <c r="AY169" i="3"/>
  <c r="AX169" i="3"/>
  <c r="AW169" i="3"/>
  <c r="AV169" i="3"/>
  <c r="BA168" i="3"/>
  <c r="AZ168" i="3"/>
  <c r="AY168" i="3"/>
  <c r="AX168" i="3"/>
  <c r="AW168" i="3"/>
  <c r="AV168" i="3"/>
  <c r="AU168" i="3"/>
  <c r="AT168" i="3"/>
  <c r="BA167" i="3"/>
  <c r="AZ167" i="3"/>
  <c r="AY167" i="3"/>
  <c r="AX167" i="3"/>
  <c r="AW167" i="3"/>
  <c r="AV167" i="3"/>
  <c r="AU167" i="3"/>
  <c r="AT167" i="3"/>
  <c r="AY166" i="3"/>
  <c r="AX166" i="3"/>
  <c r="AW166" i="3"/>
  <c r="AV166" i="3"/>
  <c r="AY165" i="3"/>
  <c r="AX165" i="3"/>
  <c r="AW165" i="3"/>
  <c r="AV165" i="3"/>
  <c r="BA164" i="3"/>
  <c r="AZ164" i="3"/>
  <c r="AY164" i="3"/>
  <c r="AX164" i="3"/>
  <c r="AW164" i="3"/>
  <c r="AV164" i="3"/>
  <c r="AU164" i="3"/>
  <c r="AT164" i="3"/>
  <c r="AY163" i="3"/>
  <c r="AX163" i="3"/>
  <c r="AW163" i="3"/>
  <c r="AV163" i="3"/>
  <c r="AY162" i="3"/>
  <c r="AX162" i="3"/>
  <c r="AW162" i="3"/>
  <c r="AV162" i="3"/>
  <c r="AY161" i="3"/>
  <c r="AX161" i="3"/>
  <c r="AW161" i="3"/>
  <c r="AV161" i="3"/>
  <c r="AY160" i="3"/>
  <c r="AX160" i="3"/>
  <c r="AW160" i="3"/>
  <c r="AV160" i="3"/>
  <c r="AY159" i="3"/>
  <c r="AX159" i="3"/>
  <c r="AW159" i="3"/>
  <c r="AV159" i="3"/>
  <c r="AY158" i="3"/>
  <c r="AX158" i="3"/>
  <c r="AW158" i="3"/>
  <c r="AV158" i="3"/>
  <c r="AY157" i="3"/>
  <c r="AX157" i="3"/>
  <c r="AW157" i="3"/>
  <c r="AV157" i="3"/>
  <c r="AY156" i="3"/>
  <c r="AX156" i="3"/>
  <c r="AW156" i="3"/>
  <c r="AV156" i="3"/>
  <c r="AY155" i="3"/>
  <c r="AX155" i="3"/>
  <c r="AW155" i="3"/>
  <c r="AV155" i="3"/>
  <c r="AY154" i="3"/>
  <c r="AX154" i="3"/>
  <c r="AW154" i="3"/>
  <c r="AV154" i="3"/>
  <c r="AY153" i="3"/>
  <c r="AX153" i="3"/>
  <c r="AW153" i="3"/>
  <c r="AV153" i="3"/>
  <c r="AY152" i="3"/>
  <c r="AX152" i="3"/>
  <c r="AW152" i="3"/>
  <c r="AV152" i="3"/>
  <c r="AY151" i="3"/>
  <c r="AX151" i="3"/>
  <c r="AW151" i="3"/>
  <c r="AV151" i="3"/>
  <c r="AY150" i="3"/>
  <c r="AX150" i="3"/>
  <c r="AW150" i="3"/>
  <c r="AV150" i="3"/>
  <c r="AY149" i="3"/>
  <c r="AX149" i="3"/>
  <c r="AW149" i="3"/>
  <c r="AV149" i="3"/>
  <c r="AY148" i="3"/>
  <c r="AX148" i="3"/>
  <c r="AW148" i="3"/>
  <c r="AV148" i="3"/>
  <c r="BA147" i="3"/>
  <c r="AZ147" i="3"/>
  <c r="AY147" i="3"/>
  <c r="AX147" i="3"/>
  <c r="AW147" i="3"/>
  <c r="AV147" i="3"/>
  <c r="AU147" i="3"/>
  <c r="AT147" i="3"/>
  <c r="BA146" i="3"/>
  <c r="AZ146" i="3"/>
  <c r="AY146" i="3"/>
  <c r="AX146" i="3"/>
  <c r="AW146" i="3"/>
  <c r="AV146" i="3"/>
  <c r="AU146" i="3"/>
  <c r="AT146" i="3"/>
  <c r="AY144" i="3"/>
  <c r="AX144" i="3"/>
  <c r="AW144" i="3"/>
  <c r="AV144" i="3"/>
  <c r="BA143" i="3"/>
  <c r="AZ143" i="3"/>
  <c r="AY143" i="3"/>
  <c r="AX143" i="3"/>
  <c r="AW143" i="3"/>
  <c r="AV143" i="3"/>
  <c r="AU143" i="3"/>
  <c r="AT143" i="3"/>
  <c r="BA142" i="3"/>
  <c r="AZ142" i="3"/>
  <c r="AY142" i="3"/>
  <c r="AX142" i="3"/>
  <c r="AW142" i="3"/>
  <c r="AV142" i="3"/>
  <c r="AU142" i="3"/>
  <c r="AT142" i="3"/>
  <c r="AY141" i="3"/>
  <c r="AX141" i="3"/>
  <c r="AW141" i="3"/>
  <c r="AV141" i="3"/>
  <c r="AY140" i="3"/>
  <c r="AX140" i="3"/>
  <c r="AW140" i="3"/>
  <c r="AV140" i="3"/>
  <c r="BA139" i="3"/>
  <c r="AZ139" i="3"/>
  <c r="AY139" i="3"/>
  <c r="AX139" i="3"/>
  <c r="AW139" i="3"/>
  <c r="AV139" i="3"/>
  <c r="AU139" i="3"/>
  <c r="AT139" i="3"/>
  <c r="AY138" i="3"/>
  <c r="AX138" i="3"/>
  <c r="AW138" i="3"/>
  <c r="AV138" i="3"/>
  <c r="BA137" i="3"/>
  <c r="AZ137" i="3"/>
  <c r="AY137" i="3"/>
  <c r="AX137" i="3"/>
  <c r="AW137" i="3"/>
  <c r="AV137" i="3"/>
  <c r="AU137" i="3"/>
  <c r="AT137" i="3"/>
  <c r="BA136" i="3"/>
  <c r="AZ136" i="3"/>
  <c r="AY136" i="3"/>
  <c r="AX136" i="3"/>
  <c r="AW136" i="3"/>
  <c r="AV136" i="3"/>
  <c r="AU136" i="3"/>
  <c r="AT136" i="3"/>
  <c r="BA135" i="3"/>
  <c r="AZ135" i="3"/>
  <c r="AY135" i="3"/>
  <c r="AX135" i="3"/>
  <c r="AW135" i="3"/>
  <c r="AV135" i="3"/>
  <c r="AU135" i="3"/>
  <c r="AT135" i="3"/>
  <c r="AY134" i="3"/>
  <c r="AX134" i="3"/>
  <c r="AW134" i="3"/>
  <c r="AV134" i="3"/>
  <c r="AY133" i="3"/>
  <c r="AX133" i="3"/>
  <c r="AW133" i="3"/>
  <c r="AV133" i="3"/>
  <c r="AY130" i="3"/>
  <c r="AX130" i="3"/>
  <c r="AW130" i="3"/>
  <c r="AV130" i="3"/>
  <c r="AY129" i="3"/>
  <c r="AX129" i="3"/>
  <c r="AW129" i="3"/>
  <c r="AV129" i="3"/>
  <c r="BA128" i="3"/>
  <c r="AZ128" i="3"/>
  <c r="AY128" i="3"/>
  <c r="AX128" i="3"/>
  <c r="AW128" i="3"/>
  <c r="AV128" i="3"/>
  <c r="AU128" i="3"/>
  <c r="AT128" i="3"/>
  <c r="BA127" i="3"/>
  <c r="AZ127" i="3"/>
  <c r="AY127" i="3"/>
  <c r="AX127" i="3"/>
  <c r="AW127" i="3"/>
  <c r="AV127" i="3"/>
  <c r="AU127" i="3"/>
  <c r="AT127" i="3"/>
  <c r="AY126" i="3"/>
  <c r="AX126" i="3"/>
  <c r="AW126" i="3"/>
  <c r="AV126" i="3"/>
  <c r="BA125" i="3"/>
  <c r="AZ125" i="3"/>
  <c r="AY125" i="3"/>
  <c r="AX125" i="3"/>
  <c r="AW125" i="3"/>
  <c r="AV125" i="3"/>
  <c r="AU125" i="3"/>
  <c r="AT125" i="3"/>
  <c r="BA124" i="3"/>
  <c r="AZ124" i="3"/>
  <c r="AY124" i="3"/>
  <c r="AX124" i="3"/>
  <c r="AW124" i="3"/>
  <c r="AV124" i="3"/>
  <c r="AU124" i="3"/>
  <c r="AT124" i="3"/>
  <c r="AY121" i="3"/>
  <c r="AX121" i="3"/>
  <c r="AW121" i="3"/>
  <c r="AV121" i="3"/>
  <c r="AY120" i="3"/>
  <c r="AX120" i="3"/>
  <c r="AW120" i="3"/>
  <c r="AV120" i="3"/>
  <c r="AY119" i="3"/>
  <c r="AX119" i="3"/>
  <c r="AW119" i="3"/>
  <c r="AV119" i="3"/>
  <c r="BA118" i="3"/>
  <c r="AZ118" i="3"/>
  <c r="AY118" i="3"/>
  <c r="AX118" i="3"/>
  <c r="AW118" i="3"/>
  <c r="AV118" i="3"/>
  <c r="AU118" i="3"/>
  <c r="AT118" i="3"/>
  <c r="BA117" i="3"/>
  <c r="AZ117" i="3"/>
  <c r="AY117" i="3"/>
  <c r="AX117" i="3"/>
  <c r="AW117" i="3"/>
  <c r="AV117" i="3"/>
  <c r="AU117" i="3"/>
  <c r="AT117" i="3"/>
  <c r="AY116" i="3"/>
  <c r="AX116" i="3"/>
  <c r="AW116" i="3"/>
  <c r="AV116" i="3"/>
  <c r="AY115" i="3"/>
  <c r="AX115" i="3"/>
  <c r="AW115" i="3"/>
  <c r="AV115" i="3"/>
  <c r="AY114" i="3"/>
  <c r="AX114" i="3"/>
  <c r="AW114" i="3"/>
  <c r="AV114" i="3"/>
  <c r="AY113" i="3"/>
  <c r="AX113" i="3"/>
  <c r="AW113" i="3"/>
  <c r="AV113" i="3"/>
  <c r="AY112" i="3"/>
  <c r="AX112" i="3"/>
  <c r="AW112" i="3"/>
  <c r="AV112" i="3"/>
  <c r="AY111" i="3"/>
  <c r="AX111" i="3"/>
  <c r="AW111" i="3"/>
  <c r="AV111" i="3"/>
  <c r="AY110" i="3"/>
  <c r="AX110" i="3"/>
  <c r="AW110" i="3"/>
  <c r="AV110" i="3"/>
  <c r="AY109" i="3"/>
  <c r="AX109" i="3"/>
  <c r="AW109" i="3"/>
  <c r="AV109" i="3"/>
  <c r="AY108" i="3"/>
  <c r="AX108" i="3"/>
  <c r="AW108" i="3"/>
  <c r="AV108" i="3"/>
  <c r="AY105" i="3"/>
  <c r="AX105" i="3"/>
  <c r="AW105" i="3"/>
  <c r="AV105" i="3"/>
  <c r="AY104" i="3"/>
  <c r="AX104" i="3"/>
  <c r="AW104" i="3"/>
  <c r="AV104" i="3"/>
  <c r="AY103" i="3"/>
  <c r="AX103" i="3"/>
  <c r="AW103" i="3"/>
  <c r="AV103" i="3"/>
  <c r="AY102" i="3"/>
  <c r="AX102" i="3"/>
  <c r="AW102" i="3"/>
  <c r="AV102" i="3"/>
  <c r="BA101" i="3"/>
  <c r="AZ101" i="3"/>
  <c r="AY101" i="3"/>
  <c r="AX101" i="3"/>
  <c r="AW101" i="3"/>
  <c r="AV101" i="3"/>
  <c r="AU101" i="3"/>
  <c r="AT101" i="3"/>
  <c r="BA100" i="3"/>
  <c r="AZ100" i="3"/>
  <c r="AY100" i="3"/>
  <c r="AX100" i="3"/>
  <c r="AW100" i="3"/>
  <c r="AV100" i="3"/>
  <c r="AU100" i="3"/>
  <c r="AT100" i="3"/>
  <c r="AY99" i="3"/>
  <c r="AX99" i="3"/>
  <c r="AW99" i="3"/>
  <c r="AV99" i="3"/>
  <c r="BA98" i="3"/>
  <c r="AZ98" i="3"/>
  <c r="AY98" i="3"/>
  <c r="AX98" i="3"/>
  <c r="AW98" i="3"/>
  <c r="AV98" i="3"/>
  <c r="AU98" i="3"/>
  <c r="AT98" i="3"/>
  <c r="BA97" i="3"/>
  <c r="AZ97" i="3"/>
  <c r="AY97" i="3"/>
  <c r="AX97" i="3"/>
  <c r="AW97" i="3"/>
  <c r="AV97" i="3"/>
  <c r="AU97" i="3"/>
  <c r="AT97" i="3"/>
  <c r="AY95" i="3"/>
  <c r="AX95" i="3"/>
  <c r="AW95" i="3"/>
  <c r="AV95" i="3"/>
  <c r="AY94" i="3"/>
  <c r="AX94" i="3"/>
  <c r="AW94" i="3"/>
  <c r="AV94" i="3"/>
  <c r="AY93" i="3"/>
  <c r="AX93" i="3"/>
  <c r="AW93" i="3"/>
  <c r="AV93" i="3"/>
  <c r="AY92" i="3"/>
  <c r="AX92" i="3"/>
  <c r="AW92" i="3"/>
  <c r="AV92" i="3"/>
  <c r="AY91" i="3"/>
  <c r="AX91" i="3"/>
  <c r="AW91" i="3"/>
  <c r="AV91" i="3"/>
  <c r="AY90" i="3"/>
  <c r="AX90" i="3"/>
  <c r="AW90" i="3"/>
  <c r="AV90" i="3"/>
  <c r="AY89" i="3"/>
  <c r="AX89" i="3"/>
  <c r="AW89" i="3"/>
  <c r="AV89" i="3"/>
  <c r="AY88" i="3"/>
  <c r="AX88" i="3"/>
  <c r="AW88" i="3"/>
  <c r="AV88" i="3"/>
  <c r="BA87" i="3"/>
  <c r="AZ87" i="3"/>
  <c r="AY87" i="3"/>
  <c r="AX87" i="3"/>
  <c r="AW87" i="3"/>
  <c r="AV87" i="3"/>
  <c r="AU87" i="3"/>
  <c r="AT87" i="3"/>
  <c r="BA86" i="3"/>
  <c r="AZ86" i="3"/>
  <c r="AY86" i="3"/>
  <c r="AX86" i="3"/>
  <c r="AW86" i="3"/>
  <c r="AV86" i="3"/>
  <c r="AU86" i="3"/>
  <c r="AT86" i="3"/>
  <c r="BA85" i="3"/>
  <c r="AZ85" i="3"/>
  <c r="AY85" i="3"/>
  <c r="AX85" i="3"/>
  <c r="AW85" i="3"/>
  <c r="AV85" i="3"/>
  <c r="AU85" i="3"/>
  <c r="AT85" i="3"/>
  <c r="AY84" i="3"/>
  <c r="AX84" i="3"/>
  <c r="AW84" i="3"/>
  <c r="AV84" i="3"/>
  <c r="AY83" i="3"/>
  <c r="AX83" i="3"/>
  <c r="AW83" i="3"/>
  <c r="AV83" i="3"/>
  <c r="AY82" i="3"/>
  <c r="AX82" i="3"/>
  <c r="AW82" i="3"/>
  <c r="AV82" i="3"/>
  <c r="AY81" i="3"/>
  <c r="AX81" i="3"/>
  <c r="AW81" i="3"/>
  <c r="AV81" i="3"/>
  <c r="BA80" i="3"/>
  <c r="AZ80" i="3"/>
  <c r="AY80" i="3"/>
  <c r="AX80" i="3"/>
  <c r="AW80" i="3"/>
  <c r="AV80" i="3"/>
  <c r="AU80" i="3"/>
  <c r="AT80" i="3"/>
  <c r="BA79" i="3"/>
  <c r="AZ79" i="3"/>
  <c r="AY79" i="3"/>
  <c r="AX79" i="3"/>
  <c r="AW79" i="3"/>
  <c r="AV79" i="3"/>
  <c r="AU79" i="3"/>
  <c r="AT79" i="3"/>
  <c r="AY78" i="3"/>
  <c r="AX78" i="3"/>
  <c r="AW78" i="3"/>
  <c r="AV78" i="3"/>
  <c r="AY77" i="3"/>
  <c r="AX77" i="3"/>
  <c r="AW77" i="3"/>
  <c r="AV77" i="3"/>
  <c r="AY76" i="3"/>
  <c r="AX76" i="3"/>
  <c r="AW76" i="3"/>
  <c r="AV76" i="3"/>
  <c r="AY75" i="3"/>
  <c r="AX75" i="3"/>
  <c r="AW75" i="3"/>
  <c r="AV75" i="3"/>
  <c r="BA74" i="3"/>
  <c r="AZ74" i="3"/>
  <c r="AY74" i="3"/>
  <c r="AX74" i="3"/>
  <c r="AW74" i="3"/>
  <c r="AV74" i="3"/>
  <c r="AU74" i="3"/>
  <c r="AT74" i="3"/>
  <c r="BA73" i="3"/>
  <c r="AZ73" i="3"/>
  <c r="AY73" i="3"/>
  <c r="AX73" i="3"/>
  <c r="AW73" i="3"/>
  <c r="AV73" i="3"/>
  <c r="AU73" i="3"/>
  <c r="AT73" i="3"/>
  <c r="BA72" i="3"/>
  <c r="AZ72" i="3"/>
  <c r="AY72" i="3"/>
  <c r="AX72" i="3"/>
  <c r="AW72" i="3"/>
  <c r="AV72" i="3"/>
  <c r="AU72" i="3"/>
  <c r="AT72" i="3"/>
  <c r="AY68" i="3"/>
  <c r="AX68" i="3"/>
  <c r="AW68" i="3"/>
  <c r="AV68" i="3"/>
  <c r="AY67" i="3"/>
  <c r="AX67" i="3"/>
  <c r="AW67" i="3"/>
  <c r="AV67" i="3"/>
  <c r="AY66" i="3"/>
  <c r="AX66" i="3"/>
  <c r="AW66" i="3"/>
  <c r="AV66" i="3"/>
  <c r="AY65" i="3"/>
  <c r="AX65" i="3"/>
  <c r="AW65" i="3"/>
  <c r="AV65" i="3"/>
  <c r="AY64" i="3"/>
  <c r="AX64" i="3"/>
  <c r="AW64" i="3"/>
  <c r="AV64" i="3"/>
  <c r="AY63" i="3"/>
  <c r="AX63" i="3"/>
  <c r="AW63" i="3"/>
  <c r="AV63" i="3"/>
  <c r="AY62" i="3"/>
  <c r="AX62" i="3"/>
  <c r="AW62" i="3"/>
  <c r="AV62" i="3"/>
  <c r="AY61" i="3"/>
  <c r="AX61" i="3"/>
  <c r="AW61" i="3"/>
  <c r="AV61" i="3"/>
  <c r="AY60" i="3"/>
  <c r="AX60" i="3"/>
  <c r="AW60" i="3"/>
  <c r="AV60" i="3"/>
  <c r="AY59" i="3"/>
  <c r="AX59" i="3"/>
  <c r="AW59" i="3"/>
  <c r="AV59" i="3"/>
  <c r="AY58" i="3"/>
  <c r="AX58" i="3"/>
  <c r="AW58" i="3"/>
  <c r="AV58" i="3"/>
  <c r="AY57" i="3"/>
  <c r="AX57" i="3"/>
  <c r="AW57" i="3"/>
  <c r="AV57" i="3"/>
  <c r="AY56" i="3"/>
  <c r="AX56" i="3"/>
  <c r="AW56" i="3"/>
  <c r="AV56" i="3"/>
  <c r="AY55" i="3"/>
  <c r="AX55" i="3"/>
  <c r="AW55" i="3"/>
  <c r="AV55" i="3"/>
  <c r="AY54" i="3"/>
  <c r="AX54" i="3"/>
  <c r="AW54" i="3"/>
  <c r="AV54" i="3"/>
  <c r="AY53" i="3"/>
  <c r="AX53" i="3"/>
  <c r="AW53" i="3"/>
  <c r="AV53" i="3"/>
  <c r="AY52" i="3"/>
  <c r="AX52" i="3"/>
  <c r="AW52" i="3"/>
  <c r="AV52" i="3"/>
  <c r="AY51" i="3"/>
  <c r="AX51" i="3"/>
  <c r="AW51" i="3"/>
  <c r="AV51" i="3"/>
  <c r="AY50" i="3"/>
  <c r="AX50" i="3"/>
  <c r="AW50" i="3"/>
  <c r="AV50" i="3"/>
  <c r="AY49" i="3"/>
  <c r="AX49" i="3"/>
  <c r="AW49" i="3"/>
  <c r="AV49" i="3"/>
  <c r="AY48" i="3"/>
  <c r="AX48" i="3"/>
  <c r="AW48" i="3"/>
  <c r="AV48" i="3"/>
  <c r="AY47" i="3"/>
  <c r="AX47" i="3"/>
  <c r="AW47" i="3"/>
  <c r="AV47" i="3"/>
  <c r="AY42" i="3"/>
  <c r="AX42" i="3"/>
  <c r="AW42" i="3"/>
  <c r="AV42" i="3"/>
  <c r="AY41" i="3"/>
  <c r="AX41" i="3"/>
  <c r="AW41" i="3"/>
  <c r="AV41" i="3"/>
  <c r="AY40" i="3"/>
  <c r="AX40" i="3"/>
  <c r="AW40" i="3"/>
  <c r="AV40" i="3"/>
  <c r="BA39" i="3"/>
  <c r="AZ39" i="3"/>
  <c r="AY39" i="3"/>
  <c r="AX39" i="3"/>
  <c r="AW39" i="3"/>
  <c r="AV39" i="3"/>
  <c r="AU39" i="3"/>
  <c r="AT39" i="3"/>
  <c r="BA38" i="3"/>
  <c r="AZ38" i="3"/>
  <c r="AY38" i="3"/>
  <c r="AX38" i="3"/>
  <c r="AW38" i="3"/>
  <c r="AV38" i="3"/>
  <c r="AU38" i="3"/>
  <c r="AT38" i="3"/>
  <c r="BA37" i="3"/>
  <c r="AZ37" i="3"/>
  <c r="AY37" i="3"/>
  <c r="AX37" i="3"/>
  <c r="AW37" i="3"/>
  <c r="AV37" i="3"/>
  <c r="AU37" i="3"/>
  <c r="AT37" i="3"/>
  <c r="BA36" i="3"/>
  <c r="AZ36" i="3"/>
  <c r="AY36" i="3"/>
  <c r="AX36" i="3"/>
  <c r="AW36" i="3"/>
  <c r="AV36" i="3"/>
  <c r="AU36" i="3"/>
  <c r="AT36" i="3"/>
  <c r="AY34" i="3"/>
  <c r="AX34" i="3"/>
  <c r="AW34" i="3"/>
  <c r="AV34" i="3"/>
  <c r="AY33" i="3"/>
  <c r="AX33" i="3"/>
  <c r="AW33" i="3"/>
  <c r="AV33" i="3"/>
  <c r="AY32" i="3"/>
  <c r="AX32" i="3"/>
  <c r="AW32" i="3"/>
  <c r="AV32" i="3"/>
  <c r="AY31" i="3"/>
  <c r="AX31" i="3"/>
  <c r="AW31" i="3"/>
  <c r="AV31" i="3"/>
  <c r="AY30" i="3"/>
  <c r="AX30" i="3"/>
  <c r="AW30" i="3"/>
  <c r="AV30" i="3"/>
  <c r="BA29" i="3"/>
  <c r="AZ29" i="3"/>
  <c r="AY29" i="3"/>
  <c r="AX29" i="3"/>
  <c r="AW29" i="3"/>
  <c r="AV29" i="3"/>
  <c r="AU29" i="3"/>
  <c r="AT29" i="3"/>
  <c r="BA28" i="3"/>
  <c r="AZ28" i="3"/>
  <c r="AY28" i="3"/>
  <c r="AX28" i="3"/>
  <c r="AW28" i="3"/>
  <c r="AV28" i="3"/>
  <c r="AU28" i="3"/>
  <c r="AT28" i="3"/>
  <c r="AY27" i="3"/>
  <c r="AX27" i="3"/>
  <c r="AW27" i="3"/>
  <c r="AV27" i="3"/>
  <c r="BA26" i="3"/>
  <c r="AZ26" i="3"/>
  <c r="AY26" i="3"/>
  <c r="AX26" i="3"/>
  <c r="AW26" i="3"/>
  <c r="AV26" i="3"/>
  <c r="AU26" i="3"/>
  <c r="AT26" i="3"/>
  <c r="AY25" i="3"/>
  <c r="AX25" i="3"/>
  <c r="AW25" i="3"/>
  <c r="AV25" i="3"/>
  <c r="BA24" i="3"/>
  <c r="AZ24" i="3"/>
  <c r="AY24" i="3"/>
  <c r="AX24" i="3"/>
  <c r="AW24" i="3"/>
  <c r="AV24" i="3"/>
  <c r="AU24" i="3"/>
  <c r="AT24" i="3"/>
  <c r="BA23" i="3"/>
  <c r="AZ23" i="3"/>
  <c r="AY23" i="3"/>
  <c r="AX23" i="3"/>
  <c r="AW23" i="3"/>
  <c r="AV23" i="3"/>
  <c r="AU23" i="3"/>
  <c r="AT23" i="3"/>
  <c r="BA22" i="3"/>
  <c r="AZ22" i="3"/>
  <c r="AY22" i="3"/>
  <c r="AX22" i="3"/>
  <c r="AW22" i="3"/>
  <c r="AV22" i="3"/>
  <c r="AU22" i="3"/>
  <c r="AT22" i="3"/>
  <c r="BA21" i="3"/>
  <c r="AZ21" i="3"/>
  <c r="AY21" i="3"/>
  <c r="AX21" i="3"/>
  <c r="AW21" i="3"/>
  <c r="AV21" i="3"/>
  <c r="AU21" i="3"/>
  <c r="AT21" i="3"/>
  <c r="AY20" i="3"/>
  <c r="AX20" i="3"/>
  <c r="AW20" i="3"/>
  <c r="AV20" i="3"/>
  <c r="BA19" i="3"/>
  <c r="AZ19" i="3"/>
  <c r="AY19" i="3"/>
  <c r="AX19" i="3"/>
  <c r="AW19" i="3"/>
  <c r="AV19" i="3"/>
  <c r="AU19" i="3"/>
  <c r="AT19" i="3"/>
  <c r="BA18" i="3"/>
  <c r="AZ18" i="3"/>
  <c r="AY18" i="3"/>
  <c r="AX18" i="3"/>
  <c r="AW18" i="3"/>
  <c r="AV18" i="3"/>
  <c r="AU18" i="3"/>
  <c r="AT18" i="3"/>
  <c r="BA17" i="3"/>
  <c r="AZ17" i="3"/>
  <c r="AY17" i="3"/>
  <c r="AX17" i="3"/>
  <c r="AW17" i="3"/>
  <c r="AV17" i="3"/>
  <c r="AU17" i="3"/>
  <c r="AT17" i="3"/>
  <c r="BA16" i="3"/>
  <c r="AZ16" i="3"/>
  <c r="AY16" i="3"/>
  <c r="AX16" i="3"/>
  <c r="AW16" i="3"/>
  <c r="AV16" i="3"/>
  <c r="AU16" i="3"/>
  <c r="AT16" i="3"/>
  <c r="BA15" i="3"/>
  <c r="AZ15" i="3"/>
  <c r="AY15" i="3"/>
  <c r="AX15" i="3"/>
  <c r="AW15" i="3"/>
  <c r="AV15" i="3"/>
  <c r="AU15" i="3"/>
  <c r="AT15" i="3"/>
  <c r="AY13" i="3"/>
  <c r="AX13" i="3"/>
  <c r="AW13" i="3"/>
  <c r="AV13" i="3"/>
  <c r="C1" i="3"/>
  <c r="C2" i="3"/>
  <c r="C3" i="3"/>
  <c r="C4" i="3"/>
  <c r="B14" i="3"/>
  <c r="B15" i="3"/>
  <c r="B16" i="3"/>
  <c r="B17" i="3"/>
  <c r="B18" i="3"/>
  <c r="B19" i="3"/>
  <c r="T19" i="3"/>
  <c r="T18" i="3" s="1"/>
  <c r="T17" i="3" s="1"/>
  <c r="T16" i="3" s="1"/>
  <c r="U19" i="3"/>
  <c r="U18" i="3" s="1"/>
  <c r="U17" i="3" s="1"/>
  <c r="U16" i="3" s="1"/>
  <c r="V19" i="3"/>
  <c r="V18" i="3" s="1"/>
  <c r="V17" i="3" s="1"/>
  <c r="V16" i="3" s="1"/>
  <c r="W19" i="3"/>
  <c r="W18" i="3" s="1"/>
  <c r="W17" i="3" s="1"/>
  <c r="W16" i="3" s="1"/>
  <c r="X19" i="3"/>
  <c r="X18" i="3" s="1"/>
  <c r="X17" i="3" s="1"/>
  <c r="X16" i="3" s="1"/>
  <c r="Y19" i="3"/>
  <c r="Y18" i="3" s="1"/>
  <c r="Y17" i="3" s="1"/>
  <c r="Y16" i="3" s="1"/>
  <c r="Z19" i="3"/>
  <c r="Z18" i="3" s="1"/>
  <c r="Z17" i="3" s="1"/>
  <c r="Z16" i="3" s="1"/>
  <c r="AA19" i="3"/>
  <c r="AA18" i="3" s="1"/>
  <c r="AA17" i="3" s="1"/>
  <c r="AA16" i="3" s="1"/>
  <c r="B20" i="3"/>
  <c r="AB20" i="3"/>
  <c r="AB19" i="3" s="1"/>
  <c r="AB18" i="3" s="1"/>
  <c r="AB17" i="3" s="1"/>
  <c r="AB16" i="3" s="1"/>
  <c r="AC20" i="3"/>
  <c r="AC19" i="3" s="1"/>
  <c r="AC18" i="3" s="1"/>
  <c r="AC17" i="3" s="1"/>
  <c r="AC16" i="3" s="1"/>
  <c r="B21" i="3"/>
  <c r="B22" i="3"/>
  <c r="B23" i="3"/>
  <c r="B24" i="3"/>
  <c r="T24" i="3"/>
  <c r="U24" i="3"/>
  <c r="V24" i="3"/>
  <c r="W24" i="3"/>
  <c r="X24" i="3"/>
  <c r="Y24" i="3"/>
  <c r="Z24" i="3"/>
  <c r="AA24" i="3"/>
  <c r="B25" i="3"/>
  <c r="AB25" i="3"/>
  <c r="AB24" i="3" s="1"/>
  <c r="AC25" i="3"/>
  <c r="AC24" i="3" s="1"/>
  <c r="B26" i="3"/>
  <c r="T26" i="3"/>
  <c r="U26" i="3"/>
  <c r="V26" i="3"/>
  <c r="W26" i="3"/>
  <c r="X26" i="3"/>
  <c r="Y26" i="3"/>
  <c r="Z26" i="3"/>
  <c r="AA26" i="3"/>
  <c r="B27" i="3"/>
  <c r="AB27" i="3"/>
  <c r="AB26" i="3" s="1"/>
  <c r="AC27" i="3"/>
  <c r="AC26" i="3" s="1"/>
  <c r="B28" i="3"/>
  <c r="B29" i="3"/>
  <c r="B30" i="3"/>
  <c r="T30" i="3"/>
  <c r="T29" i="3" s="1"/>
  <c r="T28" i="3" s="1"/>
  <c r="U30" i="3"/>
  <c r="U29" i="3" s="1"/>
  <c r="U28" i="3" s="1"/>
  <c r="V30" i="3"/>
  <c r="V29" i="3" s="1"/>
  <c r="V28" i="3" s="1"/>
  <c r="W30" i="3"/>
  <c r="W29" i="3" s="1"/>
  <c r="W28" i="3" s="1"/>
  <c r="X30" i="3"/>
  <c r="X29" i="3" s="1"/>
  <c r="X28" i="3" s="1"/>
  <c r="Y30" i="3"/>
  <c r="Y29" i="3" s="1"/>
  <c r="Y28" i="3" s="1"/>
  <c r="Z30" i="3"/>
  <c r="Z29" i="3" s="1"/>
  <c r="Z28" i="3" s="1"/>
  <c r="AA30" i="3"/>
  <c r="AA29" i="3" s="1"/>
  <c r="AA28" i="3" s="1"/>
  <c r="B31" i="3"/>
  <c r="AB31" i="3"/>
  <c r="AC31" i="3"/>
  <c r="B32" i="3"/>
  <c r="AB32" i="3"/>
  <c r="AC32" i="3"/>
  <c r="B33" i="3"/>
  <c r="AB33" i="3"/>
  <c r="AC33" i="3"/>
  <c r="B34" i="3"/>
  <c r="AB34" i="3"/>
  <c r="AC34" i="3"/>
  <c r="B35" i="3"/>
  <c r="B36" i="3"/>
  <c r="B37" i="3"/>
  <c r="B38" i="3"/>
  <c r="B39" i="3"/>
  <c r="T39" i="3"/>
  <c r="T38" i="3" s="1"/>
  <c r="T37" i="3" s="1"/>
  <c r="T36" i="3" s="1"/>
  <c r="U39" i="3"/>
  <c r="U38" i="3" s="1"/>
  <c r="U37" i="3" s="1"/>
  <c r="U36" i="3" s="1"/>
  <c r="V39" i="3"/>
  <c r="V38" i="3" s="1"/>
  <c r="V37" i="3" s="1"/>
  <c r="V36" i="3" s="1"/>
  <c r="W39" i="3"/>
  <c r="W38" i="3" s="1"/>
  <c r="W37" i="3" s="1"/>
  <c r="W36" i="3" s="1"/>
  <c r="X39" i="3"/>
  <c r="X38" i="3" s="1"/>
  <c r="X37" i="3" s="1"/>
  <c r="X36" i="3" s="1"/>
  <c r="Y39" i="3"/>
  <c r="Y38" i="3" s="1"/>
  <c r="Y37" i="3" s="1"/>
  <c r="Y36" i="3" s="1"/>
  <c r="Z39" i="3"/>
  <c r="Z38" i="3" s="1"/>
  <c r="Z37" i="3" s="1"/>
  <c r="Z36" i="3" s="1"/>
  <c r="AA39" i="3"/>
  <c r="AA38" i="3" s="1"/>
  <c r="AA37" i="3" s="1"/>
  <c r="AA36" i="3" s="1"/>
  <c r="B40" i="3"/>
  <c r="AB40" i="3"/>
  <c r="AC40" i="3"/>
  <c r="B41" i="3"/>
  <c r="AB41" i="3"/>
  <c r="AC41" i="3"/>
  <c r="B42" i="3"/>
  <c r="AB42" i="3"/>
  <c r="AC42" i="3"/>
  <c r="B43" i="3"/>
  <c r="B44" i="3"/>
  <c r="B45" i="3"/>
  <c r="B46" i="3"/>
  <c r="T46" i="3"/>
  <c r="T45" i="3" s="1"/>
  <c r="T44" i="3" s="1"/>
  <c r="T43" i="3" s="1"/>
  <c r="U46" i="3"/>
  <c r="U45" i="3" s="1"/>
  <c r="U44" i="3" s="1"/>
  <c r="U43" i="3" s="1"/>
  <c r="V46" i="3"/>
  <c r="V45" i="3" s="1"/>
  <c r="V44" i="3" s="1"/>
  <c r="V43" i="3" s="1"/>
  <c r="W46" i="3"/>
  <c r="W45" i="3" s="1"/>
  <c r="W44" i="3" s="1"/>
  <c r="W43" i="3" s="1"/>
  <c r="X46" i="3"/>
  <c r="X45" i="3" s="1"/>
  <c r="X44" i="3" s="1"/>
  <c r="X43" i="3" s="1"/>
  <c r="Y46" i="3"/>
  <c r="Y45" i="3" s="1"/>
  <c r="Y44" i="3" s="1"/>
  <c r="Y43" i="3" s="1"/>
  <c r="Z46" i="3"/>
  <c r="Z45" i="3" s="1"/>
  <c r="Z44" i="3" s="1"/>
  <c r="Z43" i="3" s="1"/>
  <c r="AA46" i="3"/>
  <c r="AA45" i="3" s="1"/>
  <c r="AA44" i="3" s="1"/>
  <c r="AA43" i="3" s="1"/>
  <c r="B47" i="3"/>
  <c r="AB47" i="3"/>
  <c r="AC47" i="3"/>
  <c r="B48" i="3"/>
  <c r="AB48" i="3"/>
  <c r="AC48" i="3"/>
  <c r="B49" i="3"/>
  <c r="AB49" i="3"/>
  <c r="AC49" i="3"/>
  <c r="B50" i="3"/>
  <c r="AB50" i="3"/>
  <c r="AC50" i="3"/>
  <c r="B51" i="3"/>
  <c r="AB51" i="3"/>
  <c r="AC51" i="3"/>
  <c r="B52" i="3"/>
  <c r="AB52" i="3"/>
  <c r="AC52" i="3"/>
  <c r="B53" i="3"/>
  <c r="AB53" i="3"/>
  <c r="AC53" i="3"/>
  <c r="B54" i="3"/>
  <c r="AB54" i="3"/>
  <c r="AC54" i="3"/>
  <c r="B55" i="3"/>
  <c r="AB55" i="3"/>
  <c r="AC55" i="3"/>
  <c r="B56" i="3"/>
  <c r="AB56" i="3"/>
  <c r="AC56" i="3"/>
  <c r="B57" i="3"/>
  <c r="AB57" i="3"/>
  <c r="AC57" i="3"/>
  <c r="B58" i="3"/>
  <c r="AB58" i="3"/>
  <c r="AC58" i="3"/>
  <c r="B59" i="3"/>
  <c r="AB59" i="3"/>
  <c r="AC59" i="3"/>
  <c r="B60" i="3"/>
  <c r="AB60" i="3"/>
  <c r="AC60" i="3"/>
  <c r="B61" i="3"/>
  <c r="AB61" i="3"/>
  <c r="AC61" i="3"/>
  <c r="B62" i="3"/>
  <c r="AB62" i="3"/>
  <c r="AC62" i="3"/>
  <c r="B63" i="3"/>
  <c r="AB63" i="3"/>
  <c r="AC63" i="3"/>
  <c r="B64" i="3"/>
  <c r="AB64" i="3"/>
  <c r="AC64" i="3"/>
  <c r="B65" i="3"/>
  <c r="AB65" i="3"/>
  <c r="AC65" i="3"/>
  <c r="B66" i="3"/>
  <c r="AB66" i="3"/>
  <c r="AC66" i="3"/>
  <c r="B67" i="3"/>
  <c r="AB67" i="3"/>
  <c r="AC67" i="3"/>
  <c r="B68" i="3"/>
  <c r="AB68" i="3"/>
  <c r="AC68" i="3"/>
  <c r="B69" i="3"/>
  <c r="B70" i="3"/>
  <c r="B71" i="3"/>
  <c r="B72" i="3"/>
  <c r="B73" i="3"/>
  <c r="B74" i="3"/>
  <c r="T74" i="3"/>
  <c r="T73" i="3" s="1"/>
  <c r="U74" i="3"/>
  <c r="U73" i="3" s="1"/>
  <c r="V74" i="3"/>
  <c r="V73" i="3" s="1"/>
  <c r="W74" i="3"/>
  <c r="W73" i="3" s="1"/>
  <c r="X74" i="3"/>
  <c r="X73" i="3" s="1"/>
  <c r="Y74" i="3"/>
  <c r="Y73" i="3" s="1"/>
  <c r="Z74" i="3"/>
  <c r="Z73" i="3" s="1"/>
  <c r="AA74" i="3"/>
  <c r="AA73" i="3" s="1"/>
  <c r="B75" i="3"/>
  <c r="AB75" i="3"/>
  <c r="AC75" i="3"/>
  <c r="B76" i="3"/>
  <c r="AB76" i="3"/>
  <c r="AC76" i="3"/>
  <c r="B77" i="3"/>
  <c r="AB77" i="3"/>
  <c r="AC77" i="3"/>
  <c r="B78" i="3"/>
  <c r="AB78" i="3"/>
  <c r="AC78" i="3"/>
  <c r="B79" i="3"/>
  <c r="B80" i="3"/>
  <c r="T80" i="3"/>
  <c r="T79" i="3" s="1"/>
  <c r="U80" i="3"/>
  <c r="U79" i="3" s="1"/>
  <c r="V80" i="3"/>
  <c r="V79" i="3" s="1"/>
  <c r="W80" i="3"/>
  <c r="W79" i="3" s="1"/>
  <c r="X80" i="3"/>
  <c r="X79" i="3" s="1"/>
  <c r="Y80" i="3"/>
  <c r="Y79" i="3" s="1"/>
  <c r="Z80" i="3"/>
  <c r="Z79" i="3" s="1"/>
  <c r="AA80" i="3"/>
  <c r="AA79" i="3" s="1"/>
  <c r="B81" i="3"/>
  <c r="AB81" i="3"/>
  <c r="AC81" i="3"/>
  <c r="B82" i="3"/>
  <c r="AB82" i="3"/>
  <c r="AC82" i="3"/>
  <c r="B83" i="3"/>
  <c r="AB83" i="3"/>
  <c r="AC83" i="3"/>
  <c r="B84" i="3"/>
  <c r="AB84" i="3"/>
  <c r="AC84" i="3"/>
  <c r="B85" i="3"/>
  <c r="B86" i="3"/>
  <c r="B87" i="3"/>
  <c r="T87" i="3"/>
  <c r="T86" i="3" s="1"/>
  <c r="T85" i="3" s="1"/>
  <c r="U87" i="3"/>
  <c r="U86" i="3" s="1"/>
  <c r="U85" i="3" s="1"/>
  <c r="V87" i="3"/>
  <c r="V86" i="3" s="1"/>
  <c r="V85" i="3" s="1"/>
  <c r="W87" i="3"/>
  <c r="W86" i="3" s="1"/>
  <c r="W85" i="3" s="1"/>
  <c r="X87" i="3"/>
  <c r="X86" i="3" s="1"/>
  <c r="X85" i="3" s="1"/>
  <c r="Y87" i="3"/>
  <c r="Y86" i="3" s="1"/>
  <c r="Y85" i="3" s="1"/>
  <c r="Z87" i="3"/>
  <c r="Z86" i="3" s="1"/>
  <c r="Z85" i="3" s="1"/>
  <c r="AA87" i="3"/>
  <c r="AA86" i="3" s="1"/>
  <c r="AA85" i="3" s="1"/>
  <c r="B88" i="3"/>
  <c r="AB88" i="3"/>
  <c r="AC88" i="3"/>
  <c r="B89" i="3"/>
  <c r="AB89" i="3"/>
  <c r="AC89" i="3"/>
  <c r="B90" i="3"/>
  <c r="AB90" i="3"/>
  <c r="AC90" i="3"/>
  <c r="B91" i="3"/>
  <c r="AB91" i="3"/>
  <c r="AC91" i="3"/>
  <c r="B92" i="3"/>
  <c r="AB92" i="3"/>
  <c r="AC92" i="3"/>
  <c r="B93" i="3"/>
  <c r="AB93" i="3"/>
  <c r="AC93" i="3"/>
  <c r="B94" i="3"/>
  <c r="AB94" i="3"/>
  <c r="AC94" i="3"/>
  <c r="B95" i="3"/>
  <c r="AB95" i="3"/>
  <c r="AC95" i="3"/>
  <c r="B96" i="3"/>
  <c r="B97" i="3"/>
  <c r="B98" i="3"/>
  <c r="T98" i="3"/>
  <c r="T97" i="3" s="1"/>
  <c r="U98" i="3"/>
  <c r="U97" i="3" s="1"/>
  <c r="V98" i="3"/>
  <c r="V97" i="3" s="1"/>
  <c r="W98" i="3"/>
  <c r="W97" i="3" s="1"/>
  <c r="X98" i="3"/>
  <c r="X97" i="3" s="1"/>
  <c r="Y98" i="3"/>
  <c r="Y97" i="3" s="1"/>
  <c r="Z98" i="3"/>
  <c r="Z97" i="3" s="1"/>
  <c r="AA98" i="3"/>
  <c r="AA97" i="3" s="1"/>
  <c r="B99" i="3"/>
  <c r="AB99" i="3"/>
  <c r="AB98" i="3" s="1"/>
  <c r="AB97" i="3" s="1"/>
  <c r="AC99" i="3"/>
  <c r="AC98" i="3" s="1"/>
  <c r="AC97" i="3" s="1"/>
  <c r="B100" i="3"/>
  <c r="B101" i="3"/>
  <c r="T101" i="3"/>
  <c r="T100" i="3" s="1"/>
  <c r="U101" i="3"/>
  <c r="U100" i="3" s="1"/>
  <c r="V101" i="3"/>
  <c r="V100" i="3" s="1"/>
  <c r="W101" i="3"/>
  <c r="W100" i="3" s="1"/>
  <c r="X101" i="3"/>
  <c r="X100" i="3" s="1"/>
  <c r="Y101" i="3"/>
  <c r="Y100" i="3" s="1"/>
  <c r="Z101" i="3"/>
  <c r="Z100" i="3" s="1"/>
  <c r="AA101" i="3"/>
  <c r="AA100" i="3" s="1"/>
  <c r="B102" i="3"/>
  <c r="AB102" i="3"/>
  <c r="AC102" i="3"/>
  <c r="B103" i="3"/>
  <c r="AB103" i="3"/>
  <c r="AC103" i="3"/>
  <c r="B104" i="3"/>
  <c r="AB104" i="3"/>
  <c r="AC104" i="3"/>
  <c r="B105" i="3"/>
  <c r="AB105" i="3"/>
  <c r="AC105" i="3"/>
  <c r="B106" i="3"/>
  <c r="B107" i="3"/>
  <c r="T107" i="3"/>
  <c r="T106" i="3" s="1"/>
  <c r="U107" i="3"/>
  <c r="U106" i="3" s="1"/>
  <c r="V107" i="3"/>
  <c r="V106" i="3" s="1"/>
  <c r="W107" i="3"/>
  <c r="W106" i="3" s="1"/>
  <c r="X107" i="3"/>
  <c r="X106" i="3" s="1"/>
  <c r="Y107" i="3"/>
  <c r="Y106" i="3" s="1"/>
  <c r="Z107" i="3"/>
  <c r="Z106" i="3" s="1"/>
  <c r="AA107" i="3"/>
  <c r="AA106" i="3" s="1"/>
  <c r="B108" i="3"/>
  <c r="AB108" i="3"/>
  <c r="AC108" i="3"/>
  <c r="B109" i="3"/>
  <c r="AB109" i="3"/>
  <c r="AC109" i="3"/>
  <c r="B110" i="3"/>
  <c r="AB110" i="3"/>
  <c r="AC110" i="3"/>
  <c r="B111" i="3"/>
  <c r="AB111" i="3"/>
  <c r="AC111" i="3"/>
  <c r="B112" i="3"/>
  <c r="AB112" i="3"/>
  <c r="AC112" i="3"/>
  <c r="B113" i="3"/>
  <c r="AB113" i="3"/>
  <c r="AC113" i="3"/>
  <c r="B114" i="3"/>
  <c r="AB114" i="3"/>
  <c r="AC114" i="3"/>
  <c r="B115" i="3"/>
  <c r="AB115" i="3"/>
  <c r="AC115" i="3"/>
  <c r="B116" i="3"/>
  <c r="AB116" i="3"/>
  <c r="AC116" i="3"/>
  <c r="B117" i="3"/>
  <c r="B118" i="3"/>
  <c r="T118" i="3"/>
  <c r="T117" i="3" s="1"/>
  <c r="U118" i="3"/>
  <c r="U117" i="3" s="1"/>
  <c r="V118" i="3"/>
  <c r="V117" i="3" s="1"/>
  <c r="W118" i="3"/>
  <c r="W117" i="3" s="1"/>
  <c r="X118" i="3"/>
  <c r="X117" i="3" s="1"/>
  <c r="Y118" i="3"/>
  <c r="Y117" i="3" s="1"/>
  <c r="Z118" i="3"/>
  <c r="Z117" i="3" s="1"/>
  <c r="AA118" i="3"/>
  <c r="AA117" i="3" s="1"/>
  <c r="B119" i="3"/>
  <c r="AB119" i="3"/>
  <c r="AC119" i="3"/>
  <c r="B120" i="3"/>
  <c r="AB120" i="3"/>
  <c r="AC120" i="3"/>
  <c r="B121" i="3"/>
  <c r="AB121" i="3"/>
  <c r="AC121" i="3"/>
  <c r="B122" i="3"/>
  <c r="B123" i="3"/>
  <c r="B124" i="3"/>
  <c r="B125" i="3"/>
  <c r="T125" i="3"/>
  <c r="T124" i="3" s="1"/>
  <c r="U125" i="3"/>
  <c r="U124" i="3" s="1"/>
  <c r="V125" i="3"/>
  <c r="V124" i="3" s="1"/>
  <c r="W125" i="3"/>
  <c r="W124" i="3" s="1"/>
  <c r="X125" i="3"/>
  <c r="X124" i="3" s="1"/>
  <c r="Y125" i="3"/>
  <c r="Y124" i="3" s="1"/>
  <c r="Z125" i="3"/>
  <c r="Z124" i="3" s="1"/>
  <c r="AA125" i="3"/>
  <c r="AA124" i="3" s="1"/>
  <c r="B126" i="3"/>
  <c r="AB126" i="3"/>
  <c r="AB125" i="3" s="1"/>
  <c r="AB124" i="3" s="1"/>
  <c r="AC126" i="3"/>
  <c r="AC125" i="3" s="1"/>
  <c r="AC124" i="3" s="1"/>
  <c r="B127" i="3"/>
  <c r="B128" i="3"/>
  <c r="T128" i="3"/>
  <c r="T127" i="3" s="1"/>
  <c r="U128" i="3"/>
  <c r="U127" i="3" s="1"/>
  <c r="V128" i="3"/>
  <c r="V127" i="3" s="1"/>
  <c r="W128" i="3"/>
  <c r="W127" i="3" s="1"/>
  <c r="X128" i="3"/>
  <c r="X127" i="3" s="1"/>
  <c r="Y128" i="3"/>
  <c r="Y127" i="3" s="1"/>
  <c r="Z128" i="3"/>
  <c r="Z127" i="3" s="1"/>
  <c r="AA128" i="3"/>
  <c r="AA127" i="3" s="1"/>
  <c r="B129" i="3"/>
  <c r="AB129" i="3"/>
  <c r="AC129" i="3"/>
  <c r="B130" i="3"/>
  <c r="AB130" i="3"/>
  <c r="AC130" i="3"/>
  <c r="B131" i="3"/>
  <c r="B132" i="3"/>
  <c r="T132" i="3"/>
  <c r="T131" i="3" s="1"/>
  <c r="U132" i="3"/>
  <c r="U131" i="3" s="1"/>
  <c r="V132" i="3"/>
  <c r="V131" i="3" s="1"/>
  <c r="W132" i="3"/>
  <c r="W131" i="3" s="1"/>
  <c r="X132" i="3"/>
  <c r="X131" i="3" s="1"/>
  <c r="Y132" i="3"/>
  <c r="Y131" i="3" s="1"/>
  <c r="Z132" i="3"/>
  <c r="Z131" i="3" s="1"/>
  <c r="AA132" i="3"/>
  <c r="AA131" i="3" s="1"/>
  <c r="B133" i="3"/>
  <c r="AB133" i="3"/>
  <c r="AC133" i="3"/>
  <c r="B134" i="3"/>
  <c r="AB134" i="3"/>
  <c r="AC134" i="3"/>
  <c r="B135" i="3"/>
  <c r="B136" i="3"/>
  <c r="B137" i="3"/>
  <c r="T137" i="3"/>
  <c r="U137" i="3"/>
  <c r="V137" i="3"/>
  <c r="W137" i="3"/>
  <c r="X137" i="3"/>
  <c r="Y137" i="3"/>
  <c r="Z137" i="3"/>
  <c r="AA137" i="3"/>
  <c r="B138" i="3"/>
  <c r="AB138" i="3"/>
  <c r="AB137" i="3" s="1"/>
  <c r="AC138" i="3"/>
  <c r="AC137" i="3" s="1"/>
  <c r="B139" i="3"/>
  <c r="T139" i="3"/>
  <c r="U139" i="3"/>
  <c r="V139" i="3"/>
  <c r="W139" i="3"/>
  <c r="X139" i="3"/>
  <c r="Y139" i="3"/>
  <c r="Z139" i="3"/>
  <c r="AA139" i="3"/>
  <c r="B140" i="3"/>
  <c r="AB140" i="3"/>
  <c r="AC140" i="3"/>
  <c r="B141" i="3"/>
  <c r="AB141" i="3"/>
  <c r="AC141" i="3"/>
  <c r="B142" i="3"/>
  <c r="B143" i="3"/>
  <c r="T143" i="3"/>
  <c r="T142" i="3" s="1"/>
  <c r="U143" i="3"/>
  <c r="U142" i="3" s="1"/>
  <c r="V143" i="3"/>
  <c r="V142" i="3" s="1"/>
  <c r="W143" i="3"/>
  <c r="W142" i="3" s="1"/>
  <c r="X143" i="3"/>
  <c r="X142" i="3" s="1"/>
  <c r="Y143" i="3"/>
  <c r="Y142" i="3" s="1"/>
  <c r="Z143" i="3"/>
  <c r="Z142" i="3" s="1"/>
  <c r="AA143" i="3"/>
  <c r="AA142" i="3" s="1"/>
  <c r="B144" i="3"/>
  <c r="AB144" i="3"/>
  <c r="AB143" i="3" s="1"/>
  <c r="AB142" i="3" s="1"/>
  <c r="AC144" i="3"/>
  <c r="AC143" i="3" s="1"/>
  <c r="AC142" i="3" s="1"/>
  <c r="B145" i="3"/>
  <c r="B146" i="3"/>
  <c r="B147" i="3"/>
  <c r="T147" i="3"/>
  <c r="U147" i="3"/>
  <c r="V147" i="3"/>
  <c r="W147" i="3"/>
  <c r="X147" i="3"/>
  <c r="Y147" i="3"/>
  <c r="Z147" i="3"/>
  <c r="AA147" i="3"/>
  <c r="B148" i="3"/>
  <c r="AB148" i="3"/>
  <c r="AC148" i="3"/>
  <c r="B149" i="3"/>
  <c r="AB149" i="3"/>
  <c r="AC149" i="3"/>
  <c r="B150" i="3"/>
  <c r="AB150" i="3"/>
  <c r="AC150" i="3"/>
  <c r="B151" i="3"/>
  <c r="AB151" i="3"/>
  <c r="AC151" i="3"/>
  <c r="B152" i="3"/>
  <c r="AB152" i="3"/>
  <c r="AC152" i="3"/>
  <c r="B153" i="3"/>
  <c r="AB153" i="3"/>
  <c r="AC153" i="3"/>
  <c r="B154" i="3"/>
  <c r="AB154" i="3"/>
  <c r="AC154" i="3"/>
  <c r="B155" i="3"/>
  <c r="AB155" i="3"/>
  <c r="AC155" i="3"/>
  <c r="B156" i="3"/>
  <c r="AB156" i="3"/>
  <c r="AC156" i="3"/>
  <c r="B157" i="3"/>
  <c r="AB157" i="3"/>
  <c r="AC157" i="3"/>
  <c r="B158" i="3"/>
  <c r="AB158" i="3"/>
  <c r="AC158" i="3"/>
  <c r="B159" i="3"/>
  <c r="AB159" i="3"/>
  <c r="AC159" i="3"/>
  <c r="B160" i="3"/>
  <c r="AB160" i="3"/>
  <c r="AC160" i="3"/>
  <c r="B161" i="3"/>
  <c r="AB161" i="3"/>
  <c r="AC161" i="3"/>
  <c r="B162" i="3"/>
  <c r="AB162" i="3"/>
  <c r="AC162" i="3"/>
  <c r="B163" i="3"/>
  <c r="AB163" i="3"/>
  <c r="AC163" i="3"/>
  <c r="B164" i="3"/>
  <c r="T164" i="3"/>
  <c r="U164" i="3"/>
  <c r="V164" i="3"/>
  <c r="W164" i="3"/>
  <c r="X164" i="3"/>
  <c r="Y164" i="3"/>
  <c r="Z164" i="3"/>
  <c r="AA164" i="3"/>
  <c r="B165" i="3"/>
  <c r="AB165" i="3"/>
  <c r="AC165" i="3"/>
  <c r="B166" i="3"/>
  <c r="AB166" i="3"/>
  <c r="AC166" i="3"/>
  <c r="B167" i="3"/>
  <c r="B168" i="3"/>
  <c r="T168" i="3"/>
  <c r="U168" i="3"/>
  <c r="V168" i="3"/>
  <c r="W168" i="3"/>
  <c r="X168" i="3"/>
  <c r="Y168" i="3"/>
  <c r="Z168" i="3"/>
  <c r="AA168" i="3"/>
  <c r="B169" i="3"/>
  <c r="AB169" i="3"/>
  <c r="AC169" i="3"/>
  <c r="B170" i="3"/>
  <c r="AB170" i="3"/>
  <c r="AC170" i="3"/>
  <c r="B171" i="3"/>
  <c r="AB171" i="3"/>
  <c r="AC171" i="3"/>
  <c r="B172" i="3"/>
  <c r="T172" i="3"/>
  <c r="U172" i="3"/>
  <c r="V172" i="3"/>
  <c r="W172" i="3"/>
  <c r="X172" i="3"/>
  <c r="Y172" i="3"/>
  <c r="Z172" i="3"/>
  <c r="AA172" i="3"/>
  <c r="B173" i="3"/>
  <c r="AB173" i="3"/>
  <c r="AC173" i="3"/>
  <c r="B174" i="3"/>
  <c r="AB174" i="3"/>
  <c r="AC174" i="3"/>
  <c r="B175" i="3"/>
  <c r="AB175" i="3"/>
  <c r="AC175" i="3"/>
  <c r="B176" i="3"/>
  <c r="B177" i="3"/>
  <c r="T177" i="3"/>
  <c r="T176" i="3" s="1"/>
  <c r="U177" i="3"/>
  <c r="U176" i="3" s="1"/>
  <c r="V177" i="3"/>
  <c r="V176" i="3" s="1"/>
  <c r="W177" i="3"/>
  <c r="W176" i="3" s="1"/>
  <c r="X177" i="3"/>
  <c r="X176" i="3" s="1"/>
  <c r="Y177" i="3"/>
  <c r="Y176" i="3" s="1"/>
  <c r="Z177" i="3"/>
  <c r="Z176" i="3" s="1"/>
  <c r="AA177" i="3"/>
  <c r="AA176" i="3" s="1"/>
  <c r="B178" i="3"/>
  <c r="AB178" i="3"/>
  <c r="AC178" i="3"/>
  <c r="B179" i="3"/>
  <c r="AB179" i="3"/>
  <c r="AC179" i="3"/>
  <c r="B180" i="3"/>
  <c r="AB180" i="3"/>
  <c r="AC180" i="3"/>
  <c r="B181" i="3"/>
  <c r="AB181" i="3"/>
  <c r="AC181" i="3"/>
  <c r="B182" i="3"/>
  <c r="AB182" i="3"/>
  <c r="AC182" i="3"/>
  <c r="B183" i="3"/>
  <c r="B184" i="3"/>
  <c r="T184" i="3"/>
  <c r="T183" i="3" s="1"/>
  <c r="U184" i="3"/>
  <c r="U183" i="3" s="1"/>
  <c r="V184" i="3"/>
  <c r="V183" i="3" s="1"/>
  <c r="W184" i="3"/>
  <c r="W183" i="3" s="1"/>
  <c r="X184" i="3"/>
  <c r="X183" i="3" s="1"/>
  <c r="Y184" i="3"/>
  <c r="Y183" i="3" s="1"/>
  <c r="Z184" i="3"/>
  <c r="Z183" i="3" s="1"/>
  <c r="AA184" i="3"/>
  <c r="AA183" i="3" s="1"/>
  <c r="B185" i="3"/>
  <c r="AB185" i="3"/>
  <c r="AC185" i="3"/>
  <c r="B186" i="3"/>
  <c r="AB186" i="3"/>
  <c r="AC186" i="3"/>
  <c r="B187" i="3"/>
  <c r="AB187" i="3"/>
  <c r="AC187" i="3"/>
  <c r="B188" i="3"/>
  <c r="AB188" i="3"/>
  <c r="AC188" i="3"/>
  <c r="B189" i="3"/>
  <c r="B190" i="3"/>
  <c r="T190" i="3"/>
  <c r="U190" i="3"/>
  <c r="V190" i="3"/>
  <c r="W190" i="3"/>
  <c r="X190" i="3"/>
  <c r="Y190" i="3"/>
  <c r="Z190" i="3"/>
  <c r="AA190" i="3"/>
  <c r="B191" i="3"/>
  <c r="AB191" i="3"/>
  <c r="AC191" i="3"/>
  <c r="B192" i="3"/>
  <c r="AB192" i="3"/>
  <c r="AC192" i="3"/>
  <c r="B193" i="3"/>
  <c r="AB193" i="3"/>
  <c r="AC193" i="3"/>
  <c r="B194" i="3"/>
  <c r="AB194" i="3"/>
  <c r="AC194" i="3"/>
  <c r="B195" i="3"/>
  <c r="AB195" i="3"/>
  <c r="AC195" i="3"/>
  <c r="B196" i="3"/>
  <c r="AB196" i="3"/>
  <c r="AC196" i="3"/>
  <c r="B197" i="3"/>
  <c r="AB197" i="3"/>
  <c r="AC197" i="3"/>
  <c r="B198" i="3"/>
  <c r="AB198" i="3"/>
  <c r="AC198" i="3"/>
  <c r="B199" i="3"/>
  <c r="AB199" i="3"/>
  <c r="AC199" i="3"/>
  <c r="B200" i="3"/>
  <c r="AB200" i="3"/>
  <c r="AC200" i="3"/>
  <c r="B201" i="3"/>
  <c r="AB201" i="3"/>
  <c r="AC201" i="3"/>
  <c r="B202" i="3"/>
  <c r="AB202" i="3"/>
  <c r="AC202" i="3"/>
  <c r="B203" i="3"/>
  <c r="AB203" i="3"/>
  <c r="AC203" i="3"/>
  <c r="B204" i="3"/>
  <c r="AB204" i="3"/>
  <c r="AC204" i="3"/>
  <c r="B205" i="3"/>
  <c r="AB205" i="3"/>
  <c r="AC205" i="3"/>
  <c r="B206" i="3"/>
  <c r="AB206" i="3"/>
  <c r="AC206" i="3"/>
  <c r="B207" i="3"/>
  <c r="AB207" i="3"/>
  <c r="AC207" i="3"/>
  <c r="B208" i="3"/>
  <c r="AB208" i="3"/>
  <c r="AC208" i="3"/>
  <c r="B209" i="3"/>
  <c r="AB209" i="3"/>
  <c r="AC209" i="3"/>
  <c r="B210" i="3"/>
  <c r="T210" i="3"/>
  <c r="U210" i="3"/>
  <c r="V210" i="3"/>
  <c r="W210" i="3"/>
  <c r="X210" i="3"/>
  <c r="Y210" i="3"/>
  <c r="Z210" i="3"/>
  <c r="AA210" i="3"/>
  <c r="B211" i="3"/>
  <c r="AB211" i="3"/>
  <c r="AB210" i="3" s="1"/>
  <c r="AC211" i="3"/>
  <c r="AC210" i="3" s="1"/>
  <c r="B212" i="3"/>
  <c r="T212" i="3"/>
  <c r="U212" i="3"/>
  <c r="V212" i="3"/>
  <c r="W212" i="3"/>
  <c r="X212" i="3"/>
  <c r="Y212" i="3"/>
  <c r="Z212" i="3"/>
  <c r="AA212" i="3"/>
  <c r="B213" i="3"/>
  <c r="AB213" i="3"/>
  <c r="AB212" i="3" s="1"/>
  <c r="AC213" i="3"/>
  <c r="AC212" i="3" s="1"/>
  <c r="B214" i="3"/>
  <c r="B215" i="3"/>
  <c r="T215" i="3"/>
  <c r="T214" i="3" s="1"/>
  <c r="U215" i="3"/>
  <c r="U214" i="3" s="1"/>
  <c r="V215" i="3"/>
  <c r="V214" i="3" s="1"/>
  <c r="W215" i="3"/>
  <c r="W214" i="3" s="1"/>
  <c r="X215" i="3"/>
  <c r="X214" i="3" s="1"/>
  <c r="Y215" i="3"/>
  <c r="Y214" i="3" s="1"/>
  <c r="Z215" i="3"/>
  <c r="Z214" i="3" s="1"/>
  <c r="AA215" i="3"/>
  <c r="AA214" i="3" s="1"/>
  <c r="B216" i="3"/>
  <c r="AB216" i="3"/>
  <c r="AC216" i="3"/>
  <c r="B217" i="3"/>
  <c r="AB217" i="3"/>
  <c r="AC217" i="3"/>
  <c r="B218" i="3"/>
  <c r="AB218" i="3"/>
  <c r="AC218" i="3"/>
  <c r="B219" i="3"/>
  <c r="AB219" i="3"/>
  <c r="AC219" i="3"/>
  <c r="B220" i="3"/>
  <c r="AB220" i="3"/>
  <c r="AC220" i="3"/>
  <c r="B221" i="3"/>
  <c r="AB221" i="3"/>
  <c r="AC221" i="3"/>
  <c r="B222" i="3"/>
  <c r="AB222" i="3"/>
  <c r="AC222" i="3"/>
  <c r="B223" i="3"/>
  <c r="AB223" i="3"/>
  <c r="AC223" i="3"/>
  <c r="B224" i="3"/>
  <c r="AB224" i="3"/>
  <c r="AC224" i="3"/>
  <c r="B225" i="3"/>
  <c r="AB225" i="3"/>
  <c r="AC225" i="3"/>
  <c r="B226" i="3"/>
  <c r="AB226" i="3"/>
  <c r="AC226" i="3"/>
  <c r="B227" i="3"/>
  <c r="B228" i="3"/>
  <c r="C228" i="3"/>
  <c r="C229" i="3" s="1"/>
  <c r="C230" i="3" s="1"/>
  <c r="E229" i="3"/>
  <c r="T230" i="3"/>
  <c r="T229" i="3" s="1"/>
  <c r="T228" i="3" s="1"/>
  <c r="U230" i="3"/>
  <c r="U229" i="3" s="1"/>
  <c r="U228" i="3" s="1"/>
  <c r="V230" i="3"/>
  <c r="V229" i="3" s="1"/>
  <c r="V228" i="3" s="1"/>
  <c r="W230" i="3"/>
  <c r="W229" i="3" s="1"/>
  <c r="W228" i="3" s="1"/>
  <c r="X230" i="3"/>
  <c r="X229" i="3" s="1"/>
  <c r="X228" i="3" s="1"/>
  <c r="Y230" i="3"/>
  <c r="Y229" i="3" s="1"/>
  <c r="Y228" i="3" s="1"/>
  <c r="Z230" i="3"/>
  <c r="Z229" i="3" s="1"/>
  <c r="Z228" i="3" s="1"/>
  <c r="AA230" i="3"/>
  <c r="AA229" i="3" s="1"/>
  <c r="AA228" i="3" s="1"/>
  <c r="B231" i="3"/>
  <c r="AB231" i="3"/>
  <c r="AB230" i="3" s="1"/>
  <c r="AB229" i="3" s="1"/>
  <c r="AB228" i="3" s="1"/>
  <c r="AC231" i="3"/>
  <c r="AC230" i="3" s="1"/>
  <c r="AC229" i="3" s="1"/>
  <c r="AC228" i="3" s="1"/>
  <c r="B232" i="3"/>
  <c r="B233" i="3"/>
  <c r="B234" i="3"/>
  <c r="T234" i="3"/>
  <c r="U234" i="3"/>
  <c r="V234" i="3"/>
  <c r="W234" i="3"/>
  <c r="X234" i="3"/>
  <c r="Y234" i="3"/>
  <c r="Z234" i="3"/>
  <c r="AA234" i="3"/>
  <c r="B235" i="3"/>
  <c r="AB235" i="3"/>
  <c r="AC235" i="3"/>
  <c r="C236" i="3"/>
  <c r="C237" i="3" s="1"/>
  <c r="C238" i="3" s="1"/>
  <c r="C239" i="3" s="1"/>
  <c r="C240" i="3" s="1"/>
  <c r="C241" i="3" s="1"/>
  <c r="E236" i="3"/>
  <c r="E237" i="3" s="1"/>
  <c r="E238" i="3" s="1"/>
  <c r="AB236" i="3"/>
  <c r="AC236" i="3"/>
  <c r="AB237" i="3"/>
  <c r="AC237" i="3"/>
  <c r="AB238" i="3"/>
  <c r="AC238" i="3"/>
  <c r="AB239" i="3"/>
  <c r="AC239" i="3"/>
  <c r="AB240" i="3"/>
  <c r="AC240" i="3"/>
  <c r="T241" i="3"/>
  <c r="U241" i="3"/>
  <c r="V241" i="3"/>
  <c r="W241" i="3"/>
  <c r="X241" i="3"/>
  <c r="Y241" i="3"/>
  <c r="Z241" i="3"/>
  <c r="AA241" i="3"/>
  <c r="B242" i="3"/>
  <c r="AB242" i="3"/>
  <c r="AB241" i="3" s="1"/>
  <c r="AC242" i="3"/>
  <c r="AC241" i="3" s="1"/>
  <c r="C243" i="3"/>
  <c r="C244" i="3" s="1"/>
  <c r="E243" i="3"/>
  <c r="E244" i="3" s="1"/>
  <c r="B244" i="3" s="1"/>
  <c r="T244" i="3"/>
  <c r="U244" i="3"/>
  <c r="V244" i="3"/>
  <c r="W244" i="3"/>
  <c r="X244" i="3"/>
  <c r="Y244" i="3"/>
  <c r="Z244" i="3"/>
  <c r="AA244" i="3"/>
  <c r="B245" i="3"/>
  <c r="AB245" i="3"/>
  <c r="AC245" i="3"/>
  <c r="C246" i="3"/>
  <c r="C247" i="3" s="1"/>
  <c r="C248" i="3" s="1"/>
  <c r="C249" i="3" s="1"/>
  <c r="C250" i="3" s="1"/>
  <c r="E246" i="3"/>
  <c r="B246" i="3" s="1"/>
  <c r="AB246" i="3"/>
  <c r="AC246" i="3"/>
  <c r="AB247" i="3"/>
  <c r="AC247" i="3"/>
  <c r="AB248" i="3"/>
  <c r="AC248" i="3"/>
  <c r="AB249" i="3"/>
  <c r="AC249" i="3"/>
  <c r="AB250" i="3"/>
  <c r="AC250" i="3"/>
  <c r="B251" i="3"/>
  <c r="AB251" i="3"/>
  <c r="AC251" i="3"/>
  <c r="C252" i="3"/>
  <c r="C253" i="3" s="1"/>
  <c r="E252" i="3"/>
  <c r="B252" i="3" s="1"/>
  <c r="AB252" i="3"/>
  <c r="AC252" i="3"/>
  <c r="T253" i="3"/>
  <c r="U253" i="3"/>
  <c r="V253" i="3"/>
  <c r="W253" i="3"/>
  <c r="X253" i="3"/>
  <c r="Y253" i="3"/>
  <c r="Z253" i="3"/>
  <c r="AA253" i="3"/>
  <c r="B254" i="3"/>
  <c r="AB254" i="3"/>
  <c r="AC254" i="3"/>
  <c r="C255" i="3"/>
  <c r="C256" i="3" s="1"/>
  <c r="C260" i="3" s="1"/>
  <c r="C261" i="3" s="1"/>
  <c r="E255" i="3"/>
  <c r="B255" i="3" s="1"/>
  <c r="AB255" i="3"/>
  <c r="AC255" i="3"/>
  <c r="AB256" i="3"/>
  <c r="AC256" i="3"/>
  <c r="B257" i="3"/>
  <c r="B258" i="3"/>
  <c r="T258" i="3"/>
  <c r="T257" i="3" s="1"/>
  <c r="U258" i="3"/>
  <c r="U257" i="3" s="1"/>
  <c r="V258" i="3"/>
  <c r="V257" i="3" s="1"/>
  <c r="W258" i="3"/>
  <c r="W257" i="3" s="1"/>
  <c r="X258" i="3"/>
  <c r="X257" i="3" s="1"/>
  <c r="Y258" i="3"/>
  <c r="Y257" i="3" s="1"/>
  <c r="Z258" i="3"/>
  <c r="Z257" i="3" s="1"/>
  <c r="AA258" i="3"/>
  <c r="AA257" i="3" s="1"/>
  <c r="B259" i="3"/>
  <c r="AB259" i="3"/>
  <c r="AB258" i="3" s="1"/>
  <c r="AB257" i="3" s="1"/>
  <c r="AC259" i="3"/>
  <c r="AC258" i="3" s="1"/>
  <c r="AC257" i="3" s="1"/>
  <c r="T261" i="3"/>
  <c r="T260" i="3" s="1"/>
  <c r="U261" i="3"/>
  <c r="U260" i="3" s="1"/>
  <c r="V261" i="3"/>
  <c r="V260" i="3" s="1"/>
  <c r="W261" i="3"/>
  <c r="W260" i="3" s="1"/>
  <c r="X261" i="3"/>
  <c r="X260" i="3" s="1"/>
  <c r="Y261" i="3"/>
  <c r="Y260" i="3" s="1"/>
  <c r="Z261" i="3"/>
  <c r="Z260" i="3" s="1"/>
  <c r="AA261" i="3"/>
  <c r="AA260" i="3" s="1"/>
  <c r="B262" i="3"/>
  <c r="AB262" i="3"/>
  <c r="AC262" i="3"/>
  <c r="C263" i="3"/>
  <c r="C264" i="3" s="1"/>
  <c r="C265" i="3" s="1"/>
  <c r="C266" i="3" s="1"/>
  <c r="C267" i="3" s="1"/>
  <c r="E263" i="3"/>
  <c r="E264" i="3" s="1"/>
  <c r="B264" i="3" s="1"/>
  <c r="AB263" i="3"/>
  <c r="AC263" i="3"/>
  <c r="AB264" i="3"/>
  <c r="AC264" i="3"/>
  <c r="T266" i="3"/>
  <c r="T265" i="3" s="1"/>
  <c r="U266" i="3"/>
  <c r="U265" i="3" s="1"/>
  <c r="V266" i="3"/>
  <c r="V265" i="3" s="1"/>
  <c r="W266" i="3"/>
  <c r="W265" i="3" s="1"/>
  <c r="X266" i="3"/>
  <c r="X265" i="3" s="1"/>
  <c r="Y266" i="3"/>
  <c r="Y265" i="3" s="1"/>
  <c r="Z266" i="3"/>
  <c r="Z265" i="3" s="1"/>
  <c r="AA266" i="3"/>
  <c r="AA265" i="3" s="1"/>
  <c r="AB267" i="3"/>
  <c r="AC267" i="3"/>
  <c r="B268" i="3"/>
  <c r="AB268" i="3"/>
  <c r="AC268" i="3"/>
  <c r="C269" i="3"/>
  <c r="C270" i="3" s="1"/>
  <c r="C271" i="3" s="1"/>
  <c r="C272" i="3" s="1"/>
  <c r="C273" i="3" s="1"/>
  <c r="C274" i="3" s="1"/>
  <c r="C275" i="3" s="1"/>
  <c r="C276" i="3" s="1"/>
  <c r="C277" i="3" s="1"/>
  <c r="C278" i="3" s="1"/>
  <c r="C279" i="3" s="1"/>
  <c r="C280" i="3" s="1"/>
  <c r="E269" i="3"/>
  <c r="E270" i="3" s="1"/>
  <c r="AB269" i="3"/>
  <c r="AC269" i="3"/>
  <c r="AB270" i="3"/>
  <c r="AC270" i="3"/>
  <c r="AB271" i="3"/>
  <c r="AC271" i="3"/>
  <c r="AB272" i="3"/>
  <c r="AC272" i="3"/>
  <c r="AB273" i="3"/>
  <c r="AC273" i="3"/>
  <c r="AB274" i="3"/>
  <c r="AC274" i="3"/>
  <c r="AB275" i="3"/>
  <c r="AC275" i="3"/>
  <c r="AB276" i="3"/>
  <c r="AC276" i="3"/>
  <c r="AB277" i="3"/>
  <c r="AC277" i="3"/>
  <c r="AB278" i="3"/>
  <c r="AC278" i="3"/>
  <c r="T280" i="3"/>
  <c r="T279" i="3" s="1"/>
  <c r="U280" i="3"/>
  <c r="U279" i="3" s="1"/>
  <c r="V280" i="3"/>
  <c r="V279" i="3" s="1"/>
  <c r="W280" i="3"/>
  <c r="W279" i="3" s="1"/>
  <c r="X280" i="3"/>
  <c r="X279" i="3" s="1"/>
  <c r="Y280" i="3"/>
  <c r="Y279" i="3" s="1"/>
  <c r="Z280" i="3"/>
  <c r="Z279" i="3" s="1"/>
  <c r="AA280" i="3"/>
  <c r="AA279" i="3" s="1"/>
  <c r="B281" i="3"/>
  <c r="AB281" i="3"/>
  <c r="AC281" i="3"/>
  <c r="C282" i="3"/>
  <c r="C283" i="3" s="1"/>
  <c r="C284" i="3" s="1"/>
  <c r="C285" i="3" s="1"/>
  <c r="E282" i="3"/>
  <c r="E283" i="3" s="1"/>
  <c r="E284" i="3" s="1"/>
  <c r="B284" i="3" s="1"/>
  <c r="AB282" i="3"/>
  <c r="AC282" i="3"/>
  <c r="AB283" i="3"/>
  <c r="AC283" i="3"/>
  <c r="AB284" i="3"/>
  <c r="AC284" i="3"/>
  <c r="AB285" i="3"/>
  <c r="AC285" i="3"/>
  <c r="B286" i="3"/>
  <c r="B287" i="3"/>
  <c r="B288" i="3"/>
  <c r="B289" i="3"/>
  <c r="T289" i="3"/>
  <c r="T288" i="3" s="1"/>
  <c r="U289" i="3"/>
  <c r="U288" i="3" s="1"/>
  <c r="V289" i="3"/>
  <c r="V288" i="3" s="1"/>
  <c r="W289" i="3"/>
  <c r="W288" i="3" s="1"/>
  <c r="X289" i="3"/>
  <c r="X288" i="3" s="1"/>
  <c r="Y289" i="3"/>
  <c r="Y288" i="3" s="1"/>
  <c r="Z289" i="3"/>
  <c r="Z288" i="3" s="1"/>
  <c r="AA289" i="3"/>
  <c r="AA288" i="3" s="1"/>
  <c r="B290" i="3"/>
  <c r="AB290" i="3"/>
  <c r="AC290" i="3"/>
  <c r="B291" i="3"/>
  <c r="AB291" i="3"/>
  <c r="AC291" i="3"/>
  <c r="B292" i="3"/>
  <c r="B293" i="3"/>
  <c r="T293" i="3"/>
  <c r="T292" i="3" s="1"/>
  <c r="U293" i="3"/>
  <c r="U292" i="3" s="1"/>
  <c r="V293" i="3"/>
  <c r="V292" i="3" s="1"/>
  <c r="W293" i="3"/>
  <c r="W292" i="3" s="1"/>
  <c r="X293" i="3"/>
  <c r="X292" i="3" s="1"/>
  <c r="Y293" i="3"/>
  <c r="Y292" i="3" s="1"/>
  <c r="Z293" i="3"/>
  <c r="Z292" i="3" s="1"/>
  <c r="Z287" i="3" s="1"/>
  <c r="AA293" i="3"/>
  <c r="AA292" i="3" s="1"/>
  <c r="B294" i="3"/>
  <c r="AB294" i="3"/>
  <c r="AB293" i="3" s="1"/>
  <c r="AB292" i="3" s="1"/>
  <c r="AC294" i="3"/>
  <c r="AC293" i="3" s="1"/>
  <c r="AC292" i="3" s="1"/>
  <c r="B295" i="3"/>
  <c r="B296" i="3"/>
  <c r="B297" i="3"/>
  <c r="T297" i="3"/>
  <c r="T296" i="3" s="1"/>
  <c r="U297" i="3"/>
  <c r="U296" i="3" s="1"/>
  <c r="V297" i="3"/>
  <c r="V296" i="3" s="1"/>
  <c r="W297" i="3"/>
  <c r="W296" i="3" s="1"/>
  <c r="X297" i="3"/>
  <c r="X296" i="3" s="1"/>
  <c r="Y297" i="3"/>
  <c r="Y296" i="3" s="1"/>
  <c r="Z297" i="3"/>
  <c r="Z296" i="3" s="1"/>
  <c r="AA297" i="3"/>
  <c r="AA296" i="3" s="1"/>
  <c r="B298" i="3"/>
  <c r="AB298" i="3"/>
  <c r="AC298" i="3"/>
  <c r="B299" i="3"/>
  <c r="AB299" i="3"/>
  <c r="AC299" i="3"/>
  <c r="B300" i="3"/>
  <c r="AB300" i="3"/>
  <c r="AC300" i="3"/>
  <c r="B301" i="3"/>
  <c r="AB301" i="3"/>
  <c r="AC301" i="3"/>
  <c r="B302" i="3"/>
  <c r="AB302" i="3"/>
  <c r="AC302" i="3"/>
  <c r="B303" i="3"/>
  <c r="AB303" i="3"/>
  <c r="AC303" i="3"/>
  <c r="B304" i="3"/>
  <c r="AB304" i="3"/>
  <c r="AC304" i="3"/>
  <c r="B305" i="3"/>
  <c r="AB305" i="3"/>
  <c r="AC305" i="3"/>
  <c r="B306" i="3"/>
  <c r="AB306" i="3"/>
  <c r="AC306" i="3"/>
  <c r="B307" i="3"/>
  <c r="AB307" i="3"/>
  <c r="AC307" i="3"/>
  <c r="B308" i="3"/>
  <c r="AB308" i="3"/>
  <c r="AC308" i="3"/>
  <c r="B309" i="3"/>
  <c r="AB309" i="3"/>
  <c r="AC309" i="3"/>
  <c r="B310" i="3"/>
  <c r="AB310" i="3"/>
  <c r="AC310" i="3"/>
  <c r="B311" i="3"/>
  <c r="B312" i="3"/>
  <c r="T312" i="3"/>
  <c r="U312" i="3"/>
  <c r="V312" i="3"/>
  <c r="W312" i="3"/>
  <c r="X312" i="3"/>
  <c r="Y312" i="3"/>
  <c r="Z312" i="3"/>
  <c r="AA312" i="3"/>
  <c r="B313" i="3"/>
  <c r="AB313" i="3"/>
  <c r="AC313" i="3"/>
  <c r="B314" i="3"/>
  <c r="AB314" i="3"/>
  <c r="AC314" i="3"/>
  <c r="B315" i="3"/>
  <c r="AB315" i="3"/>
  <c r="AC315" i="3"/>
  <c r="B316" i="3"/>
  <c r="AB316" i="3"/>
  <c r="AC316" i="3"/>
  <c r="B317" i="3"/>
  <c r="T317" i="3"/>
  <c r="U317" i="3"/>
  <c r="V317" i="3"/>
  <c r="W317" i="3"/>
  <c r="X317" i="3"/>
  <c r="Y317" i="3"/>
  <c r="Z317" i="3"/>
  <c r="AA317" i="3"/>
  <c r="B318" i="3"/>
  <c r="AB318" i="3"/>
  <c r="AC318" i="3"/>
  <c r="B319" i="3"/>
  <c r="AB319" i="3"/>
  <c r="AC319" i="3"/>
  <c r="B320" i="3"/>
  <c r="AB320" i="3"/>
  <c r="AC320" i="3"/>
  <c r="B321" i="3"/>
  <c r="AB321" i="3"/>
  <c r="AC321" i="3"/>
  <c r="B322" i="3"/>
  <c r="B323" i="3"/>
  <c r="T323" i="3"/>
  <c r="T322" i="3" s="1"/>
  <c r="U323" i="3"/>
  <c r="U322" i="3" s="1"/>
  <c r="V323" i="3"/>
  <c r="V322" i="3" s="1"/>
  <c r="W323" i="3"/>
  <c r="W322" i="3" s="1"/>
  <c r="X323" i="3"/>
  <c r="X322" i="3" s="1"/>
  <c r="Y323" i="3"/>
  <c r="Y322" i="3" s="1"/>
  <c r="Z323" i="3"/>
  <c r="Z322" i="3" s="1"/>
  <c r="AA323" i="3"/>
  <c r="AA322" i="3" s="1"/>
  <c r="B324" i="3"/>
  <c r="AB324" i="3"/>
  <c r="AB323" i="3" s="1"/>
  <c r="AB322" i="3" s="1"/>
  <c r="AC324" i="3"/>
  <c r="AC323" i="3" s="1"/>
  <c r="AC322" i="3" s="1"/>
  <c r="B325" i="3"/>
  <c r="B326" i="3"/>
  <c r="T326" i="3"/>
  <c r="T325" i="3" s="1"/>
  <c r="U326" i="3"/>
  <c r="U325" i="3" s="1"/>
  <c r="V326" i="3"/>
  <c r="V325" i="3" s="1"/>
  <c r="W326" i="3"/>
  <c r="W325" i="3" s="1"/>
  <c r="X326" i="3"/>
  <c r="X325" i="3" s="1"/>
  <c r="Y326" i="3"/>
  <c r="Y325" i="3" s="1"/>
  <c r="Z326" i="3"/>
  <c r="Z325" i="3" s="1"/>
  <c r="AA326" i="3"/>
  <c r="AA325" i="3" s="1"/>
  <c r="B327" i="3"/>
  <c r="AB327" i="3"/>
  <c r="AB326" i="3" s="1"/>
  <c r="AB325" i="3" s="1"/>
  <c r="AC327" i="3"/>
  <c r="AC326" i="3" s="1"/>
  <c r="AC325" i="3" s="1"/>
  <c r="B328" i="3"/>
  <c r="B329" i="3"/>
  <c r="B330" i="3"/>
  <c r="B331" i="3"/>
  <c r="T331" i="3"/>
  <c r="T330" i="3" s="1"/>
  <c r="T329" i="3" s="1"/>
  <c r="U331" i="3"/>
  <c r="U330" i="3" s="1"/>
  <c r="U329" i="3" s="1"/>
  <c r="V331" i="3"/>
  <c r="V330" i="3" s="1"/>
  <c r="V329" i="3" s="1"/>
  <c r="W331" i="3"/>
  <c r="W330" i="3" s="1"/>
  <c r="W329" i="3" s="1"/>
  <c r="X331" i="3"/>
  <c r="X330" i="3" s="1"/>
  <c r="X329" i="3" s="1"/>
  <c r="Y331" i="3"/>
  <c r="Y330" i="3" s="1"/>
  <c r="Y329" i="3" s="1"/>
  <c r="Z331" i="3"/>
  <c r="Z330" i="3" s="1"/>
  <c r="Z329" i="3" s="1"/>
  <c r="AA331" i="3"/>
  <c r="AA330" i="3" s="1"/>
  <c r="AA329" i="3" s="1"/>
  <c r="B332" i="3"/>
  <c r="AB332" i="3"/>
  <c r="AC332" i="3"/>
  <c r="B333" i="3"/>
  <c r="AB333" i="3"/>
  <c r="AC333" i="3"/>
  <c r="B334" i="3"/>
  <c r="B335" i="3"/>
  <c r="B336" i="3"/>
  <c r="T336" i="3"/>
  <c r="U336" i="3"/>
  <c r="V336" i="3"/>
  <c r="W336" i="3"/>
  <c r="X336" i="3"/>
  <c r="Y336" i="3"/>
  <c r="Z336" i="3"/>
  <c r="AA336" i="3"/>
  <c r="B337" i="3"/>
  <c r="AB337" i="3"/>
  <c r="AC337" i="3"/>
  <c r="B338" i="3"/>
  <c r="AB338" i="3"/>
  <c r="AC338" i="3"/>
  <c r="B339" i="3"/>
  <c r="AB339" i="3"/>
  <c r="AC339" i="3"/>
  <c r="B340" i="3"/>
  <c r="AB340" i="3"/>
  <c r="AC340" i="3"/>
  <c r="B341" i="3"/>
  <c r="AB341" i="3"/>
  <c r="AC341" i="3"/>
  <c r="B342" i="3"/>
  <c r="AB342" i="3"/>
  <c r="AC342" i="3"/>
  <c r="B343" i="3"/>
  <c r="AB343" i="3"/>
  <c r="AC343" i="3"/>
  <c r="B344" i="3"/>
  <c r="AB344" i="3"/>
  <c r="AC344" i="3"/>
  <c r="B345" i="3"/>
  <c r="AB345" i="3"/>
  <c r="AC345" i="3"/>
  <c r="B346" i="3"/>
  <c r="AB346" i="3"/>
  <c r="AC346" i="3"/>
  <c r="B347" i="3"/>
  <c r="AB347" i="3"/>
  <c r="AC347" i="3"/>
  <c r="B348" i="3"/>
  <c r="AB348" i="3"/>
  <c r="AC348" i="3"/>
  <c r="B349" i="3"/>
  <c r="AB349" i="3"/>
  <c r="AC349" i="3"/>
  <c r="B350" i="3"/>
  <c r="AB350" i="3"/>
  <c r="AC350" i="3"/>
  <c r="B351" i="3"/>
  <c r="AB351" i="3"/>
  <c r="AC351" i="3"/>
  <c r="B352" i="3"/>
  <c r="AB352" i="3"/>
  <c r="AC352" i="3"/>
  <c r="B353" i="3"/>
  <c r="T353" i="3"/>
  <c r="U353" i="3"/>
  <c r="V353" i="3"/>
  <c r="W353" i="3"/>
  <c r="X353" i="3"/>
  <c r="Y353" i="3"/>
  <c r="Z353" i="3"/>
  <c r="AA353" i="3"/>
  <c r="B354" i="3"/>
  <c r="AB354" i="3"/>
  <c r="AC354" i="3"/>
  <c r="B355" i="3"/>
  <c r="AB355" i="3"/>
  <c r="AC355" i="3"/>
  <c r="B356" i="3"/>
  <c r="B357" i="3"/>
  <c r="T357" i="3"/>
  <c r="U357" i="3"/>
  <c r="V357" i="3"/>
  <c r="W357" i="3"/>
  <c r="X357" i="3"/>
  <c r="Y357" i="3"/>
  <c r="Z357" i="3"/>
  <c r="AA357" i="3"/>
  <c r="B358" i="3"/>
  <c r="AB358" i="3"/>
  <c r="AB357" i="3" s="1"/>
  <c r="AC358" i="3"/>
  <c r="AC357" i="3" s="1"/>
  <c r="B359" i="3"/>
  <c r="T359" i="3"/>
  <c r="U359" i="3"/>
  <c r="V359" i="3"/>
  <c r="W359" i="3"/>
  <c r="X359" i="3"/>
  <c r="Y359" i="3"/>
  <c r="Z359" i="3"/>
  <c r="AA359" i="3"/>
  <c r="B360" i="3"/>
  <c r="AB360" i="3"/>
  <c r="AB359" i="3" s="1"/>
  <c r="AC360" i="3"/>
  <c r="AC359" i="3" s="1"/>
  <c r="B361" i="3"/>
  <c r="B362" i="3"/>
  <c r="B363" i="3"/>
  <c r="B364" i="3"/>
  <c r="T364" i="3"/>
  <c r="T363" i="3" s="1"/>
  <c r="T362" i="3" s="1"/>
  <c r="U364" i="3"/>
  <c r="U363" i="3" s="1"/>
  <c r="U362" i="3" s="1"/>
  <c r="V364" i="3"/>
  <c r="V363" i="3" s="1"/>
  <c r="V362" i="3" s="1"/>
  <c r="W364" i="3"/>
  <c r="W363" i="3" s="1"/>
  <c r="W362" i="3" s="1"/>
  <c r="X364" i="3"/>
  <c r="X363" i="3" s="1"/>
  <c r="X362" i="3" s="1"/>
  <c r="Y364" i="3"/>
  <c r="Y363" i="3" s="1"/>
  <c r="Y362" i="3" s="1"/>
  <c r="Z364" i="3"/>
  <c r="Z363" i="3" s="1"/>
  <c r="Z362" i="3" s="1"/>
  <c r="AA364" i="3"/>
  <c r="AA363" i="3" s="1"/>
  <c r="AA362" i="3" s="1"/>
  <c r="B365" i="3"/>
  <c r="AB365" i="3"/>
  <c r="AB364" i="3" s="1"/>
  <c r="AB363" i="3" s="1"/>
  <c r="AB362" i="3" s="1"/>
  <c r="AC365" i="3"/>
  <c r="AC364" i="3" s="1"/>
  <c r="AC363" i="3" s="1"/>
  <c r="AC362" i="3" s="1"/>
  <c r="B366" i="3"/>
  <c r="B367" i="3"/>
  <c r="B368" i="3"/>
  <c r="T368" i="3"/>
  <c r="T367" i="3" s="1"/>
  <c r="T366" i="3" s="1"/>
  <c r="U368" i="3"/>
  <c r="U367" i="3" s="1"/>
  <c r="U366" i="3" s="1"/>
  <c r="V368" i="3"/>
  <c r="V367" i="3" s="1"/>
  <c r="V366" i="3" s="1"/>
  <c r="W368" i="3"/>
  <c r="W367" i="3" s="1"/>
  <c r="W366" i="3" s="1"/>
  <c r="X368" i="3"/>
  <c r="X367" i="3" s="1"/>
  <c r="X366" i="3" s="1"/>
  <c r="Y368" i="3"/>
  <c r="Y367" i="3" s="1"/>
  <c r="Y366" i="3" s="1"/>
  <c r="Z368" i="3"/>
  <c r="Z367" i="3" s="1"/>
  <c r="Z366" i="3" s="1"/>
  <c r="AA368" i="3"/>
  <c r="AA367" i="3" s="1"/>
  <c r="AA366" i="3" s="1"/>
  <c r="B369" i="3"/>
  <c r="AB369" i="3"/>
  <c r="AB368" i="3" s="1"/>
  <c r="AB367" i="3" s="1"/>
  <c r="AB366" i="3" s="1"/>
  <c r="AC369" i="3"/>
  <c r="AC368" i="3" s="1"/>
  <c r="AC367" i="3" s="1"/>
  <c r="AC366" i="3" s="1"/>
  <c r="B370" i="3"/>
  <c r="B371" i="3"/>
  <c r="B372" i="3"/>
  <c r="T372" i="3"/>
  <c r="T371" i="3" s="1"/>
  <c r="U372" i="3"/>
  <c r="U371" i="3" s="1"/>
  <c r="V372" i="3"/>
  <c r="V371" i="3" s="1"/>
  <c r="W372" i="3"/>
  <c r="W371" i="3" s="1"/>
  <c r="X372" i="3"/>
  <c r="X371" i="3" s="1"/>
  <c r="Y372" i="3"/>
  <c r="Y371" i="3" s="1"/>
  <c r="Z372" i="3"/>
  <c r="Z371" i="3" s="1"/>
  <c r="AA372" i="3"/>
  <c r="AA371" i="3" s="1"/>
  <c r="B373" i="3"/>
  <c r="AB373" i="3"/>
  <c r="AC373" i="3"/>
  <c r="B374" i="3"/>
  <c r="AB374" i="3"/>
  <c r="AC374" i="3"/>
  <c r="B375" i="3"/>
  <c r="AB375" i="3"/>
  <c r="AC375" i="3"/>
  <c r="B376" i="3"/>
  <c r="AB376" i="3"/>
  <c r="AC376" i="3"/>
  <c r="B377" i="3"/>
  <c r="B378" i="3"/>
  <c r="T378" i="3"/>
  <c r="T377" i="3" s="1"/>
  <c r="U378" i="3"/>
  <c r="U377" i="3" s="1"/>
  <c r="V378" i="3"/>
  <c r="V377" i="3" s="1"/>
  <c r="W378" i="3"/>
  <c r="W377" i="3" s="1"/>
  <c r="X378" i="3"/>
  <c r="X377" i="3" s="1"/>
  <c r="Y378" i="3"/>
  <c r="Y377" i="3" s="1"/>
  <c r="Z378" i="3"/>
  <c r="Z377" i="3" s="1"/>
  <c r="AA378" i="3"/>
  <c r="AA377" i="3" s="1"/>
  <c r="B379" i="3"/>
  <c r="AB379" i="3"/>
  <c r="AB378" i="3" s="1"/>
  <c r="AB377" i="3" s="1"/>
  <c r="AC379" i="3"/>
  <c r="AC378" i="3" s="1"/>
  <c r="AC377" i="3" s="1"/>
  <c r="B380" i="3"/>
  <c r="B381" i="3"/>
  <c r="B382" i="3"/>
  <c r="B383" i="3"/>
  <c r="T383" i="3"/>
  <c r="T382" i="3" s="1"/>
  <c r="T381" i="3" s="1"/>
  <c r="U383" i="3"/>
  <c r="U382" i="3" s="1"/>
  <c r="U381" i="3" s="1"/>
  <c r="V383" i="3"/>
  <c r="V382" i="3" s="1"/>
  <c r="V381" i="3" s="1"/>
  <c r="W383" i="3"/>
  <c r="W382" i="3" s="1"/>
  <c r="W381" i="3" s="1"/>
  <c r="X383" i="3"/>
  <c r="X382" i="3" s="1"/>
  <c r="X381" i="3" s="1"/>
  <c r="Y383" i="3"/>
  <c r="Y382" i="3" s="1"/>
  <c r="Y381" i="3" s="1"/>
  <c r="Z383" i="3"/>
  <c r="Z382" i="3" s="1"/>
  <c r="Z381" i="3" s="1"/>
  <c r="AA383" i="3"/>
  <c r="AA382" i="3" s="1"/>
  <c r="AA381" i="3" s="1"/>
  <c r="B384" i="3"/>
  <c r="AB384" i="3"/>
  <c r="AC384" i="3"/>
  <c r="B385" i="3"/>
  <c r="AB385" i="3"/>
  <c r="AC385" i="3"/>
  <c r="B386" i="3"/>
  <c r="B387" i="3"/>
  <c r="B388" i="3"/>
  <c r="T388" i="3"/>
  <c r="T387" i="3" s="1"/>
  <c r="U388" i="3"/>
  <c r="U387" i="3" s="1"/>
  <c r="V388" i="3"/>
  <c r="V387" i="3" s="1"/>
  <c r="W388" i="3"/>
  <c r="W387" i="3" s="1"/>
  <c r="X388" i="3"/>
  <c r="X387" i="3" s="1"/>
  <c r="Y388" i="3"/>
  <c r="Y387" i="3" s="1"/>
  <c r="Z388" i="3"/>
  <c r="Z387" i="3" s="1"/>
  <c r="AA388" i="3"/>
  <c r="AA387" i="3" s="1"/>
  <c r="B389" i="3"/>
  <c r="AB389" i="3"/>
  <c r="AB388" i="3" s="1"/>
  <c r="AB387" i="3" s="1"/>
  <c r="AC389" i="3"/>
  <c r="AC388" i="3" s="1"/>
  <c r="AC387" i="3" s="1"/>
  <c r="B390" i="3"/>
  <c r="B391" i="3"/>
  <c r="T391" i="3"/>
  <c r="T390" i="3" s="1"/>
  <c r="U391" i="3"/>
  <c r="U390" i="3" s="1"/>
  <c r="V391" i="3"/>
  <c r="V390" i="3" s="1"/>
  <c r="W391" i="3"/>
  <c r="W390" i="3" s="1"/>
  <c r="X391" i="3"/>
  <c r="X390" i="3" s="1"/>
  <c r="Y391" i="3"/>
  <c r="Y390" i="3" s="1"/>
  <c r="Z391" i="3"/>
  <c r="Z390" i="3" s="1"/>
  <c r="AA391" i="3"/>
  <c r="AA390" i="3" s="1"/>
  <c r="B392" i="3"/>
  <c r="AB392" i="3"/>
  <c r="AC392" i="3"/>
  <c r="B393" i="3"/>
  <c r="AB393" i="3"/>
  <c r="AC393" i="3"/>
  <c r="B394" i="3"/>
  <c r="AB394" i="3"/>
  <c r="AC394" i="3"/>
  <c r="B395" i="3"/>
  <c r="AB395" i="3"/>
  <c r="AC395" i="3"/>
  <c r="B396" i="3"/>
  <c r="B397" i="3"/>
  <c r="Y397" i="3"/>
  <c r="B398" i="3"/>
  <c r="T398" i="3"/>
  <c r="T397" i="3" s="1"/>
  <c r="U398" i="3"/>
  <c r="U397" i="3" s="1"/>
  <c r="V398" i="3"/>
  <c r="V397" i="3" s="1"/>
  <c r="W398" i="3"/>
  <c r="W397" i="3" s="1"/>
  <c r="X398" i="3"/>
  <c r="X397" i="3" s="1"/>
  <c r="Y398" i="3"/>
  <c r="Z398" i="3"/>
  <c r="Z397" i="3" s="1"/>
  <c r="AA398" i="3"/>
  <c r="AA397" i="3" s="1"/>
  <c r="B399" i="3"/>
  <c r="AB399" i="3"/>
  <c r="AC399" i="3"/>
  <c r="B400" i="3"/>
  <c r="AB400" i="3"/>
  <c r="AC400" i="3"/>
  <c r="B401" i="3"/>
  <c r="AB401" i="3"/>
  <c r="AC401" i="3"/>
  <c r="B402" i="3"/>
  <c r="AB402" i="3"/>
  <c r="AC402" i="3"/>
  <c r="B403" i="3"/>
  <c r="AB403" i="3"/>
  <c r="AC403" i="3"/>
  <c r="B404" i="3"/>
  <c r="AB404" i="3"/>
  <c r="AC404" i="3"/>
  <c r="B405" i="3"/>
  <c r="AB405" i="3"/>
  <c r="AC405" i="3"/>
  <c r="B406" i="3"/>
  <c r="B407" i="3"/>
  <c r="T407" i="3"/>
  <c r="T406" i="3" s="1"/>
  <c r="U407" i="3"/>
  <c r="U406" i="3" s="1"/>
  <c r="V407" i="3"/>
  <c r="V406" i="3" s="1"/>
  <c r="W407" i="3"/>
  <c r="W406" i="3" s="1"/>
  <c r="X407" i="3"/>
  <c r="X406" i="3" s="1"/>
  <c r="Y407" i="3"/>
  <c r="Y406" i="3" s="1"/>
  <c r="Z407" i="3"/>
  <c r="Z406" i="3" s="1"/>
  <c r="AA407" i="3"/>
  <c r="AA406" i="3" s="1"/>
  <c r="B408" i="3"/>
  <c r="AB408" i="3"/>
  <c r="AC408" i="3"/>
  <c r="B409" i="3"/>
  <c r="AB409" i="3"/>
  <c r="AC409" i="3"/>
  <c r="B410" i="3"/>
  <c r="AB410" i="3"/>
  <c r="AC410" i="3"/>
  <c r="B411" i="3"/>
  <c r="AB411" i="3"/>
  <c r="AC411" i="3"/>
  <c r="B412" i="3"/>
  <c r="B413" i="3"/>
  <c r="T413" i="3"/>
  <c r="T412" i="3" s="1"/>
  <c r="U413" i="3"/>
  <c r="U412" i="3" s="1"/>
  <c r="V413" i="3"/>
  <c r="V412" i="3" s="1"/>
  <c r="W413" i="3"/>
  <c r="W412" i="3" s="1"/>
  <c r="X413" i="3"/>
  <c r="X412" i="3" s="1"/>
  <c r="Y413" i="3"/>
  <c r="Y412" i="3" s="1"/>
  <c r="Z413" i="3"/>
  <c r="Z412" i="3" s="1"/>
  <c r="AA413" i="3"/>
  <c r="AA412" i="3" s="1"/>
  <c r="B414" i="3"/>
  <c r="AB414" i="3"/>
  <c r="AC414" i="3"/>
  <c r="B415" i="3"/>
  <c r="AB415" i="3"/>
  <c r="AC415" i="3"/>
  <c r="B416" i="3"/>
  <c r="AB416" i="3"/>
  <c r="AC416" i="3"/>
  <c r="B417" i="3"/>
  <c r="AB417" i="3"/>
  <c r="AC417" i="3"/>
  <c r="B418" i="3"/>
  <c r="AB418" i="3"/>
  <c r="AC418" i="3"/>
  <c r="B419" i="3"/>
  <c r="AB419" i="3"/>
  <c r="AC419" i="3"/>
  <c r="B420" i="3"/>
  <c r="AB420" i="3"/>
  <c r="AC420" i="3"/>
  <c r="B421" i="3"/>
  <c r="AB421" i="3"/>
  <c r="AC421" i="3"/>
  <c r="B422" i="3"/>
  <c r="AB422" i="3"/>
  <c r="AC422" i="3"/>
  <c r="B423" i="3"/>
  <c r="AB423" i="3"/>
  <c r="AC423" i="3"/>
  <c r="B424" i="3"/>
  <c r="AB424" i="3"/>
  <c r="AC424" i="3"/>
  <c r="B425" i="3"/>
  <c r="AB425" i="3"/>
  <c r="AC425" i="3"/>
  <c r="B426" i="3"/>
  <c r="AB426" i="3"/>
  <c r="AC426" i="3"/>
  <c r="B427" i="3"/>
  <c r="AB427" i="3"/>
  <c r="AC427" i="3"/>
  <c r="B428" i="3"/>
  <c r="AB428" i="3"/>
  <c r="AC428" i="3"/>
  <c r="B429" i="3"/>
  <c r="AB429" i="3"/>
  <c r="AC429" i="3"/>
  <c r="B430" i="3"/>
  <c r="AB430" i="3"/>
  <c r="AC430" i="3"/>
  <c r="B431" i="3"/>
  <c r="AB431" i="3"/>
  <c r="AC431" i="3"/>
  <c r="B432" i="3"/>
  <c r="AB432" i="3"/>
  <c r="AC432" i="3"/>
  <c r="B433" i="3"/>
  <c r="AB433" i="3"/>
  <c r="AC433" i="3"/>
  <c r="B434" i="3"/>
  <c r="AB434" i="3"/>
  <c r="AC434" i="3"/>
  <c r="B435" i="3"/>
  <c r="AB435" i="3"/>
  <c r="AC435" i="3"/>
  <c r="B436" i="3"/>
  <c r="AB436" i="3"/>
  <c r="AC436" i="3"/>
  <c r="B437" i="3"/>
  <c r="AB437" i="3"/>
  <c r="AC437" i="3"/>
  <c r="B438" i="3"/>
  <c r="AB438" i="3"/>
  <c r="AC438" i="3"/>
  <c r="B439" i="3"/>
  <c r="AB439" i="3"/>
  <c r="AC439" i="3"/>
  <c r="B440" i="3"/>
  <c r="AB440" i="3"/>
  <c r="AC440" i="3"/>
  <c r="B441" i="3"/>
  <c r="AB441" i="3"/>
  <c r="AC441" i="3"/>
  <c r="B442" i="3"/>
  <c r="AB442" i="3"/>
  <c r="AC442" i="3"/>
  <c r="B443" i="3"/>
  <c r="AB443" i="3"/>
  <c r="AC443" i="3"/>
  <c r="B444" i="3"/>
  <c r="AB444" i="3"/>
  <c r="AC444" i="3"/>
  <c r="B445" i="3"/>
  <c r="AB445" i="3"/>
  <c r="AC445" i="3"/>
  <c r="B446" i="3"/>
  <c r="AB446" i="3"/>
  <c r="AC446" i="3"/>
  <c r="B447" i="3"/>
  <c r="AB447" i="3"/>
  <c r="AC447" i="3"/>
  <c r="B448" i="3"/>
  <c r="AB448" i="3"/>
  <c r="AC448" i="3"/>
  <c r="B449" i="3"/>
  <c r="AB449" i="3"/>
  <c r="AC449" i="3"/>
  <c r="B450" i="3"/>
  <c r="AB450" i="3"/>
  <c r="AC450" i="3"/>
  <c r="B451" i="3"/>
  <c r="AB451" i="3"/>
  <c r="AC451" i="3"/>
  <c r="B452" i="3"/>
  <c r="AB452" i="3"/>
  <c r="AC452" i="3"/>
  <c r="B453" i="3"/>
  <c r="AB453" i="3"/>
  <c r="AC453" i="3"/>
  <c r="B454" i="3"/>
  <c r="AB454" i="3"/>
  <c r="AC454" i="3"/>
  <c r="B455" i="3"/>
  <c r="AB455" i="3"/>
  <c r="AC455" i="3"/>
  <c r="B456" i="3"/>
  <c r="AB456" i="3"/>
  <c r="AC456" i="3"/>
  <c r="B457" i="3"/>
  <c r="AB457" i="3"/>
  <c r="AC457" i="3"/>
  <c r="B458" i="3"/>
  <c r="AB458" i="3"/>
  <c r="AC458" i="3"/>
  <c r="B459" i="3"/>
  <c r="AB459" i="3"/>
  <c r="AC459" i="3"/>
  <c r="B460" i="3"/>
  <c r="AB460" i="3"/>
  <c r="AC460" i="3"/>
  <c r="B461" i="3"/>
  <c r="AB461" i="3"/>
  <c r="AC461" i="3"/>
  <c r="B462" i="3"/>
  <c r="AB462" i="3"/>
  <c r="AC462" i="3"/>
  <c r="B463" i="3"/>
  <c r="AB463" i="3"/>
  <c r="AC463" i="3"/>
  <c r="B464" i="3"/>
  <c r="AB464" i="3"/>
  <c r="AC464" i="3"/>
  <c r="B465" i="3"/>
  <c r="AB465" i="3"/>
  <c r="AC465" i="3"/>
  <c r="B466" i="3"/>
  <c r="AB466" i="3"/>
  <c r="AC466" i="3"/>
  <c r="B467" i="3"/>
  <c r="AB467" i="3"/>
  <c r="AC467" i="3"/>
  <c r="B468" i="3"/>
  <c r="AB468" i="3"/>
  <c r="AC468" i="3"/>
  <c r="B469" i="3"/>
  <c r="AB469" i="3"/>
  <c r="AC469" i="3"/>
  <c r="B470" i="3"/>
  <c r="AB470" i="3"/>
  <c r="AC470" i="3"/>
  <c r="B471" i="3"/>
  <c r="AB471" i="3"/>
  <c r="AC471" i="3"/>
  <c r="B472" i="3"/>
  <c r="AB472" i="3"/>
  <c r="AC472" i="3"/>
  <c r="B473" i="3"/>
  <c r="AB473" i="3"/>
  <c r="AC473" i="3"/>
  <c r="B474" i="3"/>
  <c r="AB474" i="3"/>
  <c r="AC474" i="3"/>
  <c r="B475" i="3"/>
  <c r="AB475" i="3"/>
  <c r="AC475" i="3"/>
  <c r="B476" i="3"/>
  <c r="AB476" i="3"/>
  <c r="AC476" i="3"/>
  <c r="B477" i="3"/>
  <c r="AB477" i="3"/>
  <c r="AC477" i="3"/>
  <c r="B478" i="3"/>
  <c r="AB478" i="3"/>
  <c r="AC478" i="3"/>
  <c r="B479" i="3"/>
  <c r="AB479" i="3"/>
  <c r="AC479" i="3"/>
  <c r="B480" i="3"/>
  <c r="AB480" i="3"/>
  <c r="AC480" i="3"/>
  <c r="B481" i="3"/>
  <c r="AB481" i="3"/>
  <c r="AC481" i="3"/>
  <c r="B482" i="3"/>
  <c r="AB482" i="3"/>
  <c r="AC482" i="3"/>
  <c r="B483" i="3"/>
  <c r="AB483" i="3"/>
  <c r="AC483" i="3"/>
  <c r="B484" i="3"/>
  <c r="AB484" i="3"/>
  <c r="AC484" i="3"/>
  <c r="B485" i="3"/>
  <c r="AB485" i="3"/>
  <c r="AC485" i="3"/>
  <c r="B486" i="3"/>
  <c r="AB486" i="3"/>
  <c r="AC486" i="3"/>
  <c r="B487" i="3"/>
  <c r="AB487" i="3"/>
  <c r="AC487" i="3"/>
  <c r="B488" i="3"/>
  <c r="AB488" i="3"/>
  <c r="AC488" i="3"/>
  <c r="B489" i="3"/>
  <c r="AB489" i="3"/>
  <c r="AC489" i="3"/>
  <c r="B490" i="3"/>
  <c r="AB490" i="3"/>
  <c r="AC490" i="3"/>
  <c r="B491" i="3"/>
  <c r="AB491" i="3"/>
  <c r="AC491" i="3"/>
  <c r="B492" i="3"/>
  <c r="AB492" i="3"/>
  <c r="AC492" i="3"/>
  <c r="B493" i="3"/>
  <c r="AB493" i="3"/>
  <c r="AC493" i="3"/>
  <c r="B494" i="3"/>
  <c r="AB494" i="3"/>
  <c r="AC494" i="3"/>
  <c r="B495" i="3"/>
  <c r="AB495" i="3"/>
  <c r="AC495" i="3"/>
  <c r="B496" i="3"/>
  <c r="AB496" i="3"/>
  <c r="AC496" i="3"/>
  <c r="B497" i="3"/>
  <c r="AB497" i="3"/>
  <c r="AC497" i="3"/>
  <c r="B498" i="3"/>
  <c r="AB498" i="3"/>
  <c r="AC498" i="3"/>
  <c r="B499" i="3"/>
  <c r="AB499" i="3"/>
  <c r="AC499" i="3"/>
  <c r="B500" i="3"/>
  <c r="AB500" i="3"/>
  <c r="AC500" i="3"/>
  <c r="B501" i="3"/>
  <c r="AB501" i="3"/>
  <c r="AC501" i="3"/>
  <c r="B502" i="3"/>
  <c r="AB502" i="3"/>
  <c r="AC502" i="3"/>
  <c r="B503" i="3"/>
  <c r="AB503" i="3"/>
  <c r="AC503" i="3"/>
  <c r="B504" i="3"/>
  <c r="AB504" i="3"/>
  <c r="AC504" i="3"/>
  <c r="B505" i="3"/>
  <c r="AB505" i="3"/>
  <c r="AC505" i="3"/>
  <c r="B506" i="3"/>
  <c r="AB506" i="3"/>
  <c r="AC506" i="3"/>
  <c r="B507" i="3"/>
  <c r="AB507" i="3"/>
  <c r="AC507" i="3"/>
  <c r="B508" i="3"/>
  <c r="AB508" i="3"/>
  <c r="AC508" i="3"/>
  <c r="B509" i="3"/>
  <c r="AB509" i="3"/>
  <c r="AC509" i="3"/>
  <c r="B510" i="3"/>
  <c r="AB510" i="3"/>
  <c r="AC510" i="3"/>
  <c r="B511" i="3"/>
  <c r="AB511" i="3"/>
  <c r="AC511" i="3"/>
  <c r="B512" i="3"/>
  <c r="AB512" i="3"/>
  <c r="AC512" i="3"/>
  <c r="B513" i="3"/>
  <c r="AB513" i="3"/>
  <c r="AC513" i="3"/>
  <c r="B514" i="3"/>
  <c r="AB514" i="3"/>
  <c r="AC514" i="3"/>
  <c r="B515" i="3"/>
  <c r="AB515" i="3"/>
  <c r="AC515" i="3"/>
  <c r="B516" i="3"/>
  <c r="AB516" i="3"/>
  <c r="AC516" i="3"/>
  <c r="B517" i="3"/>
  <c r="AB517" i="3"/>
  <c r="AC517" i="3"/>
  <c r="B518" i="3"/>
  <c r="AB518" i="3"/>
  <c r="AC518" i="3"/>
  <c r="B519" i="3"/>
  <c r="AB519" i="3"/>
  <c r="AC519" i="3"/>
  <c r="B520" i="3"/>
  <c r="AB520" i="3"/>
  <c r="AC520" i="3"/>
  <c r="B521" i="3"/>
  <c r="AB521" i="3"/>
  <c r="AC521" i="3"/>
  <c r="B522" i="3"/>
  <c r="AB522" i="3"/>
  <c r="AC522" i="3"/>
  <c r="B523" i="3"/>
  <c r="AB523" i="3"/>
  <c r="AC523" i="3"/>
  <c r="B524" i="3"/>
  <c r="AB524" i="3"/>
  <c r="AC524" i="3"/>
  <c r="B525" i="3"/>
  <c r="AB525" i="3"/>
  <c r="AC525" i="3"/>
  <c r="B526" i="3"/>
  <c r="AB526" i="3"/>
  <c r="AC526" i="3"/>
  <c r="B527" i="3"/>
  <c r="AB527" i="3"/>
  <c r="AC527" i="3"/>
  <c r="B528" i="3"/>
  <c r="AB528" i="3"/>
  <c r="AC528" i="3"/>
  <c r="B529" i="3"/>
  <c r="AB529" i="3"/>
  <c r="AC529" i="3"/>
  <c r="B530" i="3"/>
  <c r="AB530" i="3"/>
  <c r="AC530" i="3"/>
  <c r="B531" i="3"/>
  <c r="AB531" i="3"/>
  <c r="AC531" i="3"/>
  <c r="B532" i="3"/>
  <c r="AB532" i="3"/>
  <c r="AC532" i="3"/>
  <c r="B533" i="3"/>
  <c r="AB533" i="3"/>
  <c r="AC533" i="3"/>
  <c r="B534" i="3"/>
  <c r="AB534" i="3"/>
  <c r="AC534" i="3"/>
  <c r="B535" i="3"/>
  <c r="AB535" i="3"/>
  <c r="AC535" i="3"/>
  <c r="B536" i="3"/>
  <c r="AB536" i="3"/>
  <c r="AC536" i="3"/>
  <c r="B537" i="3"/>
  <c r="AB537" i="3"/>
  <c r="AC537" i="3"/>
  <c r="B538" i="3"/>
  <c r="AB538" i="3"/>
  <c r="AC538" i="3"/>
  <c r="B539" i="3"/>
  <c r="AB539" i="3"/>
  <c r="AC539" i="3"/>
  <c r="B540" i="3"/>
  <c r="AB540" i="3"/>
  <c r="AC540" i="3"/>
  <c r="B541" i="3"/>
  <c r="AB541" i="3"/>
  <c r="AC541" i="3"/>
  <c r="B542" i="3"/>
  <c r="AB542" i="3"/>
  <c r="AC542" i="3"/>
  <c r="B543" i="3"/>
  <c r="AB543" i="3"/>
  <c r="AC543" i="3"/>
  <c r="B544" i="3"/>
  <c r="AB544" i="3"/>
  <c r="AC544" i="3"/>
  <c r="B545" i="3"/>
  <c r="AB545" i="3"/>
  <c r="AC545" i="3"/>
  <c r="B546" i="3"/>
  <c r="AB546" i="3"/>
  <c r="AC546" i="3"/>
  <c r="B547" i="3"/>
  <c r="AB547" i="3"/>
  <c r="AC547" i="3"/>
  <c r="B548" i="3"/>
  <c r="AB548" i="3"/>
  <c r="AC548" i="3"/>
  <c r="B549" i="3"/>
  <c r="AB549" i="3"/>
  <c r="AC549" i="3"/>
  <c r="B550" i="3"/>
  <c r="AB550" i="3"/>
  <c r="AC550" i="3"/>
  <c r="B551" i="3"/>
  <c r="AB551" i="3"/>
  <c r="AC551" i="3"/>
  <c r="B552" i="3"/>
  <c r="AB552" i="3"/>
  <c r="AC552" i="3"/>
  <c r="B553" i="3"/>
  <c r="AB553" i="3"/>
  <c r="AC553" i="3"/>
  <c r="B554" i="3"/>
  <c r="B555" i="3"/>
  <c r="T555" i="3"/>
  <c r="T554" i="3" s="1"/>
  <c r="U555" i="3"/>
  <c r="U554" i="3" s="1"/>
  <c r="V555" i="3"/>
  <c r="V554" i="3" s="1"/>
  <c r="W555" i="3"/>
  <c r="W554" i="3" s="1"/>
  <c r="X555" i="3"/>
  <c r="X554" i="3" s="1"/>
  <c r="Y555" i="3"/>
  <c r="Y554" i="3" s="1"/>
  <c r="Z555" i="3"/>
  <c r="Z554" i="3" s="1"/>
  <c r="AA555" i="3"/>
  <c r="AA554" i="3" s="1"/>
  <c r="B556" i="3"/>
  <c r="AB556" i="3"/>
  <c r="AB555" i="3" s="1"/>
  <c r="AB554" i="3" s="1"/>
  <c r="AC556" i="3"/>
  <c r="AC555" i="3" s="1"/>
  <c r="AC554" i="3" s="1"/>
  <c r="B557" i="3"/>
  <c r="B558" i="3"/>
  <c r="B559" i="3"/>
  <c r="B560" i="3"/>
  <c r="B561" i="3"/>
  <c r="B562" i="3"/>
  <c r="T562" i="3"/>
  <c r="T561" i="3" s="1"/>
  <c r="T560" i="3" s="1"/>
  <c r="T559" i="3" s="1"/>
  <c r="U562" i="3"/>
  <c r="U561" i="3" s="1"/>
  <c r="U560" i="3" s="1"/>
  <c r="U559" i="3" s="1"/>
  <c r="V562" i="3"/>
  <c r="V561" i="3" s="1"/>
  <c r="V560" i="3" s="1"/>
  <c r="V559" i="3" s="1"/>
  <c r="W562" i="3"/>
  <c r="W561" i="3" s="1"/>
  <c r="W560" i="3" s="1"/>
  <c r="W559" i="3" s="1"/>
  <c r="X562" i="3"/>
  <c r="X561" i="3" s="1"/>
  <c r="X560" i="3" s="1"/>
  <c r="X559" i="3" s="1"/>
  <c r="Y562" i="3"/>
  <c r="Y561" i="3" s="1"/>
  <c r="Y560" i="3" s="1"/>
  <c r="Y559" i="3" s="1"/>
  <c r="Z562" i="3"/>
  <c r="Z561" i="3" s="1"/>
  <c r="Z560" i="3" s="1"/>
  <c r="Z559" i="3" s="1"/>
  <c r="AA562" i="3"/>
  <c r="AA561" i="3" s="1"/>
  <c r="AA560" i="3" s="1"/>
  <c r="AA559" i="3" s="1"/>
  <c r="B563" i="3"/>
  <c r="AB563" i="3"/>
  <c r="AC563" i="3"/>
  <c r="B564" i="3"/>
  <c r="AB564" i="3"/>
  <c r="AC564" i="3"/>
  <c r="B565" i="3"/>
  <c r="AB565" i="3"/>
  <c r="AC565" i="3"/>
  <c r="B566" i="3"/>
  <c r="AB566" i="3"/>
  <c r="AC566" i="3"/>
  <c r="B567" i="3"/>
  <c r="AB567" i="3"/>
  <c r="AC567" i="3"/>
  <c r="B568" i="3"/>
  <c r="AB568" i="3"/>
  <c r="AC568" i="3"/>
  <c r="B569" i="3"/>
  <c r="B570" i="3"/>
  <c r="B571" i="3"/>
  <c r="T571" i="3"/>
  <c r="U571" i="3"/>
  <c r="V571" i="3"/>
  <c r="W571" i="3"/>
  <c r="X571" i="3"/>
  <c r="Y571" i="3"/>
  <c r="Z571" i="3"/>
  <c r="AA571" i="3"/>
  <c r="B572" i="3"/>
  <c r="AB572" i="3"/>
  <c r="AC572" i="3"/>
  <c r="B573" i="3"/>
  <c r="AB573" i="3"/>
  <c r="AC573" i="3"/>
  <c r="B574" i="3"/>
  <c r="AB574" i="3"/>
  <c r="AC574" i="3"/>
  <c r="B575" i="3"/>
  <c r="T575" i="3"/>
  <c r="U575" i="3"/>
  <c r="V575" i="3"/>
  <c r="W575" i="3"/>
  <c r="X575" i="3"/>
  <c r="Y575" i="3"/>
  <c r="Z575" i="3"/>
  <c r="AA575" i="3"/>
  <c r="B576" i="3"/>
  <c r="AB576" i="3"/>
  <c r="AB575" i="3" s="1"/>
  <c r="AC576" i="3"/>
  <c r="AC575" i="3" s="1"/>
  <c r="B577" i="3"/>
  <c r="B578" i="3"/>
  <c r="T578" i="3"/>
  <c r="U578" i="3"/>
  <c r="V578" i="3"/>
  <c r="W578" i="3"/>
  <c r="X578" i="3"/>
  <c r="Y578" i="3"/>
  <c r="Z578" i="3"/>
  <c r="AA578" i="3"/>
  <c r="B579" i="3"/>
  <c r="AB579" i="3"/>
  <c r="AB578" i="3" s="1"/>
  <c r="AC579" i="3"/>
  <c r="AC578" i="3" s="1"/>
  <c r="B580" i="3"/>
  <c r="T580" i="3"/>
  <c r="U580" i="3"/>
  <c r="V580" i="3"/>
  <c r="W580" i="3"/>
  <c r="X580" i="3"/>
  <c r="Y580" i="3"/>
  <c r="Z580" i="3"/>
  <c r="AA580" i="3"/>
  <c r="B581" i="3"/>
  <c r="AB581" i="3"/>
  <c r="AB580" i="3" s="1"/>
  <c r="AC581" i="3"/>
  <c r="AC580" i="3" s="1"/>
  <c r="B582" i="3"/>
  <c r="B583" i="3"/>
  <c r="T583" i="3"/>
  <c r="T582" i="3" s="1"/>
  <c r="U583" i="3"/>
  <c r="U582" i="3" s="1"/>
  <c r="V583" i="3"/>
  <c r="V582" i="3" s="1"/>
  <c r="W583" i="3"/>
  <c r="W582" i="3" s="1"/>
  <c r="X583" i="3"/>
  <c r="X582" i="3" s="1"/>
  <c r="Y583" i="3"/>
  <c r="Y582" i="3" s="1"/>
  <c r="Z583" i="3"/>
  <c r="Z582" i="3" s="1"/>
  <c r="AA583" i="3"/>
  <c r="AA582" i="3" s="1"/>
  <c r="B584" i="3"/>
  <c r="AB584" i="3"/>
  <c r="AC584" i="3"/>
  <c r="B585" i="3"/>
  <c r="AB585" i="3"/>
  <c r="AC585" i="3"/>
  <c r="B586" i="3"/>
  <c r="AB586" i="3"/>
  <c r="AC586" i="3"/>
  <c r="B587" i="3"/>
  <c r="AB587" i="3"/>
  <c r="AC587" i="3"/>
  <c r="B588" i="3"/>
  <c r="AB588" i="3"/>
  <c r="AC588" i="3"/>
  <c r="B589" i="3"/>
  <c r="AB589" i="3"/>
  <c r="AC589" i="3"/>
  <c r="B590" i="3"/>
  <c r="AB590" i="3"/>
  <c r="AC590" i="3"/>
  <c r="B591" i="3"/>
  <c r="AB591" i="3"/>
  <c r="AC591" i="3"/>
  <c r="B592" i="3"/>
  <c r="AB592" i="3"/>
  <c r="AC592" i="3"/>
  <c r="B593" i="3"/>
  <c r="AB593" i="3"/>
  <c r="AC593" i="3"/>
  <c r="B594" i="3"/>
  <c r="B595" i="3"/>
  <c r="T595" i="3"/>
  <c r="T594" i="3" s="1"/>
  <c r="U595" i="3"/>
  <c r="U594" i="3" s="1"/>
  <c r="V595" i="3"/>
  <c r="V594" i="3" s="1"/>
  <c r="W595" i="3"/>
  <c r="W594" i="3" s="1"/>
  <c r="X595" i="3"/>
  <c r="X594" i="3" s="1"/>
  <c r="Y595" i="3"/>
  <c r="Y594" i="3" s="1"/>
  <c r="Z595" i="3"/>
  <c r="Z594" i="3" s="1"/>
  <c r="AA595" i="3"/>
  <c r="AA594" i="3" s="1"/>
  <c r="B596" i="3"/>
  <c r="AB596" i="3"/>
  <c r="AB595" i="3" s="1"/>
  <c r="AB594" i="3" s="1"/>
  <c r="AC596" i="3"/>
  <c r="AC595" i="3" s="1"/>
  <c r="AC594" i="3" s="1"/>
  <c r="B597" i="3"/>
  <c r="B598" i="3"/>
  <c r="T598" i="3"/>
  <c r="U598" i="3"/>
  <c r="V598" i="3"/>
  <c r="W598" i="3"/>
  <c r="X598" i="3"/>
  <c r="Y598" i="3"/>
  <c r="Z598" i="3"/>
  <c r="AA598" i="3"/>
  <c r="B599" i="3"/>
  <c r="AB599" i="3"/>
  <c r="AC599" i="3"/>
  <c r="B600" i="3"/>
  <c r="AB600" i="3"/>
  <c r="AC600" i="3"/>
  <c r="B601" i="3"/>
  <c r="AB601" i="3"/>
  <c r="AC601" i="3"/>
  <c r="B602" i="3"/>
  <c r="AB602" i="3"/>
  <c r="AC602" i="3"/>
  <c r="B603" i="3"/>
  <c r="T603" i="3"/>
  <c r="U603" i="3"/>
  <c r="V603" i="3"/>
  <c r="W603" i="3"/>
  <c r="X603" i="3"/>
  <c r="Y603" i="3"/>
  <c r="Z603" i="3"/>
  <c r="AA603" i="3"/>
  <c r="B604" i="3"/>
  <c r="AB604" i="3"/>
  <c r="AB603" i="3" s="1"/>
  <c r="AC604" i="3"/>
  <c r="AC603" i="3" s="1"/>
  <c r="B605" i="3"/>
  <c r="B606" i="3"/>
  <c r="T606" i="3"/>
  <c r="U606" i="3"/>
  <c r="V606" i="3"/>
  <c r="W606" i="3"/>
  <c r="X606" i="3"/>
  <c r="Y606" i="3"/>
  <c r="Z606" i="3"/>
  <c r="AA606" i="3"/>
  <c r="B607" i="3"/>
  <c r="AB607" i="3"/>
  <c r="AB606" i="3" s="1"/>
  <c r="AC607" i="3"/>
  <c r="AC606" i="3" s="1"/>
  <c r="B608" i="3"/>
  <c r="T608" i="3"/>
  <c r="U608" i="3"/>
  <c r="V608" i="3"/>
  <c r="W608" i="3"/>
  <c r="X608" i="3"/>
  <c r="Y608" i="3"/>
  <c r="Z608" i="3"/>
  <c r="AA608" i="3"/>
  <c r="B609" i="3"/>
  <c r="AB609" i="3"/>
  <c r="AB608" i="3" s="1"/>
  <c r="AC609" i="3"/>
  <c r="AC608" i="3" s="1"/>
  <c r="B610" i="3"/>
  <c r="B611" i="3"/>
  <c r="B612" i="3"/>
  <c r="B613" i="3"/>
  <c r="T613" i="3"/>
  <c r="T612" i="3" s="1"/>
  <c r="T611" i="3" s="1"/>
  <c r="U613" i="3"/>
  <c r="U612" i="3" s="1"/>
  <c r="U611" i="3" s="1"/>
  <c r="V613" i="3"/>
  <c r="V612" i="3" s="1"/>
  <c r="V611" i="3" s="1"/>
  <c r="W613" i="3"/>
  <c r="W612" i="3" s="1"/>
  <c r="W611" i="3" s="1"/>
  <c r="X613" i="3"/>
  <c r="X612" i="3" s="1"/>
  <c r="X611" i="3" s="1"/>
  <c r="Y613" i="3"/>
  <c r="Y612" i="3" s="1"/>
  <c r="Y611" i="3" s="1"/>
  <c r="Z613" i="3"/>
  <c r="Z612" i="3" s="1"/>
  <c r="Z611" i="3" s="1"/>
  <c r="AA613" i="3"/>
  <c r="AA612" i="3" s="1"/>
  <c r="AA611" i="3" s="1"/>
  <c r="B614" i="3"/>
  <c r="AB614" i="3"/>
  <c r="AB613" i="3" s="1"/>
  <c r="AB612" i="3" s="1"/>
  <c r="AB611" i="3" s="1"/>
  <c r="AC614" i="3"/>
  <c r="AC613" i="3" s="1"/>
  <c r="AC612" i="3" s="1"/>
  <c r="AC611" i="3" s="1"/>
  <c r="B615" i="3"/>
  <c r="B616" i="3"/>
  <c r="B617" i="3"/>
  <c r="T617" i="3"/>
  <c r="T616" i="3" s="1"/>
  <c r="T615" i="3" s="1"/>
  <c r="U617" i="3"/>
  <c r="U616" i="3" s="1"/>
  <c r="U615" i="3" s="1"/>
  <c r="V617" i="3"/>
  <c r="V616" i="3" s="1"/>
  <c r="V615" i="3" s="1"/>
  <c r="W617" i="3"/>
  <c r="W616" i="3" s="1"/>
  <c r="W615" i="3" s="1"/>
  <c r="X617" i="3"/>
  <c r="X616" i="3" s="1"/>
  <c r="X615" i="3" s="1"/>
  <c r="Y617" i="3"/>
  <c r="Y616" i="3" s="1"/>
  <c r="Y615" i="3" s="1"/>
  <c r="Z617" i="3"/>
  <c r="Z616" i="3" s="1"/>
  <c r="Z615" i="3" s="1"/>
  <c r="AA617" i="3"/>
  <c r="AA616" i="3" s="1"/>
  <c r="AA615" i="3" s="1"/>
  <c r="B618" i="3"/>
  <c r="AB618" i="3"/>
  <c r="AC618" i="3"/>
  <c r="B619" i="3"/>
  <c r="AB619" i="3"/>
  <c r="AC619" i="3"/>
  <c r="B620" i="3"/>
  <c r="AB620" i="3"/>
  <c r="AC620" i="3"/>
  <c r="B621" i="3"/>
  <c r="AB621" i="3"/>
  <c r="AC621" i="3"/>
  <c r="B622" i="3"/>
  <c r="B623" i="3"/>
  <c r="B624" i="3"/>
  <c r="B625" i="3"/>
  <c r="B626" i="3"/>
  <c r="B627" i="3"/>
  <c r="T627" i="3"/>
  <c r="U627" i="3"/>
  <c r="V627" i="3"/>
  <c r="W627" i="3"/>
  <c r="X627" i="3"/>
  <c r="Y627" i="3"/>
  <c r="Z627" i="3"/>
  <c r="AA627" i="3"/>
  <c r="B628" i="3"/>
  <c r="AB628" i="3"/>
  <c r="AC628" i="3"/>
  <c r="B629" i="3"/>
  <c r="AB629" i="3"/>
  <c r="AC629" i="3"/>
  <c r="B630" i="3"/>
  <c r="AB630" i="3"/>
  <c r="AC630" i="3"/>
  <c r="B631" i="3"/>
  <c r="T631" i="3"/>
  <c r="U631" i="3"/>
  <c r="V631" i="3"/>
  <c r="W631" i="3"/>
  <c r="X631" i="3"/>
  <c r="Y631" i="3"/>
  <c r="Z631" i="3"/>
  <c r="AA631" i="3"/>
  <c r="B632" i="3"/>
  <c r="AB632" i="3"/>
  <c r="AC632" i="3"/>
  <c r="B633" i="3"/>
  <c r="AB633" i="3"/>
  <c r="AC633" i="3"/>
  <c r="B634" i="3"/>
  <c r="B635" i="3"/>
  <c r="B636" i="3"/>
  <c r="T636" i="3"/>
  <c r="U636" i="3"/>
  <c r="V636" i="3"/>
  <c r="W636" i="3"/>
  <c r="X636" i="3"/>
  <c r="Y636" i="3"/>
  <c r="Z636" i="3"/>
  <c r="AA636" i="3"/>
  <c r="B637" i="3"/>
  <c r="AB637" i="3"/>
  <c r="AB636" i="3" s="1"/>
  <c r="AC637" i="3"/>
  <c r="AC636" i="3" s="1"/>
  <c r="B638" i="3"/>
  <c r="T638" i="3"/>
  <c r="U638" i="3"/>
  <c r="V638" i="3"/>
  <c r="W638" i="3"/>
  <c r="X638" i="3"/>
  <c r="Y638" i="3"/>
  <c r="Z638" i="3"/>
  <c r="AA638" i="3"/>
  <c r="B639" i="3"/>
  <c r="AB639" i="3"/>
  <c r="AB638" i="3" s="1"/>
  <c r="AC639" i="3"/>
  <c r="AC638" i="3" s="1"/>
  <c r="B640" i="3"/>
  <c r="B641" i="3"/>
  <c r="T641" i="3"/>
  <c r="U641" i="3"/>
  <c r="V641" i="3"/>
  <c r="W641" i="3"/>
  <c r="X641" i="3"/>
  <c r="Y641" i="3"/>
  <c r="Z641" i="3"/>
  <c r="AA641" i="3"/>
  <c r="B642" i="3"/>
  <c r="AB642" i="3"/>
  <c r="AB641" i="3" s="1"/>
  <c r="AC642" i="3"/>
  <c r="AC641" i="3" s="1"/>
  <c r="B643" i="3"/>
  <c r="T643" i="3"/>
  <c r="U643" i="3"/>
  <c r="V643" i="3"/>
  <c r="W643" i="3"/>
  <c r="X643" i="3"/>
  <c r="Y643" i="3"/>
  <c r="Z643" i="3"/>
  <c r="AA643" i="3"/>
  <c r="B644" i="3"/>
  <c r="AB644" i="3"/>
  <c r="AB643" i="3" s="1"/>
  <c r="AC644" i="3"/>
  <c r="AC643" i="3" s="1"/>
  <c r="B645" i="3"/>
  <c r="T645" i="3"/>
  <c r="U645" i="3"/>
  <c r="V645" i="3"/>
  <c r="W645" i="3"/>
  <c r="X645" i="3"/>
  <c r="Y645" i="3"/>
  <c r="Z645" i="3"/>
  <c r="AA645" i="3"/>
  <c r="B646" i="3"/>
  <c r="AB646" i="3"/>
  <c r="AB645" i="3" s="1"/>
  <c r="AC646" i="3"/>
  <c r="AC645" i="3" s="1"/>
  <c r="B647" i="3"/>
  <c r="B648" i="3"/>
  <c r="B649" i="3"/>
  <c r="B650" i="3"/>
  <c r="B651" i="3"/>
  <c r="T651" i="3"/>
  <c r="T650" i="3" s="1"/>
  <c r="U651" i="3"/>
  <c r="U650" i="3" s="1"/>
  <c r="V651" i="3"/>
  <c r="V650" i="3" s="1"/>
  <c r="W651" i="3"/>
  <c r="W650" i="3" s="1"/>
  <c r="X651" i="3"/>
  <c r="X650" i="3" s="1"/>
  <c r="Y651" i="3"/>
  <c r="Y650" i="3" s="1"/>
  <c r="Z651" i="3"/>
  <c r="Z650" i="3" s="1"/>
  <c r="AA651" i="3"/>
  <c r="AA650" i="3" s="1"/>
  <c r="B652" i="3"/>
  <c r="AB652" i="3"/>
  <c r="AB651" i="3" s="1"/>
  <c r="AB650" i="3" s="1"/>
  <c r="AC652" i="3"/>
  <c r="AC651" i="3" s="1"/>
  <c r="AC650" i="3" s="1"/>
  <c r="B653" i="3"/>
  <c r="B654" i="3"/>
  <c r="T654" i="3"/>
  <c r="T653" i="3" s="1"/>
  <c r="U654" i="3"/>
  <c r="U653" i="3" s="1"/>
  <c r="V654" i="3"/>
  <c r="V653" i="3" s="1"/>
  <c r="W654" i="3"/>
  <c r="W653" i="3" s="1"/>
  <c r="X654" i="3"/>
  <c r="X653" i="3" s="1"/>
  <c r="Y654" i="3"/>
  <c r="Y653" i="3" s="1"/>
  <c r="Z654" i="3"/>
  <c r="Z653" i="3" s="1"/>
  <c r="AA654" i="3"/>
  <c r="AA653" i="3" s="1"/>
  <c r="B655" i="3"/>
  <c r="AB655" i="3"/>
  <c r="AB654" i="3" s="1"/>
  <c r="AB653" i="3" s="1"/>
  <c r="AC655" i="3"/>
  <c r="AC654" i="3" s="1"/>
  <c r="AC653" i="3" s="1"/>
  <c r="B656" i="3"/>
  <c r="B657" i="3"/>
  <c r="B658" i="3"/>
  <c r="T658" i="3"/>
  <c r="T657" i="3" s="1"/>
  <c r="U658" i="3"/>
  <c r="U657" i="3" s="1"/>
  <c r="V658" i="3"/>
  <c r="V657" i="3" s="1"/>
  <c r="W658" i="3"/>
  <c r="W657" i="3" s="1"/>
  <c r="X658" i="3"/>
  <c r="X657" i="3" s="1"/>
  <c r="Y658" i="3"/>
  <c r="Y657" i="3" s="1"/>
  <c r="Z658" i="3"/>
  <c r="Z657" i="3" s="1"/>
  <c r="AA658" i="3"/>
  <c r="AA657" i="3" s="1"/>
  <c r="B659" i="3"/>
  <c r="AB659" i="3"/>
  <c r="AB658" i="3" s="1"/>
  <c r="AB657" i="3" s="1"/>
  <c r="AC659" i="3"/>
  <c r="AC658" i="3" s="1"/>
  <c r="AC657" i="3" s="1"/>
  <c r="B660" i="3"/>
  <c r="B661" i="3"/>
  <c r="T661" i="3"/>
  <c r="T660" i="3" s="1"/>
  <c r="U661" i="3"/>
  <c r="U660" i="3" s="1"/>
  <c r="V661" i="3"/>
  <c r="V660" i="3" s="1"/>
  <c r="W661" i="3"/>
  <c r="W660" i="3" s="1"/>
  <c r="X661" i="3"/>
  <c r="X660" i="3" s="1"/>
  <c r="Y661" i="3"/>
  <c r="Y660" i="3" s="1"/>
  <c r="Z661" i="3"/>
  <c r="Z660" i="3" s="1"/>
  <c r="AA661" i="3"/>
  <c r="AA660" i="3" s="1"/>
  <c r="B662" i="3"/>
  <c r="AB662" i="3"/>
  <c r="AB661" i="3" s="1"/>
  <c r="AB660" i="3" s="1"/>
  <c r="AC662" i="3"/>
  <c r="AC661" i="3" s="1"/>
  <c r="AC660" i="3" s="1"/>
  <c r="B663" i="3"/>
  <c r="B664" i="3"/>
  <c r="T664" i="3"/>
  <c r="T663" i="3" s="1"/>
  <c r="U664" i="3"/>
  <c r="U663" i="3" s="1"/>
  <c r="V664" i="3"/>
  <c r="V663" i="3" s="1"/>
  <c r="W664" i="3"/>
  <c r="W663" i="3" s="1"/>
  <c r="X664" i="3"/>
  <c r="X663" i="3" s="1"/>
  <c r="Y664" i="3"/>
  <c r="Y663" i="3" s="1"/>
  <c r="Z664" i="3"/>
  <c r="Z663" i="3" s="1"/>
  <c r="AA664" i="3"/>
  <c r="AA663" i="3" s="1"/>
  <c r="B665" i="3"/>
  <c r="AB665" i="3"/>
  <c r="AB664" i="3" s="1"/>
  <c r="AB663" i="3" s="1"/>
  <c r="AC665" i="3"/>
  <c r="AC664" i="3" s="1"/>
  <c r="AC663" i="3" s="1"/>
  <c r="B666" i="3"/>
  <c r="B667" i="3"/>
  <c r="T667" i="3"/>
  <c r="T666" i="3" s="1"/>
  <c r="U667" i="3"/>
  <c r="U666" i="3" s="1"/>
  <c r="V667" i="3"/>
  <c r="V666" i="3" s="1"/>
  <c r="W667" i="3"/>
  <c r="W666" i="3" s="1"/>
  <c r="X667" i="3"/>
  <c r="X666" i="3" s="1"/>
  <c r="Y667" i="3"/>
  <c r="Y666" i="3" s="1"/>
  <c r="Z667" i="3"/>
  <c r="Z666" i="3" s="1"/>
  <c r="AA667" i="3"/>
  <c r="AA666" i="3" s="1"/>
  <c r="B668" i="3"/>
  <c r="AB668" i="3"/>
  <c r="AB667" i="3" s="1"/>
  <c r="AB666" i="3" s="1"/>
  <c r="AC668" i="3"/>
  <c r="AC667" i="3" s="1"/>
  <c r="AC666" i="3" s="1"/>
  <c r="B669" i="3"/>
  <c r="B670" i="3"/>
  <c r="B671" i="3"/>
  <c r="T671" i="3"/>
  <c r="U671" i="3"/>
  <c r="V671" i="3"/>
  <c r="W671" i="3"/>
  <c r="X671" i="3"/>
  <c r="Y671" i="3"/>
  <c r="Z671" i="3"/>
  <c r="AA671" i="3"/>
  <c r="B672" i="3"/>
  <c r="AB672" i="3"/>
  <c r="AC672" i="3"/>
  <c r="B673" i="3"/>
  <c r="AB673" i="3"/>
  <c r="AC673" i="3"/>
  <c r="B674" i="3"/>
  <c r="AB674" i="3"/>
  <c r="AC674" i="3"/>
  <c r="B675" i="3"/>
  <c r="AB675" i="3"/>
  <c r="AC675" i="3"/>
  <c r="B676" i="3"/>
  <c r="AB676" i="3"/>
  <c r="AC676" i="3"/>
  <c r="B677" i="3"/>
  <c r="AB677" i="3"/>
  <c r="AC677" i="3"/>
  <c r="B678" i="3"/>
  <c r="AB678" i="3"/>
  <c r="AC678" i="3"/>
  <c r="B679" i="3"/>
  <c r="AB679" i="3"/>
  <c r="AC679" i="3"/>
  <c r="B680" i="3"/>
  <c r="AB680" i="3"/>
  <c r="AC680" i="3"/>
  <c r="B681" i="3"/>
  <c r="T681" i="3"/>
  <c r="U681" i="3"/>
  <c r="V681" i="3"/>
  <c r="W681" i="3"/>
  <c r="X681" i="3"/>
  <c r="Y681" i="3"/>
  <c r="Z681" i="3"/>
  <c r="AA681" i="3"/>
  <c r="B682" i="3"/>
  <c r="AB682" i="3"/>
  <c r="AC682" i="3"/>
  <c r="B683" i="3"/>
  <c r="AB683" i="3"/>
  <c r="AC683" i="3"/>
  <c r="B684" i="3"/>
  <c r="B685" i="3"/>
  <c r="T685" i="3"/>
  <c r="U685" i="3"/>
  <c r="V685" i="3"/>
  <c r="W685" i="3"/>
  <c r="X685" i="3"/>
  <c r="Y685" i="3"/>
  <c r="Z685" i="3"/>
  <c r="AA685" i="3"/>
  <c r="B686" i="3"/>
  <c r="AB686" i="3"/>
  <c r="AB685" i="3" s="1"/>
  <c r="AC686" i="3"/>
  <c r="AC685" i="3" s="1"/>
  <c r="B687" i="3"/>
  <c r="T687" i="3"/>
  <c r="U687" i="3"/>
  <c r="V687" i="3"/>
  <c r="W687" i="3"/>
  <c r="X687" i="3"/>
  <c r="Y687" i="3"/>
  <c r="Z687" i="3"/>
  <c r="AA687" i="3"/>
  <c r="B688" i="3"/>
  <c r="AB688" i="3"/>
  <c r="AC688" i="3"/>
  <c r="B689" i="3"/>
  <c r="AB689" i="3"/>
  <c r="AC689" i="3"/>
  <c r="B690" i="3"/>
  <c r="AB690" i="3"/>
  <c r="AC690" i="3"/>
  <c r="B691" i="3"/>
  <c r="AB691" i="3"/>
  <c r="AC691" i="3"/>
  <c r="B692" i="3"/>
  <c r="AB692" i="3"/>
  <c r="AC692" i="3"/>
  <c r="B693" i="3"/>
  <c r="T693" i="3"/>
  <c r="U693" i="3"/>
  <c r="V693" i="3"/>
  <c r="W693" i="3"/>
  <c r="X693" i="3"/>
  <c r="Y693" i="3"/>
  <c r="Z693" i="3"/>
  <c r="AA693" i="3"/>
  <c r="B694" i="3"/>
  <c r="AB694" i="3"/>
  <c r="AB693" i="3" s="1"/>
  <c r="AC694" i="3"/>
  <c r="AC693" i="3" s="1"/>
  <c r="B695" i="3"/>
  <c r="B696" i="3"/>
  <c r="T696" i="3"/>
  <c r="U696" i="3"/>
  <c r="V696" i="3"/>
  <c r="W696" i="3"/>
  <c r="X696" i="3"/>
  <c r="Y696" i="3"/>
  <c r="Z696" i="3"/>
  <c r="AA696" i="3"/>
  <c r="B697" i="3"/>
  <c r="AB697" i="3"/>
  <c r="AC697" i="3"/>
  <c r="B698" i="3"/>
  <c r="AB698" i="3"/>
  <c r="AC698" i="3"/>
  <c r="B699" i="3"/>
  <c r="AB699" i="3"/>
  <c r="AC699" i="3"/>
  <c r="B700" i="3"/>
  <c r="AB700" i="3"/>
  <c r="AC700" i="3"/>
  <c r="B701" i="3"/>
  <c r="T701" i="3"/>
  <c r="U701" i="3"/>
  <c r="V701" i="3"/>
  <c r="W701" i="3"/>
  <c r="X701" i="3"/>
  <c r="Y701" i="3"/>
  <c r="Z701" i="3"/>
  <c r="AA701" i="3"/>
  <c r="B702" i="3"/>
  <c r="AB702" i="3"/>
  <c r="AB701" i="3" s="1"/>
  <c r="AC702" i="3"/>
  <c r="AC701" i="3" s="1"/>
  <c r="B703" i="3"/>
  <c r="B704" i="3"/>
  <c r="T704" i="3"/>
  <c r="T703" i="3" s="1"/>
  <c r="U704" i="3"/>
  <c r="U703" i="3" s="1"/>
  <c r="V704" i="3"/>
  <c r="V703" i="3" s="1"/>
  <c r="W704" i="3"/>
  <c r="W703" i="3" s="1"/>
  <c r="X704" i="3"/>
  <c r="X703" i="3" s="1"/>
  <c r="Y704" i="3"/>
  <c r="Y703" i="3" s="1"/>
  <c r="Z704" i="3"/>
  <c r="Z703" i="3" s="1"/>
  <c r="AA704" i="3"/>
  <c r="AA703" i="3" s="1"/>
  <c r="B705" i="3"/>
  <c r="AB705" i="3"/>
  <c r="AC705" i="3"/>
  <c r="B706" i="3"/>
  <c r="AB706" i="3"/>
  <c r="AC706" i="3"/>
  <c r="B707" i="3"/>
  <c r="AB707" i="3"/>
  <c r="AC707" i="3"/>
  <c r="B708" i="3"/>
  <c r="B709" i="3"/>
  <c r="B710" i="3"/>
  <c r="B711" i="3"/>
  <c r="B712" i="3"/>
  <c r="T712" i="3"/>
  <c r="T711" i="3" s="1"/>
  <c r="T710" i="3" s="1"/>
  <c r="T709" i="3" s="1"/>
  <c r="T708" i="3" s="1"/>
  <c r="U712" i="3"/>
  <c r="U711" i="3" s="1"/>
  <c r="U710" i="3" s="1"/>
  <c r="U709" i="3" s="1"/>
  <c r="U708" i="3" s="1"/>
  <c r="V712" i="3"/>
  <c r="V711" i="3" s="1"/>
  <c r="V710" i="3" s="1"/>
  <c r="V709" i="3" s="1"/>
  <c r="V708" i="3" s="1"/>
  <c r="W712" i="3"/>
  <c r="W711" i="3" s="1"/>
  <c r="W710" i="3" s="1"/>
  <c r="W709" i="3" s="1"/>
  <c r="W708" i="3" s="1"/>
  <c r="X712" i="3"/>
  <c r="X711" i="3" s="1"/>
  <c r="X710" i="3" s="1"/>
  <c r="X709" i="3" s="1"/>
  <c r="X708" i="3" s="1"/>
  <c r="Y712" i="3"/>
  <c r="Y711" i="3" s="1"/>
  <c r="Y710" i="3" s="1"/>
  <c r="Y709" i="3" s="1"/>
  <c r="Y708" i="3" s="1"/>
  <c r="Z712" i="3"/>
  <c r="Z711" i="3" s="1"/>
  <c r="Z710" i="3" s="1"/>
  <c r="Z709" i="3" s="1"/>
  <c r="Z708" i="3" s="1"/>
  <c r="AA712" i="3"/>
  <c r="AA711" i="3" s="1"/>
  <c r="AA710" i="3" s="1"/>
  <c r="AA709" i="3" s="1"/>
  <c r="AA708" i="3" s="1"/>
  <c r="B713" i="3"/>
  <c r="AB713" i="3"/>
  <c r="AC713" i="3"/>
  <c r="B714" i="3"/>
  <c r="AB714" i="3"/>
  <c r="AC714" i="3"/>
  <c r="B715" i="3"/>
  <c r="AB715" i="3"/>
  <c r="AC715" i="3"/>
  <c r="B716" i="3"/>
  <c r="B717" i="3"/>
  <c r="B718" i="3"/>
  <c r="B719" i="3"/>
  <c r="B720" i="3"/>
  <c r="B721" i="3"/>
  <c r="T721" i="3"/>
  <c r="T720" i="3" s="1"/>
  <c r="U721" i="3"/>
  <c r="U720" i="3" s="1"/>
  <c r="V721" i="3"/>
  <c r="V720" i="3" s="1"/>
  <c r="W721" i="3"/>
  <c r="W720" i="3" s="1"/>
  <c r="X721" i="3"/>
  <c r="X720" i="3" s="1"/>
  <c r="Y721" i="3"/>
  <c r="Y720" i="3" s="1"/>
  <c r="Z721" i="3"/>
  <c r="Z720" i="3" s="1"/>
  <c r="AA721" i="3"/>
  <c r="AA720" i="3" s="1"/>
  <c r="B722" i="3"/>
  <c r="AB722" i="3"/>
  <c r="AB721" i="3" s="1"/>
  <c r="AB720" i="3" s="1"/>
  <c r="AC722" i="3"/>
  <c r="AC721" i="3" s="1"/>
  <c r="AC720" i="3" s="1"/>
  <c r="B723" i="3"/>
  <c r="B724" i="3"/>
  <c r="T724" i="3"/>
  <c r="T723" i="3" s="1"/>
  <c r="U724" i="3"/>
  <c r="U723" i="3" s="1"/>
  <c r="V724" i="3"/>
  <c r="V723" i="3" s="1"/>
  <c r="W724" i="3"/>
  <c r="W723" i="3" s="1"/>
  <c r="X724" i="3"/>
  <c r="X723" i="3" s="1"/>
  <c r="Y724" i="3"/>
  <c r="Y723" i="3" s="1"/>
  <c r="Z724" i="3"/>
  <c r="Z723" i="3" s="1"/>
  <c r="AA724" i="3"/>
  <c r="AA723" i="3" s="1"/>
  <c r="B725" i="3"/>
  <c r="AB725" i="3"/>
  <c r="AB724" i="3" s="1"/>
  <c r="AB723" i="3" s="1"/>
  <c r="AC725" i="3"/>
  <c r="AC724" i="3" s="1"/>
  <c r="AC723" i="3" s="1"/>
  <c r="B726" i="3"/>
  <c r="B727" i="3"/>
  <c r="T727" i="3"/>
  <c r="T726" i="3" s="1"/>
  <c r="U727" i="3"/>
  <c r="U726" i="3" s="1"/>
  <c r="V727" i="3"/>
  <c r="V726" i="3" s="1"/>
  <c r="W727" i="3"/>
  <c r="W726" i="3" s="1"/>
  <c r="X727" i="3"/>
  <c r="X726" i="3" s="1"/>
  <c r="Y727" i="3"/>
  <c r="Y726" i="3" s="1"/>
  <c r="Z727" i="3"/>
  <c r="Z726" i="3" s="1"/>
  <c r="AA727" i="3"/>
  <c r="AA726" i="3" s="1"/>
  <c r="B728" i="3"/>
  <c r="AB728" i="3"/>
  <c r="AB727" i="3" s="1"/>
  <c r="AB726" i="3" s="1"/>
  <c r="AC728" i="3"/>
  <c r="AC727" i="3" s="1"/>
  <c r="AC726" i="3" s="1"/>
  <c r="B729" i="3"/>
  <c r="B730" i="3"/>
  <c r="T730" i="3"/>
  <c r="U730" i="3"/>
  <c r="V730" i="3"/>
  <c r="W730" i="3"/>
  <c r="X730" i="3"/>
  <c r="Y730" i="3"/>
  <c r="Z730" i="3"/>
  <c r="AA730" i="3"/>
  <c r="B731" i="3"/>
  <c r="AB731" i="3"/>
  <c r="AC731" i="3"/>
  <c r="B732" i="3"/>
  <c r="AB732" i="3"/>
  <c r="AC732" i="3"/>
  <c r="B733" i="3"/>
  <c r="AB733" i="3"/>
  <c r="AC733" i="3"/>
  <c r="B734" i="3"/>
  <c r="T734" i="3"/>
  <c r="U734" i="3"/>
  <c r="V734" i="3"/>
  <c r="W734" i="3"/>
  <c r="X734" i="3"/>
  <c r="Y734" i="3"/>
  <c r="Z734" i="3"/>
  <c r="AA734" i="3"/>
  <c r="B735" i="3"/>
  <c r="AB735" i="3"/>
  <c r="AB734" i="3" s="1"/>
  <c r="AC735" i="3"/>
  <c r="AC734" i="3" s="1"/>
  <c r="B736" i="3"/>
  <c r="B737" i="3"/>
  <c r="T737" i="3"/>
  <c r="U737" i="3"/>
  <c r="V737" i="3"/>
  <c r="W737" i="3"/>
  <c r="X737" i="3"/>
  <c r="Y737" i="3"/>
  <c r="Z737" i="3"/>
  <c r="AA737" i="3"/>
  <c r="AA736" i="3" s="1"/>
  <c r="B738" i="3"/>
  <c r="AB738" i="3"/>
  <c r="AB737" i="3" s="1"/>
  <c r="AC738" i="3"/>
  <c r="AC737" i="3" s="1"/>
  <c r="B739" i="3"/>
  <c r="T739" i="3"/>
  <c r="U739" i="3"/>
  <c r="V739" i="3"/>
  <c r="W739" i="3"/>
  <c r="X739" i="3"/>
  <c r="Y739" i="3"/>
  <c r="Z739" i="3"/>
  <c r="AA739" i="3"/>
  <c r="B740" i="3"/>
  <c r="AB740" i="3"/>
  <c r="AB739" i="3" s="1"/>
  <c r="AC740" i="3"/>
  <c r="AC739" i="3" s="1"/>
  <c r="B741" i="3"/>
  <c r="B742" i="3"/>
  <c r="B743" i="3"/>
  <c r="T743" i="3"/>
  <c r="T742" i="3" s="1"/>
  <c r="U743" i="3"/>
  <c r="U742" i="3" s="1"/>
  <c r="V743" i="3"/>
  <c r="V742" i="3" s="1"/>
  <c r="W743" i="3"/>
  <c r="W742" i="3" s="1"/>
  <c r="X743" i="3"/>
  <c r="X742" i="3" s="1"/>
  <c r="Y743" i="3"/>
  <c r="Y742" i="3" s="1"/>
  <c r="Z743" i="3"/>
  <c r="Z742" i="3" s="1"/>
  <c r="AA743" i="3"/>
  <c r="AA742" i="3" s="1"/>
  <c r="B744" i="3"/>
  <c r="AB744" i="3"/>
  <c r="AB743" i="3" s="1"/>
  <c r="AB742" i="3" s="1"/>
  <c r="AC744" i="3"/>
  <c r="AC743" i="3" s="1"/>
  <c r="AC742" i="3" s="1"/>
  <c r="B745" i="3"/>
  <c r="B746" i="3"/>
  <c r="T746" i="3"/>
  <c r="T745" i="3" s="1"/>
  <c r="U746" i="3"/>
  <c r="U745" i="3" s="1"/>
  <c r="V746" i="3"/>
  <c r="V745" i="3" s="1"/>
  <c r="W746" i="3"/>
  <c r="W745" i="3" s="1"/>
  <c r="X746" i="3"/>
  <c r="X745" i="3" s="1"/>
  <c r="Y746" i="3"/>
  <c r="Y745" i="3" s="1"/>
  <c r="Z746" i="3"/>
  <c r="Z745" i="3" s="1"/>
  <c r="AA746" i="3"/>
  <c r="AA745" i="3" s="1"/>
  <c r="B747" i="3"/>
  <c r="AB747" i="3"/>
  <c r="AC747" i="3"/>
  <c r="B748" i="3"/>
  <c r="AB748" i="3"/>
  <c r="AC748" i="3"/>
  <c r="B749" i="3"/>
  <c r="AB749" i="3"/>
  <c r="AC749" i="3"/>
  <c r="B750" i="3"/>
  <c r="B751" i="3"/>
  <c r="B752" i="3"/>
  <c r="T752" i="3"/>
  <c r="U752" i="3"/>
  <c r="V752" i="3"/>
  <c r="W752" i="3"/>
  <c r="X752" i="3"/>
  <c r="Y752" i="3"/>
  <c r="Z752" i="3"/>
  <c r="AA752" i="3"/>
  <c r="B753" i="3"/>
  <c r="AB753" i="3"/>
  <c r="AC753" i="3"/>
  <c r="B754" i="3"/>
  <c r="AB754" i="3"/>
  <c r="AC754" i="3"/>
  <c r="B755" i="3"/>
  <c r="AB755" i="3"/>
  <c r="AC755" i="3"/>
  <c r="B756" i="3"/>
  <c r="AB756" i="3"/>
  <c r="AC756" i="3"/>
  <c r="B757" i="3"/>
  <c r="AB757" i="3"/>
  <c r="AC757" i="3"/>
  <c r="B758" i="3"/>
  <c r="AB758" i="3"/>
  <c r="AC758" i="3"/>
  <c r="B759" i="3"/>
  <c r="AB759" i="3"/>
  <c r="AC759" i="3"/>
  <c r="B760" i="3"/>
  <c r="AB760" i="3"/>
  <c r="AC760" i="3"/>
  <c r="B761" i="3"/>
  <c r="AB761" i="3"/>
  <c r="AC761" i="3"/>
  <c r="B762" i="3"/>
  <c r="AB762" i="3"/>
  <c r="AC762" i="3"/>
  <c r="B763" i="3"/>
  <c r="AB763" i="3"/>
  <c r="AC763" i="3"/>
  <c r="B764" i="3"/>
  <c r="AB764" i="3"/>
  <c r="AC764" i="3"/>
  <c r="B765" i="3"/>
  <c r="AB765" i="3"/>
  <c r="AC765" i="3"/>
  <c r="B766" i="3"/>
  <c r="AB766" i="3"/>
  <c r="AC766" i="3"/>
  <c r="B767" i="3"/>
  <c r="AB767" i="3"/>
  <c r="AC767" i="3"/>
  <c r="B768" i="3"/>
  <c r="T768" i="3"/>
  <c r="U768" i="3"/>
  <c r="V768" i="3"/>
  <c r="V751" i="3" s="1"/>
  <c r="W768" i="3"/>
  <c r="X768" i="3"/>
  <c r="Y768" i="3"/>
  <c r="Y751" i="3" s="1"/>
  <c r="Z768" i="3"/>
  <c r="AA768" i="3"/>
  <c r="B769" i="3"/>
  <c r="AB769" i="3"/>
  <c r="AC769" i="3"/>
  <c r="B770" i="3"/>
  <c r="AB770" i="3"/>
  <c r="AC770" i="3"/>
  <c r="B771" i="3"/>
  <c r="AB771" i="3"/>
  <c r="AC771" i="3"/>
  <c r="B772" i="3"/>
  <c r="AB772" i="3"/>
  <c r="AC772" i="3"/>
  <c r="B773" i="3"/>
  <c r="AB773" i="3"/>
  <c r="AC773" i="3"/>
  <c r="B774" i="3"/>
  <c r="AB774" i="3"/>
  <c r="AC774" i="3"/>
  <c r="B775" i="3"/>
  <c r="AB775" i="3"/>
  <c r="AC775" i="3"/>
  <c r="B776" i="3"/>
  <c r="B777" i="3"/>
  <c r="T777" i="3"/>
  <c r="T776" i="3" s="1"/>
  <c r="U777" i="3"/>
  <c r="U776" i="3" s="1"/>
  <c r="V777" i="3"/>
  <c r="V776" i="3" s="1"/>
  <c r="W777" i="3"/>
  <c r="W776" i="3" s="1"/>
  <c r="X777" i="3"/>
  <c r="X776" i="3" s="1"/>
  <c r="Y777" i="3"/>
  <c r="Y776" i="3" s="1"/>
  <c r="Z777" i="3"/>
  <c r="Z776" i="3" s="1"/>
  <c r="AA777" i="3"/>
  <c r="AA776" i="3" s="1"/>
  <c r="B778" i="3"/>
  <c r="AB778" i="3"/>
  <c r="AC778" i="3"/>
  <c r="B779" i="3"/>
  <c r="AB779" i="3"/>
  <c r="AC779" i="3"/>
  <c r="B780" i="3"/>
  <c r="AB780" i="3"/>
  <c r="AC780" i="3"/>
  <c r="B781" i="3"/>
  <c r="B782" i="3"/>
  <c r="T782" i="3"/>
  <c r="U782" i="3"/>
  <c r="V782" i="3"/>
  <c r="W782" i="3"/>
  <c r="X782" i="3"/>
  <c r="Y782" i="3"/>
  <c r="Z782" i="3"/>
  <c r="AA782" i="3"/>
  <c r="B783" i="3"/>
  <c r="AB783" i="3"/>
  <c r="AC783" i="3"/>
  <c r="B784" i="3"/>
  <c r="AB784" i="3"/>
  <c r="AC784" i="3"/>
  <c r="B785" i="3"/>
  <c r="AB785" i="3"/>
  <c r="AC785" i="3"/>
  <c r="B786" i="3"/>
  <c r="AB786" i="3"/>
  <c r="AC786" i="3"/>
  <c r="B787" i="3"/>
  <c r="AB787" i="3"/>
  <c r="AC787" i="3"/>
  <c r="B788" i="3"/>
  <c r="AB788" i="3"/>
  <c r="AC788" i="3"/>
  <c r="B789" i="3"/>
  <c r="AB789" i="3"/>
  <c r="AC789" i="3"/>
  <c r="B790" i="3"/>
  <c r="AB790" i="3"/>
  <c r="AC790" i="3"/>
  <c r="B791" i="3"/>
  <c r="AB791" i="3"/>
  <c r="AC791" i="3"/>
  <c r="B792" i="3"/>
  <c r="AB792" i="3"/>
  <c r="AC792" i="3"/>
  <c r="B793" i="3"/>
  <c r="AB793" i="3"/>
  <c r="AC793" i="3"/>
  <c r="B794" i="3"/>
  <c r="AB794" i="3"/>
  <c r="AC794" i="3"/>
  <c r="B795" i="3"/>
  <c r="AB795" i="3"/>
  <c r="AC795" i="3"/>
  <c r="B796" i="3"/>
  <c r="AB796" i="3"/>
  <c r="AC796" i="3"/>
  <c r="B797" i="3"/>
  <c r="AB797" i="3"/>
  <c r="AC797" i="3"/>
  <c r="B798" i="3"/>
  <c r="AB798" i="3"/>
  <c r="AC798" i="3"/>
  <c r="B799" i="3"/>
  <c r="AB799" i="3"/>
  <c r="AC799" i="3"/>
  <c r="B800" i="3"/>
  <c r="AB800" i="3"/>
  <c r="AC800" i="3"/>
  <c r="B801" i="3"/>
  <c r="T801" i="3"/>
  <c r="U801" i="3"/>
  <c r="V801" i="3"/>
  <c r="W801" i="3"/>
  <c r="X801" i="3"/>
  <c r="Y801" i="3"/>
  <c r="Z801" i="3"/>
  <c r="AA801" i="3"/>
  <c r="B802" i="3"/>
  <c r="AB802" i="3"/>
  <c r="AC802" i="3"/>
  <c r="B803" i="3"/>
  <c r="AB803" i="3"/>
  <c r="AC803" i="3"/>
  <c r="B804" i="3"/>
  <c r="AB804" i="3"/>
  <c r="AC804" i="3"/>
  <c r="B805" i="3"/>
  <c r="AB805" i="3"/>
  <c r="AC805" i="3"/>
  <c r="B806" i="3"/>
  <c r="B807" i="3"/>
  <c r="T807" i="3"/>
  <c r="U807" i="3"/>
  <c r="V807" i="3"/>
  <c r="W807" i="3"/>
  <c r="X807" i="3"/>
  <c r="Y807" i="3"/>
  <c r="Z807" i="3"/>
  <c r="AA807" i="3"/>
  <c r="B808" i="3"/>
  <c r="AB808" i="3"/>
  <c r="AB807" i="3" s="1"/>
  <c r="AC808" i="3"/>
  <c r="AC807" i="3" s="1"/>
  <c r="B809" i="3"/>
  <c r="T809" i="3"/>
  <c r="U809" i="3"/>
  <c r="V809" i="3"/>
  <c r="W809" i="3"/>
  <c r="X809" i="3"/>
  <c r="Y809" i="3"/>
  <c r="Z809" i="3"/>
  <c r="AA809" i="3"/>
  <c r="B810" i="3"/>
  <c r="AB810" i="3"/>
  <c r="AB809" i="3" s="1"/>
  <c r="AC810" i="3"/>
  <c r="AC809" i="3" s="1"/>
  <c r="B811" i="3"/>
  <c r="T811" i="3"/>
  <c r="U811" i="3"/>
  <c r="V811" i="3"/>
  <c r="W811" i="3"/>
  <c r="X811" i="3"/>
  <c r="Y811" i="3"/>
  <c r="Z811" i="3"/>
  <c r="AA811" i="3"/>
  <c r="B812" i="3"/>
  <c r="AB812" i="3"/>
  <c r="AB811" i="3" s="1"/>
  <c r="AC812" i="3"/>
  <c r="AC811" i="3" s="1"/>
  <c r="B813" i="3"/>
  <c r="B814" i="3"/>
  <c r="T814" i="3"/>
  <c r="T813" i="3" s="1"/>
  <c r="U814" i="3"/>
  <c r="U813" i="3" s="1"/>
  <c r="V814" i="3"/>
  <c r="V813" i="3" s="1"/>
  <c r="W814" i="3"/>
  <c r="W813" i="3" s="1"/>
  <c r="X814" i="3"/>
  <c r="X813" i="3" s="1"/>
  <c r="Y814" i="3"/>
  <c r="Y813" i="3" s="1"/>
  <c r="Z814" i="3"/>
  <c r="Z813" i="3" s="1"/>
  <c r="AA814" i="3"/>
  <c r="AA813" i="3" s="1"/>
  <c r="B815" i="3"/>
  <c r="AB815" i="3"/>
  <c r="AC815" i="3"/>
  <c r="B816" i="3"/>
  <c r="AB816" i="3"/>
  <c r="AC816" i="3"/>
  <c r="B817" i="3"/>
  <c r="AB817" i="3"/>
  <c r="AC817" i="3"/>
  <c r="B818" i="3"/>
  <c r="AB818" i="3"/>
  <c r="AC818" i="3"/>
  <c r="B819" i="3"/>
  <c r="AB819" i="3"/>
  <c r="AC819" i="3"/>
  <c r="B820" i="3"/>
  <c r="AB820" i="3"/>
  <c r="AC820" i="3"/>
  <c r="B821" i="3"/>
  <c r="AB821" i="3"/>
  <c r="AC821" i="3"/>
  <c r="B822" i="3"/>
  <c r="AB822" i="3"/>
  <c r="AC822" i="3"/>
  <c r="B823" i="3"/>
  <c r="B824" i="3"/>
  <c r="T824" i="3"/>
  <c r="U824" i="3"/>
  <c r="V824" i="3"/>
  <c r="W824" i="3"/>
  <c r="X824" i="3"/>
  <c r="Y824" i="3"/>
  <c r="Z824" i="3"/>
  <c r="AA824" i="3"/>
  <c r="B825" i="3"/>
  <c r="AB825" i="3"/>
  <c r="AB824" i="3" s="1"/>
  <c r="AC825" i="3"/>
  <c r="AC824" i="3" s="1"/>
  <c r="B826" i="3"/>
  <c r="T826" i="3"/>
  <c r="U826" i="3"/>
  <c r="V826" i="3"/>
  <c r="W826" i="3"/>
  <c r="X826" i="3"/>
  <c r="Y826" i="3"/>
  <c r="Z826" i="3"/>
  <c r="AA826" i="3"/>
  <c r="B827" i="3"/>
  <c r="AB827" i="3"/>
  <c r="AC827" i="3"/>
  <c r="B828" i="3"/>
  <c r="AB828" i="3"/>
  <c r="AC828" i="3"/>
  <c r="B829" i="3"/>
  <c r="T829" i="3"/>
  <c r="U829" i="3"/>
  <c r="V829" i="3"/>
  <c r="W829" i="3"/>
  <c r="X829" i="3"/>
  <c r="Y829" i="3"/>
  <c r="Z829" i="3"/>
  <c r="AA829" i="3"/>
  <c r="B830" i="3"/>
  <c r="AB830" i="3"/>
  <c r="AC830" i="3"/>
  <c r="B831" i="3"/>
  <c r="AB831" i="3"/>
  <c r="AC831" i="3"/>
  <c r="B832" i="3"/>
  <c r="AB832" i="3"/>
  <c r="AC832" i="3"/>
  <c r="B833" i="3"/>
  <c r="AB833" i="3"/>
  <c r="AC833" i="3"/>
  <c r="B834" i="3"/>
  <c r="AB834" i="3"/>
  <c r="AC834" i="3"/>
  <c r="B835" i="3"/>
  <c r="AB835" i="3"/>
  <c r="AC835" i="3"/>
  <c r="B836" i="3"/>
  <c r="AB836" i="3"/>
  <c r="AC836" i="3"/>
  <c r="B837" i="3"/>
  <c r="AB837" i="3"/>
  <c r="AC837" i="3"/>
  <c r="B838" i="3"/>
  <c r="AB838" i="3"/>
  <c r="AC838" i="3"/>
  <c r="B839" i="3"/>
  <c r="AB839" i="3"/>
  <c r="AC839" i="3"/>
  <c r="B840" i="3"/>
  <c r="AB840" i="3"/>
  <c r="AC840" i="3"/>
  <c r="B841" i="3"/>
  <c r="T841" i="3"/>
  <c r="U841" i="3"/>
  <c r="V841" i="3"/>
  <c r="W841" i="3"/>
  <c r="X841" i="3"/>
  <c r="Y841" i="3"/>
  <c r="Z841" i="3"/>
  <c r="AA841" i="3"/>
  <c r="B842" i="3"/>
  <c r="AB842" i="3"/>
  <c r="AC842" i="3"/>
  <c r="B843" i="3"/>
  <c r="AB843" i="3"/>
  <c r="AC843" i="3"/>
  <c r="B844" i="3"/>
  <c r="T844" i="3"/>
  <c r="U844" i="3"/>
  <c r="V844" i="3"/>
  <c r="W844" i="3"/>
  <c r="X844" i="3"/>
  <c r="Y844" i="3"/>
  <c r="Z844" i="3"/>
  <c r="AA844" i="3"/>
  <c r="B845" i="3"/>
  <c r="AB845" i="3"/>
  <c r="AC845" i="3"/>
  <c r="B846" i="3"/>
  <c r="AB846" i="3"/>
  <c r="AC846" i="3"/>
  <c r="B847" i="3"/>
  <c r="AB847" i="3"/>
  <c r="AC847" i="3"/>
  <c r="B848" i="3"/>
  <c r="B849" i="3"/>
  <c r="B850" i="3"/>
  <c r="B851" i="3"/>
  <c r="T851" i="3"/>
  <c r="T850" i="3" s="1"/>
  <c r="T849" i="3" s="1"/>
  <c r="U851" i="3"/>
  <c r="U850" i="3" s="1"/>
  <c r="U849" i="3" s="1"/>
  <c r="V851" i="3"/>
  <c r="V850" i="3" s="1"/>
  <c r="V849" i="3" s="1"/>
  <c r="W851" i="3"/>
  <c r="W850" i="3" s="1"/>
  <c r="W849" i="3" s="1"/>
  <c r="X851" i="3"/>
  <c r="X850" i="3" s="1"/>
  <c r="X849" i="3" s="1"/>
  <c r="Y851" i="3"/>
  <c r="Y850" i="3" s="1"/>
  <c r="Y849" i="3" s="1"/>
  <c r="Z851" i="3"/>
  <c r="Z850" i="3" s="1"/>
  <c r="Z849" i="3" s="1"/>
  <c r="AA851" i="3"/>
  <c r="AA850" i="3" s="1"/>
  <c r="AA849" i="3" s="1"/>
  <c r="B852" i="3"/>
  <c r="AB852" i="3"/>
  <c r="AB851" i="3" s="1"/>
  <c r="AB850" i="3" s="1"/>
  <c r="AB849" i="3" s="1"/>
  <c r="AC852" i="3"/>
  <c r="AC851" i="3" s="1"/>
  <c r="AC850" i="3" s="1"/>
  <c r="AC849" i="3" s="1"/>
  <c r="B853" i="3"/>
  <c r="B854" i="3"/>
  <c r="B855" i="3"/>
  <c r="T855" i="3"/>
  <c r="U855" i="3"/>
  <c r="V855" i="3"/>
  <c r="W855" i="3"/>
  <c r="X855" i="3"/>
  <c r="Y855" i="3"/>
  <c r="Z855" i="3"/>
  <c r="AA855" i="3"/>
  <c r="B856" i="3"/>
  <c r="AB856" i="3"/>
  <c r="AB855" i="3" s="1"/>
  <c r="AC856" i="3"/>
  <c r="AC855" i="3" s="1"/>
  <c r="B857" i="3"/>
  <c r="T857" i="3"/>
  <c r="U857" i="3"/>
  <c r="V857" i="3"/>
  <c r="W857" i="3"/>
  <c r="X857" i="3"/>
  <c r="Y857" i="3"/>
  <c r="Z857" i="3"/>
  <c r="AA857" i="3"/>
  <c r="B858" i="3"/>
  <c r="AB858" i="3"/>
  <c r="AB857" i="3" s="1"/>
  <c r="AC858" i="3"/>
  <c r="AC857" i="3" s="1"/>
  <c r="B859" i="3"/>
  <c r="B860" i="3"/>
  <c r="T860" i="3"/>
  <c r="T859" i="3" s="1"/>
  <c r="U860" i="3"/>
  <c r="U859" i="3" s="1"/>
  <c r="V860" i="3"/>
  <c r="V859" i="3" s="1"/>
  <c r="W860" i="3"/>
  <c r="W859" i="3" s="1"/>
  <c r="X860" i="3"/>
  <c r="X859" i="3" s="1"/>
  <c r="Y860" i="3"/>
  <c r="Y859" i="3" s="1"/>
  <c r="Z860" i="3"/>
  <c r="Z859" i="3" s="1"/>
  <c r="AA860" i="3"/>
  <c r="AA859" i="3" s="1"/>
  <c r="B861" i="3"/>
  <c r="AB861" i="3"/>
  <c r="AB860" i="3" s="1"/>
  <c r="AB859" i="3" s="1"/>
  <c r="AC861" i="3"/>
  <c r="AC860" i="3" s="1"/>
  <c r="AC859" i="3" s="1"/>
  <c r="B862" i="3"/>
  <c r="B863" i="3"/>
  <c r="B864" i="3"/>
  <c r="T864" i="3"/>
  <c r="U864" i="3"/>
  <c r="U863" i="3" s="1"/>
  <c r="V864" i="3"/>
  <c r="V863" i="3" s="1"/>
  <c r="W864" i="3"/>
  <c r="W863" i="3" s="1"/>
  <c r="X864" i="3"/>
  <c r="X863" i="3" s="1"/>
  <c r="Y864" i="3"/>
  <c r="Y863" i="3" s="1"/>
  <c r="Z864" i="3"/>
  <c r="Z863" i="3" s="1"/>
  <c r="AA864" i="3"/>
  <c r="AA863" i="3" s="1"/>
  <c r="B865" i="3"/>
  <c r="AB865" i="3"/>
  <c r="AC865" i="3"/>
  <c r="B866" i="3"/>
  <c r="AB866" i="3"/>
  <c r="AC866" i="3"/>
  <c r="B867" i="3"/>
  <c r="AB867" i="3"/>
  <c r="AC867" i="3"/>
  <c r="B868" i="3"/>
  <c r="AB868" i="3"/>
  <c r="AC868" i="3"/>
  <c r="B869" i="3"/>
  <c r="AB869" i="3"/>
  <c r="AC869" i="3"/>
  <c r="B870" i="3"/>
  <c r="AB870" i="3"/>
  <c r="AC870" i="3"/>
  <c r="B871" i="3"/>
  <c r="AB871" i="3"/>
  <c r="AC871" i="3"/>
  <c r="B872" i="3"/>
  <c r="T872" i="3"/>
  <c r="U872" i="3"/>
  <c r="V872" i="3"/>
  <c r="W872" i="3"/>
  <c r="X872" i="3"/>
  <c r="Y872" i="3"/>
  <c r="Z872" i="3"/>
  <c r="AA872" i="3"/>
  <c r="B873" i="3"/>
  <c r="AB873" i="3"/>
  <c r="AB872" i="3" s="1"/>
  <c r="AC873" i="3"/>
  <c r="AC872" i="3" s="1"/>
  <c r="B874" i="3"/>
  <c r="B875" i="3"/>
  <c r="T875" i="3"/>
  <c r="U875" i="3"/>
  <c r="V875" i="3"/>
  <c r="W875" i="3"/>
  <c r="X875" i="3"/>
  <c r="Y875" i="3"/>
  <c r="Z875" i="3"/>
  <c r="AA875" i="3"/>
  <c r="B876" i="3"/>
  <c r="AB876" i="3"/>
  <c r="AB875" i="3" s="1"/>
  <c r="AC876" i="3"/>
  <c r="AC875" i="3" s="1"/>
  <c r="B877" i="3"/>
  <c r="T877" i="3"/>
  <c r="U877" i="3"/>
  <c r="V877" i="3"/>
  <c r="W877" i="3"/>
  <c r="X877" i="3"/>
  <c r="Y877" i="3"/>
  <c r="Z877" i="3"/>
  <c r="AA877" i="3"/>
  <c r="B878" i="3"/>
  <c r="AB878" i="3"/>
  <c r="AB877" i="3" s="1"/>
  <c r="AC878" i="3"/>
  <c r="AC877" i="3" s="1"/>
  <c r="B879" i="3"/>
  <c r="B880" i="3"/>
  <c r="T880" i="3"/>
  <c r="U880" i="3"/>
  <c r="V880" i="3"/>
  <c r="W880" i="3"/>
  <c r="X880" i="3"/>
  <c r="Y880" i="3"/>
  <c r="Z880" i="3"/>
  <c r="AA880" i="3"/>
  <c r="B881" i="3"/>
  <c r="AB881" i="3"/>
  <c r="AC881" i="3"/>
  <c r="B882" i="3"/>
  <c r="AB882" i="3"/>
  <c r="AC882" i="3"/>
  <c r="B883" i="3"/>
  <c r="AB883" i="3"/>
  <c r="AC883" i="3"/>
  <c r="B884" i="3"/>
  <c r="AB884" i="3"/>
  <c r="AC884" i="3"/>
  <c r="B885" i="3"/>
  <c r="AB885" i="3"/>
  <c r="AC885" i="3"/>
  <c r="B886" i="3"/>
  <c r="AB886" i="3"/>
  <c r="AC886" i="3"/>
  <c r="B887" i="3"/>
  <c r="AB887" i="3"/>
  <c r="AC887" i="3"/>
  <c r="B888" i="3"/>
  <c r="AB888" i="3"/>
  <c r="AC888" i="3"/>
  <c r="B889" i="3"/>
  <c r="AB889" i="3"/>
  <c r="AC889" i="3"/>
  <c r="B890" i="3"/>
  <c r="AB890" i="3"/>
  <c r="AC890" i="3"/>
  <c r="B891" i="3"/>
  <c r="AB891" i="3"/>
  <c r="AC891" i="3"/>
  <c r="B892" i="3"/>
  <c r="AB892" i="3"/>
  <c r="AC892" i="3"/>
  <c r="B893" i="3"/>
  <c r="AB893" i="3"/>
  <c r="AC893" i="3"/>
  <c r="B894" i="3"/>
  <c r="T894" i="3"/>
  <c r="U894" i="3"/>
  <c r="V894" i="3"/>
  <c r="W894" i="3"/>
  <c r="X894" i="3"/>
  <c r="Y894" i="3"/>
  <c r="Z894" i="3"/>
  <c r="AA894" i="3"/>
  <c r="B895" i="3"/>
  <c r="AB895" i="3"/>
  <c r="AC895" i="3"/>
  <c r="B896" i="3"/>
  <c r="AB896" i="3"/>
  <c r="AC896" i="3"/>
  <c r="B897" i="3"/>
  <c r="AB897" i="3"/>
  <c r="AC897" i="3"/>
  <c r="B898" i="3"/>
  <c r="B899" i="3"/>
  <c r="T899" i="3"/>
  <c r="T898" i="3" s="1"/>
  <c r="U899" i="3"/>
  <c r="U898" i="3" s="1"/>
  <c r="V899" i="3"/>
  <c r="V898" i="3" s="1"/>
  <c r="W899" i="3"/>
  <c r="W898" i="3" s="1"/>
  <c r="X899" i="3"/>
  <c r="X898" i="3" s="1"/>
  <c r="Y899" i="3"/>
  <c r="Y898" i="3" s="1"/>
  <c r="Z899" i="3"/>
  <c r="Z898" i="3" s="1"/>
  <c r="AA899" i="3"/>
  <c r="AA898" i="3" s="1"/>
  <c r="B900" i="3"/>
  <c r="AB900" i="3"/>
  <c r="AB899" i="3" s="1"/>
  <c r="AB898" i="3" s="1"/>
  <c r="AC900" i="3"/>
  <c r="AC899" i="3" s="1"/>
  <c r="AC898" i="3" s="1"/>
  <c r="B901" i="3"/>
  <c r="B902" i="3"/>
  <c r="T902" i="3"/>
  <c r="U902" i="3"/>
  <c r="V902" i="3"/>
  <c r="W902" i="3"/>
  <c r="X902" i="3"/>
  <c r="Y902" i="3"/>
  <c r="Z902" i="3"/>
  <c r="AA902" i="3"/>
  <c r="B903" i="3"/>
  <c r="AB903" i="3"/>
  <c r="AB902" i="3" s="1"/>
  <c r="AC903" i="3"/>
  <c r="AC902" i="3" s="1"/>
  <c r="B904" i="3"/>
  <c r="T904" i="3"/>
  <c r="U904" i="3"/>
  <c r="V904" i="3"/>
  <c r="W904" i="3"/>
  <c r="X904" i="3"/>
  <c r="Y904" i="3"/>
  <c r="Z904" i="3"/>
  <c r="AA904" i="3"/>
  <c r="B905" i="3"/>
  <c r="AB905" i="3"/>
  <c r="AC905" i="3"/>
  <c r="B906" i="3"/>
  <c r="AB906" i="3"/>
  <c r="AC906" i="3"/>
  <c r="B907" i="3"/>
  <c r="AB907" i="3"/>
  <c r="AC907" i="3"/>
  <c r="B908" i="3"/>
  <c r="AB908" i="3"/>
  <c r="AC908" i="3"/>
  <c r="B909" i="3"/>
  <c r="AB909" i="3"/>
  <c r="AC909" i="3"/>
  <c r="B910" i="3"/>
  <c r="AB910" i="3"/>
  <c r="AC910" i="3"/>
  <c r="B911" i="3"/>
  <c r="AB911" i="3"/>
  <c r="AC911" i="3"/>
  <c r="B912" i="3"/>
  <c r="AB912" i="3"/>
  <c r="AC912" i="3"/>
  <c r="B913" i="3"/>
  <c r="T913" i="3"/>
  <c r="U913" i="3"/>
  <c r="V913" i="3"/>
  <c r="W913" i="3"/>
  <c r="X913" i="3"/>
  <c r="Y913" i="3"/>
  <c r="Z913" i="3"/>
  <c r="AA913" i="3"/>
  <c r="B914" i="3"/>
  <c r="AB914" i="3"/>
  <c r="AC914" i="3"/>
  <c r="B915" i="3"/>
  <c r="AB915" i="3"/>
  <c r="AC915" i="3"/>
  <c r="B916" i="3"/>
  <c r="B917" i="3"/>
  <c r="B918" i="3"/>
  <c r="B919" i="3"/>
  <c r="B920" i="3"/>
  <c r="B921" i="3"/>
  <c r="T921" i="3"/>
  <c r="U921" i="3"/>
  <c r="V921" i="3"/>
  <c r="W921" i="3"/>
  <c r="X921" i="3"/>
  <c r="Y921" i="3"/>
  <c r="Z921" i="3"/>
  <c r="AA921" i="3"/>
  <c r="B922" i="3"/>
  <c r="AB922" i="3"/>
  <c r="AB921" i="3" s="1"/>
  <c r="AC922" i="3"/>
  <c r="AC921" i="3" s="1"/>
  <c r="B923" i="3"/>
  <c r="T923" i="3"/>
  <c r="U923" i="3"/>
  <c r="V923" i="3"/>
  <c r="W923" i="3"/>
  <c r="X923" i="3"/>
  <c r="Y923" i="3"/>
  <c r="Z923" i="3"/>
  <c r="AA923" i="3"/>
  <c r="B924" i="3"/>
  <c r="AB924" i="3"/>
  <c r="AB923" i="3" s="1"/>
  <c r="AC924" i="3"/>
  <c r="AC923" i="3" s="1"/>
  <c r="B925" i="3"/>
  <c r="B926" i="3"/>
  <c r="T926" i="3"/>
  <c r="T925" i="3" s="1"/>
  <c r="U926" i="3"/>
  <c r="U925" i="3" s="1"/>
  <c r="V926" i="3"/>
  <c r="V925" i="3" s="1"/>
  <c r="W926" i="3"/>
  <c r="W925" i="3" s="1"/>
  <c r="X926" i="3"/>
  <c r="X925" i="3" s="1"/>
  <c r="Y926" i="3"/>
  <c r="Y925" i="3" s="1"/>
  <c r="Z926" i="3"/>
  <c r="Z925" i="3" s="1"/>
  <c r="AA926" i="3"/>
  <c r="AA925" i="3" s="1"/>
  <c r="B927" i="3"/>
  <c r="AB927" i="3"/>
  <c r="AB926" i="3" s="1"/>
  <c r="AB925" i="3" s="1"/>
  <c r="AC927" i="3"/>
  <c r="AC926" i="3" s="1"/>
  <c r="AC925" i="3" s="1"/>
  <c r="B928" i="3"/>
  <c r="B929" i="3"/>
  <c r="B930" i="3"/>
  <c r="T930" i="3"/>
  <c r="U930" i="3"/>
  <c r="V930" i="3"/>
  <c r="W930" i="3"/>
  <c r="X930" i="3"/>
  <c r="Y930" i="3"/>
  <c r="Z930" i="3"/>
  <c r="AA930" i="3"/>
  <c r="B931" i="3"/>
  <c r="AB931" i="3"/>
  <c r="AC931" i="3"/>
  <c r="B932" i="3"/>
  <c r="AB932" i="3"/>
  <c r="AC932" i="3"/>
  <c r="B933" i="3"/>
  <c r="T933" i="3"/>
  <c r="U933" i="3"/>
  <c r="V933" i="3"/>
  <c r="W933" i="3"/>
  <c r="X933" i="3"/>
  <c r="Y933" i="3"/>
  <c r="Z933" i="3"/>
  <c r="AA933" i="3"/>
  <c r="B934" i="3"/>
  <c r="AB934" i="3"/>
  <c r="AB933" i="3" s="1"/>
  <c r="AC934" i="3"/>
  <c r="AC933" i="3" s="1"/>
  <c r="B935" i="3"/>
  <c r="B936" i="3"/>
  <c r="T936" i="3"/>
  <c r="T935" i="3" s="1"/>
  <c r="U936" i="3"/>
  <c r="U935" i="3" s="1"/>
  <c r="V936" i="3"/>
  <c r="V935" i="3" s="1"/>
  <c r="W936" i="3"/>
  <c r="W935" i="3" s="1"/>
  <c r="X936" i="3"/>
  <c r="X935" i="3" s="1"/>
  <c r="Y936" i="3"/>
  <c r="Y935" i="3" s="1"/>
  <c r="Z936" i="3"/>
  <c r="Z935" i="3" s="1"/>
  <c r="AA936" i="3"/>
  <c r="AA935" i="3" s="1"/>
  <c r="B937" i="3"/>
  <c r="AB937" i="3"/>
  <c r="AB936" i="3" s="1"/>
  <c r="AB935" i="3" s="1"/>
  <c r="AC937" i="3"/>
  <c r="AC936" i="3" s="1"/>
  <c r="AC935" i="3" s="1"/>
  <c r="B938" i="3"/>
  <c r="B939" i="3"/>
  <c r="T939" i="3"/>
  <c r="T938" i="3" s="1"/>
  <c r="U939" i="3"/>
  <c r="U938" i="3" s="1"/>
  <c r="V939" i="3"/>
  <c r="V938" i="3" s="1"/>
  <c r="W939" i="3"/>
  <c r="W938" i="3" s="1"/>
  <c r="X939" i="3"/>
  <c r="X938" i="3" s="1"/>
  <c r="Y939" i="3"/>
  <c r="Y938" i="3" s="1"/>
  <c r="Z939" i="3"/>
  <c r="Z938" i="3" s="1"/>
  <c r="AA939" i="3"/>
  <c r="AA938" i="3" s="1"/>
  <c r="B940" i="3"/>
  <c r="AB940" i="3"/>
  <c r="AB939" i="3" s="1"/>
  <c r="AB938" i="3" s="1"/>
  <c r="AC940" i="3"/>
  <c r="AC939" i="3" s="1"/>
  <c r="AC938" i="3" s="1"/>
  <c r="B941" i="3"/>
  <c r="B942" i="3"/>
  <c r="B943" i="3"/>
  <c r="T943" i="3"/>
  <c r="U943" i="3"/>
  <c r="V943" i="3"/>
  <c r="W943" i="3"/>
  <c r="X943" i="3"/>
  <c r="Y943" i="3"/>
  <c r="Z943" i="3"/>
  <c r="AA943" i="3"/>
  <c r="B944" i="3"/>
  <c r="AB944" i="3"/>
  <c r="AC944" i="3"/>
  <c r="B945" i="3"/>
  <c r="AB945" i="3"/>
  <c r="AC945" i="3"/>
  <c r="B946" i="3"/>
  <c r="AB946" i="3"/>
  <c r="AC946" i="3"/>
  <c r="B947" i="3"/>
  <c r="AB947" i="3"/>
  <c r="AC947" i="3"/>
  <c r="B948" i="3"/>
  <c r="AB948" i="3"/>
  <c r="AC948" i="3"/>
  <c r="B949" i="3"/>
  <c r="AB949" i="3"/>
  <c r="AC949" i="3"/>
  <c r="B950" i="3"/>
  <c r="AB950" i="3"/>
  <c r="AC950" i="3"/>
  <c r="B951" i="3"/>
  <c r="AB951" i="3"/>
  <c r="AC951" i="3"/>
  <c r="B952" i="3"/>
  <c r="AB952" i="3"/>
  <c r="AC952" i="3"/>
  <c r="B953" i="3"/>
  <c r="AB953" i="3"/>
  <c r="AC953" i="3"/>
  <c r="B954" i="3"/>
  <c r="AB954" i="3"/>
  <c r="AC954" i="3"/>
  <c r="B955" i="3"/>
  <c r="AB955" i="3"/>
  <c r="AC955" i="3"/>
  <c r="B956" i="3"/>
  <c r="AB956" i="3"/>
  <c r="AC956" i="3"/>
  <c r="B957" i="3"/>
  <c r="AB957" i="3"/>
  <c r="AC957" i="3"/>
  <c r="B958" i="3"/>
  <c r="AB958" i="3"/>
  <c r="AC958" i="3"/>
  <c r="B959" i="3"/>
  <c r="T959" i="3"/>
  <c r="U959" i="3"/>
  <c r="V959" i="3"/>
  <c r="W959" i="3"/>
  <c r="X959" i="3"/>
  <c r="Y959" i="3"/>
  <c r="Z959" i="3"/>
  <c r="AA959" i="3"/>
  <c r="B960" i="3"/>
  <c r="AB960" i="3"/>
  <c r="AB959" i="3" s="1"/>
  <c r="AC960" i="3"/>
  <c r="AC959" i="3" s="1"/>
  <c r="B961" i="3"/>
  <c r="B962" i="3"/>
  <c r="T962" i="3"/>
  <c r="U962" i="3"/>
  <c r="V962" i="3"/>
  <c r="W962" i="3"/>
  <c r="X962" i="3"/>
  <c r="Y962" i="3"/>
  <c r="Z962" i="3"/>
  <c r="AA962" i="3"/>
  <c r="B963" i="3"/>
  <c r="AB963" i="3"/>
  <c r="AB962" i="3" s="1"/>
  <c r="AC963" i="3"/>
  <c r="AC962" i="3" s="1"/>
  <c r="B964" i="3"/>
  <c r="T964" i="3"/>
  <c r="U964" i="3"/>
  <c r="V964" i="3"/>
  <c r="W964" i="3"/>
  <c r="X964" i="3"/>
  <c r="Y964" i="3"/>
  <c r="Z964" i="3"/>
  <c r="AA964" i="3"/>
  <c r="B965" i="3"/>
  <c r="AB965" i="3"/>
  <c r="AC965" i="3"/>
  <c r="B966" i="3"/>
  <c r="AB966" i="3"/>
  <c r="AC966" i="3"/>
  <c r="B967" i="3"/>
  <c r="B968" i="3"/>
  <c r="T968" i="3"/>
  <c r="T967" i="3" s="1"/>
  <c r="U968" i="3"/>
  <c r="U967" i="3" s="1"/>
  <c r="V968" i="3"/>
  <c r="V967" i="3" s="1"/>
  <c r="W968" i="3"/>
  <c r="W967" i="3" s="1"/>
  <c r="X968" i="3"/>
  <c r="X967" i="3" s="1"/>
  <c r="Y968" i="3"/>
  <c r="Y967" i="3" s="1"/>
  <c r="Z968" i="3"/>
  <c r="Z967" i="3" s="1"/>
  <c r="AA968" i="3"/>
  <c r="AA967" i="3" s="1"/>
  <c r="B969" i="3"/>
  <c r="AB969" i="3"/>
  <c r="AB968" i="3" s="1"/>
  <c r="AB967" i="3" s="1"/>
  <c r="AC969" i="3"/>
  <c r="AC968" i="3" s="1"/>
  <c r="AC967" i="3" s="1"/>
  <c r="B970" i="3"/>
  <c r="B971" i="3"/>
  <c r="T971" i="3"/>
  <c r="U971" i="3"/>
  <c r="V971" i="3"/>
  <c r="W971" i="3"/>
  <c r="X971" i="3"/>
  <c r="Y971" i="3"/>
  <c r="Z971" i="3"/>
  <c r="AA971" i="3"/>
  <c r="B972" i="3"/>
  <c r="AB972" i="3"/>
  <c r="AC972" i="3"/>
  <c r="B973" i="3"/>
  <c r="AB973" i="3"/>
  <c r="AC973" i="3"/>
  <c r="B974" i="3"/>
  <c r="AB974" i="3"/>
  <c r="AC974" i="3"/>
  <c r="B975" i="3"/>
  <c r="T975" i="3"/>
  <c r="U975" i="3"/>
  <c r="V975" i="3"/>
  <c r="W975" i="3"/>
  <c r="X975" i="3"/>
  <c r="Y975" i="3"/>
  <c r="Z975" i="3"/>
  <c r="AA975" i="3"/>
  <c r="B976" i="3"/>
  <c r="AB976" i="3"/>
  <c r="AC976" i="3"/>
  <c r="B977" i="3"/>
  <c r="AB977" i="3"/>
  <c r="AC977" i="3"/>
  <c r="B978" i="3"/>
  <c r="B979" i="3"/>
  <c r="B980" i="3"/>
  <c r="B981" i="3"/>
  <c r="T981" i="3"/>
  <c r="U981" i="3"/>
  <c r="V981" i="3"/>
  <c r="W981" i="3"/>
  <c r="X981" i="3"/>
  <c r="Y981" i="3"/>
  <c r="Z981" i="3"/>
  <c r="AA981" i="3"/>
  <c r="B982" i="3"/>
  <c r="AB982" i="3"/>
  <c r="AB981" i="3" s="1"/>
  <c r="AC982" i="3"/>
  <c r="AC981" i="3" s="1"/>
  <c r="B983" i="3"/>
  <c r="T983" i="3"/>
  <c r="U983" i="3"/>
  <c r="V983" i="3"/>
  <c r="W983" i="3"/>
  <c r="X983" i="3"/>
  <c r="Y983" i="3"/>
  <c r="Z983" i="3"/>
  <c r="AA983" i="3"/>
  <c r="B984" i="3"/>
  <c r="AB984" i="3"/>
  <c r="AB983" i="3" s="1"/>
  <c r="AC984" i="3"/>
  <c r="AC983" i="3" s="1"/>
  <c r="B985" i="3"/>
  <c r="B986" i="3"/>
  <c r="T986" i="3"/>
  <c r="T985" i="3" s="1"/>
  <c r="U986" i="3"/>
  <c r="U985" i="3" s="1"/>
  <c r="V986" i="3"/>
  <c r="V985" i="3" s="1"/>
  <c r="W986" i="3"/>
  <c r="W985" i="3" s="1"/>
  <c r="X986" i="3"/>
  <c r="X985" i="3" s="1"/>
  <c r="Y986" i="3"/>
  <c r="Y985" i="3" s="1"/>
  <c r="Z986" i="3"/>
  <c r="Z985" i="3" s="1"/>
  <c r="AA986" i="3"/>
  <c r="AA985" i="3" s="1"/>
  <c r="B987" i="3"/>
  <c r="AB987" i="3"/>
  <c r="AC987" i="3"/>
  <c r="B988" i="3"/>
  <c r="AB988" i="3"/>
  <c r="AC988" i="3"/>
  <c r="B989" i="3"/>
  <c r="B990" i="3"/>
  <c r="T990" i="3"/>
  <c r="T989" i="3" s="1"/>
  <c r="U990" i="3"/>
  <c r="U989" i="3" s="1"/>
  <c r="V990" i="3"/>
  <c r="V989" i="3" s="1"/>
  <c r="W990" i="3"/>
  <c r="W989" i="3" s="1"/>
  <c r="X990" i="3"/>
  <c r="X989" i="3" s="1"/>
  <c r="Y990" i="3"/>
  <c r="Y989" i="3" s="1"/>
  <c r="Z990" i="3"/>
  <c r="Z989" i="3" s="1"/>
  <c r="AA990" i="3"/>
  <c r="AA989" i="3" s="1"/>
  <c r="B991" i="3"/>
  <c r="AB991" i="3"/>
  <c r="AB990" i="3" s="1"/>
  <c r="AB989" i="3" s="1"/>
  <c r="AC991" i="3"/>
  <c r="AC990" i="3" s="1"/>
  <c r="AC989" i="3" s="1"/>
  <c r="B992" i="3"/>
  <c r="B993" i="3"/>
  <c r="B994" i="3"/>
  <c r="T994" i="3"/>
  <c r="T993" i="3" s="1"/>
  <c r="U994" i="3"/>
  <c r="U993" i="3" s="1"/>
  <c r="V994" i="3"/>
  <c r="V993" i="3" s="1"/>
  <c r="W994" i="3"/>
  <c r="W993" i="3" s="1"/>
  <c r="X994" i="3"/>
  <c r="X993" i="3" s="1"/>
  <c r="Y994" i="3"/>
  <c r="Y993" i="3" s="1"/>
  <c r="Z994" i="3"/>
  <c r="Z993" i="3" s="1"/>
  <c r="AA994" i="3"/>
  <c r="AA993" i="3" s="1"/>
  <c r="B995" i="3"/>
  <c r="AB995" i="3"/>
  <c r="AC995" i="3"/>
  <c r="B996" i="3"/>
  <c r="AB996" i="3"/>
  <c r="AC996" i="3"/>
  <c r="B997" i="3"/>
  <c r="AB997" i="3"/>
  <c r="AC997" i="3"/>
  <c r="B998" i="3"/>
  <c r="AB998" i="3"/>
  <c r="AC998" i="3"/>
  <c r="B999" i="3"/>
  <c r="AB999" i="3"/>
  <c r="AC999" i="3"/>
  <c r="B1000" i="3"/>
  <c r="AB1000" i="3"/>
  <c r="AC1000" i="3"/>
  <c r="B1001" i="3"/>
  <c r="B1002" i="3"/>
  <c r="T1002" i="3"/>
  <c r="T1001" i="3" s="1"/>
  <c r="U1002" i="3"/>
  <c r="U1001" i="3" s="1"/>
  <c r="V1002" i="3"/>
  <c r="V1001" i="3" s="1"/>
  <c r="W1002" i="3"/>
  <c r="W1001" i="3" s="1"/>
  <c r="X1002" i="3"/>
  <c r="X1001" i="3" s="1"/>
  <c r="Y1002" i="3"/>
  <c r="Y1001" i="3" s="1"/>
  <c r="Z1002" i="3"/>
  <c r="Z1001" i="3" s="1"/>
  <c r="AA1002" i="3"/>
  <c r="AA1001" i="3" s="1"/>
  <c r="B1003" i="3"/>
  <c r="AB1003" i="3"/>
  <c r="AB1002" i="3" s="1"/>
  <c r="AB1001" i="3" s="1"/>
  <c r="AC1003" i="3"/>
  <c r="AC1002" i="3" s="1"/>
  <c r="AC1001" i="3" s="1"/>
  <c r="B1004" i="3"/>
  <c r="B1005" i="3"/>
  <c r="B1006" i="3"/>
  <c r="B1007" i="3"/>
  <c r="B1008" i="3"/>
  <c r="AB1008" i="3"/>
  <c r="AC1008" i="3"/>
  <c r="B1009" i="3"/>
  <c r="AB1009" i="3"/>
  <c r="AC1009" i="3"/>
  <c r="B1010" i="3"/>
  <c r="T1010" i="3"/>
  <c r="T1006" i="3" s="1"/>
  <c r="T1005" i="3" s="1"/>
  <c r="U1010" i="3"/>
  <c r="U1006" i="3" s="1"/>
  <c r="U1005" i="3" s="1"/>
  <c r="V1010" i="3"/>
  <c r="V1006" i="3" s="1"/>
  <c r="V1005" i="3" s="1"/>
  <c r="W1010" i="3"/>
  <c r="W1006" i="3" s="1"/>
  <c r="W1005" i="3" s="1"/>
  <c r="X1010" i="3"/>
  <c r="X1006" i="3" s="1"/>
  <c r="X1005" i="3" s="1"/>
  <c r="Y1010" i="3"/>
  <c r="Y1006" i="3" s="1"/>
  <c r="Y1005" i="3" s="1"/>
  <c r="Z1010" i="3"/>
  <c r="Z1006" i="3" s="1"/>
  <c r="Z1005" i="3" s="1"/>
  <c r="AA1010" i="3"/>
  <c r="AA1006" i="3" s="1"/>
  <c r="AA1005" i="3" s="1"/>
  <c r="B1011" i="3"/>
  <c r="AB1011" i="3"/>
  <c r="AB1010" i="3" s="1"/>
  <c r="AB1006" i="3" s="1"/>
  <c r="AB1005" i="3" s="1"/>
  <c r="AC1011" i="3"/>
  <c r="AC1010" i="3" s="1"/>
  <c r="AC1006" i="3" s="1"/>
  <c r="AC1005" i="3" s="1"/>
  <c r="B1012" i="3"/>
  <c r="B1013" i="3"/>
  <c r="B1014" i="3"/>
  <c r="B1015" i="3"/>
  <c r="AB1015" i="3"/>
  <c r="AC1015" i="3"/>
  <c r="B1016" i="3"/>
  <c r="AB1016" i="3"/>
  <c r="AC1016" i="3"/>
  <c r="B1017" i="3"/>
  <c r="AB1017" i="3"/>
  <c r="AC1017" i="3"/>
  <c r="B1018" i="3"/>
  <c r="AB1018" i="3"/>
  <c r="AC1018" i="3"/>
  <c r="B1019" i="3"/>
  <c r="AB1019" i="3"/>
  <c r="AC1019" i="3"/>
  <c r="B1020" i="3"/>
  <c r="AB1020" i="3"/>
  <c r="AC1020" i="3"/>
  <c r="B1021" i="3"/>
  <c r="T1021" i="3"/>
  <c r="T1013" i="3" s="1"/>
  <c r="U1021" i="3"/>
  <c r="U1013" i="3" s="1"/>
  <c r="V1021" i="3"/>
  <c r="V1013" i="3" s="1"/>
  <c r="W1021" i="3"/>
  <c r="W1013" i="3" s="1"/>
  <c r="X1021" i="3"/>
  <c r="X1013" i="3" s="1"/>
  <c r="Y1021" i="3"/>
  <c r="Y1013" i="3" s="1"/>
  <c r="Z1021" i="3"/>
  <c r="Z1013" i="3" s="1"/>
  <c r="AA1021" i="3"/>
  <c r="AA1013" i="3" s="1"/>
  <c r="B1022" i="3"/>
  <c r="AB1022" i="3"/>
  <c r="AB1021" i="3" s="1"/>
  <c r="AB1013" i="3" s="1"/>
  <c r="AC1022" i="3"/>
  <c r="AC1021" i="3" s="1"/>
  <c r="AC1013" i="3" s="1"/>
  <c r="B1023" i="3"/>
  <c r="B1024" i="3"/>
  <c r="T1024" i="3"/>
  <c r="U1024" i="3"/>
  <c r="V1024" i="3"/>
  <c r="W1024" i="3"/>
  <c r="X1024" i="3"/>
  <c r="Y1024" i="3"/>
  <c r="Z1024" i="3"/>
  <c r="AA1024" i="3"/>
  <c r="B1025" i="3"/>
  <c r="AB1025" i="3"/>
  <c r="AB1024" i="3" s="1"/>
  <c r="AC1025" i="3"/>
  <c r="AC1024" i="3" s="1"/>
  <c r="B1026" i="3"/>
  <c r="T1026" i="3"/>
  <c r="U1026" i="3"/>
  <c r="V1026" i="3"/>
  <c r="W1026" i="3"/>
  <c r="X1026" i="3"/>
  <c r="Y1026" i="3"/>
  <c r="Z1026" i="3"/>
  <c r="AA1026" i="3"/>
  <c r="B1027" i="3"/>
  <c r="AB1027" i="3"/>
  <c r="AB1026" i="3" s="1"/>
  <c r="AB1023" i="3" s="1"/>
  <c r="AC1027" i="3"/>
  <c r="AC1026" i="3" s="1"/>
  <c r="B1028" i="3"/>
  <c r="B1029" i="3"/>
  <c r="B1030" i="3"/>
  <c r="B1031" i="3"/>
  <c r="T1031" i="3"/>
  <c r="T1030" i="3" s="1"/>
  <c r="T1029" i="3" s="1"/>
  <c r="U1031" i="3"/>
  <c r="U1030" i="3" s="1"/>
  <c r="U1029" i="3" s="1"/>
  <c r="V1031" i="3"/>
  <c r="V1030" i="3" s="1"/>
  <c r="V1029" i="3" s="1"/>
  <c r="W1031" i="3"/>
  <c r="W1030" i="3" s="1"/>
  <c r="W1029" i="3" s="1"/>
  <c r="X1031" i="3"/>
  <c r="X1030" i="3" s="1"/>
  <c r="X1029" i="3" s="1"/>
  <c r="Y1031" i="3"/>
  <c r="Y1030" i="3" s="1"/>
  <c r="Y1029" i="3" s="1"/>
  <c r="Z1031" i="3"/>
  <c r="Z1030" i="3" s="1"/>
  <c r="Z1029" i="3" s="1"/>
  <c r="AA1031" i="3"/>
  <c r="AA1030" i="3" s="1"/>
  <c r="AA1029" i="3" s="1"/>
  <c r="B1032" i="3"/>
  <c r="AB1032" i="3"/>
  <c r="AB1031" i="3" s="1"/>
  <c r="AB1030" i="3" s="1"/>
  <c r="AB1029" i="3" s="1"/>
  <c r="AC1032" i="3"/>
  <c r="AC1031" i="3" s="1"/>
  <c r="AC1030" i="3" s="1"/>
  <c r="AC1029" i="3" s="1"/>
  <c r="B1033" i="3"/>
  <c r="B1034" i="3"/>
  <c r="B1035" i="3"/>
  <c r="T1035" i="3"/>
  <c r="T1034" i="3" s="1"/>
  <c r="U1035" i="3"/>
  <c r="U1034" i="3" s="1"/>
  <c r="V1035" i="3"/>
  <c r="V1034" i="3" s="1"/>
  <c r="W1035" i="3"/>
  <c r="W1034" i="3" s="1"/>
  <c r="X1035" i="3"/>
  <c r="X1034" i="3" s="1"/>
  <c r="Y1035" i="3"/>
  <c r="Y1034" i="3" s="1"/>
  <c r="Z1035" i="3"/>
  <c r="Z1034" i="3" s="1"/>
  <c r="AA1035" i="3"/>
  <c r="AA1034" i="3" s="1"/>
  <c r="B1036" i="3"/>
  <c r="AB1036" i="3"/>
  <c r="AB1035" i="3" s="1"/>
  <c r="AB1034" i="3" s="1"/>
  <c r="AC1036" i="3"/>
  <c r="AC1035" i="3" s="1"/>
  <c r="AC1034" i="3" s="1"/>
  <c r="B1037" i="3"/>
  <c r="B1038" i="3"/>
  <c r="T1038" i="3"/>
  <c r="T1037" i="3" s="1"/>
  <c r="U1038" i="3"/>
  <c r="U1037" i="3" s="1"/>
  <c r="V1038" i="3"/>
  <c r="V1037" i="3" s="1"/>
  <c r="W1038" i="3"/>
  <c r="W1037" i="3" s="1"/>
  <c r="X1038" i="3"/>
  <c r="X1037" i="3" s="1"/>
  <c r="Y1038" i="3"/>
  <c r="Y1037" i="3" s="1"/>
  <c r="Z1038" i="3"/>
  <c r="Z1037" i="3" s="1"/>
  <c r="AA1038" i="3"/>
  <c r="AA1037" i="3" s="1"/>
  <c r="B1039" i="3"/>
  <c r="AB1039" i="3"/>
  <c r="AB1038" i="3" s="1"/>
  <c r="AB1037" i="3" s="1"/>
  <c r="AC1039" i="3"/>
  <c r="AC1038" i="3" s="1"/>
  <c r="AC1037" i="3" s="1"/>
  <c r="B1040" i="3"/>
  <c r="B1041" i="3"/>
  <c r="T1041" i="3"/>
  <c r="T1040" i="3" s="1"/>
  <c r="U1041" i="3"/>
  <c r="U1040" i="3" s="1"/>
  <c r="V1041" i="3"/>
  <c r="V1040" i="3" s="1"/>
  <c r="W1041" i="3"/>
  <c r="W1040" i="3" s="1"/>
  <c r="X1041" i="3"/>
  <c r="X1040" i="3" s="1"/>
  <c r="Y1041" i="3"/>
  <c r="Y1040" i="3" s="1"/>
  <c r="Z1041" i="3"/>
  <c r="Z1040" i="3" s="1"/>
  <c r="AA1041" i="3"/>
  <c r="AA1040" i="3" s="1"/>
  <c r="B1042" i="3"/>
  <c r="AB1042" i="3"/>
  <c r="AB1041" i="3" s="1"/>
  <c r="AB1040" i="3" s="1"/>
  <c r="AC1042" i="3"/>
  <c r="AC1041" i="3" s="1"/>
  <c r="AC1040" i="3" s="1"/>
  <c r="B1043" i="3"/>
  <c r="B1044" i="3"/>
  <c r="B1045" i="3"/>
  <c r="T1045" i="3"/>
  <c r="T1044" i="3" s="1"/>
  <c r="U1045" i="3"/>
  <c r="U1044" i="3" s="1"/>
  <c r="V1045" i="3"/>
  <c r="V1044" i="3" s="1"/>
  <c r="W1045" i="3"/>
  <c r="W1044" i="3" s="1"/>
  <c r="X1045" i="3"/>
  <c r="X1044" i="3" s="1"/>
  <c r="Y1045" i="3"/>
  <c r="Y1044" i="3" s="1"/>
  <c r="Z1045" i="3"/>
  <c r="Z1044" i="3" s="1"/>
  <c r="AA1045" i="3"/>
  <c r="AA1044" i="3" s="1"/>
  <c r="B1046" i="3"/>
  <c r="AB1046" i="3"/>
  <c r="AC1046" i="3"/>
  <c r="B1047" i="3"/>
  <c r="AB1047" i="3"/>
  <c r="AC1047" i="3"/>
  <c r="B1048" i="3"/>
  <c r="AB1048" i="3"/>
  <c r="AC1048" i="3"/>
  <c r="B1049" i="3"/>
  <c r="B1050" i="3"/>
  <c r="T1050" i="3"/>
  <c r="U1050" i="3"/>
  <c r="V1050" i="3"/>
  <c r="W1050" i="3"/>
  <c r="X1050" i="3"/>
  <c r="Y1050" i="3"/>
  <c r="Z1050" i="3"/>
  <c r="AA1050" i="3"/>
  <c r="B1051" i="3"/>
  <c r="AB1051" i="3"/>
  <c r="AC1051" i="3"/>
  <c r="B1052" i="3"/>
  <c r="AB1052" i="3"/>
  <c r="AC1052" i="3"/>
  <c r="B1053" i="3"/>
  <c r="AB1053" i="3"/>
  <c r="AC1053" i="3"/>
  <c r="B1054" i="3"/>
  <c r="AB1054" i="3"/>
  <c r="AC1054" i="3"/>
  <c r="B1055" i="3"/>
  <c r="AB1055" i="3"/>
  <c r="AC1055" i="3"/>
  <c r="B1056" i="3"/>
  <c r="T1056" i="3"/>
  <c r="T1049" i="3" s="1"/>
  <c r="U1056" i="3"/>
  <c r="V1056" i="3"/>
  <c r="V1049" i="3" s="1"/>
  <c r="W1056" i="3"/>
  <c r="X1056" i="3"/>
  <c r="Y1056" i="3"/>
  <c r="Z1056" i="3"/>
  <c r="AA1056" i="3"/>
  <c r="B1057" i="3"/>
  <c r="AB1057" i="3"/>
  <c r="AC1057" i="3"/>
  <c r="B1058" i="3"/>
  <c r="AB1058" i="3"/>
  <c r="AC1058" i="3"/>
  <c r="B1059" i="3"/>
  <c r="AB1059" i="3"/>
  <c r="AC1059" i="3"/>
  <c r="B1060" i="3"/>
  <c r="AB1060" i="3"/>
  <c r="AC1060" i="3"/>
  <c r="B1061" i="3"/>
  <c r="AB1061" i="3"/>
  <c r="AC1061" i="3"/>
  <c r="AC826" i="3" l="1"/>
  <c r="X781" i="3"/>
  <c r="AC372" i="3"/>
  <c r="AC371" i="3" s="1"/>
  <c r="AC370" i="3" s="1"/>
  <c r="AA96" i="3"/>
  <c r="Z605" i="3"/>
  <c r="B243" i="3"/>
  <c r="Y1023" i="3"/>
  <c r="AC986" i="3"/>
  <c r="AC985" i="3" s="1"/>
  <c r="AB894" i="3"/>
  <c r="W729" i="3"/>
  <c r="X626" i="3"/>
  <c r="X625" i="3" s="1"/>
  <c r="U311" i="3"/>
  <c r="T167" i="3"/>
  <c r="W874" i="3"/>
  <c r="Z635" i="3"/>
  <c r="U626" i="3"/>
  <c r="U625" i="3" s="1"/>
  <c r="AC331" i="3"/>
  <c r="AC330" i="3" s="1"/>
  <c r="AC329" i="3" s="1"/>
  <c r="X980" i="3"/>
  <c r="V920" i="3"/>
  <c r="V919" i="3" s="1"/>
  <c r="Y167" i="3"/>
  <c r="T577" i="3"/>
  <c r="Z751" i="3"/>
  <c r="X146" i="3"/>
  <c r="AA136" i="3"/>
  <c r="AA135" i="3" s="1"/>
  <c r="V243" i="3"/>
  <c r="T233" i="3"/>
  <c r="AC164" i="3"/>
  <c r="AC128" i="3"/>
  <c r="AC127" i="3" s="1"/>
  <c r="AC30" i="3"/>
  <c r="AC29" i="3" s="1"/>
  <c r="AC28" i="3" s="1"/>
  <c r="AC631" i="3"/>
  <c r="AC562" i="3"/>
  <c r="AC561" i="3" s="1"/>
  <c r="AC560" i="3" s="1"/>
  <c r="AC559" i="3" s="1"/>
  <c r="AB627" i="3"/>
  <c r="U781" i="3"/>
  <c r="AA684" i="3"/>
  <c r="W670" i="3"/>
  <c r="AC289" i="3"/>
  <c r="AC288" i="3" s="1"/>
  <c r="AC287" i="3" s="1"/>
  <c r="E256" i="3"/>
  <c r="B256" i="3" s="1"/>
  <c r="Z96" i="3"/>
  <c r="AB87" i="3"/>
  <c r="AB86" i="3" s="1"/>
  <c r="AB85" i="3" s="1"/>
  <c r="X287" i="3"/>
  <c r="V233" i="3"/>
  <c r="U942" i="3"/>
  <c r="AB696" i="3"/>
  <c r="AB695" i="3" s="1"/>
  <c r="X695" i="3"/>
  <c r="AC617" i="3"/>
  <c r="AC616" i="3" s="1"/>
  <c r="AC615" i="3" s="1"/>
  <c r="AC610" i="3" s="1"/>
  <c r="Y597" i="3"/>
  <c r="AB649" i="3"/>
  <c r="X597" i="3"/>
  <c r="B263" i="3"/>
  <c r="AA189" i="3"/>
  <c r="Z929" i="3"/>
  <c r="Z928" i="3" s="1"/>
  <c r="Y929" i="3"/>
  <c r="Y928" i="3" s="1"/>
  <c r="W751" i="3"/>
  <c r="AC571" i="3"/>
  <c r="U356" i="3"/>
  <c r="T736" i="3"/>
  <c r="V684" i="3"/>
  <c r="U570" i="3"/>
  <c r="X356" i="3"/>
  <c r="E285" i="3"/>
  <c r="B285" i="3" s="1"/>
  <c r="AB118" i="3"/>
  <c r="AB117" i="3" s="1"/>
  <c r="U992" i="3"/>
  <c r="W929" i="3"/>
  <c r="AA854" i="3"/>
  <c r="U751" i="3"/>
  <c r="Y729" i="3"/>
  <c r="U684" i="3"/>
  <c r="U649" i="3"/>
  <c r="W123" i="3"/>
  <c r="V854" i="3"/>
  <c r="V370" i="3"/>
  <c r="Z356" i="3"/>
  <c r="V356" i="3"/>
  <c r="AB317" i="3"/>
  <c r="AB930" i="3"/>
  <c r="AB929" i="3" s="1"/>
  <c r="AB928" i="3" s="1"/>
  <c r="U929" i="3"/>
  <c r="U928" i="3" s="1"/>
  <c r="T751" i="3"/>
  <c r="Y695" i="3"/>
  <c r="AA635" i="3"/>
  <c r="X577" i="3"/>
  <c r="W570" i="3"/>
  <c r="V386" i="3"/>
  <c r="W356" i="3"/>
  <c r="W335" i="3"/>
  <c r="W243" i="3"/>
  <c r="B236" i="3"/>
  <c r="AB215" i="3"/>
  <c r="AB214" i="3" s="1"/>
  <c r="AB139" i="3"/>
  <c r="AB136" i="3" s="1"/>
  <c r="AB135" i="3" s="1"/>
  <c r="Z23" i="3"/>
  <c r="T741" i="3"/>
  <c r="T370" i="3"/>
  <c r="AC244" i="3"/>
  <c r="Z992" i="3"/>
  <c r="W980" i="3"/>
  <c r="AC975" i="3"/>
  <c r="AC964" i="3"/>
  <c r="AC961" i="3" s="1"/>
  <c r="U961" i="3"/>
  <c r="Z942" i="3"/>
  <c r="X879" i="3"/>
  <c r="Y874" i="3"/>
  <c r="Z684" i="3"/>
  <c r="X640" i="3"/>
  <c r="AB356" i="3"/>
  <c r="AC253" i="3"/>
  <c r="U243" i="3"/>
  <c r="U233" i="3"/>
  <c r="AA167" i="3"/>
  <c r="AB132" i="3"/>
  <c r="AB131" i="3" s="1"/>
  <c r="X961" i="3"/>
  <c r="V879" i="3"/>
  <c r="Y823" i="3"/>
  <c r="V695" i="3"/>
  <c r="W640" i="3"/>
  <c r="T635" i="3"/>
  <c r="X635" i="3"/>
  <c r="AA626" i="3"/>
  <c r="AA625" i="3" s="1"/>
  <c r="X605" i="3"/>
  <c r="AA597" i="3"/>
  <c r="T570" i="3"/>
  <c r="T356" i="3"/>
  <c r="Z311" i="3"/>
  <c r="T243" i="3"/>
  <c r="AB172" i="3"/>
  <c r="Z167" i="3"/>
  <c r="Z136" i="3"/>
  <c r="V136" i="3"/>
  <c r="Z72" i="3"/>
  <c r="AC730" i="3"/>
  <c r="AC729" i="3" s="1"/>
  <c r="U610" i="3"/>
  <c r="Z597" i="3"/>
  <c r="Y570" i="3"/>
  <c r="AB571" i="3"/>
  <c r="AB570" i="3" s="1"/>
  <c r="AA570" i="3"/>
  <c r="AA356" i="3"/>
  <c r="T287" i="3"/>
  <c r="AB280" i="3"/>
  <c r="AB279" i="3" s="1"/>
  <c r="AC139" i="3"/>
  <c r="AC136" i="3" s="1"/>
  <c r="AC135" i="3" s="1"/>
  <c r="U136" i="3"/>
  <c r="AB39" i="3"/>
  <c r="AB38" i="3" s="1"/>
  <c r="AB37" i="3" s="1"/>
  <c r="AB36" i="3" s="1"/>
  <c r="Z961" i="3"/>
  <c r="X920" i="3"/>
  <c r="X919" i="3" s="1"/>
  <c r="Z874" i="3"/>
  <c r="V874" i="3"/>
  <c r="AC854" i="3"/>
  <c r="AC853" i="3" s="1"/>
  <c r="X806" i="3"/>
  <c r="U736" i="3"/>
  <c r="AB712" i="3"/>
  <c r="AB711" i="3" s="1"/>
  <c r="AB710" i="3" s="1"/>
  <c r="AB709" i="3" s="1"/>
  <c r="AB708" i="3" s="1"/>
  <c r="U640" i="3"/>
  <c r="Y626" i="3"/>
  <c r="Y625" i="3" s="1"/>
  <c r="AA610" i="3"/>
  <c r="V605" i="3"/>
  <c r="X311" i="3"/>
  <c r="X295" i="3" s="1"/>
  <c r="X286" i="3" s="1"/>
  <c r="Z243" i="3"/>
  <c r="Z233" i="3"/>
  <c r="Z189" i="3"/>
  <c r="Y146" i="3"/>
  <c r="X136" i="3"/>
  <c r="Z781" i="3"/>
  <c r="AB777" i="3"/>
  <c r="AB776" i="3" s="1"/>
  <c r="U729" i="3"/>
  <c r="U719" i="3" s="1"/>
  <c r="AA695" i="3"/>
  <c r="AB617" i="3"/>
  <c r="AB616" i="3" s="1"/>
  <c r="AB615" i="3" s="1"/>
  <c r="AB610" i="3" s="1"/>
  <c r="V577" i="3"/>
  <c r="T386" i="3"/>
  <c r="AC353" i="3"/>
  <c r="Z335" i="3"/>
  <c r="W311" i="3"/>
  <c r="E265" i="3"/>
  <c r="E266" i="3" s="1"/>
  <c r="B266" i="3" s="1"/>
  <c r="AB46" i="3"/>
  <c r="AB45" i="3" s="1"/>
  <c r="AB44" i="3" s="1"/>
  <c r="AB43" i="3" s="1"/>
  <c r="T23" i="3"/>
  <c r="T22" i="3" s="1"/>
  <c r="T21" i="3" s="1"/>
  <c r="T15" i="3" s="1"/>
  <c r="AC920" i="3"/>
  <c r="AC919" i="3" s="1"/>
  <c r="Y901" i="3"/>
  <c r="AA879" i="3"/>
  <c r="U854" i="3"/>
  <c r="U853" i="3" s="1"/>
  <c r="AC687" i="3"/>
  <c r="AC684" i="3" s="1"/>
  <c r="T605" i="3"/>
  <c r="U396" i="3"/>
  <c r="Y335" i="3"/>
  <c r="V311" i="3"/>
  <c r="V287" i="3"/>
  <c r="AC118" i="3"/>
  <c r="AC117" i="3" s="1"/>
  <c r="AB30" i="3"/>
  <c r="AB29" i="3" s="1"/>
  <c r="AB28" i="3" s="1"/>
  <c r="W23" i="3"/>
  <c r="W22" i="3" s="1"/>
  <c r="W21" i="3" s="1"/>
  <c r="W15" i="3" s="1"/>
  <c r="AA23" i="3"/>
  <c r="AA22" i="3" s="1"/>
  <c r="AA21" i="3" s="1"/>
  <c r="AA15" i="3" s="1"/>
  <c r="B238" i="3"/>
  <c r="E239" i="3"/>
  <c r="B239" i="3" s="1"/>
  <c r="B270" i="3"/>
  <c r="E271" i="3"/>
  <c r="T992" i="3"/>
  <c r="X1049" i="3"/>
  <c r="X1043" i="3" s="1"/>
  <c r="AB1045" i="3"/>
  <c r="AB1044" i="3" s="1"/>
  <c r="T1023" i="3"/>
  <c r="T1012" i="3" s="1"/>
  <c r="T1004" i="3" s="1"/>
  <c r="X942" i="3"/>
  <c r="Y920" i="3"/>
  <c r="Y919" i="3" s="1"/>
  <c r="V901" i="3"/>
  <c r="V862" i="3" s="1"/>
  <c r="AC874" i="3"/>
  <c r="AB864" i="3"/>
  <c r="AB863" i="3" s="1"/>
  <c r="AB841" i="3"/>
  <c r="AB801" i="3"/>
  <c r="AB736" i="3"/>
  <c r="U695" i="3"/>
  <c r="Z695" i="3"/>
  <c r="W684" i="3"/>
  <c r="Y670" i="3"/>
  <c r="U656" i="3"/>
  <c r="Y640" i="3"/>
  <c r="Z626" i="3"/>
  <c r="Z625" i="3" s="1"/>
  <c r="Z610" i="3"/>
  <c r="AB598" i="3"/>
  <c r="AB597" i="3" s="1"/>
  <c r="U597" i="3"/>
  <c r="U386" i="3"/>
  <c r="U370" i="3"/>
  <c r="AB312" i="3"/>
  <c r="W233" i="3"/>
  <c r="W232" i="3" s="1"/>
  <c r="W227" i="3" s="1"/>
  <c r="AC190" i="3"/>
  <c r="AC189" i="3" s="1"/>
  <c r="AB177" i="3"/>
  <c r="AB176" i="3" s="1"/>
  <c r="V146" i="3"/>
  <c r="AB80" i="3"/>
  <c r="AB79" i="3" s="1"/>
  <c r="AB74" i="3"/>
  <c r="AB73" i="3" s="1"/>
  <c r="U23" i="3"/>
  <c r="Y1049" i="3"/>
  <c r="Y1043" i="3" s="1"/>
  <c r="Y879" i="3"/>
  <c r="U874" i="3"/>
  <c r="Y781" i="3"/>
  <c r="AA751" i="3"/>
  <c r="T649" i="3"/>
  <c r="T72" i="3"/>
  <c r="AC894" i="3"/>
  <c r="X684" i="3"/>
  <c r="AC640" i="3"/>
  <c r="U361" i="3"/>
  <c r="X335" i="3"/>
  <c r="X334" i="3" s="1"/>
  <c r="AC312" i="3"/>
  <c r="AB244" i="3"/>
  <c r="AB147" i="3"/>
  <c r="U146" i="3"/>
  <c r="AB1050" i="3"/>
  <c r="U1049" i="3"/>
  <c r="U1043" i="3" s="1"/>
  <c r="AB920" i="3"/>
  <c r="AB919" i="3" s="1"/>
  <c r="AC746" i="3"/>
  <c r="AC745" i="3" s="1"/>
  <c r="W695" i="3"/>
  <c r="T684" i="3"/>
  <c r="AC681" i="3"/>
  <c r="Z656" i="3"/>
  <c r="Z649" i="3"/>
  <c r="V640" i="3"/>
  <c r="AC627" i="3"/>
  <c r="AC626" i="3" s="1"/>
  <c r="AC625" i="3" s="1"/>
  <c r="W626" i="3"/>
  <c r="W625" i="3" s="1"/>
  <c r="Y577" i="3"/>
  <c r="Z570" i="3"/>
  <c r="B269" i="3"/>
  <c r="B237" i="3"/>
  <c r="V189" i="3"/>
  <c r="T146" i="3"/>
  <c r="X135" i="3"/>
  <c r="T136" i="3"/>
  <c r="T135" i="3" s="1"/>
  <c r="Y96" i="3"/>
  <c r="W992" i="3"/>
  <c r="T942" i="3"/>
  <c r="AB844" i="3"/>
  <c r="W806" i="3"/>
  <c r="AC782" i="3"/>
  <c r="X751" i="3"/>
  <c r="AB746" i="3"/>
  <c r="AB745" i="3" s="1"/>
  <c r="V741" i="3"/>
  <c r="X736" i="3"/>
  <c r="AA729" i="3"/>
  <c r="AA719" i="3" s="1"/>
  <c r="AB704" i="3"/>
  <c r="AB703" i="3" s="1"/>
  <c r="AC696" i="3"/>
  <c r="AC695" i="3" s="1"/>
  <c r="AB681" i="3"/>
  <c r="X634" i="3"/>
  <c r="V626" i="3"/>
  <c r="V625" i="3" s="1"/>
  <c r="AB383" i="3"/>
  <c r="AB382" i="3" s="1"/>
  <c r="AB381" i="3" s="1"/>
  <c r="AB353" i="3"/>
  <c r="U335" i="3"/>
  <c r="U334" i="3" s="1"/>
  <c r="U328" i="3" s="1"/>
  <c r="V335" i="3"/>
  <c r="V334" i="3" s="1"/>
  <c r="V328" i="3" s="1"/>
  <c r="AC317" i="3"/>
  <c r="T311" i="3"/>
  <c r="AC280" i="3"/>
  <c r="AC279" i="3" s="1"/>
  <c r="AA243" i="3"/>
  <c r="AA233" i="3"/>
  <c r="AC184" i="3"/>
  <c r="AC183" i="3" s="1"/>
  <c r="AC172" i="3"/>
  <c r="X167" i="3"/>
  <c r="AA146" i="3"/>
  <c r="AA145" i="3" s="1"/>
  <c r="AC87" i="3"/>
  <c r="AC86" i="3" s="1"/>
  <c r="AC85" i="3" s="1"/>
  <c r="AC39" i="3"/>
  <c r="AC38" i="3" s="1"/>
  <c r="AC37" i="3" s="1"/>
  <c r="AC36" i="3" s="1"/>
  <c r="V970" i="3"/>
  <c r="AB964" i="3"/>
  <c r="AB961" i="3" s="1"/>
  <c r="W741" i="3"/>
  <c r="W736" i="3"/>
  <c r="W719" i="3" s="1"/>
  <c r="V729" i="3"/>
  <c r="Z729" i="3"/>
  <c r="AC712" i="3"/>
  <c r="AC711" i="3" s="1"/>
  <c r="AC710" i="3" s="1"/>
  <c r="AC709" i="3" s="1"/>
  <c r="AC708" i="3" s="1"/>
  <c r="AB687" i="3"/>
  <c r="AB684" i="3" s="1"/>
  <c r="AA605" i="3"/>
  <c r="W577" i="3"/>
  <c r="Y287" i="3"/>
  <c r="AB289" i="3"/>
  <c r="AB288" i="3" s="1"/>
  <c r="AB287" i="3" s="1"/>
  <c r="AC261" i="3"/>
  <c r="AC260" i="3" s="1"/>
  <c r="AB184" i="3"/>
  <c r="AB183" i="3" s="1"/>
  <c r="Z146" i="3"/>
  <c r="Z145" i="3" s="1"/>
  <c r="X72" i="3"/>
  <c r="AA1049" i="3"/>
  <c r="Z1049" i="3"/>
  <c r="Z1043" i="3" s="1"/>
  <c r="V1023" i="3"/>
  <c r="V1012" i="3" s="1"/>
  <c r="V1004" i="3" s="1"/>
  <c r="Y980" i="3"/>
  <c r="Y979" i="3" s="1"/>
  <c r="AB980" i="3"/>
  <c r="V980" i="3"/>
  <c r="V979" i="3" s="1"/>
  <c r="AB975" i="3"/>
  <c r="AA920" i="3"/>
  <c r="AA919" i="3" s="1"/>
  <c r="X874" i="3"/>
  <c r="AB854" i="3"/>
  <c r="U806" i="3"/>
  <c r="W781" i="3"/>
  <c r="T781" i="3"/>
  <c r="Y736" i="3"/>
  <c r="Y719" i="3" s="1"/>
  <c r="V736" i="3"/>
  <c r="AC704" i="3"/>
  <c r="AC703" i="3" s="1"/>
  <c r="T695" i="3"/>
  <c r="Y684" i="3"/>
  <c r="W656" i="3"/>
  <c r="AC649" i="3"/>
  <c r="W649" i="3"/>
  <c r="AA640" i="3"/>
  <c r="AA634" i="3" s="1"/>
  <c r="V635" i="3"/>
  <c r="V634" i="3" s="1"/>
  <c r="V624" i="3" s="1"/>
  <c r="V623" i="3" s="1"/>
  <c r="T626" i="3"/>
  <c r="T625" i="3" s="1"/>
  <c r="T610" i="3"/>
  <c r="W597" i="3"/>
  <c r="AC570" i="3"/>
  <c r="W386" i="3"/>
  <c r="T335" i="3"/>
  <c r="Y243" i="3"/>
  <c r="Y233" i="3"/>
  <c r="AC215" i="3"/>
  <c r="AC214" i="3" s="1"/>
  <c r="U189" i="3"/>
  <c r="AC168" i="3"/>
  <c r="AB164" i="3"/>
  <c r="Y136" i="3"/>
  <c r="Y135" i="3" s="1"/>
  <c r="V123" i="3"/>
  <c r="W901" i="3"/>
  <c r="AC844" i="3"/>
  <c r="V649" i="3"/>
  <c r="AB635" i="3"/>
  <c r="U635" i="3"/>
  <c r="Y605" i="3"/>
  <c r="Y569" i="3" s="1"/>
  <c r="Y558" i="3" s="1"/>
  <c r="V597" i="3"/>
  <c r="V570" i="3"/>
  <c r="AB562" i="3"/>
  <c r="AB561" i="3" s="1"/>
  <c r="AB560" i="3" s="1"/>
  <c r="AB559" i="3" s="1"/>
  <c r="AB391" i="3"/>
  <c r="AB390" i="3" s="1"/>
  <c r="AB386" i="3" s="1"/>
  <c r="AB372" i="3"/>
  <c r="AB371" i="3" s="1"/>
  <c r="Y356" i="3"/>
  <c r="AA335" i="3"/>
  <c r="AA334" i="3" s="1"/>
  <c r="AA328" i="3" s="1"/>
  <c r="AB331" i="3"/>
  <c r="AB330" i="3" s="1"/>
  <c r="AB329" i="3" s="1"/>
  <c r="Y311" i="3"/>
  <c r="Y295" i="3" s="1"/>
  <c r="B283" i="3"/>
  <c r="AC266" i="3"/>
  <c r="AC265" i="3" s="1"/>
  <c r="AB261" i="3"/>
  <c r="AB260" i="3" s="1"/>
  <c r="X233" i="3"/>
  <c r="AB168" i="3"/>
  <c r="AB167" i="3" s="1"/>
  <c r="U167" i="3"/>
  <c r="AB128" i="3"/>
  <c r="AB127" i="3" s="1"/>
  <c r="AB123" i="3" s="1"/>
  <c r="AC101" i="3"/>
  <c r="AC100" i="3" s="1"/>
  <c r="AC80" i="3"/>
  <c r="AC79" i="3" s="1"/>
  <c r="AC74" i="3"/>
  <c r="AC73" i="3" s="1"/>
  <c r="AC23" i="3"/>
  <c r="V23" i="3"/>
  <c r="AB1033" i="3"/>
  <c r="V1043" i="3"/>
  <c r="AB943" i="3"/>
  <c r="AB942" i="3" s="1"/>
  <c r="AC829" i="3"/>
  <c r="Z334" i="3"/>
  <c r="Z328" i="3" s="1"/>
  <c r="Z71" i="3"/>
  <c r="W1049" i="3"/>
  <c r="W1043" i="3" s="1"/>
  <c r="AC806" i="3"/>
  <c r="AB656" i="3"/>
  <c r="T232" i="3"/>
  <c r="Y72" i="3"/>
  <c r="Y71" i="3" s="1"/>
  <c r="V1033" i="3"/>
  <c r="AB1056" i="3"/>
  <c r="AC1045" i="3"/>
  <c r="AC1044" i="3" s="1"/>
  <c r="AB986" i="3"/>
  <c r="AB985" i="3" s="1"/>
  <c r="AA980" i="3"/>
  <c r="AA979" i="3" s="1"/>
  <c r="X970" i="3"/>
  <c r="X941" i="3" s="1"/>
  <c r="AC971" i="3"/>
  <c r="AC970" i="3" s="1"/>
  <c r="T970" i="3"/>
  <c r="Y961" i="3"/>
  <c r="Y942" i="3"/>
  <c r="AA901" i="3"/>
  <c r="AB874" i="3"/>
  <c r="T874" i="3"/>
  <c r="X854" i="3"/>
  <c r="AC814" i="3"/>
  <c r="AC813" i="3" s="1"/>
  <c r="AA806" i="3"/>
  <c r="AB370" i="3"/>
  <c r="AB361" i="3" s="1"/>
  <c r="U123" i="3"/>
  <c r="AA35" i="3"/>
  <c r="AA1043" i="3"/>
  <c r="U920" i="3"/>
  <c r="U919" i="3" s="1"/>
  <c r="W854" i="3"/>
  <c r="AC777" i="3"/>
  <c r="AC776" i="3" s="1"/>
  <c r="W610" i="3"/>
  <c r="Y334" i="3"/>
  <c r="Y328" i="3" s="1"/>
  <c r="U287" i="3"/>
  <c r="Y1012" i="3"/>
  <c r="Y1004" i="3" s="1"/>
  <c r="T823" i="3"/>
  <c r="AA1023" i="3"/>
  <c r="AA1012" i="3" s="1"/>
  <c r="AA1004" i="3" s="1"/>
  <c r="Y992" i="3"/>
  <c r="Z970" i="3"/>
  <c r="W961" i="3"/>
  <c r="W942" i="3"/>
  <c r="X929" i="3"/>
  <c r="X928" i="3" s="1"/>
  <c r="T920" i="3"/>
  <c r="T919" i="3" s="1"/>
  <c r="T901" i="3"/>
  <c r="T863" i="3"/>
  <c r="Z806" i="3"/>
  <c r="U741" i="3"/>
  <c r="V610" i="3"/>
  <c r="AA396" i="3"/>
  <c r="W35" i="3"/>
  <c r="V992" i="3"/>
  <c r="AB971" i="3"/>
  <c r="W1033" i="3"/>
  <c r="Z1023" i="3"/>
  <c r="Z1012" i="3" s="1"/>
  <c r="Z1004" i="3" s="1"/>
  <c r="X992" i="3"/>
  <c r="U970" i="3"/>
  <c r="U941" i="3" s="1"/>
  <c r="Y970" i="3"/>
  <c r="V961" i="3"/>
  <c r="AA942" i="3"/>
  <c r="V942" i="3"/>
  <c r="AB913" i="3"/>
  <c r="AC880" i="3"/>
  <c r="U879" i="3"/>
  <c r="T729" i="3"/>
  <c r="X729" i="3"/>
  <c r="X719" i="3" s="1"/>
  <c r="X328" i="3"/>
  <c r="V232" i="3"/>
  <c r="V227" i="3" s="1"/>
  <c r="X123" i="3"/>
  <c r="T1033" i="3"/>
  <c r="W1023" i="3"/>
  <c r="AB1012" i="3"/>
  <c r="AB1004" i="3" s="1"/>
  <c r="W979" i="3"/>
  <c r="W978" i="3" s="1"/>
  <c r="Z920" i="3"/>
  <c r="Z919" i="3" s="1"/>
  <c r="AB853" i="3"/>
  <c r="Y854" i="3"/>
  <c r="Y853" i="3" s="1"/>
  <c r="T854" i="3"/>
  <c r="T853" i="3" s="1"/>
  <c r="AC768" i="3"/>
  <c r="AC752" i="3"/>
  <c r="AC361" i="3"/>
  <c r="T361" i="3"/>
  <c r="Z295" i="3"/>
  <c r="E240" i="3"/>
  <c r="AA1033" i="3"/>
  <c r="AA1028" i="3" s="1"/>
  <c r="AC1056" i="3"/>
  <c r="AC1050" i="3"/>
  <c r="AC994" i="3"/>
  <c r="AC993" i="3" s="1"/>
  <c r="AC992" i="3" s="1"/>
  <c r="T980" i="3"/>
  <c r="T979" i="3" s="1"/>
  <c r="T978" i="3" s="1"/>
  <c r="AC980" i="3"/>
  <c r="AC979" i="3" s="1"/>
  <c r="AA970" i="3"/>
  <c r="W970" i="3"/>
  <c r="T961" i="3"/>
  <c r="T929" i="3"/>
  <c r="T928" i="3" s="1"/>
  <c r="AC930" i="3"/>
  <c r="AC929" i="3" s="1"/>
  <c r="AC928" i="3" s="1"/>
  <c r="AC904" i="3"/>
  <c r="V823" i="3"/>
  <c r="AB814" i="3"/>
  <c r="AB813" i="3" s="1"/>
  <c r="V806" i="3"/>
  <c r="AB768" i="3"/>
  <c r="Z741" i="3"/>
  <c r="Y741" i="3"/>
  <c r="AC736" i="3"/>
  <c r="AC656" i="3"/>
  <c r="Z135" i="3"/>
  <c r="AB23" i="3"/>
  <c r="AB22" i="3" s="1"/>
  <c r="AB21" i="3" s="1"/>
  <c r="AB15" i="3" s="1"/>
  <c r="T1043" i="3"/>
  <c r="Z1033" i="3"/>
  <c r="Z1028" i="3" s="1"/>
  <c r="W1012" i="3"/>
  <c r="W1004" i="3" s="1"/>
  <c r="AA992" i="3"/>
  <c r="Y1033" i="3"/>
  <c r="X1033" i="3"/>
  <c r="AC1033" i="3"/>
  <c r="AB994" i="3"/>
  <c r="AB993" i="3" s="1"/>
  <c r="AB992" i="3" s="1"/>
  <c r="AC1023" i="3"/>
  <c r="AC1012" i="3" s="1"/>
  <c r="AC1004" i="3" s="1"/>
  <c r="X979" i="3"/>
  <c r="AA853" i="3"/>
  <c r="V853" i="3"/>
  <c r="AB904" i="3"/>
  <c r="X901" i="3"/>
  <c r="AB880" i="3"/>
  <c r="AB879" i="3" s="1"/>
  <c r="AA874" i="3"/>
  <c r="AC864" i="3"/>
  <c r="AC863" i="3" s="1"/>
  <c r="Z854" i="3"/>
  <c r="Z853" i="3" s="1"/>
  <c r="W823" i="3"/>
  <c r="AB782" i="3"/>
  <c r="AA929" i="3"/>
  <c r="AA928" i="3" s="1"/>
  <c r="T879" i="3"/>
  <c r="Z823" i="3"/>
  <c r="U1033" i="3"/>
  <c r="X853" i="3"/>
  <c r="X1023" i="3"/>
  <c r="X1012" i="3" s="1"/>
  <c r="X1004" i="3" s="1"/>
  <c r="U980" i="3"/>
  <c r="U979" i="3" s="1"/>
  <c r="U978" i="3" s="1"/>
  <c r="AC943" i="3"/>
  <c r="AC942" i="3" s="1"/>
  <c r="U901" i="3"/>
  <c r="Z879" i="3"/>
  <c r="W853" i="3"/>
  <c r="AC913" i="3"/>
  <c r="AB829" i="3"/>
  <c r="AB741" i="3"/>
  <c r="AA961" i="3"/>
  <c r="W920" i="3"/>
  <c r="W919" i="3" s="1"/>
  <c r="W928" i="3"/>
  <c r="U1023" i="3"/>
  <c r="U1012" i="3" s="1"/>
  <c r="U1004" i="3" s="1"/>
  <c r="Z980" i="3"/>
  <c r="Z979" i="3" s="1"/>
  <c r="Z978" i="3" s="1"/>
  <c r="V929" i="3"/>
  <c r="V928" i="3" s="1"/>
  <c r="Z901" i="3"/>
  <c r="W879" i="3"/>
  <c r="AA823" i="3"/>
  <c r="V781" i="3"/>
  <c r="Z736" i="3"/>
  <c r="AC741" i="3"/>
  <c r="AA741" i="3"/>
  <c r="X823" i="3"/>
  <c r="AA781" i="3"/>
  <c r="AB826" i="3"/>
  <c r="AB806" i="3"/>
  <c r="T806" i="3"/>
  <c r="AB752" i="3"/>
  <c r="X741" i="3"/>
  <c r="AB730" i="3"/>
  <c r="AB729" i="3" s="1"/>
  <c r="AB719" i="3" s="1"/>
  <c r="AC841" i="3"/>
  <c r="U823" i="3"/>
  <c r="Y669" i="3"/>
  <c r="Y806" i="3"/>
  <c r="Y750" i="3" s="1"/>
  <c r="AC801" i="3"/>
  <c r="AC781" i="3" s="1"/>
  <c r="U670" i="3"/>
  <c r="U669" i="3" s="1"/>
  <c r="W635" i="3"/>
  <c r="W634" i="3" s="1"/>
  <c r="W624" i="3" s="1"/>
  <c r="W623" i="3" s="1"/>
  <c r="AC605" i="3"/>
  <c r="U380" i="3"/>
  <c r="AC671" i="3"/>
  <c r="T670" i="3"/>
  <c r="T669" i="3" s="1"/>
  <c r="AA649" i="3"/>
  <c r="AB640" i="3"/>
  <c r="AB634" i="3" s="1"/>
  <c r="T640" i="3"/>
  <c r="AB631" i="3"/>
  <c r="AB626" i="3" s="1"/>
  <c r="AB625" i="3" s="1"/>
  <c r="AB605" i="3"/>
  <c r="AB407" i="3"/>
  <c r="AB406" i="3" s="1"/>
  <c r="AC407" i="3"/>
  <c r="AC406" i="3" s="1"/>
  <c r="T396" i="3"/>
  <c r="E267" i="3"/>
  <c r="B267" i="3" s="1"/>
  <c r="AB671" i="3"/>
  <c r="AA670" i="3"/>
  <c r="AC583" i="3"/>
  <c r="AC582" i="3" s="1"/>
  <c r="AC577" i="3" s="1"/>
  <c r="Z670" i="3"/>
  <c r="Z669" i="3" s="1"/>
  <c r="AA656" i="3"/>
  <c r="V656" i="3"/>
  <c r="Y649" i="3"/>
  <c r="Z640" i="3"/>
  <c r="Z634" i="3" s="1"/>
  <c r="AC635" i="3"/>
  <c r="AC634" i="3" s="1"/>
  <c r="Y610" i="3"/>
  <c r="AB583" i="3"/>
  <c r="AB582" i="3" s="1"/>
  <c r="AB577" i="3" s="1"/>
  <c r="U577" i="3"/>
  <c r="X570" i="3"/>
  <c r="AB413" i="3"/>
  <c r="AB412" i="3" s="1"/>
  <c r="AC413" i="3"/>
  <c r="AC412" i="3" s="1"/>
  <c r="Z396" i="3"/>
  <c r="X396" i="3"/>
  <c r="T656" i="3"/>
  <c r="X649" i="3"/>
  <c r="X670" i="3"/>
  <c r="Y656" i="3"/>
  <c r="W605" i="3"/>
  <c r="W569" i="3" s="1"/>
  <c r="W558" i="3" s="1"/>
  <c r="AC598" i="3"/>
  <c r="AC597" i="3" s="1"/>
  <c r="T597" i="3"/>
  <c r="T569" i="3" s="1"/>
  <c r="T558" i="3" s="1"/>
  <c r="T557" i="3" s="1"/>
  <c r="AA577" i="3"/>
  <c r="AA569" i="3" s="1"/>
  <c r="AA558" i="3" s="1"/>
  <c r="AA557" i="3" s="1"/>
  <c r="W370" i="3"/>
  <c r="W361" i="3" s="1"/>
  <c r="V361" i="3"/>
  <c r="AC356" i="3"/>
  <c r="X656" i="3"/>
  <c r="Y635" i="3"/>
  <c r="Y634" i="3" s="1"/>
  <c r="Y624" i="3" s="1"/>
  <c r="Y623" i="3" s="1"/>
  <c r="X610" i="3"/>
  <c r="Z577" i="3"/>
  <c r="Z569" i="3" s="1"/>
  <c r="Z558" i="3" s="1"/>
  <c r="Z557" i="3" s="1"/>
  <c r="Z286" i="3"/>
  <c r="V670" i="3"/>
  <c r="X624" i="3"/>
  <c r="X623" i="3" s="1"/>
  <c r="U605" i="3"/>
  <c r="X370" i="3"/>
  <c r="X361" i="3" s="1"/>
  <c r="W295" i="3"/>
  <c r="AA232" i="3"/>
  <c r="AA227" i="3" s="1"/>
  <c r="X35" i="3"/>
  <c r="W396" i="3"/>
  <c r="AC383" i="3"/>
  <c r="AC382" i="3" s="1"/>
  <c r="AC381" i="3" s="1"/>
  <c r="AC297" i="3"/>
  <c r="AC296" i="3" s="1"/>
  <c r="U295" i="3"/>
  <c r="AB266" i="3"/>
  <c r="AB265" i="3" s="1"/>
  <c r="AC46" i="3"/>
  <c r="AC45" i="3" s="1"/>
  <c r="AC44" i="3" s="1"/>
  <c r="AC43" i="3" s="1"/>
  <c r="U35" i="3"/>
  <c r="V396" i="3"/>
  <c r="W287" i="3"/>
  <c r="U22" i="3"/>
  <c r="U21" i="3" s="1"/>
  <c r="U15" i="3" s="1"/>
  <c r="AA386" i="3"/>
  <c r="AA380" i="3" s="1"/>
  <c r="AB297" i="3"/>
  <c r="AB296" i="3" s="1"/>
  <c r="AC398" i="3"/>
  <c r="AC397" i="3" s="1"/>
  <c r="Z386" i="3"/>
  <c r="AA370" i="3"/>
  <c r="AA361" i="3" s="1"/>
  <c r="AB336" i="3"/>
  <c r="AC336" i="3"/>
  <c r="V295" i="3"/>
  <c r="V286" i="3" s="1"/>
  <c r="E272" i="3"/>
  <c r="B271" i="3"/>
  <c r="AB190" i="3"/>
  <c r="AB189" i="3" s="1"/>
  <c r="AA72" i="3"/>
  <c r="AA71" i="3" s="1"/>
  <c r="V35" i="3"/>
  <c r="AB398" i="3"/>
  <c r="AB397" i="3" s="1"/>
  <c r="AC391" i="3"/>
  <c r="AC390" i="3" s="1"/>
  <c r="AC386" i="3" s="1"/>
  <c r="Y386" i="3"/>
  <c r="Z370" i="3"/>
  <c r="Z361" i="3" s="1"/>
  <c r="AA311" i="3"/>
  <c r="AA295" i="3" s="1"/>
  <c r="T295" i="3"/>
  <c r="T286" i="3" s="1"/>
  <c r="AB234" i="3"/>
  <c r="AB233" i="3" s="1"/>
  <c r="Y396" i="3"/>
  <c r="X386" i="3"/>
  <c r="X380" i="3" s="1"/>
  <c r="Y370" i="3"/>
  <c r="Y361" i="3" s="1"/>
  <c r="AA287" i="3"/>
  <c r="AB35" i="3"/>
  <c r="W96" i="3"/>
  <c r="T189" i="3"/>
  <c r="T145" i="3" s="1"/>
  <c r="W167" i="3"/>
  <c r="X96" i="3"/>
  <c r="W72" i="3"/>
  <c r="Z22" i="3"/>
  <c r="Z21" i="3" s="1"/>
  <c r="Z15" i="3" s="1"/>
  <c r="V167" i="3"/>
  <c r="Y23" i="3"/>
  <c r="Y22" i="3" s="1"/>
  <c r="Y21" i="3" s="1"/>
  <c r="Y15" i="3" s="1"/>
  <c r="B282" i="3"/>
  <c r="E260" i="3"/>
  <c r="X243" i="3"/>
  <c r="X232" i="3" s="1"/>
  <c r="X227" i="3" s="1"/>
  <c r="AC234" i="3"/>
  <c r="AC233" i="3" s="1"/>
  <c r="AC132" i="3"/>
  <c r="AC131" i="3" s="1"/>
  <c r="AA123" i="3"/>
  <c r="AB101" i="3"/>
  <c r="AB100" i="3" s="1"/>
  <c r="V96" i="3"/>
  <c r="Z35" i="3"/>
  <c r="X23" i="3"/>
  <c r="X22" i="3" s="1"/>
  <c r="X21" i="3" s="1"/>
  <c r="X15" i="3" s="1"/>
  <c r="T227" i="3"/>
  <c r="Y189" i="3"/>
  <c r="W146" i="3"/>
  <c r="W136" i="3"/>
  <c r="W135" i="3" s="1"/>
  <c r="Z123" i="3"/>
  <c r="T123" i="3"/>
  <c r="AC107" i="3"/>
  <c r="AC106" i="3" s="1"/>
  <c r="U96" i="3"/>
  <c r="Y35" i="3"/>
  <c r="AB253" i="3"/>
  <c r="AB243" i="3" s="1"/>
  <c r="E253" i="3"/>
  <c r="B253" i="3" s="1"/>
  <c r="E247" i="3"/>
  <c r="X189" i="3"/>
  <c r="V135" i="3"/>
  <c r="Y123" i="3"/>
  <c r="T96" i="3"/>
  <c r="V72" i="3"/>
  <c r="V22" i="3"/>
  <c r="V21" i="3" s="1"/>
  <c r="V15" i="3" s="1"/>
  <c r="E230" i="3"/>
  <c r="B230" i="3" s="1"/>
  <c r="B229" i="3"/>
  <c r="W189" i="3"/>
  <c r="AC177" i="3"/>
  <c r="AC176" i="3" s="1"/>
  <c r="AC147" i="3"/>
  <c r="AC146" i="3" s="1"/>
  <c r="U135" i="3"/>
  <c r="AB107" i="3"/>
  <c r="AB106" i="3" s="1"/>
  <c r="U72" i="3"/>
  <c r="T35" i="3"/>
  <c r="AP1099" i="1"/>
  <c r="AP1061" i="3" s="1"/>
  <c r="AM1099" i="1"/>
  <c r="AM1061" i="3" s="1"/>
  <c r="AJ1099" i="1"/>
  <c r="AJ1061" i="3" s="1"/>
  <c r="AG1099" i="1"/>
  <c r="AG1061" i="3" s="1"/>
  <c r="B1099" i="1"/>
  <c r="O1099" i="1" s="1"/>
  <c r="AP1098" i="1"/>
  <c r="AP1060" i="3" s="1"/>
  <c r="AM1098" i="1"/>
  <c r="AM1060" i="3" s="1"/>
  <c r="AJ1098" i="1"/>
  <c r="AJ1060" i="3" s="1"/>
  <c r="AG1098" i="1"/>
  <c r="AG1060" i="3" s="1"/>
  <c r="B1098" i="1"/>
  <c r="AP1097" i="1"/>
  <c r="AP1059" i="3" s="1"/>
  <c r="AM1097" i="1"/>
  <c r="AM1059" i="3" s="1"/>
  <c r="AJ1097" i="1"/>
  <c r="AJ1059" i="3" s="1"/>
  <c r="AG1097" i="1"/>
  <c r="AG1059" i="3" s="1"/>
  <c r="B1097" i="1"/>
  <c r="O1097" i="1" s="1"/>
  <c r="AP1096" i="1"/>
  <c r="AP1058" i="3" s="1"/>
  <c r="AM1096" i="1"/>
  <c r="AM1058" i="3" s="1"/>
  <c r="AJ1096" i="1"/>
  <c r="AJ1058" i="3" s="1"/>
  <c r="AG1096" i="1"/>
  <c r="AG1058" i="3" s="1"/>
  <c r="B1096" i="1"/>
  <c r="AP1095" i="1"/>
  <c r="AP1057" i="3" s="1"/>
  <c r="AM1095" i="1"/>
  <c r="AM1057" i="3" s="1"/>
  <c r="AJ1095" i="1"/>
  <c r="AJ1057" i="3" s="1"/>
  <c r="AG1095" i="1"/>
  <c r="AG1057" i="3" s="1"/>
  <c r="B1095" i="1"/>
  <c r="O1095" i="1" s="1"/>
  <c r="AO1094" i="1"/>
  <c r="AN1094" i="1"/>
  <c r="AL1094" i="1"/>
  <c r="AK1094" i="1"/>
  <c r="AI1094" i="1"/>
  <c r="AH1094" i="1"/>
  <c r="AF1094" i="1"/>
  <c r="AE1094" i="1"/>
  <c r="AA1094" i="1"/>
  <c r="Z1094" i="1"/>
  <c r="Y1094" i="1"/>
  <c r="X1094" i="1"/>
  <c r="W1094" i="1"/>
  <c r="V1094" i="1"/>
  <c r="U1094" i="1"/>
  <c r="T1094" i="1"/>
  <c r="B1094" i="1"/>
  <c r="AP1093" i="1"/>
  <c r="AP1055" i="3" s="1"/>
  <c r="AM1093" i="1"/>
  <c r="AM1055" i="3" s="1"/>
  <c r="AJ1093" i="1"/>
  <c r="AJ1055" i="3" s="1"/>
  <c r="AG1093" i="1"/>
  <c r="AG1055" i="3" s="1"/>
  <c r="B1093" i="1"/>
  <c r="S1093" i="1" s="1"/>
  <c r="AU1093" i="1" s="1"/>
  <c r="AP1092" i="1"/>
  <c r="AP1054" i="3" s="1"/>
  <c r="AM1092" i="1"/>
  <c r="AM1054" i="3" s="1"/>
  <c r="AJ1092" i="1"/>
  <c r="AJ1054" i="3" s="1"/>
  <c r="AG1092" i="1"/>
  <c r="AG1054" i="3" s="1"/>
  <c r="B1092" i="1"/>
  <c r="N1092" i="1" s="1"/>
  <c r="AB1092" i="1" s="1"/>
  <c r="AQ1092" i="1" s="1"/>
  <c r="AP1091" i="1"/>
  <c r="AP1053" i="3" s="1"/>
  <c r="AM1091" i="1"/>
  <c r="AM1053" i="3" s="1"/>
  <c r="AJ1091" i="1"/>
  <c r="AJ1053" i="3" s="1"/>
  <c r="AG1091" i="1"/>
  <c r="AG1053" i="3" s="1"/>
  <c r="B1091" i="1"/>
  <c r="S1091" i="1" s="1"/>
  <c r="AU1091" i="1" s="1"/>
  <c r="AP1090" i="1"/>
  <c r="AP1052" i="3" s="1"/>
  <c r="AM1090" i="1"/>
  <c r="AM1052" i="3" s="1"/>
  <c r="AJ1090" i="1"/>
  <c r="AJ1052" i="3" s="1"/>
  <c r="AG1090" i="1"/>
  <c r="AG1052" i="3" s="1"/>
  <c r="B1090" i="1"/>
  <c r="O1090" i="1" s="1"/>
  <c r="AP1089" i="1"/>
  <c r="AP1051" i="3" s="1"/>
  <c r="AM1089" i="1"/>
  <c r="AM1051" i="3" s="1"/>
  <c r="AJ1089" i="1"/>
  <c r="AJ1051" i="3" s="1"/>
  <c r="AG1089" i="1"/>
  <c r="AG1051" i="3" s="1"/>
  <c r="B1089" i="1"/>
  <c r="S1089" i="1" s="1"/>
  <c r="AU1089" i="1" s="1"/>
  <c r="AO1088" i="1"/>
  <c r="AN1088" i="1"/>
  <c r="AL1088" i="1"/>
  <c r="AK1088" i="1"/>
  <c r="AI1088" i="1"/>
  <c r="AH1088" i="1"/>
  <c r="AF1088" i="1"/>
  <c r="AE1088" i="1"/>
  <c r="AA1088" i="1"/>
  <c r="Z1088" i="1"/>
  <c r="Y1088" i="1"/>
  <c r="X1088" i="1"/>
  <c r="W1088" i="1"/>
  <c r="V1088" i="1"/>
  <c r="U1088" i="1"/>
  <c r="T1088" i="1"/>
  <c r="B1088" i="1"/>
  <c r="B1087" i="1"/>
  <c r="AP1086" i="1"/>
  <c r="AP1048" i="3" s="1"/>
  <c r="AM1086" i="1"/>
  <c r="AM1048" i="3" s="1"/>
  <c r="AJ1086" i="1"/>
  <c r="AJ1048" i="3" s="1"/>
  <c r="AG1086" i="1"/>
  <c r="AG1048" i="3" s="1"/>
  <c r="B1086" i="1"/>
  <c r="S1086" i="1" s="1"/>
  <c r="AU1086" i="1" s="1"/>
  <c r="AP1085" i="1"/>
  <c r="AP1047" i="3" s="1"/>
  <c r="AM1085" i="1"/>
  <c r="AM1047" i="3" s="1"/>
  <c r="AJ1085" i="1"/>
  <c r="AJ1047" i="3" s="1"/>
  <c r="AG1085" i="1"/>
  <c r="AG1047" i="3" s="1"/>
  <c r="B1085" i="1"/>
  <c r="AP1084" i="1"/>
  <c r="AP1046" i="3" s="1"/>
  <c r="AM1084" i="1"/>
  <c r="AM1046" i="3" s="1"/>
  <c r="AJ1084" i="1"/>
  <c r="AJ1046" i="3" s="1"/>
  <c r="AG1084" i="1"/>
  <c r="AG1046" i="3" s="1"/>
  <c r="B1084" i="1"/>
  <c r="S1084" i="1" s="1"/>
  <c r="AU1084" i="1" s="1"/>
  <c r="AO1083" i="1"/>
  <c r="AO1082" i="1" s="1"/>
  <c r="AN1083" i="1"/>
  <c r="AN1082" i="1" s="1"/>
  <c r="AL1083" i="1"/>
  <c r="AL1082" i="1" s="1"/>
  <c r="AK1083" i="1"/>
  <c r="AK1082" i="1" s="1"/>
  <c r="AI1083" i="1"/>
  <c r="AH1083" i="1"/>
  <c r="AH1082" i="1" s="1"/>
  <c r="AF1083" i="1"/>
  <c r="AF1082" i="1" s="1"/>
  <c r="AE1083" i="1"/>
  <c r="AE1082" i="1" s="1"/>
  <c r="AA1083" i="1"/>
  <c r="AA1082" i="1" s="1"/>
  <c r="Z1083" i="1"/>
  <c r="Z1082" i="1" s="1"/>
  <c r="Y1083" i="1"/>
  <c r="Y1082" i="1" s="1"/>
  <c r="X1083" i="1"/>
  <c r="X1082" i="1" s="1"/>
  <c r="W1083" i="1"/>
  <c r="W1082" i="1" s="1"/>
  <c r="V1083" i="1"/>
  <c r="V1082" i="1" s="1"/>
  <c r="U1083" i="1"/>
  <c r="U1082" i="1" s="1"/>
  <c r="T1083" i="1"/>
  <c r="T1082" i="1" s="1"/>
  <c r="B1083" i="1"/>
  <c r="B1082" i="1"/>
  <c r="B1081" i="1"/>
  <c r="AP1080" i="1"/>
  <c r="AP1042" i="3" s="1"/>
  <c r="AM1080" i="1"/>
  <c r="AM1042" i="3" s="1"/>
  <c r="AJ1080" i="1"/>
  <c r="AJ1042" i="3" s="1"/>
  <c r="AG1080" i="1"/>
  <c r="AG1042" i="3" s="1"/>
  <c r="B1080" i="1"/>
  <c r="AO1079" i="1"/>
  <c r="AO1078" i="1" s="1"/>
  <c r="AN1079" i="1"/>
  <c r="AN1078" i="1" s="1"/>
  <c r="AL1079" i="1"/>
  <c r="AK1079" i="1"/>
  <c r="AK1078" i="1" s="1"/>
  <c r="AI1079" i="1"/>
  <c r="AI1078" i="1" s="1"/>
  <c r="AH1079" i="1"/>
  <c r="AF1079" i="1"/>
  <c r="AE1079" i="1"/>
  <c r="AE1078" i="1" s="1"/>
  <c r="AA1079" i="1"/>
  <c r="AA1078" i="1" s="1"/>
  <c r="Z1079" i="1"/>
  <c r="Z1078" i="1" s="1"/>
  <c r="Y1079" i="1"/>
  <c r="X1079" i="1"/>
  <c r="X1078" i="1" s="1"/>
  <c r="W1079" i="1"/>
  <c r="W1078" i="1" s="1"/>
  <c r="V1079" i="1"/>
  <c r="V1078" i="1" s="1"/>
  <c r="U1079" i="1"/>
  <c r="U1078" i="1" s="1"/>
  <c r="T1079" i="1"/>
  <c r="T1078" i="1" s="1"/>
  <c r="B1079" i="1"/>
  <c r="Y1078" i="1"/>
  <c r="B1078" i="1"/>
  <c r="AP1077" i="1"/>
  <c r="AP1039" i="3" s="1"/>
  <c r="AM1077" i="1"/>
  <c r="AM1039" i="3" s="1"/>
  <c r="AJ1077" i="1"/>
  <c r="AJ1039" i="3" s="1"/>
  <c r="AG1077" i="1"/>
  <c r="AG1039" i="3" s="1"/>
  <c r="B1077" i="1"/>
  <c r="AO1076" i="1"/>
  <c r="AO1075" i="1" s="1"/>
  <c r="AN1076" i="1"/>
  <c r="AL1076" i="1"/>
  <c r="AK1076" i="1"/>
  <c r="AK1075" i="1" s="1"/>
  <c r="AI1076" i="1"/>
  <c r="AI1075" i="1" s="1"/>
  <c r="AH1076" i="1"/>
  <c r="AF1076" i="1"/>
  <c r="AE1076" i="1"/>
  <c r="AE1075" i="1" s="1"/>
  <c r="AA1076" i="1"/>
  <c r="AA1075" i="1" s="1"/>
  <c r="Z1076" i="1"/>
  <c r="Z1075" i="1" s="1"/>
  <c r="Y1076" i="1"/>
  <c r="Y1075" i="1" s="1"/>
  <c r="X1076" i="1"/>
  <c r="X1075" i="1" s="1"/>
  <c r="W1076" i="1"/>
  <c r="W1075" i="1" s="1"/>
  <c r="V1076" i="1"/>
  <c r="V1075" i="1" s="1"/>
  <c r="U1076" i="1"/>
  <c r="U1075" i="1" s="1"/>
  <c r="T1076" i="1"/>
  <c r="T1075" i="1" s="1"/>
  <c r="B1076" i="1"/>
  <c r="B1075" i="1"/>
  <c r="AP1074" i="1"/>
  <c r="AP1036" i="3" s="1"/>
  <c r="AM1074" i="1"/>
  <c r="AM1036" i="3" s="1"/>
  <c r="AJ1074" i="1"/>
  <c r="AJ1036" i="3" s="1"/>
  <c r="AG1074" i="1"/>
  <c r="AG1036" i="3" s="1"/>
  <c r="B1074" i="1"/>
  <c r="R1074" i="1" s="1"/>
  <c r="AT1074" i="1" s="1"/>
  <c r="AO1073" i="1"/>
  <c r="AO1072" i="1" s="1"/>
  <c r="AN1073" i="1"/>
  <c r="AL1073" i="1"/>
  <c r="AL1072" i="1" s="1"/>
  <c r="AK1073" i="1"/>
  <c r="AK1072" i="1" s="1"/>
  <c r="AI1073" i="1"/>
  <c r="AI1072" i="1" s="1"/>
  <c r="AH1073" i="1"/>
  <c r="AF1073" i="1"/>
  <c r="AE1073" i="1"/>
  <c r="AE1072" i="1" s="1"/>
  <c r="AA1073" i="1"/>
  <c r="AA1072" i="1" s="1"/>
  <c r="Z1073" i="1"/>
  <c r="Z1072" i="1" s="1"/>
  <c r="Y1073" i="1"/>
  <c r="Y1072" i="1" s="1"/>
  <c r="X1073" i="1"/>
  <c r="X1072" i="1" s="1"/>
  <c r="W1073" i="1"/>
  <c r="W1072" i="1" s="1"/>
  <c r="V1073" i="1"/>
  <c r="V1072" i="1" s="1"/>
  <c r="U1073" i="1"/>
  <c r="U1072" i="1" s="1"/>
  <c r="T1073" i="1"/>
  <c r="T1072" i="1" s="1"/>
  <c r="B1073" i="1"/>
  <c r="B1072" i="1"/>
  <c r="B1071" i="1"/>
  <c r="AP1070" i="1"/>
  <c r="AP1032" i="3" s="1"/>
  <c r="AM1070" i="1"/>
  <c r="AM1032" i="3" s="1"/>
  <c r="AJ1070" i="1"/>
  <c r="AJ1032" i="3" s="1"/>
  <c r="AG1070" i="1"/>
  <c r="AG1032" i="3" s="1"/>
  <c r="B1070" i="1"/>
  <c r="AO1069" i="1"/>
  <c r="AO1068" i="1" s="1"/>
  <c r="AO1067" i="1" s="1"/>
  <c r="AN1069" i="1"/>
  <c r="AL1069" i="1"/>
  <c r="AK1069" i="1"/>
  <c r="AK1068" i="1" s="1"/>
  <c r="AK1067" i="1" s="1"/>
  <c r="AI1069" i="1"/>
  <c r="AI1068" i="1" s="1"/>
  <c r="AI1067" i="1" s="1"/>
  <c r="AH1069" i="1"/>
  <c r="AF1069" i="1"/>
  <c r="AE1069" i="1"/>
  <c r="AE1068" i="1" s="1"/>
  <c r="AE1067" i="1" s="1"/>
  <c r="AA1069" i="1"/>
  <c r="AA1068" i="1" s="1"/>
  <c r="AA1067" i="1" s="1"/>
  <c r="Z1069" i="1"/>
  <c r="Z1068" i="1" s="1"/>
  <c r="Z1067" i="1" s="1"/>
  <c r="Y1069" i="1"/>
  <c r="Y1068" i="1" s="1"/>
  <c r="Y1067" i="1" s="1"/>
  <c r="X1069" i="1"/>
  <c r="X1068" i="1" s="1"/>
  <c r="X1067" i="1" s="1"/>
  <c r="W1069" i="1"/>
  <c r="W1068" i="1" s="1"/>
  <c r="W1067" i="1" s="1"/>
  <c r="V1069" i="1"/>
  <c r="V1068" i="1" s="1"/>
  <c r="V1067" i="1" s="1"/>
  <c r="U1069" i="1"/>
  <c r="U1068" i="1" s="1"/>
  <c r="U1067" i="1" s="1"/>
  <c r="T1069" i="1"/>
  <c r="T1068" i="1" s="1"/>
  <c r="T1067" i="1" s="1"/>
  <c r="B1069" i="1"/>
  <c r="B1068" i="1"/>
  <c r="B1067" i="1"/>
  <c r="B1066" i="1"/>
  <c r="AP1065" i="1"/>
  <c r="AP1027" i="3" s="1"/>
  <c r="AM1065" i="1"/>
  <c r="AM1027" i="3" s="1"/>
  <c r="AJ1065" i="1"/>
  <c r="AJ1027" i="3" s="1"/>
  <c r="AG1065" i="1"/>
  <c r="AG1027" i="3" s="1"/>
  <c r="B1065" i="1"/>
  <c r="AO1064" i="1"/>
  <c r="AN1064" i="1"/>
  <c r="AL1064" i="1"/>
  <c r="AK1064" i="1"/>
  <c r="AI1064" i="1"/>
  <c r="AH1064" i="1"/>
  <c r="AF1064" i="1"/>
  <c r="AE1064" i="1"/>
  <c r="AA1064" i="1"/>
  <c r="Z1064" i="1"/>
  <c r="Y1064" i="1"/>
  <c r="X1064" i="1"/>
  <c r="W1064" i="1"/>
  <c r="V1064" i="1"/>
  <c r="U1064" i="1"/>
  <c r="T1064" i="1"/>
  <c r="B1064" i="1"/>
  <c r="AP1063" i="1"/>
  <c r="AP1025" i="3" s="1"/>
  <c r="AM1063" i="1"/>
  <c r="AM1025" i="3" s="1"/>
  <c r="AJ1063" i="1"/>
  <c r="AJ1025" i="3" s="1"/>
  <c r="AG1063" i="1"/>
  <c r="AG1025" i="3" s="1"/>
  <c r="B1063" i="1"/>
  <c r="R1063" i="1" s="1"/>
  <c r="AT1063" i="1" s="1"/>
  <c r="AO1062" i="1"/>
  <c r="AN1062" i="1"/>
  <c r="AL1062" i="1"/>
  <c r="AK1062" i="1"/>
  <c r="AI1062" i="1"/>
  <c r="AH1062" i="1"/>
  <c r="AF1062" i="1"/>
  <c r="AE1062" i="1"/>
  <c r="AA1062" i="1"/>
  <c r="Z1062" i="1"/>
  <c r="Y1062" i="1"/>
  <c r="X1062" i="1"/>
  <c r="W1062" i="1"/>
  <c r="V1062" i="1"/>
  <c r="U1062" i="1"/>
  <c r="T1062" i="1"/>
  <c r="B1062" i="1"/>
  <c r="B1061" i="1"/>
  <c r="AP1060" i="1"/>
  <c r="AP1022" i="3" s="1"/>
  <c r="AM1060" i="1"/>
  <c r="AM1022" i="3" s="1"/>
  <c r="AJ1060" i="1"/>
  <c r="AJ1022" i="3" s="1"/>
  <c r="AG1060" i="1"/>
  <c r="AG1022" i="3" s="1"/>
  <c r="B1060" i="1"/>
  <c r="R1060" i="1" s="1"/>
  <c r="AT1060" i="1" s="1"/>
  <c r="AO1059" i="1"/>
  <c r="AO1051" i="1" s="1"/>
  <c r="AN1059" i="1"/>
  <c r="AN1051" i="1" s="1"/>
  <c r="AL1059" i="1"/>
  <c r="AK1059" i="1"/>
  <c r="AK1051" i="1" s="1"/>
  <c r="AI1059" i="1"/>
  <c r="AI1051" i="1" s="1"/>
  <c r="AH1059" i="1"/>
  <c r="AH1051" i="1" s="1"/>
  <c r="AF1059" i="1"/>
  <c r="AE1059" i="1"/>
  <c r="AE1051" i="1" s="1"/>
  <c r="AA1059" i="1"/>
  <c r="AA1051" i="1" s="1"/>
  <c r="Z1059" i="1"/>
  <c r="Z1051" i="1" s="1"/>
  <c r="Y1059" i="1"/>
  <c r="Y1051" i="1" s="1"/>
  <c r="X1059" i="1"/>
  <c r="X1051" i="1" s="1"/>
  <c r="W1059" i="1"/>
  <c r="W1051" i="1" s="1"/>
  <c r="V1059" i="1"/>
  <c r="V1051" i="1" s="1"/>
  <c r="U1059" i="1"/>
  <c r="U1051" i="1" s="1"/>
  <c r="T1059" i="1"/>
  <c r="T1051" i="1" s="1"/>
  <c r="B1059" i="1"/>
  <c r="AP1058" i="1"/>
  <c r="AP1020" i="3" s="1"/>
  <c r="AM1058" i="1"/>
  <c r="AM1020" i="3" s="1"/>
  <c r="AJ1058" i="1"/>
  <c r="AJ1020" i="3" s="1"/>
  <c r="AG1058" i="1"/>
  <c r="AG1020" i="3" s="1"/>
  <c r="B1058" i="1"/>
  <c r="AP1057" i="1"/>
  <c r="AP1019" i="3" s="1"/>
  <c r="AM1057" i="1"/>
  <c r="AM1019" i="3" s="1"/>
  <c r="AJ1057" i="1"/>
  <c r="AJ1019" i="3" s="1"/>
  <c r="AG1057" i="1"/>
  <c r="AG1019" i="3" s="1"/>
  <c r="B1057" i="1"/>
  <c r="O1057" i="1" s="1"/>
  <c r="AP1056" i="1"/>
  <c r="AP1018" i="3" s="1"/>
  <c r="AM1056" i="1"/>
  <c r="AM1018" i="3" s="1"/>
  <c r="AJ1056" i="1"/>
  <c r="AJ1018" i="3" s="1"/>
  <c r="AG1056" i="1"/>
  <c r="AG1018" i="3" s="1"/>
  <c r="B1056" i="1"/>
  <c r="AP1055" i="1"/>
  <c r="AP1017" i="3" s="1"/>
  <c r="AM1055" i="1"/>
  <c r="AM1017" i="3" s="1"/>
  <c r="AJ1055" i="1"/>
  <c r="AJ1017" i="3" s="1"/>
  <c r="AG1055" i="1"/>
  <c r="AG1017" i="3" s="1"/>
  <c r="B1055" i="1"/>
  <c r="AP1054" i="1"/>
  <c r="AP1016" i="3" s="1"/>
  <c r="AM1054" i="1"/>
  <c r="AM1016" i="3" s="1"/>
  <c r="AJ1054" i="1"/>
  <c r="AJ1016" i="3" s="1"/>
  <c r="AG1054" i="1"/>
  <c r="AG1016" i="3" s="1"/>
  <c r="B1054" i="1"/>
  <c r="S1054" i="1" s="1"/>
  <c r="AU1054" i="1" s="1"/>
  <c r="AP1053" i="1"/>
  <c r="AP1015" i="3" s="1"/>
  <c r="AM1053" i="1"/>
  <c r="AM1015" i="3" s="1"/>
  <c r="AJ1053" i="1"/>
  <c r="AJ1015" i="3" s="1"/>
  <c r="AG1053" i="1"/>
  <c r="AG1015" i="3" s="1"/>
  <c r="B1053" i="1"/>
  <c r="AR1052" i="1"/>
  <c r="AQ1052" i="1"/>
  <c r="AP1052" i="1"/>
  <c r="AP1014" i="3" s="1"/>
  <c r="AM1052" i="1"/>
  <c r="AM1014" i="3" s="1"/>
  <c r="AJ1052" i="1"/>
  <c r="AJ1014" i="3" s="1"/>
  <c r="AG1052" i="1"/>
  <c r="AG1014" i="3" s="1"/>
  <c r="B1052" i="1"/>
  <c r="B1051" i="1"/>
  <c r="B1050" i="1"/>
  <c r="AP1049" i="1"/>
  <c r="AP1011" i="3" s="1"/>
  <c r="AM1049" i="1"/>
  <c r="AM1011" i="3" s="1"/>
  <c r="AJ1049" i="1"/>
  <c r="AJ1011" i="3" s="1"/>
  <c r="AG1049" i="1"/>
  <c r="AG1011" i="3" s="1"/>
  <c r="B1049" i="1"/>
  <c r="O1049" i="1" s="1"/>
  <c r="AC1049" i="1" s="1"/>
  <c r="AC1048" i="1" s="1"/>
  <c r="AO1048" i="1"/>
  <c r="AN1048" i="1"/>
  <c r="AN1044" i="1" s="1"/>
  <c r="AN1043" i="1" s="1"/>
  <c r="AL1048" i="1"/>
  <c r="AL1044" i="1" s="1"/>
  <c r="AL1043" i="1" s="1"/>
  <c r="AK1048" i="1"/>
  <c r="AK1044" i="1" s="1"/>
  <c r="AI1048" i="1"/>
  <c r="AI1044" i="1" s="1"/>
  <c r="AI1043" i="1" s="1"/>
  <c r="AH1048" i="1"/>
  <c r="AH1044" i="1" s="1"/>
  <c r="AH1043" i="1" s="1"/>
  <c r="AF1048" i="1"/>
  <c r="AE1048" i="1"/>
  <c r="AE1044" i="1" s="1"/>
  <c r="AE1043" i="1" s="1"/>
  <c r="AA1048" i="1"/>
  <c r="AA1044" i="1" s="1"/>
  <c r="AA1043" i="1" s="1"/>
  <c r="Z1048" i="1"/>
  <c r="Z1044" i="1" s="1"/>
  <c r="Z1043" i="1" s="1"/>
  <c r="Y1048" i="1"/>
  <c r="Y1044" i="1" s="1"/>
  <c r="Y1043" i="1" s="1"/>
  <c r="X1048" i="1"/>
  <c r="X1044" i="1" s="1"/>
  <c r="X1043" i="1" s="1"/>
  <c r="W1048" i="1"/>
  <c r="W1044" i="1" s="1"/>
  <c r="W1043" i="1" s="1"/>
  <c r="V1048" i="1"/>
  <c r="V1044" i="1" s="1"/>
  <c r="V1043" i="1" s="1"/>
  <c r="U1048" i="1"/>
  <c r="U1044" i="1" s="1"/>
  <c r="U1043" i="1" s="1"/>
  <c r="T1048" i="1"/>
  <c r="T1044" i="1" s="1"/>
  <c r="T1043" i="1" s="1"/>
  <c r="B1048" i="1"/>
  <c r="AP1047" i="1"/>
  <c r="AP1009" i="3" s="1"/>
  <c r="AM1047" i="1"/>
  <c r="AM1009" i="3" s="1"/>
  <c r="AJ1047" i="1"/>
  <c r="AJ1009" i="3" s="1"/>
  <c r="AG1047" i="1"/>
  <c r="AG1009" i="3" s="1"/>
  <c r="B1047" i="1"/>
  <c r="O1047" i="1" s="1"/>
  <c r="AP1046" i="1"/>
  <c r="AP1008" i="3" s="1"/>
  <c r="AM1046" i="1"/>
  <c r="AM1008" i="3" s="1"/>
  <c r="AJ1046" i="1"/>
  <c r="AJ1008" i="3" s="1"/>
  <c r="AG1046" i="1"/>
  <c r="AG1008" i="3" s="1"/>
  <c r="B1046" i="1"/>
  <c r="AR1045" i="1"/>
  <c r="AQ1045" i="1"/>
  <c r="AP1045" i="1"/>
  <c r="AP1007" i="3" s="1"/>
  <c r="AM1045" i="1"/>
  <c r="AM1007" i="3" s="1"/>
  <c r="AJ1045" i="1"/>
  <c r="AJ1007" i="3" s="1"/>
  <c r="AG1045" i="1"/>
  <c r="AG1007" i="3" s="1"/>
  <c r="B1045" i="1"/>
  <c r="B1044" i="1"/>
  <c r="B1043" i="1"/>
  <c r="B1042" i="1"/>
  <c r="AP1041" i="1"/>
  <c r="AP1003" i="3" s="1"/>
  <c r="AM1041" i="1"/>
  <c r="AM1003" i="3" s="1"/>
  <c r="AJ1041" i="1"/>
  <c r="AJ1003" i="3" s="1"/>
  <c r="AG1041" i="1"/>
  <c r="AG1003" i="3" s="1"/>
  <c r="B1041" i="1"/>
  <c r="AO1040" i="1"/>
  <c r="AO1039" i="1" s="1"/>
  <c r="AN1040" i="1"/>
  <c r="AL1040" i="1"/>
  <c r="AK1040" i="1"/>
  <c r="AK1039" i="1" s="1"/>
  <c r="AI1040" i="1"/>
  <c r="AI1039" i="1" s="1"/>
  <c r="AH1040" i="1"/>
  <c r="AH1039" i="1" s="1"/>
  <c r="AF1040" i="1"/>
  <c r="AF39" i="1" s="1"/>
  <c r="AE1040" i="1"/>
  <c r="AE1039" i="1" s="1"/>
  <c r="AA1040" i="1"/>
  <c r="AA1039" i="1" s="1"/>
  <c r="Z1040" i="1"/>
  <c r="Z1039" i="1" s="1"/>
  <c r="Y1040" i="1"/>
  <c r="Y1039" i="1" s="1"/>
  <c r="X1040" i="1"/>
  <c r="X1039" i="1" s="1"/>
  <c r="W1040" i="1"/>
  <c r="W1039" i="1" s="1"/>
  <c r="V1040" i="1"/>
  <c r="V1039" i="1" s="1"/>
  <c r="U1040" i="1"/>
  <c r="U1039" i="1" s="1"/>
  <c r="T1040" i="1"/>
  <c r="T1039" i="1" s="1"/>
  <c r="B1040" i="1"/>
  <c r="AN1039" i="1"/>
  <c r="B1039" i="1"/>
  <c r="AP1038" i="1"/>
  <c r="AP1000" i="3" s="1"/>
  <c r="AM1038" i="1"/>
  <c r="AM1000" i="3" s="1"/>
  <c r="AJ1038" i="1"/>
  <c r="AJ1000" i="3" s="1"/>
  <c r="AG1038" i="1"/>
  <c r="AG1000" i="3" s="1"/>
  <c r="B1038" i="1"/>
  <c r="S1038" i="1" s="1"/>
  <c r="AU1038" i="1" s="1"/>
  <c r="AP1037" i="1"/>
  <c r="AP999" i="3" s="1"/>
  <c r="AM1037" i="1"/>
  <c r="AM999" i="3" s="1"/>
  <c r="AJ1037" i="1"/>
  <c r="AJ999" i="3" s="1"/>
  <c r="AG1037" i="1"/>
  <c r="AG999" i="3" s="1"/>
  <c r="B1037" i="1"/>
  <c r="N1037" i="1" s="1"/>
  <c r="AB1037" i="1" s="1"/>
  <c r="AQ1037" i="1" s="1"/>
  <c r="AP1036" i="1"/>
  <c r="AP998" i="3" s="1"/>
  <c r="AM1036" i="1"/>
  <c r="AM998" i="3" s="1"/>
  <c r="AJ1036" i="1"/>
  <c r="AJ998" i="3" s="1"/>
  <c r="AG1036" i="1"/>
  <c r="AG998" i="3" s="1"/>
  <c r="B1036" i="1"/>
  <c r="AP1035" i="1"/>
  <c r="AP997" i="3" s="1"/>
  <c r="AM1035" i="1"/>
  <c r="AM997" i="3" s="1"/>
  <c r="AJ1035" i="1"/>
  <c r="AJ997" i="3" s="1"/>
  <c r="AG1035" i="1"/>
  <c r="AG997" i="3" s="1"/>
  <c r="B1035" i="1"/>
  <c r="AP1034" i="1"/>
  <c r="AP996" i="3" s="1"/>
  <c r="AM1034" i="1"/>
  <c r="AM996" i="3" s="1"/>
  <c r="AJ1034" i="1"/>
  <c r="AJ996" i="3" s="1"/>
  <c r="AG1034" i="1"/>
  <c r="AG996" i="3" s="1"/>
  <c r="B1034" i="1"/>
  <c r="O1034" i="1" s="1"/>
  <c r="AP1033" i="1"/>
  <c r="AP995" i="3" s="1"/>
  <c r="AM1033" i="1"/>
  <c r="AM995" i="3" s="1"/>
  <c r="AJ1033" i="1"/>
  <c r="AJ995" i="3" s="1"/>
  <c r="AG1033" i="1"/>
  <c r="AG995" i="3" s="1"/>
  <c r="B1033" i="1"/>
  <c r="N1033" i="1" s="1"/>
  <c r="AB1033" i="1" s="1"/>
  <c r="AO1032" i="1"/>
  <c r="AO1031" i="1" s="1"/>
  <c r="AN1032" i="1"/>
  <c r="AN1031" i="1" s="1"/>
  <c r="AL1032" i="1"/>
  <c r="AK1032" i="1"/>
  <c r="AK1031" i="1" s="1"/>
  <c r="AI1032" i="1"/>
  <c r="AI1031" i="1" s="1"/>
  <c r="AH1032" i="1"/>
  <c r="AH1031" i="1" s="1"/>
  <c r="AF1032" i="1"/>
  <c r="AE1032" i="1"/>
  <c r="AE1031" i="1" s="1"/>
  <c r="AA1032" i="1"/>
  <c r="AA1031" i="1" s="1"/>
  <c r="Z1032" i="1"/>
  <c r="Z1031" i="1" s="1"/>
  <c r="Y1032" i="1"/>
  <c r="Y1031" i="1" s="1"/>
  <c r="X1032" i="1"/>
  <c r="X1031" i="1" s="1"/>
  <c r="W1032" i="1"/>
  <c r="W1031" i="1" s="1"/>
  <c r="V1032" i="1"/>
  <c r="V1031" i="1" s="1"/>
  <c r="U1032" i="1"/>
  <c r="U1031" i="1" s="1"/>
  <c r="T1032" i="1"/>
  <c r="T1031" i="1" s="1"/>
  <c r="B1032" i="1"/>
  <c r="B1031" i="1"/>
  <c r="B1030" i="1"/>
  <c r="AP1029" i="1"/>
  <c r="AP991" i="3" s="1"/>
  <c r="AM1029" i="1"/>
  <c r="AM991" i="3" s="1"/>
  <c r="AJ1029" i="1"/>
  <c r="AJ991" i="3" s="1"/>
  <c r="AG1029" i="1"/>
  <c r="AG991" i="3" s="1"/>
  <c r="B1029" i="1"/>
  <c r="S1029" i="1" s="1"/>
  <c r="AU1029" i="1" s="1"/>
  <c r="AO1028" i="1"/>
  <c r="AN1028" i="1"/>
  <c r="AN1027" i="1" s="1"/>
  <c r="AL1028" i="1"/>
  <c r="AL1027" i="1" s="1"/>
  <c r="AK1028" i="1"/>
  <c r="AI1028" i="1"/>
  <c r="AH1028" i="1"/>
  <c r="AH1027" i="1" s="1"/>
  <c r="AF1028" i="1"/>
  <c r="AE1028" i="1"/>
  <c r="AE1027" i="1" s="1"/>
  <c r="AA1028" i="1"/>
  <c r="AA1027" i="1" s="1"/>
  <c r="Z1028" i="1"/>
  <c r="Z1027" i="1" s="1"/>
  <c r="Y1028" i="1"/>
  <c r="Y1027" i="1" s="1"/>
  <c r="X1028" i="1"/>
  <c r="X1027" i="1" s="1"/>
  <c r="W1028" i="1"/>
  <c r="W1027" i="1" s="1"/>
  <c r="V1028" i="1"/>
  <c r="V1027" i="1" s="1"/>
  <c r="U1028" i="1"/>
  <c r="U1027" i="1" s="1"/>
  <c r="T1028" i="1"/>
  <c r="T1027" i="1" s="1"/>
  <c r="B1028" i="1"/>
  <c r="B1027" i="1"/>
  <c r="AP1026" i="1"/>
  <c r="AP988" i="3" s="1"/>
  <c r="AM1026" i="1"/>
  <c r="AM988" i="3" s="1"/>
  <c r="AJ1026" i="1"/>
  <c r="AJ988" i="3" s="1"/>
  <c r="AG1026" i="1"/>
  <c r="AG988" i="3" s="1"/>
  <c r="B1026" i="1"/>
  <c r="AP1025" i="1"/>
  <c r="AP987" i="3" s="1"/>
  <c r="AM1025" i="1"/>
  <c r="AM987" i="3" s="1"/>
  <c r="AJ1025" i="1"/>
  <c r="AJ987" i="3" s="1"/>
  <c r="AG1025" i="1"/>
  <c r="AG987" i="3" s="1"/>
  <c r="B1025" i="1"/>
  <c r="S1025" i="1" s="1"/>
  <c r="AU1025" i="1" s="1"/>
  <c r="AO1024" i="1"/>
  <c r="AN1024" i="1"/>
  <c r="AN1023" i="1" s="1"/>
  <c r="AL1024" i="1"/>
  <c r="AK1024" i="1"/>
  <c r="AK1023" i="1" s="1"/>
  <c r="AI1024" i="1"/>
  <c r="AI1023" i="1" s="1"/>
  <c r="AH1024" i="1"/>
  <c r="AH1023" i="1" s="1"/>
  <c r="AF1024" i="1"/>
  <c r="AF1023" i="1" s="1"/>
  <c r="AE1024" i="1"/>
  <c r="AE1023" i="1" s="1"/>
  <c r="AA1024" i="1"/>
  <c r="AA1023" i="1" s="1"/>
  <c r="Z1024" i="1"/>
  <c r="Z1023" i="1" s="1"/>
  <c r="Y1024" i="1"/>
  <c r="Y1023" i="1" s="1"/>
  <c r="X1024" i="1"/>
  <c r="X1023" i="1" s="1"/>
  <c r="W1024" i="1"/>
  <c r="W1023" i="1" s="1"/>
  <c r="V1024" i="1"/>
  <c r="V1023" i="1" s="1"/>
  <c r="U1024" i="1"/>
  <c r="U1023" i="1" s="1"/>
  <c r="T1024" i="1"/>
  <c r="T1023" i="1" s="1"/>
  <c r="B1024" i="1"/>
  <c r="B1023" i="1"/>
  <c r="AP1022" i="1"/>
  <c r="AP984" i="3" s="1"/>
  <c r="AM1022" i="1"/>
  <c r="AM984" i="3" s="1"/>
  <c r="AJ1022" i="1"/>
  <c r="AJ984" i="3" s="1"/>
  <c r="AG1022" i="1"/>
  <c r="AG984" i="3" s="1"/>
  <c r="B1022" i="1"/>
  <c r="N1022" i="1" s="1"/>
  <c r="N1021" i="1" s="1"/>
  <c r="AO1021" i="1"/>
  <c r="AN1021" i="1"/>
  <c r="AL1021" i="1"/>
  <c r="AK1021" i="1"/>
  <c r="AI1021" i="1"/>
  <c r="AH1021" i="1"/>
  <c r="AF1021" i="1"/>
  <c r="AE1021" i="1"/>
  <c r="AA1021" i="1"/>
  <c r="Z1021" i="1"/>
  <c r="Y1021" i="1"/>
  <c r="X1021" i="1"/>
  <c r="W1021" i="1"/>
  <c r="V1021" i="1"/>
  <c r="U1021" i="1"/>
  <c r="T1021" i="1"/>
  <c r="B1021" i="1"/>
  <c r="AP1020" i="1"/>
  <c r="AP982" i="3" s="1"/>
  <c r="AM1020" i="1"/>
  <c r="AM982" i="3" s="1"/>
  <c r="AJ1020" i="1"/>
  <c r="AJ982" i="3" s="1"/>
  <c r="AG1020" i="1"/>
  <c r="AG982" i="3" s="1"/>
  <c r="B1020" i="1"/>
  <c r="AO1019" i="1"/>
  <c r="AN1019" i="1"/>
  <c r="AL1019" i="1"/>
  <c r="AK1019" i="1"/>
  <c r="AI1019" i="1"/>
  <c r="AH1019" i="1"/>
  <c r="AF1019" i="1"/>
  <c r="AE1019" i="1"/>
  <c r="AA1019" i="1"/>
  <c r="Z1019" i="1"/>
  <c r="Y1019" i="1"/>
  <c r="X1019" i="1"/>
  <c r="W1019" i="1"/>
  <c r="V1019" i="1"/>
  <c r="U1019" i="1"/>
  <c r="T1019" i="1"/>
  <c r="B1019" i="1"/>
  <c r="B1018" i="1"/>
  <c r="B1017" i="1"/>
  <c r="B1016" i="1"/>
  <c r="AP1015" i="1"/>
  <c r="AP977" i="3" s="1"/>
  <c r="AM1015" i="1"/>
  <c r="AM977" i="3" s="1"/>
  <c r="AJ1015" i="1"/>
  <c r="AJ977" i="3" s="1"/>
  <c r="AG1015" i="1"/>
  <c r="AG977" i="3" s="1"/>
  <c r="B1015" i="1"/>
  <c r="R1015" i="1" s="1"/>
  <c r="AT1015" i="1" s="1"/>
  <c r="AP1014" i="1"/>
  <c r="AP976" i="3" s="1"/>
  <c r="AM1014" i="1"/>
  <c r="AM976" i="3" s="1"/>
  <c r="AJ1014" i="1"/>
  <c r="AJ976" i="3" s="1"/>
  <c r="AG1014" i="1"/>
  <c r="AG976" i="3" s="1"/>
  <c r="B1014" i="1"/>
  <c r="R1014" i="1" s="1"/>
  <c r="AT1014" i="1" s="1"/>
  <c r="AO1013" i="1"/>
  <c r="AN1013" i="1"/>
  <c r="AL1013" i="1"/>
  <c r="AK1013" i="1"/>
  <c r="AI1013" i="1"/>
  <c r="AH1013" i="1"/>
  <c r="AF1013" i="1"/>
  <c r="AE1013" i="1"/>
  <c r="AA1013" i="1"/>
  <c r="Z1013" i="1"/>
  <c r="Y1013" i="1"/>
  <c r="X1013" i="1"/>
  <c r="W1013" i="1"/>
  <c r="V1013" i="1"/>
  <c r="U1013" i="1"/>
  <c r="T1013" i="1"/>
  <c r="B1013" i="1"/>
  <c r="AP1012" i="1"/>
  <c r="AP974" i="3" s="1"/>
  <c r="AM1012" i="1"/>
  <c r="AM974" i="3" s="1"/>
  <c r="AJ1012" i="1"/>
  <c r="AJ974" i="3" s="1"/>
  <c r="AG1012" i="1"/>
  <c r="AG974" i="3" s="1"/>
  <c r="B1012" i="1"/>
  <c r="S1012" i="1" s="1"/>
  <c r="AU1012" i="1" s="1"/>
  <c r="AP1011" i="1"/>
  <c r="AP973" i="3" s="1"/>
  <c r="AM1011" i="1"/>
  <c r="AM973" i="3" s="1"/>
  <c r="AJ1011" i="1"/>
  <c r="AJ973" i="3" s="1"/>
  <c r="AG1011" i="1"/>
  <c r="AG973" i="3" s="1"/>
  <c r="B1011" i="1"/>
  <c r="N1011" i="1" s="1"/>
  <c r="AB1011" i="1" s="1"/>
  <c r="AQ1011" i="1" s="1"/>
  <c r="AP1010" i="1"/>
  <c r="AP972" i="3" s="1"/>
  <c r="AM1010" i="1"/>
  <c r="AM972" i="3" s="1"/>
  <c r="AJ1010" i="1"/>
  <c r="AJ972" i="3" s="1"/>
  <c r="AG1010" i="1"/>
  <c r="AG972" i="3" s="1"/>
  <c r="B1010" i="1"/>
  <c r="N1010" i="1" s="1"/>
  <c r="AO1009" i="1"/>
  <c r="AO1008" i="1" s="1"/>
  <c r="AN1009" i="1"/>
  <c r="AL1009" i="1"/>
  <c r="AK1009" i="1"/>
  <c r="AI1009" i="1"/>
  <c r="AH1009" i="1"/>
  <c r="AH1008" i="1" s="1"/>
  <c r="AF1009" i="1"/>
  <c r="AF1008" i="1" s="1"/>
  <c r="AE1009" i="1"/>
  <c r="AA1009" i="1"/>
  <c r="AA1008" i="1" s="1"/>
  <c r="Z1009" i="1"/>
  <c r="Y1009" i="1"/>
  <c r="X1009" i="1"/>
  <c r="X1008" i="1" s="1"/>
  <c r="W1009" i="1"/>
  <c r="V1009" i="1"/>
  <c r="V1008" i="1" s="1"/>
  <c r="U1009" i="1"/>
  <c r="T1009" i="1"/>
  <c r="T1008" i="1" s="1"/>
  <c r="B1009" i="1"/>
  <c r="B1008" i="1"/>
  <c r="AP1007" i="1"/>
  <c r="AP969" i="3" s="1"/>
  <c r="AM1007" i="1"/>
  <c r="AM969" i="3" s="1"/>
  <c r="AJ1007" i="1"/>
  <c r="AJ969" i="3" s="1"/>
  <c r="AG1007" i="1"/>
  <c r="AG969" i="3" s="1"/>
  <c r="B1007" i="1"/>
  <c r="AO1006" i="1"/>
  <c r="AO1005" i="1" s="1"/>
  <c r="AN1006" i="1"/>
  <c r="AN1005" i="1" s="1"/>
  <c r="AL1006" i="1"/>
  <c r="AL1005" i="1" s="1"/>
  <c r="AK1006" i="1"/>
  <c r="AK1005" i="1" s="1"/>
  <c r="AI1006" i="1"/>
  <c r="AI1005" i="1" s="1"/>
  <c r="AH1006" i="1"/>
  <c r="AH1005" i="1" s="1"/>
  <c r="AF1006" i="1"/>
  <c r="AF1005" i="1" s="1"/>
  <c r="AE1006" i="1"/>
  <c r="AE1005" i="1" s="1"/>
  <c r="AA1006" i="1"/>
  <c r="AA1005" i="1" s="1"/>
  <c r="Z1006" i="1"/>
  <c r="Z1005" i="1" s="1"/>
  <c r="Y1006" i="1"/>
  <c r="Y1005" i="1" s="1"/>
  <c r="X1006" i="1"/>
  <c r="X1005" i="1" s="1"/>
  <c r="W1006" i="1"/>
  <c r="W1005" i="1" s="1"/>
  <c r="V1006" i="1"/>
  <c r="V1005" i="1" s="1"/>
  <c r="U1006" i="1"/>
  <c r="U1005" i="1" s="1"/>
  <c r="T1006" i="1"/>
  <c r="T1005" i="1" s="1"/>
  <c r="B1006" i="1"/>
  <c r="B1005" i="1"/>
  <c r="AP1004" i="1"/>
  <c r="AP966" i="3" s="1"/>
  <c r="AM1004" i="1"/>
  <c r="AM966" i="3" s="1"/>
  <c r="AJ1004" i="1"/>
  <c r="AJ966" i="3" s="1"/>
  <c r="AG1004" i="1"/>
  <c r="AG966" i="3" s="1"/>
  <c r="B1004" i="1"/>
  <c r="AP1003" i="1"/>
  <c r="AP965" i="3" s="1"/>
  <c r="AM1003" i="1"/>
  <c r="AM965" i="3" s="1"/>
  <c r="AJ1003" i="1"/>
  <c r="AJ965" i="3" s="1"/>
  <c r="AG1003" i="1"/>
  <c r="AG965" i="3" s="1"/>
  <c r="B1003" i="1"/>
  <c r="O1003" i="1" s="1"/>
  <c r="AC1003" i="1" s="1"/>
  <c r="AO1002" i="1"/>
  <c r="AN1002" i="1"/>
  <c r="AL1002" i="1"/>
  <c r="AK1002" i="1"/>
  <c r="AI1002" i="1"/>
  <c r="AH1002" i="1"/>
  <c r="AF1002" i="1"/>
  <c r="AE1002" i="1"/>
  <c r="AA1002" i="1"/>
  <c r="Z1002" i="1"/>
  <c r="Y1002" i="1"/>
  <c r="X1002" i="1"/>
  <c r="W1002" i="1"/>
  <c r="V1002" i="1"/>
  <c r="U1002" i="1"/>
  <c r="T1002" i="1"/>
  <c r="B1002" i="1"/>
  <c r="AP1001" i="1"/>
  <c r="AP963" i="3" s="1"/>
  <c r="AM1001" i="1"/>
  <c r="AM963" i="3" s="1"/>
  <c r="AJ1001" i="1"/>
  <c r="AJ963" i="3" s="1"/>
  <c r="AG1001" i="1"/>
  <c r="AG963" i="3" s="1"/>
  <c r="B1001" i="1"/>
  <c r="R1001" i="1" s="1"/>
  <c r="AT1001" i="1" s="1"/>
  <c r="AT963" i="3" s="1"/>
  <c r="AO1000" i="1"/>
  <c r="AN1000" i="1"/>
  <c r="AL1000" i="1"/>
  <c r="AK1000" i="1"/>
  <c r="AI1000" i="1"/>
  <c r="AH1000" i="1"/>
  <c r="AF1000" i="1"/>
  <c r="AE1000" i="1"/>
  <c r="AA1000" i="1"/>
  <c r="Z1000" i="1"/>
  <c r="Y1000" i="1"/>
  <c r="X1000" i="1"/>
  <c r="W1000" i="1"/>
  <c r="V1000" i="1"/>
  <c r="U1000" i="1"/>
  <c r="T1000" i="1"/>
  <c r="B1000" i="1"/>
  <c r="B999" i="1"/>
  <c r="AP998" i="1"/>
  <c r="AP960" i="3" s="1"/>
  <c r="AM998" i="1"/>
  <c r="AM960" i="3" s="1"/>
  <c r="AJ998" i="1"/>
  <c r="AJ960" i="3" s="1"/>
  <c r="AG998" i="1"/>
  <c r="AG960" i="3" s="1"/>
  <c r="B998" i="1"/>
  <c r="AO997" i="1"/>
  <c r="AN997" i="1"/>
  <c r="AL997" i="1"/>
  <c r="AK997" i="1"/>
  <c r="AI997" i="1"/>
  <c r="AH997" i="1"/>
  <c r="AF997" i="1"/>
  <c r="AE997" i="1"/>
  <c r="AA997" i="1"/>
  <c r="Z997" i="1"/>
  <c r="Y997" i="1"/>
  <c r="X997" i="1"/>
  <c r="W997" i="1"/>
  <c r="V997" i="1"/>
  <c r="U997" i="1"/>
  <c r="T997" i="1"/>
  <c r="B997" i="1"/>
  <c r="AP996" i="1"/>
  <c r="AP958" i="3" s="1"/>
  <c r="AM996" i="1"/>
  <c r="AM958" i="3" s="1"/>
  <c r="AJ996" i="1"/>
  <c r="AJ958" i="3" s="1"/>
  <c r="AG996" i="1"/>
  <c r="AG958" i="3" s="1"/>
  <c r="B996" i="1"/>
  <c r="O996" i="1" s="1"/>
  <c r="AC996" i="1" s="1"/>
  <c r="AP995" i="1"/>
  <c r="AP957" i="3" s="1"/>
  <c r="AM995" i="1"/>
  <c r="AM957" i="3" s="1"/>
  <c r="AJ995" i="1"/>
  <c r="AJ957" i="3" s="1"/>
  <c r="AG995" i="1"/>
  <c r="AG957" i="3" s="1"/>
  <c r="B995" i="1"/>
  <c r="S995" i="1" s="1"/>
  <c r="AU995" i="1" s="1"/>
  <c r="AP994" i="1"/>
  <c r="AP956" i="3" s="1"/>
  <c r="AM994" i="1"/>
  <c r="AM956" i="3" s="1"/>
  <c r="AJ994" i="1"/>
  <c r="AJ956" i="3" s="1"/>
  <c r="AG994" i="1"/>
  <c r="AG956" i="3" s="1"/>
  <c r="B994" i="1"/>
  <c r="S994" i="1" s="1"/>
  <c r="AU994" i="1" s="1"/>
  <c r="AP993" i="1"/>
  <c r="AP955" i="3" s="1"/>
  <c r="AM993" i="1"/>
  <c r="AM955" i="3" s="1"/>
  <c r="AJ993" i="1"/>
  <c r="AJ955" i="3" s="1"/>
  <c r="AG993" i="1"/>
  <c r="AG955" i="3" s="1"/>
  <c r="B993" i="1"/>
  <c r="O993" i="1" s="1"/>
  <c r="AC993" i="1" s="1"/>
  <c r="AR993" i="1" s="1"/>
  <c r="AP992" i="1"/>
  <c r="AP954" i="3" s="1"/>
  <c r="AM992" i="1"/>
  <c r="AM954" i="3" s="1"/>
  <c r="AJ992" i="1"/>
  <c r="AJ954" i="3" s="1"/>
  <c r="AG992" i="1"/>
  <c r="AG954" i="3" s="1"/>
  <c r="B992" i="1"/>
  <c r="R992" i="1" s="1"/>
  <c r="AT992" i="1" s="1"/>
  <c r="AP991" i="1"/>
  <c r="AP953" i="3" s="1"/>
  <c r="AM991" i="1"/>
  <c r="AM953" i="3" s="1"/>
  <c r="AJ991" i="1"/>
  <c r="AJ953" i="3" s="1"/>
  <c r="AG991" i="1"/>
  <c r="AG953" i="3" s="1"/>
  <c r="B991" i="1"/>
  <c r="R991" i="1" s="1"/>
  <c r="AT991" i="1" s="1"/>
  <c r="AT953" i="3" s="1"/>
  <c r="AP990" i="1"/>
  <c r="AP952" i="3" s="1"/>
  <c r="AM990" i="1"/>
  <c r="AM952" i="3" s="1"/>
  <c r="AJ990" i="1"/>
  <c r="AJ952" i="3" s="1"/>
  <c r="AG990" i="1"/>
  <c r="AG952" i="3" s="1"/>
  <c r="B990" i="1"/>
  <c r="S990" i="1" s="1"/>
  <c r="AU990" i="1" s="1"/>
  <c r="AP989" i="1"/>
  <c r="AP951" i="3" s="1"/>
  <c r="AM989" i="1"/>
  <c r="AM951" i="3" s="1"/>
  <c r="AJ989" i="1"/>
  <c r="AJ951" i="3" s="1"/>
  <c r="AG989" i="1"/>
  <c r="AG951" i="3" s="1"/>
  <c r="B989" i="1"/>
  <c r="AP988" i="1"/>
  <c r="AP950" i="3" s="1"/>
  <c r="AM988" i="1"/>
  <c r="AM950" i="3" s="1"/>
  <c r="AJ988" i="1"/>
  <c r="AJ950" i="3" s="1"/>
  <c r="AG988" i="1"/>
  <c r="AG950" i="3" s="1"/>
  <c r="R988" i="1"/>
  <c r="AT988" i="1" s="1"/>
  <c r="B988" i="1"/>
  <c r="S988" i="1" s="1"/>
  <c r="AU988" i="1" s="1"/>
  <c r="AP987" i="1"/>
  <c r="AP949" i="3" s="1"/>
  <c r="AM987" i="1"/>
  <c r="AM949" i="3" s="1"/>
  <c r="AJ987" i="1"/>
  <c r="AJ949" i="3" s="1"/>
  <c r="AG987" i="1"/>
  <c r="AG949" i="3" s="1"/>
  <c r="B987" i="1"/>
  <c r="R987" i="1" s="1"/>
  <c r="AT987" i="1" s="1"/>
  <c r="AP986" i="1"/>
  <c r="AP948" i="3" s="1"/>
  <c r="AM986" i="1"/>
  <c r="AM948" i="3" s="1"/>
  <c r="AJ986" i="1"/>
  <c r="AJ948" i="3" s="1"/>
  <c r="AG986" i="1"/>
  <c r="AG948" i="3" s="1"/>
  <c r="B986" i="1"/>
  <c r="S986" i="1" s="1"/>
  <c r="AU986" i="1" s="1"/>
  <c r="AP985" i="1"/>
  <c r="AP947" i="3" s="1"/>
  <c r="AM985" i="1"/>
  <c r="AM947" i="3" s="1"/>
  <c r="AJ985" i="1"/>
  <c r="AJ947" i="3" s="1"/>
  <c r="AG985" i="1"/>
  <c r="AG947" i="3" s="1"/>
  <c r="B985" i="1"/>
  <c r="S985" i="1" s="1"/>
  <c r="AU985" i="1" s="1"/>
  <c r="AP984" i="1"/>
  <c r="AP946" i="3" s="1"/>
  <c r="AM984" i="1"/>
  <c r="AM946" i="3" s="1"/>
  <c r="AJ984" i="1"/>
  <c r="AJ946" i="3" s="1"/>
  <c r="AG984" i="1"/>
  <c r="AG946" i="3" s="1"/>
  <c r="B984" i="1"/>
  <c r="R984" i="1" s="1"/>
  <c r="AT984" i="1" s="1"/>
  <c r="AP983" i="1"/>
  <c r="AP945" i="3" s="1"/>
  <c r="AM983" i="1"/>
  <c r="AM945" i="3" s="1"/>
  <c r="AJ983" i="1"/>
  <c r="AJ945" i="3" s="1"/>
  <c r="AG983" i="1"/>
  <c r="AG945" i="3" s="1"/>
  <c r="B983" i="1"/>
  <c r="AP982" i="1"/>
  <c r="AP944" i="3" s="1"/>
  <c r="AM982" i="1"/>
  <c r="AM944" i="3" s="1"/>
  <c r="AJ982" i="1"/>
  <c r="AJ944" i="3" s="1"/>
  <c r="AG982" i="1"/>
  <c r="AG944" i="3" s="1"/>
  <c r="B982" i="1"/>
  <c r="S982" i="1" s="1"/>
  <c r="AU982" i="1" s="1"/>
  <c r="AO981" i="1"/>
  <c r="AN981" i="1"/>
  <c r="AL981" i="1"/>
  <c r="AK981" i="1"/>
  <c r="AI981" i="1"/>
  <c r="AH981" i="1"/>
  <c r="AF981" i="1"/>
  <c r="AE981" i="1"/>
  <c r="AA981" i="1"/>
  <c r="Z981" i="1"/>
  <c r="Y981" i="1"/>
  <c r="X981" i="1"/>
  <c r="W981" i="1"/>
  <c r="W980" i="1" s="1"/>
  <c r="V981" i="1"/>
  <c r="U981" i="1"/>
  <c r="T981" i="1"/>
  <c r="B981" i="1"/>
  <c r="B980" i="1"/>
  <c r="B979" i="1"/>
  <c r="AP978" i="1"/>
  <c r="AP940" i="3" s="1"/>
  <c r="AM978" i="1"/>
  <c r="AM940" i="3" s="1"/>
  <c r="AJ978" i="1"/>
  <c r="AJ940" i="3" s="1"/>
  <c r="AG978" i="1"/>
  <c r="AG940" i="3" s="1"/>
  <c r="B978" i="1"/>
  <c r="S978" i="1" s="1"/>
  <c r="AU978" i="1" s="1"/>
  <c r="AO977" i="1"/>
  <c r="AO976" i="1" s="1"/>
  <c r="AN977" i="1"/>
  <c r="AL977" i="1"/>
  <c r="AK977" i="1"/>
  <c r="AI977" i="1"/>
  <c r="AH977" i="1"/>
  <c r="AH976" i="1" s="1"/>
  <c r="AF977" i="1"/>
  <c r="AE977" i="1"/>
  <c r="AE976" i="1" s="1"/>
  <c r="AD977" i="1"/>
  <c r="AA977" i="1"/>
  <c r="AA976" i="1" s="1"/>
  <c r="Z977" i="1"/>
  <c r="Z976" i="1" s="1"/>
  <c r="Y977" i="1"/>
  <c r="Y976" i="1" s="1"/>
  <c r="X977" i="1"/>
  <c r="X976" i="1" s="1"/>
  <c r="W977" i="1"/>
  <c r="W976" i="1" s="1"/>
  <c r="V977" i="1"/>
  <c r="V976" i="1" s="1"/>
  <c r="U977" i="1"/>
  <c r="U976" i="1" s="1"/>
  <c r="T977" i="1"/>
  <c r="T976" i="1" s="1"/>
  <c r="B977" i="1"/>
  <c r="AL976" i="1"/>
  <c r="AK976" i="1"/>
  <c r="B976" i="1"/>
  <c r="AP975" i="1"/>
  <c r="AP937" i="3" s="1"/>
  <c r="AM975" i="1"/>
  <c r="AM937" i="3" s="1"/>
  <c r="AJ975" i="1"/>
  <c r="AJ937" i="3" s="1"/>
  <c r="AG975" i="1"/>
  <c r="AG937" i="3" s="1"/>
  <c r="B975" i="1"/>
  <c r="S975" i="1" s="1"/>
  <c r="AU975" i="1" s="1"/>
  <c r="AO974" i="1"/>
  <c r="AO973" i="1" s="1"/>
  <c r="AN974" i="1"/>
  <c r="AL974" i="1"/>
  <c r="AL973" i="1" s="1"/>
  <c r="AK974" i="1"/>
  <c r="AI974" i="1"/>
  <c r="AH974" i="1"/>
  <c r="AH973" i="1" s="1"/>
  <c r="AF974" i="1"/>
  <c r="AF973" i="1" s="1"/>
  <c r="AE974" i="1"/>
  <c r="AE973" i="1" s="1"/>
  <c r="AA974" i="1"/>
  <c r="AA973" i="1" s="1"/>
  <c r="Z974" i="1"/>
  <c r="Z973" i="1" s="1"/>
  <c r="Y974" i="1"/>
  <c r="Y973" i="1" s="1"/>
  <c r="X974" i="1"/>
  <c r="X973" i="1" s="1"/>
  <c r="W974" i="1"/>
  <c r="W973" i="1" s="1"/>
  <c r="V974" i="1"/>
  <c r="V973" i="1" s="1"/>
  <c r="U974" i="1"/>
  <c r="U973" i="1" s="1"/>
  <c r="T974" i="1"/>
  <c r="T973" i="1" s="1"/>
  <c r="B974" i="1"/>
  <c r="B973" i="1"/>
  <c r="AP972" i="1"/>
  <c r="AP934" i="3" s="1"/>
  <c r="AM972" i="1"/>
  <c r="AM934" i="3" s="1"/>
  <c r="AJ972" i="1"/>
  <c r="AJ934" i="3" s="1"/>
  <c r="AG972" i="1"/>
  <c r="AG934" i="3" s="1"/>
  <c r="B972" i="1"/>
  <c r="R972" i="1" s="1"/>
  <c r="AT972" i="1" s="1"/>
  <c r="AT934" i="3" s="1"/>
  <c r="AO971" i="1"/>
  <c r="AN971" i="1"/>
  <c r="AL971" i="1"/>
  <c r="AK971" i="1"/>
  <c r="AI971" i="1"/>
  <c r="AH971" i="1"/>
  <c r="AF971" i="1"/>
  <c r="AE971" i="1"/>
  <c r="AA971" i="1"/>
  <c r="Z971" i="1"/>
  <c r="Y971" i="1"/>
  <c r="X971" i="1"/>
  <c r="W971" i="1"/>
  <c r="V971" i="1"/>
  <c r="U971" i="1"/>
  <c r="T971" i="1"/>
  <c r="B971" i="1"/>
  <c r="AP970" i="1"/>
  <c r="AP932" i="3" s="1"/>
  <c r="AM970" i="1"/>
  <c r="AM932" i="3" s="1"/>
  <c r="AJ970" i="1"/>
  <c r="AJ932" i="3" s="1"/>
  <c r="AG970" i="1"/>
  <c r="AG932" i="3" s="1"/>
  <c r="B970" i="1"/>
  <c r="S970" i="1" s="1"/>
  <c r="AU970" i="1" s="1"/>
  <c r="AP969" i="1"/>
  <c r="AP931" i="3" s="1"/>
  <c r="AM969" i="1"/>
  <c r="AM931" i="3" s="1"/>
  <c r="AJ969" i="1"/>
  <c r="AJ931" i="3" s="1"/>
  <c r="AG969" i="1"/>
  <c r="AG931" i="3" s="1"/>
  <c r="B969" i="1"/>
  <c r="AO968" i="1"/>
  <c r="AN968" i="1"/>
  <c r="AL968" i="1"/>
  <c r="AK968" i="1"/>
  <c r="AI968" i="1"/>
  <c r="AH968" i="1"/>
  <c r="AF968" i="1"/>
  <c r="AE968" i="1"/>
  <c r="AA968" i="1"/>
  <c r="Z968" i="1"/>
  <c r="Y968" i="1"/>
  <c r="X968" i="1"/>
  <c r="W968" i="1"/>
  <c r="V968" i="1"/>
  <c r="U968" i="1"/>
  <c r="T968" i="1"/>
  <c r="B968" i="1"/>
  <c r="B967" i="1"/>
  <c r="B966" i="1"/>
  <c r="AP965" i="1"/>
  <c r="AP927" i="3" s="1"/>
  <c r="AM965" i="1"/>
  <c r="AM927" i="3" s="1"/>
  <c r="AJ965" i="1"/>
  <c r="AJ927" i="3" s="1"/>
  <c r="AG965" i="1"/>
  <c r="AG927" i="3" s="1"/>
  <c r="B965" i="1"/>
  <c r="R965" i="1" s="1"/>
  <c r="AT965" i="1" s="1"/>
  <c r="AO964" i="1"/>
  <c r="AO963" i="1" s="1"/>
  <c r="AN964" i="1"/>
  <c r="AN963" i="1" s="1"/>
  <c r="AL964" i="1"/>
  <c r="AK964" i="1"/>
  <c r="AK963" i="1" s="1"/>
  <c r="AI964" i="1"/>
  <c r="AI963" i="1" s="1"/>
  <c r="AH964" i="1"/>
  <c r="AH963" i="1" s="1"/>
  <c r="AF964" i="1"/>
  <c r="AE964" i="1"/>
  <c r="AE963" i="1" s="1"/>
  <c r="AA964" i="1"/>
  <c r="AA963" i="1" s="1"/>
  <c r="Z964" i="1"/>
  <c r="Z963" i="1" s="1"/>
  <c r="Y964" i="1"/>
  <c r="Y963" i="1" s="1"/>
  <c r="X964" i="1"/>
  <c r="X963" i="1" s="1"/>
  <c r="W964" i="1"/>
  <c r="W963" i="1" s="1"/>
  <c r="V964" i="1"/>
  <c r="V963" i="1" s="1"/>
  <c r="U964" i="1"/>
  <c r="U963" i="1" s="1"/>
  <c r="T964" i="1"/>
  <c r="T963" i="1" s="1"/>
  <c r="B964" i="1"/>
  <c r="B963" i="1"/>
  <c r="AP962" i="1"/>
  <c r="AP924" i="3" s="1"/>
  <c r="AM962" i="1"/>
  <c r="AM924" i="3" s="1"/>
  <c r="AJ962" i="1"/>
  <c r="AJ924" i="3" s="1"/>
  <c r="AG962" i="1"/>
  <c r="AG924" i="3" s="1"/>
  <c r="B962" i="1"/>
  <c r="AO961" i="1"/>
  <c r="AN961" i="1"/>
  <c r="AL961" i="1"/>
  <c r="AK961" i="1"/>
  <c r="AI961" i="1"/>
  <c r="AH961" i="1"/>
  <c r="AF961" i="1"/>
  <c r="AE961" i="1"/>
  <c r="AA961" i="1"/>
  <c r="Z961" i="1"/>
  <c r="Y961" i="1"/>
  <c r="X961" i="1"/>
  <c r="W961" i="1"/>
  <c r="V961" i="1"/>
  <c r="U961" i="1"/>
  <c r="T961" i="1"/>
  <c r="B961" i="1"/>
  <c r="AP960" i="1"/>
  <c r="AP922" i="3" s="1"/>
  <c r="AM960" i="1"/>
  <c r="AM922" i="3" s="1"/>
  <c r="AJ960" i="1"/>
  <c r="AJ922" i="3" s="1"/>
  <c r="AG960" i="1"/>
  <c r="AG922" i="3" s="1"/>
  <c r="B960" i="1"/>
  <c r="AO959" i="1"/>
  <c r="AN959" i="1"/>
  <c r="AL959" i="1"/>
  <c r="AK959" i="1"/>
  <c r="AI959" i="1"/>
  <c r="AH959" i="1"/>
  <c r="AF959" i="1"/>
  <c r="AE959" i="1"/>
  <c r="AE958" i="1" s="1"/>
  <c r="AE957" i="1" s="1"/>
  <c r="AA959" i="1"/>
  <c r="Z959" i="1"/>
  <c r="Y959" i="1"/>
  <c r="X959" i="1"/>
  <c r="W959" i="1"/>
  <c r="V959" i="1"/>
  <c r="U959" i="1"/>
  <c r="T959" i="1"/>
  <c r="B959" i="1"/>
  <c r="B958" i="1"/>
  <c r="B957" i="1"/>
  <c r="B956" i="1"/>
  <c r="B955" i="1"/>
  <c r="B954" i="1"/>
  <c r="AP953" i="1"/>
  <c r="AP915" i="3" s="1"/>
  <c r="AM953" i="1"/>
  <c r="AM915" i="3" s="1"/>
  <c r="AJ953" i="1"/>
  <c r="AJ915" i="3" s="1"/>
  <c r="AG953" i="1"/>
  <c r="AG915" i="3" s="1"/>
  <c r="B953" i="1"/>
  <c r="R953" i="1" s="1"/>
  <c r="AT953" i="1" s="1"/>
  <c r="AP952" i="1"/>
  <c r="AP914" i="3" s="1"/>
  <c r="AM952" i="1"/>
  <c r="AM914" i="3" s="1"/>
  <c r="AJ952" i="1"/>
  <c r="AJ914" i="3" s="1"/>
  <c r="AG952" i="1"/>
  <c r="AG914" i="3" s="1"/>
  <c r="B952" i="1"/>
  <c r="N952" i="1" s="1"/>
  <c r="AO951" i="1"/>
  <c r="AN951" i="1"/>
  <c r="AL951" i="1"/>
  <c r="AK951" i="1"/>
  <c r="AI951" i="1"/>
  <c r="AH951" i="1"/>
  <c r="AF951" i="1"/>
  <c r="AE951" i="1"/>
  <c r="AA951" i="1"/>
  <c r="Z951" i="1"/>
  <c r="Y951" i="1"/>
  <c r="X951" i="1"/>
  <c r="W951" i="1"/>
  <c r="V951" i="1"/>
  <c r="U951" i="1"/>
  <c r="T951" i="1"/>
  <c r="B951" i="1"/>
  <c r="AP950" i="1"/>
  <c r="AP912" i="3" s="1"/>
  <c r="AM950" i="1"/>
  <c r="AM912" i="3" s="1"/>
  <c r="AJ950" i="1"/>
  <c r="AJ912" i="3" s="1"/>
  <c r="AG950" i="1"/>
  <c r="AG912" i="3" s="1"/>
  <c r="B950" i="1"/>
  <c r="AP949" i="1"/>
  <c r="AP911" i="3" s="1"/>
  <c r="AM949" i="1"/>
  <c r="AM911" i="3" s="1"/>
  <c r="AJ949" i="1"/>
  <c r="AJ911" i="3" s="1"/>
  <c r="AG949" i="1"/>
  <c r="AG911" i="3" s="1"/>
  <c r="B949" i="1"/>
  <c r="O949" i="1" s="1"/>
  <c r="AC949" i="1" s="1"/>
  <c r="AP948" i="1"/>
  <c r="AP910" i="3" s="1"/>
  <c r="AM948" i="1"/>
  <c r="AM910" i="3" s="1"/>
  <c r="AJ948" i="1"/>
  <c r="AJ910" i="3" s="1"/>
  <c r="AG948" i="1"/>
  <c r="AG910" i="3" s="1"/>
  <c r="B948" i="1"/>
  <c r="AP947" i="1"/>
  <c r="AP909" i="3" s="1"/>
  <c r="AM947" i="1"/>
  <c r="AM909" i="3" s="1"/>
  <c r="AJ947" i="1"/>
  <c r="AJ909" i="3" s="1"/>
  <c r="AG947" i="1"/>
  <c r="AG909" i="3" s="1"/>
  <c r="B947" i="1"/>
  <c r="O947" i="1" s="1"/>
  <c r="AP946" i="1"/>
  <c r="AP908" i="3" s="1"/>
  <c r="AM946" i="1"/>
  <c r="AM908" i="3" s="1"/>
  <c r="AJ946" i="1"/>
  <c r="AJ908" i="3" s="1"/>
  <c r="AG946" i="1"/>
  <c r="AG908" i="3" s="1"/>
  <c r="B946" i="1"/>
  <c r="AP945" i="1"/>
  <c r="AP907" i="3" s="1"/>
  <c r="AM945" i="1"/>
  <c r="AM907" i="3" s="1"/>
  <c r="AJ945" i="1"/>
  <c r="AJ907" i="3" s="1"/>
  <c r="AG945" i="1"/>
  <c r="AG907" i="3" s="1"/>
  <c r="B945" i="1"/>
  <c r="O945" i="1" s="1"/>
  <c r="AC945" i="1" s="1"/>
  <c r="AR945" i="1" s="1"/>
  <c r="AP944" i="1"/>
  <c r="AP906" i="3" s="1"/>
  <c r="AM944" i="1"/>
  <c r="AM906" i="3" s="1"/>
  <c r="AJ944" i="1"/>
  <c r="AJ906" i="3" s="1"/>
  <c r="AG944" i="1"/>
  <c r="AG906" i="3" s="1"/>
  <c r="B944" i="1"/>
  <c r="AP943" i="1"/>
  <c r="AP905" i="3" s="1"/>
  <c r="AM943" i="1"/>
  <c r="AM905" i="3" s="1"/>
  <c r="AJ943" i="1"/>
  <c r="AJ905" i="3" s="1"/>
  <c r="AG943" i="1"/>
  <c r="AG905" i="3" s="1"/>
  <c r="B943" i="1"/>
  <c r="N943" i="1" s="1"/>
  <c r="AB943" i="1" s="1"/>
  <c r="AO942" i="1"/>
  <c r="AN942" i="1"/>
  <c r="AL942" i="1"/>
  <c r="AK942" i="1"/>
  <c r="AI942" i="1"/>
  <c r="AH942" i="1"/>
  <c r="AF942" i="1"/>
  <c r="AE942" i="1"/>
  <c r="AA942" i="1"/>
  <c r="Z942" i="1"/>
  <c r="Y942" i="1"/>
  <c r="X942" i="1"/>
  <c r="W942" i="1"/>
  <c r="V942" i="1"/>
  <c r="U942" i="1"/>
  <c r="T942" i="1"/>
  <c r="B942" i="1"/>
  <c r="AP941" i="1"/>
  <c r="AP903" i="3" s="1"/>
  <c r="AM941" i="1"/>
  <c r="AM903" i="3" s="1"/>
  <c r="AJ941" i="1"/>
  <c r="AJ903" i="3" s="1"/>
  <c r="AG941" i="1"/>
  <c r="AG903" i="3" s="1"/>
  <c r="B941" i="1"/>
  <c r="N941" i="1" s="1"/>
  <c r="AO940" i="1"/>
  <c r="AN940" i="1"/>
  <c r="AL940" i="1"/>
  <c r="AK940" i="1"/>
  <c r="AI940" i="1"/>
  <c r="AH940" i="1"/>
  <c r="AF940" i="1"/>
  <c r="AE940" i="1"/>
  <c r="AA940" i="1"/>
  <c r="Z940" i="1"/>
  <c r="Y940" i="1"/>
  <c r="X940" i="1"/>
  <c r="W940" i="1"/>
  <c r="V940" i="1"/>
  <c r="U940" i="1"/>
  <c r="T940" i="1"/>
  <c r="B940" i="1"/>
  <c r="B939" i="1"/>
  <c r="AP938" i="1"/>
  <c r="AP900" i="3" s="1"/>
  <c r="AM938" i="1"/>
  <c r="AM900" i="3" s="1"/>
  <c r="AJ938" i="1"/>
  <c r="AJ900" i="3" s="1"/>
  <c r="AG938" i="1"/>
  <c r="AG900" i="3" s="1"/>
  <c r="B938" i="1"/>
  <c r="N938" i="1" s="1"/>
  <c r="AB938" i="1" s="1"/>
  <c r="AO937" i="1"/>
  <c r="AN937" i="1"/>
  <c r="AN936" i="1" s="1"/>
  <c r="AL937" i="1"/>
  <c r="AL936" i="1" s="1"/>
  <c r="AK937" i="1"/>
  <c r="AI937" i="1"/>
  <c r="AI936" i="1" s="1"/>
  <c r="AH937" i="1"/>
  <c r="AH936" i="1" s="1"/>
  <c r="AF937" i="1"/>
  <c r="AF936" i="1" s="1"/>
  <c r="AE937" i="1"/>
  <c r="AE936" i="1" s="1"/>
  <c r="AA937" i="1"/>
  <c r="AA936" i="1" s="1"/>
  <c r="Z937" i="1"/>
  <c r="Z936" i="1" s="1"/>
  <c r="Y937" i="1"/>
  <c r="Y936" i="1" s="1"/>
  <c r="X937" i="1"/>
  <c r="X936" i="1" s="1"/>
  <c r="W937" i="1"/>
  <c r="W936" i="1" s="1"/>
  <c r="V937" i="1"/>
  <c r="V936" i="1" s="1"/>
  <c r="U937" i="1"/>
  <c r="U936" i="1" s="1"/>
  <c r="T937" i="1"/>
  <c r="T936" i="1" s="1"/>
  <c r="B937" i="1"/>
  <c r="B936" i="1"/>
  <c r="AP935" i="1"/>
  <c r="AP897" i="3" s="1"/>
  <c r="AM935" i="1"/>
  <c r="AM897" i="3" s="1"/>
  <c r="AJ935" i="1"/>
  <c r="AJ897" i="3" s="1"/>
  <c r="AG935" i="1"/>
  <c r="AG897" i="3" s="1"/>
  <c r="B935" i="1"/>
  <c r="AP934" i="1"/>
  <c r="AP896" i="3" s="1"/>
  <c r="AM934" i="1"/>
  <c r="AM896" i="3" s="1"/>
  <c r="AJ934" i="1"/>
  <c r="AJ896" i="3" s="1"/>
  <c r="AG934" i="1"/>
  <c r="AG896" i="3" s="1"/>
  <c r="B934" i="1"/>
  <c r="R934" i="1" s="1"/>
  <c r="AT934" i="1" s="1"/>
  <c r="AP933" i="1"/>
  <c r="AP895" i="3" s="1"/>
  <c r="AM933" i="1"/>
  <c r="AM895" i="3" s="1"/>
  <c r="AJ933" i="1"/>
  <c r="AJ895" i="3" s="1"/>
  <c r="AG933" i="1"/>
  <c r="AG895" i="3" s="1"/>
  <c r="B933" i="1"/>
  <c r="AO932" i="1"/>
  <c r="AN932" i="1"/>
  <c r="AL932" i="1"/>
  <c r="AK932" i="1"/>
  <c r="AI932" i="1"/>
  <c r="AH932" i="1"/>
  <c r="AF932" i="1"/>
  <c r="AE932" i="1"/>
  <c r="AA932" i="1"/>
  <c r="Z932" i="1"/>
  <c r="Y932" i="1"/>
  <c r="X932" i="1"/>
  <c r="W932" i="1"/>
  <c r="V932" i="1"/>
  <c r="U932" i="1"/>
  <c r="T932" i="1"/>
  <c r="B932" i="1"/>
  <c r="AP931" i="1"/>
  <c r="AP893" i="3" s="1"/>
  <c r="AM931" i="1"/>
  <c r="AM893" i="3" s="1"/>
  <c r="AJ931" i="1"/>
  <c r="AJ893" i="3" s="1"/>
  <c r="AG931" i="1"/>
  <c r="AG893" i="3" s="1"/>
  <c r="B931" i="1"/>
  <c r="O931" i="1" s="1"/>
  <c r="AC931" i="1" s="1"/>
  <c r="AR931" i="1" s="1"/>
  <c r="AP930" i="1"/>
  <c r="AP892" i="3" s="1"/>
  <c r="AM930" i="1"/>
  <c r="AM892" i="3" s="1"/>
  <c r="AJ930" i="1"/>
  <c r="AJ892" i="3" s="1"/>
  <c r="AG930" i="1"/>
  <c r="AG892" i="3" s="1"/>
  <c r="B930" i="1"/>
  <c r="N930" i="1" s="1"/>
  <c r="AB930" i="1" s="1"/>
  <c r="AQ930" i="1" s="1"/>
  <c r="AP929" i="1"/>
  <c r="AP891" i="3" s="1"/>
  <c r="AM929" i="1"/>
  <c r="AM891" i="3" s="1"/>
  <c r="AJ929" i="1"/>
  <c r="AJ891" i="3" s="1"/>
  <c r="AG929" i="1"/>
  <c r="AG891" i="3" s="1"/>
  <c r="B929" i="1"/>
  <c r="S929" i="1" s="1"/>
  <c r="AU929" i="1" s="1"/>
  <c r="AP928" i="1"/>
  <c r="AP890" i="3" s="1"/>
  <c r="AM928" i="1"/>
  <c r="AM890" i="3" s="1"/>
  <c r="AJ928" i="1"/>
  <c r="AJ890" i="3" s="1"/>
  <c r="AG928" i="1"/>
  <c r="AG890" i="3" s="1"/>
  <c r="B928" i="1"/>
  <c r="O928" i="1" s="1"/>
  <c r="AC928" i="1" s="1"/>
  <c r="AP927" i="1"/>
  <c r="AP889" i="3" s="1"/>
  <c r="AM927" i="1"/>
  <c r="AM889" i="3" s="1"/>
  <c r="AJ927" i="1"/>
  <c r="AJ889" i="3" s="1"/>
  <c r="AG927" i="1"/>
  <c r="AG889" i="3" s="1"/>
  <c r="B927" i="1"/>
  <c r="AP926" i="1"/>
  <c r="AP888" i="3" s="1"/>
  <c r="AM926" i="1"/>
  <c r="AM888" i="3" s="1"/>
  <c r="AJ926" i="1"/>
  <c r="AJ888" i="3" s="1"/>
  <c r="AG926" i="1"/>
  <c r="AG888" i="3" s="1"/>
  <c r="B926" i="1"/>
  <c r="AP925" i="1"/>
  <c r="AP887" i="3" s="1"/>
  <c r="AM925" i="1"/>
  <c r="AM887" i="3" s="1"/>
  <c r="AJ925" i="1"/>
  <c r="AJ887" i="3" s="1"/>
  <c r="AG925" i="1"/>
  <c r="AG887" i="3" s="1"/>
  <c r="B925" i="1"/>
  <c r="O925" i="1" s="1"/>
  <c r="AP924" i="1"/>
  <c r="AP886" i="3" s="1"/>
  <c r="AM924" i="1"/>
  <c r="AM886" i="3" s="1"/>
  <c r="AJ924" i="1"/>
  <c r="AJ886" i="3" s="1"/>
  <c r="AG924" i="1"/>
  <c r="AG886" i="3" s="1"/>
  <c r="B924" i="1"/>
  <c r="R924" i="1" s="1"/>
  <c r="AT924" i="1" s="1"/>
  <c r="AP923" i="1"/>
  <c r="AP885" i="3" s="1"/>
  <c r="AM923" i="1"/>
  <c r="AM885" i="3" s="1"/>
  <c r="AJ923" i="1"/>
  <c r="AJ885" i="3" s="1"/>
  <c r="AG923" i="1"/>
  <c r="AG885" i="3" s="1"/>
  <c r="B923" i="1"/>
  <c r="AP922" i="1"/>
  <c r="AP884" i="3" s="1"/>
  <c r="AM922" i="1"/>
  <c r="AM884" i="3" s="1"/>
  <c r="AJ922" i="1"/>
  <c r="AJ884" i="3" s="1"/>
  <c r="AG922" i="1"/>
  <c r="AG884" i="3" s="1"/>
  <c r="B922" i="1"/>
  <c r="O922" i="1" s="1"/>
  <c r="AP921" i="1"/>
  <c r="AP883" i="3" s="1"/>
  <c r="AM921" i="1"/>
  <c r="AM883" i="3" s="1"/>
  <c r="AJ921" i="1"/>
  <c r="AJ883" i="3" s="1"/>
  <c r="AG921" i="1"/>
  <c r="AG883" i="3" s="1"/>
  <c r="B921" i="1"/>
  <c r="AP920" i="1"/>
  <c r="AP882" i="3" s="1"/>
  <c r="AM920" i="1"/>
  <c r="AM882" i="3" s="1"/>
  <c r="AJ920" i="1"/>
  <c r="AJ882" i="3" s="1"/>
  <c r="AG920" i="1"/>
  <c r="AG882" i="3" s="1"/>
  <c r="B920" i="1"/>
  <c r="AP919" i="1"/>
  <c r="AP881" i="3" s="1"/>
  <c r="AM919" i="1"/>
  <c r="AM881" i="3" s="1"/>
  <c r="AJ919" i="1"/>
  <c r="AJ881" i="3" s="1"/>
  <c r="AG919" i="1"/>
  <c r="AG881" i="3" s="1"/>
  <c r="B919" i="1"/>
  <c r="N919" i="1" s="1"/>
  <c r="AO918" i="1"/>
  <c r="AN918" i="1"/>
  <c r="AL918" i="1"/>
  <c r="AK918" i="1"/>
  <c r="AI918" i="1"/>
  <c r="AH918" i="1"/>
  <c r="AF918" i="1"/>
  <c r="AE918" i="1"/>
  <c r="AA918" i="1"/>
  <c r="Z918" i="1"/>
  <c r="Y918" i="1"/>
  <c r="X918" i="1"/>
  <c r="W918" i="1"/>
  <c r="V918" i="1"/>
  <c r="U918" i="1"/>
  <c r="T918" i="1"/>
  <c r="B918" i="1"/>
  <c r="B917" i="1"/>
  <c r="AP916" i="1"/>
  <c r="AP878" i="3" s="1"/>
  <c r="AM916" i="1"/>
  <c r="AM878" i="3" s="1"/>
  <c r="AJ916" i="1"/>
  <c r="AJ878" i="3" s="1"/>
  <c r="AG916" i="1"/>
  <c r="AG878" i="3" s="1"/>
  <c r="B916" i="1"/>
  <c r="R916" i="1" s="1"/>
  <c r="AT916" i="1" s="1"/>
  <c r="AO915" i="1"/>
  <c r="AN915" i="1"/>
  <c r="AL915" i="1"/>
  <c r="AK915" i="1"/>
  <c r="AI915" i="1"/>
  <c r="AH915" i="1"/>
  <c r="AF915" i="1"/>
  <c r="AE915" i="1"/>
  <c r="AA915" i="1"/>
  <c r="Z915" i="1"/>
  <c r="Y915" i="1"/>
  <c r="X915" i="1"/>
  <c r="W915" i="1"/>
  <c r="V915" i="1"/>
  <c r="U915" i="1"/>
  <c r="T915" i="1"/>
  <c r="B915" i="1"/>
  <c r="AP914" i="1"/>
  <c r="AP876" i="3" s="1"/>
  <c r="AM914" i="1"/>
  <c r="AM876" i="3" s="1"/>
  <c r="AJ914" i="1"/>
  <c r="AJ876" i="3" s="1"/>
  <c r="AG914" i="1"/>
  <c r="AG876" i="3" s="1"/>
  <c r="B914" i="1"/>
  <c r="O914" i="1" s="1"/>
  <c r="AC914" i="1" s="1"/>
  <c r="AO913" i="1"/>
  <c r="AN913" i="1"/>
  <c r="AL913" i="1"/>
  <c r="AK913" i="1"/>
  <c r="AI913" i="1"/>
  <c r="AH913" i="1"/>
  <c r="AF913" i="1"/>
  <c r="AE913" i="1"/>
  <c r="AA913" i="1"/>
  <c r="Z913" i="1"/>
  <c r="Y913" i="1"/>
  <c r="X913" i="1"/>
  <c r="W913" i="1"/>
  <c r="V913" i="1"/>
  <c r="U913" i="1"/>
  <c r="T913" i="1"/>
  <c r="B913" i="1"/>
  <c r="B912" i="1"/>
  <c r="AP911" i="1"/>
  <c r="AP873" i="3" s="1"/>
  <c r="AM911" i="1"/>
  <c r="AM873" i="3" s="1"/>
  <c r="AJ911" i="1"/>
  <c r="AJ873" i="3" s="1"/>
  <c r="AG911" i="1"/>
  <c r="AG873" i="3" s="1"/>
  <c r="B911" i="1"/>
  <c r="O911" i="1" s="1"/>
  <c r="AO910" i="1"/>
  <c r="AN910" i="1"/>
  <c r="AL910" i="1"/>
  <c r="AK910" i="1"/>
  <c r="AI910" i="1"/>
  <c r="AH910" i="1"/>
  <c r="AF910" i="1"/>
  <c r="AE910" i="1"/>
  <c r="AA910" i="1"/>
  <c r="Z910" i="1"/>
  <c r="Y910" i="1"/>
  <c r="X910" i="1"/>
  <c r="W910" i="1"/>
  <c r="V910" i="1"/>
  <c r="U910" i="1"/>
  <c r="T910" i="1"/>
  <c r="B910" i="1"/>
  <c r="AP909" i="1"/>
  <c r="AP871" i="3" s="1"/>
  <c r="AM909" i="1"/>
  <c r="AM871" i="3" s="1"/>
  <c r="AJ909" i="1"/>
  <c r="AJ871" i="3" s="1"/>
  <c r="AG909" i="1"/>
  <c r="AG871" i="3" s="1"/>
  <c r="B909" i="1"/>
  <c r="AP908" i="1"/>
  <c r="AP870" i="3" s="1"/>
  <c r="AM908" i="1"/>
  <c r="AM870" i="3" s="1"/>
  <c r="AJ908" i="1"/>
  <c r="AJ870" i="3" s="1"/>
  <c r="AG908" i="1"/>
  <c r="AG870" i="3" s="1"/>
  <c r="B908" i="1"/>
  <c r="O908" i="1" s="1"/>
  <c r="AP907" i="1"/>
  <c r="AP869" i="3" s="1"/>
  <c r="AM907" i="1"/>
  <c r="AM869" i="3" s="1"/>
  <c r="AJ907" i="1"/>
  <c r="AJ869" i="3" s="1"/>
  <c r="AG907" i="1"/>
  <c r="AG869" i="3" s="1"/>
  <c r="B907" i="1"/>
  <c r="O907" i="1" s="1"/>
  <c r="AP906" i="1"/>
  <c r="AP868" i="3" s="1"/>
  <c r="AM906" i="1"/>
  <c r="AM868" i="3" s="1"/>
  <c r="AJ906" i="1"/>
  <c r="AJ868" i="3" s="1"/>
  <c r="AG906" i="1"/>
  <c r="AG868" i="3" s="1"/>
  <c r="B906" i="1"/>
  <c r="N906" i="1" s="1"/>
  <c r="AB906" i="1" s="1"/>
  <c r="AQ906" i="1" s="1"/>
  <c r="AP905" i="1"/>
  <c r="AP867" i="3" s="1"/>
  <c r="AM905" i="1"/>
  <c r="AM867" i="3" s="1"/>
  <c r="AJ905" i="1"/>
  <c r="AJ867" i="3" s="1"/>
  <c r="AG905" i="1"/>
  <c r="AG867" i="3" s="1"/>
  <c r="B905" i="1"/>
  <c r="R905" i="1" s="1"/>
  <c r="AT905" i="1" s="1"/>
  <c r="AP904" i="1"/>
  <c r="AP866" i="3" s="1"/>
  <c r="AM904" i="1"/>
  <c r="AM866" i="3" s="1"/>
  <c r="AJ904" i="1"/>
  <c r="AJ866" i="3" s="1"/>
  <c r="AG904" i="1"/>
  <c r="AG866" i="3" s="1"/>
  <c r="B904" i="1"/>
  <c r="AP903" i="1"/>
  <c r="AP865" i="3" s="1"/>
  <c r="AM903" i="1"/>
  <c r="AM865" i="3" s="1"/>
  <c r="AJ903" i="1"/>
  <c r="AJ865" i="3" s="1"/>
  <c r="AG903" i="1"/>
  <c r="AG865" i="3" s="1"/>
  <c r="B903" i="1"/>
  <c r="S903" i="1" s="1"/>
  <c r="AU903" i="1" s="1"/>
  <c r="AO902" i="1"/>
  <c r="AO901" i="1" s="1"/>
  <c r="AN902" i="1"/>
  <c r="AN901" i="1" s="1"/>
  <c r="AL902" i="1"/>
  <c r="AL901" i="1" s="1"/>
  <c r="AK902" i="1"/>
  <c r="AI902" i="1"/>
  <c r="AI901" i="1" s="1"/>
  <c r="AH902" i="1"/>
  <c r="AH901" i="1" s="1"/>
  <c r="AF902" i="1"/>
  <c r="AF901" i="1" s="1"/>
  <c r="AE902" i="1"/>
  <c r="AE901" i="1" s="1"/>
  <c r="AA902" i="1"/>
  <c r="AA901" i="1" s="1"/>
  <c r="Z902" i="1"/>
  <c r="Z901" i="1" s="1"/>
  <c r="Y902" i="1"/>
  <c r="Y901" i="1" s="1"/>
  <c r="X902" i="1"/>
  <c r="X901" i="1" s="1"/>
  <c r="W902" i="1"/>
  <c r="W901" i="1" s="1"/>
  <c r="V902" i="1"/>
  <c r="V901" i="1" s="1"/>
  <c r="U902" i="1"/>
  <c r="U901" i="1" s="1"/>
  <c r="T902" i="1"/>
  <c r="B902" i="1"/>
  <c r="B901" i="1"/>
  <c r="B900" i="1"/>
  <c r="AP899" i="1"/>
  <c r="AP861" i="3" s="1"/>
  <c r="AM899" i="1"/>
  <c r="AM861" i="3" s="1"/>
  <c r="AJ899" i="1"/>
  <c r="AJ861" i="3" s="1"/>
  <c r="AG899" i="1"/>
  <c r="AG861" i="3" s="1"/>
  <c r="B899" i="1"/>
  <c r="N899" i="1" s="1"/>
  <c r="N898" i="1" s="1"/>
  <c r="N897" i="1" s="1"/>
  <c r="AO898" i="1"/>
  <c r="AO897" i="1" s="1"/>
  <c r="AN898" i="1"/>
  <c r="AL898" i="1"/>
  <c r="AL897" i="1" s="1"/>
  <c r="AK898" i="1"/>
  <c r="AK897" i="1" s="1"/>
  <c r="AI898" i="1"/>
  <c r="AI897" i="1" s="1"/>
  <c r="AH898" i="1"/>
  <c r="AH897" i="1" s="1"/>
  <c r="AF898" i="1"/>
  <c r="AE898" i="1"/>
  <c r="AE897" i="1" s="1"/>
  <c r="AA898" i="1"/>
  <c r="Z898" i="1"/>
  <c r="Z897" i="1" s="1"/>
  <c r="Y898" i="1"/>
  <c r="Y897" i="1" s="1"/>
  <c r="X898" i="1"/>
  <c r="X897" i="1" s="1"/>
  <c r="W898" i="1"/>
  <c r="W897" i="1" s="1"/>
  <c r="V898" i="1"/>
  <c r="V897" i="1" s="1"/>
  <c r="U898" i="1"/>
  <c r="U897" i="1" s="1"/>
  <c r="T898" i="1"/>
  <c r="T897" i="1" s="1"/>
  <c r="B898" i="1"/>
  <c r="AA897" i="1"/>
  <c r="B897" i="1"/>
  <c r="AP896" i="1"/>
  <c r="AP858" i="3" s="1"/>
  <c r="AM896" i="1"/>
  <c r="AM858" i="3" s="1"/>
  <c r="AJ896" i="1"/>
  <c r="AJ858" i="3" s="1"/>
  <c r="AG896" i="1"/>
  <c r="AG858" i="3" s="1"/>
  <c r="B896" i="1"/>
  <c r="AO895" i="1"/>
  <c r="AN895" i="1"/>
  <c r="AP895" i="1" s="1"/>
  <c r="AP857" i="3" s="1"/>
  <c r="AL895" i="1"/>
  <c r="AK895" i="1"/>
  <c r="AI895" i="1"/>
  <c r="AH895" i="1"/>
  <c r="AF895" i="1"/>
  <c r="AE895" i="1"/>
  <c r="AA895" i="1"/>
  <c r="Z895" i="1"/>
  <c r="Y895" i="1"/>
  <c r="X895" i="1"/>
  <c r="W895" i="1"/>
  <c r="V895" i="1"/>
  <c r="U895" i="1"/>
  <c r="T895" i="1"/>
  <c r="B895" i="1"/>
  <c r="AP894" i="1"/>
  <c r="AP856" i="3" s="1"/>
  <c r="AM894" i="1"/>
  <c r="AM856" i="3" s="1"/>
  <c r="AJ894" i="1"/>
  <c r="AJ856" i="3" s="1"/>
  <c r="AG894" i="1"/>
  <c r="AG856" i="3" s="1"/>
  <c r="B894" i="1"/>
  <c r="R894" i="1" s="1"/>
  <c r="AT894" i="1" s="1"/>
  <c r="AO893" i="1"/>
  <c r="AN893" i="1"/>
  <c r="AL893" i="1"/>
  <c r="AK893" i="1"/>
  <c r="AI893" i="1"/>
  <c r="AH893" i="1"/>
  <c r="AF893" i="1"/>
  <c r="AE893" i="1"/>
  <c r="AA893" i="1"/>
  <c r="Z893" i="1"/>
  <c r="Y893" i="1"/>
  <c r="X893" i="1"/>
  <c r="W893" i="1"/>
  <c r="V893" i="1"/>
  <c r="U893" i="1"/>
  <c r="T893" i="1"/>
  <c r="B893" i="1"/>
  <c r="B892" i="1"/>
  <c r="B891" i="1"/>
  <c r="AP890" i="1"/>
  <c r="AP852" i="3" s="1"/>
  <c r="AM890" i="1"/>
  <c r="AM852" i="3" s="1"/>
  <c r="AJ890" i="1"/>
  <c r="AJ852" i="3" s="1"/>
  <c r="AG890" i="1"/>
  <c r="AG852" i="3" s="1"/>
  <c r="B890" i="1"/>
  <c r="O890" i="1" s="1"/>
  <c r="AO889" i="1"/>
  <c r="AO888" i="1" s="1"/>
  <c r="AN889" i="1"/>
  <c r="AL889" i="1"/>
  <c r="AL888" i="1" s="1"/>
  <c r="AK889" i="1"/>
  <c r="AK888" i="1" s="1"/>
  <c r="AK887" i="1" s="1"/>
  <c r="AI889" i="1"/>
  <c r="AI888" i="1" s="1"/>
  <c r="AI887" i="1" s="1"/>
  <c r="AH889" i="1"/>
  <c r="AH888" i="1" s="1"/>
  <c r="AH887" i="1" s="1"/>
  <c r="AF889" i="1"/>
  <c r="AE889" i="1"/>
  <c r="AE888" i="1" s="1"/>
  <c r="AE887" i="1" s="1"/>
  <c r="AA889" i="1"/>
  <c r="AA888" i="1" s="1"/>
  <c r="AA887" i="1" s="1"/>
  <c r="Z889" i="1"/>
  <c r="Z888" i="1" s="1"/>
  <c r="Z887" i="1" s="1"/>
  <c r="Y889" i="1"/>
  <c r="Y888" i="1" s="1"/>
  <c r="Y887" i="1" s="1"/>
  <c r="X889" i="1"/>
  <c r="X888" i="1" s="1"/>
  <c r="X887" i="1" s="1"/>
  <c r="W889" i="1"/>
  <c r="W888" i="1" s="1"/>
  <c r="W887" i="1" s="1"/>
  <c r="V889" i="1"/>
  <c r="V888" i="1" s="1"/>
  <c r="V887" i="1" s="1"/>
  <c r="U889" i="1"/>
  <c r="U888" i="1" s="1"/>
  <c r="U887" i="1" s="1"/>
  <c r="T889" i="1"/>
  <c r="T888" i="1" s="1"/>
  <c r="T887" i="1" s="1"/>
  <c r="B889" i="1"/>
  <c r="B888" i="1"/>
  <c r="B887" i="1"/>
  <c r="B886" i="1"/>
  <c r="AP885" i="1"/>
  <c r="AP847" i="3" s="1"/>
  <c r="AM885" i="1"/>
  <c r="AM847" i="3" s="1"/>
  <c r="AJ885" i="1"/>
  <c r="AJ847" i="3" s="1"/>
  <c r="AG885" i="1"/>
  <c r="AG847" i="3" s="1"/>
  <c r="B885" i="1"/>
  <c r="AP884" i="1"/>
  <c r="AP846" i="3" s="1"/>
  <c r="AM884" i="1"/>
  <c r="AM846" i="3" s="1"/>
  <c r="AJ884" i="1"/>
  <c r="AJ846" i="3" s="1"/>
  <c r="AG884" i="1"/>
  <c r="AG846" i="3" s="1"/>
  <c r="B884" i="1"/>
  <c r="AP883" i="1"/>
  <c r="AP845" i="3" s="1"/>
  <c r="AM883" i="1"/>
  <c r="AM845" i="3" s="1"/>
  <c r="AJ883" i="1"/>
  <c r="AJ845" i="3" s="1"/>
  <c r="AG883" i="1"/>
  <c r="AG845" i="3" s="1"/>
  <c r="B883" i="1"/>
  <c r="N883" i="1" s="1"/>
  <c r="AB883" i="1" s="1"/>
  <c r="AQ883" i="1" s="1"/>
  <c r="AO882" i="1"/>
  <c r="AN882" i="1"/>
  <c r="AL882" i="1"/>
  <c r="AK882" i="1"/>
  <c r="AI882" i="1"/>
  <c r="AH882" i="1"/>
  <c r="AF882" i="1"/>
  <c r="AE882" i="1"/>
  <c r="AA882" i="1"/>
  <c r="Z882" i="1"/>
  <c r="Y882" i="1"/>
  <c r="X882" i="1"/>
  <c r="W882" i="1"/>
  <c r="V882" i="1"/>
  <c r="U882" i="1"/>
  <c r="T882" i="1"/>
  <c r="B882" i="1"/>
  <c r="AP881" i="1"/>
  <c r="AP843" i="3" s="1"/>
  <c r="AM881" i="1"/>
  <c r="AM843" i="3" s="1"/>
  <c r="AJ881" i="1"/>
  <c r="AJ843" i="3" s="1"/>
  <c r="AG881" i="1"/>
  <c r="AG843" i="3" s="1"/>
  <c r="B881" i="1"/>
  <c r="O881" i="1" s="1"/>
  <c r="AC881" i="1" s="1"/>
  <c r="AP880" i="1"/>
  <c r="AP842" i="3" s="1"/>
  <c r="AM880" i="1"/>
  <c r="AM842" i="3" s="1"/>
  <c r="AJ880" i="1"/>
  <c r="AJ842" i="3" s="1"/>
  <c r="AG880" i="1"/>
  <c r="AG842" i="3" s="1"/>
  <c r="B880" i="1"/>
  <c r="AO879" i="1"/>
  <c r="AN879" i="1"/>
  <c r="AL879" i="1"/>
  <c r="AK879" i="1"/>
  <c r="AI879" i="1"/>
  <c r="AH879" i="1"/>
  <c r="AF879" i="1"/>
  <c r="AE879" i="1"/>
  <c r="AA879" i="1"/>
  <c r="Z879" i="1"/>
  <c r="Y879" i="1"/>
  <c r="X879" i="1"/>
  <c r="W879" i="1"/>
  <c r="V879" i="1"/>
  <c r="U879" i="1"/>
  <c r="T879" i="1"/>
  <c r="B879" i="1"/>
  <c r="AP878" i="1"/>
  <c r="AP840" i="3" s="1"/>
  <c r="AM878" i="1"/>
  <c r="AM840" i="3" s="1"/>
  <c r="AJ878" i="1"/>
  <c r="AJ840" i="3" s="1"/>
  <c r="AG878" i="1"/>
  <c r="AG840" i="3" s="1"/>
  <c r="B878" i="1"/>
  <c r="N878" i="1" s="1"/>
  <c r="AB878" i="1" s="1"/>
  <c r="AQ878" i="1" s="1"/>
  <c r="AP877" i="1"/>
  <c r="AP839" i="3" s="1"/>
  <c r="AM877" i="1"/>
  <c r="AM839" i="3" s="1"/>
  <c r="AJ877" i="1"/>
  <c r="AJ839" i="3" s="1"/>
  <c r="AG877" i="1"/>
  <c r="AG839" i="3" s="1"/>
  <c r="B877" i="1"/>
  <c r="N877" i="1" s="1"/>
  <c r="AB877" i="1" s="1"/>
  <c r="AQ877" i="1" s="1"/>
  <c r="AP876" i="1"/>
  <c r="AP838" i="3" s="1"/>
  <c r="AM876" i="1"/>
  <c r="AM838" i="3" s="1"/>
  <c r="AJ876" i="1"/>
  <c r="AJ838" i="3" s="1"/>
  <c r="AG876" i="1"/>
  <c r="AG838" i="3" s="1"/>
  <c r="B876" i="1"/>
  <c r="AP875" i="1"/>
  <c r="AP837" i="3" s="1"/>
  <c r="AM875" i="1"/>
  <c r="AM837" i="3" s="1"/>
  <c r="AJ875" i="1"/>
  <c r="AJ837" i="3" s="1"/>
  <c r="AG875" i="1"/>
  <c r="AG837" i="3" s="1"/>
  <c r="B875" i="1"/>
  <c r="AP874" i="1"/>
  <c r="AP836" i="3" s="1"/>
  <c r="AM874" i="1"/>
  <c r="AM836" i="3" s="1"/>
  <c r="AJ874" i="1"/>
  <c r="AJ836" i="3" s="1"/>
  <c r="AG874" i="1"/>
  <c r="AG836" i="3" s="1"/>
  <c r="B874" i="1"/>
  <c r="AP873" i="1"/>
  <c r="AP835" i="3" s="1"/>
  <c r="AM873" i="1"/>
  <c r="AM835" i="3" s="1"/>
  <c r="AJ873" i="1"/>
  <c r="AJ835" i="3" s="1"/>
  <c r="AG873" i="1"/>
  <c r="AG835" i="3" s="1"/>
  <c r="B873" i="1"/>
  <c r="S873" i="1" s="1"/>
  <c r="AU873" i="1" s="1"/>
  <c r="AP872" i="1"/>
  <c r="AP834" i="3" s="1"/>
  <c r="AM872" i="1"/>
  <c r="AM834" i="3" s="1"/>
  <c r="AJ872" i="1"/>
  <c r="AJ834" i="3" s="1"/>
  <c r="AG872" i="1"/>
  <c r="AG834" i="3" s="1"/>
  <c r="B872" i="1"/>
  <c r="AP871" i="1"/>
  <c r="AP833" i="3" s="1"/>
  <c r="AM871" i="1"/>
  <c r="AM833" i="3" s="1"/>
  <c r="AJ871" i="1"/>
  <c r="AJ833" i="3" s="1"/>
  <c r="AG871" i="1"/>
  <c r="AG833" i="3" s="1"/>
  <c r="B871" i="1"/>
  <c r="O871" i="1" s="1"/>
  <c r="AP870" i="1"/>
  <c r="AP832" i="3" s="1"/>
  <c r="AM870" i="1"/>
  <c r="AM832" i="3" s="1"/>
  <c r="AJ870" i="1"/>
  <c r="AJ832" i="3" s="1"/>
  <c r="AG870" i="1"/>
  <c r="AG832" i="3" s="1"/>
  <c r="B870" i="1"/>
  <c r="O870" i="1" s="1"/>
  <c r="AP869" i="1"/>
  <c r="AP831" i="3" s="1"/>
  <c r="AM869" i="1"/>
  <c r="AM831" i="3" s="1"/>
  <c r="AJ869" i="1"/>
  <c r="AJ831" i="3" s="1"/>
  <c r="AG869" i="1"/>
  <c r="AG831" i="3" s="1"/>
  <c r="B869" i="1"/>
  <c r="AP868" i="1"/>
  <c r="AP830" i="3" s="1"/>
  <c r="AM868" i="1"/>
  <c r="AM830" i="3" s="1"/>
  <c r="AJ868" i="1"/>
  <c r="AJ830" i="3" s="1"/>
  <c r="AG868" i="1"/>
  <c r="AG830" i="3" s="1"/>
  <c r="B868" i="1"/>
  <c r="R868" i="1" s="1"/>
  <c r="AT868" i="1" s="1"/>
  <c r="AO867" i="1"/>
  <c r="AN867" i="1"/>
  <c r="AL867" i="1"/>
  <c r="AK867" i="1"/>
  <c r="AI867" i="1"/>
  <c r="AH867" i="1"/>
  <c r="AF867" i="1"/>
  <c r="AE867" i="1"/>
  <c r="AA867" i="1"/>
  <c r="Z867" i="1"/>
  <c r="Y867" i="1"/>
  <c r="X867" i="1"/>
  <c r="W867" i="1"/>
  <c r="V867" i="1"/>
  <c r="U867" i="1"/>
  <c r="T867" i="1"/>
  <c r="B867" i="1"/>
  <c r="AP866" i="1"/>
  <c r="AP828" i="3" s="1"/>
  <c r="AM866" i="1"/>
  <c r="AM828" i="3" s="1"/>
  <c r="AJ866" i="1"/>
  <c r="AJ828" i="3" s="1"/>
  <c r="AG866" i="1"/>
  <c r="AG828" i="3" s="1"/>
  <c r="B866" i="1"/>
  <c r="S866" i="1" s="1"/>
  <c r="AU866" i="1" s="1"/>
  <c r="AP865" i="1"/>
  <c r="AP827" i="3" s="1"/>
  <c r="AM865" i="1"/>
  <c r="AM827" i="3" s="1"/>
  <c r="AJ865" i="1"/>
  <c r="AJ827" i="3" s="1"/>
  <c r="AG865" i="1"/>
  <c r="AG827" i="3" s="1"/>
  <c r="B865" i="1"/>
  <c r="AO864" i="1"/>
  <c r="AN864" i="1"/>
  <c r="AL864" i="1"/>
  <c r="AK864" i="1"/>
  <c r="AI864" i="1"/>
  <c r="AH864" i="1"/>
  <c r="AF864" i="1"/>
  <c r="AE864" i="1"/>
  <c r="AA864" i="1"/>
  <c r="Z864" i="1"/>
  <c r="Y864" i="1"/>
  <c r="X864" i="1"/>
  <c r="W864" i="1"/>
  <c r="V864" i="1"/>
  <c r="U864" i="1"/>
  <c r="T864" i="1"/>
  <c r="B864" i="1"/>
  <c r="AP863" i="1"/>
  <c r="AP825" i="3" s="1"/>
  <c r="AM863" i="1"/>
  <c r="AM825" i="3" s="1"/>
  <c r="AJ863" i="1"/>
  <c r="AJ825" i="3" s="1"/>
  <c r="AG863" i="1"/>
  <c r="AG825" i="3" s="1"/>
  <c r="B863" i="1"/>
  <c r="S863" i="1" s="1"/>
  <c r="AU863" i="1" s="1"/>
  <c r="AU825" i="3" s="1"/>
  <c r="AO862" i="1"/>
  <c r="AN862" i="1"/>
  <c r="AL862" i="1"/>
  <c r="AK862" i="1"/>
  <c r="AI862" i="1"/>
  <c r="AH862" i="1"/>
  <c r="AF862" i="1"/>
  <c r="AA862" i="1"/>
  <c r="Z862" i="1"/>
  <c r="Y862" i="1"/>
  <c r="X862" i="1"/>
  <c r="W862" i="1"/>
  <c r="V862" i="1"/>
  <c r="U862" i="1"/>
  <c r="T862" i="1"/>
  <c r="B862" i="1"/>
  <c r="B861" i="1"/>
  <c r="AP860" i="1"/>
  <c r="AP822" i="3" s="1"/>
  <c r="AM860" i="1"/>
  <c r="AM822" i="3" s="1"/>
  <c r="AJ860" i="1"/>
  <c r="AJ822" i="3" s="1"/>
  <c r="AG860" i="1"/>
  <c r="AG822" i="3" s="1"/>
  <c r="B860" i="1"/>
  <c r="N860" i="1" s="1"/>
  <c r="AB860" i="1" s="1"/>
  <c r="AQ860" i="1" s="1"/>
  <c r="AP859" i="1"/>
  <c r="AP821" i="3" s="1"/>
  <c r="AM859" i="1"/>
  <c r="AM821" i="3" s="1"/>
  <c r="AJ859" i="1"/>
  <c r="AJ821" i="3" s="1"/>
  <c r="AG859" i="1"/>
  <c r="AG821" i="3" s="1"/>
  <c r="B859" i="1"/>
  <c r="AP858" i="1"/>
  <c r="AP820" i="3" s="1"/>
  <c r="AM858" i="1"/>
  <c r="AM820" i="3" s="1"/>
  <c r="AJ858" i="1"/>
  <c r="AJ820" i="3" s="1"/>
  <c r="AG858" i="1"/>
  <c r="AG820" i="3" s="1"/>
  <c r="B858" i="1"/>
  <c r="R858" i="1" s="1"/>
  <c r="AT858" i="1" s="1"/>
  <c r="AP857" i="1"/>
  <c r="AP819" i="3" s="1"/>
  <c r="AM857" i="1"/>
  <c r="AM819" i="3" s="1"/>
  <c r="AJ857" i="1"/>
  <c r="AJ819" i="3" s="1"/>
  <c r="AG857" i="1"/>
  <c r="AG819" i="3" s="1"/>
  <c r="B857" i="1"/>
  <c r="AP856" i="1"/>
  <c r="AP818" i="3" s="1"/>
  <c r="AM856" i="1"/>
  <c r="AM818" i="3" s="1"/>
  <c r="AJ856" i="1"/>
  <c r="AJ818" i="3" s="1"/>
  <c r="AG856" i="1"/>
  <c r="AG818" i="3" s="1"/>
  <c r="B856" i="1"/>
  <c r="N856" i="1" s="1"/>
  <c r="AB856" i="1" s="1"/>
  <c r="AQ856" i="1" s="1"/>
  <c r="AP855" i="1"/>
  <c r="AP817" i="3" s="1"/>
  <c r="AM855" i="1"/>
  <c r="AM817" i="3" s="1"/>
  <c r="AJ855" i="1"/>
  <c r="AJ817" i="3" s="1"/>
  <c r="AG855" i="1"/>
  <c r="AG817" i="3" s="1"/>
  <c r="B855" i="1"/>
  <c r="N855" i="1" s="1"/>
  <c r="AB855" i="1" s="1"/>
  <c r="AQ855" i="1" s="1"/>
  <c r="AP854" i="1"/>
  <c r="AP816" i="3" s="1"/>
  <c r="AM854" i="1"/>
  <c r="AM816" i="3" s="1"/>
  <c r="AJ854" i="1"/>
  <c r="AJ816" i="3" s="1"/>
  <c r="AG854" i="1"/>
  <c r="AG816" i="3" s="1"/>
  <c r="B854" i="1"/>
  <c r="R854" i="1" s="1"/>
  <c r="AT854" i="1" s="1"/>
  <c r="AP853" i="1"/>
  <c r="AP815" i="3" s="1"/>
  <c r="AM853" i="1"/>
  <c r="AM815" i="3" s="1"/>
  <c r="AJ853" i="1"/>
  <c r="AJ815" i="3" s="1"/>
  <c r="AG853" i="1"/>
  <c r="AG815" i="3" s="1"/>
  <c r="B853" i="1"/>
  <c r="AO852" i="1"/>
  <c r="AN852" i="1"/>
  <c r="AL852" i="1"/>
  <c r="AK852" i="1"/>
  <c r="AK851" i="1" s="1"/>
  <c r="AI852" i="1"/>
  <c r="AH852" i="1"/>
  <c r="AH851" i="1" s="1"/>
  <c r="AF852" i="1"/>
  <c r="AE852" i="1"/>
  <c r="AE851" i="1" s="1"/>
  <c r="AA852" i="1"/>
  <c r="AA851" i="1" s="1"/>
  <c r="Z852" i="1"/>
  <c r="Z851" i="1" s="1"/>
  <c r="Y852" i="1"/>
  <c r="Y851" i="1" s="1"/>
  <c r="X852" i="1"/>
  <c r="X851" i="1" s="1"/>
  <c r="W852" i="1"/>
  <c r="W851" i="1" s="1"/>
  <c r="V852" i="1"/>
  <c r="V851" i="1" s="1"/>
  <c r="U852" i="1"/>
  <c r="U851" i="1" s="1"/>
  <c r="T852" i="1"/>
  <c r="T851" i="1" s="1"/>
  <c r="B852" i="1"/>
  <c r="AN851" i="1"/>
  <c r="B851" i="1"/>
  <c r="AP850" i="1"/>
  <c r="AP812" i="3" s="1"/>
  <c r="AM850" i="1"/>
  <c r="AM812" i="3" s="1"/>
  <c r="AJ850" i="1"/>
  <c r="AJ812" i="3" s="1"/>
  <c r="AG850" i="1"/>
  <c r="AG812" i="3" s="1"/>
  <c r="B850" i="1"/>
  <c r="S850" i="1" s="1"/>
  <c r="AU850" i="1" s="1"/>
  <c r="AO849" i="1"/>
  <c r="AN849" i="1"/>
  <c r="AL849" i="1"/>
  <c r="AK849" i="1"/>
  <c r="AI849" i="1"/>
  <c r="AH849" i="1"/>
  <c r="AF849" i="1"/>
  <c r="AE849" i="1"/>
  <c r="AA849" i="1"/>
  <c r="Z849" i="1"/>
  <c r="Y849" i="1"/>
  <c r="X849" i="1"/>
  <c r="W849" i="1"/>
  <c r="V849" i="1"/>
  <c r="U849" i="1"/>
  <c r="T849" i="1"/>
  <c r="B849" i="1"/>
  <c r="AP848" i="1"/>
  <c r="AP810" i="3" s="1"/>
  <c r="AM848" i="1"/>
  <c r="AM810" i="3" s="1"/>
  <c r="AJ848" i="1"/>
  <c r="AJ810" i="3" s="1"/>
  <c r="AG848" i="1"/>
  <c r="AG810" i="3" s="1"/>
  <c r="B848" i="1"/>
  <c r="AO847" i="1"/>
  <c r="AN847" i="1"/>
  <c r="AL847" i="1"/>
  <c r="AK847" i="1"/>
  <c r="AI847" i="1"/>
  <c r="AH847" i="1"/>
  <c r="AF847" i="1"/>
  <c r="AE847" i="1"/>
  <c r="AA847" i="1"/>
  <c r="Z847" i="1"/>
  <c r="Y847" i="1"/>
  <c r="X847" i="1"/>
  <c r="W847" i="1"/>
  <c r="V847" i="1"/>
  <c r="U847" i="1"/>
  <c r="T847" i="1"/>
  <c r="B847" i="1"/>
  <c r="AP846" i="1"/>
  <c r="AP808" i="3" s="1"/>
  <c r="AM846" i="1"/>
  <c r="AM808" i="3" s="1"/>
  <c r="AJ846" i="1"/>
  <c r="AJ808" i="3" s="1"/>
  <c r="AG846" i="1"/>
  <c r="AG808" i="3" s="1"/>
  <c r="B846" i="1"/>
  <c r="R846" i="1" s="1"/>
  <c r="AT846" i="1" s="1"/>
  <c r="AO845" i="1"/>
  <c r="AN845" i="1"/>
  <c r="AL845" i="1"/>
  <c r="AK845" i="1"/>
  <c r="AI845" i="1"/>
  <c r="AH845" i="1"/>
  <c r="AF845" i="1"/>
  <c r="AE845" i="1"/>
  <c r="AA845" i="1"/>
  <c r="Z845" i="1"/>
  <c r="Y845" i="1"/>
  <c r="X845" i="1"/>
  <c r="W845" i="1"/>
  <c r="V845" i="1"/>
  <c r="U845" i="1"/>
  <c r="T845" i="1"/>
  <c r="B845" i="1"/>
  <c r="B844" i="1"/>
  <c r="AP843" i="1"/>
  <c r="AP805" i="3" s="1"/>
  <c r="AM843" i="1"/>
  <c r="AM805" i="3" s="1"/>
  <c r="AJ843" i="1"/>
  <c r="AJ805" i="3" s="1"/>
  <c r="AG843" i="1"/>
  <c r="AG805" i="3" s="1"/>
  <c r="B843" i="1"/>
  <c r="AP842" i="1"/>
  <c r="AP804" i="3" s="1"/>
  <c r="AM842" i="1"/>
  <c r="AM804" i="3" s="1"/>
  <c r="AJ842" i="1"/>
  <c r="AJ804" i="3" s="1"/>
  <c r="AG842" i="1"/>
  <c r="AG804" i="3" s="1"/>
  <c r="B842" i="1"/>
  <c r="AP841" i="1"/>
  <c r="AP803" i="3" s="1"/>
  <c r="AM841" i="1"/>
  <c r="AM803" i="3" s="1"/>
  <c r="AJ841" i="1"/>
  <c r="AJ803" i="3" s="1"/>
  <c r="AG841" i="1"/>
  <c r="AG803" i="3" s="1"/>
  <c r="B841" i="1"/>
  <c r="AP840" i="1"/>
  <c r="AP802" i="3" s="1"/>
  <c r="AM840" i="1"/>
  <c r="AM802" i="3" s="1"/>
  <c r="AJ840" i="1"/>
  <c r="AJ802" i="3" s="1"/>
  <c r="AG840" i="1"/>
  <c r="AG802" i="3" s="1"/>
  <c r="B840" i="1"/>
  <c r="O840" i="1" s="1"/>
  <c r="AO839" i="1"/>
  <c r="AN839" i="1"/>
  <c r="AL839" i="1"/>
  <c r="AK839" i="1"/>
  <c r="AI839" i="1"/>
  <c r="AH839" i="1"/>
  <c r="AF839" i="1"/>
  <c r="AE839" i="1"/>
  <c r="AA839" i="1"/>
  <c r="Z839" i="1"/>
  <c r="Y839" i="1"/>
  <c r="X839" i="1"/>
  <c r="W839" i="1"/>
  <c r="V839" i="1"/>
  <c r="U839" i="1"/>
  <c r="T839" i="1"/>
  <c r="B839" i="1"/>
  <c r="AP838" i="1"/>
  <c r="AP800" i="3" s="1"/>
  <c r="AM838" i="1"/>
  <c r="AM800" i="3" s="1"/>
  <c r="AJ838" i="1"/>
  <c r="AJ800" i="3" s="1"/>
  <c r="AG838" i="1"/>
  <c r="AG800" i="3" s="1"/>
  <c r="B838" i="1"/>
  <c r="R838" i="1" s="1"/>
  <c r="AT838" i="1" s="1"/>
  <c r="AP837" i="1"/>
  <c r="AP799" i="3" s="1"/>
  <c r="AM837" i="1"/>
  <c r="AM799" i="3" s="1"/>
  <c r="AJ837" i="1"/>
  <c r="AJ799" i="3" s="1"/>
  <c r="AG837" i="1"/>
  <c r="AG799" i="3" s="1"/>
  <c r="B837" i="1"/>
  <c r="R837" i="1" s="1"/>
  <c r="AT837" i="1" s="1"/>
  <c r="AP836" i="1"/>
  <c r="AP798" i="3" s="1"/>
  <c r="AM836" i="1"/>
  <c r="AM798" i="3" s="1"/>
  <c r="AJ836" i="1"/>
  <c r="AJ798" i="3" s="1"/>
  <c r="AG836" i="1"/>
  <c r="AG798" i="3" s="1"/>
  <c r="B836" i="1"/>
  <c r="S836" i="1" s="1"/>
  <c r="AU836" i="1" s="1"/>
  <c r="AP835" i="1"/>
  <c r="AP797" i="3" s="1"/>
  <c r="AM835" i="1"/>
  <c r="AM797" i="3" s="1"/>
  <c r="AJ835" i="1"/>
  <c r="AJ797" i="3" s="1"/>
  <c r="AG835" i="1"/>
  <c r="AG797" i="3" s="1"/>
  <c r="B835" i="1"/>
  <c r="R835" i="1" s="1"/>
  <c r="AT835" i="1" s="1"/>
  <c r="AP834" i="1"/>
  <c r="AP796" i="3" s="1"/>
  <c r="AM834" i="1"/>
  <c r="AM796" i="3" s="1"/>
  <c r="AJ834" i="1"/>
  <c r="AJ796" i="3" s="1"/>
  <c r="AG834" i="1"/>
  <c r="AG796" i="3" s="1"/>
  <c r="B834" i="1"/>
  <c r="AP833" i="1"/>
  <c r="AP795" i="3" s="1"/>
  <c r="AM833" i="1"/>
  <c r="AM795" i="3" s="1"/>
  <c r="AJ833" i="1"/>
  <c r="AJ795" i="3" s="1"/>
  <c r="AG833" i="1"/>
  <c r="AG795" i="3" s="1"/>
  <c r="B833" i="1"/>
  <c r="AP832" i="1"/>
  <c r="AP794" i="3" s="1"/>
  <c r="AM832" i="1"/>
  <c r="AM794" i="3" s="1"/>
  <c r="AJ832" i="1"/>
  <c r="AJ794" i="3" s="1"/>
  <c r="AG832" i="1"/>
  <c r="AG794" i="3" s="1"/>
  <c r="B832" i="1"/>
  <c r="AP831" i="1"/>
  <c r="AP793" i="3" s="1"/>
  <c r="AM831" i="1"/>
  <c r="AM793" i="3" s="1"/>
  <c r="AJ831" i="1"/>
  <c r="AJ793" i="3" s="1"/>
  <c r="AG831" i="1"/>
  <c r="AG793" i="3" s="1"/>
  <c r="B831" i="1"/>
  <c r="S831" i="1" s="1"/>
  <c r="AU831" i="1" s="1"/>
  <c r="AU793" i="3" s="1"/>
  <c r="AP830" i="1"/>
  <c r="AP792" i="3" s="1"/>
  <c r="AM830" i="1"/>
  <c r="AM792" i="3" s="1"/>
  <c r="AJ830" i="1"/>
  <c r="AJ792" i="3" s="1"/>
  <c r="AG830" i="1"/>
  <c r="AG792" i="3" s="1"/>
  <c r="B830" i="1"/>
  <c r="AP829" i="1"/>
  <c r="AP791" i="3" s="1"/>
  <c r="AM829" i="1"/>
  <c r="AM791" i="3" s="1"/>
  <c r="AJ829" i="1"/>
  <c r="AJ791" i="3" s="1"/>
  <c r="AG829" i="1"/>
  <c r="AG791" i="3" s="1"/>
  <c r="B829" i="1"/>
  <c r="AP828" i="1"/>
  <c r="AP790" i="3" s="1"/>
  <c r="AM828" i="1"/>
  <c r="AM790" i="3" s="1"/>
  <c r="AJ828" i="1"/>
  <c r="AJ790" i="3" s="1"/>
  <c r="AG828" i="1"/>
  <c r="AG790" i="3" s="1"/>
  <c r="B828" i="1"/>
  <c r="O828" i="1" s="1"/>
  <c r="AP827" i="1"/>
  <c r="AP789" i="3" s="1"/>
  <c r="AM827" i="1"/>
  <c r="AM789" i="3" s="1"/>
  <c r="AJ827" i="1"/>
  <c r="AJ789" i="3" s="1"/>
  <c r="AG827" i="1"/>
  <c r="AG789" i="3" s="1"/>
  <c r="B827" i="1"/>
  <c r="AP826" i="1"/>
  <c r="AP788" i="3" s="1"/>
  <c r="AM826" i="1"/>
  <c r="AM788" i="3" s="1"/>
  <c r="AJ826" i="1"/>
  <c r="AJ788" i="3" s="1"/>
  <c r="AG826" i="1"/>
  <c r="AG788" i="3" s="1"/>
  <c r="B826" i="1"/>
  <c r="AP825" i="1"/>
  <c r="AP787" i="3" s="1"/>
  <c r="AM825" i="1"/>
  <c r="AM787" i="3" s="1"/>
  <c r="AJ825" i="1"/>
  <c r="AJ787" i="3" s="1"/>
  <c r="AG825" i="1"/>
  <c r="AG787" i="3" s="1"/>
  <c r="B825" i="1"/>
  <c r="O825" i="1" s="1"/>
  <c r="AP824" i="1"/>
  <c r="AP786" i="3" s="1"/>
  <c r="AM824" i="1"/>
  <c r="AM786" i="3" s="1"/>
  <c r="AJ824" i="1"/>
  <c r="AJ786" i="3" s="1"/>
  <c r="AG824" i="1"/>
  <c r="AG786" i="3" s="1"/>
  <c r="B824" i="1"/>
  <c r="S824" i="1" s="1"/>
  <c r="AU824" i="1" s="1"/>
  <c r="AP823" i="1"/>
  <c r="AP785" i="3" s="1"/>
  <c r="AM823" i="1"/>
  <c r="AM785" i="3" s="1"/>
  <c r="AJ823" i="1"/>
  <c r="AJ785" i="3" s="1"/>
  <c r="AG823" i="1"/>
  <c r="AG785" i="3" s="1"/>
  <c r="B823" i="1"/>
  <c r="AP822" i="1"/>
  <c r="AP784" i="3" s="1"/>
  <c r="AM822" i="1"/>
  <c r="AM784" i="3" s="1"/>
  <c r="AJ822" i="1"/>
  <c r="AJ784" i="3" s="1"/>
  <c r="AG822" i="1"/>
  <c r="AG784" i="3" s="1"/>
  <c r="B822" i="1"/>
  <c r="O822" i="1" s="1"/>
  <c r="AP821" i="1"/>
  <c r="AP783" i="3" s="1"/>
  <c r="AM821" i="1"/>
  <c r="AM783" i="3" s="1"/>
  <c r="AJ821" i="1"/>
  <c r="AJ783" i="3" s="1"/>
  <c r="AG821" i="1"/>
  <c r="AG783" i="3" s="1"/>
  <c r="B821" i="1"/>
  <c r="R821" i="1" s="1"/>
  <c r="AT821" i="1" s="1"/>
  <c r="AO820" i="1"/>
  <c r="AN820" i="1"/>
  <c r="AL820" i="1"/>
  <c r="AK820" i="1"/>
  <c r="AI820" i="1"/>
  <c r="AH820" i="1"/>
  <c r="AF820" i="1"/>
  <c r="AE820" i="1"/>
  <c r="AA820" i="1"/>
  <c r="Z820" i="1"/>
  <c r="Y820" i="1"/>
  <c r="X820" i="1"/>
  <c r="W820" i="1"/>
  <c r="V820" i="1"/>
  <c r="U820" i="1"/>
  <c r="T820" i="1"/>
  <c r="B820" i="1"/>
  <c r="B819" i="1"/>
  <c r="AP818" i="1"/>
  <c r="AP780" i="3" s="1"/>
  <c r="AM818" i="1"/>
  <c r="AM780" i="3" s="1"/>
  <c r="AJ818" i="1"/>
  <c r="AJ780" i="3" s="1"/>
  <c r="AG818" i="1"/>
  <c r="AG780" i="3" s="1"/>
  <c r="B818" i="1"/>
  <c r="AP817" i="1"/>
  <c r="AP779" i="3" s="1"/>
  <c r="AM817" i="1"/>
  <c r="AM779" i="3" s="1"/>
  <c r="AJ817" i="1"/>
  <c r="AJ779" i="3" s="1"/>
  <c r="AG817" i="1"/>
  <c r="AG779" i="3" s="1"/>
  <c r="B817" i="1"/>
  <c r="N817" i="1" s="1"/>
  <c r="AB817" i="1" s="1"/>
  <c r="AQ817" i="1" s="1"/>
  <c r="AP816" i="1"/>
  <c r="AP778" i="3" s="1"/>
  <c r="AM816" i="1"/>
  <c r="AM778" i="3" s="1"/>
  <c r="AJ816" i="1"/>
  <c r="AJ778" i="3" s="1"/>
  <c r="AG816" i="1"/>
  <c r="AG778" i="3" s="1"/>
  <c r="B816" i="1"/>
  <c r="AO815" i="1"/>
  <c r="AN815" i="1"/>
  <c r="AN814" i="1" s="1"/>
  <c r="AL815" i="1"/>
  <c r="AL814" i="1" s="1"/>
  <c r="AK815" i="1"/>
  <c r="AK814" i="1" s="1"/>
  <c r="AI815" i="1"/>
  <c r="AH815" i="1"/>
  <c r="AH814" i="1" s="1"/>
  <c r="AF815" i="1"/>
  <c r="AF814" i="1" s="1"/>
  <c r="AE815" i="1"/>
  <c r="AE814" i="1" s="1"/>
  <c r="AA815" i="1"/>
  <c r="AA814" i="1" s="1"/>
  <c r="Z815" i="1"/>
  <c r="Z814" i="1" s="1"/>
  <c r="Y815" i="1"/>
  <c r="Y814" i="1" s="1"/>
  <c r="X815" i="1"/>
  <c r="X814" i="1" s="1"/>
  <c r="W815" i="1"/>
  <c r="W814" i="1" s="1"/>
  <c r="V815" i="1"/>
  <c r="V814" i="1" s="1"/>
  <c r="U815" i="1"/>
  <c r="U814" i="1" s="1"/>
  <c r="T815" i="1"/>
  <c r="T814" i="1" s="1"/>
  <c r="B815" i="1"/>
  <c r="B814" i="1"/>
  <c r="AP813" i="1"/>
  <c r="AP775" i="3" s="1"/>
  <c r="AM813" i="1"/>
  <c r="AM775" i="3" s="1"/>
  <c r="AJ813" i="1"/>
  <c r="AJ775" i="3" s="1"/>
  <c r="AG813" i="1"/>
  <c r="AG775" i="3" s="1"/>
  <c r="B813" i="1"/>
  <c r="N813" i="1" s="1"/>
  <c r="AB813" i="1" s="1"/>
  <c r="AQ813" i="1" s="1"/>
  <c r="AP812" i="1"/>
  <c r="AP774" i="3" s="1"/>
  <c r="AM812" i="1"/>
  <c r="AM774" i="3" s="1"/>
  <c r="AJ812" i="1"/>
  <c r="AJ774" i="3" s="1"/>
  <c r="AG812" i="1"/>
  <c r="AG774" i="3" s="1"/>
  <c r="B812" i="1"/>
  <c r="AP811" i="1"/>
  <c r="AP773" i="3" s="1"/>
  <c r="AM811" i="1"/>
  <c r="AM773" i="3" s="1"/>
  <c r="AJ811" i="1"/>
  <c r="AJ773" i="3" s="1"/>
  <c r="AG811" i="1"/>
  <c r="AG773" i="3" s="1"/>
  <c r="B811" i="1"/>
  <c r="AP810" i="1"/>
  <c r="AP772" i="3" s="1"/>
  <c r="AM810" i="1"/>
  <c r="AM772" i="3" s="1"/>
  <c r="AJ810" i="1"/>
  <c r="AJ772" i="3" s="1"/>
  <c r="AG810" i="1"/>
  <c r="AG772" i="3" s="1"/>
  <c r="B810" i="1"/>
  <c r="AP809" i="1"/>
  <c r="AP771" i="3" s="1"/>
  <c r="AM809" i="1"/>
  <c r="AM771" i="3" s="1"/>
  <c r="AJ809" i="1"/>
  <c r="AJ771" i="3" s="1"/>
  <c r="AG809" i="1"/>
  <c r="AG771" i="3" s="1"/>
  <c r="B809" i="1"/>
  <c r="R809" i="1" s="1"/>
  <c r="AT809" i="1" s="1"/>
  <c r="AP808" i="1"/>
  <c r="AP770" i="3" s="1"/>
  <c r="AM808" i="1"/>
  <c r="AM770" i="3" s="1"/>
  <c r="AJ808" i="1"/>
  <c r="AJ770" i="3" s="1"/>
  <c r="AG808" i="1"/>
  <c r="AG770" i="3" s="1"/>
  <c r="B808" i="1"/>
  <c r="O808" i="1" s="1"/>
  <c r="AP807" i="1"/>
  <c r="AP769" i="3" s="1"/>
  <c r="AM807" i="1"/>
  <c r="AM769" i="3" s="1"/>
  <c r="AJ807" i="1"/>
  <c r="AJ769" i="3" s="1"/>
  <c r="AG807" i="1"/>
  <c r="AG769" i="3" s="1"/>
  <c r="B807" i="1"/>
  <c r="AO806" i="1"/>
  <c r="AN806" i="1"/>
  <c r="AL806" i="1"/>
  <c r="AK806" i="1"/>
  <c r="AI806" i="1"/>
  <c r="AH806" i="1"/>
  <c r="AF806" i="1"/>
  <c r="AE806" i="1"/>
  <c r="AA806" i="1"/>
  <c r="Z806" i="1"/>
  <c r="Y806" i="1"/>
  <c r="X806" i="1"/>
  <c r="W806" i="1"/>
  <c r="V806" i="1"/>
  <c r="U806" i="1"/>
  <c r="T806" i="1"/>
  <c r="B806" i="1"/>
  <c r="AP805" i="1"/>
  <c r="AP767" i="3" s="1"/>
  <c r="AM805" i="1"/>
  <c r="AM767" i="3" s="1"/>
  <c r="AJ805" i="1"/>
  <c r="AJ767" i="3" s="1"/>
  <c r="AG805" i="1"/>
  <c r="AG767" i="3" s="1"/>
  <c r="B805" i="1"/>
  <c r="S805" i="1" s="1"/>
  <c r="AU805" i="1" s="1"/>
  <c r="AP804" i="1"/>
  <c r="AP766" i="3" s="1"/>
  <c r="AM804" i="1"/>
  <c r="AM766" i="3" s="1"/>
  <c r="AJ804" i="1"/>
  <c r="AJ766" i="3" s="1"/>
  <c r="AG804" i="1"/>
  <c r="AG766" i="3" s="1"/>
  <c r="B804" i="1"/>
  <c r="AP803" i="1"/>
  <c r="AP765" i="3" s="1"/>
  <c r="AM803" i="1"/>
  <c r="AM765" i="3" s="1"/>
  <c r="AJ803" i="1"/>
  <c r="AJ765" i="3" s="1"/>
  <c r="AG803" i="1"/>
  <c r="AG765" i="3" s="1"/>
  <c r="B803" i="1"/>
  <c r="S803" i="1" s="1"/>
  <c r="AU803" i="1" s="1"/>
  <c r="AU765" i="3" s="1"/>
  <c r="AP802" i="1"/>
  <c r="AP764" i="3" s="1"/>
  <c r="AM802" i="1"/>
  <c r="AM764" i="3" s="1"/>
  <c r="AJ802" i="1"/>
  <c r="AJ764" i="3" s="1"/>
  <c r="AG802" i="1"/>
  <c r="AG764" i="3" s="1"/>
  <c r="B802" i="1"/>
  <c r="R802" i="1" s="1"/>
  <c r="AT802" i="1" s="1"/>
  <c r="AP801" i="1"/>
  <c r="AP763" i="3" s="1"/>
  <c r="AM801" i="1"/>
  <c r="AM763" i="3" s="1"/>
  <c r="AJ801" i="1"/>
  <c r="AJ763" i="3" s="1"/>
  <c r="AG801" i="1"/>
  <c r="AG763" i="3" s="1"/>
  <c r="B801" i="1"/>
  <c r="S801" i="1" s="1"/>
  <c r="AU801" i="1" s="1"/>
  <c r="AP800" i="1"/>
  <c r="AP762" i="3" s="1"/>
  <c r="AM800" i="1"/>
  <c r="AM762" i="3" s="1"/>
  <c r="AJ800" i="1"/>
  <c r="AJ762" i="3" s="1"/>
  <c r="AG800" i="1"/>
  <c r="AG762" i="3" s="1"/>
  <c r="B800" i="1"/>
  <c r="AP799" i="1"/>
  <c r="AP761" i="3" s="1"/>
  <c r="AM799" i="1"/>
  <c r="AM761" i="3" s="1"/>
  <c r="AJ799" i="1"/>
  <c r="AJ761" i="3" s="1"/>
  <c r="AG799" i="1"/>
  <c r="AG761" i="3" s="1"/>
  <c r="B799" i="1"/>
  <c r="S799" i="1" s="1"/>
  <c r="AU799" i="1" s="1"/>
  <c r="AP798" i="1"/>
  <c r="AP760" i="3" s="1"/>
  <c r="AM798" i="1"/>
  <c r="AM760" i="3" s="1"/>
  <c r="AJ798" i="1"/>
  <c r="AJ760" i="3" s="1"/>
  <c r="AG798" i="1"/>
  <c r="AG760" i="3" s="1"/>
  <c r="B798" i="1"/>
  <c r="O798" i="1" s="1"/>
  <c r="AP797" i="1"/>
  <c r="AP759" i="3" s="1"/>
  <c r="AM797" i="1"/>
  <c r="AM759" i="3" s="1"/>
  <c r="AJ797" i="1"/>
  <c r="AJ759" i="3" s="1"/>
  <c r="AG797" i="1"/>
  <c r="AG759" i="3" s="1"/>
  <c r="B797" i="1"/>
  <c r="R797" i="1" s="1"/>
  <c r="AT797" i="1" s="1"/>
  <c r="AT759" i="3" s="1"/>
  <c r="AP796" i="1"/>
  <c r="AP758" i="3" s="1"/>
  <c r="AM796" i="1"/>
  <c r="AM758" i="3" s="1"/>
  <c r="AJ796" i="1"/>
  <c r="AJ758" i="3" s="1"/>
  <c r="AG796" i="1"/>
  <c r="AG758" i="3" s="1"/>
  <c r="B796" i="1"/>
  <c r="AP795" i="1"/>
  <c r="AP757" i="3" s="1"/>
  <c r="AM795" i="1"/>
  <c r="AM757" i="3" s="1"/>
  <c r="AJ795" i="1"/>
  <c r="AJ757" i="3" s="1"/>
  <c r="AG795" i="1"/>
  <c r="AG757" i="3" s="1"/>
  <c r="B795" i="1"/>
  <c r="O795" i="1" s="1"/>
  <c r="AP794" i="1"/>
  <c r="AP756" i="3" s="1"/>
  <c r="AM794" i="1"/>
  <c r="AM756" i="3" s="1"/>
  <c r="AJ794" i="1"/>
  <c r="AJ756" i="3" s="1"/>
  <c r="AG794" i="1"/>
  <c r="AG756" i="3" s="1"/>
  <c r="B794" i="1"/>
  <c r="N794" i="1" s="1"/>
  <c r="AB794" i="1" s="1"/>
  <c r="AQ794" i="1" s="1"/>
  <c r="AP793" i="1"/>
  <c r="AP755" i="3" s="1"/>
  <c r="AM793" i="1"/>
  <c r="AM755" i="3" s="1"/>
  <c r="AJ793" i="1"/>
  <c r="AJ755" i="3" s="1"/>
  <c r="AG793" i="1"/>
  <c r="AG755" i="3" s="1"/>
  <c r="B793" i="1"/>
  <c r="S793" i="1" s="1"/>
  <c r="AU793" i="1" s="1"/>
  <c r="AP792" i="1"/>
  <c r="AP754" i="3" s="1"/>
  <c r="AM792" i="1"/>
  <c r="AM754" i="3" s="1"/>
  <c r="AJ792" i="1"/>
  <c r="AJ754" i="3" s="1"/>
  <c r="AG792" i="1"/>
  <c r="AG754" i="3" s="1"/>
  <c r="B792" i="1"/>
  <c r="N792" i="1" s="1"/>
  <c r="AB792" i="1" s="1"/>
  <c r="AQ792" i="1" s="1"/>
  <c r="AP791" i="1"/>
  <c r="AP753" i="3" s="1"/>
  <c r="AM791" i="1"/>
  <c r="AM753" i="3" s="1"/>
  <c r="AJ791" i="1"/>
  <c r="AJ753" i="3" s="1"/>
  <c r="AG791" i="1"/>
  <c r="AG753" i="3" s="1"/>
  <c r="B791" i="1"/>
  <c r="AO790" i="1"/>
  <c r="AN790" i="1"/>
  <c r="AL790" i="1"/>
  <c r="AK790" i="1"/>
  <c r="AI790" i="1"/>
  <c r="AH790" i="1"/>
  <c r="AF790" i="1"/>
  <c r="AE790" i="1"/>
  <c r="AE789" i="1" s="1"/>
  <c r="AA790" i="1"/>
  <c r="Z790" i="1"/>
  <c r="Y790" i="1"/>
  <c r="X790" i="1"/>
  <c r="W790" i="1"/>
  <c r="V790" i="1"/>
  <c r="U790" i="1"/>
  <c r="T790" i="1"/>
  <c r="T789" i="1" s="1"/>
  <c r="B790" i="1"/>
  <c r="B789" i="1"/>
  <c r="B788" i="1"/>
  <c r="AP787" i="1"/>
  <c r="AP749" i="3" s="1"/>
  <c r="AM787" i="1"/>
  <c r="AM749" i="3" s="1"/>
  <c r="AJ787" i="1"/>
  <c r="AJ749" i="3" s="1"/>
  <c r="AG787" i="1"/>
  <c r="AG749" i="3" s="1"/>
  <c r="B787" i="1"/>
  <c r="AP786" i="1"/>
  <c r="AP748" i="3" s="1"/>
  <c r="AM786" i="1"/>
  <c r="AM748" i="3" s="1"/>
  <c r="AJ786" i="1"/>
  <c r="AJ748" i="3" s="1"/>
  <c r="AG786" i="1"/>
  <c r="AG748" i="3" s="1"/>
  <c r="B786" i="1"/>
  <c r="AP785" i="1"/>
  <c r="AP747" i="3" s="1"/>
  <c r="AM785" i="1"/>
  <c r="AM747" i="3" s="1"/>
  <c r="AJ785" i="1"/>
  <c r="AJ747" i="3" s="1"/>
  <c r="AG785" i="1"/>
  <c r="AG747" i="3" s="1"/>
  <c r="B785" i="1"/>
  <c r="AO784" i="1"/>
  <c r="AO783" i="1" s="1"/>
  <c r="AN784" i="1"/>
  <c r="AN783" i="1" s="1"/>
  <c r="AL784" i="1"/>
  <c r="AK784" i="1"/>
  <c r="AK783" i="1" s="1"/>
  <c r="AI784" i="1"/>
  <c r="AH784" i="1"/>
  <c r="AH783" i="1" s="1"/>
  <c r="AF784" i="1"/>
  <c r="AF783" i="1" s="1"/>
  <c r="AE784" i="1"/>
  <c r="AE783" i="1" s="1"/>
  <c r="AA784" i="1"/>
  <c r="AA783" i="1" s="1"/>
  <c r="Z784" i="1"/>
  <c r="Y784" i="1"/>
  <c r="Y783" i="1" s="1"/>
  <c r="X784" i="1"/>
  <c r="X783" i="1" s="1"/>
  <c r="W784" i="1"/>
  <c r="W783" i="1" s="1"/>
  <c r="V784" i="1"/>
  <c r="V783" i="1" s="1"/>
  <c r="U784" i="1"/>
  <c r="U783" i="1" s="1"/>
  <c r="T784" i="1"/>
  <c r="T783" i="1" s="1"/>
  <c r="B784" i="1"/>
  <c r="Z783" i="1"/>
  <c r="B783" i="1"/>
  <c r="AP782" i="1"/>
  <c r="AP744" i="3" s="1"/>
  <c r="AM782" i="1"/>
  <c r="AM744" i="3" s="1"/>
  <c r="AJ782" i="1"/>
  <c r="AJ744" i="3" s="1"/>
  <c r="AG782" i="1"/>
  <c r="AG744" i="3" s="1"/>
  <c r="B782" i="1"/>
  <c r="AO781" i="1"/>
  <c r="AN781" i="1"/>
  <c r="AN780" i="1" s="1"/>
  <c r="AL781" i="1"/>
  <c r="AL780" i="1" s="1"/>
  <c r="AK781" i="1"/>
  <c r="AK780" i="1" s="1"/>
  <c r="AI781" i="1"/>
  <c r="AH781" i="1"/>
  <c r="AH780" i="1" s="1"/>
  <c r="AF781" i="1"/>
  <c r="AE781" i="1"/>
  <c r="AE780" i="1" s="1"/>
  <c r="AA781" i="1"/>
  <c r="AA780" i="1" s="1"/>
  <c r="Z781" i="1"/>
  <c r="Z780" i="1" s="1"/>
  <c r="Y781" i="1"/>
  <c r="Y780" i="1" s="1"/>
  <c r="X781" i="1"/>
  <c r="X780" i="1" s="1"/>
  <c r="W781" i="1"/>
  <c r="W780" i="1" s="1"/>
  <c r="V781" i="1"/>
  <c r="V780" i="1" s="1"/>
  <c r="U781" i="1"/>
  <c r="U780" i="1" s="1"/>
  <c r="T781" i="1"/>
  <c r="T780" i="1" s="1"/>
  <c r="B781" i="1"/>
  <c r="B780" i="1"/>
  <c r="B779" i="1"/>
  <c r="AP778" i="1"/>
  <c r="AP740" i="3" s="1"/>
  <c r="AM778" i="1"/>
  <c r="AM740" i="3" s="1"/>
  <c r="AJ778" i="1"/>
  <c r="AJ740" i="3" s="1"/>
  <c r="AG778" i="1"/>
  <c r="AG740" i="3" s="1"/>
  <c r="B778" i="1"/>
  <c r="N778" i="1" s="1"/>
  <c r="AB778" i="1" s="1"/>
  <c r="AO777" i="1"/>
  <c r="AN777" i="1"/>
  <c r="AL777" i="1"/>
  <c r="AK777" i="1"/>
  <c r="AI777" i="1"/>
  <c r="AH777" i="1"/>
  <c r="AF777" i="1"/>
  <c r="AE777" i="1"/>
  <c r="AA777" i="1"/>
  <c r="Z777" i="1"/>
  <c r="Y777" i="1"/>
  <c r="X777" i="1"/>
  <c r="W777" i="1"/>
  <c r="V777" i="1"/>
  <c r="U777" i="1"/>
  <c r="T777" i="1"/>
  <c r="B777" i="1"/>
  <c r="AP776" i="1"/>
  <c r="AP738" i="3" s="1"/>
  <c r="AM776" i="1"/>
  <c r="AM738" i="3" s="1"/>
  <c r="AJ776" i="1"/>
  <c r="AJ738" i="3" s="1"/>
  <c r="AG776" i="1"/>
  <c r="AG738" i="3" s="1"/>
  <c r="B776" i="1"/>
  <c r="AO775" i="1"/>
  <c r="AN775" i="1"/>
  <c r="AL775" i="1"/>
  <c r="AK775" i="1"/>
  <c r="AI775" i="1"/>
  <c r="AH775" i="1"/>
  <c r="AF775" i="1"/>
  <c r="AE775" i="1"/>
  <c r="AA775" i="1"/>
  <c r="Z775" i="1"/>
  <c r="Y775" i="1"/>
  <c r="X775" i="1"/>
  <c r="W775" i="1"/>
  <c r="V775" i="1"/>
  <c r="U775" i="1"/>
  <c r="T775" i="1"/>
  <c r="B775" i="1"/>
  <c r="B774" i="1"/>
  <c r="AP773" i="1"/>
  <c r="AP735" i="3" s="1"/>
  <c r="AM773" i="1"/>
  <c r="AM735" i="3" s="1"/>
  <c r="AJ773" i="1"/>
  <c r="AJ735" i="3" s="1"/>
  <c r="AG773" i="1"/>
  <c r="AG735" i="3" s="1"/>
  <c r="B773" i="1"/>
  <c r="R773" i="1" s="1"/>
  <c r="AT773" i="1" s="1"/>
  <c r="AO772" i="1"/>
  <c r="AN772" i="1"/>
  <c r="AL772" i="1"/>
  <c r="AK772" i="1"/>
  <c r="AI772" i="1"/>
  <c r="AH772" i="1"/>
  <c r="AF772" i="1"/>
  <c r="AE772" i="1"/>
  <c r="AA772" i="1"/>
  <c r="Z772" i="1"/>
  <c r="Y772" i="1"/>
  <c r="X772" i="1"/>
  <c r="W772" i="1"/>
  <c r="V772" i="1"/>
  <c r="U772" i="1"/>
  <c r="T772" i="1"/>
  <c r="B772" i="1"/>
  <c r="AP771" i="1"/>
  <c r="AP733" i="3" s="1"/>
  <c r="AM771" i="1"/>
  <c r="AM733" i="3" s="1"/>
  <c r="AJ771" i="1"/>
  <c r="AJ733" i="3" s="1"/>
  <c r="AG771" i="1"/>
  <c r="AG733" i="3" s="1"/>
  <c r="B771" i="1"/>
  <c r="O771" i="1" s="1"/>
  <c r="AP770" i="1"/>
  <c r="AP732" i="3" s="1"/>
  <c r="AM770" i="1"/>
  <c r="AM732" i="3" s="1"/>
  <c r="AJ770" i="1"/>
  <c r="AJ732" i="3" s="1"/>
  <c r="AG770" i="1"/>
  <c r="AG732" i="3" s="1"/>
  <c r="B770" i="1"/>
  <c r="AP769" i="1"/>
  <c r="AP731" i="3" s="1"/>
  <c r="AM769" i="1"/>
  <c r="AM731" i="3" s="1"/>
  <c r="AJ769" i="1"/>
  <c r="AJ731" i="3" s="1"/>
  <c r="AG769" i="1"/>
  <c r="AG731" i="3" s="1"/>
  <c r="B769" i="1"/>
  <c r="O769" i="1" s="1"/>
  <c r="AO768" i="1"/>
  <c r="AN768" i="1"/>
  <c r="AL768" i="1"/>
  <c r="AK768" i="1"/>
  <c r="AK767" i="1" s="1"/>
  <c r="AI768" i="1"/>
  <c r="AH768" i="1"/>
  <c r="AF768" i="1"/>
  <c r="AE768" i="1"/>
  <c r="AA768" i="1"/>
  <c r="Z768" i="1"/>
  <c r="Z767" i="1" s="1"/>
  <c r="Y768" i="1"/>
  <c r="X768" i="1"/>
  <c r="W768" i="1"/>
  <c r="V768" i="1"/>
  <c r="U768" i="1"/>
  <c r="U767" i="1" s="1"/>
  <c r="T768" i="1"/>
  <c r="B768" i="1"/>
  <c r="B767" i="1"/>
  <c r="AP766" i="1"/>
  <c r="AP728" i="3" s="1"/>
  <c r="AM766" i="1"/>
  <c r="AM728" i="3" s="1"/>
  <c r="AJ766" i="1"/>
  <c r="AJ728" i="3" s="1"/>
  <c r="AG766" i="1"/>
  <c r="AG728" i="3" s="1"/>
  <c r="B766" i="1"/>
  <c r="AO765" i="1"/>
  <c r="AO764" i="1" s="1"/>
  <c r="AN765" i="1"/>
  <c r="AN764" i="1" s="1"/>
  <c r="AL765" i="1"/>
  <c r="AL764" i="1" s="1"/>
  <c r="AK765" i="1"/>
  <c r="AI765" i="1"/>
  <c r="AH765" i="1"/>
  <c r="AH764" i="1" s="1"/>
  <c r="AF765" i="1"/>
  <c r="AF764" i="1" s="1"/>
  <c r="AE765" i="1"/>
  <c r="AA765" i="1"/>
  <c r="AA764" i="1" s="1"/>
  <c r="Z765" i="1"/>
  <c r="Z764" i="1" s="1"/>
  <c r="Y765" i="1"/>
  <c r="Y764" i="1" s="1"/>
  <c r="X765" i="1"/>
  <c r="X764" i="1" s="1"/>
  <c r="W765" i="1"/>
  <c r="W764" i="1" s="1"/>
  <c r="V765" i="1"/>
  <c r="V764" i="1" s="1"/>
  <c r="U765" i="1"/>
  <c r="U764" i="1" s="1"/>
  <c r="T765" i="1"/>
  <c r="T764" i="1" s="1"/>
  <c r="B765" i="1"/>
  <c r="B764" i="1"/>
  <c r="AP763" i="1"/>
  <c r="AP725" i="3" s="1"/>
  <c r="AM763" i="1"/>
  <c r="AM725" i="3" s="1"/>
  <c r="AJ763" i="1"/>
  <c r="AJ725" i="3" s="1"/>
  <c r="AG763" i="1"/>
  <c r="AG725" i="3" s="1"/>
  <c r="B763" i="1"/>
  <c r="N763" i="1" s="1"/>
  <c r="AB763" i="1" s="1"/>
  <c r="AO762" i="1"/>
  <c r="AN762" i="1"/>
  <c r="AN761" i="1" s="1"/>
  <c r="AL762" i="1"/>
  <c r="AK762" i="1"/>
  <c r="AK761" i="1" s="1"/>
  <c r="AI762" i="1"/>
  <c r="AH762" i="1"/>
  <c r="AH761" i="1" s="1"/>
  <c r="AF762" i="1"/>
  <c r="AF761" i="1" s="1"/>
  <c r="AE762" i="1"/>
  <c r="AE761" i="1" s="1"/>
  <c r="AA762" i="1"/>
  <c r="AA761" i="1" s="1"/>
  <c r="Z762" i="1"/>
  <c r="Z761" i="1" s="1"/>
  <c r="Y762" i="1"/>
  <c r="Y761" i="1" s="1"/>
  <c r="X762" i="1"/>
  <c r="X761" i="1" s="1"/>
  <c r="W762" i="1"/>
  <c r="W761" i="1" s="1"/>
  <c r="V762" i="1"/>
  <c r="V761" i="1" s="1"/>
  <c r="U762" i="1"/>
  <c r="U761" i="1" s="1"/>
  <c r="T762" i="1"/>
  <c r="T761" i="1" s="1"/>
  <c r="B762" i="1"/>
  <c r="B761" i="1"/>
  <c r="AP760" i="1"/>
  <c r="AP722" i="3" s="1"/>
  <c r="AM760" i="1"/>
  <c r="AM722" i="3" s="1"/>
  <c r="AJ760" i="1"/>
  <c r="AJ722" i="3" s="1"/>
  <c r="AG760" i="1"/>
  <c r="AG722" i="3" s="1"/>
  <c r="B760" i="1"/>
  <c r="S760" i="1" s="1"/>
  <c r="AU760" i="1" s="1"/>
  <c r="AO759" i="1"/>
  <c r="AO758" i="1" s="1"/>
  <c r="AN759" i="1"/>
  <c r="AN758" i="1" s="1"/>
  <c r="AL759" i="1"/>
  <c r="AL758" i="1" s="1"/>
  <c r="AK759" i="1"/>
  <c r="AI759" i="1"/>
  <c r="AI758" i="1" s="1"/>
  <c r="AH759" i="1"/>
  <c r="AH758" i="1" s="1"/>
  <c r="AF759" i="1"/>
  <c r="AF758" i="1" s="1"/>
  <c r="AE759" i="1"/>
  <c r="AA759" i="1"/>
  <c r="AA758" i="1" s="1"/>
  <c r="Z759" i="1"/>
  <c r="Z758" i="1" s="1"/>
  <c r="Y759" i="1"/>
  <c r="Y758" i="1" s="1"/>
  <c r="X759" i="1"/>
  <c r="X758" i="1" s="1"/>
  <c r="W759" i="1"/>
  <c r="W758" i="1" s="1"/>
  <c r="V759" i="1"/>
  <c r="V758" i="1" s="1"/>
  <c r="U759" i="1"/>
  <c r="U758" i="1" s="1"/>
  <c r="T759" i="1"/>
  <c r="T758" i="1" s="1"/>
  <c r="B759" i="1"/>
  <c r="B758" i="1"/>
  <c r="B757" i="1"/>
  <c r="B756" i="1"/>
  <c r="B755" i="1"/>
  <c r="B754" i="1"/>
  <c r="AP753" i="1"/>
  <c r="AP715" i="3" s="1"/>
  <c r="AM753" i="1"/>
  <c r="AM715" i="3" s="1"/>
  <c r="AJ753" i="1"/>
  <c r="AJ715" i="3" s="1"/>
  <c r="AG753" i="1"/>
  <c r="AG715" i="3" s="1"/>
  <c r="B753" i="1"/>
  <c r="AP752" i="1"/>
  <c r="AP714" i="3" s="1"/>
  <c r="AM752" i="1"/>
  <c r="AM714" i="3" s="1"/>
  <c r="AJ752" i="1"/>
  <c r="AJ714" i="3" s="1"/>
  <c r="AG752" i="1"/>
  <c r="AG714" i="3" s="1"/>
  <c r="B752" i="1"/>
  <c r="R752" i="1" s="1"/>
  <c r="AT752" i="1" s="1"/>
  <c r="AP751" i="1"/>
  <c r="AP713" i="3" s="1"/>
  <c r="AM751" i="1"/>
  <c r="AM713" i="3" s="1"/>
  <c r="AJ751" i="1"/>
  <c r="AJ713" i="3" s="1"/>
  <c r="AG751" i="1"/>
  <c r="AG713" i="3" s="1"/>
  <c r="B751" i="1"/>
  <c r="S751" i="1" s="1"/>
  <c r="AU751" i="1" s="1"/>
  <c r="AO750" i="1"/>
  <c r="AN750" i="1"/>
  <c r="AN749" i="1" s="1"/>
  <c r="AN748" i="1" s="1"/>
  <c r="AN747" i="1" s="1"/>
  <c r="AN746" i="1" s="1"/>
  <c r="AN32" i="1" s="1"/>
  <c r="AL750" i="1"/>
  <c r="AL749" i="1" s="1"/>
  <c r="AK750" i="1"/>
  <c r="AK749" i="1" s="1"/>
  <c r="AK748" i="1" s="1"/>
  <c r="AK747" i="1" s="1"/>
  <c r="AK746" i="1" s="1"/>
  <c r="AK32" i="1" s="1"/>
  <c r="AI750" i="1"/>
  <c r="AI749" i="1" s="1"/>
  <c r="AI748" i="1" s="1"/>
  <c r="AH750" i="1"/>
  <c r="AH749" i="1" s="1"/>
  <c r="AH748" i="1" s="1"/>
  <c r="AH747" i="1" s="1"/>
  <c r="AF750" i="1"/>
  <c r="AF749" i="1" s="1"/>
  <c r="AE750" i="1"/>
  <c r="AA750" i="1"/>
  <c r="AA749" i="1" s="1"/>
  <c r="AA748" i="1" s="1"/>
  <c r="AA747" i="1" s="1"/>
  <c r="AA746" i="1" s="1"/>
  <c r="AA32" i="1" s="1"/>
  <c r="Z750" i="1"/>
  <c r="Z749" i="1" s="1"/>
  <c r="Z748" i="1" s="1"/>
  <c r="Z747" i="1" s="1"/>
  <c r="Z746" i="1" s="1"/>
  <c r="Z32" i="1" s="1"/>
  <c r="Y750" i="1"/>
  <c r="Y749" i="1" s="1"/>
  <c r="Y748" i="1" s="1"/>
  <c r="Y747" i="1" s="1"/>
  <c r="Y746" i="1" s="1"/>
  <c r="X750" i="1"/>
  <c r="X749" i="1" s="1"/>
  <c r="X748" i="1" s="1"/>
  <c r="X747" i="1" s="1"/>
  <c r="X746" i="1" s="1"/>
  <c r="X32" i="1" s="1"/>
  <c r="W750" i="1"/>
  <c r="W749" i="1" s="1"/>
  <c r="W748" i="1" s="1"/>
  <c r="W747" i="1" s="1"/>
  <c r="W746" i="1" s="1"/>
  <c r="W32" i="1" s="1"/>
  <c r="V750" i="1"/>
  <c r="U750" i="1"/>
  <c r="U749" i="1" s="1"/>
  <c r="U748" i="1" s="1"/>
  <c r="U747" i="1" s="1"/>
  <c r="U746" i="1" s="1"/>
  <c r="U32" i="1" s="1"/>
  <c r="T750" i="1"/>
  <c r="T749" i="1" s="1"/>
  <c r="T748" i="1" s="1"/>
  <c r="T747" i="1" s="1"/>
  <c r="T746" i="1" s="1"/>
  <c r="T32" i="1" s="1"/>
  <c r="B750" i="1"/>
  <c r="B749" i="1"/>
  <c r="B748" i="1"/>
  <c r="B747" i="1"/>
  <c r="B746" i="1"/>
  <c r="AP745" i="1"/>
  <c r="AP707" i="3" s="1"/>
  <c r="AM745" i="1"/>
  <c r="AM707" i="3" s="1"/>
  <c r="AJ745" i="1"/>
  <c r="AJ707" i="3" s="1"/>
  <c r="AG745" i="1"/>
  <c r="AG707" i="3" s="1"/>
  <c r="B745" i="1"/>
  <c r="S745" i="1" s="1"/>
  <c r="AU745" i="1" s="1"/>
  <c r="AP744" i="1"/>
  <c r="AP706" i="3" s="1"/>
  <c r="AM744" i="1"/>
  <c r="AM706" i="3" s="1"/>
  <c r="AJ744" i="1"/>
  <c r="AJ706" i="3" s="1"/>
  <c r="AG744" i="1"/>
  <c r="AG706" i="3" s="1"/>
  <c r="B744" i="1"/>
  <c r="AP743" i="1"/>
  <c r="AP705" i="3" s="1"/>
  <c r="AM743" i="1"/>
  <c r="AM705" i="3" s="1"/>
  <c r="AJ743" i="1"/>
  <c r="AJ705" i="3" s="1"/>
  <c r="AG743" i="1"/>
  <c r="AG705" i="3" s="1"/>
  <c r="B743" i="1"/>
  <c r="O743" i="1" s="1"/>
  <c r="AO742" i="1"/>
  <c r="AN742" i="1"/>
  <c r="AN741" i="1" s="1"/>
  <c r="AL742" i="1"/>
  <c r="AL741" i="1" s="1"/>
  <c r="AK742" i="1"/>
  <c r="AK741" i="1" s="1"/>
  <c r="AI742" i="1"/>
  <c r="AI741" i="1" s="1"/>
  <c r="AH742" i="1"/>
  <c r="AF742" i="1"/>
  <c r="AE742" i="1"/>
  <c r="AE741" i="1" s="1"/>
  <c r="AA742" i="1"/>
  <c r="AA741" i="1" s="1"/>
  <c r="Z742" i="1"/>
  <c r="Z741" i="1" s="1"/>
  <c r="Y742" i="1"/>
  <c r="Y741" i="1" s="1"/>
  <c r="X742" i="1"/>
  <c r="X741" i="1" s="1"/>
  <c r="W742" i="1"/>
  <c r="W741" i="1" s="1"/>
  <c r="V742" i="1"/>
  <c r="V741" i="1" s="1"/>
  <c r="U742" i="1"/>
  <c r="U741" i="1" s="1"/>
  <c r="T742" i="1"/>
  <c r="T741" i="1" s="1"/>
  <c r="B742" i="1"/>
  <c r="B741" i="1"/>
  <c r="AP740" i="1"/>
  <c r="AP702" i="3" s="1"/>
  <c r="AM740" i="1"/>
  <c r="AM702" i="3" s="1"/>
  <c r="AJ740" i="1"/>
  <c r="AJ702" i="3" s="1"/>
  <c r="AG740" i="1"/>
  <c r="AG702" i="3" s="1"/>
  <c r="B740" i="1"/>
  <c r="O740" i="1" s="1"/>
  <c r="AC740" i="1" s="1"/>
  <c r="AR740" i="1" s="1"/>
  <c r="AR739" i="1" s="1"/>
  <c r="AO739" i="1"/>
  <c r="AN739" i="1"/>
  <c r="AL739" i="1"/>
  <c r="AK739" i="1"/>
  <c r="AI739" i="1"/>
  <c r="AH739" i="1"/>
  <c r="AF739" i="1"/>
  <c r="AE739" i="1"/>
  <c r="AA739" i="1"/>
  <c r="Z739" i="1"/>
  <c r="Y739" i="1"/>
  <c r="X739" i="1"/>
  <c r="W739" i="1"/>
  <c r="V739" i="1"/>
  <c r="U739" i="1"/>
  <c r="T739" i="1"/>
  <c r="B739" i="1"/>
  <c r="AP738" i="1"/>
  <c r="AP700" i="3" s="1"/>
  <c r="AM738" i="1"/>
  <c r="AM700" i="3" s="1"/>
  <c r="AJ738" i="1"/>
  <c r="AJ700" i="3" s="1"/>
  <c r="AG738" i="1"/>
  <c r="AG700" i="3" s="1"/>
  <c r="B738" i="1"/>
  <c r="AP737" i="1"/>
  <c r="AP699" i="3" s="1"/>
  <c r="AM737" i="1"/>
  <c r="AM699" i="3" s="1"/>
  <c r="AJ737" i="1"/>
  <c r="AJ699" i="3" s="1"/>
  <c r="AG737" i="1"/>
  <c r="AG699" i="3" s="1"/>
  <c r="B737" i="1"/>
  <c r="R737" i="1" s="1"/>
  <c r="AT737" i="1" s="1"/>
  <c r="AT699" i="3" s="1"/>
  <c r="AP736" i="1"/>
  <c r="AP698" i="3" s="1"/>
  <c r="AM736" i="1"/>
  <c r="AM698" i="3" s="1"/>
  <c r="AJ736" i="1"/>
  <c r="AJ698" i="3" s="1"/>
  <c r="AG736" i="1"/>
  <c r="AG698" i="3" s="1"/>
  <c r="B736" i="1"/>
  <c r="S736" i="1" s="1"/>
  <c r="AU736" i="1" s="1"/>
  <c r="AP735" i="1"/>
  <c r="AP697" i="3" s="1"/>
  <c r="AM735" i="1"/>
  <c r="AM697" i="3" s="1"/>
  <c r="AJ735" i="1"/>
  <c r="AJ697" i="3" s="1"/>
  <c r="AG735" i="1"/>
  <c r="AG697" i="3" s="1"/>
  <c r="B735" i="1"/>
  <c r="S735" i="1" s="1"/>
  <c r="AU735" i="1" s="1"/>
  <c r="AO734" i="1"/>
  <c r="AP734" i="1" s="1"/>
  <c r="AP696" i="3" s="1"/>
  <c r="AN734" i="1"/>
  <c r="AL734" i="1"/>
  <c r="AK734" i="1"/>
  <c r="AI734" i="1"/>
  <c r="AH734" i="1"/>
  <c r="AF734" i="1"/>
  <c r="AE734" i="1"/>
  <c r="AA734" i="1"/>
  <c r="Z734" i="1"/>
  <c r="Y734" i="1"/>
  <c r="X734" i="1"/>
  <c r="W734" i="1"/>
  <c r="V734" i="1"/>
  <c r="U734" i="1"/>
  <c r="T734" i="1"/>
  <c r="B734" i="1"/>
  <c r="B733" i="1"/>
  <c r="AP732" i="1"/>
  <c r="AP694" i="3" s="1"/>
  <c r="AM732" i="1"/>
  <c r="AM694" i="3" s="1"/>
  <c r="AJ732" i="1"/>
  <c r="AJ694" i="3" s="1"/>
  <c r="AG732" i="1"/>
  <c r="AG694" i="3" s="1"/>
  <c r="B732" i="1"/>
  <c r="AO731" i="1"/>
  <c r="AN731" i="1"/>
  <c r="AL731" i="1"/>
  <c r="AK731" i="1"/>
  <c r="AI731" i="1"/>
  <c r="AH731" i="1"/>
  <c r="AF731" i="1"/>
  <c r="AE731" i="1"/>
  <c r="AA731" i="1"/>
  <c r="Z731" i="1"/>
  <c r="Y731" i="1"/>
  <c r="X731" i="1"/>
  <c r="W731" i="1"/>
  <c r="V731" i="1"/>
  <c r="U731" i="1"/>
  <c r="T731" i="1"/>
  <c r="B731" i="1"/>
  <c r="AP730" i="1"/>
  <c r="AP692" i="3" s="1"/>
  <c r="AM730" i="1"/>
  <c r="AM692" i="3" s="1"/>
  <c r="AJ730" i="1"/>
  <c r="AJ692" i="3" s="1"/>
  <c r="AG730" i="1"/>
  <c r="AG692" i="3" s="1"/>
  <c r="B730" i="1"/>
  <c r="AP729" i="1"/>
  <c r="AP691" i="3" s="1"/>
  <c r="AM729" i="1"/>
  <c r="AM691" i="3" s="1"/>
  <c r="AJ729" i="1"/>
  <c r="AJ691" i="3" s="1"/>
  <c r="AG729" i="1"/>
  <c r="AG691" i="3" s="1"/>
  <c r="B729" i="1"/>
  <c r="S729" i="1" s="1"/>
  <c r="AU729" i="1" s="1"/>
  <c r="AP728" i="1"/>
  <c r="AP690" i="3" s="1"/>
  <c r="AM728" i="1"/>
  <c r="AM690" i="3" s="1"/>
  <c r="AJ728" i="1"/>
  <c r="AJ690" i="3" s="1"/>
  <c r="AG728" i="1"/>
  <c r="AG690" i="3" s="1"/>
  <c r="B728" i="1"/>
  <c r="AP727" i="1"/>
  <c r="AP689" i="3" s="1"/>
  <c r="AM727" i="1"/>
  <c r="AM689" i="3" s="1"/>
  <c r="AJ727" i="1"/>
  <c r="AJ689" i="3" s="1"/>
  <c r="AG727" i="1"/>
  <c r="AG689" i="3" s="1"/>
  <c r="B727" i="1"/>
  <c r="N727" i="1" s="1"/>
  <c r="AB727" i="1" s="1"/>
  <c r="AQ727" i="1" s="1"/>
  <c r="AP726" i="1"/>
  <c r="AP688" i="3" s="1"/>
  <c r="AM726" i="1"/>
  <c r="AM688" i="3" s="1"/>
  <c r="AJ726" i="1"/>
  <c r="AJ688" i="3" s="1"/>
  <c r="AG726" i="1"/>
  <c r="AG688" i="3" s="1"/>
  <c r="B726" i="1"/>
  <c r="N726" i="1" s="1"/>
  <c r="AO725" i="1"/>
  <c r="AN725" i="1"/>
  <c r="AL725" i="1"/>
  <c r="AK725" i="1"/>
  <c r="AI725" i="1"/>
  <c r="AH725" i="1"/>
  <c r="AF725" i="1"/>
  <c r="AE725" i="1"/>
  <c r="AA725" i="1"/>
  <c r="Z725" i="1"/>
  <c r="Y725" i="1"/>
  <c r="X725" i="1"/>
  <c r="W725" i="1"/>
  <c r="V725" i="1"/>
  <c r="U725" i="1"/>
  <c r="T725" i="1"/>
  <c r="B725" i="1"/>
  <c r="AP724" i="1"/>
  <c r="AP686" i="3" s="1"/>
  <c r="AM724" i="1"/>
  <c r="AM686" i="3" s="1"/>
  <c r="AJ724" i="1"/>
  <c r="AJ686" i="3" s="1"/>
  <c r="AG724" i="1"/>
  <c r="AG686" i="3" s="1"/>
  <c r="B724" i="1"/>
  <c r="AO723" i="1"/>
  <c r="AN723" i="1"/>
  <c r="AL723" i="1"/>
  <c r="AK723" i="1"/>
  <c r="AI723" i="1"/>
  <c r="AH723" i="1"/>
  <c r="AF723" i="1"/>
  <c r="AE723" i="1"/>
  <c r="AA723" i="1"/>
  <c r="Z723" i="1"/>
  <c r="Y723" i="1"/>
  <c r="X723" i="1"/>
  <c r="W723" i="1"/>
  <c r="V723" i="1"/>
  <c r="U723" i="1"/>
  <c r="T723" i="1"/>
  <c r="B723" i="1"/>
  <c r="B722" i="1"/>
  <c r="AP721" i="1"/>
  <c r="AP683" i="3" s="1"/>
  <c r="AM721" i="1"/>
  <c r="AM683" i="3" s="1"/>
  <c r="AJ721" i="1"/>
  <c r="AJ683" i="3" s="1"/>
  <c r="AG721" i="1"/>
  <c r="AG683" i="3" s="1"/>
  <c r="B721" i="1"/>
  <c r="AP720" i="1"/>
  <c r="AP682" i="3" s="1"/>
  <c r="AM720" i="1"/>
  <c r="AM682" i="3" s="1"/>
  <c r="AJ720" i="1"/>
  <c r="AJ682" i="3" s="1"/>
  <c r="AG720" i="1"/>
  <c r="AG682" i="3" s="1"/>
  <c r="B720" i="1"/>
  <c r="AO719" i="1"/>
  <c r="AN719" i="1"/>
  <c r="AL719" i="1"/>
  <c r="AK719" i="1"/>
  <c r="AI719" i="1"/>
  <c r="AH719" i="1"/>
  <c r="AF719" i="1"/>
  <c r="AE719" i="1"/>
  <c r="AA719" i="1"/>
  <c r="Z719" i="1"/>
  <c r="Y719" i="1"/>
  <c r="X719" i="1"/>
  <c r="W719" i="1"/>
  <c r="V719" i="1"/>
  <c r="U719" i="1"/>
  <c r="T719" i="1"/>
  <c r="B719" i="1"/>
  <c r="AP718" i="1"/>
  <c r="AP680" i="3" s="1"/>
  <c r="AM718" i="1"/>
  <c r="AM680" i="3" s="1"/>
  <c r="AJ718" i="1"/>
  <c r="AJ680" i="3" s="1"/>
  <c r="AG718" i="1"/>
  <c r="AG680" i="3" s="1"/>
  <c r="B718" i="1"/>
  <c r="AP717" i="1"/>
  <c r="AP679" i="3" s="1"/>
  <c r="AM717" i="1"/>
  <c r="AM679" i="3" s="1"/>
  <c r="AJ717" i="1"/>
  <c r="AJ679" i="3" s="1"/>
  <c r="AG717" i="1"/>
  <c r="AG679" i="3" s="1"/>
  <c r="B717" i="1"/>
  <c r="AP716" i="1"/>
  <c r="AP678" i="3" s="1"/>
  <c r="AM716" i="1"/>
  <c r="AM678" i="3" s="1"/>
  <c r="AJ716" i="1"/>
  <c r="AJ678" i="3" s="1"/>
  <c r="AG716" i="1"/>
  <c r="AG678" i="3" s="1"/>
  <c r="B716" i="1"/>
  <c r="AP715" i="1"/>
  <c r="AP677" i="3" s="1"/>
  <c r="AM715" i="1"/>
  <c r="AM677" i="3" s="1"/>
  <c r="AJ715" i="1"/>
  <c r="AJ677" i="3" s="1"/>
  <c r="AG715" i="1"/>
  <c r="AG677" i="3" s="1"/>
  <c r="B715" i="1"/>
  <c r="AP714" i="1"/>
  <c r="AP676" i="3" s="1"/>
  <c r="AM714" i="1"/>
  <c r="AM676" i="3" s="1"/>
  <c r="AJ714" i="1"/>
  <c r="AJ676" i="3" s="1"/>
  <c r="AG714" i="1"/>
  <c r="AG676" i="3" s="1"/>
  <c r="B714" i="1"/>
  <c r="AP713" i="1"/>
  <c r="AP675" i="3" s="1"/>
  <c r="AM713" i="1"/>
  <c r="AM675" i="3" s="1"/>
  <c r="AJ713" i="1"/>
  <c r="AJ675" i="3" s="1"/>
  <c r="AG713" i="1"/>
  <c r="AG675" i="3" s="1"/>
  <c r="B713" i="1"/>
  <c r="AP712" i="1"/>
  <c r="AP674" i="3" s="1"/>
  <c r="AM712" i="1"/>
  <c r="AM674" i="3" s="1"/>
  <c r="AJ712" i="1"/>
  <c r="AJ674" i="3" s="1"/>
  <c r="AG712" i="1"/>
  <c r="AG674" i="3" s="1"/>
  <c r="B712" i="1"/>
  <c r="N712" i="1" s="1"/>
  <c r="AB712" i="1" s="1"/>
  <c r="AQ712" i="1" s="1"/>
  <c r="AP711" i="1"/>
  <c r="AP673" i="3" s="1"/>
  <c r="AM711" i="1"/>
  <c r="AM673" i="3" s="1"/>
  <c r="AJ711" i="1"/>
  <c r="AJ673" i="3" s="1"/>
  <c r="AG711" i="1"/>
  <c r="AG673" i="3" s="1"/>
  <c r="B711" i="1"/>
  <c r="S711" i="1" s="1"/>
  <c r="AU711" i="1" s="1"/>
  <c r="AP710" i="1"/>
  <c r="AP672" i="3" s="1"/>
  <c r="AM710" i="1"/>
  <c r="AM672" i="3" s="1"/>
  <c r="AJ710" i="1"/>
  <c r="AJ672" i="3" s="1"/>
  <c r="AG710" i="1"/>
  <c r="AG672" i="3" s="1"/>
  <c r="B710" i="1"/>
  <c r="AO709" i="1"/>
  <c r="AN709" i="1"/>
  <c r="AL709" i="1"/>
  <c r="AK709" i="1"/>
  <c r="AI709" i="1"/>
  <c r="AH709" i="1"/>
  <c r="AF709" i="1"/>
  <c r="AE709" i="1"/>
  <c r="AA709" i="1"/>
  <c r="Z709" i="1"/>
  <c r="Y709" i="1"/>
  <c r="X709" i="1"/>
  <c r="W709" i="1"/>
  <c r="V709" i="1"/>
  <c r="U709" i="1"/>
  <c r="T709" i="1"/>
  <c r="B709" i="1"/>
  <c r="B708" i="1"/>
  <c r="B707" i="1"/>
  <c r="AP706" i="1"/>
  <c r="AP668" i="3" s="1"/>
  <c r="AM706" i="1"/>
  <c r="AM668" i="3" s="1"/>
  <c r="AJ706" i="1"/>
  <c r="AJ668" i="3" s="1"/>
  <c r="AG706" i="1"/>
  <c r="AG668" i="3" s="1"/>
  <c r="B706" i="1"/>
  <c r="S706" i="1" s="1"/>
  <c r="AU706" i="1" s="1"/>
  <c r="AO705" i="1"/>
  <c r="AN705" i="1"/>
  <c r="AL705" i="1"/>
  <c r="AK705" i="1"/>
  <c r="AK704" i="1" s="1"/>
  <c r="AI705" i="1"/>
  <c r="AH705" i="1"/>
  <c r="AH704" i="1" s="1"/>
  <c r="AF705" i="1"/>
  <c r="AF704" i="1" s="1"/>
  <c r="AE705" i="1"/>
  <c r="AE704" i="1" s="1"/>
  <c r="AA705" i="1"/>
  <c r="AA704" i="1" s="1"/>
  <c r="Z705" i="1"/>
  <c r="Z704" i="1" s="1"/>
  <c r="Y705" i="1"/>
  <c r="Y704" i="1" s="1"/>
  <c r="X705" i="1"/>
  <c r="X704" i="1" s="1"/>
  <c r="W705" i="1"/>
  <c r="W704" i="1" s="1"/>
  <c r="V705" i="1"/>
  <c r="V704" i="1" s="1"/>
  <c r="U705" i="1"/>
  <c r="U704" i="1" s="1"/>
  <c r="T705" i="1"/>
  <c r="T704" i="1" s="1"/>
  <c r="B705" i="1"/>
  <c r="AN704" i="1"/>
  <c r="B704" i="1"/>
  <c r="AP703" i="1"/>
  <c r="AP665" i="3" s="1"/>
  <c r="AM703" i="1"/>
  <c r="AM665" i="3" s="1"/>
  <c r="AJ703" i="1"/>
  <c r="AJ665" i="3" s="1"/>
  <c r="AG703" i="1"/>
  <c r="AG665" i="3" s="1"/>
  <c r="B703" i="1"/>
  <c r="AO702" i="1"/>
  <c r="AO701" i="1" s="1"/>
  <c r="AN702" i="1"/>
  <c r="AN701" i="1" s="1"/>
  <c r="AL702" i="1"/>
  <c r="AK702" i="1"/>
  <c r="AK701" i="1" s="1"/>
  <c r="AI702" i="1"/>
  <c r="AH702" i="1"/>
  <c r="AH701" i="1" s="1"/>
  <c r="AF702" i="1"/>
  <c r="AF701" i="1" s="1"/>
  <c r="AE702" i="1"/>
  <c r="AE701" i="1" s="1"/>
  <c r="AA702" i="1"/>
  <c r="AA701" i="1" s="1"/>
  <c r="Z702" i="1"/>
  <c r="Z701" i="1" s="1"/>
  <c r="Y702" i="1"/>
  <c r="Y701" i="1" s="1"/>
  <c r="X702" i="1"/>
  <c r="X701" i="1" s="1"/>
  <c r="W702" i="1"/>
  <c r="W701" i="1" s="1"/>
  <c r="V702" i="1"/>
  <c r="V701" i="1" s="1"/>
  <c r="U702" i="1"/>
  <c r="U701" i="1" s="1"/>
  <c r="T702" i="1"/>
  <c r="T701" i="1" s="1"/>
  <c r="B702" i="1"/>
  <c r="B701" i="1"/>
  <c r="AP700" i="1"/>
  <c r="AP662" i="3" s="1"/>
  <c r="AM700" i="1"/>
  <c r="AM662" i="3" s="1"/>
  <c r="AJ700" i="1"/>
  <c r="AJ662" i="3" s="1"/>
  <c r="AG700" i="1"/>
  <c r="AG662" i="3" s="1"/>
  <c r="B700" i="1"/>
  <c r="AO699" i="1"/>
  <c r="AO698" i="1" s="1"/>
  <c r="AN699" i="1"/>
  <c r="AL699" i="1"/>
  <c r="AL698" i="1" s="1"/>
  <c r="AK699" i="1"/>
  <c r="AK698" i="1" s="1"/>
  <c r="AI699" i="1"/>
  <c r="AH699" i="1"/>
  <c r="AH698" i="1" s="1"/>
  <c r="AF699" i="1"/>
  <c r="AE699" i="1"/>
  <c r="AE698" i="1" s="1"/>
  <c r="AA699" i="1"/>
  <c r="AA698" i="1" s="1"/>
  <c r="Z699" i="1"/>
  <c r="Z698" i="1" s="1"/>
  <c r="Y699" i="1"/>
  <c r="Y698" i="1" s="1"/>
  <c r="X699" i="1"/>
  <c r="X698" i="1" s="1"/>
  <c r="W699" i="1"/>
  <c r="W698" i="1" s="1"/>
  <c r="V699" i="1"/>
  <c r="V698" i="1" s="1"/>
  <c r="U699" i="1"/>
  <c r="U698" i="1" s="1"/>
  <c r="T699" i="1"/>
  <c r="T698" i="1" s="1"/>
  <c r="B699" i="1"/>
  <c r="AN698" i="1"/>
  <c r="B698" i="1"/>
  <c r="AP697" i="1"/>
  <c r="AP659" i="3" s="1"/>
  <c r="AM697" i="1"/>
  <c r="AM659" i="3" s="1"/>
  <c r="AJ697" i="1"/>
  <c r="AJ659" i="3" s="1"/>
  <c r="AG697" i="1"/>
  <c r="AG659" i="3" s="1"/>
  <c r="B697" i="1"/>
  <c r="O697" i="1" s="1"/>
  <c r="AO696" i="1"/>
  <c r="AN696" i="1"/>
  <c r="AN695" i="1" s="1"/>
  <c r="AL696" i="1"/>
  <c r="AL695" i="1" s="1"/>
  <c r="AK696" i="1"/>
  <c r="AK695" i="1" s="1"/>
  <c r="AI696" i="1"/>
  <c r="AI695" i="1" s="1"/>
  <c r="AH696" i="1"/>
  <c r="AH695" i="1" s="1"/>
  <c r="AF696" i="1"/>
  <c r="AE696" i="1"/>
  <c r="AE695" i="1" s="1"/>
  <c r="AA696" i="1"/>
  <c r="AA695" i="1" s="1"/>
  <c r="Z696" i="1"/>
  <c r="Z695" i="1" s="1"/>
  <c r="Y696" i="1"/>
  <c r="Y695" i="1" s="1"/>
  <c r="X696" i="1"/>
  <c r="X695" i="1" s="1"/>
  <c r="W696" i="1"/>
  <c r="W695" i="1" s="1"/>
  <c r="V696" i="1"/>
  <c r="V695" i="1" s="1"/>
  <c r="U696" i="1"/>
  <c r="U695" i="1" s="1"/>
  <c r="T696" i="1"/>
  <c r="T695" i="1" s="1"/>
  <c r="B696" i="1"/>
  <c r="B695" i="1"/>
  <c r="B694" i="1"/>
  <c r="AP693" i="1"/>
  <c r="AP655" i="3" s="1"/>
  <c r="AM693" i="1"/>
  <c r="AM655" i="3" s="1"/>
  <c r="AJ693" i="1"/>
  <c r="AJ655" i="3" s="1"/>
  <c r="AG693" i="1"/>
  <c r="AG655" i="3" s="1"/>
  <c r="B693" i="1"/>
  <c r="R693" i="1" s="1"/>
  <c r="AT693" i="1" s="1"/>
  <c r="AO692" i="1"/>
  <c r="AO691" i="1" s="1"/>
  <c r="AN692" i="1"/>
  <c r="AN691" i="1" s="1"/>
  <c r="AL692" i="1"/>
  <c r="AK692" i="1"/>
  <c r="AK691" i="1" s="1"/>
  <c r="AI692" i="1"/>
  <c r="AH692" i="1"/>
  <c r="AH691" i="1" s="1"/>
  <c r="AF692" i="1"/>
  <c r="AF691" i="1" s="1"/>
  <c r="AE692" i="1"/>
  <c r="AE691" i="1" s="1"/>
  <c r="AA692" i="1"/>
  <c r="AA691" i="1" s="1"/>
  <c r="Z692" i="1"/>
  <c r="Z691" i="1" s="1"/>
  <c r="Y692" i="1"/>
  <c r="Y691" i="1" s="1"/>
  <c r="X692" i="1"/>
  <c r="X691" i="1" s="1"/>
  <c r="W692" i="1"/>
  <c r="W691" i="1" s="1"/>
  <c r="V692" i="1"/>
  <c r="V691" i="1" s="1"/>
  <c r="U692" i="1"/>
  <c r="U691" i="1" s="1"/>
  <c r="T692" i="1"/>
  <c r="T691" i="1" s="1"/>
  <c r="B692" i="1"/>
  <c r="B691" i="1"/>
  <c r="AP690" i="1"/>
  <c r="AP652" i="3" s="1"/>
  <c r="AM690" i="1"/>
  <c r="AM652" i="3" s="1"/>
  <c r="AJ690" i="1"/>
  <c r="AJ652" i="3" s="1"/>
  <c r="AG690" i="1"/>
  <c r="AG652" i="3" s="1"/>
  <c r="B690" i="1"/>
  <c r="S690" i="1" s="1"/>
  <c r="AU690" i="1" s="1"/>
  <c r="AO689" i="1"/>
  <c r="AN689" i="1"/>
  <c r="AN688" i="1" s="1"/>
  <c r="AL689" i="1"/>
  <c r="AK689" i="1"/>
  <c r="AK688" i="1" s="1"/>
  <c r="AI689" i="1"/>
  <c r="AH689" i="1"/>
  <c r="AH688" i="1" s="1"/>
  <c r="AF689" i="1"/>
  <c r="AF688" i="1" s="1"/>
  <c r="AE689" i="1"/>
  <c r="AA689" i="1"/>
  <c r="AA688" i="1" s="1"/>
  <c r="Z689" i="1"/>
  <c r="Z688" i="1" s="1"/>
  <c r="Y689" i="1"/>
  <c r="Y688" i="1" s="1"/>
  <c r="X689" i="1"/>
  <c r="X688" i="1" s="1"/>
  <c r="W689" i="1"/>
  <c r="W688" i="1" s="1"/>
  <c r="V689" i="1"/>
  <c r="V688" i="1" s="1"/>
  <c r="U689" i="1"/>
  <c r="U688" i="1" s="1"/>
  <c r="T689" i="1"/>
  <c r="T688" i="1" s="1"/>
  <c r="B689" i="1"/>
  <c r="B688" i="1"/>
  <c r="B687" i="1"/>
  <c r="B686" i="1"/>
  <c r="B685" i="1"/>
  <c r="AP684" i="1"/>
  <c r="AP646" i="3" s="1"/>
  <c r="AM684" i="1"/>
  <c r="AM646" i="3" s="1"/>
  <c r="AJ684" i="1"/>
  <c r="AJ646" i="3" s="1"/>
  <c r="AG684" i="1"/>
  <c r="AG646" i="3" s="1"/>
  <c r="B684" i="1"/>
  <c r="AO683" i="1"/>
  <c r="AN683" i="1"/>
  <c r="AL683" i="1"/>
  <c r="AK683" i="1"/>
  <c r="AI683" i="1"/>
  <c r="AH683" i="1"/>
  <c r="AF683" i="1"/>
  <c r="AE683" i="1"/>
  <c r="AA683" i="1"/>
  <c r="Z683" i="1"/>
  <c r="Y683" i="1"/>
  <c r="X683" i="1"/>
  <c r="W683" i="1"/>
  <c r="V683" i="1"/>
  <c r="U683" i="1"/>
  <c r="T683" i="1"/>
  <c r="B683" i="1"/>
  <c r="AP682" i="1"/>
  <c r="AP644" i="3" s="1"/>
  <c r="AM682" i="1"/>
  <c r="AM644" i="3" s="1"/>
  <c r="AJ682" i="1"/>
  <c r="AJ644" i="3" s="1"/>
  <c r="AG682" i="1"/>
  <c r="AG644" i="3" s="1"/>
  <c r="B682" i="1"/>
  <c r="O682" i="1" s="1"/>
  <c r="AC682" i="1" s="1"/>
  <c r="AR682" i="1" s="1"/>
  <c r="AO681" i="1"/>
  <c r="AN681" i="1"/>
  <c r="AL681" i="1"/>
  <c r="AK681" i="1"/>
  <c r="AI681" i="1"/>
  <c r="AH681" i="1"/>
  <c r="AF681" i="1"/>
  <c r="AE681" i="1"/>
  <c r="AA681" i="1"/>
  <c r="Z681" i="1"/>
  <c r="Y681" i="1"/>
  <c r="X681" i="1"/>
  <c r="W681" i="1"/>
  <c r="V681" i="1"/>
  <c r="U681" i="1"/>
  <c r="T681" i="1"/>
  <c r="B681" i="1"/>
  <c r="AP680" i="1"/>
  <c r="AP642" i="3" s="1"/>
  <c r="AM680" i="1"/>
  <c r="AM642" i="3" s="1"/>
  <c r="AJ680" i="1"/>
  <c r="AJ642" i="3" s="1"/>
  <c r="AG680" i="1"/>
  <c r="AG642" i="3" s="1"/>
  <c r="B680" i="1"/>
  <c r="AO679" i="1"/>
  <c r="AN679" i="1"/>
  <c r="AL679" i="1"/>
  <c r="AK679" i="1"/>
  <c r="AI679" i="1"/>
  <c r="AH679" i="1"/>
  <c r="AF679" i="1"/>
  <c r="AE679" i="1"/>
  <c r="AA679" i="1"/>
  <c r="Z679" i="1"/>
  <c r="Y679" i="1"/>
  <c r="X679" i="1"/>
  <c r="W679" i="1"/>
  <c r="V679" i="1"/>
  <c r="U679" i="1"/>
  <c r="T679" i="1"/>
  <c r="B679" i="1"/>
  <c r="B678" i="1"/>
  <c r="AP677" i="1"/>
  <c r="AP639" i="3" s="1"/>
  <c r="AM677" i="1"/>
  <c r="AM639" i="3" s="1"/>
  <c r="AJ677" i="1"/>
  <c r="AJ639" i="3" s="1"/>
  <c r="AG677" i="1"/>
  <c r="AG639" i="3" s="1"/>
  <c r="B677" i="1"/>
  <c r="AO676" i="1"/>
  <c r="AN676" i="1"/>
  <c r="AL676" i="1"/>
  <c r="AK676" i="1"/>
  <c r="AI676" i="1"/>
  <c r="AH676" i="1"/>
  <c r="AF676" i="1"/>
  <c r="AE676" i="1"/>
  <c r="AA676" i="1"/>
  <c r="Z676" i="1"/>
  <c r="Y676" i="1"/>
  <c r="X676" i="1"/>
  <c r="W676" i="1"/>
  <c r="V676" i="1"/>
  <c r="U676" i="1"/>
  <c r="T676" i="1"/>
  <c r="B676" i="1"/>
  <c r="AP675" i="1"/>
  <c r="AP637" i="3" s="1"/>
  <c r="AM675" i="1"/>
  <c r="AM637" i="3" s="1"/>
  <c r="AJ675" i="1"/>
  <c r="AJ637" i="3" s="1"/>
  <c r="AG675" i="1"/>
  <c r="AG637" i="3" s="1"/>
  <c r="B675" i="1"/>
  <c r="AO674" i="1"/>
  <c r="AN674" i="1"/>
  <c r="AL674" i="1"/>
  <c r="AK674" i="1"/>
  <c r="AI674" i="1"/>
  <c r="AH674" i="1"/>
  <c r="AF674" i="1"/>
  <c r="AE674" i="1"/>
  <c r="AA674" i="1"/>
  <c r="Z674" i="1"/>
  <c r="Y674" i="1"/>
  <c r="X674" i="1"/>
  <c r="W674" i="1"/>
  <c r="V674" i="1"/>
  <c r="U674" i="1"/>
  <c r="T674" i="1"/>
  <c r="B674" i="1"/>
  <c r="B673" i="1"/>
  <c r="B672" i="1"/>
  <c r="AP671" i="1"/>
  <c r="AP633" i="3" s="1"/>
  <c r="AM671" i="1"/>
  <c r="AM633" i="3" s="1"/>
  <c r="AJ671" i="1"/>
  <c r="AJ633" i="3" s="1"/>
  <c r="AG671" i="1"/>
  <c r="AG633" i="3" s="1"/>
  <c r="B671" i="1"/>
  <c r="AP670" i="1"/>
  <c r="AP632" i="3" s="1"/>
  <c r="AM670" i="1"/>
  <c r="AM632" i="3" s="1"/>
  <c r="AJ670" i="1"/>
  <c r="AJ632" i="3" s="1"/>
  <c r="AG670" i="1"/>
  <c r="AG632" i="3" s="1"/>
  <c r="B670" i="1"/>
  <c r="AO669" i="1"/>
  <c r="AN669" i="1"/>
  <c r="AL669" i="1"/>
  <c r="AK669" i="1"/>
  <c r="AI669" i="1"/>
  <c r="AH669" i="1"/>
  <c r="AF669" i="1"/>
  <c r="AE669" i="1"/>
  <c r="AA669" i="1"/>
  <c r="Z669" i="1"/>
  <c r="Y669" i="1"/>
  <c r="X669" i="1"/>
  <c r="W669" i="1"/>
  <c r="V669" i="1"/>
  <c r="U669" i="1"/>
  <c r="T669" i="1"/>
  <c r="B669" i="1"/>
  <c r="AP668" i="1"/>
  <c r="AP630" i="3" s="1"/>
  <c r="AM668" i="1"/>
  <c r="AM630" i="3" s="1"/>
  <c r="AJ668" i="1"/>
  <c r="AJ630" i="3" s="1"/>
  <c r="AG668" i="1"/>
  <c r="AG630" i="3" s="1"/>
  <c r="B668" i="1"/>
  <c r="S668" i="1" s="1"/>
  <c r="AU668" i="1" s="1"/>
  <c r="AP667" i="1"/>
  <c r="AP629" i="3" s="1"/>
  <c r="AM667" i="1"/>
  <c r="AM629" i="3" s="1"/>
  <c r="AJ667" i="1"/>
  <c r="AJ629" i="3" s="1"/>
  <c r="AG667" i="1"/>
  <c r="AG629" i="3" s="1"/>
  <c r="B667" i="1"/>
  <c r="O667" i="1" s="1"/>
  <c r="AC667" i="1" s="1"/>
  <c r="AP666" i="1"/>
  <c r="AP628" i="3" s="1"/>
  <c r="AM666" i="1"/>
  <c r="AM628" i="3" s="1"/>
  <c r="AJ666" i="1"/>
  <c r="AJ628" i="3" s="1"/>
  <c r="AG666" i="1"/>
  <c r="AG628" i="3" s="1"/>
  <c r="B666" i="1"/>
  <c r="S666" i="1" s="1"/>
  <c r="AU666" i="1" s="1"/>
  <c r="AO665" i="1"/>
  <c r="AN665" i="1"/>
  <c r="AL665" i="1"/>
  <c r="AK665" i="1"/>
  <c r="AI665" i="1"/>
  <c r="AH665" i="1"/>
  <c r="AF665" i="1"/>
  <c r="AE665" i="1"/>
  <c r="AA665" i="1"/>
  <c r="Z665" i="1"/>
  <c r="Y665" i="1"/>
  <c r="X665" i="1"/>
  <c r="W665" i="1"/>
  <c r="V665" i="1"/>
  <c r="U665" i="1"/>
  <c r="T665" i="1"/>
  <c r="B665" i="1"/>
  <c r="B664" i="1"/>
  <c r="B663" i="1"/>
  <c r="B662" i="1"/>
  <c r="B661" i="1"/>
  <c r="B660" i="1"/>
  <c r="AP659" i="1"/>
  <c r="AP621" i="3" s="1"/>
  <c r="AM659" i="1"/>
  <c r="AM621" i="3" s="1"/>
  <c r="AJ659" i="1"/>
  <c r="AJ621" i="3" s="1"/>
  <c r="AG659" i="1"/>
  <c r="AG621" i="3" s="1"/>
  <c r="B659" i="1"/>
  <c r="S659" i="1" s="1"/>
  <c r="AU659" i="1" s="1"/>
  <c r="AP658" i="1"/>
  <c r="AP620" i="3" s="1"/>
  <c r="AM658" i="1"/>
  <c r="AM620" i="3" s="1"/>
  <c r="AJ658" i="1"/>
  <c r="AJ620" i="3" s="1"/>
  <c r="AG658" i="1"/>
  <c r="AG620" i="3" s="1"/>
  <c r="B658" i="1"/>
  <c r="R658" i="1" s="1"/>
  <c r="AT658" i="1" s="1"/>
  <c r="AP657" i="1"/>
  <c r="AP619" i="3" s="1"/>
  <c r="AM657" i="1"/>
  <c r="AM619" i="3" s="1"/>
  <c r="AJ657" i="1"/>
  <c r="AJ619" i="3" s="1"/>
  <c r="AG657" i="1"/>
  <c r="AG619" i="3" s="1"/>
  <c r="B657" i="1"/>
  <c r="AP656" i="1"/>
  <c r="AP618" i="3" s="1"/>
  <c r="AM656" i="1"/>
  <c r="AM618" i="3" s="1"/>
  <c r="AJ656" i="1"/>
  <c r="AJ618" i="3" s="1"/>
  <c r="AG656" i="1"/>
  <c r="AG618" i="3" s="1"/>
  <c r="B656" i="1"/>
  <c r="AO655" i="1"/>
  <c r="AN655" i="1"/>
  <c r="AL655" i="1"/>
  <c r="AK655" i="1"/>
  <c r="AK654" i="1" s="1"/>
  <c r="AK653" i="1" s="1"/>
  <c r="AI655" i="1"/>
  <c r="AH655" i="1"/>
  <c r="AH654" i="1" s="1"/>
  <c r="AH653" i="1" s="1"/>
  <c r="AF655" i="1"/>
  <c r="AE655" i="1"/>
  <c r="AE654" i="1" s="1"/>
  <c r="AE653" i="1" s="1"/>
  <c r="AA655" i="1"/>
  <c r="AA654" i="1" s="1"/>
  <c r="AA653" i="1" s="1"/>
  <c r="Z655" i="1"/>
  <c r="Z654" i="1" s="1"/>
  <c r="Z653" i="1" s="1"/>
  <c r="Y655" i="1"/>
  <c r="Y654" i="1" s="1"/>
  <c r="Y653" i="1" s="1"/>
  <c r="X655" i="1"/>
  <c r="X654" i="1" s="1"/>
  <c r="X653" i="1" s="1"/>
  <c r="W655" i="1"/>
  <c r="W654" i="1" s="1"/>
  <c r="W653" i="1" s="1"/>
  <c r="V655" i="1"/>
  <c r="V654" i="1" s="1"/>
  <c r="V653" i="1" s="1"/>
  <c r="U655" i="1"/>
  <c r="U654" i="1" s="1"/>
  <c r="U653" i="1" s="1"/>
  <c r="T655" i="1"/>
  <c r="T654" i="1" s="1"/>
  <c r="T653" i="1" s="1"/>
  <c r="B655" i="1"/>
  <c r="AN654" i="1"/>
  <c r="AN653" i="1" s="1"/>
  <c r="AL654" i="1"/>
  <c r="AL653" i="1" s="1"/>
  <c r="B654" i="1"/>
  <c r="B653" i="1"/>
  <c r="AP652" i="1"/>
  <c r="AP614" i="3" s="1"/>
  <c r="AM652" i="1"/>
  <c r="AM614" i="3" s="1"/>
  <c r="AJ652" i="1"/>
  <c r="AJ614" i="3" s="1"/>
  <c r="AG652" i="1"/>
  <c r="AG614" i="3" s="1"/>
  <c r="B652" i="1"/>
  <c r="AO651" i="1"/>
  <c r="AO650" i="1" s="1"/>
  <c r="AN651" i="1"/>
  <c r="AN650" i="1" s="1"/>
  <c r="AN649" i="1" s="1"/>
  <c r="AL651" i="1"/>
  <c r="AK651" i="1"/>
  <c r="AK650" i="1" s="1"/>
  <c r="AK649" i="1" s="1"/>
  <c r="AI651" i="1"/>
  <c r="AH651" i="1"/>
  <c r="AH650" i="1" s="1"/>
  <c r="AH649" i="1" s="1"/>
  <c r="AF651" i="1"/>
  <c r="AE651" i="1"/>
  <c r="AE650" i="1" s="1"/>
  <c r="AE649" i="1" s="1"/>
  <c r="AA651" i="1"/>
  <c r="AA650" i="1" s="1"/>
  <c r="AA649" i="1" s="1"/>
  <c r="Z651" i="1"/>
  <c r="Z650" i="1" s="1"/>
  <c r="Z649" i="1" s="1"/>
  <c r="Y651" i="1"/>
  <c r="Y650" i="1" s="1"/>
  <c r="Y649" i="1" s="1"/>
  <c r="X651" i="1"/>
  <c r="X650" i="1" s="1"/>
  <c r="X649" i="1" s="1"/>
  <c r="W651" i="1"/>
  <c r="W650" i="1" s="1"/>
  <c r="W649" i="1" s="1"/>
  <c r="V651" i="1"/>
  <c r="V650" i="1" s="1"/>
  <c r="V649" i="1" s="1"/>
  <c r="U651" i="1"/>
  <c r="U650" i="1" s="1"/>
  <c r="U649" i="1" s="1"/>
  <c r="T651" i="1"/>
  <c r="T650" i="1" s="1"/>
  <c r="T649" i="1" s="1"/>
  <c r="B651" i="1"/>
  <c r="B650" i="1"/>
  <c r="B649" i="1"/>
  <c r="B648" i="1"/>
  <c r="AP647" i="1"/>
  <c r="AP609" i="3" s="1"/>
  <c r="AM647" i="1"/>
  <c r="AM609" i="3" s="1"/>
  <c r="AJ647" i="1"/>
  <c r="AJ609" i="3" s="1"/>
  <c r="AG647" i="1"/>
  <c r="AG609" i="3" s="1"/>
  <c r="B647" i="1"/>
  <c r="R647" i="1" s="1"/>
  <c r="AT647" i="1" s="1"/>
  <c r="AO646" i="1"/>
  <c r="AN646" i="1"/>
  <c r="AL646" i="1"/>
  <c r="AK646" i="1"/>
  <c r="AI646" i="1"/>
  <c r="AH646" i="1"/>
  <c r="AF646" i="1"/>
  <c r="AE646" i="1"/>
  <c r="AA646" i="1"/>
  <c r="Z646" i="1"/>
  <c r="Y646" i="1"/>
  <c r="X646" i="1"/>
  <c r="W646" i="1"/>
  <c r="V646" i="1"/>
  <c r="U646" i="1"/>
  <c r="T646" i="1"/>
  <c r="B646" i="1"/>
  <c r="AP645" i="1"/>
  <c r="AP607" i="3" s="1"/>
  <c r="AM645" i="1"/>
  <c r="AM607" i="3" s="1"/>
  <c r="AJ645" i="1"/>
  <c r="AJ607" i="3" s="1"/>
  <c r="AG645" i="1"/>
  <c r="AG607" i="3" s="1"/>
  <c r="B645" i="1"/>
  <c r="AO644" i="1"/>
  <c r="AN644" i="1"/>
  <c r="AL644" i="1"/>
  <c r="AK644" i="1"/>
  <c r="AI644" i="1"/>
  <c r="AH644" i="1"/>
  <c r="AF644" i="1"/>
  <c r="AE644" i="1"/>
  <c r="AA644" i="1"/>
  <c r="Z644" i="1"/>
  <c r="Y644" i="1"/>
  <c r="X644" i="1"/>
  <c r="W644" i="1"/>
  <c r="V644" i="1"/>
  <c r="U644" i="1"/>
  <c r="T644" i="1"/>
  <c r="B644" i="1"/>
  <c r="B643" i="1"/>
  <c r="AP642" i="1"/>
  <c r="AP604" i="3" s="1"/>
  <c r="AM642" i="1"/>
  <c r="AM604" i="3" s="1"/>
  <c r="AJ642" i="1"/>
  <c r="AJ604" i="3" s="1"/>
  <c r="AG642" i="1"/>
  <c r="AG604" i="3" s="1"/>
  <c r="B642" i="1"/>
  <c r="AO641" i="1"/>
  <c r="AN641" i="1"/>
  <c r="AL641" i="1"/>
  <c r="AK641" i="1"/>
  <c r="AI641" i="1"/>
  <c r="AH641" i="1"/>
  <c r="AF641" i="1"/>
  <c r="AE641" i="1"/>
  <c r="AA641" i="1"/>
  <c r="Z641" i="1"/>
  <c r="Y641" i="1"/>
  <c r="X641" i="1"/>
  <c r="W641" i="1"/>
  <c r="V641" i="1"/>
  <c r="U641" i="1"/>
  <c r="T641" i="1"/>
  <c r="B641" i="1"/>
  <c r="AP640" i="1"/>
  <c r="AP602" i="3" s="1"/>
  <c r="AM640" i="1"/>
  <c r="AM602" i="3" s="1"/>
  <c r="AJ640" i="1"/>
  <c r="AJ602" i="3" s="1"/>
  <c r="AG640" i="1"/>
  <c r="AG602" i="3" s="1"/>
  <c r="B640" i="1"/>
  <c r="AP639" i="1"/>
  <c r="AP601" i="3" s="1"/>
  <c r="AM639" i="1"/>
  <c r="AM601" i="3" s="1"/>
  <c r="AJ639" i="1"/>
  <c r="AJ601" i="3" s="1"/>
  <c r="AG639" i="1"/>
  <c r="AG601" i="3" s="1"/>
  <c r="B639" i="1"/>
  <c r="O639" i="1" s="1"/>
  <c r="AP638" i="1"/>
  <c r="AP600" i="3" s="1"/>
  <c r="AM638" i="1"/>
  <c r="AM600" i="3" s="1"/>
  <c r="AJ638" i="1"/>
  <c r="AJ600" i="3" s="1"/>
  <c r="AG638" i="1"/>
  <c r="AG600" i="3" s="1"/>
  <c r="B638" i="1"/>
  <c r="S638" i="1" s="1"/>
  <c r="AU638" i="1" s="1"/>
  <c r="AP637" i="1"/>
  <c r="AP599" i="3" s="1"/>
  <c r="AM637" i="1"/>
  <c r="AM599" i="3" s="1"/>
  <c r="AJ637" i="1"/>
  <c r="AJ599" i="3" s="1"/>
  <c r="AG637" i="1"/>
  <c r="AG599" i="3" s="1"/>
  <c r="B637" i="1"/>
  <c r="S637" i="1" s="1"/>
  <c r="AU637" i="1" s="1"/>
  <c r="AO636" i="1"/>
  <c r="AN636" i="1"/>
  <c r="AL636" i="1"/>
  <c r="AK636" i="1"/>
  <c r="AI636" i="1"/>
  <c r="AH636" i="1"/>
  <c r="AF636" i="1"/>
  <c r="AE636" i="1"/>
  <c r="AA636" i="1"/>
  <c r="Z636" i="1"/>
  <c r="Y636" i="1"/>
  <c r="X636" i="1"/>
  <c r="W636" i="1"/>
  <c r="V636" i="1"/>
  <c r="U636" i="1"/>
  <c r="T636" i="1"/>
  <c r="B636" i="1"/>
  <c r="B635" i="1"/>
  <c r="AP634" i="1"/>
  <c r="AP596" i="3" s="1"/>
  <c r="AM634" i="1"/>
  <c r="AM596" i="3" s="1"/>
  <c r="AJ634" i="1"/>
  <c r="AJ596" i="3" s="1"/>
  <c r="AG634" i="1"/>
  <c r="AG596" i="3" s="1"/>
  <c r="B634" i="1"/>
  <c r="O634" i="1" s="1"/>
  <c r="O633" i="1" s="1"/>
  <c r="O632" i="1" s="1"/>
  <c r="AO633" i="1"/>
  <c r="AO632" i="1" s="1"/>
  <c r="AN633" i="1"/>
  <c r="AN632" i="1" s="1"/>
  <c r="AL633" i="1"/>
  <c r="AL632" i="1" s="1"/>
  <c r="AK633" i="1"/>
  <c r="AI633" i="1"/>
  <c r="AH633" i="1"/>
  <c r="AH632" i="1" s="1"/>
  <c r="AF633" i="1"/>
  <c r="AE633" i="1"/>
  <c r="AE632" i="1" s="1"/>
  <c r="AA633" i="1"/>
  <c r="AA632" i="1" s="1"/>
  <c r="Z633" i="1"/>
  <c r="Z632" i="1" s="1"/>
  <c r="Y633" i="1"/>
  <c r="Y632" i="1" s="1"/>
  <c r="X633" i="1"/>
  <c r="X632" i="1" s="1"/>
  <c r="W633" i="1"/>
  <c r="W632" i="1" s="1"/>
  <c r="V633" i="1"/>
  <c r="V632" i="1" s="1"/>
  <c r="U633" i="1"/>
  <c r="U632" i="1" s="1"/>
  <c r="T633" i="1"/>
  <c r="T632" i="1" s="1"/>
  <c r="B633" i="1"/>
  <c r="B632" i="1"/>
  <c r="AP631" i="1"/>
  <c r="AP593" i="3" s="1"/>
  <c r="AM631" i="1"/>
  <c r="AM593" i="3" s="1"/>
  <c r="AJ631" i="1"/>
  <c r="AJ593" i="3" s="1"/>
  <c r="AG631" i="1"/>
  <c r="AG593" i="3" s="1"/>
  <c r="B631" i="1"/>
  <c r="O631" i="1" s="1"/>
  <c r="AC631" i="1" s="1"/>
  <c r="AP630" i="1"/>
  <c r="AP592" i="3" s="1"/>
  <c r="AM630" i="1"/>
  <c r="AM592" i="3" s="1"/>
  <c r="AJ630" i="1"/>
  <c r="AJ592" i="3" s="1"/>
  <c r="AG630" i="1"/>
  <c r="AG592" i="3" s="1"/>
  <c r="B630" i="1"/>
  <c r="AP629" i="1"/>
  <c r="AP591" i="3" s="1"/>
  <c r="AM629" i="1"/>
  <c r="AM591" i="3" s="1"/>
  <c r="AJ629" i="1"/>
  <c r="AJ591" i="3" s="1"/>
  <c r="AG629" i="1"/>
  <c r="AG591" i="3" s="1"/>
  <c r="B629" i="1"/>
  <c r="AP628" i="1"/>
  <c r="AP590" i="3" s="1"/>
  <c r="AM628" i="1"/>
  <c r="AM590" i="3" s="1"/>
  <c r="AJ628" i="1"/>
  <c r="AJ590" i="3" s="1"/>
  <c r="AG628" i="1"/>
  <c r="AG590" i="3" s="1"/>
  <c r="B628" i="1"/>
  <c r="S628" i="1" s="1"/>
  <c r="AU628" i="1" s="1"/>
  <c r="AP627" i="1"/>
  <c r="AP589" i="3" s="1"/>
  <c r="AM627" i="1"/>
  <c r="AM589" i="3" s="1"/>
  <c r="AJ627" i="1"/>
  <c r="AJ589" i="3" s="1"/>
  <c r="AG627" i="1"/>
  <c r="AG589" i="3" s="1"/>
  <c r="B627" i="1"/>
  <c r="AP626" i="1"/>
  <c r="AP588" i="3" s="1"/>
  <c r="AM626" i="1"/>
  <c r="AM588" i="3" s="1"/>
  <c r="AJ626" i="1"/>
  <c r="AJ588" i="3" s="1"/>
  <c r="AG626" i="1"/>
  <c r="AG588" i="3" s="1"/>
  <c r="B626" i="1"/>
  <c r="R626" i="1" s="1"/>
  <c r="AT626" i="1" s="1"/>
  <c r="AT588" i="3" s="1"/>
  <c r="AP625" i="1"/>
  <c r="AP587" i="3" s="1"/>
  <c r="AM625" i="1"/>
  <c r="AM587" i="3" s="1"/>
  <c r="AJ625" i="1"/>
  <c r="AJ587" i="3" s="1"/>
  <c r="AG625" i="1"/>
  <c r="AG587" i="3" s="1"/>
  <c r="B625" i="1"/>
  <c r="O625" i="1" s="1"/>
  <c r="AP624" i="1"/>
  <c r="AP586" i="3" s="1"/>
  <c r="AM624" i="1"/>
  <c r="AM586" i="3" s="1"/>
  <c r="AJ624" i="1"/>
  <c r="AJ586" i="3" s="1"/>
  <c r="AG624" i="1"/>
  <c r="AG586" i="3" s="1"/>
  <c r="B624" i="1"/>
  <c r="AP623" i="1"/>
  <c r="AP585" i="3" s="1"/>
  <c r="AM623" i="1"/>
  <c r="AM585" i="3" s="1"/>
  <c r="AJ623" i="1"/>
  <c r="AJ585" i="3" s="1"/>
  <c r="AG623" i="1"/>
  <c r="AG585" i="3" s="1"/>
  <c r="B623" i="1"/>
  <c r="R623" i="1" s="1"/>
  <c r="AT623" i="1" s="1"/>
  <c r="AP622" i="1"/>
  <c r="AP584" i="3" s="1"/>
  <c r="AM622" i="1"/>
  <c r="AM584" i="3" s="1"/>
  <c r="AJ622" i="1"/>
  <c r="AJ584" i="3" s="1"/>
  <c r="AG622" i="1"/>
  <c r="AG584" i="3" s="1"/>
  <c r="B622" i="1"/>
  <c r="O622" i="1" s="1"/>
  <c r="AO621" i="1"/>
  <c r="AO620" i="1" s="1"/>
  <c r="AN621" i="1"/>
  <c r="AN620" i="1" s="1"/>
  <c r="AL621" i="1"/>
  <c r="AL620" i="1" s="1"/>
  <c r="AK621" i="1"/>
  <c r="AI621" i="1"/>
  <c r="AH621" i="1"/>
  <c r="AH620" i="1" s="1"/>
  <c r="AF621" i="1"/>
  <c r="AF620" i="1" s="1"/>
  <c r="AE621" i="1"/>
  <c r="AE620" i="1" s="1"/>
  <c r="AA621" i="1"/>
  <c r="AA620" i="1" s="1"/>
  <c r="Z621" i="1"/>
  <c r="Z620" i="1" s="1"/>
  <c r="Y621" i="1"/>
  <c r="Y620" i="1" s="1"/>
  <c r="X621" i="1"/>
  <c r="X620" i="1" s="1"/>
  <c r="W621" i="1"/>
  <c r="V621" i="1"/>
  <c r="V620" i="1" s="1"/>
  <c r="U621" i="1"/>
  <c r="U620" i="1" s="1"/>
  <c r="T621" i="1"/>
  <c r="T620" i="1" s="1"/>
  <c r="B621" i="1"/>
  <c r="B620" i="1"/>
  <c r="AP619" i="1"/>
  <c r="AP581" i="3" s="1"/>
  <c r="AM619" i="1"/>
  <c r="AM581" i="3" s="1"/>
  <c r="AJ619" i="1"/>
  <c r="AJ581" i="3" s="1"/>
  <c r="AG619" i="1"/>
  <c r="AG581" i="3" s="1"/>
  <c r="B619" i="1"/>
  <c r="N619" i="1" s="1"/>
  <c r="AB619" i="1" s="1"/>
  <c r="AO618" i="1"/>
  <c r="AN618" i="1"/>
  <c r="AL618" i="1"/>
  <c r="AK618" i="1"/>
  <c r="AI618" i="1"/>
  <c r="AH618" i="1"/>
  <c r="AF618" i="1"/>
  <c r="AE618" i="1"/>
  <c r="AA618" i="1"/>
  <c r="Z618" i="1"/>
  <c r="Y618" i="1"/>
  <c r="X618" i="1"/>
  <c r="W618" i="1"/>
  <c r="V618" i="1"/>
  <c r="U618" i="1"/>
  <c r="T618" i="1"/>
  <c r="B618" i="1"/>
  <c r="AP617" i="1"/>
  <c r="AP579" i="3" s="1"/>
  <c r="AM617" i="1"/>
  <c r="AM579" i="3" s="1"/>
  <c r="AJ617" i="1"/>
  <c r="AJ579" i="3" s="1"/>
  <c r="AG617" i="1"/>
  <c r="AG579" i="3" s="1"/>
  <c r="B617" i="1"/>
  <c r="AO616" i="1"/>
  <c r="AN616" i="1"/>
  <c r="AL616" i="1"/>
  <c r="AK616" i="1"/>
  <c r="AI616" i="1"/>
  <c r="AH616" i="1"/>
  <c r="AF616" i="1"/>
  <c r="AE616" i="1"/>
  <c r="AA616" i="1"/>
  <c r="Z616" i="1"/>
  <c r="Y616" i="1"/>
  <c r="X616" i="1"/>
  <c r="W616" i="1"/>
  <c r="V616" i="1"/>
  <c r="U616" i="1"/>
  <c r="T616" i="1"/>
  <c r="B616" i="1"/>
  <c r="B615" i="1"/>
  <c r="AP614" i="1"/>
  <c r="AP576" i="3" s="1"/>
  <c r="AM614" i="1"/>
  <c r="AM576" i="3" s="1"/>
  <c r="AJ614" i="1"/>
  <c r="AJ576" i="3" s="1"/>
  <c r="AG614" i="1"/>
  <c r="AG576" i="3" s="1"/>
  <c r="B614" i="1"/>
  <c r="S614" i="1" s="1"/>
  <c r="AU614" i="1" s="1"/>
  <c r="AO613" i="1"/>
  <c r="AN613" i="1"/>
  <c r="AL613" i="1"/>
  <c r="AK613" i="1"/>
  <c r="AI613" i="1"/>
  <c r="AH613" i="1"/>
  <c r="AF613" i="1"/>
  <c r="AE613" i="1"/>
  <c r="AA613" i="1"/>
  <c r="Z613" i="1"/>
  <c r="Y613" i="1"/>
  <c r="X613" i="1"/>
  <c r="W613" i="1"/>
  <c r="V613" i="1"/>
  <c r="U613" i="1"/>
  <c r="T613" i="1"/>
  <c r="B613" i="1"/>
  <c r="AP612" i="1"/>
  <c r="AP574" i="3" s="1"/>
  <c r="AM612" i="1"/>
  <c r="AM574" i="3" s="1"/>
  <c r="AJ612" i="1"/>
  <c r="AJ574" i="3" s="1"/>
  <c r="AG612" i="1"/>
  <c r="AG574" i="3" s="1"/>
  <c r="B612" i="1"/>
  <c r="S612" i="1" s="1"/>
  <c r="AU612" i="1" s="1"/>
  <c r="AP611" i="1"/>
  <c r="AP573" i="3" s="1"/>
  <c r="AM611" i="1"/>
  <c r="AM573" i="3" s="1"/>
  <c r="AJ611" i="1"/>
  <c r="AJ573" i="3" s="1"/>
  <c r="AG611" i="1"/>
  <c r="AG573" i="3" s="1"/>
  <c r="B611" i="1"/>
  <c r="AP610" i="1"/>
  <c r="AP572" i="3" s="1"/>
  <c r="AM610" i="1"/>
  <c r="AM572" i="3" s="1"/>
  <c r="AJ610" i="1"/>
  <c r="AJ572" i="3" s="1"/>
  <c r="AG610" i="1"/>
  <c r="AG572" i="3" s="1"/>
  <c r="B610" i="1"/>
  <c r="S610" i="1" s="1"/>
  <c r="AU610" i="1" s="1"/>
  <c r="AO609" i="1"/>
  <c r="AN609" i="1"/>
  <c r="AL609" i="1"/>
  <c r="AK609" i="1"/>
  <c r="AK608" i="1" s="1"/>
  <c r="AI609" i="1"/>
  <c r="AH609" i="1"/>
  <c r="AF609" i="1"/>
  <c r="AE609" i="1"/>
  <c r="AA609" i="1"/>
  <c r="Z609" i="1"/>
  <c r="Y609" i="1"/>
  <c r="X609" i="1"/>
  <c r="W609" i="1"/>
  <c r="V609" i="1"/>
  <c r="U609" i="1"/>
  <c r="T609" i="1"/>
  <c r="B609" i="1"/>
  <c r="B608" i="1"/>
  <c r="B607" i="1"/>
  <c r="AP606" i="1"/>
  <c r="AP568" i="3" s="1"/>
  <c r="AM606" i="1"/>
  <c r="AM568" i="3" s="1"/>
  <c r="AJ606" i="1"/>
  <c r="AJ568" i="3" s="1"/>
  <c r="AG606" i="1"/>
  <c r="AG568" i="3" s="1"/>
  <c r="B606" i="1"/>
  <c r="AP605" i="1"/>
  <c r="AP567" i="3" s="1"/>
  <c r="AM605" i="1"/>
  <c r="AM567" i="3" s="1"/>
  <c r="AJ605" i="1"/>
  <c r="AJ567" i="3" s="1"/>
  <c r="AG605" i="1"/>
  <c r="AG567" i="3" s="1"/>
  <c r="B605" i="1"/>
  <c r="AP604" i="1"/>
  <c r="AP566" i="3" s="1"/>
  <c r="AM604" i="1"/>
  <c r="AM566" i="3" s="1"/>
  <c r="AJ604" i="1"/>
  <c r="AJ566" i="3" s="1"/>
  <c r="AG604" i="1"/>
  <c r="AG566" i="3" s="1"/>
  <c r="B604" i="1"/>
  <c r="N604" i="1" s="1"/>
  <c r="AB604" i="1" s="1"/>
  <c r="AQ604" i="1" s="1"/>
  <c r="AP603" i="1"/>
  <c r="AP565" i="3" s="1"/>
  <c r="AM603" i="1"/>
  <c r="AM565" i="3" s="1"/>
  <c r="AJ603" i="1"/>
  <c r="AJ565" i="3" s="1"/>
  <c r="AG603" i="1"/>
  <c r="AG565" i="3" s="1"/>
  <c r="B603" i="1"/>
  <c r="N603" i="1" s="1"/>
  <c r="AB603" i="1" s="1"/>
  <c r="AQ603" i="1" s="1"/>
  <c r="AP602" i="1"/>
  <c r="AP564" i="3" s="1"/>
  <c r="AM602" i="1"/>
  <c r="AM564" i="3" s="1"/>
  <c r="AJ602" i="1"/>
  <c r="AJ564" i="3" s="1"/>
  <c r="AG602" i="1"/>
  <c r="AG564" i="3" s="1"/>
  <c r="B602" i="1"/>
  <c r="R602" i="1" s="1"/>
  <c r="AT602" i="1" s="1"/>
  <c r="AP601" i="1"/>
  <c r="AP563" i="3" s="1"/>
  <c r="AM601" i="1"/>
  <c r="AM563" i="3" s="1"/>
  <c r="AJ601" i="1"/>
  <c r="AJ563" i="3" s="1"/>
  <c r="AG601" i="1"/>
  <c r="AG563" i="3" s="1"/>
  <c r="B601" i="1"/>
  <c r="O601" i="1" s="1"/>
  <c r="AO600" i="1"/>
  <c r="AN600" i="1"/>
  <c r="AN599" i="1" s="1"/>
  <c r="AN598" i="1" s="1"/>
  <c r="AN597" i="1" s="1"/>
  <c r="AL600" i="1"/>
  <c r="AK600" i="1"/>
  <c r="AK599" i="1" s="1"/>
  <c r="AK598" i="1" s="1"/>
  <c r="AK597" i="1" s="1"/>
  <c r="AI600" i="1"/>
  <c r="AH600" i="1"/>
  <c r="AH599" i="1" s="1"/>
  <c r="AH598" i="1" s="1"/>
  <c r="AH597" i="1" s="1"/>
  <c r="AF600" i="1"/>
  <c r="AE600" i="1"/>
  <c r="AE599" i="1" s="1"/>
  <c r="AE598" i="1" s="1"/>
  <c r="AE597" i="1" s="1"/>
  <c r="AA600" i="1"/>
  <c r="AA599" i="1" s="1"/>
  <c r="AA598" i="1" s="1"/>
  <c r="AA597" i="1" s="1"/>
  <c r="Z600" i="1"/>
  <c r="Z599" i="1" s="1"/>
  <c r="Z598" i="1" s="1"/>
  <c r="Z597" i="1" s="1"/>
  <c r="Y600" i="1"/>
  <c r="Y599" i="1" s="1"/>
  <c r="Y598" i="1" s="1"/>
  <c r="Y597" i="1" s="1"/>
  <c r="X600" i="1"/>
  <c r="X599" i="1" s="1"/>
  <c r="X598" i="1" s="1"/>
  <c r="X597" i="1" s="1"/>
  <c r="W600" i="1"/>
  <c r="W599" i="1" s="1"/>
  <c r="W598" i="1" s="1"/>
  <c r="W597" i="1" s="1"/>
  <c r="V600" i="1"/>
  <c r="V599" i="1" s="1"/>
  <c r="V598" i="1" s="1"/>
  <c r="V597" i="1" s="1"/>
  <c r="U600" i="1"/>
  <c r="U599" i="1" s="1"/>
  <c r="U598" i="1" s="1"/>
  <c r="U597" i="1" s="1"/>
  <c r="T600" i="1"/>
  <c r="T599" i="1" s="1"/>
  <c r="T598" i="1" s="1"/>
  <c r="T597" i="1" s="1"/>
  <c r="B600" i="1"/>
  <c r="B599" i="1"/>
  <c r="B598" i="1"/>
  <c r="B597" i="1"/>
  <c r="B596" i="1"/>
  <c r="B595" i="1"/>
  <c r="AP594" i="1"/>
  <c r="AP556" i="3" s="1"/>
  <c r="AM594" i="1"/>
  <c r="AM556" i="3" s="1"/>
  <c r="AJ594" i="1"/>
  <c r="AJ556" i="3" s="1"/>
  <c r="AG594" i="1"/>
  <c r="AG556" i="3" s="1"/>
  <c r="B594" i="1"/>
  <c r="AO593" i="1"/>
  <c r="AO592" i="1" s="1"/>
  <c r="AN593" i="1"/>
  <c r="AN592" i="1" s="1"/>
  <c r="AL593" i="1"/>
  <c r="AK593" i="1"/>
  <c r="AK592" i="1" s="1"/>
  <c r="AI593" i="1"/>
  <c r="AH593" i="1"/>
  <c r="AH592" i="1" s="1"/>
  <c r="AF593" i="1"/>
  <c r="AF592" i="1" s="1"/>
  <c r="AE593" i="1"/>
  <c r="AE592" i="1" s="1"/>
  <c r="AA593" i="1"/>
  <c r="AA592" i="1" s="1"/>
  <c r="Z593" i="1"/>
  <c r="Z592" i="1" s="1"/>
  <c r="Y593" i="1"/>
  <c r="Y592" i="1" s="1"/>
  <c r="X593" i="1"/>
  <c r="X592" i="1" s="1"/>
  <c r="W593" i="1"/>
  <c r="W592" i="1" s="1"/>
  <c r="V593" i="1"/>
  <c r="V592" i="1" s="1"/>
  <c r="U593" i="1"/>
  <c r="U592" i="1" s="1"/>
  <c r="T593" i="1"/>
  <c r="T592" i="1" s="1"/>
  <c r="B593" i="1"/>
  <c r="B592" i="1"/>
  <c r="AP591" i="1"/>
  <c r="AP553" i="3" s="1"/>
  <c r="AM591" i="1"/>
  <c r="AM553" i="3" s="1"/>
  <c r="AJ591" i="1"/>
  <c r="AJ553" i="3" s="1"/>
  <c r="AG591" i="1"/>
  <c r="AG553" i="3" s="1"/>
  <c r="B591" i="1"/>
  <c r="R591" i="1" s="1"/>
  <c r="AT591" i="1" s="1"/>
  <c r="AP590" i="1"/>
  <c r="AP552" i="3" s="1"/>
  <c r="AM590" i="1"/>
  <c r="AM552" i="3" s="1"/>
  <c r="AJ590" i="1"/>
  <c r="AJ552" i="3" s="1"/>
  <c r="AG590" i="1"/>
  <c r="AG552" i="3" s="1"/>
  <c r="B590" i="1"/>
  <c r="S590" i="1" s="1"/>
  <c r="AU590" i="1" s="1"/>
  <c r="AP589" i="1"/>
  <c r="AP551" i="3" s="1"/>
  <c r="AM589" i="1"/>
  <c r="AM551" i="3" s="1"/>
  <c r="AJ589" i="1"/>
  <c r="AJ551" i="3" s="1"/>
  <c r="AG589" i="1"/>
  <c r="AG551" i="3" s="1"/>
  <c r="B589" i="1"/>
  <c r="N589" i="1" s="1"/>
  <c r="AP588" i="1"/>
  <c r="AP550" i="3" s="1"/>
  <c r="AM588" i="1"/>
  <c r="AM550" i="3" s="1"/>
  <c r="AJ588" i="1"/>
  <c r="AJ550" i="3" s="1"/>
  <c r="AG588" i="1"/>
  <c r="AG550" i="3" s="1"/>
  <c r="B588" i="1"/>
  <c r="AP587" i="1"/>
  <c r="AP549" i="3" s="1"/>
  <c r="AM587" i="1"/>
  <c r="AM549" i="3" s="1"/>
  <c r="AJ587" i="1"/>
  <c r="AJ549" i="3" s="1"/>
  <c r="AG587" i="1"/>
  <c r="AG549" i="3" s="1"/>
  <c r="B587" i="1"/>
  <c r="AP586" i="1"/>
  <c r="AP548" i="3" s="1"/>
  <c r="AM586" i="1"/>
  <c r="AM548" i="3" s="1"/>
  <c r="AJ586" i="1"/>
  <c r="AJ548" i="3" s="1"/>
  <c r="AG586" i="1"/>
  <c r="AG548" i="3" s="1"/>
  <c r="B586" i="1"/>
  <c r="AP585" i="1"/>
  <c r="AP547" i="3" s="1"/>
  <c r="AM585" i="1"/>
  <c r="AM547" i="3" s="1"/>
  <c r="AJ585" i="1"/>
  <c r="AJ547" i="3" s="1"/>
  <c r="AG585" i="1"/>
  <c r="AG547" i="3" s="1"/>
  <c r="B585" i="1"/>
  <c r="N585" i="1" s="1"/>
  <c r="AP584" i="1"/>
  <c r="AP546" i="3" s="1"/>
  <c r="AM584" i="1"/>
  <c r="AM546" i="3" s="1"/>
  <c r="AJ584" i="1"/>
  <c r="AJ546" i="3" s="1"/>
  <c r="AG584" i="1"/>
  <c r="AG546" i="3" s="1"/>
  <c r="B584" i="1"/>
  <c r="N584" i="1" s="1"/>
  <c r="AB584" i="1" s="1"/>
  <c r="AQ584" i="1" s="1"/>
  <c r="AP583" i="1"/>
  <c r="AP545" i="3" s="1"/>
  <c r="AM583" i="1"/>
  <c r="AM545" i="3" s="1"/>
  <c r="AJ583" i="1"/>
  <c r="AJ545" i="3" s="1"/>
  <c r="AG583" i="1"/>
  <c r="AG545" i="3" s="1"/>
  <c r="B583" i="1"/>
  <c r="AP582" i="1"/>
  <c r="AP544" i="3" s="1"/>
  <c r="AM582" i="1"/>
  <c r="AM544" i="3" s="1"/>
  <c r="AJ582" i="1"/>
  <c r="AJ544" i="3" s="1"/>
  <c r="AG582" i="1"/>
  <c r="AG544" i="3" s="1"/>
  <c r="B582" i="1"/>
  <c r="AP581" i="1"/>
  <c r="AP543" i="3" s="1"/>
  <c r="AM581" i="1"/>
  <c r="AM543" i="3" s="1"/>
  <c r="AJ581" i="1"/>
  <c r="AJ543" i="3" s="1"/>
  <c r="AG581" i="1"/>
  <c r="AG543" i="3" s="1"/>
  <c r="B581" i="1"/>
  <c r="R581" i="1" s="1"/>
  <c r="AT581" i="1" s="1"/>
  <c r="AP580" i="1"/>
  <c r="AP542" i="3" s="1"/>
  <c r="AM580" i="1"/>
  <c r="AM542" i="3" s="1"/>
  <c r="AJ580" i="1"/>
  <c r="AJ542" i="3" s="1"/>
  <c r="AG580" i="1"/>
  <c r="AG542" i="3" s="1"/>
  <c r="B580" i="1"/>
  <c r="S580" i="1" s="1"/>
  <c r="AU580" i="1" s="1"/>
  <c r="AP579" i="1"/>
  <c r="AP541" i="3" s="1"/>
  <c r="AM579" i="1"/>
  <c r="AM541" i="3" s="1"/>
  <c r="AJ579" i="1"/>
  <c r="AJ541" i="3" s="1"/>
  <c r="AG579" i="1"/>
  <c r="AG541" i="3" s="1"/>
  <c r="B579" i="1"/>
  <c r="R579" i="1" s="1"/>
  <c r="AT579" i="1" s="1"/>
  <c r="AP578" i="1"/>
  <c r="AP540" i="3" s="1"/>
  <c r="AM578" i="1"/>
  <c r="AM540" i="3" s="1"/>
  <c r="AJ578" i="1"/>
  <c r="AJ540" i="3" s="1"/>
  <c r="AG578" i="1"/>
  <c r="AG540" i="3" s="1"/>
  <c r="B578" i="1"/>
  <c r="R578" i="1" s="1"/>
  <c r="AT578" i="1" s="1"/>
  <c r="AP577" i="1"/>
  <c r="AP539" i="3" s="1"/>
  <c r="AM577" i="1"/>
  <c r="AM539" i="3" s="1"/>
  <c r="AJ577" i="1"/>
  <c r="AJ539" i="3" s="1"/>
  <c r="AG577" i="1"/>
  <c r="AG539" i="3" s="1"/>
  <c r="B577" i="1"/>
  <c r="AP576" i="1"/>
  <c r="AP538" i="3" s="1"/>
  <c r="AM576" i="1"/>
  <c r="AM538" i="3" s="1"/>
  <c r="AJ576" i="1"/>
  <c r="AJ538" i="3" s="1"/>
  <c r="AG576" i="1"/>
  <c r="AG538" i="3" s="1"/>
  <c r="B576" i="1"/>
  <c r="AP575" i="1"/>
  <c r="AP537" i="3" s="1"/>
  <c r="AM575" i="1"/>
  <c r="AM537" i="3" s="1"/>
  <c r="AJ575" i="1"/>
  <c r="AJ537" i="3" s="1"/>
  <c r="AG575" i="1"/>
  <c r="AG537" i="3" s="1"/>
  <c r="B575" i="1"/>
  <c r="R575" i="1" s="1"/>
  <c r="AT575" i="1" s="1"/>
  <c r="AP574" i="1"/>
  <c r="AP536" i="3" s="1"/>
  <c r="AM574" i="1"/>
  <c r="AM536" i="3" s="1"/>
  <c r="AJ574" i="1"/>
  <c r="AJ536" i="3" s="1"/>
  <c r="AG574" i="1"/>
  <c r="AG536" i="3" s="1"/>
  <c r="B574" i="1"/>
  <c r="O574" i="1" s="1"/>
  <c r="AP573" i="1"/>
  <c r="AP535" i="3" s="1"/>
  <c r="AM573" i="1"/>
  <c r="AM535" i="3" s="1"/>
  <c r="AJ573" i="1"/>
  <c r="AJ535" i="3" s="1"/>
  <c r="AG573" i="1"/>
  <c r="AG535" i="3" s="1"/>
  <c r="B573" i="1"/>
  <c r="AP572" i="1"/>
  <c r="AP534" i="3" s="1"/>
  <c r="AM572" i="1"/>
  <c r="AM534" i="3" s="1"/>
  <c r="AJ572" i="1"/>
  <c r="AJ534" i="3" s="1"/>
  <c r="AG572" i="1"/>
  <c r="AG534" i="3" s="1"/>
  <c r="B572" i="1"/>
  <c r="AP571" i="1"/>
  <c r="AP533" i="3" s="1"/>
  <c r="AM571" i="1"/>
  <c r="AM533" i="3" s="1"/>
  <c r="AJ571" i="1"/>
  <c r="AJ533" i="3" s="1"/>
  <c r="AG571" i="1"/>
  <c r="AG533" i="3" s="1"/>
  <c r="B571" i="1"/>
  <c r="R571" i="1" s="1"/>
  <c r="AT571" i="1" s="1"/>
  <c r="AP570" i="1"/>
  <c r="AP532" i="3" s="1"/>
  <c r="AM570" i="1"/>
  <c r="AM532" i="3" s="1"/>
  <c r="AJ570" i="1"/>
  <c r="AJ532" i="3" s="1"/>
  <c r="AG570" i="1"/>
  <c r="AG532" i="3" s="1"/>
  <c r="B570" i="1"/>
  <c r="S570" i="1" s="1"/>
  <c r="AU570" i="1" s="1"/>
  <c r="AU532" i="3" s="1"/>
  <c r="AP569" i="1"/>
  <c r="AP531" i="3" s="1"/>
  <c r="AM569" i="1"/>
  <c r="AM531" i="3" s="1"/>
  <c r="AJ569" i="1"/>
  <c r="AJ531" i="3" s="1"/>
  <c r="AG569" i="1"/>
  <c r="AG531" i="3" s="1"/>
  <c r="B569" i="1"/>
  <c r="AP568" i="1"/>
  <c r="AP530" i="3" s="1"/>
  <c r="AM568" i="1"/>
  <c r="AM530" i="3" s="1"/>
  <c r="AJ568" i="1"/>
  <c r="AJ530" i="3" s="1"/>
  <c r="AG568" i="1"/>
  <c r="AG530" i="3" s="1"/>
  <c r="B568" i="1"/>
  <c r="AP567" i="1"/>
  <c r="AP529" i="3" s="1"/>
  <c r="AM567" i="1"/>
  <c r="AM529" i="3" s="1"/>
  <c r="AJ567" i="1"/>
  <c r="AJ529" i="3" s="1"/>
  <c r="AG567" i="1"/>
  <c r="AG529" i="3" s="1"/>
  <c r="B567" i="1"/>
  <c r="AP566" i="1"/>
  <c r="AP528" i="3" s="1"/>
  <c r="AM566" i="1"/>
  <c r="AM528" i="3" s="1"/>
  <c r="AJ566" i="1"/>
  <c r="AJ528" i="3" s="1"/>
  <c r="AG566" i="1"/>
  <c r="AG528" i="3" s="1"/>
  <c r="B566" i="1"/>
  <c r="S566" i="1" s="1"/>
  <c r="AU566" i="1" s="1"/>
  <c r="AP565" i="1"/>
  <c r="AP527" i="3" s="1"/>
  <c r="AM565" i="1"/>
  <c r="AM527" i="3" s="1"/>
  <c r="AJ565" i="1"/>
  <c r="AJ527" i="3" s="1"/>
  <c r="AG565" i="1"/>
  <c r="AG527" i="3" s="1"/>
  <c r="B565" i="1"/>
  <c r="N565" i="1" s="1"/>
  <c r="AB565" i="1" s="1"/>
  <c r="AQ565" i="1" s="1"/>
  <c r="AP564" i="1"/>
  <c r="AP526" i="3" s="1"/>
  <c r="AM564" i="1"/>
  <c r="AM526" i="3" s="1"/>
  <c r="AJ564" i="1"/>
  <c r="AJ526" i="3" s="1"/>
  <c r="AG564" i="1"/>
  <c r="AG526" i="3" s="1"/>
  <c r="B564" i="1"/>
  <c r="AP563" i="1"/>
  <c r="AP525" i="3" s="1"/>
  <c r="AM563" i="1"/>
  <c r="AM525" i="3" s="1"/>
  <c r="AJ563" i="1"/>
  <c r="AJ525" i="3" s="1"/>
  <c r="AG563" i="1"/>
  <c r="AG525" i="3" s="1"/>
  <c r="B563" i="1"/>
  <c r="R563" i="1" s="1"/>
  <c r="AT563" i="1" s="1"/>
  <c r="AP562" i="1"/>
  <c r="AP524" i="3" s="1"/>
  <c r="AM562" i="1"/>
  <c r="AM524" i="3" s="1"/>
  <c r="AJ562" i="1"/>
  <c r="AJ524" i="3" s="1"/>
  <c r="AG562" i="1"/>
  <c r="AG524" i="3" s="1"/>
  <c r="B562" i="1"/>
  <c r="AP561" i="1"/>
  <c r="AP523" i="3" s="1"/>
  <c r="AM561" i="1"/>
  <c r="AM523" i="3" s="1"/>
  <c r="AJ561" i="1"/>
  <c r="AJ523" i="3" s="1"/>
  <c r="AG561" i="1"/>
  <c r="AG523" i="3" s="1"/>
  <c r="B561" i="1"/>
  <c r="AP560" i="1"/>
  <c r="AP522" i="3" s="1"/>
  <c r="AM560" i="1"/>
  <c r="AM522" i="3" s="1"/>
  <c r="AJ560" i="1"/>
  <c r="AJ522" i="3" s="1"/>
  <c r="AG560" i="1"/>
  <c r="AG522" i="3" s="1"/>
  <c r="B560" i="1"/>
  <c r="AP559" i="1"/>
  <c r="AP521" i="3" s="1"/>
  <c r="AM559" i="1"/>
  <c r="AM521" i="3" s="1"/>
  <c r="AJ559" i="1"/>
  <c r="AJ521" i="3" s="1"/>
  <c r="AG559" i="1"/>
  <c r="AG521" i="3" s="1"/>
  <c r="B559" i="1"/>
  <c r="AP558" i="1"/>
  <c r="AP520" i="3" s="1"/>
  <c r="AM558" i="1"/>
  <c r="AM520" i="3" s="1"/>
  <c r="AJ558" i="1"/>
  <c r="AJ520" i="3" s="1"/>
  <c r="AG558" i="1"/>
  <c r="AG520" i="3" s="1"/>
  <c r="B558" i="1"/>
  <c r="AP557" i="1"/>
  <c r="AP519" i="3" s="1"/>
  <c r="AM557" i="1"/>
  <c r="AM519" i="3" s="1"/>
  <c r="AJ557" i="1"/>
  <c r="AJ519" i="3" s="1"/>
  <c r="AG557" i="1"/>
  <c r="AG519" i="3" s="1"/>
  <c r="B557" i="1"/>
  <c r="AP556" i="1"/>
  <c r="AP518" i="3" s="1"/>
  <c r="AM556" i="1"/>
  <c r="AM518" i="3" s="1"/>
  <c r="AJ556" i="1"/>
  <c r="AJ518" i="3" s="1"/>
  <c r="AG556" i="1"/>
  <c r="AG518" i="3" s="1"/>
  <c r="B556" i="1"/>
  <c r="AP555" i="1"/>
  <c r="AP517" i="3" s="1"/>
  <c r="AM555" i="1"/>
  <c r="AM517" i="3" s="1"/>
  <c r="AJ555" i="1"/>
  <c r="AJ517" i="3" s="1"/>
  <c r="AG555" i="1"/>
  <c r="AG517" i="3" s="1"/>
  <c r="B555" i="1"/>
  <c r="AP554" i="1"/>
  <c r="AP516" i="3" s="1"/>
  <c r="AM554" i="1"/>
  <c r="AM516" i="3" s="1"/>
  <c r="AJ554" i="1"/>
  <c r="AJ516" i="3" s="1"/>
  <c r="AG554" i="1"/>
  <c r="AG516" i="3" s="1"/>
  <c r="B554" i="1"/>
  <c r="AP553" i="1"/>
  <c r="AP515" i="3" s="1"/>
  <c r="AM553" i="1"/>
  <c r="AM515" i="3" s="1"/>
  <c r="AJ553" i="1"/>
  <c r="AJ515" i="3" s="1"/>
  <c r="AG553" i="1"/>
  <c r="AG515" i="3" s="1"/>
  <c r="B553" i="1"/>
  <c r="AP552" i="1"/>
  <c r="AP514" i="3" s="1"/>
  <c r="AM552" i="1"/>
  <c r="AM514" i="3" s="1"/>
  <c r="AJ552" i="1"/>
  <c r="AJ514" i="3" s="1"/>
  <c r="AG552" i="1"/>
  <c r="AG514" i="3" s="1"/>
  <c r="B552" i="1"/>
  <c r="AP551" i="1"/>
  <c r="AP513" i="3" s="1"/>
  <c r="AM551" i="1"/>
  <c r="AM513" i="3" s="1"/>
  <c r="AJ551" i="1"/>
  <c r="AJ513" i="3" s="1"/>
  <c r="AG551" i="1"/>
  <c r="AG513" i="3" s="1"/>
  <c r="B551" i="1"/>
  <c r="AP550" i="1"/>
  <c r="AP512" i="3" s="1"/>
  <c r="AM550" i="1"/>
  <c r="AM512" i="3" s="1"/>
  <c r="AJ550" i="1"/>
  <c r="AJ512" i="3" s="1"/>
  <c r="AG550" i="1"/>
  <c r="AG512" i="3" s="1"/>
  <c r="B550" i="1"/>
  <c r="R550" i="1" s="1"/>
  <c r="AT550" i="1" s="1"/>
  <c r="AP549" i="1"/>
  <c r="AP511" i="3" s="1"/>
  <c r="AM549" i="1"/>
  <c r="AM511" i="3" s="1"/>
  <c r="AJ549" i="1"/>
  <c r="AJ511" i="3" s="1"/>
  <c r="AG549" i="1"/>
  <c r="AG511" i="3" s="1"/>
  <c r="B549" i="1"/>
  <c r="AP548" i="1"/>
  <c r="AP510" i="3" s="1"/>
  <c r="AM548" i="1"/>
  <c r="AM510" i="3" s="1"/>
  <c r="AJ548" i="1"/>
  <c r="AJ510" i="3" s="1"/>
  <c r="AG548" i="1"/>
  <c r="AG510" i="3" s="1"/>
  <c r="B548" i="1"/>
  <c r="AP547" i="1"/>
  <c r="AP509" i="3" s="1"/>
  <c r="AM547" i="1"/>
  <c r="AM509" i="3" s="1"/>
  <c r="AJ547" i="1"/>
  <c r="AJ509" i="3" s="1"/>
  <c r="AG547" i="1"/>
  <c r="AG509" i="3" s="1"/>
  <c r="B547" i="1"/>
  <c r="S547" i="1" s="1"/>
  <c r="AU547" i="1" s="1"/>
  <c r="AP546" i="1"/>
  <c r="AP508" i="3" s="1"/>
  <c r="AM546" i="1"/>
  <c r="AM508" i="3" s="1"/>
  <c r="AJ546" i="1"/>
  <c r="AJ508" i="3" s="1"/>
  <c r="AG546" i="1"/>
  <c r="AG508" i="3" s="1"/>
  <c r="B546" i="1"/>
  <c r="AP545" i="1"/>
  <c r="AP507" i="3" s="1"/>
  <c r="AM545" i="1"/>
  <c r="AM507" i="3" s="1"/>
  <c r="AJ545" i="1"/>
  <c r="AJ507" i="3" s="1"/>
  <c r="AG545" i="1"/>
  <c r="AG507" i="3" s="1"/>
  <c r="B545" i="1"/>
  <c r="AP544" i="1"/>
  <c r="AP506" i="3" s="1"/>
  <c r="AM544" i="1"/>
  <c r="AM506" i="3" s="1"/>
  <c r="AJ544" i="1"/>
  <c r="AJ506" i="3" s="1"/>
  <c r="AG544" i="1"/>
  <c r="AG506" i="3" s="1"/>
  <c r="B544" i="1"/>
  <c r="AP543" i="1"/>
  <c r="AP505" i="3" s="1"/>
  <c r="AM543" i="1"/>
  <c r="AM505" i="3" s="1"/>
  <c r="AJ543" i="1"/>
  <c r="AJ505" i="3" s="1"/>
  <c r="AG543" i="1"/>
  <c r="AG505" i="3" s="1"/>
  <c r="B543" i="1"/>
  <c r="R543" i="1" s="1"/>
  <c r="AT543" i="1" s="1"/>
  <c r="AP542" i="1"/>
  <c r="AP504" i="3" s="1"/>
  <c r="AM542" i="1"/>
  <c r="AM504" i="3" s="1"/>
  <c r="AJ542" i="1"/>
  <c r="AJ504" i="3" s="1"/>
  <c r="AG542" i="1"/>
  <c r="AG504" i="3" s="1"/>
  <c r="B542" i="1"/>
  <c r="AP541" i="1"/>
  <c r="AP503" i="3" s="1"/>
  <c r="AM541" i="1"/>
  <c r="AM503" i="3" s="1"/>
  <c r="AJ541" i="1"/>
  <c r="AJ503" i="3" s="1"/>
  <c r="AG541" i="1"/>
  <c r="AG503" i="3" s="1"/>
  <c r="B541" i="1"/>
  <c r="S541" i="1" s="1"/>
  <c r="AU541" i="1" s="1"/>
  <c r="AP540" i="1"/>
  <c r="AP502" i="3" s="1"/>
  <c r="AM540" i="1"/>
  <c r="AM502" i="3" s="1"/>
  <c r="AJ540" i="1"/>
  <c r="AJ502" i="3" s="1"/>
  <c r="AG540" i="1"/>
  <c r="AG502" i="3" s="1"/>
  <c r="B540" i="1"/>
  <c r="N540" i="1" s="1"/>
  <c r="AB540" i="1" s="1"/>
  <c r="AQ540" i="1" s="1"/>
  <c r="AP539" i="1"/>
  <c r="AP501" i="3" s="1"/>
  <c r="AM539" i="1"/>
  <c r="AM501" i="3" s="1"/>
  <c r="AJ539" i="1"/>
  <c r="AJ501" i="3" s="1"/>
  <c r="AG539" i="1"/>
  <c r="AG501" i="3" s="1"/>
  <c r="B539" i="1"/>
  <c r="AP538" i="1"/>
  <c r="AP500" i="3" s="1"/>
  <c r="AM538" i="1"/>
  <c r="AM500" i="3" s="1"/>
  <c r="AJ538" i="1"/>
  <c r="AJ500" i="3" s="1"/>
  <c r="AG538" i="1"/>
  <c r="AG500" i="3" s="1"/>
  <c r="B538" i="1"/>
  <c r="N538" i="1" s="1"/>
  <c r="AB538" i="1" s="1"/>
  <c r="AQ538" i="1" s="1"/>
  <c r="AP537" i="1"/>
  <c r="AP499" i="3" s="1"/>
  <c r="AM537" i="1"/>
  <c r="AM499" i="3" s="1"/>
  <c r="AJ537" i="1"/>
  <c r="AJ499" i="3" s="1"/>
  <c r="AG537" i="1"/>
  <c r="AG499" i="3" s="1"/>
  <c r="B537" i="1"/>
  <c r="AP536" i="1"/>
  <c r="AP498" i="3" s="1"/>
  <c r="AM536" i="1"/>
  <c r="AM498" i="3" s="1"/>
  <c r="AJ536" i="1"/>
  <c r="AJ498" i="3" s="1"/>
  <c r="AG536" i="1"/>
  <c r="AG498" i="3" s="1"/>
  <c r="B536" i="1"/>
  <c r="AP535" i="1"/>
  <c r="AP497" i="3" s="1"/>
  <c r="AM535" i="1"/>
  <c r="AM497" i="3" s="1"/>
  <c r="AJ535" i="1"/>
  <c r="AJ497" i="3" s="1"/>
  <c r="AG535" i="1"/>
  <c r="AG497" i="3" s="1"/>
  <c r="B535" i="1"/>
  <c r="AP534" i="1"/>
  <c r="AP496" i="3" s="1"/>
  <c r="AM534" i="1"/>
  <c r="AM496" i="3" s="1"/>
  <c r="AJ534" i="1"/>
  <c r="AJ496" i="3" s="1"/>
  <c r="AG534" i="1"/>
  <c r="AG496" i="3" s="1"/>
  <c r="B534" i="1"/>
  <c r="AP533" i="1"/>
  <c r="AP495" i="3" s="1"/>
  <c r="AM533" i="1"/>
  <c r="AM495" i="3" s="1"/>
  <c r="AJ533" i="1"/>
  <c r="AJ495" i="3" s="1"/>
  <c r="AG533" i="1"/>
  <c r="AG495" i="3" s="1"/>
  <c r="B533" i="1"/>
  <c r="AP532" i="1"/>
  <c r="AP494" i="3" s="1"/>
  <c r="AM532" i="1"/>
  <c r="AM494" i="3" s="1"/>
  <c r="AJ532" i="1"/>
  <c r="AJ494" i="3" s="1"/>
  <c r="AG532" i="1"/>
  <c r="AG494" i="3" s="1"/>
  <c r="B532" i="1"/>
  <c r="AP531" i="1"/>
  <c r="AP493" i="3" s="1"/>
  <c r="AM531" i="1"/>
  <c r="AM493" i="3" s="1"/>
  <c r="AJ531" i="1"/>
  <c r="AJ493" i="3" s="1"/>
  <c r="AG531" i="1"/>
  <c r="AG493" i="3" s="1"/>
  <c r="B531" i="1"/>
  <c r="AP530" i="1"/>
  <c r="AP492" i="3" s="1"/>
  <c r="AM530" i="1"/>
  <c r="AM492" i="3" s="1"/>
  <c r="AJ530" i="1"/>
  <c r="AJ492" i="3" s="1"/>
  <c r="AG530" i="1"/>
  <c r="AG492" i="3" s="1"/>
  <c r="B530" i="1"/>
  <c r="N530" i="1" s="1"/>
  <c r="AB530" i="1" s="1"/>
  <c r="AQ530" i="1" s="1"/>
  <c r="AP529" i="1"/>
  <c r="AP491" i="3" s="1"/>
  <c r="AM529" i="1"/>
  <c r="AM491" i="3" s="1"/>
  <c r="AJ529" i="1"/>
  <c r="AJ491" i="3" s="1"/>
  <c r="AG529" i="1"/>
  <c r="AG491" i="3" s="1"/>
  <c r="B529" i="1"/>
  <c r="AP528" i="1"/>
  <c r="AP490" i="3" s="1"/>
  <c r="AM528" i="1"/>
  <c r="AM490" i="3" s="1"/>
  <c r="AJ528" i="1"/>
  <c r="AJ490" i="3" s="1"/>
  <c r="AG528" i="1"/>
  <c r="AG490" i="3" s="1"/>
  <c r="B528" i="1"/>
  <c r="AP527" i="1"/>
  <c r="AP489" i="3" s="1"/>
  <c r="AM527" i="1"/>
  <c r="AM489" i="3" s="1"/>
  <c r="AJ527" i="1"/>
  <c r="AJ489" i="3" s="1"/>
  <c r="AG527" i="1"/>
  <c r="AG489" i="3" s="1"/>
  <c r="B527" i="1"/>
  <c r="AP526" i="1"/>
  <c r="AP488" i="3" s="1"/>
  <c r="AM526" i="1"/>
  <c r="AM488" i="3" s="1"/>
  <c r="AJ526" i="1"/>
  <c r="AJ488" i="3" s="1"/>
  <c r="AG526" i="1"/>
  <c r="AG488" i="3" s="1"/>
  <c r="B526" i="1"/>
  <c r="N526" i="1" s="1"/>
  <c r="AB526" i="1" s="1"/>
  <c r="AQ526" i="1" s="1"/>
  <c r="AP525" i="1"/>
  <c r="AP487" i="3" s="1"/>
  <c r="AM525" i="1"/>
  <c r="AM487" i="3" s="1"/>
  <c r="AJ525" i="1"/>
  <c r="AJ487" i="3" s="1"/>
  <c r="AG525" i="1"/>
  <c r="AG487" i="3" s="1"/>
  <c r="B525" i="1"/>
  <c r="AP524" i="1"/>
  <c r="AP486" i="3" s="1"/>
  <c r="AM524" i="1"/>
  <c r="AM486" i="3" s="1"/>
  <c r="AJ524" i="1"/>
  <c r="AJ486" i="3" s="1"/>
  <c r="AG524" i="1"/>
  <c r="AG486" i="3" s="1"/>
  <c r="B524" i="1"/>
  <c r="AP523" i="1"/>
  <c r="AP485" i="3" s="1"/>
  <c r="AM523" i="1"/>
  <c r="AM485" i="3" s="1"/>
  <c r="AJ523" i="1"/>
  <c r="AJ485" i="3" s="1"/>
  <c r="AG523" i="1"/>
  <c r="AG485" i="3" s="1"/>
  <c r="B523" i="1"/>
  <c r="AP522" i="1"/>
  <c r="AP484" i="3" s="1"/>
  <c r="AM522" i="1"/>
  <c r="AM484" i="3" s="1"/>
  <c r="AJ522" i="1"/>
  <c r="AJ484" i="3" s="1"/>
  <c r="AG522" i="1"/>
  <c r="AG484" i="3" s="1"/>
  <c r="B522" i="1"/>
  <c r="AP521" i="1"/>
  <c r="AP483" i="3" s="1"/>
  <c r="AM521" i="1"/>
  <c r="AM483" i="3" s="1"/>
  <c r="AJ521" i="1"/>
  <c r="AJ483" i="3" s="1"/>
  <c r="AG521" i="1"/>
  <c r="AG483" i="3" s="1"/>
  <c r="B521" i="1"/>
  <c r="AP520" i="1"/>
  <c r="AP482" i="3" s="1"/>
  <c r="AM520" i="1"/>
  <c r="AM482" i="3" s="1"/>
  <c r="AJ520" i="1"/>
  <c r="AJ482" i="3" s="1"/>
  <c r="AG520" i="1"/>
  <c r="AG482" i="3" s="1"/>
  <c r="B520" i="1"/>
  <c r="AP519" i="1"/>
  <c r="AP481" i="3" s="1"/>
  <c r="AM519" i="1"/>
  <c r="AM481" i="3" s="1"/>
  <c r="AJ519" i="1"/>
  <c r="AJ481" i="3" s="1"/>
  <c r="AG519" i="1"/>
  <c r="AG481" i="3" s="1"/>
  <c r="B519" i="1"/>
  <c r="AP518" i="1"/>
  <c r="AP480" i="3" s="1"/>
  <c r="AM518" i="1"/>
  <c r="AM480" i="3" s="1"/>
  <c r="AJ518" i="1"/>
  <c r="AJ480" i="3" s="1"/>
  <c r="AG518" i="1"/>
  <c r="AG480" i="3" s="1"/>
  <c r="B518" i="1"/>
  <c r="AP517" i="1"/>
  <c r="AP479" i="3" s="1"/>
  <c r="AM517" i="1"/>
  <c r="AM479" i="3" s="1"/>
  <c r="AJ517" i="1"/>
  <c r="AJ479" i="3" s="1"/>
  <c r="AG517" i="1"/>
  <c r="AG479" i="3" s="1"/>
  <c r="B517" i="1"/>
  <c r="AP516" i="1"/>
  <c r="AP478" i="3" s="1"/>
  <c r="AM516" i="1"/>
  <c r="AM478" i="3" s="1"/>
  <c r="AJ516" i="1"/>
  <c r="AJ478" i="3" s="1"/>
  <c r="AG516" i="1"/>
  <c r="AG478" i="3" s="1"/>
  <c r="B516" i="1"/>
  <c r="AP515" i="1"/>
  <c r="AP477" i="3" s="1"/>
  <c r="AM515" i="1"/>
  <c r="AM477" i="3" s="1"/>
  <c r="AJ515" i="1"/>
  <c r="AJ477" i="3" s="1"/>
  <c r="AG515" i="1"/>
  <c r="AG477" i="3" s="1"/>
  <c r="B515" i="1"/>
  <c r="AP514" i="1"/>
  <c r="AP476" i="3" s="1"/>
  <c r="AM514" i="1"/>
  <c r="AM476" i="3" s="1"/>
  <c r="AJ514" i="1"/>
  <c r="AJ476" i="3" s="1"/>
  <c r="AG514" i="1"/>
  <c r="AG476" i="3" s="1"/>
  <c r="B514" i="1"/>
  <c r="AP513" i="1"/>
  <c r="AP475" i="3" s="1"/>
  <c r="AM513" i="1"/>
  <c r="AM475" i="3" s="1"/>
  <c r="AJ513" i="1"/>
  <c r="AJ475" i="3" s="1"/>
  <c r="AG513" i="1"/>
  <c r="AG475" i="3" s="1"/>
  <c r="B513" i="1"/>
  <c r="R513" i="1" s="1"/>
  <c r="AT513" i="1" s="1"/>
  <c r="AP512" i="1"/>
  <c r="AP474" i="3" s="1"/>
  <c r="AM512" i="1"/>
  <c r="AM474" i="3" s="1"/>
  <c r="AJ512" i="1"/>
  <c r="AJ474" i="3" s="1"/>
  <c r="AG512" i="1"/>
  <c r="AG474" i="3" s="1"/>
  <c r="B512" i="1"/>
  <c r="O512" i="1" s="1"/>
  <c r="AP511" i="1"/>
  <c r="AP473" i="3" s="1"/>
  <c r="AM511" i="1"/>
  <c r="AM473" i="3" s="1"/>
  <c r="AJ511" i="1"/>
  <c r="AJ473" i="3" s="1"/>
  <c r="AG511" i="1"/>
  <c r="AG473" i="3" s="1"/>
  <c r="B511" i="1"/>
  <c r="AP510" i="1"/>
  <c r="AP472" i="3" s="1"/>
  <c r="AM510" i="1"/>
  <c r="AM472" i="3" s="1"/>
  <c r="AJ510" i="1"/>
  <c r="AJ472" i="3" s="1"/>
  <c r="AG510" i="1"/>
  <c r="AG472" i="3" s="1"/>
  <c r="B510" i="1"/>
  <c r="R510" i="1" s="1"/>
  <c r="AT510" i="1" s="1"/>
  <c r="AP509" i="1"/>
  <c r="AP471" i="3" s="1"/>
  <c r="AM509" i="1"/>
  <c r="AM471" i="3" s="1"/>
  <c r="AJ509" i="1"/>
  <c r="AJ471" i="3" s="1"/>
  <c r="AG509" i="1"/>
  <c r="AG471" i="3" s="1"/>
  <c r="B509" i="1"/>
  <c r="N509" i="1" s="1"/>
  <c r="AB509" i="1" s="1"/>
  <c r="AQ509" i="1" s="1"/>
  <c r="AP508" i="1"/>
  <c r="AP470" i="3" s="1"/>
  <c r="AM508" i="1"/>
  <c r="AM470" i="3" s="1"/>
  <c r="AJ508" i="1"/>
  <c r="AJ470" i="3" s="1"/>
  <c r="AG508" i="1"/>
  <c r="AG470" i="3" s="1"/>
  <c r="B508" i="1"/>
  <c r="R508" i="1" s="1"/>
  <c r="AT508" i="1" s="1"/>
  <c r="AP507" i="1"/>
  <c r="AP469" i="3" s="1"/>
  <c r="AM507" i="1"/>
  <c r="AM469" i="3" s="1"/>
  <c r="AJ507" i="1"/>
  <c r="AJ469" i="3" s="1"/>
  <c r="AG507" i="1"/>
  <c r="AG469" i="3" s="1"/>
  <c r="B507" i="1"/>
  <c r="N507" i="1" s="1"/>
  <c r="AB507" i="1" s="1"/>
  <c r="AQ507" i="1" s="1"/>
  <c r="AP506" i="1"/>
  <c r="AP468" i="3" s="1"/>
  <c r="AM506" i="1"/>
  <c r="AM468" i="3" s="1"/>
  <c r="AJ506" i="1"/>
  <c r="AJ468" i="3" s="1"/>
  <c r="AG506" i="1"/>
  <c r="AG468" i="3" s="1"/>
  <c r="B506" i="1"/>
  <c r="AP505" i="1"/>
  <c r="AP467" i="3" s="1"/>
  <c r="AM505" i="1"/>
  <c r="AM467" i="3" s="1"/>
  <c r="AJ505" i="1"/>
  <c r="AJ467" i="3" s="1"/>
  <c r="AG505" i="1"/>
  <c r="AG467" i="3" s="1"/>
  <c r="B505" i="1"/>
  <c r="AP504" i="1"/>
  <c r="AP466" i="3" s="1"/>
  <c r="AM504" i="1"/>
  <c r="AM466" i="3" s="1"/>
  <c r="AJ504" i="1"/>
  <c r="AJ466" i="3" s="1"/>
  <c r="AG504" i="1"/>
  <c r="AG466" i="3" s="1"/>
  <c r="B504" i="1"/>
  <c r="AP503" i="1"/>
  <c r="AP465" i="3" s="1"/>
  <c r="AM503" i="1"/>
  <c r="AM465" i="3" s="1"/>
  <c r="AJ503" i="1"/>
  <c r="AJ465" i="3" s="1"/>
  <c r="AG503" i="1"/>
  <c r="AG465" i="3" s="1"/>
  <c r="B503" i="1"/>
  <c r="N503" i="1" s="1"/>
  <c r="AB503" i="1" s="1"/>
  <c r="AQ503" i="1" s="1"/>
  <c r="AP502" i="1"/>
  <c r="AP464" i="3" s="1"/>
  <c r="AM502" i="1"/>
  <c r="AM464" i="3" s="1"/>
  <c r="AJ502" i="1"/>
  <c r="AJ464" i="3" s="1"/>
  <c r="AG502" i="1"/>
  <c r="AG464" i="3" s="1"/>
  <c r="B502" i="1"/>
  <c r="AP501" i="1"/>
  <c r="AP463" i="3" s="1"/>
  <c r="AM501" i="1"/>
  <c r="AM463" i="3" s="1"/>
  <c r="AJ501" i="1"/>
  <c r="AJ463" i="3" s="1"/>
  <c r="AG501" i="1"/>
  <c r="AG463" i="3" s="1"/>
  <c r="B501" i="1"/>
  <c r="R501" i="1" s="1"/>
  <c r="AT501" i="1" s="1"/>
  <c r="AP500" i="1"/>
  <c r="AP462" i="3" s="1"/>
  <c r="AM500" i="1"/>
  <c r="AM462" i="3" s="1"/>
  <c r="AJ500" i="1"/>
  <c r="AJ462" i="3" s="1"/>
  <c r="AG500" i="1"/>
  <c r="AG462" i="3" s="1"/>
  <c r="B500" i="1"/>
  <c r="O500" i="1" s="1"/>
  <c r="AP499" i="1"/>
  <c r="AP461" i="3" s="1"/>
  <c r="AM499" i="1"/>
  <c r="AM461" i="3" s="1"/>
  <c r="AJ499" i="1"/>
  <c r="AJ461" i="3" s="1"/>
  <c r="AG499" i="1"/>
  <c r="AG461" i="3" s="1"/>
  <c r="B499" i="1"/>
  <c r="N499" i="1" s="1"/>
  <c r="AB499" i="1" s="1"/>
  <c r="AQ499" i="1" s="1"/>
  <c r="AP498" i="1"/>
  <c r="AP460" i="3" s="1"/>
  <c r="AM498" i="1"/>
  <c r="AM460" i="3" s="1"/>
  <c r="AJ498" i="1"/>
  <c r="AJ460" i="3" s="1"/>
  <c r="AG498" i="1"/>
  <c r="AG460" i="3" s="1"/>
  <c r="B498" i="1"/>
  <c r="R498" i="1" s="1"/>
  <c r="AT498" i="1" s="1"/>
  <c r="AP497" i="1"/>
  <c r="AP459" i="3" s="1"/>
  <c r="AM497" i="1"/>
  <c r="AM459" i="3" s="1"/>
  <c r="AJ497" i="1"/>
  <c r="AJ459" i="3" s="1"/>
  <c r="AG497" i="1"/>
  <c r="AG459" i="3" s="1"/>
  <c r="B497" i="1"/>
  <c r="R497" i="1" s="1"/>
  <c r="AT497" i="1" s="1"/>
  <c r="AP496" i="1"/>
  <c r="AP458" i="3" s="1"/>
  <c r="AM496" i="1"/>
  <c r="AM458" i="3" s="1"/>
  <c r="AJ496" i="1"/>
  <c r="AJ458" i="3" s="1"/>
  <c r="AG496" i="1"/>
  <c r="AG458" i="3" s="1"/>
  <c r="B496" i="1"/>
  <c r="O496" i="1" s="1"/>
  <c r="AP495" i="1"/>
  <c r="AP457" i="3" s="1"/>
  <c r="AM495" i="1"/>
  <c r="AM457" i="3" s="1"/>
  <c r="AJ495" i="1"/>
  <c r="AJ457" i="3" s="1"/>
  <c r="AG495" i="1"/>
  <c r="AG457" i="3" s="1"/>
  <c r="B495" i="1"/>
  <c r="AP494" i="1"/>
  <c r="AP456" i="3" s="1"/>
  <c r="AM494" i="1"/>
  <c r="AM456" i="3" s="1"/>
  <c r="AJ494" i="1"/>
  <c r="AJ456" i="3" s="1"/>
  <c r="AG494" i="1"/>
  <c r="AG456" i="3" s="1"/>
  <c r="B494" i="1"/>
  <c r="R494" i="1" s="1"/>
  <c r="AT494" i="1" s="1"/>
  <c r="AP493" i="1"/>
  <c r="AP455" i="3" s="1"/>
  <c r="AM493" i="1"/>
  <c r="AM455" i="3" s="1"/>
  <c r="AJ493" i="1"/>
  <c r="AJ455" i="3" s="1"/>
  <c r="AG493" i="1"/>
  <c r="AG455" i="3" s="1"/>
  <c r="B493" i="1"/>
  <c r="AP492" i="1"/>
  <c r="AP454" i="3" s="1"/>
  <c r="AM492" i="1"/>
  <c r="AM454" i="3" s="1"/>
  <c r="AJ492" i="1"/>
  <c r="AJ454" i="3" s="1"/>
  <c r="AG492" i="1"/>
  <c r="AG454" i="3" s="1"/>
  <c r="B492" i="1"/>
  <c r="AP491" i="1"/>
  <c r="AP453" i="3" s="1"/>
  <c r="AM491" i="1"/>
  <c r="AM453" i="3" s="1"/>
  <c r="AJ491" i="1"/>
  <c r="AJ453" i="3" s="1"/>
  <c r="AG491" i="1"/>
  <c r="AG453" i="3" s="1"/>
  <c r="B491" i="1"/>
  <c r="AP490" i="1"/>
  <c r="AP452" i="3" s="1"/>
  <c r="AM490" i="1"/>
  <c r="AM452" i="3" s="1"/>
  <c r="AJ490" i="1"/>
  <c r="AJ452" i="3" s="1"/>
  <c r="AG490" i="1"/>
  <c r="AG452" i="3" s="1"/>
  <c r="B490" i="1"/>
  <c r="S490" i="1" s="1"/>
  <c r="AU490" i="1" s="1"/>
  <c r="AP489" i="1"/>
  <c r="AP451" i="3" s="1"/>
  <c r="AM489" i="1"/>
  <c r="AM451" i="3" s="1"/>
  <c r="AJ489" i="1"/>
  <c r="AJ451" i="3" s="1"/>
  <c r="AG489" i="1"/>
  <c r="AG451" i="3" s="1"/>
  <c r="B489" i="1"/>
  <c r="N489" i="1" s="1"/>
  <c r="AB489" i="1" s="1"/>
  <c r="AQ489" i="1" s="1"/>
  <c r="AP488" i="1"/>
  <c r="AP450" i="3" s="1"/>
  <c r="AM488" i="1"/>
  <c r="AM450" i="3" s="1"/>
  <c r="AJ488" i="1"/>
  <c r="AJ450" i="3" s="1"/>
  <c r="AG488" i="1"/>
  <c r="AG450" i="3" s="1"/>
  <c r="B488" i="1"/>
  <c r="AP487" i="1"/>
  <c r="AP449" i="3" s="1"/>
  <c r="AM487" i="1"/>
  <c r="AM449" i="3" s="1"/>
  <c r="AJ487" i="1"/>
  <c r="AJ449" i="3" s="1"/>
  <c r="AG487" i="1"/>
  <c r="AG449" i="3" s="1"/>
  <c r="B487" i="1"/>
  <c r="O487" i="1" s="1"/>
  <c r="AP486" i="1"/>
  <c r="AP448" i="3" s="1"/>
  <c r="AM486" i="1"/>
  <c r="AM448" i="3" s="1"/>
  <c r="AJ486" i="1"/>
  <c r="AJ448" i="3" s="1"/>
  <c r="AG486" i="1"/>
  <c r="AG448" i="3" s="1"/>
  <c r="B486" i="1"/>
  <c r="R486" i="1" s="1"/>
  <c r="AT486" i="1" s="1"/>
  <c r="AT448" i="3" s="1"/>
  <c r="AP485" i="1"/>
  <c r="AP447" i="3" s="1"/>
  <c r="AM485" i="1"/>
  <c r="AM447" i="3" s="1"/>
  <c r="AJ485" i="1"/>
  <c r="AJ447" i="3" s="1"/>
  <c r="AG485" i="1"/>
  <c r="AG447" i="3" s="1"/>
  <c r="B485" i="1"/>
  <c r="AP484" i="1"/>
  <c r="AP446" i="3" s="1"/>
  <c r="AM484" i="1"/>
  <c r="AM446" i="3" s="1"/>
  <c r="AJ484" i="1"/>
  <c r="AJ446" i="3" s="1"/>
  <c r="AG484" i="1"/>
  <c r="AG446" i="3" s="1"/>
  <c r="B484" i="1"/>
  <c r="S484" i="1" s="1"/>
  <c r="AU484" i="1" s="1"/>
  <c r="AP483" i="1"/>
  <c r="AP445" i="3" s="1"/>
  <c r="AM483" i="1"/>
  <c r="AM445" i="3" s="1"/>
  <c r="AJ483" i="1"/>
  <c r="AJ445" i="3" s="1"/>
  <c r="AG483" i="1"/>
  <c r="AG445" i="3" s="1"/>
  <c r="B483" i="1"/>
  <c r="N483" i="1" s="1"/>
  <c r="AB483" i="1" s="1"/>
  <c r="AQ483" i="1" s="1"/>
  <c r="AP482" i="1"/>
  <c r="AP444" i="3" s="1"/>
  <c r="AM482" i="1"/>
  <c r="AM444" i="3" s="1"/>
  <c r="AJ482" i="1"/>
  <c r="AJ444" i="3" s="1"/>
  <c r="AG482" i="1"/>
  <c r="AG444" i="3" s="1"/>
  <c r="B482" i="1"/>
  <c r="O482" i="1" s="1"/>
  <c r="AP481" i="1"/>
  <c r="AP443" i="3" s="1"/>
  <c r="AM481" i="1"/>
  <c r="AM443" i="3" s="1"/>
  <c r="AJ481" i="1"/>
  <c r="AJ443" i="3" s="1"/>
  <c r="AG481" i="1"/>
  <c r="AG443" i="3" s="1"/>
  <c r="B481" i="1"/>
  <c r="N481" i="1" s="1"/>
  <c r="AB481" i="1" s="1"/>
  <c r="AQ481" i="1" s="1"/>
  <c r="AP480" i="1"/>
  <c r="AP442" i="3" s="1"/>
  <c r="AM480" i="1"/>
  <c r="AM442" i="3" s="1"/>
  <c r="AJ480" i="1"/>
  <c r="AJ442" i="3" s="1"/>
  <c r="AG480" i="1"/>
  <c r="AG442" i="3" s="1"/>
  <c r="B480" i="1"/>
  <c r="AP479" i="1"/>
  <c r="AP441" i="3" s="1"/>
  <c r="AM479" i="1"/>
  <c r="AM441" i="3" s="1"/>
  <c r="AJ479" i="1"/>
  <c r="AJ441" i="3" s="1"/>
  <c r="AG479" i="1"/>
  <c r="AG441" i="3" s="1"/>
  <c r="B479" i="1"/>
  <c r="N479" i="1" s="1"/>
  <c r="AP478" i="1"/>
  <c r="AP440" i="3" s="1"/>
  <c r="AM478" i="1"/>
  <c r="AM440" i="3" s="1"/>
  <c r="AJ478" i="1"/>
  <c r="AJ440" i="3" s="1"/>
  <c r="AG478" i="1"/>
  <c r="AG440" i="3" s="1"/>
  <c r="B478" i="1"/>
  <c r="O478" i="1" s="1"/>
  <c r="AP477" i="1"/>
  <c r="AP439" i="3" s="1"/>
  <c r="AM477" i="1"/>
  <c r="AM439" i="3" s="1"/>
  <c r="AJ477" i="1"/>
  <c r="AJ439" i="3" s="1"/>
  <c r="AG477" i="1"/>
  <c r="AG439" i="3" s="1"/>
  <c r="B477" i="1"/>
  <c r="AP476" i="1"/>
  <c r="AP438" i="3" s="1"/>
  <c r="AM476" i="1"/>
  <c r="AM438" i="3" s="1"/>
  <c r="AJ476" i="1"/>
  <c r="AJ438" i="3" s="1"/>
  <c r="AG476" i="1"/>
  <c r="AG438" i="3" s="1"/>
  <c r="B476" i="1"/>
  <c r="O476" i="1" s="1"/>
  <c r="AP475" i="1"/>
  <c r="AP437" i="3" s="1"/>
  <c r="AM475" i="1"/>
  <c r="AM437" i="3" s="1"/>
  <c r="AJ475" i="1"/>
  <c r="AJ437" i="3" s="1"/>
  <c r="AG475" i="1"/>
  <c r="AG437" i="3" s="1"/>
  <c r="B475" i="1"/>
  <c r="R475" i="1" s="1"/>
  <c r="AT475" i="1" s="1"/>
  <c r="AP474" i="1"/>
  <c r="AP436" i="3" s="1"/>
  <c r="AM474" i="1"/>
  <c r="AM436" i="3" s="1"/>
  <c r="AJ474" i="1"/>
  <c r="AJ436" i="3" s="1"/>
  <c r="AG474" i="1"/>
  <c r="AG436" i="3" s="1"/>
  <c r="B474" i="1"/>
  <c r="S474" i="1" s="1"/>
  <c r="AU474" i="1" s="1"/>
  <c r="AP473" i="1"/>
  <c r="AP435" i="3" s="1"/>
  <c r="AM473" i="1"/>
  <c r="AM435" i="3" s="1"/>
  <c r="AJ473" i="1"/>
  <c r="AJ435" i="3" s="1"/>
  <c r="AG473" i="1"/>
  <c r="AG435" i="3" s="1"/>
  <c r="B473" i="1"/>
  <c r="AP472" i="1"/>
  <c r="AP434" i="3" s="1"/>
  <c r="AM472" i="1"/>
  <c r="AM434" i="3" s="1"/>
  <c r="AJ472" i="1"/>
  <c r="AJ434" i="3" s="1"/>
  <c r="AG472" i="1"/>
  <c r="AG434" i="3" s="1"/>
  <c r="B472" i="1"/>
  <c r="AP471" i="1"/>
  <c r="AP433" i="3" s="1"/>
  <c r="AM471" i="1"/>
  <c r="AM433" i="3" s="1"/>
  <c r="AJ471" i="1"/>
  <c r="AJ433" i="3" s="1"/>
  <c r="AG471" i="1"/>
  <c r="AG433" i="3" s="1"/>
  <c r="B471" i="1"/>
  <c r="AP470" i="1"/>
  <c r="AP432" i="3" s="1"/>
  <c r="AM470" i="1"/>
  <c r="AM432" i="3" s="1"/>
  <c r="AJ470" i="1"/>
  <c r="AJ432" i="3" s="1"/>
  <c r="AG470" i="1"/>
  <c r="AG432" i="3" s="1"/>
  <c r="B470" i="1"/>
  <c r="AP469" i="1"/>
  <c r="AP431" i="3" s="1"/>
  <c r="AM469" i="1"/>
  <c r="AM431" i="3" s="1"/>
  <c r="AJ469" i="1"/>
  <c r="AJ431" i="3" s="1"/>
  <c r="AG469" i="1"/>
  <c r="AG431" i="3" s="1"/>
  <c r="B469" i="1"/>
  <c r="AP468" i="1"/>
  <c r="AP430" i="3" s="1"/>
  <c r="AM468" i="1"/>
  <c r="AM430" i="3" s="1"/>
  <c r="AJ468" i="1"/>
  <c r="AJ430" i="3" s="1"/>
  <c r="AG468" i="1"/>
  <c r="AG430" i="3" s="1"/>
  <c r="B468" i="1"/>
  <c r="AP467" i="1"/>
  <c r="AP429" i="3" s="1"/>
  <c r="AM467" i="1"/>
  <c r="AM429" i="3" s="1"/>
  <c r="AJ467" i="1"/>
  <c r="AJ429" i="3" s="1"/>
  <c r="AG467" i="1"/>
  <c r="AG429" i="3" s="1"/>
  <c r="B467" i="1"/>
  <c r="O467" i="1" s="1"/>
  <c r="AP466" i="1"/>
  <c r="AP428" i="3" s="1"/>
  <c r="AM466" i="1"/>
  <c r="AM428" i="3" s="1"/>
  <c r="AJ466" i="1"/>
  <c r="AJ428" i="3" s="1"/>
  <c r="AG466" i="1"/>
  <c r="AG428" i="3" s="1"/>
  <c r="B466" i="1"/>
  <c r="AP465" i="1"/>
  <c r="AP427" i="3" s="1"/>
  <c r="AM465" i="1"/>
  <c r="AM427" i="3" s="1"/>
  <c r="AJ465" i="1"/>
  <c r="AJ427" i="3" s="1"/>
  <c r="AG465" i="1"/>
  <c r="AG427" i="3" s="1"/>
  <c r="B465" i="1"/>
  <c r="S465" i="1" s="1"/>
  <c r="AU465" i="1" s="1"/>
  <c r="AU427" i="3" s="1"/>
  <c r="AP464" i="1"/>
  <c r="AP426" i="3" s="1"/>
  <c r="AM464" i="1"/>
  <c r="AM426" i="3" s="1"/>
  <c r="AJ464" i="1"/>
  <c r="AJ426" i="3" s="1"/>
  <c r="AG464" i="1"/>
  <c r="AG426" i="3" s="1"/>
  <c r="B464" i="1"/>
  <c r="S464" i="1" s="1"/>
  <c r="AU464" i="1" s="1"/>
  <c r="AP463" i="1"/>
  <c r="AP425" i="3" s="1"/>
  <c r="AM463" i="1"/>
  <c r="AM425" i="3" s="1"/>
  <c r="AJ463" i="1"/>
  <c r="AJ425" i="3" s="1"/>
  <c r="AG463" i="1"/>
  <c r="AG425" i="3" s="1"/>
  <c r="B463" i="1"/>
  <c r="AP462" i="1"/>
  <c r="AP424" i="3" s="1"/>
  <c r="AM462" i="1"/>
  <c r="AM424" i="3" s="1"/>
  <c r="AJ462" i="1"/>
  <c r="AJ424" i="3" s="1"/>
  <c r="AG462" i="1"/>
  <c r="AG424" i="3" s="1"/>
  <c r="B462" i="1"/>
  <c r="R462" i="1" s="1"/>
  <c r="AT462" i="1" s="1"/>
  <c r="AP461" i="1"/>
  <c r="AP423" i="3" s="1"/>
  <c r="AM461" i="1"/>
  <c r="AM423" i="3" s="1"/>
  <c r="AJ461" i="1"/>
  <c r="AJ423" i="3" s="1"/>
  <c r="AG461" i="1"/>
  <c r="AG423" i="3" s="1"/>
  <c r="B461" i="1"/>
  <c r="AP460" i="1"/>
  <c r="AP422" i="3" s="1"/>
  <c r="AM460" i="1"/>
  <c r="AM422" i="3" s="1"/>
  <c r="AJ460" i="1"/>
  <c r="AJ422" i="3" s="1"/>
  <c r="AG460" i="1"/>
  <c r="AG422" i="3" s="1"/>
  <c r="B460" i="1"/>
  <c r="R460" i="1" s="1"/>
  <c r="AT460" i="1" s="1"/>
  <c r="AP459" i="1"/>
  <c r="AP421" i="3" s="1"/>
  <c r="AM459" i="1"/>
  <c r="AM421" i="3" s="1"/>
  <c r="AJ459" i="1"/>
  <c r="AJ421" i="3" s="1"/>
  <c r="AG459" i="1"/>
  <c r="AG421" i="3" s="1"/>
  <c r="B459" i="1"/>
  <c r="N459" i="1" s="1"/>
  <c r="AB459" i="1" s="1"/>
  <c r="AQ459" i="1" s="1"/>
  <c r="AP458" i="1"/>
  <c r="AP420" i="3" s="1"/>
  <c r="AM458" i="1"/>
  <c r="AM420" i="3" s="1"/>
  <c r="AJ458" i="1"/>
  <c r="AJ420" i="3" s="1"/>
  <c r="AG458" i="1"/>
  <c r="AG420" i="3" s="1"/>
  <c r="B458" i="1"/>
  <c r="S458" i="1" s="1"/>
  <c r="AU458" i="1" s="1"/>
  <c r="AP457" i="1"/>
  <c r="AP419" i="3" s="1"/>
  <c r="AM457" i="1"/>
  <c r="AM419" i="3" s="1"/>
  <c r="AJ457" i="1"/>
  <c r="AJ419" i="3" s="1"/>
  <c r="AG457" i="1"/>
  <c r="AG419" i="3" s="1"/>
  <c r="B457" i="1"/>
  <c r="AP456" i="1"/>
  <c r="AP418" i="3" s="1"/>
  <c r="AM456" i="1"/>
  <c r="AM418" i="3" s="1"/>
  <c r="AJ456" i="1"/>
  <c r="AJ418" i="3" s="1"/>
  <c r="AG456" i="1"/>
  <c r="AG418" i="3" s="1"/>
  <c r="B456" i="1"/>
  <c r="AP455" i="1"/>
  <c r="AP417" i="3" s="1"/>
  <c r="AM455" i="1"/>
  <c r="AM417" i="3" s="1"/>
  <c r="AJ455" i="1"/>
  <c r="AJ417" i="3" s="1"/>
  <c r="AG455" i="1"/>
  <c r="AG417" i="3" s="1"/>
  <c r="B455" i="1"/>
  <c r="AP454" i="1"/>
  <c r="AP416" i="3" s="1"/>
  <c r="AM454" i="1"/>
  <c r="AM416" i="3" s="1"/>
  <c r="AJ454" i="1"/>
  <c r="AJ416" i="3" s="1"/>
  <c r="AG454" i="1"/>
  <c r="AG416" i="3" s="1"/>
  <c r="B454" i="1"/>
  <c r="AP453" i="1"/>
  <c r="AP415" i="3" s="1"/>
  <c r="AM453" i="1"/>
  <c r="AM415" i="3" s="1"/>
  <c r="AJ453" i="1"/>
  <c r="AJ415" i="3" s="1"/>
  <c r="AG453" i="1"/>
  <c r="AG415" i="3" s="1"/>
  <c r="B453" i="1"/>
  <c r="AP452" i="1"/>
  <c r="AP414" i="3" s="1"/>
  <c r="AM452" i="1"/>
  <c r="AM414" i="3" s="1"/>
  <c r="AJ452" i="1"/>
  <c r="AJ414" i="3" s="1"/>
  <c r="AG452" i="1"/>
  <c r="AG414" i="3" s="1"/>
  <c r="B452" i="1"/>
  <c r="S452" i="1" s="1"/>
  <c r="AU452" i="1" s="1"/>
  <c r="AO451" i="1"/>
  <c r="AO450" i="1" s="1"/>
  <c r="AN451" i="1"/>
  <c r="AL451" i="1"/>
  <c r="AL450" i="1" s="1"/>
  <c r="AK451" i="1"/>
  <c r="AK450" i="1" s="1"/>
  <c r="AI451" i="1"/>
  <c r="AI450" i="1" s="1"/>
  <c r="AH451" i="1"/>
  <c r="AH450" i="1" s="1"/>
  <c r="AF451" i="1"/>
  <c r="AF450" i="1" s="1"/>
  <c r="AE451" i="1"/>
  <c r="AA451" i="1"/>
  <c r="AA450" i="1" s="1"/>
  <c r="Z451" i="1"/>
  <c r="Z450" i="1" s="1"/>
  <c r="Y451" i="1"/>
  <c r="Y450" i="1" s="1"/>
  <c r="X451" i="1"/>
  <c r="X450" i="1" s="1"/>
  <c r="W451" i="1"/>
  <c r="W450" i="1" s="1"/>
  <c r="V451" i="1"/>
  <c r="V450" i="1" s="1"/>
  <c r="U451" i="1"/>
  <c r="U450" i="1" s="1"/>
  <c r="T451" i="1"/>
  <c r="T450" i="1" s="1"/>
  <c r="B451" i="1"/>
  <c r="B450" i="1"/>
  <c r="AP449" i="1"/>
  <c r="AP411" i="3" s="1"/>
  <c r="AM449" i="1"/>
  <c r="AM411" i="3" s="1"/>
  <c r="AJ449" i="1"/>
  <c r="AJ411" i="3" s="1"/>
  <c r="AG449" i="1"/>
  <c r="AG411" i="3" s="1"/>
  <c r="B449" i="1"/>
  <c r="R449" i="1" s="1"/>
  <c r="AT449" i="1" s="1"/>
  <c r="AP448" i="1"/>
  <c r="AP410" i="3" s="1"/>
  <c r="AM448" i="1"/>
  <c r="AM410" i="3" s="1"/>
  <c r="AJ448" i="1"/>
  <c r="AJ410" i="3" s="1"/>
  <c r="AG448" i="1"/>
  <c r="AG410" i="3" s="1"/>
  <c r="B448" i="1"/>
  <c r="O448" i="1" s="1"/>
  <c r="AP447" i="1"/>
  <c r="AP409" i="3" s="1"/>
  <c r="AM447" i="1"/>
  <c r="AM409" i="3" s="1"/>
  <c r="AJ447" i="1"/>
  <c r="AJ409" i="3" s="1"/>
  <c r="AG447" i="1"/>
  <c r="AG409" i="3" s="1"/>
  <c r="B447" i="1"/>
  <c r="O447" i="1" s="1"/>
  <c r="AP446" i="1"/>
  <c r="AP408" i="3" s="1"/>
  <c r="AM446" i="1"/>
  <c r="AM408" i="3" s="1"/>
  <c r="AJ446" i="1"/>
  <c r="AJ408" i="3" s="1"/>
  <c r="AG446" i="1"/>
  <c r="AG408" i="3" s="1"/>
  <c r="B446" i="1"/>
  <c r="AO445" i="1"/>
  <c r="AO444" i="1" s="1"/>
  <c r="AN445" i="1"/>
  <c r="AN444" i="1" s="1"/>
  <c r="AL445" i="1"/>
  <c r="AK445" i="1"/>
  <c r="AK444" i="1" s="1"/>
  <c r="AI445" i="1"/>
  <c r="AI444" i="1" s="1"/>
  <c r="AH445" i="1"/>
  <c r="AF445" i="1"/>
  <c r="AE445" i="1"/>
  <c r="AE444" i="1" s="1"/>
  <c r="AA445" i="1"/>
  <c r="AA444" i="1" s="1"/>
  <c r="Z445" i="1"/>
  <c r="Y445" i="1"/>
  <c r="Y444" i="1" s="1"/>
  <c r="X445" i="1"/>
  <c r="X444" i="1" s="1"/>
  <c r="W445" i="1"/>
  <c r="W444" i="1" s="1"/>
  <c r="V445" i="1"/>
  <c r="V444" i="1" s="1"/>
  <c r="U445" i="1"/>
  <c r="U444" i="1" s="1"/>
  <c r="T445" i="1"/>
  <c r="T444" i="1" s="1"/>
  <c r="B445" i="1"/>
  <c r="Z444" i="1"/>
  <c r="B444" i="1"/>
  <c r="AP443" i="1"/>
  <c r="AP405" i="3" s="1"/>
  <c r="AM443" i="1"/>
  <c r="AM405" i="3" s="1"/>
  <c r="AJ443" i="1"/>
  <c r="AJ405" i="3" s="1"/>
  <c r="AG443" i="1"/>
  <c r="AG405" i="3" s="1"/>
  <c r="B443" i="1"/>
  <c r="S443" i="1" s="1"/>
  <c r="AU443" i="1" s="1"/>
  <c r="AP442" i="1"/>
  <c r="AP404" i="3" s="1"/>
  <c r="AM442" i="1"/>
  <c r="AM404" i="3" s="1"/>
  <c r="AJ442" i="1"/>
  <c r="AJ404" i="3" s="1"/>
  <c r="AG442" i="1"/>
  <c r="AG404" i="3" s="1"/>
  <c r="B442" i="1"/>
  <c r="R442" i="1" s="1"/>
  <c r="AT442" i="1" s="1"/>
  <c r="AP441" i="1"/>
  <c r="AP403" i="3" s="1"/>
  <c r="AM441" i="1"/>
  <c r="AM403" i="3" s="1"/>
  <c r="AJ441" i="1"/>
  <c r="AJ403" i="3" s="1"/>
  <c r="AG441" i="1"/>
  <c r="AG403" i="3" s="1"/>
  <c r="B441" i="1"/>
  <c r="N441" i="1" s="1"/>
  <c r="AB441" i="1" s="1"/>
  <c r="AQ441" i="1" s="1"/>
  <c r="AP440" i="1"/>
  <c r="AP402" i="3" s="1"/>
  <c r="AM440" i="1"/>
  <c r="AM402" i="3" s="1"/>
  <c r="AJ440" i="1"/>
  <c r="AJ402" i="3" s="1"/>
  <c r="AG440" i="1"/>
  <c r="AG402" i="3" s="1"/>
  <c r="B440" i="1"/>
  <c r="AP439" i="1"/>
  <c r="AP401" i="3" s="1"/>
  <c r="AM439" i="1"/>
  <c r="AM401" i="3" s="1"/>
  <c r="AJ439" i="1"/>
  <c r="AJ401" i="3" s="1"/>
  <c r="AG439" i="1"/>
  <c r="AG401" i="3" s="1"/>
  <c r="B439" i="1"/>
  <c r="N439" i="1" s="1"/>
  <c r="AB439" i="1" s="1"/>
  <c r="AQ439" i="1" s="1"/>
  <c r="AP438" i="1"/>
  <c r="AP400" i="3" s="1"/>
  <c r="AM438" i="1"/>
  <c r="AM400" i="3" s="1"/>
  <c r="AJ438" i="1"/>
  <c r="AJ400" i="3" s="1"/>
  <c r="AG438" i="1"/>
  <c r="AG400" i="3" s="1"/>
  <c r="B438" i="1"/>
  <c r="AP437" i="1"/>
  <c r="AP399" i="3" s="1"/>
  <c r="AM437" i="1"/>
  <c r="AM399" i="3" s="1"/>
  <c r="AJ437" i="1"/>
  <c r="AJ399" i="3" s="1"/>
  <c r="AG437" i="1"/>
  <c r="AG399" i="3" s="1"/>
  <c r="B437" i="1"/>
  <c r="O437" i="1" s="1"/>
  <c r="AC437" i="1" s="1"/>
  <c r="AO436" i="1"/>
  <c r="AO435" i="1" s="1"/>
  <c r="AN436" i="1"/>
  <c r="AN435" i="1" s="1"/>
  <c r="AL436" i="1"/>
  <c r="AL435" i="1" s="1"/>
  <c r="AK436" i="1"/>
  <c r="AK435" i="1" s="1"/>
  <c r="AI436" i="1"/>
  <c r="AI435" i="1" s="1"/>
  <c r="AH436" i="1"/>
  <c r="AF436" i="1"/>
  <c r="AE436" i="1"/>
  <c r="AE435" i="1" s="1"/>
  <c r="AA436" i="1"/>
  <c r="AA435" i="1" s="1"/>
  <c r="Z436" i="1"/>
  <c r="Z435" i="1" s="1"/>
  <c r="Y436" i="1"/>
  <c r="Y435" i="1" s="1"/>
  <c r="X436" i="1"/>
  <c r="X435" i="1" s="1"/>
  <c r="W436" i="1"/>
  <c r="W435" i="1" s="1"/>
  <c r="V436" i="1"/>
  <c r="V435" i="1" s="1"/>
  <c r="U436" i="1"/>
  <c r="U435" i="1" s="1"/>
  <c r="T436" i="1"/>
  <c r="T435" i="1" s="1"/>
  <c r="B436" i="1"/>
  <c r="B435" i="1"/>
  <c r="B434" i="1"/>
  <c r="AP433" i="1"/>
  <c r="AP395" i="3" s="1"/>
  <c r="AM433" i="1"/>
  <c r="AM395" i="3" s="1"/>
  <c r="AJ433" i="1"/>
  <c r="AJ395" i="3" s="1"/>
  <c r="AG433" i="1"/>
  <c r="AG395" i="3" s="1"/>
  <c r="B433" i="1"/>
  <c r="N433" i="1" s="1"/>
  <c r="AB433" i="1" s="1"/>
  <c r="AQ433" i="1" s="1"/>
  <c r="AP432" i="1"/>
  <c r="AP394" i="3" s="1"/>
  <c r="AM432" i="1"/>
  <c r="AM394" i="3" s="1"/>
  <c r="AJ432" i="1"/>
  <c r="AJ394" i="3" s="1"/>
  <c r="AG432" i="1"/>
  <c r="AG394" i="3" s="1"/>
  <c r="B432" i="1"/>
  <c r="AP431" i="1"/>
  <c r="AP393" i="3" s="1"/>
  <c r="AM431" i="1"/>
  <c r="AM393" i="3" s="1"/>
  <c r="AJ431" i="1"/>
  <c r="AJ393" i="3" s="1"/>
  <c r="AG431" i="1"/>
  <c r="AG393" i="3" s="1"/>
  <c r="B431" i="1"/>
  <c r="N431" i="1" s="1"/>
  <c r="AB431" i="1" s="1"/>
  <c r="AQ431" i="1" s="1"/>
  <c r="AP430" i="1"/>
  <c r="AP392" i="3" s="1"/>
  <c r="AM430" i="1"/>
  <c r="AM392" i="3" s="1"/>
  <c r="AJ430" i="1"/>
  <c r="AJ392" i="3" s="1"/>
  <c r="AG430" i="1"/>
  <c r="AG392" i="3" s="1"/>
  <c r="B430" i="1"/>
  <c r="AO429" i="1"/>
  <c r="AN429" i="1"/>
  <c r="AL429" i="1"/>
  <c r="AK429" i="1"/>
  <c r="AK428" i="1" s="1"/>
  <c r="AI429" i="1"/>
  <c r="AH429" i="1"/>
  <c r="AH428" i="1" s="1"/>
  <c r="AF429" i="1"/>
  <c r="AF428" i="1" s="1"/>
  <c r="AE429" i="1"/>
  <c r="AE428" i="1" s="1"/>
  <c r="AA429" i="1"/>
  <c r="AA428" i="1" s="1"/>
  <c r="Z429" i="1"/>
  <c r="Z428" i="1" s="1"/>
  <c r="Y429" i="1"/>
  <c r="Y428" i="1" s="1"/>
  <c r="X429" i="1"/>
  <c r="X428" i="1" s="1"/>
  <c r="W429" i="1"/>
  <c r="W428" i="1" s="1"/>
  <c r="V429" i="1"/>
  <c r="V428" i="1" s="1"/>
  <c r="U429" i="1"/>
  <c r="U428" i="1" s="1"/>
  <c r="T429" i="1"/>
  <c r="T428" i="1" s="1"/>
  <c r="B429" i="1"/>
  <c r="AN428" i="1"/>
  <c r="B428" i="1"/>
  <c r="AP427" i="1"/>
  <c r="AP389" i="3" s="1"/>
  <c r="AM427" i="1"/>
  <c r="AM389" i="3" s="1"/>
  <c r="AJ427" i="1"/>
  <c r="AJ389" i="3" s="1"/>
  <c r="AG427" i="1"/>
  <c r="AG389" i="3" s="1"/>
  <c r="B427" i="1"/>
  <c r="O427" i="1" s="1"/>
  <c r="AO426" i="1"/>
  <c r="AO425" i="1" s="1"/>
  <c r="AN426" i="1"/>
  <c r="AL426" i="1"/>
  <c r="AK426" i="1"/>
  <c r="AI426" i="1"/>
  <c r="AI425" i="1" s="1"/>
  <c r="AH426" i="1"/>
  <c r="AH425" i="1" s="1"/>
  <c r="AF426" i="1"/>
  <c r="AF425" i="1" s="1"/>
  <c r="AE426" i="1"/>
  <c r="AE425" i="1" s="1"/>
  <c r="AA426" i="1"/>
  <c r="AA425" i="1" s="1"/>
  <c r="Z426" i="1"/>
  <c r="Z425" i="1" s="1"/>
  <c r="Y426" i="1"/>
  <c r="Y425" i="1" s="1"/>
  <c r="X426" i="1"/>
  <c r="X425" i="1" s="1"/>
  <c r="W426" i="1"/>
  <c r="W425" i="1" s="1"/>
  <c r="V426" i="1"/>
  <c r="V425" i="1" s="1"/>
  <c r="U426" i="1"/>
  <c r="U425" i="1" s="1"/>
  <c r="T426" i="1"/>
  <c r="T425" i="1" s="1"/>
  <c r="B426" i="1"/>
  <c r="AN425" i="1"/>
  <c r="AK425" i="1"/>
  <c r="B425" i="1"/>
  <c r="B424" i="1"/>
  <c r="AP423" i="1"/>
  <c r="AP385" i="3" s="1"/>
  <c r="AM423" i="1"/>
  <c r="AM385" i="3" s="1"/>
  <c r="AJ423" i="1"/>
  <c r="AJ385" i="3" s="1"/>
  <c r="AG423" i="1"/>
  <c r="AG385" i="3" s="1"/>
  <c r="B423" i="1"/>
  <c r="AP422" i="1"/>
  <c r="AP384" i="3" s="1"/>
  <c r="AM422" i="1"/>
  <c r="AM384" i="3" s="1"/>
  <c r="AJ422" i="1"/>
  <c r="AJ384" i="3" s="1"/>
  <c r="AG422" i="1"/>
  <c r="AG384" i="3" s="1"/>
  <c r="B422" i="1"/>
  <c r="AO421" i="1"/>
  <c r="AO420" i="1" s="1"/>
  <c r="AO419" i="1" s="1"/>
  <c r="AN421" i="1"/>
  <c r="AN420" i="1" s="1"/>
  <c r="AL421" i="1"/>
  <c r="AL420" i="1" s="1"/>
  <c r="AK421" i="1"/>
  <c r="AK420" i="1" s="1"/>
  <c r="AK419" i="1" s="1"/>
  <c r="AI421" i="1"/>
  <c r="AI420" i="1" s="1"/>
  <c r="AH421" i="1"/>
  <c r="AF421" i="1"/>
  <c r="AF420" i="1" s="1"/>
  <c r="AF419" i="1" s="1"/>
  <c r="AE421" i="1"/>
  <c r="AE420" i="1" s="1"/>
  <c r="AE419" i="1" s="1"/>
  <c r="AA421" i="1"/>
  <c r="AA420" i="1" s="1"/>
  <c r="AA419" i="1" s="1"/>
  <c r="Z421" i="1"/>
  <c r="Z420" i="1" s="1"/>
  <c r="Z419" i="1" s="1"/>
  <c r="Y421" i="1"/>
  <c r="Y420" i="1" s="1"/>
  <c r="Y419" i="1" s="1"/>
  <c r="X421" i="1"/>
  <c r="X420" i="1" s="1"/>
  <c r="X419" i="1" s="1"/>
  <c r="W421" i="1"/>
  <c r="W420" i="1" s="1"/>
  <c r="W419" i="1" s="1"/>
  <c r="V421" i="1"/>
  <c r="V420" i="1" s="1"/>
  <c r="V419" i="1" s="1"/>
  <c r="U421" i="1"/>
  <c r="U420" i="1" s="1"/>
  <c r="U419" i="1" s="1"/>
  <c r="T421" i="1"/>
  <c r="T420" i="1" s="1"/>
  <c r="T419" i="1" s="1"/>
  <c r="B421" i="1"/>
  <c r="B420" i="1"/>
  <c r="B419" i="1"/>
  <c r="B418" i="1"/>
  <c r="AP417" i="1"/>
  <c r="AP379" i="3" s="1"/>
  <c r="AM417" i="1"/>
  <c r="AM379" i="3" s="1"/>
  <c r="AJ417" i="1"/>
  <c r="AJ379" i="3" s="1"/>
  <c r="AG417" i="1"/>
  <c r="AG379" i="3" s="1"/>
  <c r="B417" i="1"/>
  <c r="S417" i="1" s="1"/>
  <c r="AU417" i="1" s="1"/>
  <c r="AO416" i="1"/>
  <c r="AO415" i="1" s="1"/>
  <c r="AN416" i="1"/>
  <c r="AL416" i="1"/>
  <c r="AK416" i="1"/>
  <c r="AI416" i="1"/>
  <c r="AH416" i="1"/>
  <c r="AH415" i="1" s="1"/>
  <c r="AF416" i="1"/>
  <c r="AF415" i="1" s="1"/>
  <c r="AE416" i="1"/>
  <c r="AE415" i="1" s="1"/>
  <c r="AA416" i="1"/>
  <c r="AA415" i="1" s="1"/>
  <c r="Z416" i="1"/>
  <c r="Z415" i="1" s="1"/>
  <c r="Y416" i="1"/>
  <c r="Y415" i="1" s="1"/>
  <c r="X416" i="1"/>
  <c r="X415" i="1" s="1"/>
  <c r="W416" i="1"/>
  <c r="W415" i="1" s="1"/>
  <c r="V416" i="1"/>
  <c r="V415" i="1" s="1"/>
  <c r="U416" i="1"/>
  <c r="U415" i="1" s="1"/>
  <c r="T416" i="1"/>
  <c r="T415" i="1" s="1"/>
  <c r="B416" i="1"/>
  <c r="AN415" i="1"/>
  <c r="AL415" i="1"/>
  <c r="B415" i="1"/>
  <c r="AP414" i="1"/>
  <c r="AP376" i="3" s="1"/>
  <c r="AM414" i="1"/>
  <c r="AM376" i="3" s="1"/>
  <c r="AJ414" i="1"/>
  <c r="AJ376" i="3" s="1"/>
  <c r="AG414" i="1"/>
  <c r="AG376" i="3" s="1"/>
  <c r="B414" i="1"/>
  <c r="AP413" i="1"/>
  <c r="AP375" i="3" s="1"/>
  <c r="AM413" i="1"/>
  <c r="AM375" i="3" s="1"/>
  <c r="AJ413" i="1"/>
  <c r="AJ375" i="3" s="1"/>
  <c r="AG413" i="1"/>
  <c r="AG375" i="3" s="1"/>
  <c r="AP412" i="1"/>
  <c r="AP374" i="3" s="1"/>
  <c r="AM412" i="1"/>
  <c r="AM374" i="3" s="1"/>
  <c r="AJ412" i="1"/>
  <c r="AJ374" i="3" s="1"/>
  <c r="AG412" i="1"/>
  <c r="AG374" i="3" s="1"/>
  <c r="F412" i="1"/>
  <c r="AP411" i="1"/>
  <c r="AP373" i="3" s="1"/>
  <c r="AM411" i="1"/>
  <c r="AM373" i="3" s="1"/>
  <c r="AJ411" i="1"/>
  <c r="AJ373" i="3" s="1"/>
  <c r="AG411" i="1"/>
  <c r="AG373" i="3" s="1"/>
  <c r="K411" i="1"/>
  <c r="B411" i="1" s="1"/>
  <c r="AO410" i="1"/>
  <c r="AN410" i="1"/>
  <c r="AN409" i="1" s="1"/>
  <c r="AL410" i="1"/>
  <c r="AL409" i="1" s="1"/>
  <c r="AK410" i="1"/>
  <c r="AK409" i="1" s="1"/>
  <c r="AI410" i="1"/>
  <c r="AH410" i="1"/>
  <c r="AF410" i="1"/>
  <c r="AF409" i="1" s="1"/>
  <c r="AE410" i="1"/>
  <c r="AE409" i="1" s="1"/>
  <c r="AA410" i="1"/>
  <c r="AA409" i="1" s="1"/>
  <c r="Z410" i="1"/>
  <c r="Z409" i="1" s="1"/>
  <c r="Y410" i="1"/>
  <c r="Y409" i="1" s="1"/>
  <c r="X410" i="1"/>
  <c r="X409" i="1" s="1"/>
  <c r="W410" i="1"/>
  <c r="W409" i="1" s="1"/>
  <c r="V410" i="1"/>
  <c r="V409" i="1" s="1"/>
  <c r="U410" i="1"/>
  <c r="U409" i="1" s="1"/>
  <c r="T410" i="1"/>
  <c r="T409" i="1" s="1"/>
  <c r="B410" i="1"/>
  <c r="AH409" i="1"/>
  <c r="B409" i="1"/>
  <c r="B408" i="1"/>
  <c r="AP407" i="1"/>
  <c r="AP369" i="3" s="1"/>
  <c r="AM407" i="1"/>
  <c r="AM369" i="3" s="1"/>
  <c r="AJ407" i="1"/>
  <c r="AJ369" i="3" s="1"/>
  <c r="AG407" i="1"/>
  <c r="AG369" i="3" s="1"/>
  <c r="B407" i="1"/>
  <c r="AO406" i="1"/>
  <c r="AN406" i="1"/>
  <c r="AN405" i="1" s="1"/>
  <c r="AN404" i="1" s="1"/>
  <c r="AL406" i="1"/>
  <c r="AL405" i="1" s="1"/>
  <c r="AL404" i="1" s="1"/>
  <c r="AK406" i="1"/>
  <c r="AK405" i="1" s="1"/>
  <c r="AK404" i="1" s="1"/>
  <c r="AI406" i="1"/>
  <c r="AI405" i="1" s="1"/>
  <c r="AH406" i="1"/>
  <c r="AF406" i="1"/>
  <c r="AF405" i="1" s="1"/>
  <c r="AE406" i="1"/>
  <c r="AA406" i="1"/>
  <c r="AA405" i="1" s="1"/>
  <c r="AA404" i="1" s="1"/>
  <c r="Z406" i="1"/>
  <c r="Z405" i="1" s="1"/>
  <c r="Z404" i="1" s="1"/>
  <c r="Y406" i="1"/>
  <c r="Y405" i="1" s="1"/>
  <c r="Y404" i="1" s="1"/>
  <c r="X406" i="1"/>
  <c r="X405" i="1" s="1"/>
  <c r="X404" i="1" s="1"/>
  <c r="W406" i="1"/>
  <c r="W405" i="1" s="1"/>
  <c r="W404" i="1" s="1"/>
  <c r="V406" i="1"/>
  <c r="V405" i="1" s="1"/>
  <c r="V404" i="1" s="1"/>
  <c r="U406" i="1"/>
  <c r="U405" i="1" s="1"/>
  <c r="U404" i="1" s="1"/>
  <c r="T406" i="1"/>
  <c r="T405" i="1" s="1"/>
  <c r="T404" i="1" s="1"/>
  <c r="B406" i="1"/>
  <c r="B405" i="1"/>
  <c r="B404" i="1"/>
  <c r="AP403" i="1"/>
  <c r="AP365" i="3" s="1"/>
  <c r="AM403" i="1"/>
  <c r="AM365" i="3" s="1"/>
  <c r="AJ403" i="1"/>
  <c r="AJ365" i="3" s="1"/>
  <c r="AG403" i="1"/>
  <c r="AG365" i="3" s="1"/>
  <c r="B403" i="1"/>
  <c r="O403" i="1" s="1"/>
  <c r="AO402" i="1"/>
  <c r="AO401" i="1" s="1"/>
  <c r="AO400" i="1" s="1"/>
  <c r="AN402" i="1"/>
  <c r="AN401" i="1" s="1"/>
  <c r="AN400" i="1" s="1"/>
  <c r="AL402" i="1"/>
  <c r="AL401" i="1" s="1"/>
  <c r="AK402" i="1"/>
  <c r="AK401" i="1" s="1"/>
  <c r="AK400" i="1" s="1"/>
  <c r="AI402" i="1"/>
  <c r="AH402" i="1"/>
  <c r="AH401" i="1" s="1"/>
  <c r="AH400" i="1" s="1"/>
  <c r="AF402" i="1"/>
  <c r="AE402" i="1"/>
  <c r="AE401" i="1" s="1"/>
  <c r="AE400" i="1" s="1"/>
  <c r="AA402" i="1"/>
  <c r="AA401" i="1" s="1"/>
  <c r="AA400" i="1" s="1"/>
  <c r="Z402" i="1"/>
  <c r="Z401" i="1" s="1"/>
  <c r="Z400" i="1" s="1"/>
  <c r="Y402" i="1"/>
  <c r="Y401" i="1" s="1"/>
  <c r="Y400" i="1" s="1"/>
  <c r="X402" i="1"/>
  <c r="X401" i="1" s="1"/>
  <c r="X400" i="1" s="1"/>
  <c r="W402" i="1"/>
  <c r="W401" i="1" s="1"/>
  <c r="W400" i="1" s="1"/>
  <c r="V402" i="1"/>
  <c r="V401" i="1" s="1"/>
  <c r="V400" i="1" s="1"/>
  <c r="U402" i="1"/>
  <c r="U401" i="1" s="1"/>
  <c r="U400" i="1" s="1"/>
  <c r="T402" i="1"/>
  <c r="T401" i="1" s="1"/>
  <c r="T400" i="1" s="1"/>
  <c r="B402" i="1"/>
  <c r="B401" i="1"/>
  <c r="B400" i="1"/>
  <c r="B399" i="1"/>
  <c r="AP398" i="1"/>
  <c r="AP360" i="3" s="1"/>
  <c r="AM398" i="1"/>
  <c r="AM360" i="3" s="1"/>
  <c r="AJ398" i="1"/>
  <c r="AJ360" i="3" s="1"/>
  <c r="AG398" i="1"/>
  <c r="AG360" i="3" s="1"/>
  <c r="B398" i="1"/>
  <c r="N398" i="1" s="1"/>
  <c r="AO397" i="1"/>
  <c r="AN397" i="1"/>
  <c r="AL397" i="1"/>
  <c r="AK397" i="1"/>
  <c r="AI397" i="1"/>
  <c r="AH397" i="1"/>
  <c r="AF397" i="1"/>
  <c r="AE397" i="1"/>
  <c r="AA397" i="1"/>
  <c r="Z397" i="1"/>
  <c r="Y397" i="1"/>
  <c r="X397" i="1"/>
  <c r="W397" i="1"/>
  <c r="V397" i="1"/>
  <c r="U397" i="1"/>
  <c r="T397" i="1"/>
  <c r="B397" i="1"/>
  <c r="AP396" i="1"/>
  <c r="AP358" i="3" s="1"/>
  <c r="AM396" i="1"/>
  <c r="AM358" i="3" s="1"/>
  <c r="AJ396" i="1"/>
  <c r="AJ358" i="3" s="1"/>
  <c r="AG396" i="1"/>
  <c r="AG358" i="3" s="1"/>
  <c r="B396" i="1"/>
  <c r="N396" i="1" s="1"/>
  <c r="AO395" i="1"/>
  <c r="AN395" i="1"/>
  <c r="AL395" i="1"/>
  <c r="AK395" i="1"/>
  <c r="AI395" i="1"/>
  <c r="AH395" i="1"/>
  <c r="AF395" i="1"/>
  <c r="AE395" i="1"/>
  <c r="AA395" i="1"/>
  <c r="Z395" i="1"/>
  <c r="Y395" i="1"/>
  <c r="X395" i="1"/>
  <c r="W395" i="1"/>
  <c r="V395" i="1"/>
  <c r="U395" i="1"/>
  <c r="T395" i="1"/>
  <c r="B395" i="1"/>
  <c r="B394" i="1"/>
  <c r="AP393" i="1"/>
  <c r="AP355" i="3" s="1"/>
  <c r="AM393" i="1"/>
  <c r="AM355" i="3" s="1"/>
  <c r="AJ393" i="1"/>
  <c r="AJ355" i="3" s="1"/>
  <c r="AG393" i="1"/>
  <c r="AG355" i="3" s="1"/>
  <c r="B393" i="1"/>
  <c r="S393" i="1" s="1"/>
  <c r="AU393" i="1" s="1"/>
  <c r="AP392" i="1"/>
  <c r="AP354" i="3" s="1"/>
  <c r="AM392" i="1"/>
  <c r="AM354" i="3" s="1"/>
  <c r="AJ392" i="1"/>
  <c r="AJ354" i="3" s="1"/>
  <c r="AG392" i="1"/>
  <c r="AG354" i="3" s="1"/>
  <c r="B392" i="1"/>
  <c r="S392" i="1" s="1"/>
  <c r="AU392" i="1" s="1"/>
  <c r="AO391" i="1"/>
  <c r="AN391" i="1"/>
  <c r="AL391" i="1"/>
  <c r="AK391" i="1"/>
  <c r="AI391" i="1"/>
  <c r="AH391" i="1"/>
  <c r="AF391" i="1"/>
  <c r="AE391" i="1"/>
  <c r="AA391" i="1"/>
  <c r="Z391" i="1"/>
  <c r="Y391" i="1"/>
  <c r="X391" i="1"/>
  <c r="W391" i="1"/>
  <c r="V391" i="1"/>
  <c r="U391" i="1"/>
  <c r="T391" i="1"/>
  <c r="B391" i="1"/>
  <c r="AP390" i="1"/>
  <c r="AP352" i="3" s="1"/>
  <c r="AM390" i="1"/>
  <c r="AM352" i="3" s="1"/>
  <c r="AJ390" i="1"/>
  <c r="AJ352" i="3" s="1"/>
  <c r="AG390" i="1"/>
  <c r="AG352" i="3" s="1"/>
  <c r="B390" i="1"/>
  <c r="AP389" i="1"/>
  <c r="AP351" i="3" s="1"/>
  <c r="AM389" i="1"/>
  <c r="AM351" i="3" s="1"/>
  <c r="AJ389" i="1"/>
  <c r="AJ351" i="3" s="1"/>
  <c r="AG389" i="1"/>
  <c r="AG351" i="3" s="1"/>
  <c r="B389" i="1"/>
  <c r="AP388" i="1"/>
  <c r="AP350" i="3" s="1"/>
  <c r="AM388" i="1"/>
  <c r="AM350" i="3" s="1"/>
  <c r="AJ388" i="1"/>
  <c r="AJ350" i="3" s="1"/>
  <c r="AG388" i="1"/>
  <c r="AG350" i="3" s="1"/>
  <c r="B388" i="1"/>
  <c r="S388" i="1" s="1"/>
  <c r="AU388" i="1" s="1"/>
  <c r="AP387" i="1"/>
  <c r="AP349" i="3" s="1"/>
  <c r="AM387" i="1"/>
  <c r="AM349" i="3" s="1"/>
  <c r="AJ387" i="1"/>
  <c r="AJ349" i="3" s="1"/>
  <c r="AG387" i="1"/>
  <c r="AG349" i="3" s="1"/>
  <c r="B387" i="1"/>
  <c r="N387" i="1" s="1"/>
  <c r="AB387" i="1" s="1"/>
  <c r="AQ387" i="1" s="1"/>
  <c r="AP386" i="1"/>
  <c r="AP348" i="3" s="1"/>
  <c r="AM386" i="1"/>
  <c r="AM348" i="3" s="1"/>
  <c r="AJ386" i="1"/>
  <c r="AJ348" i="3" s="1"/>
  <c r="AG386" i="1"/>
  <c r="AG348" i="3" s="1"/>
  <c r="B386" i="1"/>
  <c r="R386" i="1" s="1"/>
  <c r="AT386" i="1" s="1"/>
  <c r="AP385" i="1"/>
  <c r="AP347" i="3" s="1"/>
  <c r="AM385" i="1"/>
  <c r="AM347" i="3" s="1"/>
  <c r="AJ385" i="1"/>
  <c r="AJ347" i="3" s="1"/>
  <c r="AG385" i="1"/>
  <c r="AG347" i="3" s="1"/>
  <c r="B385" i="1"/>
  <c r="AP384" i="1"/>
  <c r="AP346" i="3" s="1"/>
  <c r="AM384" i="1"/>
  <c r="AM346" i="3" s="1"/>
  <c r="AJ384" i="1"/>
  <c r="AJ346" i="3" s="1"/>
  <c r="AG384" i="1"/>
  <c r="AG346" i="3" s="1"/>
  <c r="B384" i="1"/>
  <c r="O384" i="1" s="1"/>
  <c r="AC384" i="1" s="1"/>
  <c r="AP383" i="1"/>
  <c r="AP345" i="3" s="1"/>
  <c r="AM383" i="1"/>
  <c r="AM345" i="3" s="1"/>
  <c r="AJ383" i="1"/>
  <c r="AJ345" i="3" s="1"/>
  <c r="AG383" i="1"/>
  <c r="AG345" i="3" s="1"/>
  <c r="B383" i="1"/>
  <c r="R383" i="1" s="1"/>
  <c r="AT383" i="1" s="1"/>
  <c r="AP382" i="1"/>
  <c r="AP344" i="3" s="1"/>
  <c r="AM382" i="1"/>
  <c r="AM344" i="3" s="1"/>
  <c r="AJ382" i="1"/>
  <c r="AJ344" i="3" s="1"/>
  <c r="AG382" i="1"/>
  <c r="AG344" i="3" s="1"/>
  <c r="B382" i="1"/>
  <c r="S382" i="1" s="1"/>
  <c r="AU382" i="1" s="1"/>
  <c r="AP381" i="1"/>
  <c r="AP343" i="3" s="1"/>
  <c r="AM381" i="1"/>
  <c r="AM343" i="3" s="1"/>
  <c r="AJ381" i="1"/>
  <c r="AJ343" i="3" s="1"/>
  <c r="AG381" i="1"/>
  <c r="AG343" i="3" s="1"/>
  <c r="B381" i="1"/>
  <c r="AP380" i="1"/>
  <c r="AP342" i="3" s="1"/>
  <c r="AM380" i="1"/>
  <c r="AM342" i="3" s="1"/>
  <c r="AJ380" i="1"/>
  <c r="AJ342" i="3" s="1"/>
  <c r="AG380" i="1"/>
  <c r="AG342" i="3" s="1"/>
  <c r="B380" i="1"/>
  <c r="O380" i="1" s="1"/>
  <c r="AC380" i="1" s="1"/>
  <c r="AP379" i="1"/>
  <c r="AP341" i="3" s="1"/>
  <c r="AM379" i="1"/>
  <c r="AM341" i="3" s="1"/>
  <c r="AJ379" i="1"/>
  <c r="AJ341" i="3" s="1"/>
  <c r="AG379" i="1"/>
  <c r="AG341" i="3" s="1"/>
  <c r="B379" i="1"/>
  <c r="S379" i="1" s="1"/>
  <c r="AU379" i="1" s="1"/>
  <c r="AP378" i="1"/>
  <c r="AP340" i="3" s="1"/>
  <c r="AM378" i="1"/>
  <c r="AM340" i="3" s="1"/>
  <c r="AJ378" i="1"/>
  <c r="AJ340" i="3" s="1"/>
  <c r="AG378" i="1"/>
  <c r="AG340" i="3" s="1"/>
  <c r="B378" i="1"/>
  <c r="R378" i="1" s="1"/>
  <c r="AT378" i="1" s="1"/>
  <c r="AP377" i="1"/>
  <c r="AP339" i="3" s="1"/>
  <c r="AM377" i="1"/>
  <c r="AM339" i="3" s="1"/>
  <c r="AJ377" i="1"/>
  <c r="AJ339" i="3" s="1"/>
  <c r="AG377" i="1"/>
  <c r="AG339" i="3" s="1"/>
  <c r="B377" i="1"/>
  <c r="R377" i="1" s="1"/>
  <c r="AT377" i="1" s="1"/>
  <c r="AP376" i="1"/>
  <c r="AP338" i="3" s="1"/>
  <c r="AM376" i="1"/>
  <c r="AM338" i="3" s="1"/>
  <c r="AJ376" i="1"/>
  <c r="AJ338" i="3" s="1"/>
  <c r="AG376" i="1"/>
  <c r="AG338" i="3" s="1"/>
  <c r="B376" i="1"/>
  <c r="AP375" i="1"/>
  <c r="AP337" i="3" s="1"/>
  <c r="AM375" i="1"/>
  <c r="AM337" i="3" s="1"/>
  <c r="AJ375" i="1"/>
  <c r="AJ337" i="3" s="1"/>
  <c r="AG375" i="1"/>
  <c r="AG337" i="3" s="1"/>
  <c r="B375" i="1"/>
  <c r="AO374" i="1"/>
  <c r="AN374" i="1"/>
  <c r="AL374" i="1"/>
  <c r="AK374" i="1"/>
  <c r="AI374" i="1"/>
  <c r="AH374" i="1"/>
  <c r="AF374" i="1"/>
  <c r="AE374" i="1"/>
  <c r="AA374" i="1"/>
  <c r="Z374" i="1"/>
  <c r="Y374" i="1"/>
  <c r="X374" i="1"/>
  <c r="W374" i="1"/>
  <c r="V374" i="1"/>
  <c r="U374" i="1"/>
  <c r="T374" i="1"/>
  <c r="B374" i="1"/>
  <c r="B373" i="1"/>
  <c r="B372" i="1"/>
  <c r="AP371" i="1"/>
  <c r="AP333" i="3" s="1"/>
  <c r="AM371" i="1"/>
  <c r="AM333" i="3" s="1"/>
  <c r="AJ371" i="1"/>
  <c r="AJ333" i="3" s="1"/>
  <c r="AG371" i="1"/>
  <c r="AG333" i="3" s="1"/>
  <c r="B371" i="1"/>
  <c r="S371" i="1" s="1"/>
  <c r="AU371" i="1" s="1"/>
  <c r="AP370" i="1"/>
  <c r="AP332" i="3" s="1"/>
  <c r="AM370" i="1"/>
  <c r="AM332" i="3" s="1"/>
  <c r="AJ370" i="1"/>
  <c r="AJ332" i="3" s="1"/>
  <c r="AG370" i="1"/>
  <c r="AG332" i="3" s="1"/>
  <c r="B370" i="1"/>
  <c r="AO369" i="1"/>
  <c r="AN369" i="1"/>
  <c r="AN368" i="1" s="1"/>
  <c r="AN367" i="1" s="1"/>
  <c r="AL369" i="1"/>
  <c r="AK369" i="1"/>
  <c r="AK368" i="1" s="1"/>
  <c r="AK367" i="1" s="1"/>
  <c r="AI369" i="1"/>
  <c r="AI368" i="1" s="1"/>
  <c r="AH369" i="1"/>
  <c r="AF369" i="1"/>
  <c r="AE369" i="1"/>
  <c r="AE368" i="1" s="1"/>
  <c r="AA369" i="1"/>
  <c r="AA368" i="1" s="1"/>
  <c r="AA367" i="1" s="1"/>
  <c r="Z369" i="1"/>
  <c r="Z368" i="1" s="1"/>
  <c r="Z367" i="1" s="1"/>
  <c r="Y369" i="1"/>
  <c r="Y368" i="1" s="1"/>
  <c r="Y367" i="1" s="1"/>
  <c r="X369" i="1"/>
  <c r="X368" i="1" s="1"/>
  <c r="X367" i="1" s="1"/>
  <c r="W369" i="1"/>
  <c r="W368" i="1" s="1"/>
  <c r="W367" i="1" s="1"/>
  <c r="V369" i="1"/>
  <c r="V368" i="1" s="1"/>
  <c r="V367" i="1" s="1"/>
  <c r="U369" i="1"/>
  <c r="U368" i="1" s="1"/>
  <c r="U367" i="1" s="1"/>
  <c r="T369" i="1"/>
  <c r="T368" i="1" s="1"/>
  <c r="T367" i="1" s="1"/>
  <c r="B369" i="1"/>
  <c r="B368" i="1"/>
  <c r="B367" i="1"/>
  <c r="B366" i="1"/>
  <c r="AP365" i="1"/>
  <c r="AP327" i="3" s="1"/>
  <c r="AM365" i="1"/>
  <c r="AM327" i="3" s="1"/>
  <c r="AJ365" i="1"/>
  <c r="AJ327" i="3" s="1"/>
  <c r="AG365" i="1"/>
  <c r="AG327" i="3" s="1"/>
  <c r="B365" i="1"/>
  <c r="AO364" i="1"/>
  <c r="AN364" i="1"/>
  <c r="AN363" i="1" s="1"/>
  <c r="AL364" i="1"/>
  <c r="AL363" i="1" s="1"/>
  <c r="AK364" i="1"/>
  <c r="AK363" i="1" s="1"/>
  <c r="AI364" i="1"/>
  <c r="AH364" i="1"/>
  <c r="AH363" i="1" s="1"/>
  <c r="AF364" i="1"/>
  <c r="AF363" i="1" s="1"/>
  <c r="AE364" i="1"/>
  <c r="AA364" i="1"/>
  <c r="AA363" i="1" s="1"/>
  <c r="Z364" i="1"/>
  <c r="Z363" i="1" s="1"/>
  <c r="Y364" i="1"/>
  <c r="Y363" i="1" s="1"/>
  <c r="X364" i="1"/>
  <c r="X363" i="1" s="1"/>
  <c r="W364" i="1"/>
  <c r="W363" i="1" s="1"/>
  <c r="V364" i="1"/>
  <c r="V363" i="1" s="1"/>
  <c r="U364" i="1"/>
  <c r="U363" i="1" s="1"/>
  <c r="T364" i="1"/>
  <c r="T363" i="1" s="1"/>
  <c r="B364" i="1"/>
  <c r="B363" i="1"/>
  <c r="AP362" i="1"/>
  <c r="AP324" i="3" s="1"/>
  <c r="AM362" i="1"/>
  <c r="AM324" i="3" s="1"/>
  <c r="AJ362" i="1"/>
  <c r="AJ324" i="3" s="1"/>
  <c r="AG362" i="1"/>
  <c r="AG324" i="3" s="1"/>
  <c r="B362" i="1"/>
  <c r="AO361" i="1"/>
  <c r="AN361" i="1"/>
  <c r="AP361" i="1" s="1"/>
  <c r="AP323" i="3" s="1"/>
  <c r="AL361" i="1"/>
  <c r="AL360" i="1" s="1"/>
  <c r="AK361" i="1"/>
  <c r="AK360" i="1" s="1"/>
  <c r="AI361" i="1"/>
  <c r="AH361" i="1"/>
  <c r="AH360" i="1" s="1"/>
  <c r="AF361" i="1"/>
  <c r="AE361" i="1"/>
  <c r="AE360" i="1" s="1"/>
  <c r="AA361" i="1"/>
  <c r="AA360" i="1" s="1"/>
  <c r="Z361" i="1"/>
  <c r="Z360" i="1" s="1"/>
  <c r="Y361" i="1"/>
  <c r="Y360" i="1" s="1"/>
  <c r="X361" i="1"/>
  <c r="X360" i="1" s="1"/>
  <c r="W361" i="1"/>
  <c r="W360" i="1" s="1"/>
  <c r="V361" i="1"/>
  <c r="V360" i="1" s="1"/>
  <c r="U361" i="1"/>
  <c r="U360" i="1" s="1"/>
  <c r="T361" i="1"/>
  <c r="T360" i="1" s="1"/>
  <c r="B361" i="1"/>
  <c r="AO360" i="1"/>
  <c r="B360" i="1"/>
  <c r="AP359" i="1"/>
  <c r="AP321" i="3" s="1"/>
  <c r="AM359" i="1"/>
  <c r="AM321" i="3" s="1"/>
  <c r="AJ359" i="1"/>
  <c r="AJ321" i="3" s="1"/>
  <c r="AG359" i="1"/>
  <c r="AG321" i="3" s="1"/>
  <c r="B359" i="1"/>
  <c r="S359" i="1" s="1"/>
  <c r="AU359" i="1" s="1"/>
  <c r="AP358" i="1"/>
  <c r="AP320" i="3" s="1"/>
  <c r="AM358" i="1"/>
  <c r="AM320" i="3" s="1"/>
  <c r="AJ358" i="1"/>
  <c r="AJ320" i="3" s="1"/>
  <c r="AG358" i="1"/>
  <c r="AG320" i="3" s="1"/>
  <c r="B358" i="1"/>
  <c r="N358" i="1" s="1"/>
  <c r="AB358" i="1" s="1"/>
  <c r="AQ358" i="1" s="1"/>
  <c r="AP357" i="1"/>
  <c r="AP319" i="3" s="1"/>
  <c r="AM357" i="1"/>
  <c r="AM319" i="3" s="1"/>
  <c r="AJ357" i="1"/>
  <c r="AJ319" i="3" s="1"/>
  <c r="AG357" i="1"/>
  <c r="AG319" i="3" s="1"/>
  <c r="B357" i="1"/>
  <c r="AP356" i="1"/>
  <c r="AP318" i="3" s="1"/>
  <c r="AM356" i="1"/>
  <c r="AM318" i="3" s="1"/>
  <c r="AJ356" i="1"/>
  <c r="AJ318" i="3" s="1"/>
  <c r="AG356" i="1"/>
  <c r="AG318" i="3" s="1"/>
  <c r="B356" i="1"/>
  <c r="N356" i="1" s="1"/>
  <c r="AB356" i="1" s="1"/>
  <c r="AQ356" i="1" s="1"/>
  <c r="AO355" i="1"/>
  <c r="AN355" i="1"/>
  <c r="AL355" i="1"/>
  <c r="AK355" i="1"/>
  <c r="AI355" i="1"/>
  <c r="AH355" i="1"/>
  <c r="AF355" i="1"/>
  <c r="AE355" i="1"/>
  <c r="AA355" i="1"/>
  <c r="Z355" i="1"/>
  <c r="Y355" i="1"/>
  <c r="X355" i="1"/>
  <c r="W355" i="1"/>
  <c r="V355" i="1"/>
  <c r="U355" i="1"/>
  <c r="T355" i="1"/>
  <c r="B355" i="1"/>
  <c r="AP354" i="1"/>
  <c r="AP316" i="3" s="1"/>
  <c r="AM354" i="1"/>
  <c r="AM316" i="3" s="1"/>
  <c r="AJ354" i="1"/>
  <c r="AJ316" i="3" s="1"/>
  <c r="AG354" i="1"/>
  <c r="AG316" i="3" s="1"/>
  <c r="B354" i="1"/>
  <c r="S354" i="1" s="1"/>
  <c r="AU354" i="1" s="1"/>
  <c r="AP353" i="1"/>
  <c r="AP315" i="3" s="1"/>
  <c r="AM353" i="1"/>
  <c r="AM315" i="3" s="1"/>
  <c r="AJ353" i="1"/>
  <c r="AJ315" i="3" s="1"/>
  <c r="AG353" i="1"/>
  <c r="AG315" i="3" s="1"/>
  <c r="B353" i="1"/>
  <c r="S353" i="1" s="1"/>
  <c r="AU353" i="1" s="1"/>
  <c r="AP352" i="1"/>
  <c r="AP314" i="3" s="1"/>
  <c r="AM352" i="1"/>
  <c r="AM314" i="3" s="1"/>
  <c r="AJ352" i="1"/>
  <c r="AJ314" i="3" s="1"/>
  <c r="AG352" i="1"/>
  <c r="AG314" i="3" s="1"/>
  <c r="B352" i="1"/>
  <c r="AP351" i="1"/>
  <c r="AP313" i="3" s="1"/>
  <c r="AM351" i="1"/>
  <c r="AM313" i="3" s="1"/>
  <c r="AJ351" i="1"/>
  <c r="AJ313" i="3" s="1"/>
  <c r="AG351" i="1"/>
  <c r="AG313" i="3" s="1"/>
  <c r="B351" i="1"/>
  <c r="O351" i="1" s="1"/>
  <c r="AC351" i="1" s="1"/>
  <c r="AR351" i="1" s="1"/>
  <c r="AO350" i="1"/>
  <c r="AN350" i="1"/>
  <c r="AL350" i="1"/>
  <c r="AK350" i="1"/>
  <c r="AI350" i="1"/>
  <c r="AH350" i="1"/>
  <c r="AF350" i="1"/>
  <c r="AE350" i="1"/>
  <c r="AA350" i="1"/>
  <c r="Z350" i="1"/>
  <c r="Y350" i="1"/>
  <c r="X350" i="1"/>
  <c r="W350" i="1"/>
  <c r="V350" i="1"/>
  <c r="U350" i="1"/>
  <c r="T350" i="1"/>
  <c r="B350" i="1"/>
  <c r="B349" i="1"/>
  <c r="AP348" i="1"/>
  <c r="AP310" i="3" s="1"/>
  <c r="AM348" i="1"/>
  <c r="AM310" i="3" s="1"/>
  <c r="AJ348" i="1"/>
  <c r="AJ310" i="3" s="1"/>
  <c r="AG348" i="1"/>
  <c r="AG310" i="3" s="1"/>
  <c r="B348" i="1"/>
  <c r="AP347" i="1"/>
  <c r="AP309" i="3" s="1"/>
  <c r="AM347" i="1"/>
  <c r="AM309" i="3" s="1"/>
  <c r="AJ347" i="1"/>
  <c r="AJ309" i="3" s="1"/>
  <c r="AG347" i="1"/>
  <c r="AG309" i="3" s="1"/>
  <c r="B347" i="1"/>
  <c r="S347" i="1" s="1"/>
  <c r="AU347" i="1" s="1"/>
  <c r="AP346" i="1"/>
  <c r="AP308" i="3" s="1"/>
  <c r="AM346" i="1"/>
  <c r="AM308" i="3" s="1"/>
  <c r="AJ346" i="1"/>
  <c r="AJ308" i="3" s="1"/>
  <c r="AG346" i="1"/>
  <c r="AG308" i="3" s="1"/>
  <c r="B346" i="1"/>
  <c r="O346" i="1" s="1"/>
  <c r="AC346" i="1" s="1"/>
  <c r="AR346" i="1" s="1"/>
  <c r="AP345" i="1"/>
  <c r="AP307" i="3" s="1"/>
  <c r="AM345" i="1"/>
  <c r="AM307" i="3" s="1"/>
  <c r="AJ345" i="1"/>
  <c r="AJ307" i="3" s="1"/>
  <c r="AG345" i="1"/>
  <c r="AG307" i="3" s="1"/>
  <c r="B345" i="1"/>
  <c r="N345" i="1" s="1"/>
  <c r="AB345" i="1" s="1"/>
  <c r="AQ345" i="1" s="1"/>
  <c r="AP344" i="1"/>
  <c r="AP306" i="3" s="1"/>
  <c r="AM344" i="1"/>
  <c r="AM306" i="3" s="1"/>
  <c r="AJ344" i="1"/>
  <c r="AJ306" i="3" s="1"/>
  <c r="AG344" i="1"/>
  <c r="AG306" i="3" s="1"/>
  <c r="B344" i="1"/>
  <c r="AP343" i="1"/>
  <c r="AP305" i="3" s="1"/>
  <c r="AM343" i="1"/>
  <c r="AM305" i="3" s="1"/>
  <c r="AJ343" i="1"/>
  <c r="AJ305" i="3" s="1"/>
  <c r="AG343" i="1"/>
  <c r="AG305" i="3" s="1"/>
  <c r="B343" i="1"/>
  <c r="O343" i="1" s="1"/>
  <c r="AP342" i="1"/>
  <c r="AP304" i="3" s="1"/>
  <c r="AM342" i="1"/>
  <c r="AM304" i="3" s="1"/>
  <c r="AJ342" i="1"/>
  <c r="AJ304" i="3" s="1"/>
  <c r="AG342" i="1"/>
  <c r="AG304" i="3" s="1"/>
  <c r="B342" i="1"/>
  <c r="R342" i="1" s="1"/>
  <c r="AT342" i="1" s="1"/>
  <c r="AP341" i="1"/>
  <c r="AP303" i="3" s="1"/>
  <c r="AM341" i="1"/>
  <c r="AM303" i="3" s="1"/>
  <c r="AJ341" i="1"/>
  <c r="AJ303" i="3" s="1"/>
  <c r="AG341" i="1"/>
  <c r="AG303" i="3" s="1"/>
  <c r="B341" i="1"/>
  <c r="O341" i="1" s="1"/>
  <c r="AC341" i="1" s="1"/>
  <c r="AP340" i="1"/>
  <c r="AP302" i="3" s="1"/>
  <c r="AM340" i="1"/>
  <c r="AM302" i="3" s="1"/>
  <c r="AJ340" i="1"/>
  <c r="AJ302" i="3" s="1"/>
  <c r="AG340" i="1"/>
  <c r="AG302" i="3" s="1"/>
  <c r="B340" i="1"/>
  <c r="R340" i="1" s="1"/>
  <c r="AT340" i="1" s="1"/>
  <c r="AP339" i="1"/>
  <c r="AP301" i="3" s="1"/>
  <c r="AM339" i="1"/>
  <c r="AM301" i="3" s="1"/>
  <c r="AJ339" i="1"/>
  <c r="AJ301" i="3" s="1"/>
  <c r="AG339" i="1"/>
  <c r="AG301" i="3" s="1"/>
  <c r="B339" i="1"/>
  <c r="S339" i="1" s="1"/>
  <c r="AU339" i="1" s="1"/>
  <c r="AP338" i="1"/>
  <c r="AP300" i="3" s="1"/>
  <c r="AM338" i="1"/>
  <c r="AM300" i="3" s="1"/>
  <c r="AJ338" i="1"/>
  <c r="AJ300" i="3" s="1"/>
  <c r="AG338" i="1"/>
  <c r="AG300" i="3" s="1"/>
  <c r="B338" i="1"/>
  <c r="S338" i="1" s="1"/>
  <c r="AU338" i="1" s="1"/>
  <c r="AP337" i="1"/>
  <c r="AP299" i="3" s="1"/>
  <c r="AM337" i="1"/>
  <c r="AM299" i="3" s="1"/>
  <c r="AJ337" i="1"/>
  <c r="AJ299" i="3" s="1"/>
  <c r="AG337" i="1"/>
  <c r="AG299" i="3" s="1"/>
  <c r="B337" i="1"/>
  <c r="AP336" i="1"/>
  <c r="AP298" i="3" s="1"/>
  <c r="AM336" i="1"/>
  <c r="AM298" i="3" s="1"/>
  <c r="AJ336" i="1"/>
  <c r="AJ298" i="3" s="1"/>
  <c r="AG336" i="1"/>
  <c r="AG298" i="3" s="1"/>
  <c r="B336" i="1"/>
  <c r="AO335" i="1"/>
  <c r="AO334" i="1" s="1"/>
  <c r="AN335" i="1"/>
  <c r="AL335" i="1"/>
  <c r="AK335" i="1"/>
  <c r="AK334" i="1" s="1"/>
  <c r="AI335" i="1"/>
  <c r="AI334" i="1" s="1"/>
  <c r="AH335" i="1"/>
  <c r="AH334" i="1" s="1"/>
  <c r="AF335" i="1"/>
  <c r="AF334" i="1" s="1"/>
  <c r="AE335" i="1"/>
  <c r="AE334" i="1" s="1"/>
  <c r="AA335" i="1"/>
  <c r="AA334" i="1" s="1"/>
  <c r="Z335" i="1"/>
  <c r="Z334" i="1" s="1"/>
  <c r="Y335" i="1"/>
  <c r="Y334" i="1" s="1"/>
  <c r="X335" i="1"/>
  <c r="X334" i="1" s="1"/>
  <c r="W335" i="1"/>
  <c r="W334" i="1" s="1"/>
  <c r="V335" i="1"/>
  <c r="V334" i="1" s="1"/>
  <c r="U335" i="1"/>
  <c r="U334" i="1" s="1"/>
  <c r="T335" i="1"/>
  <c r="T334" i="1" s="1"/>
  <c r="B335" i="1"/>
  <c r="AN334" i="1"/>
  <c r="B334" i="1"/>
  <c r="B333" i="1"/>
  <c r="AP332" i="1"/>
  <c r="AP294" i="3" s="1"/>
  <c r="AM332" i="1"/>
  <c r="AM294" i="3" s="1"/>
  <c r="AJ332" i="1"/>
  <c r="AJ294" i="3" s="1"/>
  <c r="AG332" i="1"/>
  <c r="AG294" i="3" s="1"/>
  <c r="B332" i="1"/>
  <c r="N332" i="1" s="1"/>
  <c r="AB332" i="1" s="1"/>
  <c r="AO331" i="1"/>
  <c r="AN331" i="1"/>
  <c r="AN330" i="1" s="1"/>
  <c r="AL331" i="1"/>
  <c r="AL330" i="1" s="1"/>
  <c r="AK331" i="1"/>
  <c r="AK330" i="1" s="1"/>
  <c r="AI331" i="1"/>
  <c r="AI330" i="1" s="1"/>
  <c r="AH331" i="1"/>
  <c r="AH330" i="1" s="1"/>
  <c r="AF331" i="1"/>
  <c r="AF330" i="1" s="1"/>
  <c r="AE331" i="1"/>
  <c r="AE330" i="1" s="1"/>
  <c r="AA331" i="1"/>
  <c r="AA330" i="1" s="1"/>
  <c r="Z331" i="1"/>
  <c r="Z330" i="1" s="1"/>
  <c r="Y331" i="1"/>
  <c r="Y330" i="1" s="1"/>
  <c r="X331" i="1"/>
  <c r="X330" i="1" s="1"/>
  <c r="W331" i="1"/>
  <c r="W330" i="1" s="1"/>
  <c r="V331" i="1"/>
  <c r="V330" i="1" s="1"/>
  <c r="U331" i="1"/>
  <c r="U330" i="1" s="1"/>
  <c r="T331" i="1"/>
  <c r="T330" i="1" s="1"/>
  <c r="B331" i="1"/>
  <c r="B330" i="1"/>
  <c r="AP329" i="1"/>
  <c r="AP291" i="3" s="1"/>
  <c r="AM329" i="1"/>
  <c r="AM291" i="3" s="1"/>
  <c r="AJ329" i="1"/>
  <c r="AJ291" i="3" s="1"/>
  <c r="AG329" i="1"/>
  <c r="AG291" i="3" s="1"/>
  <c r="B329" i="1"/>
  <c r="S329" i="1" s="1"/>
  <c r="AU329" i="1" s="1"/>
  <c r="AP328" i="1"/>
  <c r="AP290" i="3" s="1"/>
  <c r="AM328" i="1"/>
  <c r="AM290" i="3" s="1"/>
  <c r="AJ328" i="1"/>
  <c r="AJ290" i="3" s="1"/>
  <c r="AG328" i="1"/>
  <c r="AG290" i="3" s="1"/>
  <c r="B328" i="1"/>
  <c r="S328" i="1" s="1"/>
  <c r="AU328" i="1" s="1"/>
  <c r="AO327" i="1"/>
  <c r="AO326" i="1" s="1"/>
  <c r="AN327" i="1"/>
  <c r="AN326" i="1" s="1"/>
  <c r="AL327" i="1"/>
  <c r="AK327" i="1"/>
  <c r="AK326" i="1" s="1"/>
  <c r="AI327" i="1"/>
  <c r="AI326" i="1" s="1"/>
  <c r="AH327" i="1"/>
  <c r="AH326" i="1" s="1"/>
  <c r="AF327" i="1"/>
  <c r="AF326" i="1" s="1"/>
  <c r="AE327" i="1"/>
  <c r="AE326" i="1" s="1"/>
  <c r="AA327" i="1"/>
  <c r="AA326" i="1" s="1"/>
  <c r="Z327" i="1"/>
  <c r="Z326" i="1" s="1"/>
  <c r="Y327" i="1"/>
  <c r="Y326" i="1" s="1"/>
  <c r="X327" i="1"/>
  <c r="X326" i="1" s="1"/>
  <c r="W327" i="1"/>
  <c r="W326" i="1" s="1"/>
  <c r="V327" i="1"/>
  <c r="V326" i="1" s="1"/>
  <c r="U327" i="1"/>
  <c r="U326" i="1" s="1"/>
  <c r="T327" i="1"/>
  <c r="T326" i="1" s="1"/>
  <c r="B327" i="1"/>
  <c r="B326" i="1"/>
  <c r="B325" i="1"/>
  <c r="B324" i="1"/>
  <c r="AP323" i="1"/>
  <c r="AP285" i="3" s="1"/>
  <c r="AM323" i="1"/>
  <c r="AM285" i="3" s="1"/>
  <c r="AJ323" i="1"/>
  <c r="AJ285" i="3" s="1"/>
  <c r="AG323" i="1"/>
  <c r="AG285" i="3" s="1"/>
  <c r="AP322" i="1"/>
  <c r="AP284" i="3" s="1"/>
  <c r="AM322" i="1"/>
  <c r="AM284" i="3" s="1"/>
  <c r="AJ322" i="1"/>
  <c r="AJ284" i="3" s="1"/>
  <c r="AG322" i="1"/>
  <c r="AG284" i="3" s="1"/>
  <c r="AP321" i="1"/>
  <c r="AP283" i="3" s="1"/>
  <c r="AM321" i="1"/>
  <c r="AM283" i="3" s="1"/>
  <c r="AJ321" i="1"/>
  <c r="AJ283" i="3" s="1"/>
  <c r="AG321" i="1"/>
  <c r="AG283" i="3" s="1"/>
  <c r="AP320" i="1"/>
  <c r="AP282" i="3" s="1"/>
  <c r="AM320" i="1"/>
  <c r="AM282" i="3" s="1"/>
  <c r="AJ320" i="1"/>
  <c r="AJ282" i="3" s="1"/>
  <c r="AG320" i="1"/>
  <c r="AG282" i="3" s="1"/>
  <c r="E320" i="1"/>
  <c r="B320" i="1" s="1"/>
  <c r="C320" i="1"/>
  <c r="C321" i="1" s="1"/>
  <c r="C322" i="1" s="1"/>
  <c r="C323" i="1" s="1"/>
  <c r="AP319" i="1"/>
  <c r="AP281" i="3" s="1"/>
  <c r="AM319" i="1"/>
  <c r="AM281" i="3" s="1"/>
  <c r="AJ319" i="1"/>
  <c r="AJ281" i="3" s="1"/>
  <c r="AG319" i="1"/>
  <c r="AG281" i="3" s="1"/>
  <c r="B319" i="1"/>
  <c r="R319" i="1" s="1"/>
  <c r="AT319" i="1" s="1"/>
  <c r="AO318" i="1"/>
  <c r="AO317" i="1" s="1"/>
  <c r="AN318" i="1"/>
  <c r="AN317" i="1" s="1"/>
  <c r="AL318" i="1"/>
  <c r="AL317" i="1" s="1"/>
  <c r="AK318" i="1"/>
  <c r="AK317" i="1" s="1"/>
  <c r="AI318" i="1"/>
  <c r="AI317" i="1" s="1"/>
  <c r="AH318" i="1"/>
  <c r="AH317" i="1" s="1"/>
  <c r="AF318" i="1"/>
  <c r="AF317" i="1" s="1"/>
  <c r="AE318" i="1"/>
  <c r="AE317" i="1" s="1"/>
  <c r="AA318" i="1"/>
  <c r="AA317" i="1" s="1"/>
  <c r="Z318" i="1"/>
  <c r="Z317" i="1" s="1"/>
  <c r="Y318" i="1"/>
  <c r="Y317" i="1" s="1"/>
  <c r="X318" i="1"/>
  <c r="X317" i="1" s="1"/>
  <c r="W318" i="1"/>
  <c r="W317" i="1" s="1"/>
  <c r="V318" i="1"/>
  <c r="V317" i="1" s="1"/>
  <c r="U318" i="1"/>
  <c r="U317" i="1" s="1"/>
  <c r="T318" i="1"/>
  <c r="T317" i="1" s="1"/>
  <c r="AP316" i="1"/>
  <c r="AP278" i="3" s="1"/>
  <c r="AM316" i="1"/>
  <c r="AM278" i="3" s="1"/>
  <c r="AJ316" i="1"/>
  <c r="AJ278" i="3" s="1"/>
  <c r="AG316" i="1"/>
  <c r="AG278" i="3" s="1"/>
  <c r="AP315" i="1"/>
  <c r="AP277" i="3" s="1"/>
  <c r="AM315" i="1"/>
  <c r="AM277" i="3" s="1"/>
  <c r="AJ315" i="1"/>
  <c r="AJ277" i="3" s="1"/>
  <c r="AG315" i="1"/>
  <c r="AG277" i="3" s="1"/>
  <c r="AP314" i="1"/>
  <c r="AP276" i="3" s="1"/>
  <c r="AM314" i="1"/>
  <c r="AM276" i="3" s="1"/>
  <c r="AJ314" i="1"/>
  <c r="AJ276" i="3" s="1"/>
  <c r="AG314" i="1"/>
  <c r="AG276" i="3" s="1"/>
  <c r="AP313" i="1"/>
  <c r="AP275" i="3" s="1"/>
  <c r="AM313" i="1"/>
  <c r="AM275" i="3" s="1"/>
  <c r="AJ313" i="1"/>
  <c r="AJ275" i="3" s="1"/>
  <c r="AG313" i="1"/>
  <c r="AG275" i="3" s="1"/>
  <c r="AP312" i="1"/>
  <c r="AP274" i="3" s="1"/>
  <c r="AM312" i="1"/>
  <c r="AM274" i="3" s="1"/>
  <c r="AJ312" i="1"/>
  <c r="AJ274" i="3" s="1"/>
  <c r="AG312" i="1"/>
  <c r="AG274" i="3" s="1"/>
  <c r="AP311" i="1"/>
  <c r="AP273" i="3" s="1"/>
  <c r="AM311" i="1"/>
  <c r="AM273" i="3" s="1"/>
  <c r="AJ311" i="1"/>
  <c r="AJ273" i="3" s="1"/>
  <c r="AG311" i="1"/>
  <c r="AG273" i="3" s="1"/>
  <c r="AP310" i="1"/>
  <c r="AP272" i="3" s="1"/>
  <c r="AM310" i="1"/>
  <c r="AM272" i="3" s="1"/>
  <c r="AJ310" i="1"/>
  <c r="AJ272" i="3" s="1"/>
  <c r="AG310" i="1"/>
  <c r="AG272" i="3" s="1"/>
  <c r="AP309" i="1"/>
  <c r="AP271" i="3" s="1"/>
  <c r="AM309" i="1"/>
  <c r="AM271" i="3" s="1"/>
  <c r="AJ309" i="1"/>
  <c r="AJ271" i="3" s="1"/>
  <c r="AG309" i="1"/>
  <c r="AG271" i="3" s="1"/>
  <c r="AP308" i="1"/>
  <c r="AP270" i="3" s="1"/>
  <c r="AM308" i="1"/>
  <c r="AM270" i="3" s="1"/>
  <c r="AJ308" i="1"/>
  <c r="AJ270" i="3" s="1"/>
  <c r="AG308" i="1"/>
  <c r="AG270" i="3" s="1"/>
  <c r="AP307" i="1"/>
  <c r="AP269" i="3" s="1"/>
  <c r="AM307" i="1"/>
  <c r="AM269" i="3" s="1"/>
  <c r="AJ307" i="1"/>
  <c r="AJ269" i="3" s="1"/>
  <c r="AG307" i="1"/>
  <c r="AG269" i="3" s="1"/>
  <c r="E307" i="1"/>
  <c r="C307" i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AP306" i="1"/>
  <c r="AP268" i="3" s="1"/>
  <c r="AM306" i="1"/>
  <c r="AM268" i="3" s="1"/>
  <c r="AJ306" i="1"/>
  <c r="AJ268" i="3" s="1"/>
  <c r="AG306" i="1"/>
  <c r="AG268" i="3" s="1"/>
  <c r="B306" i="1"/>
  <c r="O306" i="1" s="1"/>
  <c r="AC306" i="1" s="1"/>
  <c r="AP305" i="1"/>
  <c r="AP267" i="3" s="1"/>
  <c r="AM305" i="1"/>
  <c r="AM267" i="3" s="1"/>
  <c r="AJ305" i="1"/>
  <c r="AJ267" i="3" s="1"/>
  <c r="AG305" i="1"/>
  <c r="AG267" i="3" s="1"/>
  <c r="AO304" i="1"/>
  <c r="AO303" i="1" s="1"/>
  <c r="AN304" i="1"/>
  <c r="AN303" i="1" s="1"/>
  <c r="AL304" i="1"/>
  <c r="AL303" i="1" s="1"/>
  <c r="AK304" i="1"/>
  <c r="AK303" i="1" s="1"/>
  <c r="AI304" i="1"/>
  <c r="AI303" i="1" s="1"/>
  <c r="AH304" i="1"/>
  <c r="AH303" i="1" s="1"/>
  <c r="AF304" i="1"/>
  <c r="AF303" i="1" s="1"/>
  <c r="AE304" i="1"/>
  <c r="AA304" i="1"/>
  <c r="AA303" i="1" s="1"/>
  <c r="Z304" i="1"/>
  <c r="Z303" i="1" s="1"/>
  <c r="Y304" i="1"/>
  <c r="Y303" i="1" s="1"/>
  <c r="X304" i="1"/>
  <c r="X303" i="1" s="1"/>
  <c r="W304" i="1"/>
  <c r="W303" i="1" s="1"/>
  <c r="V304" i="1"/>
  <c r="V303" i="1" s="1"/>
  <c r="U304" i="1"/>
  <c r="U303" i="1" s="1"/>
  <c r="T304" i="1"/>
  <c r="T303" i="1" s="1"/>
  <c r="AP302" i="1"/>
  <c r="AP264" i="3" s="1"/>
  <c r="AM302" i="1"/>
  <c r="AM264" i="3" s="1"/>
  <c r="AJ302" i="1"/>
  <c r="AJ264" i="3" s="1"/>
  <c r="AG302" i="1"/>
  <c r="AG264" i="3" s="1"/>
  <c r="AP301" i="1"/>
  <c r="AP263" i="3" s="1"/>
  <c r="AM301" i="1"/>
  <c r="AM263" i="3" s="1"/>
  <c r="AJ301" i="1"/>
  <c r="AJ263" i="3" s="1"/>
  <c r="AG301" i="1"/>
  <c r="AG263" i="3" s="1"/>
  <c r="E301" i="1"/>
  <c r="E302" i="1" s="1"/>
  <c r="B302" i="1" s="1"/>
  <c r="C301" i="1"/>
  <c r="C302" i="1" s="1"/>
  <c r="C303" i="1" s="1"/>
  <c r="C304" i="1" s="1"/>
  <c r="C305" i="1" s="1"/>
  <c r="AP300" i="1"/>
  <c r="AP262" i="3" s="1"/>
  <c r="AM300" i="1"/>
  <c r="AM262" i="3" s="1"/>
  <c r="AJ300" i="1"/>
  <c r="AJ262" i="3" s="1"/>
  <c r="AG300" i="1"/>
  <c r="AG262" i="3" s="1"/>
  <c r="B300" i="1"/>
  <c r="N300" i="1" s="1"/>
  <c r="AO299" i="1"/>
  <c r="AN299" i="1"/>
  <c r="AN298" i="1" s="1"/>
  <c r="AL299" i="1"/>
  <c r="AL298" i="1" s="1"/>
  <c r="AK299" i="1"/>
  <c r="AK298" i="1" s="1"/>
  <c r="AI299" i="1"/>
  <c r="AI298" i="1" s="1"/>
  <c r="AH299" i="1"/>
  <c r="AH298" i="1" s="1"/>
  <c r="AF299" i="1"/>
  <c r="AE299" i="1"/>
  <c r="AE298" i="1" s="1"/>
  <c r="AA299" i="1"/>
  <c r="AA298" i="1" s="1"/>
  <c r="Z299" i="1"/>
  <c r="Z298" i="1" s="1"/>
  <c r="Y299" i="1"/>
  <c r="Y298" i="1" s="1"/>
  <c r="X299" i="1"/>
  <c r="X298" i="1" s="1"/>
  <c r="W299" i="1"/>
  <c r="W298" i="1" s="1"/>
  <c r="V299" i="1"/>
  <c r="V298" i="1" s="1"/>
  <c r="U299" i="1"/>
  <c r="U298" i="1" s="1"/>
  <c r="T299" i="1"/>
  <c r="T298" i="1" s="1"/>
  <c r="AO298" i="1"/>
  <c r="AP297" i="1"/>
  <c r="AP259" i="3" s="1"/>
  <c r="AM297" i="1"/>
  <c r="AM259" i="3" s="1"/>
  <c r="AJ297" i="1"/>
  <c r="AJ259" i="3" s="1"/>
  <c r="AG297" i="1"/>
  <c r="AG259" i="3" s="1"/>
  <c r="B297" i="1"/>
  <c r="AO296" i="1"/>
  <c r="AN296" i="1"/>
  <c r="AN295" i="1" s="1"/>
  <c r="AL296" i="1"/>
  <c r="AK296" i="1"/>
  <c r="AK295" i="1" s="1"/>
  <c r="AI296" i="1"/>
  <c r="AI295" i="1" s="1"/>
  <c r="AH296" i="1"/>
  <c r="AH295" i="1" s="1"/>
  <c r="AF296" i="1"/>
  <c r="AE296" i="1"/>
  <c r="AE295" i="1" s="1"/>
  <c r="AA296" i="1"/>
  <c r="AA295" i="1" s="1"/>
  <c r="Z296" i="1"/>
  <c r="Z295" i="1" s="1"/>
  <c r="Y296" i="1"/>
  <c r="Y295" i="1" s="1"/>
  <c r="X296" i="1"/>
  <c r="X295" i="1" s="1"/>
  <c r="W296" i="1"/>
  <c r="W295" i="1" s="1"/>
  <c r="V296" i="1"/>
  <c r="V295" i="1" s="1"/>
  <c r="U296" i="1"/>
  <c r="U295" i="1" s="1"/>
  <c r="T296" i="1"/>
  <c r="T295" i="1" s="1"/>
  <c r="B296" i="1"/>
  <c r="B295" i="1"/>
  <c r="AP294" i="1"/>
  <c r="AP256" i="3" s="1"/>
  <c r="AM294" i="1"/>
  <c r="AM256" i="3" s="1"/>
  <c r="AJ294" i="1"/>
  <c r="AJ256" i="3" s="1"/>
  <c r="AG294" i="1"/>
  <c r="AG256" i="3" s="1"/>
  <c r="AP293" i="1"/>
  <c r="AP255" i="3" s="1"/>
  <c r="AM293" i="1"/>
  <c r="AM255" i="3" s="1"/>
  <c r="AJ293" i="1"/>
  <c r="AJ255" i="3" s="1"/>
  <c r="AG293" i="1"/>
  <c r="AG255" i="3" s="1"/>
  <c r="E293" i="1"/>
  <c r="C293" i="1"/>
  <c r="C294" i="1" s="1"/>
  <c r="C298" i="1" s="1"/>
  <c r="C299" i="1" s="1"/>
  <c r="AP292" i="1"/>
  <c r="AP254" i="3" s="1"/>
  <c r="AM292" i="1"/>
  <c r="AM254" i="3" s="1"/>
  <c r="AJ292" i="1"/>
  <c r="AJ254" i="3" s="1"/>
  <c r="AG292" i="1"/>
  <c r="AG254" i="3" s="1"/>
  <c r="B292" i="1"/>
  <c r="N292" i="1" s="1"/>
  <c r="AB292" i="1" s="1"/>
  <c r="AO291" i="1"/>
  <c r="AN291" i="1"/>
  <c r="AL291" i="1"/>
  <c r="AK291" i="1"/>
  <c r="AI291" i="1"/>
  <c r="AH291" i="1"/>
  <c r="AF291" i="1"/>
  <c r="AE291" i="1"/>
  <c r="AA291" i="1"/>
  <c r="Z291" i="1"/>
  <c r="Y291" i="1"/>
  <c r="X291" i="1"/>
  <c r="W291" i="1"/>
  <c r="V291" i="1"/>
  <c r="U291" i="1"/>
  <c r="T291" i="1"/>
  <c r="AP290" i="1"/>
  <c r="AP252" i="3" s="1"/>
  <c r="AM290" i="1"/>
  <c r="AM252" i="3" s="1"/>
  <c r="AJ290" i="1"/>
  <c r="AJ252" i="3" s="1"/>
  <c r="AG290" i="1"/>
  <c r="AG252" i="3" s="1"/>
  <c r="E290" i="1"/>
  <c r="E291" i="1" s="1"/>
  <c r="B291" i="1" s="1"/>
  <c r="C290" i="1"/>
  <c r="C291" i="1" s="1"/>
  <c r="AP289" i="1"/>
  <c r="AP251" i="3" s="1"/>
  <c r="AM289" i="1"/>
  <c r="AM251" i="3" s="1"/>
  <c r="AJ289" i="1"/>
  <c r="AJ251" i="3" s="1"/>
  <c r="AG289" i="1"/>
  <c r="AG251" i="3" s="1"/>
  <c r="B289" i="1"/>
  <c r="R289" i="1" s="1"/>
  <c r="AT289" i="1" s="1"/>
  <c r="AT251" i="3" s="1"/>
  <c r="AP288" i="1"/>
  <c r="AP250" i="3" s="1"/>
  <c r="AM288" i="1"/>
  <c r="AM250" i="3" s="1"/>
  <c r="AJ288" i="1"/>
  <c r="AJ250" i="3" s="1"/>
  <c r="AG288" i="1"/>
  <c r="AG250" i="3" s="1"/>
  <c r="AP287" i="1"/>
  <c r="AP249" i="3" s="1"/>
  <c r="AM287" i="1"/>
  <c r="AM249" i="3" s="1"/>
  <c r="AJ287" i="1"/>
  <c r="AJ249" i="3" s="1"/>
  <c r="AG287" i="1"/>
  <c r="AG249" i="3" s="1"/>
  <c r="AP286" i="1"/>
  <c r="AP248" i="3" s="1"/>
  <c r="AM286" i="1"/>
  <c r="AM248" i="3" s="1"/>
  <c r="AJ286" i="1"/>
  <c r="AJ248" i="3" s="1"/>
  <c r="AG286" i="1"/>
  <c r="AG248" i="3" s="1"/>
  <c r="AP285" i="1"/>
  <c r="AP247" i="3" s="1"/>
  <c r="AM285" i="1"/>
  <c r="AM247" i="3" s="1"/>
  <c r="AJ285" i="1"/>
  <c r="AJ247" i="3" s="1"/>
  <c r="AG285" i="1"/>
  <c r="AG247" i="3" s="1"/>
  <c r="AP284" i="1"/>
  <c r="AP246" i="3" s="1"/>
  <c r="AM284" i="1"/>
  <c r="AM246" i="3" s="1"/>
  <c r="AJ284" i="1"/>
  <c r="AJ246" i="3" s="1"/>
  <c r="AG284" i="1"/>
  <c r="AG246" i="3" s="1"/>
  <c r="E284" i="1"/>
  <c r="E285" i="1" s="1"/>
  <c r="C284" i="1"/>
  <c r="C285" i="1" s="1"/>
  <c r="C286" i="1" s="1"/>
  <c r="C287" i="1" s="1"/>
  <c r="C288" i="1" s="1"/>
  <c r="AP283" i="1"/>
  <c r="AP245" i="3" s="1"/>
  <c r="AM283" i="1"/>
  <c r="AM245" i="3" s="1"/>
  <c r="AJ283" i="1"/>
  <c r="AJ245" i="3" s="1"/>
  <c r="AG283" i="1"/>
  <c r="AG245" i="3" s="1"/>
  <c r="B283" i="1"/>
  <c r="S283" i="1" s="1"/>
  <c r="AU283" i="1" s="1"/>
  <c r="AO282" i="1"/>
  <c r="AN282" i="1"/>
  <c r="AL282" i="1"/>
  <c r="AK282" i="1"/>
  <c r="AI282" i="1"/>
  <c r="AH282" i="1"/>
  <c r="AF282" i="1"/>
  <c r="AE282" i="1"/>
  <c r="AA282" i="1"/>
  <c r="Z282" i="1"/>
  <c r="Y282" i="1"/>
  <c r="X282" i="1"/>
  <c r="W282" i="1"/>
  <c r="V282" i="1"/>
  <c r="U282" i="1"/>
  <c r="T282" i="1"/>
  <c r="E281" i="1"/>
  <c r="C281" i="1"/>
  <c r="C282" i="1" s="1"/>
  <c r="AP280" i="1"/>
  <c r="AP242" i="3" s="1"/>
  <c r="AM280" i="1"/>
  <c r="AM242" i="3" s="1"/>
  <c r="AJ280" i="1"/>
  <c r="AJ242" i="3" s="1"/>
  <c r="AG280" i="1"/>
  <c r="AG242" i="3" s="1"/>
  <c r="B280" i="1"/>
  <c r="R280" i="1" s="1"/>
  <c r="AT280" i="1" s="1"/>
  <c r="AQ279" i="1"/>
  <c r="AO279" i="1"/>
  <c r="AN279" i="1"/>
  <c r="AL279" i="1"/>
  <c r="AK279" i="1"/>
  <c r="AI279" i="1"/>
  <c r="AH279" i="1"/>
  <c r="AF279" i="1"/>
  <c r="AE279" i="1"/>
  <c r="AA279" i="1"/>
  <c r="Z279" i="1"/>
  <c r="Y279" i="1"/>
  <c r="X279" i="1"/>
  <c r="W279" i="1"/>
  <c r="V279" i="1"/>
  <c r="U279" i="1"/>
  <c r="T279" i="1"/>
  <c r="AP278" i="1"/>
  <c r="AP240" i="3" s="1"/>
  <c r="AM278" i="1"/>
  <c r="AM240" i="3" s="1"/>
  <c r="AJ278" i="1"/>
  <c r="AJ240" i="3" s="1"/>
  <c r="AG278" i="1"/>
  <c r="AG240" i="3" s="1"/>
  <c r="AP277" i="1"/>
  <c r="AP239" i="3" s="1"/>
  <c r="AM277" i="1"/>
  <c r="AM239" i="3" s="1"/>
  <c r="AJ277" i="1"/>
  <c r="AJ239" i="3" s="1"/>
  <c r="AG277" i="1"/>
  <c r="AG239" i="3" s="1"/>
  <c r="AP276" i="1"/>
  <c r="AP238" i="3" s="1"/>
  <c r="AM276" i="1"/>
  <c r="AM238" i="3" s="1"/>
  <c r="AJ276" i="1"/>
  <c r="AJ238" i="3" s="1"/>
  <c r="AG276" i="1"/>
  <c r="AG238" i="3" s="1"/>
  <c r="AP275" i="1"/>
  <c r="AP237" i="3" s="1"/>
  <c r="AM275" i="1"/>
  <c r="AM237" i="3" s="1"/>
  <c r="AJ275" i="1"/>
  <c r="AJ237" i="3" s="1"/>
  <c r="AG275" i="1"/>
  <c r="AG237" i="3" s="1"/>
  <c r="AP274" i="1"/>
  <c r="AP236" i="3" s="1"/>
  <c r="AM274" i="1"/>
  <c r="AM236" i="3" s="1"/>
  <c r="AJ274" i="1"/>
  <c r="AJ236" i="3" s="1"/>
  <c r="AG274" i="1"/>
  <c r="AG236" i="3" s="1"/>
  <c r="E274" i="1"/>
  <c r="E275" i="1" s="1"/>
  <c r="B275" i="1" s="1"/>
  <c r="C274" i="1"/>
  <c r="C275" i="1" s="1"/>
  <c r="C276" i="1" s="1"/>
  <c r="C277" i="1" s="1"/>
  <c r="C278" i="1" s="1"/>
  <c r="C279" i="1" s="1"/>
  <c r="AP273" i="1"/>
  <c r="AP235" i="3" s="1"/>
  <c r="AM273" i="1"/>
  <c r="AM235" i="3" s="1"/>
  <c r="AJ273" i="1"/>
  <c r="AJ235" i="3" s="1"/>
  <c r="AG273" i="1"/>
  <c r="AG235" i="3" s="1"/>
  <c r="B273" i="1"/>
  <c r="AO272" i="1"/>
  <c r="AN272" i="1"/>
  <c r="AL272" i="1"/>
  <c r="AK272" i="1"/>
  <c r="AI272" i="1"/>
  <c r="AH272" i="1"/>
  <c r="AF272" i="1"/>
  <c r="AE272" i="1"/>
  <c r="AA272" i="1"/>
  <c r="Z272" i="1"/>
  <c r="Y272" i="1"/>
  <c r="X272" i="1"/>
  <c r="W272" i="1"/>
  <c r="V272" i="1"/>
  <c r="U272" i="1"/>
  <c r="T272" i="1"/>
  <c r="B272" i="1"/>
  <c r="B271" i="1"/>
  <c r="B270" i="1"/>
  <c r="AP269" i="1"/>
  <c r="AP231" i="3" s="1"/>
  <c r="AM269" i="1"/>
  <c r="AM231" i="3" s="1"/>
  <c r="AJ269" i="1"/>
  <c r="AJ231" i="3" s="1"/>
  <c r="AG269" i="1"/>
  <c r="AG231" i="3" s="1"/>
  <c r="B269" i="1"/>
  <c r="S269" i="1" s="1"/>
  <c r="AU269" i="1" s="1"/>
  <c r="AO268" i="1"/>
  <c r="AN268" i="1"/>
  <c r="AN267" i="1" s="1"/>
  <c r="AN266" i="1" s="1"/>
  <c r="AL268" i="1"/>
  <c r="AL267" i="1" s="1"/>
  <c r="AL266" i="1" s="1"/>
  <c r="AK268" i="1"/>
  <c r="AK267" i="1" s="1"/>
  <c r="AK266" i="1" s="1"/>
  <c r="AI268" i="1"/>
  <c r="AI267" i="1" s="1"/>
  <c r="AI266" i="1" s="1"/>
  <c r="AH268" i="1"/>
  <c r="AH267" i="1" s="1"/>
  <c r="AF268" i="1"/>
  <c r="AF267" i="1" s="1"/>
  <c r="AF266" i="1" s="1"/>
  <c r="AE268" i="1"/>
  <c r="AA268" i="1"/>
  <c r="AA267" i="1" s="1"/>
  <c r="AA266" i="1" s="1"/>
  <c r="Z268" i="1"/>
  <c r="Z267" i="1" s="1"/>
  <c r="Z266" i="1" s="1"/>
  <c r="Y268" i="1"/>
  <c r="Y267" i="1" s="1"/>
  <c r="Y266" i="1" s="1"/>
  <c r="X268" i="1"/>
  <c r="X267" i="1" s="1"/>
  <c r="X266" i="1" s="1"/>
  <c r="W268" i="1"/>
  <c r="W267" i="1" s="1"/>
  <c r="W266" i="1" s="1"/>
  <c r="V268" i="1"/>
  <c r="V267" i="1" s="1"/>
  <c r="V266" i="1" s="1"/>
  <c r="U268" i="1"/>
  <c r="U267" i="1" s="1"/>
  <c r="U266" i="1" s="1"/>
  <c r="T268" i="1"/>
  <c r="T267" i="1" s="1"/>
  <c r="T266" i="1" s="1"/>
  <c r="E267" i="1"/>
  <c r="E268" i="1" s="1"/>
  <c r="B268" i="1" s="1"/>
  <c r="C266" i="1"/>
  <c r="C267" i="1" s="1"/>
  <c r="C268" i="1" s="1"/>
  <c r="B266" i="1"/>
  <c r="B265" i="1"/>
  <c r="AP264" i="1"/>
  <c r="AP226" i="3" s="1"/>
  <c r="AM264" i="1"/>
  <c r="AM226" i="3" s="1"/>
  <c r="AJ264" i="1"/>
  <c r="AJ226" i="3" s="1"/>
  <c r="AG264" i="1"/>
  <c r="AG226" i="3" s="1"/>
  <c r="B264" i="1"/>
  <c r="N264" i="1" s="1"/>
  <c r="AB264" i="1" s="1"/>
  <c r="AQ264" i="1" s="1"/>
  <c r="AP263" i="1"/>
  <c r="AP225" i="3" s="1"/>
  <c r="AM263" i="1"/>
  <c r="AM225" i="3" s="1"/>
  <c r="AJ263" i="1"/>
  <c r="AJ225" i="3" s="1"/>
  <c r="AG263" i="1"/>
  <c r="AG225" i="3" s="1"/>
  <c r="B263" i="1"/>
  <c r="AP262" i="1"/>
  <c r="AP224" i="3" s="1"/>
  <c r="AM262" i="1"/>
  <c r="AM224" i="3" s="1"/>
  <c r="AJ262" i="1"/>
  <c r="AJ224" i="3" s="1"/>
  <c r="AG262" i="1"/>
  <c r="AG224" i="3" s="1"/>
  <c r="B262" i="1"/>
  <c r="AP261" i="1"/>
  <c r="AP223" i="3" s="1"/>
  <c r="AM261" i="1"/>
  <c r="AM223" i="3" s="1"/>
  <c r="AJ261" i="1"/>
  <c r="AJ223" i="3" s="1"/>
  <c r="AG261" i="1"/>
  <c r="AG223" i="3" s="1"/>
  <c r="B261" i="1"/>
  <c r="O261" i="1" s="1"/>
  <c r="AC261" i="1" s="1"/>
  <c r="AP260" i="1"/>
  <c r="AP222" i="3" s="1"/>
  <c r="AM260" i="1"/>
  <c r="AM222" i="3" s="1"/>
  <c r="AJ260" i="1"/>
  <c r="AJ222" i="3" s="1"/>
  <c r="AG260" i="1"/>
  <c r="AG222" i="3" s="1"/>
  <c r="B260" i="1"/>
  <c r="N260" i="1" s="1"/>
  <c r="AB260" i="1" s="1"/>
  <c r="AQ260" i="1" s="1"/>
  <c r="AP259" i="1"/>
  <c r="AP221" i="3" s="1"/>
  <c r="AM259" i="1"/>
  <c r="AM221" i="3" s="1"/>
  <c r="AJ259" i="1"/>
  <c r="AJ221" i="3" s="1"/>
  <c r="AG259" i="1"/>
  <c r="AG221" i="3" s="1"/>
  <c r="B259" i="1"/>
  <c r="R259" i="1" s="1"/>
  <c r="AT259" i="1" s="1"/>
  <c r="AP258" i="1"/>
  <c r="AP220" i="3" s="1"/>
  <c r="AM258" i="1"/>
  <c r="AM220" i="3" s="1"/>
  <c r="AJ258" i="1"/>
  <c r="AJ220" i="3" s="1"/>
  <c r="AG258" i="1"/>
  <c r="AG220" i="3" s="1"/>
  <c r="B258" i="1"/>
  <c r="AP257" i="1"/>
  <c r="AP219" i="3" s="1"/>
  <c r="AM257" i="1"/>
  <c r="AM219" i="3" s="1"/>
  <c r="AJ257" i="1"/>
  <c r="AJ219" i="3" s="1"/>
  <c r="AG257" i="1"/>
  <c r="AG219" i="3" s="1"/>
  <c r="B257" i="1"/>
  <c r="AP256" i="1"/>
  <c r="AP218" i="3" s="1"/>
  <c r="AM256" i="1"/>
  <c r="AM218" i="3" s="1"/>
  <c r="AJ256" i="1"/>
  <c r="AJ218" i="3" s="1"/>
  <c r="AG256" i="1"/>
  <c r="AG218" i="3" s="1"/>
  <c r="B256" i="1"/>
  <c r="AP255" i="1"/>
  <c r="AP217" i="3" s="1"/>
  <c r="AM255" i="1"/>
  <c r="AM217" i="3" s="1"/>
  <c r="AJ255" i="1"/>
  <c r="AJ217" i="3" s="1"/>
  <c r="AG255" i="1"/>
  <c r="AG217" i="3" s="1"/>
  <c r="B255" i="1"/>
  <c r="AP254" i="1"/>
  <c r="AP216" i="3" s="1"/>
  <c r="AM254" i="1"/>
  <c r="AM216" i="3" s="1"/>
  <c r="AJ254" i="1"/>
  <c r="AJ216" i="3" s="1"/>
  <c r="AG254" i="1"/>
  <c r="AG216" i="3" s="1"/>
  <c r="B254" i="1"/>
  <c r="AO253" i="1"/>
  <c r="AN253" i="1"/>
  <c r="AN252" i="1" s="1"/>
  <c r="AL253" i="1"/>
  <c r="AL252" i="1" s="1"/>
  <c r="AK253" i="1"/>
  <c r="AK252" i="1" s="1"/>
  <c r="AI253" i="1"/>
  <c r="AI252" i="1" s="1"/>
  <c r="AH253" i="1"/>
  <c r="AH252" i="1" s="1"/>
  <c r="AF253" i="1"/>
  <c r="AE253" i="1"/>
  <c r="AE252" i="1" s="1"/>
  <c r="AA253" i="1"/>
  <c r="AA252" i="1" s="1"/>
  <c r="Z253" i="1"/>
  <c r="Z252" i="1" s="1"/>
  <c r="Y253" i="1"/>
  <c r="Y252" i="1" s="1"/>
  <c r="X253" i="1"/>
  <c r="X252" i="1" s="1"/>
  <c r="W253" i="1"/>
  <c r="W252" i="1" s="1"/>
  <c r="V253" i="1"/>
  <c r="V252" i="1" s="1"/>
  <c r="U253" i="1"/>
  <c r="U252" i="1" s="1"/>
  <c r="T253" i="1"/>
  <c r="T252" i="1" s="1"/>
  <c r="B253" i="1"/>
  <c r="B252" i="1"/>
  <c r="AP251" i="1"/>
  <c r="AP213" i="3" s="1"/>
  <c r="AM251" i="1"/>
  <c r="AM213" i="3" s="1"/>
  <c r="AJ251" i="1"/>
  <c r="AJ213" i="3" s="1"/>
  <c r="AG251" i="1"/>
  <c r="AG213" i="3" s="1"/>
  <c r="B251" i="1"/>
  <c r="O251" i="1" s="1"/>
  <c r="O250" i="1" s="1"/>
  <c r="AO250" i="1"/>
  <c r="AN250" i="1"/>
  <c r="AL250" i="1"/>
  <c r="AK250" i="1"/>
  <c r="AI250" i="1"/>
  <c r="AH250" i="1"/>
  <c r="AF250" i="1"/>
  <c r="AE250" i="1"/>
  <c r="AA250" i="1"/>
  <c r="Z250" i="1"/>
  <c r="Y250" i="1"/>
  <c r="X250" i="1"/>
  <c r="W250" i="1"/>
  <c r="V250" i="1"/>
  <c r="U250" i="1"/>
  <c r="T250" i="1"/>
  <c r="B250" i="1"/>
  <c r="AP249" i="1"/>
  <c r="AP211" i="3" s="1"/>
  <c r="AM249" i="1"/>
  <c r="AM211" i="3" s="1"/>
  <c r="AJ249" i="1"/>
  <c r="AJ211" i="3" s="1"/>
  <c r="AG249" i="1"/>
  <c r="AG211" i="3" s="1"/>
  <c r="B249" i="1"/>
  <c r="R249" i="1" s="1"/>
  <c r="AT249" i="1" s="1"/>
  <c r="AT211" i="3" s="1"/>
  <c r="AO248" i="1"/>
  <c r="AN248" i="1"/>
  <c r="AL248" i="1"/>
  <c r="AK248" i="1"/>
  <c r="AI248" i="1"/>
  <c r="AH248" i="1"/>
  <c r="AF248" i="1"/>
  <c r="AE248" i="1"/>
  <c r="AA248" i="1"/>
  <c r="Z248" i="1"/>
  <c r="Y248" i="1"/>
  <c r="X248" i="1"/>
  <c r="W248" i="1"/>
  <c r="V248" i="1"/>
  <c r="U248" i="1"/>
  <c r="T248" i="1"/>
  <c r="B248" i="1"/>
  <c r="AP247" i="1"/>
  <c r="AP209" i="3" s="1"/>
  <c r="AM247" i="1"/>
  <c r="AM209" i="3" s="1"/>
  <c r="AJ247" i="1"/>
  <c r="AJ209" i="3" s="1"/>
  <c r="AG247" i="1"/>
  <c r="AG209" i="3" s="1"/>
  <c r="B247" i="1"/>
  <c r="AP246" i="1"/>
  <c r="AP208" i="3" s="1"/>
  <c r="AM246" i="1"/>
  <c r="AM208" i="3" s="1"/>
  <c r="AJ246" i="1"/>
  <c r="AJ208" i="3" s="1"/>
  <c r="AG246" i="1"/>
  <c r="AG208" i="3" s="1"/>
  <c r="B246" i="1"/>
  <c r="AP245" i="1"/>
  <c r="AP207" i="3" s="1"/>
  <c r="AM245" i="1"/>
  <c r="AM207" i="3" s="1"/>
  <c r="AJ245" i="1"/>
  <c r="AJ207" i="3" s="1"/>
  <c r="AG245" i="1"/>
  <c r="AG207" i="3" s="1"/>
  <c r="B245" i="1"/>
  <c r="N245" i="1" s="1"/>
  <c r="AB245" i="1" s="1"/>
  <c r="AQ245" i="1" s="1"/>
  <c r="AP244" i="1"/>
  <c r="AP206" i="3" s="1"/>
  <c r="AM244" i="1"/>
  <c r="AM206" i="3" s="1"/>
  <c r="AJ244" i="1"/>
  <c r="AJ206" i="3" s="1"/>
  <c r="AG244" i="1"/>
  <c r="AG206" i="3" s="1"/>
  <c r="B244" i="1"/>
  <c r="R244" i="1" s="1"/>
  <c r="AT244" i="1" s="1"/>
  <c r="AP243" i="1"/>
  <c r="AP205" i="3" s="1"/>
  <c r="AM243" i="1"/>
  <c r="AM205" i="3" s="1"/>
  <c r="AJ243" i="1"/>
  <c r="AJ205" i="3" s="1"/>
  <c r="AG243" i="1"/>
  <c r="AG205" i="3" s="1"/>
  <c r="B243" i="1"/>
  <c r="AP242" i="1"/>
  <c r="AP204" i="3" s="1"/>
  <c r="AM242" i="1"/>
  <c r="AM204" i="3" s="1"/>
  <c r="AJ242" i="1"/>
  <c r="AJ204" i="3" s="1"/>
  <c r="AG242" i="1"/>
  <c r="AG204" i="3" s="1"/>
  <c r="B242" i="1"/>
  <c r="S242" i="1" s="1"/>
  <c r="AU242" i="1" s="1"/>
  <c r="AP241" i="1"/>
  <c r="AP203" i="3" s="1"/>
  <c r="AM241" i="1"/>
  <c r="AM203" i="3" s="1"/>
  <c r="AJ241" i="1"/>
  <c r="AJ203" i="3" s="1"/>
  <c r="AG241" i="1"/>
  <c r="AG203" i="3" s="1"/>
  <c r="B241" i="1"/>
  <c r="O241" i="1" s="1"/>
  <c r="AC241" i="1" s="1"/>
  <c r="AP240" i="1"/>
  <c r="AP202" i="3" s="1"/>
  <c r="AM240" i="1"/>
  <c r="AM202" i="3" s="1"/>
  <c r="AJ240" i="1"/>
  <c r="AJ202" i="3" s="1"/>
  <c r="AG240" i="1"/>
  <c r="AG202" i="3" s="1"/>
  <c r="B240" i="1"/>
  <c r="S240" i="1" s="1"/>
  <c r="AU240" i="1" s="1"/>
  <c r="AP239" i="1"/>
  <c r="AP201" i="3" s="1"/>
  <c r="AM239" i="1"/>
  <c r="AM201" i="3" s="1"/>
  <c r="AJ239" i="1"/>
  <c r="AJ201" i="3" s="1"/>
  <c r="AG239" i="1"/>
  <c r="AG201" i="3" s="1"/>
  <c r="B239" i="1"/>
  <c r="AP238" i="1"/>
  <c r="AP200" i="3" s="1"/>
  <c r="AM238" i="1"/>
  <c r="AM200" i="3" s="1"/>
  <c r="AJ238" i="1"/>
  <c r="AJ200" i="3" s="1"/>
  <c r="AG238" i="1"/>
  <c r="AG200" i="3" s="1"/>
  <c r="B238" i="1"/>
  <c r="O238" i="1" s="1"/>
  <c r="AP237" i="1"/>
  <c r="AP199" i="3" s="1"/>
  <c r="AM237" i="1"/>
  <c r="AM199" i="3" s="1"/>
  <c r="AJ237" i="1"/>
  <c r="AJ199" i="3" s="1"/>
  <c r="AG237" i="1"/>
  <c r="AG199" i="3" s="1"/>
  <c r="B237" i="1"/>
  <c r="O237" i="1" s="1"/>
  <c r="AP236" i="1"/>
  <c r="AP198" i="3" s="1"/>
  <c r="AM236" i="1"/>
  <c r="AM198" i="3" s="1"/>
  <c r="AJ236" i="1"/>
  <c r="AJ198" i="3" s="1"/>
  <c r="AG236" i="1"/>
  <c r="AG198" i="3" s="1"/>
  <c r="B236" i="1"/>
  <c r="AP235" i="1"/>
  <c r="AP197" i="3" s="1"/>
  <c r="AM235" i="1"/>
  <c r="AM197" i="3" s="1"/>
  <c r="AJ235" i="1"/>
  <c r="AJ197" i="3" s="1"/>
  <c r="AG235" i="1"/>
  <c r="AG197" i="3" s="1"/>
  <c r="B235" i="1"/>
  <c r="AP234" i="1"/>
  <c r="AP196" i="3" s="1"/>
  <c r="AM234" i="1"/>
  <c r="AM196" i="3" s="1"/>
  <c r="AJ234" i="1"/>
  <c r="AJ196" i="3" s="1"/>
  <c r="AG234" i="1"/>
  <c r="AG196" i="3" s="1"/>
  <c r="B234" i="1"/>
  <c r="R234" i="1" s="1"/>
  <c r="AT234" i="1" s="1"/>
  <c r="AP233" i="1"/>
  <c r="AP195" i="3" s="1"/>
  <c r="AM233" i="1"/>
  <c r="AM195" i="3" s="1"/>
  <c r="AJ233" i="1"/>
  <c r="AJ195" i="3" s="1"/>
  <c r="AG233" i="1"/>
  <c r="AG195" i="3" s="1"/>
  <c r="B233" i="1"/>
  <c r="R233" i="1" s="1"/>
  <c r="AT233" i="1" s="1"/>
  <c r="AP232" i="1"/>
  <c r="AP194" i="3" s="1"/>
  <c r="AM232" i="1"/>
  <c r="AM194" i="3" s="1"/>
  <c r="AJ232" i="1"/>
  <c r="AJ194" i="3" s="1"/>
  <c r="AG232" i="1"/>
  <c r="AG194" i="3" s="1"/>
  <c r="B232" i="1"/>
  <c r="AP231" i="1"/>
  <c r="AP193" i="3" s="1"/>
  <c r="AM231" i="1"/>
  <c r="AM193" i="3" s="1"/>
  <c r="AJ231" i="1"/>
  <c r="AJ193" i="3" s="1"/>
  <c r="AG231" i="1"/>
  <c r="AG193" i="3" s="1"/>
  <c r="B231" i="1"/>
  <c r="AP230" i="1"/>
  <c r="AP192" i="3" s="1"/>
  <c r="AM230" i="1"/>
  <c r="AM192" i="3" s="1"/>
  <c r="AJ230" i="1"/>
  <c r="AJ192" i="3" s="1"/>
  <c r="AG230" i="1"/>
  <c r="AG192" i="3" s="1"/>
  <c r="B230" i="1"/>
  <c r="AP229" i="1"/>
  <c r="AP191" i="3" s="1"/>
  <c r="AM229" i="1"/>
  <c r="AM191" i="3" s="1"/>
  <c r="AJ229" i="1"/>
  <c r="AJ191" i="3" s="1"/>
  <c r="AG229" i="1"/>
  <c r="AG191" i="3" s="1"/>
  <c r="B229" i="1"/>
  <c r="AO228" i="1"/>
  <c r="AN228" i="1"/>
  <c r="AL228" i="1"/>
  <c r="AK228" i="1"/>
  <c r="AI228" i="1"/>
  <c r="AH228" i="1"/>
  <c r="AF228" i="1"/>
  <c r="AE228" i="1"/>
  <c r="AA228" i="1"/>
  <c r="Z228" i="1"/>
  <c r="Y228" i="1"/>
  <c r="X228" i="1"/>
  <c r="W228" i="1"/>
  <c r="V228" i="1"/>
  <c r="U228" i="1"/>
  <c r="T228" i="1"/>
  <c r="B228" i="1"/>
  <c r="B227" i="1"/>
  <c r="AP226" i="1"/>
  <c r="AP188" i="3" s="1"/>
  <c r="AM226" i="1"/>
  <c r="AM188" i="3" s="1"/>
  <c r="AJ226" i="1"/>
  <c r="AJ188" i="3" s="1"/>
  <c r="AG226" i="1"/>
  <c r="AG188" i="3" s="1"/>
  <c r="B226" i="1"/>
  <c r="O226" i="1" s="1"/>
  <c r="AP225" i="1"/>
  <c r="AP187" i="3" s="1"/>
  <c r="AM225" i="1"/>
  <c r="AM187" i="3" s="1"/>
  <c r="AJ225" i="1"/>
  <c r="AJ187" i="3" s="1"/>
  <c r="AG225" i="1"/>
  <c r="AG187" i="3" s="1"/>
  <c r="B225" i="1"/>
  <c r="AP224" i="1"/>
  <c r="AP186" i="3" s="1"/>
  <c r="AM224" i="1"/>
  <c r="AM186" i="3" s="1"/>
  <c r="AJ224" i="1"/>
  <c r="AJ186" i="3" s="1"/>
  <c r="AG224" i="1"/>
  <c r="AG186" i="3" s="1"/>
  <c r="B224" i="1"/>
  <c r="AP223" i="1"/>
  <c r="AP185" i="3" s="1"/>
  <c r="AM223" i="1"/>
  <c r="AM185" i="3" s="1"/>
  <c r="AJ223" i="1"/>
  <c r="AJ185" i="3" s="1"/>
  <c r="AG223" i="1"/>
  <c r="AG185" i="3" s="1"/>
  <c r="B223" i="1"/>
  <c r="N223" i="1" s="1"/>
  <c r="AB223" i="1" s="1"/>
  <c r="AQ223" i="1" s="1"/>
  <c r="AO222" i="1"/>
  <c r="AN222" i="1"/>
  <c r="AN221" i="1" s="1"/>
  <c r="AL222" i="1"/>
  <c r="AK222" i="1"/>
  <c r="AK221" i="1" s="1"/>
  <c r="AI222" i="1"/>
  <c r="AI221" i="1" s="1"/>
  <c r="AH222" i="1"/>
  <c r="AH221" i="1" s="1"/>
  <c r="AF222" i="1"/>
  <c r="AE222" i="1"/>
  <c r="AE221" i="1" s="1"/>
  <c r="AA222" i="1"/>
  <c r="AA221" i="1" s="1"/>
  <c r="Z222" i="1"/>
  <c r="Z221" i="1" s="1"/>
  <c r="Y222" i="1"/>
  <c r="Y221" i="1" s="1"/>
  <c r="X222" i="1"/>
  <c r="X221" i="1" s="1"/>
  <c r="W222" i="1"/>
  <c r="W221" i="1" s="1"/>
  <c r="V222" i="1"/>
  <c r="V221" i="1" s="1"/>
  <c r="U222" i="1"/>
  <c r="U221" i="1" s="1"/>
  <c r="T222" i="1"/>
  <c r="T221" i="1" s="1"/>
  <c r="B222" i="1"/>
  <c r="B221" i="1"/>
  <c r="AP220" i="1"/>
  <c r="AP182" i="3" s="1"/>
  <c r="AM220" i="1"/>
  <c r="AM182" i="3" s="1"/>
  <c r="AJ220" i="1"/>
  <c r="AJ182" i="3" s="1"/>
  <c r="AG220" i="1"/>
  <c r="AG182" i="3" s="1"/>
  <c r="B220" i="1"/>
  <c r="R220" i="1" s="1"/>
  <c r="AT220" i="1" s="1"/>
  <c r="AP219" i="1"/>
  <c r="AP181" i="3" s="1"/>
  <c r="AM219" i="1"/>
  <c r="AM181" i="3" s="1"/>
  <c r="AJ219" i="1"/>
  <c r="AJ181" i="3" s="1"/>
  <c r="AG219" i="1"/>
  <c r="AG181" i="3" s="1"/>
  <c r="B219" i="1"/>
  <c r="AP218" i="1"/>
  <c r="AP180" i="3" s="1"/>
  <c r="AM218" i="1"/>
  <c r="AM180" i="3" s="1"/>
  <c r="AJ218" i="1"/>
  <c r="AJ180" i="3" s="1"/>
  <c r="AG218" i="1"/>
  <c r="AG180" i="3" s="1"/>
  <c r="B218" i="1"/>
  <c r="AP217" i="1"/>
  <c r="AP179" i="3" s="1"/>
  <c r="AM217" i="1"/>
  <c r="AM179" i="3" s="1"/>
  <c r="AJ217" i="1"/>
  <c r="AJ179" i="3" s="1"/>
  <c r="AG217" i="1"/>
  <c r="AG179" i="3" s="1"/>
  <c r="B217" i="1"/>
  <c r="N217" i="1" s="1"/>
  <c r="AB217" i="1" s="1"/>
  <c r="AQ217" i="1" s="1"/>
  <c r="AP216" i="1"/>
  <c r="AP178" i="3" s="1"/>
  <c r="AM216" i="1"/>
  <c r="AM178" i="3" s="1"/>
  <c r="AJ216" i="1"/>
  <c r="AJ178" i="3" s="1"/>
  <c r="AG216" i="1"/>
  <c r="AG178" i="3" s="1"/>
  <c r="B216" i="1"/>
  <c r="O216" i="1" s="1"/>
  <c r="AO215" i="1"/>
  <c r="AN215" i="1"/>
  <c r="AN214" i="1" s="1"/>
  <c r="AL215" i="1"/>
  <c r="AK215" i="1"/>
  <c r="AK214" i="1" s="1"/>
  <c r="AI215" i="1"/>
  <c r="AI214" i="1" s="1"/>
  <c r="AH215" i="1"/>
  <c r="AH214" i="1" s="1"/>
  <c r="AF215" i="1"/>
  <c r="AE215" i="1"/>
  <c r="AE214" i="1" s="1"/>
  <c r="AA215" i="1"/>
  <c r="AA214" i="1" s="1"/>
  <c r="Z215" i="1"/>
  <c r="Z214" i="1" s="1"/>
  <c r="Y215" i="1"/>
  <c r="Y214" i="1" s="1"/>
  <c r="X215" i="1"/>
  <c r="X214" i="1" s="1"/>
  <c r="W215" i="1"/>
  <c r="W214" i="1" s="1"/>
  <c r="V215" i="1"/>
  <c r="V214" i="1" s="1"/>
  <c r="U215" i="1"/>
  <c r="U214" i="1" s="1"/>
  <c r="T215" i="1"/>
  <c r="T214" i="1" s="1"/>
  <c r="B215" i="1"/>
  <c r="B214" i="1"/>
  <c r="AP213" i="1"/>
  <c r="AP175" i="3" s="1"/>
  <c r="AM213" i="1"/>
  <c r="AM175" i="3" s="1"/>
  <c r="AJ213" i="1"/>
  <c r="AJ175" i="3" s="1"/>
  <c r="AG213" i="1"/>
  <c r="AG175" i="3" s="1"/>
  <c r="B213" i="1"/>
  <c r="S213" i="1" s="1"/>
  <c r="AU213" i="1" s="1"/>
  <c r="AP212" i="1"/>
  <c r="AP174" i="3" s="1"/>
  <c r="AM212" i="1"/>
  <c r="AM174" i="3" s="1"/>
  <c r="AJ212" i="1"/>
  <c r="AJ174" i="3" s="1"/>
  <c r="AG212" i="1"/>
  <c r="AG174" i="3" s="1"/>
  <c r="B212" i="1"/>
  <c r="O212" i="1" s="1"/>
  <c r="AC212" i="1" s="1"/>
  <c r="AR212" i="1" s="1"/>
  <c r="AP211" i="1"/>
  <c r="AP173" i="3" s="1"/>
  <c r="AM211" i="1"/>
  <c r="AM173" i="3" s="1"/>
  <c r="AJ211" i="1"/>
  <c r="AJ173" i="3" s="1"/>
  <c r="AG211" i="1"/>
  <c r="AG173" i="3" s="1"/>
  <c r="B211" i="1"/>
  <c r="AO210" i="1"/>
  <c r="AN210" i="1"/>
  <c r="AL210" i="1"/>
  <c r="AK210" i="1"/>
  <c r="AI210" i="1"/>
  <c r="AH210" i="1"/>
  <c r="AF210" i="1"/>
  <c r="AE210" i="1"/>
  <c r="AA210" i="1"/>
  <c r="Z210" i="1"/>
  <c r="Y210" i="1"/>
  <c r="X210" i="1"/>
  <c r="W210" i="1"/>
  <c r="V210" i="1"/>
  <c r="U210" i="1"/>
  <c r="T210" i="1"/>
  <c r="B210" i="1"/>
  <c r="AP209" i="1"/>
  <c r="AP171" i="3" s="1"/>
  <c r="AM209" i="1"/>
  <c r="AM171" i="3" s="1"/>
  <c r="AJ209" i="1"/>
  <c r="AJ171" i="3" s="1"/>
  <c r="AG209" i="1"/>
  <c r="AG171" i="3" s="1"/>
  <c r="B209" i="1"/>
  <c r="O209" i="1" s="1"/>
  <c r="AC209" i="1" s="1"/>
  <c r="AP208" i="1"/>
  <c r="AP170" i="3" s="1"/>
  <c r="AM208" i="1"/>
  <c r="AM170" i="3" s="1"/>
  <c r="AJ208" i="1"/>
  <c r="AJ170" i="3" s="1"/>
  <c r="AG208" i="1"/>
  <c r="AG170" i="3" s="1"/>
  <c r="B208" i="1"/>
  <c r="AP207" i="1"/>
  <c r="AP169" i="3" s="1"/>
  <c r="AM207" i="1"/>
  <c r="AM169" i="3" s="1"/>
  <c r="AJ207" i="1"/>
  <c r="AJ169" i="3" s="1"/>
  <c r="AG207" i="1"/>
  <c r="AG169" i="3" s="1"/>
  <c r="B207" i="1"/>
  <c r="S207" i="1" s="1"/>
  <c r="AU207" i="1" s="1"/>
  <c r="AO206" i="1"/>
  <c r="AN206" i="1"/>
  <c r="AL206" i="1"/>
  <c r="AK206" i="1"/>
  <c r="AI206" i="1"/>
  <c r="AH206" i="1"/>
  <c r="AF206" i="1"/>
  <c r="AE206" i="1"/>
  <c r="AA206" i="1"/>
  <c r="Z206" i="1"/>
  <c r="Y206" i="1"/>
  <c r="X206" i="1"/>
  <c r="W206" i="1"/>
  <c r="V206" i="1"/>
  <c r="U206" i="1"/>
  <c r="T206" i="1"/>
  <c r="B206" i="1"/>
  <c r="B205" i="1"/>
  <c r="AP204" i="1"/>
  <c r="AP166" i="3" s="1"/>
  <c r="AM204" i="1"/>
  <c r="AM166" i="3" s="1"/>
  <c r="AJ204" i="1"/>
  <c r="AJ166" i="3" s="1"/>
  <c r="AG204" i="1"/>
  <c r="AG166" i="3" s="1"/>
  <c r="B204" i="1"/>
  <c r="O204" i="1" s="1"/>
  <c r="AC204" i="1" s="1"/>
  <c r="AP203" i="1"/>
  <c r="AP165" i="3" s="1"/>
  <c r="AM203" i="1"/>
  <c r="AM165" i="3" s="1"/>
  <c r="AJ203" i="1"/>
  <c r="AJ165" i="3" s="1"/>
  <c r="AG203" i="1"/>
  <c r="AG165" i="3" s="1"/>
  <c r="B203" i="1"/>
  <c r="O203" i="1" s="1"/>
  <c r="AO202" i="1"/>
  <c r="AN202" i="1"/>
  <c r="AL202" i="1"/>
  <c r="AK202" i="1"/>
  <c r="AI202" i="1"/>
  <c r="AH202" i="1"/>
  <c r="AF202" i="1"/>
  <c r="AE202" i="1"/>
  <c r="AA202" i="1"/>
  <c r="Z202" i="1"/>
  <c r="Y202" i="1"/>
  <c r="X202" i="1"/>
  <c r="W202" i="1"/>
  <c r="V202" i="1"/>
  <c r="U202" i="1"/>
  <c r="T202" i="1"/>
  <c r="B202" i="1"/>
  <c r="AP201" i="1"/>
  <c r="AP163" i="3" s="1"/>
  <c r="AM201" i="1"/>
  <c r="AM163" i="3" s="1"/>
  <c r="AJ201" i="1"/>
  <c r="AJ163" i="3" s="1"/>
  <c r="AG201" i="1"/>
  <c r="AG163" i="3" s="1"/>
  <c r="B201" i="1"/>
  <c r="R201" i="1" s="1"/>
  <c r="AT201" i="1" s="1"/>
  <c r="AP200" i="1"/>
  <c r="AP162" i="3" s="1"/>
  <c r="AM200" i="1"/>
  <c r="AM162" i="3" s="1"/>
  <c r="AJ200" i="1"/>
  <c r="AJ162" i="3" s="1"/>
  <c r="AG200" i="1"/>
  <c r="AG162" i="3" s="1"/>
  <c r="B200" i="1"/>
  <c r="AP199" i="1"/>
  <c r="AP161" i="3" s="1"/>
  <c r="AM199" i="1"/>
  <c r="AM161" i="3" s="1"/>
  <c r="AJ199" i="1"/>
  <c r="AJ161" i="3" s="1"/>
  <c r="AG199" i="1"/>
  <c r="AG161" i="3" s="1"/>
  <c r="B199" i="1"/>
  <c r="N199" i="1" s="1"/>
  <c r="AB199" i="1" s="1"/>
  <c r="AQ199" i="1" s="1"/>
  <c r="AP198" i="1"/>
  <c r="AP160" i="3" s="1"/>
  <c r="AM198" i="1"/>
  <c r="AM160" i="3" s="1"/>
  <c r="AJ198" i="1"/>
  <c r="AJ160" i="3" s="1"/>
  <c r="AG198" i="1"/>
  <c r="AG160" i="3" s="1"/>
  <c r="B198" i="1"/>
  <c r="S198" i="1" s="1"/>
  <c r="AU198" i="1" s="1"/>
  <c r="AP197" i="1"/>
  <c r="AP159" i="3" s="1"/>
  <c r="AM197" i="1"/>
  <c r="AM159" i="3" s="1"/>
  <c r="AJ197" i="1"/>
  <c r="AJ159" i="3" s="1"/>
  <c r="AG197" i="1"/>
  <c r="AG159" i="3" s="1"/>
  <c r="B197" i="1"/>
  <c r="AP196" i="1"/>
  <c r="AP158" i="3" s="1"/>
  <c r="AM196" i="1"/>
  <c r="AM158" i="3" s="1"/>
  <c r="AJ196" i="1"/>
  <c r="AJ158" i="3" s="1"/>
  <c r="AG196" i="1"/>
  <c r="AG158" i="3" s="1"/>
  <c r="B196" i="1"/>
  <c r="R196" i="1" s="1"/>
  <c r="AT196" i="1" s="1"/>
  <c r="AP195" i="1"/>
  <c r="AP157" i="3" s="1"/>
  <c r="AM195" i="1"/>
  <c r="AM157" i="3" s="1"/>
  <c r="AJ195" i="1"/>
  <c r="AJ157" i="3" s="1"/>
  <c r="AG195" i="1"/>
  <c r="AG157" i="3" s="1"/>
  <c r="B195" i="1"/>
  <c r="N195" i="1" s="1"/>
  <c r="AB195" i="1" s="1"/>
  <c r="AP194" i="1"/>
  <c r="AP156" i="3" s="1"/>
  <c r="AM194" i="1"/>
  <c r="AM156" i="3" s="1"/>
  <c r="AJ194" i="1"/>
  <c r="AJ156" i="3" s="1"/>
  <c r="AG194" i="1"/>
  <c r="AG156" i="3" s="1"/>
  <c r="B194" i="1"/>
  <c r="N194" i="1" s="1"/>
  <c r="AB194" i="1" s="1"/>
  <c r="AQ194" i="1" s="1"/>
  <c r="AP193" i="1"/>
  <c r="AP155" i="3" s="1"/>
  <c r="AM193" i="1"/>
  <c r="AM155" i="3" s="1"/>
  <c r="AJ193" i="1"/>
  <c r="AJ155" i="3" s="1"/>
  <c r="AG193" i="1"/>
  <c r="AG155" i="3" s="1"/>
  <c r="B193" i="1"/>
  <c r="AP192" i="1"/>
  <c r="AP154" i="3" s="1"/>
  <c r="AM192" i="1"/>
  <c r="AM154" i="3" s="1"/>
  <c r="AJ192" i="1"/>
  <c r="AJ154" i="3" s="1"/>
  <c r="AG192" i="1"/>
  <c r="AG154" i="3" s="1"/>
  <c r="B192" i="1"/>
  <c r="S192" i="1" s="1"/>
  <c r="AU192" i="1" s="1"/>
  <c r="AP191" i="1"/>
  <c r="AP153" i="3" s="1"/>
  <c r="AM191" i="1"/>
  <c r="AM153" i="3" s="1"/>
  <c r="AJ191" i="1"/>
  <c r="AJ153" i="3" s="1"/>
  <c r="AG191" i="1"/>
  <c r="AG153" i="3" s="1"/>
  <c r="B191" i="1"/>
  <c r="N191" i="1" s="1"/>
  <c r="AB191" i="1" s="1"/>
  <c r="AQ191" i="1" s="1"/>
  <c r="AP190" i="1"/>
  <c r="AP152" i="3" s="1"/>
  <c r="AM190" i="1"/>
  <c r="AM152" i="3" s="1"/>
  <c r="AJ190" i="1"/>
  <c r="AJ152" i="3" s="1"/>
  <c r="AG190" i="1"/>
  <c r="AG152" i="3" s="1"/>
  <c r="B190" i="1"/>
  <c r="S190" i="1" s="1"/>
  <c r="AU190" i="1" s="1"/>
  <c r="AP189" i="1"/>
  <c r="AP151" i="3" s="1"/>
  <c r="AM189" i="1"/>
  <c r="AM151" i="3" s="1"/>
  <c r="AJ189" i="1"/>
  <c r="AJ151" i="3" s="1"/>
  <c r="AG189" i="1"/>
  <c r="AG151" i="3" s="1"/>
  <c r="B189" i="1"/>
  <c r="S189" i="1" s="1"/>
  <c r="AU189" i="1" s="1"/>
  <c r="AP188" i="1"/>
  <c r="AP150" i="3" s="1"/>
  <c r="AM188" i="1"/>
  <c r="AM150" i="3" s="1"/>
  <c r="AJ188" i="1"/>
  <c r="AJ150" i="3" s="1"/>
  <c r="AG188" i="1"/>
  <c r="AG150" i="3" s="1"/>
  <c r="B188" i="1"/>
  <c r="S188" i="1" s="1"/>
  <c r="AU188" i="1" s="1"/>
  <c r="AP187" i="1"/>
  <c r="AP149" i="3" s="1"/>
  <c r="AM187" i="1"/>
  <c r="AM149" i="3" s="1"/>
  <c r="AJ187" i="1"/>
  <c r="AJ149" i="3" s="1"/>
  <c r="AG187" i="1"/>
  <c r="AG149" i="3" s="1"/>
  <c r="B187" i="1"/>
  <c r="N187" i="1" s="1"/>
  <c r="AB187" i="1" s="1"/>
  <c r="AQ187" i="1" s="1"/>
  <c r="AP186" i="1"/>
  <c r="AP148" i="3" s="1"/>
  <c r="AM186" i="1"/>
  <c r="AM148" i="3" s="1"/>
  <c r="AJ186" i="1"/>
  <c r="AJ148" i="3" s="1"/>
  <c r="AG186" i="1"/>
  <c r="AG148" i="3" s="1"/>
  <c r="B186" i="1"/>
  <c r="S186" i="1" s="1"/>
  <c r="AU186" i="1" s="1"/>
  <c r="AO185" i="1"/>
  <c r="AN185" i="1"/>
  <c r="AL185" i="1"/>
  <c r="AK185" i="1"/>
  <c r="AI185" i="1"/>
  <c r="AH185" i="1"/>
  <c r="AF185" i="1"/>
  <c r="AE185" i="1"/>
  <c r="AA185" i="1"/>
  <c r="Z185" i="1"/>
  <c r="Y185" i="1"/>
  <c r="X185" i="1"/>
  <c r="W185" i="1"/>
  <c r="V185" i="1"/>
  <c r="U185" i="1"/>
  <c r="T185" i="1"/>
  <c r="B185" i="1"/>
  <c r="B184" i="1"/>
  <c r="B183" i="1"/>
  <c r="AP182" i="1"/>
  <c r="AP144" i="3" s="1"/>
  <c r="AM182" i="1"/>
  <c r="AM144" i="3" s="1"/>
  <c r="AJ182" i="1"/>
  <c r="AJ144" i="3" s="1"/>
  <c r="AG182" i="1"/>
  <c r="AG144" i="3" s="1"/>
  <c r="B182" i="1"/>
  <c r="N182" i="1" s="1"/>
  <c r="AO181" i="1"/>
  <c r="AN181" i="1"/>
  <c r="AN180" i="1" s="1"/>
  <c r="AL181" i="1"/>
  <c r="AK181" i="1"/>
  <c r="AK180" i="1" s="1"/>
  <c r="AI181" i="1"/>
  <c r="AI180" i="1" s="1"/>
  <c r="AH181" i="1"/>
  <c r="AF181" i="1"/>
  <c r="AE181" i="1"/>
  <c r="AE180" i="1" s="1"/>
  <c r="AA181" i="1"/>
  <c r="AA180" i="1" s="1"/>
  <c r="Z181" i="1"/>
  <c r="Z180" i="1" s="1"/>
  <c r="Y181" i="1"/>
  <c r="Y180" i="1" s="1"/>
  <c r="X181" i="1"/>
  <c r="X180" i="1" s="1"/>
  <c r="W181" i="1"/>
  <c r="W180" i="1" s="1"/>
  <c r="V181" i="1"/>
  <c r="V180" i="1" s="1"/>
  <c r="U181" i="1"/>
  <c r="U180" i="1" s="1"/>
  <c r="T181" i="1"/>
  <c r="T180" i="1" s="1"/>
  <c r="B181" i="1"/>
  <c r="B180" i="1"/>
  <c r="AP179" i="1"/>
  <c r="AP141" i="3" s="1"/>
  <c r="AM179" i="1"/>
  <c r="AM141" i="3" s="1"/>
  <c r="AJ179" i="1"/>
  <c r="AJ141" i="3" s="1"/>
  <c r="AG179" i="1"/>
  <c r="AG141" i="3" s="1"/>
  <c r="B179" i="1"/>
  <c r="S179" i="1" s="1"/>
  <c r="AU179" i="1" s="1"/>
  <c r="AP178" i="1"/>
  <c r="AP140" i="3" s="1"/>
  <c r="AM178" i="1"/>
  <c r="AM140" i="3" s="1"/>
  <c r="AJ178" i="1"/>
  <c r="AJ140" i="3" s="1"/>
  <c r="AG178" i="1"/>
  <c r="AG140" i="3" s="1"/>
  <c r="B178" i="1"/>
  <c r="N178" i="1" s="1"/>
  <c r="AB178" i="1" s="1"/>
  <c r="AO177" i="1"/>
  <c r="AN177" i="1"/>
  <c r="AL177" i="1"/>
  <c r="AK177" i="1"/>
  <c r="AI177" i="1"/>
  <c r="AH177" i="1"/>
  <c r="AF177" i="1"/>
  <c r="AE177" i="1"/>
  <c r="AA177" i="1"/>
  <c r="Z177" i="1"/>
  <c r="Y177" i="1"/>
  <c r="X177" i="1"/>
  <c r="W177" i="1"/>
  <c r="V177" i="1"/>
  <c r="U177" i="1"/>
  <c r="T177" i="1"/>
  <c r="B177" i="1"/>
  <c r="AP176" i="1"/>
  <c r="AP138" i="3" s="1"/>
  <c r="AM176" i="1"/>
  <c r="AM138" i="3" s="1"/>
  <c r="AJ176" i="1"/>
  <c r="AJ138" i="3" s="1"/>
  <c r="AG176" i="1"/>
  <c r="AG138" i="3" s="1"/>
  <c r="B176" i="1"/>
  <c r="R176" i="1" s="1"/>
  <c r="AT176" i="1" s="1"/>
  <c r="AO175" i="1"/>
  <c r="AN175" i="1"/>
  <c r="AL175" i="1"/>
  <c r="AK175" i="1"/>
  <c r="AI175" i="1"/>
  <c r="AH175" i="1"/>
  <c r="AF175" i="1"/>
  <c r="AE175" i="1"/>
  <c r="AA175" i="1"/>
  <c r="Z175" i="1"/>
  <c r="Y175" i="1"/>
  <c r="X175" i="1"/>
  <c r="W175" i="1"/>
  <c r="V175" i="1"/>
  <c r="U175" i="1"/>
  <c r="T175" i="1"/>
  <c r="B175" i="1"/>
  <c r="B174" i="1"/>
  <c r="B173" i="1"/>
  <c r="AP172" i="1"/>
  <c r="AP134" i="3" s="1"/>
  <c r="AM172" i="1"/>
  <c r="AM134" i="3" s="1"/>
  <c r="AJ172" i="1"/>
  <c r="AJ134" i="3" s="1"/>
  <c r="AG172" i="1"/>
  <c r="AG134" i="3" s="1"/>
  <c r="B172" i="1"/>
  <c r="AP171" i="1"/>
  <c r="AP133" i="3" s="1"/>
  <c r="AM171" i="1"/>
  <c r="AM133" i="3" s="1"/>
  <c r="AJ171" i="1"/>
  <c r="AJ133" i="3" s="1"/>
  <c r="AG171" i="1"/>
  <c r="AG133" i="3" s="1"/>
  <c r="B171" i="1"/>
  <c r="AO170" i="1"/>
  <c r="AO169" i="1" s="1"/>
  <c r="AN170" i="1"/>
  <c r="AL170" i="1"/>
  <c r="AK170" i="1"/>
  <c r="AK169" i="1" s="1"/>
  <c r="AI170" i="1"/>
  <c r="AI169" i="1" s="1"/>
  <c r="AH170" i="1"/>
  <c r="AF170" i="1"/>
  <c r="AE170" i="1"/>
  <c r="AE169" i="1" s="1"/>
  <c r="AA170" i="1"/>
  <c r="AA169" i="1" s="1"/>
  <c r="Z170" i="1"/>
  <c r="Z169" i="1" s="1"/>
  <c r="Y170" i="1"/>
  <c r="Y169" i="1" s="1"/>
  <c r="X170" i="1"/>
  <c r="X169" i="1" s="1"/>
  <c r="W170" i="1"/>
  <c r="W169" i="1" s="1"/>
  <c r="V170" i="1"/>
  <c r="V169" i="1" s="1"/>
  <c r="U170" i="1"/>
  <c r="U169" i="1" s="1"/>
  <c r="T170" i="1"/>
  <c r="T169" i="1" s="1"/>
  <c r="B170" i="1"/>
  <c r="AN169" i="1"/>
  <c r="B169" i="1"/>
  <c r="AP168" i="1"/>
  <c r="AP130" i="3" s="1"/>
  <c r="AM168" i="1"/>
  <c r="AM130" i="3" s="1"/>
  <c r="AJ168" i="1"/>
  <c r="AJ130" i="3" s="1"/>
  <c r="AG168" i="1"/>
  <c r="AG130" i="3" s="1"/>
  <c r="B168" i="1"/>
  <c r="S168" i="1" s="1"/>
  <c r="AU168" i="1" s="1"/>
  <c r="AP167" i="1"/>
  <c r="AP129" i="3" s="1"/>
  <c r="AM167" i="1"/>
  <c r="AM129" i="3" s="1"/>
  <c r="AJ167" i="1"/>
  <c r="AJ129" i="3" s="1"/>
  <c r="AG167" i="1"/>
  <c r="AG129" i="3" s="1"/>
  <c r="B167" i="1"/>
  <c r="N167" i="1" s="1"/>
  <c r="AB167" i="1" s="1"/>
  <c r="AQ167" i="1" s="1"/>
  <c r="AO166" i="1"/>
  <c r="AN166" i="1"/>
  <c r="AN165" i="1" s="1"/>
  <c r="AL166" i="1"/>
  <c r="AK166" i="1"/>
  <c r="AK165" i="1" s="1"/>
  <c r="AI166" i="1"/>
  <c r="AH166" i="1"/>
  <c r="AH165" i="1" s="1"/>
  <c r="AF166" i="1"/>
  <c r="AF165" i="1" s="1"/>
  <c r="AE166" i="1"/>
  <c r="AE165" i="1" s="1"/>
  <c r="AA166" i="1"/>
  <c r="AA165" i="1" s="1"/>
  <c r="Z166" i="1"/>
  <c r="Y166" i="1"/>
  <c r="Y165" i="1" s="1"/>
  <c r="X166" i="1"/>
  <c r="X165" i="1" s="1"/>
  <c r="W166" i="1"/>
  <c r="W165" i="1" s="1"/>
  <c r="V166" i="1"/>
  <c r="V165" i="1" s="1"/>
  <c r="U166" i="1"/>
  <c r="U165" i="1" s="1"/>
  <c r="T166" i="1"/>
  <c r="T165" i="1" s="1"/>
  <c r="B166" i="1"/>
  <c r="Z165" i="1"/>
  <c r="B165" i="1"/>
  <c r="AP164" i="1"/>
  <c r="AP126" i="3" s="1"/>
  <c r="AM164" i="1"/>
  <c r="AM126" i="3" s="1"/>
  <c r="AJ164" i="1"/>
  <c r="AJ126" i="3" s="1"/>
  <c r="AG164" i="1"/>
  <c r="AG126" i="3" s="1"/>
  <c r="B164" i="1"/>
  <c r="AO163" i="1"/>
  <c r="AN163" i="1"/>
  <c r="AN162" i="1" s="1"/>
  <c r="AL163" i="1"/>
  <c r="AK163" i="1"/>
  <c r="AK162" i="1" s="1"/>
  <c r="AI163" i="1"/>
  <c r="AI162" i="1" s="1"/>
  <c r="AH163" i="1"/>
  <c r="AF163" i="1"/>
  <c r="AE163" i="1"/>
  <c r="AE162" i="1" s="1"/>
  <c r="AA163" i="1"/>
  <c r="AA162" i="1" s="1"/>
  <c r="Z163" i="1"/>
  <c r="Z162" i="1" s="1"/>
  <c r="Y163" i="1"/>
  <c r="Y162" i="1" s="1"/>
  <c r="X163" i="1"/>
  <c r="X162" i="1" s="1"/>
  <c r="W163" i="1"/>
  <c r="W162" i="1" s="1"/>
  <c r="V163" i="1"/>
  <c r="V162" i="1" s="1"/>
  <c r="U163" i="1"/>
  <c r="U162" i="1" s="1"/>
  <c r="T163" i="1"/>
  <c r="T162" i="1" s="1"/>
  <c r="B163" i="1"/>
  <c r="B162" i="1"/>
  <c r="B161" i="1"/>
  <c r="B160" i="1"/>
  <c r="AP159" i="1"/>
  <c r="AP121" i="3" s="1"/>
  <c r="AM159" i="1"/>
  <c r="AM121" i="3" s="1"/>
  <c r="AJ159" i="1"/>
  <c r="AJ121" i="3" s="1"/>
  <c r="AG159" i="1"/>
  <c r="AG121" i="3" s="1"/>
  <c r="B159" i="1"/>
  <c r="S159" i="1" s="1"/>
  <c r="AU159" i="1" s="1"/>
  <c r="AP158" i="1"/>
  <c r="AP120" i="3" s="1"/>
  <c r="AM158" i="1"/>
  <c r="AM120" i="3" s="1"/>
  <c r="AJ158" i="1"/>
  <c r="AJ120" i="3" s="1"/>
  <c r="AG158" i="1"/>
  <c r="AG120" i="3" s="1"/>
  <c r="B158" i="1"/>
  <c r="N158" i="1" s="1"/>
  <c r="AB158" i="1" s="1"/>
  <c r="AQ158" i="1" s="1"/>
  <c r="AP157" i="1"/>
  <c r="AP119" i="3" s="1"/>
  <c r="AM157" i="1"/>
  <c r="AM119" i="3" s="1"/>
  <c r="AJ157" i="1"/>
  <c r="AJ119" i="3" s="1"/>
  <c r="AG157" i="1"/>
  <c r="AG119" i="3" s="1"/>
  <c r="B157" i="1"/>
  <c r="S157" i="1" s="1"/>
  <c r="AU157" i="1" s="1"/>
  <c r="AO156" i="1"/>
  <c r="AN156" i="1"/>
  <c r="AN155" i="1" s="1"/>
  <c r="AL156" i="1"/>
  <c r="AL155" i="1" s="1"/>
  <c r="AK156" i="1"/>
  <c r="AK155" i="1" s="1"/>
  <c r="AI156" i="1"/>
  <c r="AI155" i="1" s="1"/>
  <c r="AH156" i="1"/>
  <c r="AF156" i="1"/>
  <c r="AE156" i="1"/>
  <c r="AE155" i="1" s="1"/>
  <c r="AA156" i="1"/>
  <c r="AA155" i="1" s="1"/>
  <c r="Z156" i="1"/>
  <c r="Y156" i="1"/>
  <c r="Y155" i="1" s="1"/>
  <c r="X156" i="1"/>
  <c r="X155" i="1" s="1"/>
  <c r="W156" i="1"/>
  <c r="W155" i="1" s="1"/>
  <c r="V156" i="1"/>
  <c r="V155" i="1" s="1"/>
  <c r="U156" i="1"/>
  <c r="U155" i="1" s="1"/>
  <c r="T156" i="1"/>
  <c r="T155" i="1" s="1"/>
  <c r="B156" i="1"/>
  <c r="Z155" i="1"/>
  <c r="B155" i="1"/>
  <c r="AP154" i="1"/>
  <c r="AP116" i="3" s="1"/>
  <c r="AM154" i="1"/>
  <c r="AM116" i="3" s="1"/>
  <c r="AJ154" i="1"/>
  <c r="AJ116" i="3" s="1"/>
  <c r="AG154" i="1"/>
  <c r="AG116" i="3" s="1"/>
  <c r="B154" i="1"/>
  <c r="R154" i="1" s="1"/>
  <c r="AT154" i="1" s="1"/>
  <c r="AP153" i="1"/>
  <c r="AP115" i="3" s="1"/>
  <c r="AM153" i="1"/>
  <c r="AM115" i="3" s="1"/>
  <c r="AJ153" i="1"/>
  <c r="AJ115" i="3" s="1"/>
  <c r="AG153" i="1"/>
  <c r="AG115" i="3" s="1"/>
  <c r="B153" i="1"/>
  <c r="AP152" i="1"/>
  <c r="AP114" i="3" s="1"/>
  <c r="AM152" i="1"/>
  <c r="AM114" i="3" s="1"/>
  <c r="AJ152" i="1"/>
  <c r="AJ114" i="3" s="1"/>
  <c r="AG152" i="1"/>
  <c r="AG114" i="3" s="1"/>
  <c r="B152" i="1"/>
  <c r="AP151" i="1"/>
  <c r="AP113" i="3" s="1"/>
  <c r="AM151" i="1"/>
  <c r="AM113" i="3" s="1"/>
  <c r="AJ151" i="1"/>
  <c r="AJ113" i="3" s="1"/>
  <c r="AG151" i="1"/>
  <c r="AG113" i="3" s="1"/>
  <c r="B151" i="1"/>
  <c r="AP150" i="1"/>
  <c r="AP112" i="3" s="1"/>
  <c r="AM150" i="1"/>
  <c r="AM112" i="3" s="1"/>
  <c r="AJ150" i="1"/>
  <c r="AJ112" i="3" s="1"/>
  <c r="AG150" i="1"/>
  <c r="AG112" i="3" s="1"/>
  <c r="B150" i="1"/>
  <c r="AP149" i="1"/>
  <c r="AP111" i="3" s="1"/>
  <c r="AM149" i="1"/>
  <c r="AM111" i="3" s="1"/>
  <c r="AJ149" i="1"/>
  <c r="AJ111" i="3" s="1"/>
  <c r="AG149" i="1"/>
  <c r="AG111" i="3" s="1"/>
  <c r="B149" i="1"/>
  <c r="AP148" i="1"/>
  <c r="AP110" i="3" s="1"/>
  <c r="AM148" i="1"/>
  <c r="AM110" i="3" s="1"/>
  <c r="AJ148" i="1"/>
  <c r="AJ110" i="3" s="1"/>
  <c r="AG148" i="1"/>
  <c r="AG110" i="3" s="1"/>
  <c r="B148" i="1"/>
  <c r="S148" i="1" s="1"/>
  <c r="AU148" i="1" s="1"/>
  <c r="AP147" i="1"/>
  <c r="AP109" i="3" s="1"/>
  <c r="AM147" i="1"/>
  <c r="AM109" i="3" s="1"/>
  <c r="AJ147" i="1"/>
  <c r="AJ109" i="3" s="1"/>
  <c r="AG147" i="1"/>
  <c r="AG109" i="3" s="1"/>
  <c r="B147" i="1"/>
  <c r="AP146" i="1"/>
  <c r="AP108" i="3" s="1"/>
  <c r="AM146" i="1"/>
  <c r="AM108" i="3" s="1"/>
  <c r="AJ146" i="1"/>
  <c r="AJ108" i="3" s="1"/>
  <c r="AG146" i="1"/>
  <c r="AG108" i="3" s="1"/>
  <c r="B146" i="1"/>
  <c r="S146" i="1" s="1"/>
  <c r="AU146" i="1" s="1"/>
  <c r="AU108" i="3" s="1"/>
  <c r="AO145" i="1"/>
  <c r="AO144" i="1" s="1"/>
  <c r="AN145" i="1"/>
  <c r="AN144" i="1" s="1"/>
  <c r="AL145" i="1"/>
  <c r="AL144" i="1" s="1"/>
  <c r="AK145" i="1"/>
  <c r="AK144" i="1" s="1"/>
  <c r="AI145" i="1"/>
  <c r="AI144" i="1" s="1"/>
  <c r="AH145" i="1"/>
  <c r="AF145" i="1"/>
  <c r="AE145" i="1"/>
  <c r="AE144" i="1" s="1"/>
  <c r="AA145" i="1"/>
  <c r="AA144" i="1" s="1"/>
  <c r="Z145" i="1"/>
  <c r="Z144" i="1" s="1"/>
  <c r="Y145" i="1"/>
  <c r="Y144" i="1" s="1"/>
  <c r="X145" i="1"/>
  <c r="X144" i="1" s="1"/>
  <c r="W145" i="1"/>
  <c r="W144" i="1" s="1"/>
  <c r="V145" i="1"/>
  <c r="V144" i="1" s="1"/>
  <c r="U145" i="1"/>
  <c r="U144" i="1" s="1"/>
  <c r="T145" i="1"/>
  <c r="T144" i="1" s="1"/>
  <c r="B145" i="1"/>
  <c r="B144" i="1"/>
  <c r="AP143" i="1"/>
  <c r="AP105" i="3" s="1"/>
  <c r="AM143" i="1"/>
  <c r="AM105" i="3" s="1"/>
  <c r="AJ143" i="1"/>
  <c r="AJ105" i="3" s="1"/>
  <c r="AG143" i="1"/>
  <c r="AG105" i="3" s="1"/>
  <c r="B143" i="1"/>
  <c r="S143" i="1" s="1"/>
  <c r="AU143" i="1" s="1"/>
  <c r="AU105" i="3" s="1"/>
  <c r="AP142" i="1"/>
  <c r="AP104" i="3" s="1"/>
  <c r="AM142" i="1"/>
  <c r="AM104" i="3" s="1"/>
  <c r="AJ142" i="1"/>
  <c r="AJ104" i="3" s="1"/>
  <c r="AG142" i="1"/>
  <c r="AG104" i="3" s="1"/>
  <c r="B142" i="1"/>
  <c r="R142" i="1" s="1"/>
  <c r="AT142" i="1" s="1"/>
  <c r="AP141" i="1"/>
  <c r="AP103" i="3" s="1"/>
  <c r="AM141" i="1"/>
  <c r="AM103" i="3" s="1"/>
  <c r="AJ141" i="1"/>
  <c r="AJ103" i="3" s="1"/>
  <c r="AG141" i="1"/>
  <c r="AG103" i="3" s="1"/>
  <c r="B141" i="1"/>
  <c r="AP140" i="1"/>
  <c r="AP102" i="3" s="1"/>
  <c r="AM140" i="1"/>
  <c r="AM102" i="3" s="1"/>
  <c r="AJ140" i="1"/>
  <c r="AJ102" i="3" s="1"/>
  <c r="AG140" i="1"/>
  <c r="AG102" i="3" s="1"/>
  <c r="B140" i="1"/>
  <c r="R140" i="1" s="1"/>
  <c r="AT140" i="1" s="1"/>
  <c r="AO139" i="1"/>
  <c r="AO138" i="1" s="1"/>
  <c r="AN139" i="1"/>
  <c r="AL139" i="1"/>
  <c r="AK139" i="1"/>
  <c r="AK138" i="1" s="1"/>
  <c r="AI139" i="1"/>
  <c r="AH139" i="1"/>
  <c r="AH138" i="1" s="1"/>
  <c r="AF139" i="1"/>
  <c r="AF138" i="1" s="1"/>
  <c r="AE139" i="1"/>
  <c r="AA139" i="1"/>
  <c r="AA138" i="1" s="1"/>
  <c r="Z139" i="1"/>
  <c r="Z138" i="1" s="1"/>
  <c r="Y139" i="1"/>
  <c r="X139" i="1"/>
  <c r="X138" i="1" s="1"/>
  <c r="W139" i="1"/>
  <c r="W138" i="1" s="1"/>
  <c r="V139" i="1"/>
  <c r="V138" i="1" s="1"/>
  <c r="U139" i="1"/>
  <c r="U138" i="1" s="1"/>
  <c r="T139" i="1"/>
  <c r="T138" i="1" s="1"/>
  <c r="B139" i="1"/>
  <c r="Y138" i="1"/>
  <c r="B138" i="1"/>
  <c r="AP137" i="1"/>
  <c r="AP99" i="3" s="1"/>
  <c r="AM137" i="1"/>
  <c r="AM99" i="3" s="1"/>
  <c r="AJ137" i="1"/>
  <c r="AJ99" i="3" s="1"/>
  <c r="AG137" i="1"/>
  <c r="AG99" i="3" s="1"/>
  <c r="B137" i="1"/>
  <c r="N137" i="1" s="1"/>
  <c r="N136" i="1" s="1"/>
  <c r="N135" i="1" s="1"/>
  <c r="AO136" i="1"/>
  <c r="AO135" i="1" s="1"/>
  <c r="AN136" i="1"/>
  <c r="AN135" i="1" s="1"/>
  <c r="AL136" i="1"/>
  <c r="AK136" i="1"/>
  <c r="AK135" i="1" s="1"/>
  <c r="AI136" i="1"/>
  <c r="AH136" i="1"/>
  <c r="AH135" i="1" s="1"/>
  <c r="AF136" i="1"/>
  <c r="AF135" i="1" s="1"/>
  <c r="AE136" i="1"/>
  <c r="AE135" i="1" s="1"/>
  <c r="AA136" i="1"/>
  <c r="AA135" i="1" s="1"/>
  <c r="Z136" i="1"/>
  <c r="Y136" i="1"/>
  <c r="Y135" i="1" s="1"/>
  <c r="X136" i="1"/>
  <c r="X135" i="1" s="1"/>
  <c r="W136" i="1"/>
  <c r="W135" i="1" s="1"/>
  <c r="V136" i="1"/>
  <c r="V135" i="1" s="1"/>
  <c r="U136" i="1"/>
  <c r="U135" i="1" s="1"/>
  <c r="T136" i="1"/>
  <c r="T135" i="1" s="1"/>
  <c r="B136" i="1"/>
  <c r="Z135" i="1"/>
  <c r="B135" i="1"/>
  <c r="B134" i="1"/>
  <c r="AP133" i="1"/>
  <c r="AP95" i="3" s="1"/>
  <c r="AM133" i="1"/>
  <c r="AM95" i="3" s="1"/>
  <c r="AJ133" i="1"/>
  <c r="AJ95" i="3" s="1"/>
  <c r="AG133" i="1"/>
  <c r="AG95" i="3" s="1"/>
  <c r="B133" i="1"/>
  <c r="AP132" i="1"/>
  <c r="AP94" i="3" s="1"/>
  <c r="AM132" i="1"/>
  <c r="AM94" i="3" s="1"/>
  <c r="AJ132" i="1"/>
  <c r="AJ94" i="3" s="1"/>
  <c r="AG132" i="1"/>
  <c r="AG94" i="3" s="1"/>
  <c r="B132" i="1"/>
  <c r="AP131" i="1"/>
  <c r="AP93" i="3" s="1"/>
  <c r="AM131" i="1"/>
  <c r="AM93" i="3" s="1"/>
  <c r="AJ131" i="1"/>
  <c r="AJ93" i="3" s="1"/>
  <c r="AG131" i="1"/>
  <c r="AG93" i="3" s="1"/>
  <c r="B131" i="1"/>
  <c r="AP130" i="1"/>
  <c r="AP92" i="3" s="1"/>
  <c r="AM130" i="1"/>
  <c r="AM92" i="3" s="1"/>
  <c r="AJ130" i="1"/>
  <c r="AJ92" i="3" s="1"/>
  <c r="AG130" i="1"/>
  <c r="AG92" i="3" s="1"/>
  <c r="B130" i="1"/>
  <c r="AP129" i="1"/>
  <c r="AP91" i="3" s="1"/>
  <c r="AM129" i="1"/>
  <c r="AM91" i="3" s="1"/>
  <c r="AJ129" i="1"/>
  <c r="AJ91" i="3" s="1"/>
  <c r="AG129" i="1"/>
  <c r="AG91" i="3" s="1"/>
  <c r="B129" i="1"/>
  <c r="S129" i="1" s="1"/>
  <c r="AU129" i="1" s="1"/>
  <c r="AP128" i="1"/>
  <c r="AP90" i="3" s="1"/>
  <c r="AM128" i="1"/>
  <c r="AM90" i="3" s="1"/>
  <c r="AJ128" i="1"/>
  <c r="AJ90" i="3" s="1"/>
  <c r="AG128" i="1"/>
  <c r="AG90" i="3" s="1"/>
  <c r="B128" i="1"/>
  <c r="N128" i="1" s="1"/>
  <c r="AB128" i="1" s="1"/>
  <c r="AQ128" i="1" s="1"/>
  <c r="AP127" i="1"/>
  <c r="AP89" i="3" s="1"/>
  <c r="AM127" i="1"/>
  <c r="AM89" i="3" s="1"/>
  <c r="AJ127" i="1"/>
  <c r="AJ89" i="3" s="1"/>
  <c r="AG127" i="1"/>
  <c r="AG89" i="3" s="1"/>
  <c r="B127" i="1"/>
  <c r="N127" i="1" s="1"/>
  <c r="AB127" i="1" s="1"/>
  <c r="AQ127" i="1" s="1"/>
  <c r="AP126" i="1"/>
  <c r="AP88" i="3" s="1"/>
  <c r="AM126" i="1"/>
  <c r="AM88" i="3" s="1"/>
  <c r="AJ126" i="1"/>
  <c r="AJ88" i="3" s="1"/>
  <c r="AG126" i="1"/>
  <c r="AG88" i="3" s="1"/>
  <c r="B126" i="1"/>
  <c r="N126" i="1" s="1"/>
  <c r="AO125" i="1"/>
  <c r="AO124" i="1" s="1"/>
  <c r="AO123" i="1" s="1"/>
  <c r="AN125" i="1"/>
  <c r="AN124" i="1" s="1"/>
  <c r="AL125" i="1"/>
  <c r="AK125" i="1"/>
  <c r="AK124" i="1" s="1"/>
  <c r="AK123" i="1" s="1"/>
  <c r="AI125" i="1"/>
  <c r="AH125" i="1"/>
  <c r="AH124" i="1" s="1"/>
  <c r="AH123" i="1" s="1"/>
  <c r="AF125" i="1"/>
  <c r="AE125" i="1"/>
  <c r="AE124" i="1" s="1"/>
  <c r="AE123" i="1" s="1"/>
  <c r="AA125" i="1"/>
  <c r="Z125" i="1"/>
  <c r="Z124" i="1" s="1"/>
  <c r="Z123" i="1" s="1"/>
  <c r="Y125" i="1"/>
  <c r="Y124" i="1" s="1"/>
  <c r="Y123" i="1" s="1"/>
  <c r="X125" i="1"/>
  <c r="X124" i="1" s="1"/>
  <c r="W125" i="1"/>
  <c r="W124" i="1" s="1"/>
  <c r="V125" i="1"/>
  <c r="V124" i="1" s="1"/>
  <c r="V123" i="1" s="1"/>
  <c r="U125" i="1"/>
  <c r="U124" i="1" s="1"/>
  <c r="U123" i="1" s="1"/>
  <c r="T125" i="1"/>
  <c r="T124" i="1" s="1"/>
  <c r="T123" i="1" s="1"/>
  <c r="B125" i="1"/>
  <c r="AA124" i="1"/>
  <c r="AA123" i="1" s="1"/>
  <c r="B124" i="1"/>
  <c r="X123" i="1"/>
  <c r="W123" i="1"/>
  <c r="B123" i="1"/>
  <c r="AP122" i="1"/>
  <c r="AP84" i="3" s="1"/>
  <c r="AM122" i="1"/>
  <c r="AM84" i="3" s="1"/>
  <c r="AJ122" i="1"/>
  <c r="AJ84" i="3" s="1"/>
  <c r="AG122" i="1"/>
  <c r="AG84" i="3" s="1"/>
  <c r="B122" i="1"/>
  <c r="AP121" i="1"/>
  <c r="AP83" i="3" s="1"/>
  <c r="AM121" i="1"/>
  <c r="AM83" i="3" s="1"/>
  <c r="AJ121" i="1"/>
  <c r="AJ83" i="3" s="1"/>
  <c r="AG121" i="1"/>
  <c r="AG83" i="3" s="1"/>
  <c r="B121" i="1"/>
  <c r="AP120" i="1"/>
  <c r="AP82" i="3" s="1"/>
  <c r="AM120" i="1"/>
  <c r="AM82" i="3" s="1"/>
  <c r="AJ120" i="1"/>
  <c r="AJ82" i="3" s="1"/>
  <c r="AG120" i="1"/>
  <c r="AG82" i="3" s="1"/>
  <c r="B120" i="1"/>
  <c r="N120" i="1" s="1"/>
  <c r="AB120" i="1" s="1"/>
  <c r="AQ120" i="1" s="1"/>
  <c r="AP119" i="1"/>
  <c r="AP81" i="3" s="1"/>
  <c r="AM119" i="1"/>
  <c r="AM81" i="3" s="1"/>
  <c r="AJ119" i="1"/>
  <c r="AJ81" i="3" s="1"/>
  <c r="AG119" i="1"/>
  <c r="AG81" i="3" s="1"/>
  <c r="B119" i="1"/>
  <c r="AO118" i="1"/>
  <c r="AO117" i="1" s="1"/>
  <c r="AN118" i="1"/>
  <c r="AN117" i="1" s="1"/>
  <c r="AL118" i="1"/>
  <c r="AL117" i="1" s="1"/>
  <c r="AK118" i="1"/>
  <c r="AI118" i="1"/>
  <c r="AI117" i="1" s="1"/>
  <c r="AH118" i="1"/>
  <c r="AF118" i="1"/>
  <c r="AF117" i="1" s="1"/>
  <c r="AE118" i="1"/>
  <c r="AE117" i="1" s="1"/>
  <c r="AA118" i="1"/>
  <c r="AA117" i="1" s="1"/>
  <c r="Z118" i="1"/>
  <c r="Z117" i="1" s="1"/>
  <c r="Y118" i="1"/>
  <c r="Y117" i="1" s="1"/>
  <c r="X118" i="1"/>
  <c r="X117" i="1" s="1"/>
  <c r="W118" i="1"/>
  <c r="W117" i="1" s="1"/>
  <c r="V118" i="1"/>
  <c r="V117" i="1" s="1"/>
  <c r="U118" i="1"/>
  <c r="U117" i="1" s="1"/>
  <c r="T118" i="1"/>
  <c r="T117" i="1" s="1"/>
  <c r="B118" i="1"/>
  <c r="B117" i="1"/>
  <c r="AP116" i="1"/>
  <c r="AP78" i="3" s="1"/>
  <c r="AM116" i="1"/>
  <c r="AM78" i="3" s="1"/>
  <c r="AJ116" i="1"/>
  <c r="AJ78" i="3" s="1"/>
  <c r="AG116" i="1"/>
  <c r="AG78" i="3" s="1"/>
  <c r="B116" i="1"/>
  <c r="AP115" i="1"/>
  <c r="AP77" i="3" s="1"/>
  <c r="AM115" i="1"/>
  <c r="AM77" i="3" s="1"/>
  <c r="AJ115" i="1"/>
  <c r="AJ77" i="3" s="1"/>
  <c r="AG115" i="1"/>
  <c r="AG77" i="3" s="1"/>
  <c r="B115" i="1"/>
  <c r="AP114" i="1"/>
  <c r="AP76" i="3" s="1"/>
  <c r="AM114" i="1"/>
  <c r="AM76" i="3" s="1"/>
  <c r="AJ114" i="1"/>
  <c r="AJ76" i="3" s="1"/>
  <c r="AG114" i="1"/>
  <c r="AG76" i="3" s="1"/>
  <c r="B114" i="1"/>
  <c r="N114" i="1" s="1"/>
  <c r="AB114" i="1" s="1"/>
  <c r="AQ114" i="1" s="1"/>
  <c r="AP113" i="1"/>
  <c r="AP75" i="3" s="1"/>
  <c r="AM113" i="1"/>
  <c r="AM75" i="3" s="1"/>
  <c r="AJ113" i="1"/>
  <c r="AJ75" i="3" s="1"/>
  <c r="AG113" i="1"/>
  <c r="AG75" i="3" s="1"/>
  <c r="B113" i="1"/>
  <c r="O113" i="1" s="1"/>
  <c r="AO112" i="1"/>
  <c r="AN112" i="1"/>
  <c r="AN111" i="1" s="1"/>
  <c r="AL112" i="1"/>
  <c r="AL111" i="1" s="1"/>
  <c r="AK112" i="1"/>
  <c r="AK111" i="1" s="1"/>
  <c r="AI112" i="1"/>
  <c r="AH112" i="1"/>
  <c r="AH111" i="1" s="1"/>
  <c r="AF112" i="1"/>
  <c r="AF111" i="1" s="1"/>
  <c r="AE112" i="1"/>
  <c r="AE111" i="1" s="1"/>
  <c r="AA112" i="1"/>
  <c r="AA111" i="1" s="1"/>
  <c r="Z112" i="1"/>
  <c r="Z111" i="1" s="1"/>
  <c r="Y112" i="1"/>
  <c r="Y111" i="1" s="1"/>
  <c r="X112" i="1"/>
  <c r="X111" i="1" s="1"/>
  <c r="W112" i="1"/>
  <c r="W111" i="1" s="1"/>
  <c r="V112" i="1"/>
  <c r="V111" i="1" s="1"/>
  <c r="U112" i="1"/>
  <c r="U111" i="1" s="1"/>
  <c r="T112" i="1"/>
  <c r="T111" i="1" s="1"/>
  <c r="B112" i="1"/>
  <c r="B111" i="1"/>
  <c r="B110" i="1"/>
  <c r="B109" i="1"/>
  <c r="B108" i="1"/>
  <c r="B107" i="1"/>
  <c r="AP106" i="1"/>
  <c r="AP68" i="3" s="1"/>
  <c r="AM106" i="1"/>
  <c r="AM68" i="3" s="1"/>
  <c r="AJ106" i="1"/>
  <c r="AJ68" i="3" s="1"/>
  <c r="AG106" i="1"/>
  <c r="AG68" i="3" s="1"/>
  <c r="B106" i="1"/>
  <c r="O106" i="1" s="1"/>
  <c r="AC106" i="1" s="1"/>
  <c r="AR106" i="1" s="1"/>
  <c r="AP105" i="1"/>
  <c r="AP67" i="3" s="1"/>
  <c r="AM105" i="1"/>
  <c r="AM67" i="3" s="1"/>
  <c r="AJ105" i="1"/>
  <c r="AJ67" i="3" s="1"/>
  <c r="AG105" i="1"/>
  <c r="AG67" i="3" s="1"/>
  <c r="B105" i="1"/>
  <c r="AP104" i="1"/>
  <c r="AP66" i="3" s="1"/>
  <c r="AM104" i="1"/>
  <c r="AM66" i="3" s="1"/>
  <c r="AJ104" i="1"/>
  <c r="AJ66" i="3" s="1"/>
  <c r="AG104" i="1"/>
  <c r="AG66" i="3" s="1"/>
  <c r="B104" i="1"/>
  <c r="N104" i="1" s="1"/>
  <c r="AB104" i="1" s="1"/>
  <c r="AQ104" i="1" s="1"/>
  <c r="AP103" i="1"/>
  <c r="AP65" i="3" s="1"/>
  <c r="AM103" i="1"/>
  <c r="AM65" i="3" s="1"/>
  <c r="AJ103" i="1"/>
  <c r="AJ65" i="3" s="1"/>
  <c r="AG103" i="1"/>
  <c r="AG65" i="3" s="1"/>
  <c r="B103" i="1"/>
  <c r="R103" i="1" s="1"/>
  <c r="AT103" i="1" s="1"/>
  <c r="AP102" i="1"/>
  <c r="AP64" i="3" s="1"/>
  <c r="AM102" i="1"/>
  <c r="AM64" i="3" s="1"/>
  <c r="AJ102" i="1"/>
  <c r="AJ64" i="3" s="1"/>
  <c r="AG102" i="1"/>
  <c r="AG64" i="3" s="1"/>
  <c r="B102" i="1"/>
  <c r="O102" i="1" s="1"/>
  <c r="AP101" i="1"/>
  <c r="AP63" i="3" s="1"/>
  <c r="AM101" i="1"/>
  <c r="AM63" i="3" s="1"/>
  <c r="AJ101" i="1"/>
  <c r="AJ63" i="3" s="1"/>
  <c r="AG101" i="1"/>
  <c r="AG63" i="3" s="1"/>
  <c r="B101" i="1"/>
  <c r="S101" i="1" s="1"/>
  <c r="AU101" i="1" s="1"/>
  <c r="AP100" i="1"/>
  <c r="AP62" i="3" s="1"/>
  <c r="AM100" i="1"/>
  <c r="AM62" i="3" s="1"/>
  <c r="AJ100" i="1"/>
  <c r="AJ62" i="3" s="1"/>
  <c r="AG100" i="1"/>
  <c r="AG62" i="3" s="1"/>
  <c r="B100" i="1"/>
  <c r="N100" i="1" s="1"/>
  <c r="AB100" i="1" s="1"/>
  <c r="AQ100" i="1" s="1"/>
  <c r="AP99" i="1"/>
  <c r="AP61" i="3" s="1"/>
  <c r="AM99" i="1"/>
  <c r="AM61" i="3" s="1"/>
  <c r="AJ99" i="1"/>
  <c r="AJ61" i="3" s="1"/>
  <c r="AG99" i="1"/>
  <c r="AG61" i="3" s="1"/>
  <c r="B99" i="1"/>
  <c r="R99" i="1" s="1"/>
  <c r="AT99" i="1" s="1"/>
  <c r="AP98" i="1"/>
  <c r="AP60" i="3" s="1"/>
  <c r="AM98" i="1"/>
  <c r="AM60" i="3" s="1"/>
  <c r="AJ98" i="1"/>
  <c r="AJ60" i="3" s="1"/>
  <c r="AG98" i="1"/>
  <c r="AG60" i="3" s="1"/>
  <c r="B98" i="1"/>
  <c r="O98" i="1" s="1"/>
  <c r="AC98" i="1" s="1"/>
  <c r="AP97" i="1"/>
  <c r="AP59" i="3" s="1"/>
  <c r="AM97" i="1"/>
  <c r="AM59" i="3" s="1"/>
  <c r="AJ97" i="1"/>
  <c r="AJ59" i="3" s="1"/>
  <c r="AG97" i="1"/>
  <c r="AG59" i="3" s="1"/>
  <c r="B97" i="1"/>
  <c r="S97" i="1" s="1"/>
  <c r="AU97" i="1" s="1"/>
  <c r="AU59" i="3" s="1"/>
  <c r="AP96" i="1"/>
  <c r="AP58" i="3" s="1"/>
  <c r="AM96" i="1"/>
  <c r="AM58" i="3" s="1"/>
  <c r="AJ96" i="1"/>
  <c r="AJ58" i="3" s="1"/>
  <c r="AG96" i="1"/>
  <c r="AG58" i="3" s="1"/>
  <c r="B96" i="1"/>
  <c r="N96" i="1" s="1"/>
  <c r="AB96" i="1" s="1"/>
  <c r="AQ96" i="1" s="1"/>
  <c r="AP95" i="1"/>
  <c r="AP57" i="3" s="1"/>
  <c r="AM95" i="1"/>
  <c r="AM57" i="3" s="1"/>
  <c r="AJ95" i="1"/>
  <c r="AJ57" i="3" s="1"/>
  <c r="AG95" i="1"/>
  <c r="AG57" i="3" s="1"/>
  <c r="B95" i="1"/>
  <c r="R95" i="1" s="1"/>
  <c r="AT95" i="1" s="1"/>
  <c r="AP94" i="1"/>
  <c r="AP56" i="3" s="1"/>
  <c r="AM94" i="1"/>
  <c r="AM56" i="3" s="1"/>
  <c r="AJ94" i="1"/>
  <c r="AJ56" i="3" s="1"/>
  <c r="AG94" i="1"/>
  <c r="AG56" i="3" s="1"/>
  <c r="B94" i="1"/>
  <c r="O94" i="1" s="1"/>
  <c r="AC94" i="1" s="1"/>
  <c r="AP93" i="1"/>
  <c r="AP55" i="3" s="1"/>
  <c r="AM93" i="1"/>
  <c r="AM55" i="3" s="1"/>
  <c r="AJ93" i="1"/>
  <c r="AJ55" i="3" s="1"/>
  <c r="AG93" i="1"/>
  <c r="AG55" i="3" s="1"/>
  <c r="B93" i="1"/>
  <c r="S93" i="1" s="1"/>
  <c r="AU93" i="1" s="1"/>
  <c r="AP92" i="1"/>
  <c r="AP54" i="3" s="1"/>
  <c r="AM92" i="1"/>
  <c r="AM54" i="3" s="1"/>
  <c r="AJ92" i="1"/>
  <c r="AJ54" i="3" s="1"/>
  <c r="AG92" i="1"/>
  <c r="AG54" i="3" s="1"/>
  <c r="B92" i="1"/>
  <c r="O92" i="1" s="1"/>
  <c r="AC92" i="1" s="1"/>
  <c r="AP91" i="1"/>
  <c r="AP53" i="3" s="1"/>
  <c r="AM91" i="1"/>
  <c r="AM53" i="3" s="1"/>
  <c r="AJ91" i="1"/>
  <c r="AJ53" i="3" s="1"/>
  <c r="AG91" i="1"/>
  <c r="AG53" i="3" s="1"/>
  <c r="B91" i="1"/>
  <c r="R91" i="1" s="1"/>
  <c r="AT91" i="1" s="1"/>
  <c r="AP90" i="1"/>
  <c r="AP52" i="3" s="1"/>
  <c r="AM90" i="1"/>
  <c r="AM52" i="3" s="1"/>
  <c r="AJ90" i="1"/>
  <c r="AJ52" i="3" s="1"/>
  <c r="AG90" i="1"/>
  <c r="AG52" i="3" s="1"/>
  <c r="B90" i="1"/>
  <c r="O90" i="1" s="1"/>
  <c r="AC90" i="1" s="1"/>
  <c r="AR90" i="1" s="1"/>
  <c r="AP89" i="1"/>
  <c r="AP51" i="3" s="1"/>
  <c r="AM89" i="1"/>
  <c r="AM51" i="3" s="1"/>
  <c r="AJ51" i="3"/>
  <c r="AG89" i="1"/>
  <c r="AG51" i="3" s="1"/>
  <c r="B89" i="1"/>
  <c r="AP88" i="1"/>
  <c r="AP50" i="3" s="1"/>
  <c r="AM88" i="1"/>
  <c r="AM50" i="3" s="1"/>
  <c r="AJ88" i="1"/>
  <c r="AJ50" i="3" s="1"/>
  <c r="AG88" i="1"/>
  <c r="AG50" i="3" s="1"/>
  <c r="B88" i="1"/>
  <c r="AP87" i="1"/>
  <c r="AP49" i="3" s="1"/>
  <c r="AM87" i="1"/>
  <c r="AM49" i="3" s="1"/>
  <c r="AJ87" i="1"/>
  <c r="AJ49" i="3" s="1"/>
  <c r="AG87" i="1"/>
  <c r="AG49" i="3" s="1"/>
  <c r="B87" i="1"/>
  <c r="R87" i="1" s="1"/>
  <c r="AT87" i="1" s="1"/>
  <c r="AP86" i="1"/>
  <c r="AP48" i="3" s="1"/>
  <c r="AM86" i="1"/>
  <c r="AM48" i="3" s="1"/>
  <c r="AJ86" i="1"/>
  <c r="AJ48" i="3" s="1"/>
  <c r="AG86" i="1"/>
  <c r="AG48" i="3" s="1"/>
  <c r="B86" i="1"/>
  <c r="O86" i="1" s="1"/>
  <c r="AP85" i="1"/>
  <c r="AP47" i="3" s="1"/>
  <c r="AM85" i="1"/>
  <c r="AM47" i="3" s="1"/>
  <c r="AJ85" i="1"/>
  <c r="AJ47" i="3" s="1"/>
  <c r="AG85" i="1"/>
  <c r="AG47" i="3" s="1"/>
  <c r="B85" i="1"/>
  <c r="O85" i="1" s="1"/>
  <c r="AO84" i="1"/>
  <c r="AN84" i="1"/>
  <c r="AN83" i="1" s="1"/>
  <c r="AN82" i="1" s="1"/>
  <c r="AN81" i="1" s="1"/>
  <c r="AN15" i="1" s="1"/>
  <c r="AL84" i="1"/>
  <c r="AL83" i="1" s="1"/>
  <c r="AL82" i="1" s="1"/>
  <c r="AK84" i="1"/>
  <c r="AK83" i="1" s="1"/>
  <c r="AK82" i="1" s="1"/>
  <c r="AK81" i="1" s="1"/>
  <c r="AI84" i="1"/>
  <c r="AI83" i="1" s="1"/>
  <c r="AH84" i="1"/>
  <c r="AF84" i="1"/>
  <c r="AF83" i="1" s="1"/>
  <c r="AE84" i="1"/>
  <c r="AE83" i="1" s="1"/>
  <c r="AE82" i="1" s="1"/>
  <c r="AE81" i="1" s="1"/>
  <c r="AE15" i="1" s="1"/>
  <c r="AA84" i="1"/>
  <c r="AA83" i="1" s="1"/>
  <c r="AA82" i="1" s="1"/>
  <c r="AA81" i="1" s="1"/>
  <c r="AA15" i="1" s="1"/>
  <c r="Z84" i="1"/>
  <c r="Z83" i="1" s="1"/>
  <c r="Z82" i="1" s="1"/>
  <c r="Z81" i="1" s="1"/>
  <c r="Z15" i="1" s="1"/>
  <c r="Y84" i="1"/>
  <c r="Y83" i="1" s="1"/>
  <c r="Y82" i="1" s="1"/>
  <c r="Y81" i="1" s="1"/>
  <c r="Y15" i="1" s="1"/>
  <c r="X84" i="1"/>
  <c r="X83" i="1" s="1"/>
  <c r="X82" i="1" s="1"/>
  <c r="X81" i="1" s="1"/>
  <c r="X15" i="1" s="1"/>
  <c r="W84" i="1"/>
  <c r="W83" i="1" s="1"/>
  <c r="W82" i="1" s="1"/>
  <c r="W81" i="1" s="1"/>
  <c r="W15" i="1" s="1"/>
  <c r="V84" i="1"/>
  <c r="V83" i="1" s="1"/>
  <c r="V82" i="1" s="1"/>
  <c r="V81" i="1" s="1"/>
  <c r="V15" i="1" s="1"/>
  <c r="U84" i="1"/>
  <c r="U83" i="1" s="1"/>
  <c r="U82" i="1" s="1"/>
  <c r="U81" i="1" s="1"/>
  <c r="U15" i="1" s="1"/>
  <c r="T84" i="1"/>
  <c r="T83" i="1" s="1"/>
  <c r="T82" i="1" s="1"/>
  <c r="T81" i="1" s="1"/>
  <c r="T15" i="1" s="1"/>
  <c r="B84" i="1"/>
  <c r="B83" i="1"/>
  <c r="B82" i="1"/>
  <c r="B81" i="1"/>
  <c r="AP80" i="1"/>
  <c r="AP42" i="3" s="1"/>
  <c r="AM80" i="1"/>
  <c r="AM42" i="3" s="1"/>
  <c r="AJ80" i="1"/>
  <c r="AJ42" i="3" s="1"/>
  <c r="AG80" i="1"/>
  <c r="AG42" i="3" s="1"/>
  <c r="B80" i="1"/>
  <c r="O80" i="1" s="1"/>
  <c r="AC80" i="1" s="1"/>
  <c r="AP79" i="1"/>
  <c r="AP41" i="3" s="1"/>
  <c r="AM79" i="1"/>
  <c r="AM41" i="3" s="1"/>
  <c r="AJ79" i="1"/>
  <c r="AJ41" i="3" s="1"/>
  <c r="AG79" i="1"/>
  <c r="AG41" i="3" s="1"/>
  <c r="B79" i="1"/>
  <c r="O79" i="1" s="1"/>
  <c r="AC79" i="1" s="1"/>
  <c r="AR79" i="1" s="1"/>
  <c r="AP78" i="1"/>
  <c r="AP40" i="3" s="1"/>
  <c r="AM78" i="1"/>
  <c r="AM40" i="3" s="1"/>
  <c r="AJ78" i="1"/>
  <c r="AJ40" i="3" s="1"/>
  <c r="AG78" i="1"/>
  <c r="AG40" i="3" s="1"/>
  <c r="B78" i="1"/>
  <c r="N78" i="1" s="1"/>
  <c r="AB78" i="1" s="1"/>
  <c r="AQ78" i="1" s="1"/>
  <c r="AO77" i="1"/>
  <c r="AO76" i="1" s="1"/>
  <c r="AO75" i="1" s="1"/>
  <c r="AN77" i="1"/>
  <c r="AN76" i="1" s="1"/>
  <c r="AN75" i="1" s="1"/>
  <c r="AN74" i="1" s="1"/>
  <c r="AL77" i="1"/>
  <c r="AK77" i="1"/>
  <c r="AK76" i="1" s="1"/>
  <c r="AK75" i="1" s="1"/>
  <c r="AK74" i="1" s="1"/>
  <c r="AK14" i="1" s="1"/>
  <c r="AI77" i="1"/>
  <c r="AI76" i="1" s="1"/>
  <c r="AI75" i="1" s="1"/>
  <c r="AI74" i="1" s="1"/>
  <c r="AI14" i="1" s="1"/>
  <c r="AH77" i="1"/>
  <c r="AF77" i="1"/>
  <c r="AF76" i="1" s="1"/>
  <c r="AF75" i="1" s="1"/>
  <c r="AF74" i="1" s="1"/>
  <c r="AE77" i="1"/>
  <c r="AE76" i="1" s="1"/>
  <c r="AE75" i="1" s="1"/>
  <c r="AE74" i="1" s="1"/>
  <c r="AA77" i="1"/>
  <c r="AA76" i="1" s="1"/>
  <c r="AA75" i="1" s="1"/>
  <c r="AA74" i="1" s="1"/>
  <c r="AA14" i="1" s="1"/>
  <c r="Z77" i="1"/>
  <c r="Z76" i="1" s="1"/>
  <c r="Z75" i="1" s="1"/>
  <c r="Z74" i="1" s="1"/>
  <c r="Y77" i="1"/>
  <c r="Y76" i="1" s="1"/>
  <c r="Y75" i="1" s="1"/>
  <c r="Y74" i="1" s="1"/>
  <c r="Y14" i="1" s="1"/>
  <c r="X77" i="1"/>
  <c r="X76" i="1" s="1"/>
  <c r="X75" i="1" s="1"/>
  <c r="X74" i="1" s="1"/>
  <c r="W77" i="1"/>
  <c r="W76" i="1" s="1"/>
  <c r="W75" i="1" s="1"/>
  <c r="W74" i="1" s="1"/>
  <c r="W14" i="1" s="1"/>
  <c r="V77" i="1"/>
  <c r="V76" i="1" s="1"/>
  <c r="V75" i="1" s="1"/>
  <c r="V74" i="1" s="1"/>
  <c r="U77" i="1"/>
  <c r="U76" i="1" s="1"/>
  <c r="T77" i="1"/>
  <c r="T76" i="1" s="1"/>
  <c r="T75" i="1" s="1"/>
  <c r="T74" i="1" s="1"/>
  <c r="B77" i="1"/>
  <c r="B76" i="1"/>
  <c r="U75" i="1"/>
  <c r="U74" i="1" s="1"/>
  <c r="U14" i="1" s="1"/>
  <c r="B75" i="1"/>
  <c r="B74" i="1"/>
  <c r="B73" i="1"/>
  <c r="AP72" i="1"/>
  <c r="AP34" i="3" s="1"/>
  <c r="AM72" i="1"/>
  <c r="AM34" i="3" s="1"/>
  <c r="AJ72" i="1"/>
  <c r="AJ34" i="3" s="1"/>
  <c r="AG72" i="1"/>
  <c r="AG34" i="3" s="1"/>
  <c r="B72" i="1"/>
  <c r="S72" i="1" s="1"/>
  <c r="AU72" i="1" s="1"/>
  <c r="AP71" i="1"/>
  <c r="AP33" i="3" s="1"/>
  <c r="AM71" i="1"/>
  <c r="AM33" i="3" s="1"/>
  <c r="AJ71" i="1"/>
  <c r="AJ33" i="3" s="1"/>
  <c r="AG71" i="1"/>
  <c r="AG33" i="3" s="1"/>
  <c r="B71" i="1"/>
  <c r="AP70" i="1"/>
  <c r="AP32" i="3" s="1"/>
  <c r="AM70" i="1"/>
  <c r="AM32" i="3" s="1"/>
  <c r="AJ70" i="1"/>
  <c r="AJ32" i="3" s="1"/>
  <c r="AG70" i="1"/>
  <c r="AG32" i="3" s="1"/>
  <c r="B70" i="1"/>
  <c r="N70" i="1" s="1"/>
  <c r="AB70" i="1" s="1"/>
  <c r="AQ70" i="1" s="1"/>
  <c r="AP69" i="1"/>
  <c r="AP31" i="3" s="1"/>
  <c r="AM69" i="1"/>
  <c r="AM31" i="3" s="1"/>
  <c r="AJ69" i="1"/>
  <c r="AJ31" i="3" s="1"/>
  <c r="AG69" i="1"/>
  <c r="AG31" i="3" s="1"/>
  <c r="B69" i="1"/>
  <c r="O69" i="1" s="1"/>
  <c r="AC69" i="1" s="1"/>
  <c r="AO68" i="1"/>
  <c r="AO67" i="1" s="1"/>
  <c r="AO66" i="1" s="1"/>
  <c r="AN68" i="1"/>
  <c r="AL68" i="1"/>
  <c r="AL67" i="1" s="1"/>
  <c r="AK68" i="1"/>
  <c r="AK67" i="1" s="1"/>
  <c r="AK66" i="1" s="1"/>
  <c r="AI68" i="1"/>
  <c r="AI67" i="1" s="1"/>
  <c r="AI66" i="1" s="1"/>
  <c r="AH68" i="1"/>
  <c r="AH67" i="1" s="1"/>
  <c r="AH66" i="1" s="1"/>
  <c r="AF68" i="1"/>
  <c r="AE68" i="1"/>
  <c r="AE67" i="1" s="1"/>
  <c r="AE66" i="1" s="1"/>
  <c r="AA68" i="1"/>
  <c r="AA67" i="1" s="1"/>
  <c r="AA66" i="1" s="1"/>
  <c r="Z68" i="1"/>
  <c r="Z67" i="1" s="1"/>
  <c r="Z66" i="1" s="1"/>
  <c r="Y68" i="1"/>
  <c r="Y67" i="1" s="1"/>
  <c r="Y66" i="1" s="1"/>
  <c r="X68" i="1"/>
  <c r="X67" i="1" s="1"/>
  <c r="X66" i="1" s="1"/>
  <c r="W68" i="1"/>
  <c r="V68" i="1"/>
  <c r="U68" i="1"/>
  <c r="U67" i="1" s="1"/>
  <c r="U66" i="1" s="1"/>
  <c r="T68" i="1"/>
  <c r="T67" i="1" s="1"/>
  <c r="T66" i="1" s="1"/>
  <c r="B68" i="1"/>
  <c r="B67" i="1"/>
  <c r="B66" i="1"/>
  <c r="AP65" i="1"/>
  <c r="AP27" i="3" s="1"/>
  <c r="AM65" i="1"/>
  <c r="AM27" i="3" s="1"/>
  <c r="AJ65" i="1"/>
  <c r="AJ27" i="3" s="1"/>
  <c r="AG65" i="1"/>
  <c r="AG27" i="3" s="1"/>
  <c r="B65" i="1"/>
  <c r="AO64" i="1"/>
  <c r="AN64" i="1"/>
  <c r="AL64" i="1"/>
  <c r="AK64" i="1"/>
  <c r="AI64" i="1"/>
  <c r="AH64" i="1"/>
  <c r="AF64" i="1"/>
  <c r="AE64" i="1"/>
  <c r="AA64" i="1"/>
  <c r="Z64" i="1"/>
  <c r="Y64" i="1"/>
  <c r="X64" i="1"/>
  <c r="W64" i="1"/>
  <c r="V64" i="1"/>
  <c r="U64" i="1"/>
  <c r="T64" i="1"/>
  <c r="B64" i="1"/>
  <c r="AP63" i="1"/>
  <c r="AP25" i="3" s="1"/>
  <c r="AM63" i="1"/>
  <c r="AM25" i="3" s="1"/>
  <c r="AJ63" i="1"/>
  <c r="AJ25" i="3" s="1"/>
  <c r="AG63" i="1"/>
  <c r="AG25" i="3" s="1"/>
  <c r="B63" i="1"/>
  <c r="AO62" i="1"/>
  <c r="AN62" i="1"/>
  <c r="AL62" i="1"/>
  <c r="AK62" i="1"/>
  <c r="AI62" i="1"/>
  <c r="AH62" i="1"/>
  <c r="AF62" i="1"/>
  <c r="AE62" i="1"/>
  <c r="AA62" i="1"/>
  <c r="Z62" i="1"/>
  <c r="Y62" i="1"/>
  <c r="X62" i="1"/>
  <c r="W62" i="1"/>
  <c r="V62" i="1"/>
  <c r="U62" i="1"/>
  <c r="T62" i="1"/>
  <c r="B62" i="1"/>
  <c r="B61" i="1"/>
  <c r="B60" i="1"/>
  <c r="B59" i="1"/>
  <c r="AP58" i="1"/>
  <c r="AP20" i="3" s="1"/>
  <c r="AM58" i="1"/>
  <c r="AM20" i="3" s="1"/>
  <c r="AJ58" i="1"/>
  <c r="AJ20" i="3" s="1"/>
  <c r="AG58" i="1"/>
  <c r="AG20" i="3" s="1"/>
  <c r="B58" i="1"/>
  <c r="R58" i="1" s="1"/>
  <c r="AT58" i="1" s="1"/>
  <c r="AO57" i="1"/>
  <c r="AO56" i="1" s="1"/>
  <c r="AO55" i="1" s="1"/>
  <c r="AO54" i="1" s="1"/>
  <c r="AO11" i="1" s="1"/>
  <c r="AN57" i="1"/>
  <c r="AN56" i="1" s="1"/>
  <c r="AP56" i="1" s="1"/>
  <c r="AP18" i="3" s="1"/>
  <c r="AL57" i="1"/>
  <c r="AL56" i="1" s="1"/>
  <c r="AK57" i="1"/>
  <c r="AK56" i="1" s="1"/>
  <c r="AK55" i="1" s="1"/>
  <c r="AK54" i="1" s="1"/>
  <c r="AK11" i="1" s="1"/>
  <c r="AI57" i="1"/>
  <c r="AI56" i="1" s="1"/>
  <c r="AI55" i="1" s="1"/>
  <c r="AI54" i="1" s="1"/>
  <c r="AI11" i="1" s="1"/>
  <c r="AH57" i="1"/>
  <c r="AJ57" i="1" s="1"/>
  <c r="AJ19" i="3" s="1"/>
  <c r="AF57" i="1"/>
  <c r="AF56" i="1" s="1"/>
  <c r="AF55" i="1" s="1"/>
  <c r="AF54" i="1" s="1"/>
  <c r="AF11" i="1" s="1"/>
  <c r="AE57" i="1"/>
  <c r="AE56" i="1" s="1"/>
  <c r="AE55" i="1" s="1"/>
  <c r="AE54" i="1" s="1"/>
  <c r="AA57" i="1"/>
  <c r="AA56" i="1" s="1"/>
  <c r="AA55" i="1" s="1"/>
  <c r="AA54" i="1" s="1"/>
  <c r="AA11" i="1" s="1"/>
  <c r="Z57" i="1"/>
  <c r="Z56" i="1" s="1"/>
  <c r="Z55" i="1" s="1"/>
  <c r="Z54" i="1" s="1"/>
  <c r="Z11" i="1" s="1"/>
  <c r="Y57" i="1"/>
  <c r="Y56" i="1" s="1"/>
  <c r="Y55" i="1" s="1"/>
  <c r="Y54" i="1" s="1"/>
  <c r="Y11" i="1" s="1"/>
  <c r="X57" i="1"/>
  <c r="X56" i="1" s="1"/>
  <c r="X55" i="1" s="1"/>
  <c r="X54" i="1" s="1"/>
  <c r="X11" i="1" s="1"/>
  <c r="W57" i="1"/>
  <c r="W56" i="1" s="1"/>
  <c r="W55" i="1" s="1"/>
  <c r="W54" i="1" s="1"/>
  <c r="W11" i="1" s="1"/>
  <c r="V57" i="1"/>
  <c r="V56" i="1" s="1"/>
  <c r="V55" i="1" s="1"/>
  <c r="V54" i="1" s="1"/>
  <c r="V11" i="1" s="1"/>
  <c r="U57" i="1"/>
  <c r="U56" i="1" s="1"/>
  <c r="U55" i="1" s="1"/>
  <c r="U54" i="1" s="1"/>
  <c r="U11" i="1" s="1"/>
  <c r="T57" i="1"/>
  <c r="B57" i="1"/>
  <c r="T56" i="1"/>
  <c r="T55" i="1" s="1"/>
  <c r="T54" i="1" s="1"/>
  <c r="T11" i="1" s="1"/>
  <c r="B56" i="1"/>
  <c r="B55" i="1"/>
  <c r="B54" i="1"/>
  <c r="B53" i="1"/>
  <c r="B52" i="1"/>
  <c r="AO40" i="1"/>
  <c r="AN40" i="1"/>
  <c r="AL40" i="1"/>
  <c r="AK40" i="1"/>
  <c r="AI40" i="1"/>
  <c r="AH40" i="1"/>
  <c r="AF40" i="1"/>
  <c r="AE40" i="1"/>
  <c r="AA40" i="1"/>
  <c r="Z40" i="1"/>
  <c r="Y40" i="1"/>
  <c r="X40" i="1"/>
  <c r="W40" i="1"/>
  <c r="V40" i="1"/>
  <c r="U40" i="1"/>
  <c r="T40" i="1"/>
  <c r="M40" i="1"/>
  <c r="G40" i="1"/>
  <c r="F40" i="1"/>
  <c r="E40" i="1"/>
  <c r="D40" i="1"/>
  <c r="C40" i="1"/>
  <c r="AO39" i="1"/>
  <c r="AL39" i="1"/>
  <c r="AK39" i="1"/>
  <c r="AI39" i="1"/>
  <c r="AH39" i="1"/>
  <c r="AE39" i="1"/>
  <c r="AA39" i="1"/>
  <c r="Y39" i="1"/>
  <c r="X39" i="1"/>
  <c r="T39" i="1"/>
  <c r="M39" i="1"/>
  <c r="G39" i="1"/>
  <c r="F39" i="1"/>
  <c r="E39" i="1"/>
  <c r="D39" i="1"/>
  <c r="C39" i="1"/>
  <c r="AO38" i="1"/>
  <c r="AN38" i="1"/>
  <c r="AL38" i="1"/>
  <c r="AK38" i="1"/>
  <c r="AI38" i="1"/>
  <c r="AH38" i="1"/>
  <c r="AF38" i="1"/>
  <c r="AE38" i="1"/>
  <c r="AA38" i="1"/>
  <c r="Z38" i="1"/>
  <c r="Y38" i="1"/>
  <c r="X38" i="1"/>
  <c r="W38" i="1"/>
  <c r="V38" i="1"/>
  <c r="U38" i="1"/>
  <c r="T38" i="1"/>
  <c r="M38" i="1"/>
  <c r="G38" i="1"/>
  <c r="F38" i="1"/>
  <c r="E38" i="1"/>
  <c r="D38" i="1"/>
  <c r="C38" i="1"/>
  <c r="M37" i="1"/>
  <c r="G37" i="1"/>
  <c r="F37" i="1"/>
  <c r="E37" i="1"/>
  <c r="D37" i="1"/>
  <c r="C37" i="1"/>
  <c r="AO36" i="1"/>
  <c r="AN36" i="1"/>
  <c r="AL36" i="1"/>
  <c r="AK36" i="1"/>
  <c r="AI36" i="1"/>
  <c r="AH36" i="1"/>
  <c r="AF36" i="1"/>
  <c r="AE36" i="1"/>
  <c r="AA36" i="1"/>
  <c r="Z36" i="1"/>
  <c r="Y36" i="1"/>
  <c r="X36" i="1"/>
  <c r="W36" i="1"/>
  <c r="V36" i="1"/>
  <c r="U36" i="1"/>
  <c r="T36" i="1"/>
  <c r="M36" i="1"/>
  <c r="F36" i="1"/>
  <c r="E36" i="1"/>
  <c r="D36" i="1"/>
  <c r="C36" i="1"/>
  <c r="M35" i="1"/>
  <c r="G35" i="1"/>
  <c r="F35" i="1"/>
  <c r="E35" i="1"/>
  <c r="D35" i="1"/>
  <c r="C35" i="1"/>
  <c r="M34" i="1"/>
  <c r="G34" i="1"/>
  <c r="F34" i="1"/>
  <c r="E34" i="1"/>
  <c r="D34" i="1"/>
  <c r="C34" i="1"/>
  <c r="M33" i="1"/>
  <c r="F33" i="1"/>
  <c r="E33" i="1"/>
  <c r="D33" i="1"/>
  <c r="C33" i="1"/>
  <c r="Y32" i="1"/>
  <c r="M32" i="1"/>
  <c r="G32" i="1"/>
  <c r="F32" i="1"/>
  <c r="E32" i="1"/>
  <c r="D32" i="1"/>
  <c r="C32" i="1"/>
  <c r="M31" i="1"/>
  <c r="G31" i="1"/>
  <c r="F31" i="1"/>
  <c r="E31" i="1"/>
  <c r="D31" i="1"/>
  <c r="C31" i="1"/>
  <c r="M30" i="1"/>
  <c r="F30" i="1"/>
  <c r="E30" i="1"/>
  <c r="D30" i="1"/>
  <c r="C30" i="1"/>
  <c r="M29" i="1"/>
  <c r="G29" i="1"/>
  <c r="F29" i="1"/>
  <c r="E29" i="1"/>
  <c r="D29" i="1"/>
  <c r="C29" i="1"/>
  <c r="M28" i="1"/>
  <c r="F28" i="1"/>
  <c r="E28" i="1"/>
  <c r="D28" i="1"/>
  <c r="C28" i="1"/>
  <c r="M27" i="1"/>
  <c r="G27" i="1"/>
  <c r="F27" i="1"/>
  <c r="E27" i="1"/>
  <c r="D27" i="1"/>
  <c r="C27" i="1"/>
  <c r="M26" i="1"/>
  <c r="G26" i="1"/>
  <c r="F26" i="1"/>
  <c r="E26" i="1"/>
  <c r="D26" i="1"/>
  <c r="C26" i="1"/>
  <c r="M25" i="1"/>
  <c r="F25" i="1"/>
  <c r="E25" i="1"/>
  <c r="D25" i="1"/>
  <c r="C25" i="1"/>
  <c r="M24" i="1"/>
  <c r="G24" i="1"/>
  <c r="F24" i="1"/>
  <c r="E24" i="1"/>
  <c r="D24" i="1"/>
  <c r="C24" i="1"/>
  <c r="M23" i="1"/>
  <c r="G23" i="1"/>
  <c r="F23" i="1"/>
  <c r="E23" i="1"/>
  <c r="D23" i="1"/>
  <c r="C23" i="1"/>
  <c r="M22" i="1"/>
  <c r="G22" i="1"/>
  <c r="F22" i="1"/>
  <c r="E22" i="1"/>
  <c r="D22" i="1"/>
  <c r="C22" i="1"/>
  <c r="M21" i="1"/>
  <c r="G21" i="1"/>
  <c r="F21" i="1"/>
  <c r="E21" i="1"/>
  <c r="D21" i="1"/>
  <c r="C21" i="1"/>
  <c r="M20" i="1"/>
  <c r="G20" i="1"/>
  <c r="F20" i="1"/>
  <c r="E20" i="1"/>
  <c r="D20" i="1"/>
  <c r="C20" i="1"/>
  <c r="M19" i="1"/>
  <c r="G19" i="1"/>
  <c r="F19" i="1"/>
  <c r="E19" i="1"/>
  <c r="D19" i="1"/>
  <c r="C19" i="1"/>
  <c r="M18" i="1"/>
  <c r="G18" i="1"/>
  <c r="F18" i="1"/>
  <c r="E18" i="1"/>
  <c r="D18" i="1"/>
  <c r="C18" i="1"/>
  <c r="M17" i="1"/>
  <c r="G17" i="1"/>
  <c r="F17" i="1"/>
  <c r="E17" i="1"/>
  <c r="D17" i="1"/>
  <c r="C17" i="1"/>
  <c r="M16" i="1"/>
  <c r="G16" i="1"/>
  <c r="F16" i="1"/>
  <c r="E16" i="1"/>
  <c r="D16" i="1"/>
  <c r="C16" i="1"/>
  <c r="M15" i="1"/>
  <c r="G15" i="1"/>
  <c r="F15" i="1"/>
  <c r="E15" i="1"/>
  <c r="D15" i="1"/>
  <c r="C15" i="1"/>
  <c r="M14" i="1"/>
  <c r="G14" i="1"/>
  <c r="F14" i="1"/>
  <c r="E14" i="1"/>
  <c r="D14" i="1"/>
  <c r="C14" i="1"/>
  <c r="M13" i="1"/>
  <c r="F13" i="1"/>
  <c r="E13" i="1"/>
  <c r="D13" i="1"/>
  <c r="C13" i="1"/>
  <c r="M12" i="1"/>
  <c r="G12" i="1"/>
  <c r="F12" i="1"/>
  <c r="E12" i="1"/>
  <c r="D12" i="1"/>
  <c r="C12" i="1"/>
  <c r="M11" i="1"/>
  <c r="G11" i="1"/>
  <c r="F11" i="1"/>
  <c r="E11" i="1"/>
  <c r="D11" i="1"/>
  <c r="C11" i="1"/>
  <c r="M10" i="1"/>
  <c r="F10" i="1"/>
  <c r="E10" i="1"/>
  <c r="D10" i="1"/>
  <c r="C10" i="1"/>
  <c r="C4" i="1"/>
  <c r="C3" i="1"/>
  <c r="C2" i="1"/>
  <c r="C1" i="1"/>
  <c r="W334" i="3" l="1"/>
  <c r="W328" i="3" s="1"/>
  <c r="Y557" i="3"/>
  <c r="AP36" i="1"/>
  <c r="AO394" i="1"/>
  <c r="AC978" i="3"/>
  <c r="AC167" i="3"/>
  <c r="W669" i="3"/>
  <c r="AP40" i="1"/>
  <c r="N612" i="1"/>
  <c r="AB612" i="1" s="1"/>
  <c r="AQ612" i="1" s="1"/>
  <c r="S773" i="1"/>
  <c r="AU773" i="1" s="1"/>
  <c r="S945" i="1"/>
  <c r="AU945" i="1" s="1"/>
  <c r="V39" i="1"/>
  <c r="AM636" i="1"/>
  <c r="AM598" i="3" s="1"/>
  <c r="AJ768" i="1"/>
  <c r="AJ730" i="3" s="1"/>
  <c r="AH643" i="1"/>
  <c r="Y161" i="1"/>
  <c r="AP681" i="1"/>
  <c r="AP643" i="3" s="1"/>
  <c r="S947" i="1"/>
  <c r="AU947" i="1" s="1"/>
  <c r="U1087" i="1"/>
  <c r="X73" i="1"/>
  <c r="X13" i="1" s="1"/>
  <c r="AJ156" i="1"/>
  <c r="AJ118" i="3" s="1"/>
  <c r="AN205" i="1"/>
  <c r="AP415" i="1"/>
  <c r="AP377" i="3" s="1"/>
  <c r="Y819" i="1"/>
  <c r="N148" i="1"/>
  <c r="AB148" i="1" s="1"/>
  <c r="AQ148" i="1" s="1"/>
  <c r="O550" i="1"/>
  <c r="V635" i="1"/>
  <c r="AH635" i="1"/>
  <c r="Z687" i="1"/>
  <c r="T999" i="1"/>
  <c r="Z1018" i="1"/>
  <c r="AK1087" i="1"/>
  <c r="AG964" i="1"/>
  <c r="AG926" i="3" s="1"/>
  <c r="U999" i="1"/>
  <c r="AF999" i="1"/>
  <c r="AL1087" i="1"/>
  <c r="AJ369" i="1"/>
  <c r="AJ331" i="3" s="1"/>
  <c r="W673" i="1"/>
  <c r="AM902" i="1"/>
  <c r="AM864" i="3" s="1"/>
  <c r="S938" i="1"/>
  <c r="AU938" i="1" s="1"/>
  <c r="AU900" i="3" s="1"/>
  <c r="AJ942" i="1"/>
  <c r="AJ904" i="3" s="1"/>
  <c r="Z980" i="1"/>
  <c r="AN980" i="1"/>
  <c r="AG997" i="1"/>
  <c r="AG959" i="3" s="1"/>
  <c r="AP1040" i="1"/>
  <c r="AP1002" i="3" s="1"/>
  <c r="W39" i="1"/>
  <c r="R343" i="1"/>
  <c r="AT343" i="1" s="1"/>
  <c r="AJ636" i="1"/>
  <c r="AJ598" i="3" s="1"/>
  <c r="X892" i="1"/>
  <c r="X891" i="1" s="1"/>
  <c r="Z892" i="1"/>
  <c r="AJ913" i="1"/>
  <c r="AJ875" i="3" s="1"/>
  <c r="X917" i="1"/>
  <c r="W939" i="1"/>
  <c r="AM40" i="1"/>
  <c r="B301" i="1"/>
  <c r="S301" i="1" s="1"/>
  <c r="AU301" i="1" s="1"/>
  <c r="U349" i="1"/>
  <c r="AM725" i="1"/>
  <c r="AM687" i="3" s="1"/>
  <c r="AA774" i="1"/>
  <c r="AM814" i="1"/>
  <c r="AM776" i="3" s="1"/>
  <c r="X819" i="1"/>
  <c r="R186" i="1"/>
  <c r="AT186" i="1" s="1"/>
  <c r="S220" i="1"/>
  <c r="AU220" i="1" s="1"/>
  <c r="AM250" i="1"/>
  <c r="AM212" i="3" s="1"/>
  <c r="AJ609" i="1"/>
  <c r="AJ571" i="3" s="1"/>
  <c r="X664" i="1"/>
  <c r="X663" i="1" s="1"/>
  <c r="AK664" i="1"/>
  <c r="AK663" i="1" s="1"/>
  <c r="AE733" i="1"/>
  <c r="AP847" i="1"/>
  <c r="AP809" i="3" s="1"/>
  <c r="AG849" i="1"/>
  <c r="AG811" i="3" s="1"/>
  <c r="AI892" i="1"/>
  <c r="O905" i="1"/>
  <c r="AC905" i="1" s="1"/>
  <c r="AR905" i="1" s="1"/>
  <c r="AM913" i="1"/>
  <c r="AM875" i="3" s="1"/>
  <c r="S972" i="1"/>
  <c r="AU972" i="1" s="1"/>
  <c r="O994" i="1"/>
  <c r="Y281" i="1"/>
  <c r="T174" i="1"/>
  <c r="AP429" i="1"/>
  <c r="AP391" i="3" s="1"/>
  <c r="AM669" i="1"/>
  <c r="AM631" i="3" s="1"/>
  <c r="AJ679" i="1"/>
  <c r="AJ641" i="3" s="1"/>
  <c r="AK687" i="1"/>
  <c r="AG731" i="1"/>
  <c r="AG693" i="3" s="1"/>
  <c r="V733" i="1"/>
  <c r="AH733" i="1"/>
  <c r="AO819" i="1"/>
  <c r="T912" i="1"/>
  <c r="AE912" i="1"/>
  <c r="Z281" i="1"/>
  <c r="N497" i="1"/>
  <c r="AB497" i="1" s="1"/>
  <c r="AQ497" i="1" s="1"/>
  <c r="AK643" i="1"/>
  <c r="W789" i="1"/>
  <c r="N858" i="1"/>
  <c r="AB858" i="1" s="1"/>
  <c r="AQ858" i="1" s="1"/>
  <c r="N911" i="1"/>
  <c r="N910" i="1" s="1"/>
  <c r="Z999" i="1"/>
  <c r="AG1032" i="1"/>
  <c r="AG994" i="3" s="1"/>
  <c r="AM1069" i="1"/>
  <c r="AM1031" i="3" s="1"/>
  <c r="O1086" i="1"/>
  <c r="AG1088" i="1"/>
  <c r="AG1050" i="3" s="1"/>
  <c r="O1089" i="1"/>
  <c r="O1092" i="1"/>
  <c r="AE184" i="1"/>
  <c r="N209" i="1"/>
  <c r="AB209" i="1" s="1"/>
  <c r="AQ209" i="1" s="1"/>
  <c r="AN39" i="1"/>
  <c r="AP62" i="1"/>
  <c r="AP24" i="3" s="1"/>
  <c r="X271" i="1"/>
  <c r="Z39" i="1"/>
  <c r="T61" i="1"/>
  <c r="Y205" i="1"/>
  <c r="S251" i="1"/>
  <c r="AU251" i="1" s="1"/>
  <c r="Y271" i="1"/>
  <c r="B274" i="1"/>
  <c r="O274" i="1" s="1"/>
  <c r="AC274" i="1" s="1"/>
  <c r="AM318" i="1"/>
  <c r="AM280" i="3" s="1"/>
  <c r="N386" i="1"/>
  <c r="AB386" i="1" s="1"/>
  <c r="AQ386" i="1" s="1"/>
  <c r="N393" i="1"/>
  <c r="AB393" i="1" s="1"/>
  <c r="AQ393" i="1" s="1"/>
  <c r="AJ406" i="1"/>
  <c r="AJ368" i="3" s="1"/>
  <c r="R711" i="1"/>
  <c r="AT711" i="1" s="1"/>
  <c r="AK733" i="1"/>
  <c r="S737" i="1"/>
  <c r="AU737" i="1" s="1"/>
  <c r="X789" i="1"/>
  <c r="AE892" i="1"/>
  <c r="AE891" i="1" s="1"/>
  <c r="V980" i="1"/>
  <c r="AH980" i="1"/>
  <c r="AM1000" i="1"/>
  <c r="AM962" i="3" s="1"/>
  <c r="AA1061" i="1"/>
  <c r="AO1061" i="1"/>
  <c r="U1061" i="1"/>
  <c r="R120" i="1"/>
  <c r="AT120" i="1" s="1"/>
  <c r="AL281" i="1"/>
  <c r="Z722" i="1"/>
  <c r="AL789" i="1"/>
  <c r="U967" i="1"/>
  <c r="AN967" i="1"/>
  <c r="W1087" i="1"/>
  <c r="R178" i="1"/>
  <c r="AT178" i="1" s="1"/>
  <c r="AJ62" i="1"/>
  <c r="AJ24" i="3" s="1"/>
  <c r="S340" i="1"/>
  <c r="AU340" i="1" s="1"/>
  <c r="T373" i="1"/>
  <c r="AE373" i="1"/>
  <c r="AJ410" i="1"/>
  <c r="AJ372" i="3" s="1"/>
  <c r="Z648" i="1"/>
  <c r="Z27" i="1" s="1"/>
  <c r="AN648" i="1"/>
  <c r="AN27" i="1" s="1"/>
  <c r="U708" i="1"/>
  <c r="AM723" i="1"/>
  <c r="AM685" i="3" s="1"/>
  <c r="AP764" i="1"/>
  <c r="AP726" i="3" s="1"/>
  <c r="Z789" i="1"/>
  <c r="AP790" i="1"/>
  <c r="AP752" i="3" s="1"/>
  <c r="O894" i="1"/>
  <c r="V967" i="1"/>
  <c r="Y286" i="3"/>
  <c r="AC123" i="3"/>
  <c r="U634" i="3"/>
  <c r="U624" i="3" s="1"/>
  <c r="U623" i="3" s="1"/>
  <c r="AB72" i="3"/>
  <c r="Y145" i="3"/>
  <c r="X71" i="3"/>
  <c r="AB670" i="3"/>
  <c r="AB751" i="3"/>
  <c r="Z232" i="3"/>
  <c r="Z227" i="3" s="1"/>
  <c r="T719" i="3"/>
  <c r="W557" i="3"/>
  <c r="T380" i="3"/>
  <c r="Z122" i="3"/>
  <c r="W862" i="3"/>
  <c r="Y232" i="3"/>
  <c r="Y227" i="3" s="1"/>
  <c r="AA624" i="3"/>
  <c r="AA623" i="3" s="1"/>
  <c r="AC335" i="3"/>
  <c r="AB335" i="3"/>
  <c r="AB334" i="3" s="1"/>
  <c r="AB328" i="3" s="1"/>
  <c r="AC22" i="3"/>
  <c r="AC21" i="3" s="1"/>
  <c r="AC15" i="3" s="1"/>
  <c r="AC624" i="3"/>
  <c r="AC623" i="3" s="1"/>
  <c r="AC35" i="3"/>
  <c r="AC311" i="3"/>
  <c r="AB311" i="3"/>
  <c r="AB295" i="3" s="1"/>
  <c r="AB286" i="3" s="1"/>
  <c r="R71" i="1"/>
  <c r="AT71" i="1" s="1"/>
  <c r="S71" i="1"/>
  <c r="AU71" i="1" s="1"/>
  <c r="R505" i="1"/>
  <c r="AT505" i="1" s="1"/>
  <c r="N505" i="1"/>
  <c r="AB505" i="1" s="1"/>
  <c r="AQ505" i="1" s="1"/>
  <c r="S362" i="1"/>
  <c r="AU362" i="1" s="1"/>
  <c r="N362" i="1"/>
  <c r="N361" i="1" s="1"/>
  <c r="N360" i="1" s="1"/>
  <c r="N561" i="1"/>
  <c r="AB561" i="1" s="1"/>
  <c r="AQ561" i="1" s="1"/>
  <c r="S561" i="1"/>
  <c r="AU561" i="1" s="1"/>
  <c r="AU523" i="3" s="1"/>
  <c r="N558" i="1"/>
  <c r="AB558" i="1" s="1"/>
  <c r="AQ558" i="1" s="1"/>
  <c r="O558" i="1"/>
  <c r="R517" i="1"/>
  <c r="AT517" i="1" s="1"/>
  <c r="N517" i="1"/>
  <c r="AB517" i="1" s="1"/>
  <c r="AQ517" i="1" s="1"/>
  <c r="S446" i="1"/>
  <c r="AU446" i="1" s="1"/>
  <c r="N446" i="1"/>
  <c r="AB446" i="1" s="1"/>
  <c r="AQ446" i="1" s="1"/>
  <c r="R446" i="1"/>
  <c r="AT446" i="1" s="1"/>
  <c r="T664" i="1"/>
  <c r="T663" i="1" s="1"/>
  <c r="AH767" i="1"/>
  <c r="Z917" i="1"/>
  <c r="T1071" i="1"/>
  <c r="Z635" i="1"/>
  <c r="O647" i="1"/>
  <c r="N319" i="1"/>
  <c r="AB319" i="1" s="1"/>
  <c r="AQ319" i="1" s="1"/>
  <c r="AJ997" i="1"/>
  <c r="AJ959" i="3" s="1"/>
  <c r="AJ1000" i="1"/>
  <c r="AJ962" i="3" s="1"/>
  <c r="U1018" i="1"/>
  <c r="U1017" i="1" s="1"/>
  <c r="AG1019" i="1"/>
  <c r="AG981" i="3" s="1"/>
  <c r="T1061" i="1"/>
  <c r="AE1061" i="1"/>
  <c r="AJ1064" i="1"/>
  <c r="AJ1026" i="3" s="1"/>
  <c r="V1087" i="1"/>
  <c r="AH1087" i="1"/>
  <c r="R631" i="1"/>
  <c r="AT631" i="1" s="1"/>
  <c r="AT593" i="3" s="1"/>
  <c r="AK648" i="1"/>
  <c r="AK27" i="1" s="1"/>
  <c r="AM613" i="1"/>
  <c r="AM575" i="3" s="1"/>
  <c r="R682" i="1"/>
  <c r="AT682" i="1" s="1"/>
  <c r="AM759" i="1"/>
  <c r="AM721" i="3" s="1"/>
  <c r="X774" i="1"/>
  <c r="O813" i="1"/>
  <c r="S835" i="1"/>
  <c r="AU835" i="1" s="1"/>
  <c r="AP901" i="1"/>
  <c r="AP863" i="3" s="1"/>
  <c r="R919" i="1"/>
  <c r="AT919" i="1" s="1"/>
  <c r="N925" i="1"/>
  <c r="AB925" i="1" s="1"/>
  <c r="AQ925" i="1" s="1"/>
  <c r="O929" i="1"/>
  <c r="AI967" i="1"/>
  <c r="AM1021" i="1"/>
  <c r="AM983" i="3" s="1"/>
  <c r="AK1030" i="1"/>
  <c r="T1050" i="1"/>
  <c r="R484" i="1"/>
  <c r="AT484" i="1" s="1"/>
  <c r="S487" i="1"/>
  <c r="AU487" i="1" s="1"/>
  <c r="R729" i="1"/>
  <c r="AT729" i="1" s="1"/>
  <c r="N751" i="1"/>
  <c r="AB751" i="1" s="1"/>
  <c r="AQ751" i="1" s="1"/>
  <c r="AJ765" i="1"/>
  <c r="AJ727" i="3" s="1"/>
  <c r="W774" i="1"/>
  <c r="O792" i="1"/>
  <c r="R801" i="1"/>
  <c r="AT801" i="1" s="1"/>
  <c r="Y892" i="1"/>
  <c r="AN912" i="1"/>
  <c r="O990" i="1"/>
  <c r="R993" i="1"/>
  <c r="AT993" i="1" s="1"/>
  <c r="N513" i="1"/>
  <c r="AB513" i="1" s="1"/>
  <c r="AQ513" i="1" s="1"/>
  <c r="AL61" i="1"/>
  <c r="X349" i="1"/>
  <c r="X333" i="1" s="1"/>
  <c r="U408" i="1"/>
  <c r="AG409" i="1"/>
  <c r="AG371" i="3" s="1"/>
  <c r="AP592" i="1"/>
  <c r="AP554" i="3" s="1"/>
  <c r="AE608" i="1"/>
  <c r="N634" i="1"/>
  <c r="U635" i="1"/>
  <c r="V643" i="1"/>
  <c r="T648" i="1"/>
  <c r="T27" i="1" s="1"/>
  <c r="AE648" i="1"/>
  <c r="AE27" i="1" s="1"/>
  <c r="AJ669" i="1"/>
  <c r="AJ631" i="3" s="1"/>
  <c r="S682" i="1"/>
  <c r="AU682" i="1" s="1"/>
  <c r="O693" i="1"/>
  <c r="N711" i="1"/>
  <c r="AB711" i="1" s="1"/>
  <c r="AQ711" i="1" s="1"/>
  <c r="X708" i="1"/>
  <c r="AK708" i="1"/>
  <c r="T819" i="1"/>
  <c r="R925" i="1"/>
  <c r="AT925" i="1" s="1"/>
  <c r="T917" i="1"/>
  <c r="AA939" i="1"/>
  <c r="AG973" i="1"/>
  <c r="AG935" i="3" s="1"/>
  <c r="AF1031" i="1"/>
  <c r="X1087" i="1"/>
  <c r="AM206" i="1"/>
  <c r="AM168" i="3" s="1"/>
  <c r="AA678" i="1"/>
  <c r="AI774" i="1"/>
  <c r="R795" i="1"/>
  <c r="AT795" i="1" s="1"/>
  <c r="AK205" i="1"/>
  <c r="R452" i="1"/>
  <c r="AT452" i="1" s="1"/>
  <c r="R530" i="1"/>
  <c r="AT530" i="1" s="1"/>
  <c r="AK349" i="1"/>
  <c r="S378" i="1"/>
  <c r="AU378" i="1" s="1"/>
  <c r="O441" i="1"/>
  <c r="S58" i="1"/>
  <c r="AU58" i="1" s="1"/>
  <c r="N146" i="1"/>
  <c r="T184" i="1"/>
  <c r="N251" i="1"/>
  <c r="AB251" i="1" s="1"/>
  <c r="AB250" i="1" s="1"/>
  <c r="W281" i="1"/>
  <c r="O347" i="1"/>
  <c r="W349" i="1"/>
  <c r="W333" i="1" s="1"/>
  <c r="AA434" i="1"/>
  <c r="S489" i="1"/>
  <c r="AU489" i="1" s="1"/>
  <c r="U608" i="1"/>
  <c r="AG609" i="1"/>
  <c r="AG571" i="3" s="1"/>
  <c r="T615" i="1"/>
  <c r="AJ618" i="1"/>
  <c r="AJ580" i="3" s="1"/>
  <c r="W643" i="1"/>
  <c r="AI643" i="1"/>
  <c r="AM646" i="1"/>
  <c r="AM608" i="3" s="1"/>
  <c r="AA708" i="1"/>
  <c r="AP709" i="1"/>
  <c r="AP671" i="3" s="1"/>
  <c r="O711" i="1"/>
  <c r="AC711" i="1" s="1"/>
  <c r="AR711" i="1" s="1"/>
  <c r="AK779" i="1"/>
  <c r="AH844" i="1"/>
  <c r="AG879" i="1"/>
  <c r="AG841" i="3" s="1"/>
  <c r="AP902" i="1"/>
  <c r="AP864" i="3" s="1"/>
  <c r="S914" i="1"/>
  <c r="AU914" i="1" s="1"/>
  <c r="W917" i="1"/>
  <c r="S925" i="1"/>
  <c r="AU925" i="1" s="1"/>
  <c r="N928" i="1"/>
  <c r="AB928" i="1" s="1"/>
  <c r="AQ928" i="1" s="1"/>
  <c r="Z939" i="1"/>
  <c r="AN1030" i="1"/>
  <c r="W1061" i="1"/>
  <c r="AI1061" i="1"/>
  <c r="Y1061" i="1"/>
  <c r="O1084" i="1"/>
  <c r="AM1088" i="1"/>
  <c r="AM1050" i="3" s="1"/>
  <c r="AJ879" i="1"/>
  <c r="AJ841" i="3" s="1"/>
  <c r="Y1018" i="1"/>
  <c r="W1050" i="1"/>
  <c r="U39" i="1"/>
  <c r="AJ163" i="1"/>
  <c r="AJ125" i="3" s="1"/>
  <c r="V174" i="1"/>
  <c r="AH205" i="1"/>
  <c r="N220" i="1"/>
  <c r="AB220" i="1" s="1"/>
  <c r="AQ220" i="1" s="1"/>
  <c r="O242" i="1"/>
  <c r="AP335" i="1"/>
  <c r="AP297" i="3" s="1"/>
  <c r="R346" i="1"/>
  <c r="AT346" i="1" s="1"/>
  <c r="AJ397" i="1"/>
  <c r="AJ359" i="3" s="1"/>
  <c r="O443" i="1"/>
  <c r="AC443" i="1" s="1"/>
  <c r="N465" i="1"/>
  <c r="AB465" i="1" s="1"/>
  <c r="AQ465" i="1" s="1"/>
  <c r="AG613" i="1"/>
  <c r="AG575" i="3" s="1"/>
  <c r="AP646" i="1"/>
  <c r="AP608" i="3" s="1"/>
  <c r="AP665" i="1"/>
  <c r="AP627" i="3" s="1"/>
  <c r="Z664" i="1"/>
  <c r="Z663" i="1" s="1"/>
  <c r="AI733" i="1"/>
  <c r="O773" i="1"/>
  <c r="AJ777" i="1"/>
  <c r="AJ739" i="3" s="1"/>
  <c r="N846" i="1"/>
  <c r="N845" i="1" s="1"/>
  <c r="S855" i="1"/>
  <c r="AU855" i="1" s="1"/>
  <c r="AK912" i="1"/>
  <c r="AL917" i="1"/>
  <c r="AG1069" i="1"/>
  <c r="AG1031" i="3" s="1"/>
  <c r="AA1087" i="1"/>
  <c r="AA408" i="1"/>
  <c r="AM702" i="1"/>
  <c r="AM664" i="3" s="1"/>
  <c r="AL701" i="1"/>
  <c r="AM701" i="1" s="1"/>
  <c r="AM663" i="3" s="1"/>
  <c r="T281" i="1"/>
  <c r="AO61" i="1"/>
  <c r="O104" i="1"/>
  <c r="AC104" i="1" s="1"/>
  <c r="AR104" i="1" s="1"/>
  <c r="AS104" i="1" s="1"/>
  <c r="AS66" i="3" s="1"/>
  <c r="U110" i="1"/>
  <c r="AJ136" i="1"/>
  <c r="AJ98" i="3" s="1"/>
  <c r="AI135" i="1"/>
  <c r="AG139" i="1"/>
  <c r="AG101" i="3" s="1"/>
  <c r="Z161" i="1"/>
  <c r="AP170" i="1"/>
  <c r="AP132" i="3" s="1"/>
  <c r="O186" i="1"/>
  <c r="N186" i="1"/>
  <c r="AB186" i="1" s="1"/>
  <c r="AQ186" i="1" s="1"/>
  <c r="AP298" i="1"/>
  <c r="AP260" i="3" s="1"/>
  <c r="AM350" i="1"/>
  <c r="AM312" i="3" s="1"/>
  <c r="S396" i="1"/>
  <c r="AU396" i="1" s="1"/>
  <c r="AG419" i="1"/>
  <c r="AG381" i="3" s="1"/>
  <c r="N478" i="1"/>
  <c r="AB478" i="1" s="1"/>
  <c r="AQ478" i="1" s="1"/>
  <c r="R478" i="1"/>
  <c r="AT478" i="1" s="1"/>
  <c r="N534" i="1"/>
  <c r="AB534" i="1" s="1"/>
  <c r="AQ534" i="1" s="1"/>
  <c r="R534" i="1"/>
  <c r="AT534" i="1" s="1"/>
  <c r="AZ534" i="1" s="1"/>
  <c r="AZ496" i="3" s="1"/>
  <c r="S574" i="1"/>
  <c r="AU574" i="1" s="1"/>
  <c r="O604" i="1"/>
  <c r="AC604" i="1" s="1"/>
  <c r="AR604" i="1" s="1"/>
  <c r="S604" i="1"/>
  <c r="AU604" i="1" s="1"/>
  <c r="Z733" i="1"/>
  <c r="AJ867" i="1"/>
  <c r="AJ829" i="3" s="1"/>
  <c r="AG901" i="1"/>
  <c r="AG863" i="3" s="1"/>
  <c r="O986" i="1"/>
  <c r="O989" i="1"/>
  <c r="AC989" i="1" s="1"/>
  <c r="R989" i="1"/>
  <c r="AT989" i="1" s="1"/>
  <c r="AP1002" i="1"/>
  <c r="AP964" i="3" s="1"/>
  <c r="AG1013" i="1"/>
  <c r="AG975" i="3" s="1"/>
  <c r="O1014" i="1"/>
  <c r="AE1050" i="1"/>
  <c r="N88" i="1"/>
  <c r="AB88" i="1" s="1"/>
  <c r="AQ88" i="1" s="1"/>
  <c r="O88" i="1"/>
  <c r="AC88" i="1" s="1"/>
  <c r="AR88" i="1" s="1"/>
  <c r="AP144" i="1"/>
  <c r="AP106" i="3" s="1"/>
  <c r="AP185" i="1"/>
  <c r="AP147" i="3" s="1"/>
  <c r="O396" i="1"/>
  <c r="S577" i="1"/>
  <c r="AU577" i="1" s="1"/>
  <c r="N577" i="1"/>
  <c r="T678" i="1"/>
  <c r="AT856" i="3"/>
  <c r="AZ894" i="1"/>
  <c r="AZ856" i="3" s="1"/>
  <c r="AG118" i="1"/>
  <c r="AG80" i="3" s="1"/>
  <c r="Z349" i="1"/>
  <c r="Z333" i="1" s="1"/>
  <c r="W394" i="1"/>
  <c r="R559" i="1"/>
  <c r="AT559" i="1" s="1"/>
  <c r="S559" i="1"/>
  <c r="AU559" i="1" s="1"/>
  <c r="O565" i="1"/>
  <c r="AC565" i="1" s="1"/>
  <c r="AR565" i="1" s="1"/>
  <c r="R565" i="1"/>
  <c r="AT565" i="1" s="1"/>
  <c r="O603" i="1"/>
  <c r="AC603" i="1" s="1"/>
  <c r="R603" i="1"/>
  <c r="AT603" i="1" s="1"/>
  <c r="Y643" i="1"/>
  <c r="Y664" i="1"/>
  <c r="Y663" i="1" s="1"/>
  <c r="R667" i="1"/>
  <c r="AT667" i="1" s="1"/>
  <c r="N667" i="1"/>
  <c r="AB667" i="1" s="1"/>
  <c r="AQ667" i="1" s="1"/>
  <c r="AO673" i="1"/>
  <c r="O728" i="1"/>
  <c r="AC728" i="1" s="1"/>
  <c r="N728" i="1"/>
  <c r="AB728" i="1" s="1"/>
  <c r="AQ728" i="1" s="1"/>
  <c r="AJ895" i="1"/>
  <c r="AJ857" i="3" s="1"/>
  <c r="AN999" i="1"/>
  <c r="AP1094" i="1"/>
  <c r="AP1056" i="3" s="1"/>
  <c r="N834" i="1"/>
  <c r="AB834" i="1" s="1"/>
  <c r="AQ834" i="1" s="1"/>
  <c r="S834" i="1"/>
  <c r="AU834" i="1" s="1"/>
  <c r="O834" i="1"/>
  <c r="N950" i="1"/>
  <c r="AB950" i="1" s="1"/>
  <c r="AQ950" i="1" s="1"/>
  <c r="O950" i="1"/>
  <c r="AK1043" i="1"/>
  <c r="AM1044" i="1"/>
  <c r="AM1006" i="3" s="1"/>
  <c r="AP64" i="1"/>
  <c r="AP26" i="3" s="1"/>
  <c r="T173" i="1"/>
  <c r="AM272" i="1"/>
  <c r="AM234" i="3" s="1"/>
  <c r="AN184" i="1"/>
  <c r="U205" i="1"/>
  <c r="O207" i="1"/>
  <c r="AG215" i="1"/>
  <c r="AG177" i="3" s="1"/>
  <c r="N576" i="1"/>
  <c r="AB576" i="1" s="1"/>
  <c r="AQ576" i="1" s="1"/>
  <c r="S576" i="1"/>
  <c r="AU576" i="1" s="1"/>
  <c r="O710" i="1"/>
  <c r="AC710" i="1" s="1"/>
  <c r="AR710" i="1" s="1"/>
  <c r="N710" i="1"/>
  <c r="S865" i="1"/>
  <c r="AU865" i="1" s="1"/>
  <c r="N865" i="1"/>
  <c r="AO1050" i="1"/>
  <c r="R344" i="1"/>
  <c r="AT344" i="1" s="1"/>
  <c r="S344" i="1"/>
  <c r="AU344" i="1" s="1"/>
  <c r="V110" i="1"/>
  <c r="S627" i="1"/>
  <c r="AU627" i="1" s="1"/>
  <c r="O627" i="1"/>
  <c r="AM38" i="1"/>
  <c r="AP39" i="1"/>
  <c r="AG40" i="1"/>
  <c r="AJ64" i="1"/>
  <c r="AJ26" i="3" s="1"/>
  <c r="S78" i="1"/>
  <c r="AU78" i="1" s="1"/>
  <c r="R216" i="1"/>
  <c r="AT216" i="1" s="1"/>
  <c r="AJ228" i="1"/>
  <c r="AJ190" i="3" s="1"/>
  <c r="R242" i="1"/>
  <c r="AT242" i="1" s="1"/>
  <c r="N249" i="1"/>
  <c r="N248" i="1" s="1"/>
  <c r="Y325" i="1"/>
  <c r="AN360" i="1"/>
  <c r="AP360" i="1" s="1"/>
  <c r="AP322" i="3" s="1"/>
  <c r="AM360" i="1"/>
  <c r="AM322" i="3" s="1"/>
  <c r="AA424" i="1"/>
  <c r="O561" i="1"/>
  <c r="AC561" i="1" s="1"/>
  <c r="R561" i="1"/>
  <c r="AT561" i="1" s="1"/>
  <c r="AG592" i="1"/>
  <c r="AG554" i="3" s="1"/>
  <c r="R634" i="1"/>
  <c r="AT634" i="1" s="1"/>
  <c r="AT596" i="3" s="1"/>
  <c r="AP636" i="1"/>
  <c r="AP598" i="3" s="1"/>
  <c r="N638" i="1"/>
  <c r="AB638" i="1" s="1"/>
  <c r="AQ638" i="1" s="1"/>
  <c r="AA643" i="1"/>
  <c r="X678" i="1"/>
  <c r="S710" i="1"/>
  <c r="AU710" i="1" s="1"/>
  <c r="O735" i="1"/>
  <c r="R735" i="1"/>
  <c r="AT735" i="1" s="1"/>
  <c r="N735" i="1"/>
  <c r="AB735" i="1" s="1"/>
  <c r="AQ735" i="1" s="1"/>
  <c r="AM768" i="1"/>
  <c r="AM730" i="3" s="1"/>
  <c r="N854" i="1"/>
  <c r="AB854" i="1" s="1"/>
  <c r="AQ854" i="1" s="1"/>
  <c r="Y1087" i="1"/>
  <c r="S104" i="1"/>
  <c r="AU104" i="1" s="1"/>
  <c r="N216" i="1"/>
  <c r="AB216" i="1" s="1"/>
  <c r="AN373" i="1"/>
  <c r="N403" i="1"/>
  <c r="N402" i="1" s="1"/>
  <c r="N401" i="1" s="1"/>
  <c r="N400" i="1" s="1"/>
  <c r="S403" i="1"/>
  <c r="AU403" i="1" s="1"/>
  <c r="V61" i="1"/>
  <c r="X61" i="1"/>
  <c r="AE138" i="1"/>
  <c r="S249" i="1"/>
  <c r="AU249" i="1" s="1"/>
  <c r="R471" i="1"/>
  <c r="AT471" i="1" s="1"/>
  <c r="O471" i="1"/>
  <c r="N578" i="1"/>
  <c r="AB578" i="1" s="1"/>
  <c r="AQ578" i="1" s="1"/>
  <c r="S578" i="1"/>
  <c r="AU578" i="1" s="1"/>
  <c r="S629" i="1"/>
  <c r="AU629" i="1" s="1"/>
  <c r="BA629" i="1" s="1"/>
  <c r="BA591" i="3" s="1"/>
  <c r="O629" i="1"/>
  <c r="R786" i="1"/>
  <c r="AT786" i="1" s="1"/>
  <c r="N786" i="1"/>
  <c r="AB786" i="1" s="1"/>
  <c r="AM163" i="1"/>
  <c r="AM125" i="3" s="1"/>
  <c r="AJ202" i="1"/>
  <c r="AJ164" i="3" s="1"/>
  <c r="O479" i="1"/>
  <c r="AC479" i="1" s="1"/>
  <c r="R479" i="1"/>
  <c r="AT479" i="1" s="1"/>
  <c r="AG696" i="1"/>
  <c r="AG658" i="3" s="1"/>
  <c r="AH184" i="1"/>
  <c r="AJ252" i="1"/>
  <c r="AJ214" i="3" s="1"/>
  <c r="AI205" i="1"/>
  <c r="S216" i="1"/>
  <c r="AU216" i="1" s="1"/>
  <c r="AP38" i="1"/>
  <c r="AG39" i="1"/>
  <c r="AJ40" i="1"/>
  <c r="N58" i="1"/>
  <c r="AB58" i="1" s="1"/>
  <c r="AB57" i="1" s="1"/>
  <c r="AB56" i="1" s="1"/>
  <c r="AB55" i="1" s="1"/>
  <c r="AB54" i="1" s="1"/>
  <c r="AB11" i="1" s="1"/>
  <c r="N71" i="1"/>
  <c r="AB71" i="1" s="1"/>
  <c r="AQ71" i="1" s="1"/>
  <c r="AN110" i="1"/>
  <c r="O148" i="1"/>
  <c r="AM170" i="1"/>
  <c r="AM132" i="3" s="1"/>
  <c r="Z174" i="1"/>
  <c r="R179" i="1"/>
  <c r="AT179" i="1" s="1"/>
  <c r="N196" i="1"/>
  <c r="AB196" i="1" s="1"/>
  <c r="AQ196" i="1" s="1"/>
  <c r="R209" i="1"/>
  <c r="AT209" i="1" s="1"/>
  <c r="S209" i="1"/>
  <c r="AU209" i="1" s="1"/>
  <c r="AU171" i="3" s="1"/>
  <c r="AJ248" i="1"/>
  <c r="AJ210" i="3" s="1"/>
  <c r="R251" i="1"/>
  <c r="AT251" i="1" s="1"/>
  <c r="S261" i="1"/>
  <c r="AU261" i="1" s="1"/>
  <c r="AJ268" i="1"/>
  <c r="AJ230" i="3" s="1"/>
  <c r="B284" i="1"/>
  <c r="AM304" i="1"/>
  <c r="AM266" i="3" s="1"/>
  <c r="AP326" i="1"/>
  <c r="AP288" i="3" s="1"/>
  <c r="AF349" i="1"/>
  <c r="Y408" i="1"/>
  <c r="X424" i="1"/>
  <c r="AP445" i="1"/>
  <c r="AP407" i="3" s="1"/>
  <c r="R538" i="1"/>
  <c r="AT538" i="1" s="1"/>
  <c r="N541" i="1"/>
  <c r="AB541" i="1" s="1"/>
  <c r="AQ541" i="1" s="1"/>
  <c r="O578" i="1"/>
  <c r="AP616" i="1"/>
  <c r="AP578" i="3" s="1"/>
  <c r="AG618" i="1"/>
  <c r="AG580" i="3" s="1"/>
  <c r="N626" i="1"/>
  <c r="AB626" i="1" s="1"/>
  <c r="AQ626" i="1" s="1"/>
  <c r="N629" i="1"/>
  <c r="AB629" i="1" s="1"/>
  <c r="AQ629" i="1" s="1"/>
  <c r="U643" i="1"/>
  <c r="Y673" i="1"/>
  <c r="AJ731" i="1"/>
  <c r="AJ693" i="3" s="1"/>
  <c r="Z1071" i="1"/>
  <c r="AN722" i="1"/>
  <c r="AN733" i="1"/>
  <c r="AJ762" i="1"/>
  <c r="AJ724" i="3" s="1"/>
  <c r="AN779" i="1"/>
  <c r="AP862" i="1"/>
  <c r="AP824" i="3" s="1"/>
  <c r="AG977" i="1"/>
  <c r="AG939" i="3" s="1"/>
  <c r="AO980" i="1"/>
  <c r="AJ1006" i="1"/>
  <c r="AJ968" i="3" s="1"/>
  <c r="W1018" i="1"/>
  <c r="U1071" i="1"/>
  <c r="W608" i="1"/>
  <c r="AJ633" i="1"/>
  <c r="AJ595" i="3" s="1"/>
  <c r="AA635" i="1"/>
  <c r="Z643" i="1"/>
  <c r="AN673" i="1"/>
  <c r="AP683" i="1"/>
  <c r="AP645" i="3" s="1"/>
  <c r="AG691" i="1"/>
  <c r="AG653" i="3" s="1"/>
  <c r="N693" i="1"/>
  <c r="AB693" i="1" s="1"/>
  <c r="AB692" i="1" s="1"/>
  <c r="AB691" i="1" s="1"/>
  <c r="AG704" i="1"/>
  <c r="AG666" i="3" s="1"/>
  <c r="AG709" i="1"/>
  <c r="AG671" i="3" s="1"/>
  <c r="AA722" i="1"/>
  <c r="N729" i="1"/>
  <c r="AB729" i="1" s="1"/>
  <c r="AQ729" i="1" s="1"/>
  <c r="AO733" i="1"/>
  <c r="AM772" i="1"/>
  <c r="AM734" i="3" s="1"/>
  <c r="V774" i="1"/>
  <c r="S797" i="1"/>
  <c r="AU797" i="1" s="1"/>
  <c r="R825" i="1"/>
  <c r="AT825" i="1" s="1"/>
  <c r="R828" i="1"/>
  <c r="AT828" i="1" s="1"/>
  <c r="R949" i="1"/>
  <c r="AT949" i="1" s="1"/>
  <c r="AT911" i="3" s="1"/>
  <c r="AK958" i="1"/>
  <c r="AK957" i="1" s="1"/>
  <c r="N965" i="1"/>
  <c r="N972" i="1"/>
  <c r="N971" i="1" s="1"/>
  <c r="T980" i="1"/>
  <c r="AE980" i="1"/>
  <c r="AP981" i="1"/>
  <c r="AP943" i="3" s="1"/>
  <c r="N1001" i="1"/>
  <c r="N1000" i="1" s="1"/>
  <c r="AM1024" i="1"/>
  <c r="AM986" i="3" s="1"/>
  <c r="AS1045" i="1"/>
  <c r="AS1007" i="3" s="1"/>
  <c r="AJ1048" i="1"/>
  <c r="AJ1010" i="3" s="1"/>
  <c r="AK1061" i="1"/>
  <c r="AK1050" i="1" s="1"/>
  <c r="AK1042" i="1" s="1"/>
  <c r="AP1079" i="1"/>
  <c r="AP1041" i="3" s="1"/>
  <c r="W1081" i="1"/>
  <c r="AJ1083" i="1"/>
  <c r="AJ1045" i="3" s="1"/>
  <c r="AE1087" i="1"/>
  <c r="AE1081" i="1" s="1"/>
  <c r="S949" i="1"/>
  <c r="AU949" i="1" s="1"/>
  <c r="W958" i="1"/>
  <c r="W957" i="1" s="1"/>
  <c r="O965" i="1"/>
  <c r="O964" i="1" s="1"/>
  <c r="O963" i="1" s="1"/>
  <c r="O972" i="1"/>
  <c r="AC972" i="1" s="1"/>
  <c r="U980" i="1"/>
  <c r="O1001" i="1"/>
  <c r="O1000" i="1" s="1"/>
  <c r="AM1009" i="1"/>
  <c r="AM971" i="3" s="1"/>
  <c r="Y1081" i="1"/>
  <c r="AP124" i="1"/>
  <c r="AP86" i="3" s="1"/>
  <c r="AH174" i="1"/>
  <c r="U184" i="1"/>
  <c r="AG185" i="1"/>
  <c r="AG147" i="3" s="1"/>
  <c r="AO205" i="1"/>
  <c r="X281" i="1"/>
  <c r="AG299" i="1"/>
  <c r="AG261" i="3" s="1"/>
  <c r="AM364" i="1"/>
  <c r="AM326" i="3" s="1"/>
  <c r="U373" i="1"/>
  <c r="O446" i="1"/>
  <c r="Y608" i="1"/>
  <c r="T643" i="1"/>
  <c r="AE643" i="1"/>
  <c r="S647" i="1"/>
  <c r="AU647" i="1" s="1"/>
  <c r="Y648" i="1"/>
  <c r="Y27" i="1" s="1"/>
  <c r="V708" i="1"/>
  <c r="AH708" i="1"/>
  <c r="W722" i="1"/>
  <c r="Y733" i="1"/>
  <c r="AL733" i="1"/>
  <c r="AM733" i="1" s="1"/>
  <c r="AM695" i="3" s="1"/>
  <c r="R803" i="1"/>
  <c r="AT803" i="1" s="1"/>
  <c r="AE844" i="1"/>
  <c r="AJ849" i="1"/>
  <c r="AJ811" i="3" s="1"/>
  <c r="AJ882" i="1"/>
  <c r="AJ844" i="3" s="1"/>
  <c r="AM910" i="1"/>
  <c r="AM872" i="3" s="1"/>
  <c r="N929" i="1"/>
  <c r="AB929" i="1" s="1"/>
  <c r="AQ929" i="1" s="1"/>
  <c r="AM932" i="1"/>
  <c r="AM894" i="3" s="1"/>
  <c r="S965" i="1"/>
  <c r="AU965" i="1" s="1"/>
  <c r="AU927" i="3" s="1"/>
  <c r="AJ1005" i="1"/>
  <c r="AJ967" i="3" s="1"/>
  <c r="U1030" i="1"/>
  <c r="U1016" i="1" s="1"/>
  <c r="Z1087" i="1"/>
  <c r="AN1087" i="1"/>
  <c r="Y774" i="1"/>
  <c r="V819" i="1"/>
  <c r="AI861" i="1"/>
  <c r="AG1023" i="1"/>
  <c r="AG985" i="3" s="1"/>
  <c r="AL1061" i="1"/>
  <c r="AP609" i="1"/>
  <c r="AP571" i="3" s="1"/>
  <c r="AG665" i="1"/>
  <c r="AG627" i="3" s="1"/>
  <c r="AG674" i="1"/>
  <c r="AG636" i="3" s="1"/>
  <c r="AP689" i="1"/>
  <c r="AP651" i="3" s="1"/>
  <c r="AM692" i="1"/>
  <c r="AM654" i="3" s="1"/>
  <c r="AJ699" i="1"/>
  <c r="AJ661" i="3" s="1"/>
  <c r="AP719" i="1"/>
  <c r="AP681" i="3" s="1"/>
  <c r="O737" i="1"/>
  <c r="AC737" i="1" s="1"/>
  <c r="AJ739" i="1"/>
  <c r="AJ701" i="3" s="1"/>
  <c r="X767" i="1"/>
  <c r="N773" i="1"/>
  <c r="P773" i="1" s="1"/>
  <c r="AG777" i="1"/>
  <c r="AG739" i="3" s="1"/>
  <c r="X779" i="1"/>
  <c r="Y789" i="1"/>
  <c r="AG806" i="1"/>
  <c r="AG768" i="3" s="1"/>
  <c r="AM815" i="1"/>
  <c r="AM777" i="3" s="1"/>
  <c r="AG839" i="1"/>
  <c r="AG801" i="3" s="1"/>
  <c r="AJ893" i="1"/>
  <c r="AJ855" i="3" s="1"/>
  <c r="Y912" i="1"/>
  <c r="R928" i="1"/>
  <c r="AT928" i="1" s="1"/>
  <c r="AP951" i="1"/>
  <c r="AP913" i="3" s="1"/>
  <c r="T967" i="1"/>
  <c r="T966" i="1" s="1"/>
  <c r="O975" i="1"/>
  <c r="O974" i="1" s="1"/>
  <c r="O973" i="1" s="1"/>
  <c r="N994" i="1"/>
  <c r="AB994" i="1" s="1"/>
  <c r="AQ994" i="1" s="1"/>
  <c r="Y999" i="1"/>
  <c r="AL999" i="1"/>
  <c r="AP1013" i="1"/>
  <c r="AP975" i="3" s="1"/>
  <c r="N320" i="1"/>
  <c r="S320" i="1"/>
  <c r="AU320" i="1" s="1"/>
  <c r="S119" i="1"/>
  <c r="AU119" i="1" s="1"/>
  <c r="R119" i="1"/>
  <c r="AT119" i="1" s="1"/>
  <c r="AZ119" i="1" s="1"/>
  <c r="AZ81" i="3" s="1"/>
  <c r="AK333" i="1"/>
  <c r="X394" i="1"/>
  <c r="AU451" i="3"/>
  <c r="BA489" i="1"/>
  <c r="BA451" i="3" s="1"/>
  <c r="N652" i="1"/>
  <c r="AB652" i="1" s="1"/>
  <c r="AQ652" i="1" s="1"/>
  <c r="AQ651" i="1" s="1"/>
  <c r="AQ650" i="1" s="1"/>
  <c r="AQ649" i="1" s="1"/>
  <c r="S652" i="1"/>
  <c r="AU652" i="1" s="1"/>
  <c r="AE688" i="1"/>
  <c r="AE687" i="1" s="1"/>
  <c r="AG689" i="1"/>
  <c r="AG651" i="3" s="1"/>
  <c r="S89" i="1"/>
  <c r="AU89" i="1" s="1"/>
  <c r="AU51" i="3" s="1"/>
  <c r="R89" i="1"/>
  <c r="AT89" i="1" s="1"/>
  <c r="AT51" i="3" s="1"/>
  <c r="Z110" i="1"/>
  <c r="N119" i="1"/>
  <c r="S158" i="1"/>
  <c r="AU158" i="1" s="1"/>
  <c r="N262" i="1"/>
  <c r="AB262" i="1" s="1"/>
  <c r="AQ262" i="1" s="1"/>
  <c r="R262" i="1"/>
  <c r="AT262" i="1" s="1"/>
  <c r="AT224" i="3" s="1"/>
  <c r="F413" i="1"/>
  <c r="B413" i="1" s="1"/>
  <c r="B412" i="1"/>
  <c r="S412" i="1" s="1"/>
  <c r="AU412" i="1" s="1"/>
  <c r="AU374" i="3" s="1"/>
  <c r="N133" i="1"/>
  <c r="AB133" i="1" s="1"/>
  <c r="AQ133" i="1" s="1"/>
  <c r="O133" i="1"/>
  <c r="AC133" i="1" s="1"/>
  <c r="AR133" i="1" s="1"/>
  <c r="O211" i="1"/>
  <c r="AC211" i="1" s="1"/>
  <c r="N211" i="1"/>
  <c r="AB211" i="1" s="1"/>
  <c r="AN61" i="1"/>
  <c r="S133" i="1"/>
  <c r="AU133" i="1" s="1"/>
  <c r="BA133" i="1" s="1"/>
  <c r="BA95" i="3" s="1"/>
  <c r="Y134" i="1"/>
  <c r="AP202" i="1"/>
  <c r="AP164" i="3" s="1"/>
  <c r="N306" i="1"/>
  <c r="AB306" i="1" s="1"/>
  <c r="AQ306" i="1" s="1"/>
  <c r="N69" i="1"/>
  <c r="AP112" i="1"/>
  <c r="AP74" i="3" s="1"/>
  <c r="O119" i="1"/>
  <c r="AP125" i="1"/>
  <c r="AP87" i="3" s="1"/>
  <c r="O143" i="1"/>
  <c r="AC143" i="1" s="1"/>
  <c r="V205" i="1"/>
  <c r="AM222" i="1"/>
  <c r="AM184" i="3" s="1"/>
  <c r="N224" i="1"/>
  <c r="R224" i="1"/>
  <c r="AT224" i="1" s="1"/>
  <c r="AK227" i="1"/>
  <c r="S262" i="1"/>
  <c r="AU262" i="1" s="1"/>
  <c r="N328" i="1"/>
  <c r="AB328" i="1" s="1"/>
  <c r="O329" i="1"/>
  <c r="AC329" i="1" s="1"/>
  <c r="R345" i="1"/>
  <c r="AT345" i="1" s="1"/>
  <c r="N371" i="1"/>
  <c r="AB371" i="1" s="1"/>
  <c r="AQ371" i="1" s="1"/>
  <c r="R371" i="1"/>
  <c r="AT371" i="1" s="1"/>
  <c r="AM39" i="1"/>
  <c r="Z61" i="1"/>
  <c r="N204" i="1"/>
  <c r="AB204" i="1" s="1"/>
  <c r="AQ204" i="1" s="1"/>
  <c r="AM228" i="1"/>
  <c r="AM190" i="3" s="1"/>
  <c r="N329" i="1"/>
  <c r="AB329" i="1" s="1"/>
  <c r="AQ329" i="1" s="1"/>
  <c r="R332" i="1"/>
  <c r="AT332" i="1" s="1"/>
  <c r="AT294" i="3" s="1"/>
  <c r="AA61" i="1"/>
  <c r="N192" i="1"/>
  <c r="AB192" i="1" s="1"/>
  <c r="AQ192" i="1" s="1"/>
  <c r="AE61" i="1"/>
  <c r="AE60" i="1" s="1"/>
  <c r="AE59" i="1" s="1"/>
  <c r="AG64" i="1"/>
  <c r="AG26" i="3" s="1"/>
  <c r="R72" i="1"/>
  <c r="AT72" i="1" s="1"/>
  <c r="O72" i="1"/>
  <c r="AG84" i="1"/>
  <c r="AG46" i="3" s="1"/>
  <c r="R100" i="1"/>
  <c r="AT100" i="1" s="1"/>
  <c r="AZ100" i="1" s="1"/>
  <c r="AZ62" i="3" s="1"/>
  <c r="AP135" i="1"/>
  <c r="AP97" i="3" s="1"/>
  <c r="AA174" i="1"/>
  <c r="AP175" i="1"/>
  <c r="AP137" i="3" s="1"/>
  <c r="N179" i="1"/>
  <c r="AB179" i="1" s="1"/>
  <c r="AQ179" i="1" s="1"/>
  <c r="O195" i="1"/>
  <c r="P195" i="1" s="1"/>
  <c r="N207" i="1"/>
  <c r="AB207" i="1" s="1"/>
  <c r="R207" i="1"/>
  <c r="AT207" i="1" s="1"/>
  <c r="AT169" i="3" s="1"/>
  <c r="AL221" i="1"/>
  <c r="AM221" i="1" s="1"/>
  <c r="AM183" i="3" s="1"/>
  <c r="T227" i="1"/>
  <c r="AM248" i="1"/>
  <c r="AM210" i="3" s="1"/>
  <c r="AL271" i="1"/>
  <c r="R329" i="1"/>
  <c r="AT329" i="1" s="1"/>
  <c r="N343" i="1"/>
  <c r="AB343" i="1" s="1"/>
  <c r="AQ343" i="1" s="1"/>
  <c r="S343" i="1"/>
  <c r="AU343" i="1" s="1"/>
  <c r="BA343" i="1" s="1"/>
  <c r="BA305" i="3" s="1"/>
  <c r="AP350" i="1"/>
  <c r="AP312" i="3" s="1"/>
  <c r="AA349" i="1"/>
  <c r="AA333" i="1" s="1"/>
  <c r="AO349" i="1"/>
  <c r="R359" i="1"/>
  <c r="AT359" i="1" s="1"/>
  <c r="AT321" i="3" s="1"/>
  <c r="O359" i="1"/>
  <c r="AP369" i="1"/>
  <c r="AP331" i="3" s="1"/>
  <c r="O371" i="1"/>
  <c r="AC371" i="1" s="1"/>
  <c r="S380" i="1"/>
  <c r="AU380" i="1" s="1"/>
  <c r="BA380" i="1" s="1"/>
  <c r="BA342" i="3" s="1"/>
  <c r="AP395" i="1"/>
  <c r="AP357" i="3" s="1"/>
  <c r="AM420" i="1"/>
  <c r="AM382" i="3" s="1"/>
  <c r="AL419" i="1"/>
  <c r="AM419" i="1" s="1"/>
  <c r="AM381" i="3" s="1"/>
  <c r="R474" i="1"/>
  <c r="AT474" i="1" s="1"/>
  <c r="AT436" i="3" s="1"/>
  <c r="R554" i="1"/>
  <c r="AT554" i="1" s="1"/>
  <c r="N554" i="1"/>
  <c r="AB554" i="1" s="1"/>
  <c r="AQ554" i="1" s="1"/>
  <c r="S573" i="1"/>
  <c r="AU573" i="1" s="1"/>
  <c r="N573" i="1"/>
  <c r="AE161" i="1"/>
  <c r="R370" i="1"/>
  <c r="AT370" i="1" s="1"/>
  <c r="AT332" i="3" s="1"/>
  <c r="N370" i="1"/>
  <c r="AB370" i="1" s="1"/>
  <c r="S370" i="1"/>
  <c r="AU370" i="1" s="1"/>
  <c r="O642" i="1"/>
  <c r="AC642" i="1" s="1"/>
  <c r="AC641" i="1" s="1"/>
  <c r="S642" i="1"/>
  <c r="AU642" i="1" s="1"/>
  <c r="N642" i="1"/>
  <c r="R642" i="1"/>
  <c r="AT642" i="1" s="1"/>
  <c r="AZ642" i="1" s="1"/>
  <c r="AZ604" i="3" s="1"/>
  <c r="O724" i="1"/>
  <c r="O723" i="1" s="1"/>
  <c r="N724" i="1"/>
  <c r="AB724" i="1" s="1"/>
  <c r="R241" i="1"/>
  <c r="AT241" i="1" s="1"/>
  <c r="AP248" i="1"/>
  <c r="AP210" i="3" s="1"/>
  <c r="O257" i="1"/>
  <c r="AC257" i="1" s="1"/>
  <c r="AR257" i="1" s="1"/>
  <c r="S257" i="1"/>
  <c r="AU257" i="1" s="1"/>
  <c r="AU219" i="3" s="1"/>
  <c r="S289" i="1"/>
  <c r="AU289" i="1" s="1"/>
  <c r="E321" i="1"/>
  <c r="E322" i="1" s="1"/>
  <c r="B322" i="1" s="1"/>
  <c r="O370" i="1"/>
  <c r="AP391" i="1"/>
  <c r="AP353" i="3" s="1"/>
  <c r="AP451" i="1"/>
  <c r="AP413" i="3" s="1"/>
  <c r="AN450" i="1"/>
  <c r="O611" i="1"/>
  <c r="AC611" i="1" s="1"/>
  <c r="R611" i="1"/>
  <c r="AT611" i="1" s="1"/>
  <c r="N611" i="1"/>
  <c r="O137" i="1"/>
  <c r="P137" i="1" s="1"/>
  <c r="AI138" i="1"/>
  <c r="AJ139" i="1"/>
  <c r="AJ101" i="3" s="1"/>
  <c r="O213" i="1"/>
  <c r="AC213" i="1" s="1"/>
  <c r="O218" i="1"/>
  <c r="S218" i="1"/>
  <c r="AU218" i="1" s="1"/>
  <c r="W61" i="1"/>
  <c r="AM67" i="1"/>
  <c r="AM29" i="3" s="1"/>
  <c r="AM68" i="1"/>
  <c r="AM30" i="3" s="1"/>
  <c r="R167" i="1"/>
  <c r="AT167" i="1" s="1"/>
  <c r="AZ167" i="1" s="1"/>
  <c r="AZ129" i="3" s="1"/>
  <c r="O168" i="1"/>
  <c r="N237" i="1"/>
  <c r="AB237" i="1" s="1"/>
  <c r="AQ237" i="1" s="1"/>
  <c r="S241" i="1"/>
  <c r="AU241" i="1" s="1"/>
  <c r="AG248" i="1"/>
  <c r="AG210" i="3" s="1"/>
  <c r="N254" i="1"/>
  <c r="O254" i="1"/>
  <c r="AC254" i="1" s="1"/>
  <c r="AR254" i="1" s="1"/>
  <c r="Z271" i="1"/>
  <c r="AA373" i="1"/>
  <c r="N382" i="1"/>
  <c r="AB382" i="1" s="1"/>
  <c r="V394" i="1"/>
  <c r="AH394" i="1"/>
  <c r="AP425" i="1"/>
  <c r="AP387" i="3" s="1"/>
  <c r="AI428" i="1"/>
  <c r="AJ429" i="1"/>
  <c r="AJ391" i="3" s="1"/>
  <c r="N522" i="1"/>
  <c r="AB522" i="1" s="1"/>
  <c r="AQ522" i="1" s="1"/>
  <c r="R522" i="1"/>
  <c r="AT522" i="1" s="1"/>
  <c r="AZ522" i="1" s="1"/>
  <c r="AZ484" i="3" s="1"/>
  <c r="N569" i="1"/>
  <c r="R569" i="1"/>
  <c r="AT569" i="1" s="1"/>
  <c r="AZ569" i="1" s="1"/>
  <c r="AZ531" i="3" s="1"/>
  <c r="S611" i="1"/>
  <c r="AU611" i="1" s="1"/>
  <c r="O96" i="1"/>
  <c r="AC96" i="1" s="1"/>
  <c r="AD96" i="1" s="1"/>
  <c r="AD58" i="3" s="1"/>
  <c r="O167" i="1"/>
  <c r="N168" i="1"/>
  <c r="AB168" i="1" s="1"/>
  <c r="AQ168" i="1" s="1"/>
  <c r="AQ166" i="1" s="1"/>
  <c r="AQ165" i="1" s="1"/>
  <c r="AG170" i="1"/>
  <c r="AG132" i="3" s="1"/>
  <c r="S176" i="1"/>
  <c r="AU176" i="1" s="1"/>
  <c r="AU138" i="3" s="1"/>
  <c r="AG77" i="1"/>
  <c r="AG39" i="3" s="1"/>
  <c r="O78" i="1"/>
  <c r="AC78" i="1" s="1"/>
  <c r="N79" i="1"/>
  <c r="AB79" i="1" s="1"/>
  <c r="AQ79" i="1" s="1"/>
  <c r="AE110" i="1"/>
  <c r="AE134" i="1"/>
  <c r="AE109" i="1" s="1"/>
  <c r="AE18" i="1" s="1"/>
  <c r="O200" i="1"/>
  <c r="AC200" i="1" s="1"/>
  <c r="R200" i="1"/>
  <c r="AT200" i="1" s="1"/>
  <c r="AK61" i="1"/>
  <c r="AK60" i="1" s="1"/>
  <c r="AK59" i="1" s="1"/>
  <c r="AK12" i="1" s="1"/>
  <c r="R78" i="1"/>
  <c r="AT78" i="1" s="1"/>
  <c r="S105" i="1"/>
  <c r="AU105" i="1" s="1"/>
  <c r="AU67" i="3" s="1"/>
  <c r="N105" i="1"/>
  <c r="AB105" i="1" s="1"/>
  <c r="AQ105" i="1" s="1"/>
  <c r="AP118" i="1"/>
  <c r="AP80" i="3" s="1"/>
  <c r="W134" i="1"/>
  <c r="S167" i="1"/>
  <c r="AU167" i="1" s="1"/>
  <c r="BA167" i="1" s="1"/>
  <c r="BA129" i="3" s="1"/>
  <c r="R168" i="1"/>
  <c r="AT168" i="1" s="1"/>
  <c r="AA184" i="1"/>
  <c r="S197" i="1"/>
  <c r="AU197" i="1" s="1"/>
  <c r="N197" i="1"/>
  <c r="AB197" i="1" s="1"/>
  <c r="AQ197" i="1" s="1"/>
  <c r="S200" i="1"/>
  <c r="AU200" i="1" s="1"/>
  <c r="X205" i="1"/>
  <c r="AP210" i="1"/>
  <c r="AP172" i="3" s="1"/>
  <c r="R212" i="1"/>
  <c r="AT212" i="1" s="1"/>
  <c r="AZ212" i="1" s="1"/>
  <c r="AZ174" i="3" s="1"/>
  <c r="AP215" i="1"/>
  <c r="AP177" i="3" s="1"/>
  <c r="S237" i="1"/>
  <c r="AU237" i="1" s="1"/>
  <c r="BA237" i="1" s="1"/>
  <c r="BA199" i="3" s="1"/>
  <c r="R269" i="1"/>
  <c r="AT269" i="1" s="1"/>
  <c r="AA271" i="1"/>
  <c r="E308" i="1"/>
  <c r="B307" i="1"/>
  <c r="R307" i="1" s="1"/>
  <c r="AT307" i="1" s="1"/>
  <c r="AZ307" i="1" s="1"/>
  <c r="AZ269" i="3" s="1"/>
  <c r="O319" i="1"/>
  <c r="AC319" i="1" s="1"/>
  <c r="AR319" i="1" s="1"/>
  <c r="S319" i="1"/>
  <c r="AU319" i="1" s="1"/>
  <c r="BA319" i="1" s="1"/>
  <c r="BA281" i="3" s="1"/>
  <c r="N331" i="1"/>
  <c r="N330" i="1" s="1"/>
  <c r="R362" i="1"/>
  <c r="AT362" i="1" s="1"/>
  <c r="AT324" i="3" s="1"/>
  <c r="O362" i="1"/>
  <c r="O378" i="1"/>
  <c r="AC378" i="1" s="1"/>
  <c r="R455" i="1"/>
  <c r="AT455" i="1" s="1"/>
  <c r="O455" i="1"/>
  <c r="AM36" i="1"/>
  <c r="AG38" i="1"/>
  <c r="AJ66" i="1"/>
  <c r="AJ28" i="3" s="1"/>
  <c r="AJ68" i="1"/>
  <c r="AJ30" i="3" s="1"/>
  <c r="AG156" i="1"/>
  <c r="AG118" i="3" s="1"/>
  <c r="AP166" i="1"/>
  <c r="AP128" i="3" s="1"/>
  <c r="AP169" i="1"/>
  <c r="AP131" i="3" s="1"/>
  <c r="AJ205" i="1"/>
  <c r="AJ167" i="3" s="1"/>
  <c r="U227" i="1"/>
  <c r="U183" i="1" s="1"/>
  <c r="X227" i="1"/>
  <c r="O249" i="1"/>
  <c r="O248" i="1" s="1"/>
  <c r="E276" i="1"/>
  <c r="B276" i="1" s="1"/>
  <c r="W271" i="1"/>
  <c r="AJ279" i="1"/>
  <c r="AJ241" i="3" s="1"/>
  <c r="V281" i="1"/>
  <c r="AF281" i="1"/>
  <c r="AK325" i="1"/>
  <c r="AK324" i="1" s="1"/>
  <c r="AK21" i="1" s="1"/>
  <c r="AM363" i="1"/>
  <c r="AM325" i="3" s="1"/>
  <c r="AK373" i="1"/>
  <c r="AJ391" i="1"/>
  <c r="AJ353" i="3" s="1"/>
  <c r="AJ395" i="1"/>
  <c r="AJ357" i="3" s="1"/>
  <c r="R396" i="1"/>
  <c r="AT396" i="1" s="1"/>
  <c r="AT358" i="3" s="1"/>
  <c r="W424" i="1"/>
  <c r="R443" i="1"/>
  <c r="AT443" i="1" s="1"/>
  <c r="AZ443" i="1" s="1"/>
  <c r="AZ405" i="3" s="1"/>
  <c r="Z434" i="1"/>
  <c r="R526" i="1"/>
  <c r="AT526" i="1" s="1"/>
  <c r="AT488" i="3" s="1"/>
  <c r="O549" i="1"/>
  <c r="N549" i="1"/>
  <c r="AB549" i="1" s="1"/>
  <c r="AQ549" i="1" s="1"/>
  <c r="S550" i="1"/>
  <c r="AU550" i="1" s="1"/>
  <c r="AU512" i="3" s="1"/>
  <c r="N580" i="1"/>
  <c r="AB580" i="1" s="1"/>
  <c r="AQ580" i="1" s="1"/>
  <c r="R589" i="1"/>
  <c r="AT589" i="1" s="1"/>
  <c r="AG593" i="1"/>
  <c r="AG555" i="3" s="1"/>
  <c r="R656" i="1"/>
  <c r="AT656" i="1" s="1"/>
  <c r="O656" i="1"/>
  <c r="AC656" i="1" s="1"/>
  <c r="AM683" i="1"/>
  <c r="AM645" i="3" s="1"/>
  <c r="AK758" i="1"/>
  <c r="N920" i="1"/>
  <c r="AB920" i="1" s="1"/>
  <c r="AQ920" i="1" s="1"/>
  <c r="R920" i="1"/>
  <c r="AT920" i="1" s="1"/>
  <c r="AZ920" i="1" s="1"/>
  <c r="AZ882" i="3" s="1"/>
  <c r="S920" i="1"/>
  <c r="AU920" i="1" s="1"/>
  <c r="AU882" i="3" s="1"/>
  <c r="O920" i="1"/>
  <c r="AC920" i="1" s="1"/>
  <c r="O804" i="1"/>
  <c r="R804" i="1"/>
  <c r="AT804" i="1" s="1"/>
  <c r="AZ804" i="1" s="1"/>
  <c r="AZ766" i="3" s="1"/>
  <c r="O811" i="1"/>
  <c r="S811" i="1"/>
  <c r="AU811" i="1" s="1"/>
  <c r="AU773" i="3" s="1"/>
  <c r="N811" i="1"/>
  <c r="AB811" i="1" s="1"/>
  <c r="AQ811" i="1" s="1"/>
  <c r="S909" i="1"/>
  <c r="AU909" i="1" s="1"/>
  <c r="O909" i="1"/>
  <c r="R570" i="1"/>
  <c r="AT570" i="1" s="1"/>
  <c r="O570" i="1"/>
  <c r="R610" i="1"/>
  <c r="AT610" i="1" s="1"/>
  <c r="O610" i="1"/>
  <c r="R721" i="1"/>
  <c r="AT721" i="1" s="1"/>
  <c r="AT683" i="3" s="1"/>
  <c r="S721" i="1"/>
  <c r="AU721" i="1" s="1"/>
  <c r="O721" i="1"/>
  <c r="AC721" i="1" s="1"/>
  <c r="N721" i="1"/>
  <c r="O744" i="1"/>
  <c r="AC744" i="1" s="1"/>
  <c r="AR744" i="1" s="1"/>
  <c r="R744" i="1"/>
  <c r="AT744" i="1" s="1"/>
  <c r="N744" i="1"/>
  <c r="AB744" i="1" s="1"/>
  <c r="AQ744" i="1" s="1"/>
  <c r="AI767" i="1"/>
  <c r="R833" i="1"/>
  <c r="AT833" i="1" s="1"/>
  <c r="AT795" i="3" s="1"/>
  <c r="S833" i="1"/>
  <c r="AU833" i="1" s="1"/>
  <c r="O833" i="1"/>
  <c r="N833" i="1"/>
  <c r="AB833" i="1" s="1"/>
  <c r="AQ833" i="1" s="1"/>
  <c r="N570" i="1"/>
  <c r="AB570" i="1" s="1"/>
  <c r="AQ570" i="1" s="1"/>
  <c r="N610" i="1"/>
  <c r="N614" i="1"/>
  <c r="AB614" i="1" s="1"/>
  <c r="N627" i="1"/>
  <c r="AB627" i="1" s="1"/>
  <c r="N631" i="1"/>
  <c r="AB631" i="1" s="1"/>
  <c r="AQ631" i="1" s="1"/>
  <c r="R639" i="1"/>
  <c r="AT639" i="1" s="1"/>
  <c r="AT601" i="3" s="1"/>
  <c r="N639" i="1"/>
  <c r="AB639" i="1" s="1"/>
  <c r="AQ639" i="1" s="1"/>
  <c r="AG646" i="1"/>
  <c r="AG608" i="3" s="1"/>
  <c r="Z673" i="1"/>
  <c r="AL691" i="1"/>
  <c r="AM691" i="1" s="1"/>
  <c r="AM653" i="3" s="1"/>
  <c r="AJ750" i="1"/>
  <c r="AJ712" i="3" s="1"/>
  <c r="R796" i="1"/>
  <c r="AT796" i="1" s="1"/>
  <c r="AZ796" i="1" s="1"/>
  <c r="AZ758" i="3" s="1"/>
  <c r="N796" i="1"/>
  <c r="AB796" i="1" s="1"/>
  <c r="AQ796" i="1" s="1"/>
  <c r="U844" i="1"/>
  <c r="T635" i="1"/>
  <c r="AE635" i="1"/>
  <c r="S645" i="1"/>
  <c r="AU645" i="1" s="1"/>
  <c r="BA645" i="1" s="1"/>
  <c r="BA607" i="3" s="1"/>
  <c r="R645" i="1"/>
  <c r="AT645" i="1" s="1"/>
  <c r="O684" i="1"/>
  <c r="AC684" i="1" s="1"/>
  <c r="N684" i="1"/>
  <c r="AB684" i="1" s="1"/>
  <c r="AB683" i="1" s="1"/>
  <c r="O738" i="1"/>
  <c r="N738" i="1"/>
  <c r="AB738" i="1" s="1"/>
  <c r="AQ738" i="1" s="1"/>
  <c r="AP742" i="1"/>
  <c r="AP704" i="3" s="1"/>
  <c r="AO741" i="1"/>
  <c r="AP741" i="1" s="1"/>
  <c r="AP703" i="3" s="1"/>
  <c r="AN897" i="1"/>
  <c r="AP897" i="1" s="1"/>
  <c r="AP859" i="3" s="1"/>
  <c r="AP898" i="1"/>
  <c r="AP860" i="3" s="1"/>
  <c r="S948" i="1"/>
  <c r="AU948" i="1" s="1"/>
  <c r="BA948" i="1" s="1"/>
  <c r="BA910" i="3" s="1"/>
  <c r="O948" i="1"/>
  <c r="AC948" i="1" s="1"/>
  <c r="T394" i="1"/>
  <c r="T424" i="1"/>
  <c r="S473" i="1"/>
  <c r="AU473" i="1" s="1"/>
  <c r="AU435" i="3" s="1"/>
  <c r="R473" i="1"/>
  <c r="AT473" i="1" s="1"/>
  <c r="O557" i="1"/>
  <c r="S557" i="1"/>
  <c r="AU557" i="1" s="1"/>
  <c r="R558" i="1"/>
  <c r="AT558" i="1" s="1"/>
  <c r="AZ558" i="1" s="1"/>
  <c r="AZ520" i="3" s="1"/>
  <c r="R590" i="1"/>
  <c r="AT590" i="1" s="1"/>
  <c r="AZ590" i="1" s="1"/>
  <c r="AZ552" i="3" s="1"/>
  <c r="O590" i="1"/>
  <c r="AH608" i="1"/>
  <c r="AJ616" i="1"/>
  <c r="AJ578" i="3" s="1"/>
  <c r="O626" i="1"/>
  <c r="S631" i="1"/>
  <c r="AU631" i="1" s="1"/>
  <c r="BA631" i="1" s="1"/>
  <c r="BA593" i="3" s="1"/>
  <c r="AI632" i="1"/>
  <c r="R637" i="1"/>
  <c r="AT637" i="1" s="1"/>
  <c r="AZ637" i="1" s="1"/>
  <c r="AZ599" i="3" s="1"/>
  <c r="N637" i="1"/>
  <c r="S639" i="1"/>
  <c r="AU639" i="1" s="1"/>
  <c r="AG644" i="1"/>
  <c r="AG606" i="3" s="1"/>
  <c r="AM655" i="1"/>
  <c r="AM617" i="3" s="1"/>
  <c r="V678" i="1"/>
  <c r="R684" i="1"/>
  <c r="AT684" i="1" s="1"/>
  <c r="AZ684" i="1" s="1"/>
  <c r="AZ646" i="3" s="1"/>
  <c r="U694" i="1"/>
  <c r="AE764" i="1"/>
  <c r="AG764" i="1" s="1"/>
  <c r="AG726" i="3" s="1"/>
  <c r="AG765" i="1"/>
  <c r="AG727" i="3" s="1"/>
  <c r="R832" i="1"/>
  <c r="AT832" i="1" s="1"/>
  <c r="AZ832" i="1" s="1"/>
  <c r="AZ794" i="3" s="1"/>
  <c r="S832" i="1"/>
  <c r="AU832" i="1" s="1"/>
  <c r="O832" i="1"/>
  <c r="N832" i="1"/>
  <c r="AB832" i="1" s="1"/>
  <c r="AQ832" i="1" s="1"/>
  <c r="AM118" i="1"/>
  <c r="AM80" i="3" s="1"/>
  <c r="AA161" i="1"/>
  <c r="W174" i="1"/>
  <c r="W173" i="1" s="1"/>
  <c r="Z184" i="1"/>
  <c r="AA227" i="1"/>
  <c r="AA281" i="1"/>
  <c r="AO281" i="1"/>
  <c r="AJ317" i="1"/>
  <c r="AJ279" i="3" s="1"/>
  <c r="AG335" i="1"/>
  <c r="AG297" i="3" s="1"/>
  <c r="AE349" i="1"/>
  <c r="AG349" i="1" s="1"/>
  <c r="AG311" i="3" s="1"/>
  <c r="V373" i="1"/>
  <c r="V372" i="1" s="1"/>
  <c r="AH373" i="1"/>
  <c r="N392" i="1"/>
  <c r="AB392" i="1" s="1"/>
  <c r="N443" i="1"/>
  <c r="AB443" i="1" s="1"/>
  <c r="AQ443" i="1" s="1"/>
  <c r="AJ451" i="1"/>
  <c r="AJ413" i="3" s="1"/>
  <c r="N473" i="1"/>
  <c r="AB473" i="1" s="1"/>
  <c r="AQ473" i="1" s="1"/>
  <c r="S481" i="1"/>
  <c r="AU481" i="1" s="1"/>
  <c r="AU443" i="3" s="1"/>
  <c r="R506" i="1"/>
  <c r="AT506" i="1" s="1"/>
  <c r="AT468" i="3" s="1"/>
  <c r="S506" i="1"/>
  <c r="AU506" i="1" s="1"/>
  <c r="BA506" i="1" s="1"/>
  <c r="BA468" i="3" s="1"/>
  <c r="R509" i="1"/>
  <c r="AT509" i="1" s="1"/>
  <c r="R547" i="1"/>
  <c r="AT547" i="1" s="1"/>
  <c r="AT509" i="3" s="1"/>
  <c r="N550" i="1"/>
  <c r="AB550" i="1" s="1"/>
  <c r="AQ550" i="1" s="1"/>
  <c r="R557" i="1"/>
  <c r="AT557" i="1" s="1"/>
  <c r="AT519" i="3" s="1"/>
  <c r="N590" i="1"/>
  <c r="AB590" i="1" s="1"/>
  <c r="AQ590" i="1" s="1"/>
  <c r="AP618" i="1"/>
  <c r="AP580" i="3" s="1"/>
  <c r="O637" i="1"/>
  <c r="AC637" i="1" s="1"/>
  <c r="AR637" i="1" s="1"/>
  <c r="Y635" i="1"/>
  <c r="AE664" i="1"/>
  <c r="AE663" i="1" s="1"/>
  <c r="AJ676" i="1"/>
  <c r="AJ638" i="3" s="1"/>
  <c r="R706" i="1"/>
  <c r="AT706" i="1" s="1"/>
  <c r="AT668" i="3" s="1"/>
  <c r="N706" i="1"/>
  <c r="N705" i="1" s="1"/>
  <c r="N704" i="1" s="1"/>
  <c r="U722" i="1"/>
  <c r="S770" i="1"/>
  <c r="AU770" i="1" s="1"/>
  <c r="AU732" i="3" s="1"/>
  <c r="O770" i="1"/>
  <c r="AC770" i="1" s="1"/>
  <c r="T774" i="1"/>
  <c r="AE774" i="1"/>
  <c r="R776" i="1"/>
  <c r="AT776" i="1" s="1"/>
  <c r="AZ776" i="1" s="1"/>
  <c r="AZ738" i="3" s="1"/>
  <c r="S776" i="1"/>
  <c r="AU776" i="1" s="1"/>
  <c r="N776" i="1"/>
  <c r="N775" i="1" s="1"/>
  <c r="S787" i="1"/>
  <c r="AU787" i="1" s="1"/>
  <c r="AU749" i="3" s="1"/>
  <c r="O787" i="1"/>
  <c r="AC787" i="1" s="1"/>
  <c r="AR787" i="1" s="1"/>
  <c r="N730" i="1"/>
  <c r="AB730" i="1" s="1"/>
  <c r="AQ730" i="1" s="1"/>
  <c r="S730" i="1"/>
  <c r="AU730" i="1" s="1"/>
  <c r="BA730" i="1" s="1"/>
  <c r="BA692" i="3" s="1"/>
  <c r="N770" i="1"/>
  <c r="AB770" i="1" s="1"/>
  <c r="X608" i="1"/>
  <c r="S634" i="1"/>
  <c r="AU634" i="1" s="1"/>
  <c r="AN643" i="1"/>
  <c r="V673" i="1"/>
  <c r="AH673" i="1"/>
  <c r="AM676" i="1"/>
  <c r="AM638" i="3" s="1"/>
  <c r="W678" i="1"/>
  <c r="U687" i="1"/>
  <c r="W694" i="1"/>
  <c r="AG701" i="1"/>
  <c r="AG663" i="3" s="1"/>
  <c r="AI722" i="1"/>
  <c r="V767" i="1"/>
  <c r="R769" i="1"/>
  <c r="AT769" i="1" s="1"/>
  <c r="AT731" i="3" s="1"/>
  <c r="N769" i="1"/>
  <c r="AB769" i="1" s="1"/>
  <c r="AQ769" i="1" s="1"/>
  <c r="U774" i="1"/>
  <c r="AF774" i="1"/>
  <c r="O786" i="1"/>
  <c r="AC786" i="1" s="1"/>
  <c r="AR786" i="1" s="1"/>
  <c r="S786" i="1"/>
  <c r="AU786" i="1" s="1"/>
  <c r="R813" i="1"/>
  <c r="AT813" i="1" s="1"/>
  <c r="AT775" i="3" s="1"/>
  <c r="AN819" i="1"/>
  <c r="V844" i="1"/>
  <c r="R853" i="1"/>
  <c r="AT853" i="1" s="1"/>
  <c r="AZ853" i="1" s="1"/>
  <c r="AZ815" i="3" s="1"/>
  <c r="O853" i="1"/>
  <c r="AC853" i="1" s="1"/>
  <c r="AR853" i="1" s="1"/>
  <c r="AM864" i="1"/>
  <c r="AM826" i="3" s="1"/>
  <c r="V892" i="1"/>
  <c r="V891" i="1" s="1"/>
  <c r="R914" i="1"/>
  <c r="AT914" i="1" s="1"/>
  <c r="N914" i="1"/>
  <c r="AA917" i="1"/>
  <c r="AE917" i="1"/>
  <c r="R933" i="1"/>
  <c r="AT933" i="1" s="1"/>
  <c r="AZ933" i="1" s="1"/>
  <c r="AZ895" i="3" s="1"/>
  <c r="N933" i="1"/>
  <c r="AJ1039" i="1"/>
  <c r="AJ1001" i="3" s="1"/>
  <c r="AI1030" i="1"/>
  <c r="W767" i="1"/>
  <c r="AP784" i="1"/>
  <c r="AP746" i="3" s="1"/>
  <c r="O933" i="1"/>
  <c r="AM959" i="1"/>
  <c r="AM921" i="3" s="1"/>
  <c r="AL958" i="1"/>
  <c r="AM958" i="1" s="1"/>
  <c r="AM920" i="3" s="1"/>
  <c r="AK1008" i="1"/>
  <c r="U1081" i="1"/>
  <c r="AK424" i="1"/>
  <c r="AG451" i="1"/>
  <c r="AG413" i="3" s="1"/>
  <c r="AA608" i="1"/>
  <c r="AL608" i="1"/>
  <c r="S667" i="1"/>
  <c r="AU667" i="1" s="1"/>
  <c r="BA667" i="1" s="1"/>
  <c r="BA629" i="3" s="1"/>
  <c r="AA673" i="1"/>
  <c r="AA672" i="1" s="1"/>
  <c r="AL678" i="1"/>
  <c r="AP705" i="1"/>
  <c r="AP667" i="3" s="1"/>
  <c r="Y722" i="1"/>
  <c r="R728" i="1"/>
  <c r="AT728" i="1" s="1"/>
  <c r="AM762" i="1"/>
  <c r="AM724" i="3" s="1"/>
  <c r="R785" i="1"/>
  <c r="AT785" i="1" s="1"/>
  <c r="O785" i="1"/>
  <c r="O817" i="1"/>
  <c r="P817" i="1" s="1"/>
  <c r="U819" i="1"/>
  <c r="O821" i="1"/>
  <c r="S837" i="1"/>
  <c r="AU837" i="1" s="1"/>
  <c r="BA837" i="1" s="1"/>
  <c r="BA799" i="3" s="1"/>
  <c r="Y844" i="1"/>
  <c r="AP849" i="1"/>
  <c r="AP811" i="3" s="1"/>
  <c r="N863" i="1"/>
  <c r="N862" i="1" s="1"/>
  <c r="O868" i="1"/>
  <c r="AC868" i="1" s="1"/>
  <c r="AM895" i="1"/>
  <c r="AM857" i="3" s="1"/>
  <c r="AL892" i="1"/>
  <c r="AK901" i="1"/>
  <c r="V917" i="1"/>
  <c r="AH917" i="1"/>
  <c r="S952" i="1"/>
  <c r="AU952" i="1" s="1"/>
  <c r="AL722" i="1"/>
  <c r="O810" i="1"/>
  <c r="AC810" i="1" s="1"/>
  <c r="AR810" i="1" s="1"/>
  <c r="R810" i="1"/>
  <c r="AT810" i="1" s="1"/>
  <c r="AZ810" i="1" s="1"/>
  <c r="AZ772" i="3" s="1"/>
  <c r="N830" i="1"/>
  <c r="AB830" i="1" s="1"/>
  <c r="AQ830" i="1" s="1"/>
  <c r="O830" i="1"/>
  <c r="AH861" i="1"/>
  <c r="O863" i="1"/>
  <c r="Z891" i="1"/>
  <c r="X912" i="1"/>
  <c r="R946" i="1"/>
  <c r="AT946" i="1" s="1"/>
  <c r="AZ946" i="1" s="1"/>
  <c r="AZ908" i="3" s="1"/>
  <c r="S946" i="1"/>
  <c r="AU946" i="1" s="1"/>
  <c r="BA946" i="1" s="1"/>
  <c r="BA908" i="3" s="1"/>
  <c r="S969" i="1"/>
  <c r="AU969" i="1" s="1"/>
  <c r="AU931" i="3" s="1"/>
  <c r="R969" i="1"/>
  <c r="AT969" i="1" s="1"/>
  <c r="AJ981" i="1"/>
  <c r="AJ943" i="3" s="1"/>
  <c r="AI980" i="1"/>
  <c r="AJ980" i="1" s="1"/>
  <c r="AJ942" i="3" s="1"/>
  <c r="X635" i="1"/>
  <c r="AJ641" i="1"/>
  <c r="AJ603" i="3" s="1"/>
  <c r="AJ646" i="1"/>
  <c r="AJ608" i="3" s="1"/>
  <c r="AJ665" i="1"/>
  <c r="AJ627" i="3" s="1"/>
  <c r="AG676" i="1"/>
  <c r="AG638" i="3" s="1"/>
  <c r="AG681" i="1"/>
  <c r="AG643" i="3" s="1"/>
  <c r="AE678" i="1"/>
  <c r="AE722" i="1"/>
  <c r="AP725" i="1"/>
  <c r="AP687" i="3" s="1"/>
  <c r="N743" i="1"/>
  <c r="AT750" i="1"/>
  <c r="AA779" i="1"/>
  <c r="AO780" i="1"/>
  <c r="AP781" i="1"/>
  <c r="AP743" i="3" s="1"/>
  <c r="AH779" i="1"/>
  <c r="V789" i="1"/>
  <c r="N810" i="1"/>
  <c r="AB810" i="1" s="1"/>
  <c r="AQ810" i="1" s="1"/>
  <c r="R830" i="1"/>
  <c r="AT830" i="1" s="1"/>
  <c r="AZ830" i="1" s="1"/>
  <c r="AZ792" i="3" s="1"/>
  <c r="O855" i="1"/>
  <c r="AC855" i="1" s="1"/>
  <c r="R863" i="1"/>
  <c r="AT863" i="1" s="1"/>
  <c r="O873" i="1"/>
  <c r="AC873" i="1" s="1"/>
  <c r="AR873" i="1" s="1"/>
  <c r="R873" i="1"/>
  <c r="AT873" i="1" s="1"/>
  <c r="T901" i="1"/>
  <c r="AA912" i="1"/>
  <c r="S1007" i="1"/>
  <c r="AU1007" i="1" s="1"/>
  <c r="R1007" i="1"/>
  <c r="AT1007" i="1" s="1"/>
  <c r="AZ1007" i="1" s="1"/>
  <c r="AZ969" i="3" s="1"/>
  <c r="O1007" i="1"/>
  <c r="O1020" i="1"/>
  <c r="S1020" i="1"/>
  <c r="AU1020" i="1" s="1"/>
  <c r="AU982" i="3" s="1"/>
  <c r="R1020" i="1"/>
  <c r="AT1020" i="1" s="1"/>
  <c r="N1020" i="1"/>
  <c r="AB1020" i="1" s="1"/>
  <c r="AB1019" i="1" s="1"/>
  <c r="O809" i="1"/>
  <c r="AC809" i="1" s="1"/>
  <c r="AR809" i="1" s="1"/>
  <c r="N809" i="1"/>
  <c r="AE819" i="1"/>
  <c r="AF939" i="1"/>
  <c r="AG940" i="1"/>
  <c r="AG902" i="3" s="1"/>
  <c r="AD939" i="3"/>
  <c r="AD976" i="1"/>
  <c r="AD938" i="3" s="1"/>
  <c r="AG882" i="1"/>
  <c r="AG844" i="3" s="1"/>
  <c r="AJ888" i="1"/>
  <c r="AJ850" i="3" s="1"/>
  <c r="AG915" i="1"/>
  <c r="AG877" i="3" s="1"/>
  <c r="AJ932" i="1"/>
  <c r="AJ894" i="3" s="1"/>
  <c r="V939" i="1"/>
  <c r="U958" i="1"/>
  <c r="U957" i="1" s="1"/>
  <c r="AP974" i="1"/>
  <c r="AP936" i="3" s="1"/>
  <c r="X980" i="1"/>
  <c r="S989" i="1"/>
  <c r="AU989" i="1" s="1"/>
  <c r="R990" i="1"/>
  <c r="AT990" i="1" s="1"/>
  <c r="Y980" i="1"/>
  <c r="AM997" i="1"/>
  <c r="AM959" i="3" s="1"/>
  <c r="AJ1002" i="1"/>
  <c r="AJ964" i="3" s="1"/>
  <c r="Y1008" i="1"/>
  <c r="AL1008" i="1"/>
  <c r="T1018" i="1"/>
  <c r="AE1018" i="1"/>
  <c r="AE1017" i="1" s="1"/>
  <c r="W1030" i="1"/>
  <c r="N1054" i="1"/>
  <c r="AB1054" i="1" s="1"/>
  <c r="AQ1054" i="1" s="1"/>
  <c r="B265" i="3"/>
  <c r="U569" i="3"/>
  <c r="U558" i="3" s="1"/>
  <c r="U557" i="3" s="1"/>
  <c r="X569" i="3"/>
  <c r="X558" i="3" s="1"/>
  <c r="X557" i="3" s="1"/>
  <c r="AC719" i="3"/>
  <c r="W1028" i="3"/>
  <c r="V569" i="3"/>
  <c r="V558" i="3" s="1"/>
  <c r="V557" i="3" s="1"/>
  <c r="T334" i="3"/>
  <c r="T328" i="3" s="1"/>
  <c r="AJ940" i="1"/>
  <c r="AJ902" i="3" s="1"/>
  <c r="V958" i="1"/>
  <c r="V957" i="1" s="1"/>
  <c r="AH958" i="1"/>
  <c r="AH957" i="1" s="1"/>
  <c r="W1017" i="1"/>
  <c r="AH1018" i="1"/>
  <c r="AH1017" i="1" s="1"/>
  <c r="O1054" i="1"/>
  <c r="Y1050" i="1"/>
  <c r="AP1076" i="1"/>
  <c r="AP1038" i="3" s="1"/>
  <c r="Y958" i="1"/>
  <c r="Y957" i="1" s="1"/>
  <c r="X1018" i="1"/>
  <c r="X1017" i="1" s="1"/>
  <c r="AP1051" i="1"/>
  <c r="AP1013" i="3" s="1"/>
  <c r="U1066" i="1"/>
  <c r="Y1071" i="1"/>
  <c r="AK1071" i="1"/>
  <c r="V669" i="3"/>
  <c r="T941" i="3"/>
  <c r="U918" i="3"/>
  <c r="AP777" i="1"/>
  <c r="AP739" i="3" s="1"/>
  <c r="T779" i="1"/>
  <c r="AE779" i="1"/>
  <c r="AA789" i="1"/>
  <c r="AO789" i="1"/>
  <c r="AG814" i="1"/>
  <c r="AG776" i="3" s="1"/>
  <c r="W819" i="1"/>
  <c r="AK819" i="1"/>
  <c r="AK844" i="1"/>
  <c r="AM849" i="1"/>
  <c r="AM811" i="3" s="1"/>
  <c r="AG852" i="1"/>
  <c r="AG814" i="3" s="1"/>
  <c r="Y861" i="1"/>
  <c r="AL861" i="1"/>
  <c r="AJ864" i="1"/>
  <c r="AJ826" i="3" s="1"/>
  <c r="AM867" i="1"/>
  <c r="AM829" i="3" s="1"/>
  <c r="AP910" i="1"/>
  <c r="AP872" i="3" s="1"/>
  <c r="Z912" i="1"/>
  <c r="AL912" i="1"/>
  <c r="U917" i="1"/>
  <c r="AG918" i="1"/>
  <c r="AG880" i="3" s="1"/>
  <c r="S928" i="1"/>
  <c r="AU928" i="1" s="1"/>
  <c r="R929" i="1"/>
  <c r="AT929" i="1" s="1"/>
  <c r="AT891" i="3" s="1"/>
  <c r="Y939" i="1"/>
  <c r="AM942" i="1"/>
  <c r="AM904" i="3" s="1"/>
  <c r="AA967" i="1"/>
  <c r="AO967" i="1"/>
  <c r="AJ971" i="1"/>
  <c r="AJ933" i="3" s="1"/>
  <c r="N975" i="1"/>
  <c r="AB975" i="1" s="1"/>
  <c r="AF976" i="1"/>
  <c r="AG976" i="1" s="1"/>
  <c r="AG938" i="3" s="1"/>
  <c r="AA980" i="1"/>
  <c r="AP980" i="1"/>
  <c r="AP942" i="3" s="1"/>
  <c r="S993" i="1"/>
  <c r="AU993" i="1" s="1"/>
  <c r="R994" i="1"/>
  <c r="AT994" i="1" s="1"/>
  <c r="AA999" i="1"/>
  <c r="AM1005" i="1"/>
  <c r="AM967" i="3" s="1"/>
  <c r="AJ1021" i="1"/>
  <c r="AJ983" i="3" s="1"/>
  <c r="Z1030" i="1"/>
  <c r="Y1030" i="1"/>
  <c r="X1061" i="1"/>
  <c r="X1050" i="1" s="1"/>
  <c r="X1042" i="1" s="1"/>
  <c r="AM1083" i="1"/>
  <c r="AM1045" i="3" s="1"/>
  <c r="R1086" i="1"/>
  <c r="AT1086" i="1" s="1"/>
  <c r="AT1048" i="3" s="1"/>
  <c r="R1089" i="1"/>
  <c r="AT1089" i="1" s="1"/>
  <c r="AZ1089" i="1" s="1"/>
  <c r="AZ1051" i="3" s="1"/>
  <c r="T648" i="3"/>
  <c r="T647" i="3" s="1"/>
  <c r="AC243" i="3"/>
  <c r="AC232" i="3" s="1"/>
  <c r="AC227" i="3" s="1"/>
  <c r="T979" i="1"/>
  <c r="Z1081" i="1"/>
  <c r="AB624" i="3"/>
  <c r="AB623" i="3" s="1"/>
  <c r="AB823" i="3"/>
  <c r="AB901" i="3"/>
  <c r="AB862" i="3" s="1"/>
  <c r="AB848" i="3" s="1"/>
  <c r="AM971" i="1"/>
  <c r="AM933" i="3" s="1"/>
  <c r="AJ974" i="1"/>
  <c r="AJ936" i="3" s="1"/>
  <c r="AM976" i="1"/>
  <c r="AM938" i="3" s="1"/>
  <c r="N985" i="1"/>
  <c r="AB985" i="1" s="1"/>
  <c r="AQ985" i="1" s="1"/>
  <c r="N989" i="1"/>
  <c r="AB989" i="1" s="1"/>
  <c r="AQ989" i="1" s="1"/>
  <c r="AG1002" i="1"/>
  <c r="AG964" i="3" s="1"/>
  <c r="AA1018" i="1"/>
  <c r="AN1018" i="1"/>
  <c r="N1029" i="1"/>
  <c r="AB1029" i="1" s="1"/>
  <c r="AQ1029" i="1" s="1"/>
  <c r="S1034" i="1"/>
  <c r="AU1034" i="1" s="1"/>
  <c r="U1050" i="1"/>
  <c r="U1042" i="1" s="1"/>
  <c r="AO1071" i="1"/>
  <c r="AA1081" i="1"/>
  <c r="R1099" i="1"/>
  <c r="AT1099" i="1" s="1"/>
  <c r="X918" i="3"/>
  <c r="W941" i="3"/>
  <c r="T634" i="3"/>
  <c r="T624" i="3" s="1"/>
  <c r="T623" i="3" s="1"/>
  <c r="U232" i="3"/>
  <c r="U227" i="3" s="1"/>
  <c r="AO844" i="1"/>
  <c r="T861" i="1"/>
  <c r="AP867" i="1"/>
  <c r="AP829" i="3" s="1"/>
  <c r="AJ889" i="1"/>
  <c r="AJ851" i="3" s="1"/>
  <c r="AF892" i="1"/>
  <c r="U912" i="1"/>
  <c r="AK917" i="1"/>
  <c r="AG936" i="1"/>
  <c r="AG898" i="3" s="1"/>
  <c r="AP940" i="1"/>
  <c r="AP902" i="3" s="1"/>
  <c r="AE939" i="1"/>
  <c r="R947" i="1"/>
  <c r="AT947" i="1" s="1"/>
  <c r="AT909" i="3" s="1"/>
  <c r="AO958" i="1"/>
  <c r="AG961" i="1"/>
  <c r="AG923" i="3" s="1"/>
  <c r="AJ963" i="1"/>
  <c r="AJ925" i="3" s="1"/>
  <c r="AJ964" i="1"/>
  <c r="AJ926" i="3" s="1"/>
  <c r="AH967" i="1"/>
  <c r="AH966" i="1" s="1"/>
  <c r="O985" i="1"/>
  <c r="AC985" i="1" s="1"/>
  <c r="N990" i="1"/>
  <c r="AB990" i="1" s="1"/>
  <c r="AQ990" i="1" s="1"/>
  <c r="O991" i="1"/>
  <c r="AH999" i="1"/>
  <c r="O1029" i="1"/>
  <c r="O1028" i="1" s="1"/>
  <c r="AA1050" i="1"/>
  <c r="AA1042" i="1" s="1"/>
  <c r="AE1071" i="1"/>
  <c r="AO1087" i="1"/>
  <c r="AO1081" i="1" s="1"/>
  <c r="AC207" i="1"/>
  <c r="AR207" i="1" s="1"/>
  <c r="N147" i="1"/>
  <c r="AB147" i="1" s="1"/>
  <c r="O147" i="1"/>
  <c r="AC147" i="1" s="1"/>
  <c r="AR147" i="1" s="1"/>
  <c r="AJ206" i="1"/>
  <c r="AJ168" i="3" s="1"/>
  <c r="O223" i="1"/>
  <c r="AC223" i="1" s="1"/>
  <c r="AR223" i="1" s="1"/>
  <c r="S223" i="1"/>
  <c r="AU223" i="1" s="1"/>
  <c r="R223" i="1"/>
  <c r="AT223" i="1" s="1"/>
  <c r="AZ223" i="1" s="1"/>
  <c r="AZ185" i="3" s="1"/>
  <c r="AE227" i="1"/>
  <c r="AG228" i="1"/>
  <c r="AG190" i="3" s="1"/>
  <c r="N275" i="1"/>
  <c r="AB275" i="1" s="1"/>
  <c r="AQ275" i="1" s="1"/>
  <c r="R275" i="1"/>
  <c r="AT275" i="1" s="1"/>
  <c r="AT237" i="3" s="1"/>
  <c r="S275" i="1"/>
  <c r="AU275" i="1" s="1"/>
  <c r="O275" i="1"/>
  <c r="P275" i="1" s="1"/>
  <c r="B293" i="1"/>
  <c r="E294" i="1"/>
  <c r="W408" i="1"/>
  <c r="W399" i="1" s="1"/>
  <c r="W23" i="1" s="1"/>
  <c r="AH420" i="1"/>
  <c r="AH419" i="1" s="1"/>
  <c r="AJ421" i="1"/>
  <c r="AJ383" i="3" s="1"/>
  <c r="R518" i="1"/>
  <c r="AT518" i="1" s="1"/>
  <c r="AT480" i="3" s="1"/>
  <c r="S518" i="1"/>
  <c r="AU518" i="1" s="1"/>
  <c r="R544" i="1"/>
  <c r="AT544" i="1" s="1"/>
  <c r="AZ544" i="1" s="1"/>
  <c r="AZ506" i="3" s="1"/>
  <c r="S544" i="1"/>
  <c r="AU544" i="1" s="1"/>
  <c r="O544" i="1"/>
  <c r="N544" i="1"/>
  <c r="AB544" i="1" s="1"/>
  <c r="AQ544" i="1" s="1"/>
  <c r="AJ600" i="1"/>
  <c r="AJ562" i="3" s="1"/>
  <c r="AI599" i="1"/>
  <c r="AJ112" i="1"/>
  <c r="AJ74" i="3" s="1"/>
  <c r="AK117" i="1"/>
  <c r="AK110" i="1" s="1"/>
  <c r="W161" i="1"/>
  <c r="V325" i="1"/>
  <c r="AT291" i="3"/>
  <c r="AZ329" i="1"/>
  <c r="AZ291" i="3" s="1"/>
  <c r="O365" i="1"/>
  <c r="S365" i="1"/>
  <c r="AU365" i="1" s="1"/>
  <c r="R365" i="1"/>
  <c r="AT365" i="1" s="1"/>
  <c r="AT327" i="3" s="1"/>
  <c r="N365" i="1"/>
  <c r="AI409" i="1"/>
  <c r="AJ409" i="1" s="1"/>
  <c r="AJ371" i="3" s="1"/>
  <c r="AA418" i="1"/>
  <c r="AA24" i="1" s="1"/>
  <c r="R529" i="1"/>
  <c r="AT529" i="1" s="1"/>
  <c r="AZ529" i="1" s="1"/>
  <c r="AZ491" i="3" s="1"/>
  <c r="N529" i="1"/>
  <c r="AB529" i="1" s="1"/>
  <c r="AQ529" i="1" s="1"/>
  <c r="AJ77" i="1"/>
  <c r="AJ39" i="3" s="1"/>
  <c r="AH76" i="1"/>
  <c r="AH75" i="1" s="1"/>
  <c r="AH74" i="1" s="1"/>
  <c r="AG138" i="1"/>
  <c r="AG100" i="3" s="1"/>
  <c r="AM395" i="1"/>
  <c r="AM357" i="3" s="1"/>
  <c r="AL394" i="1"/>
  <c r="AL110" i="1"/>
  <c r="AM111" i="1"/>
  <c r="AM73" i="3" s="1"/>
  <c r="R157" i="1"/>
  <c r="AT157" i="1" s="1"/>
  <c r="AZ157" i="1" s="1"/>
  <c r="AZ119" i="3" s="1"/>
  <c r="X174" i="1"/>
  <c r="X173" i="1" s="1"/>
  <c r="AM175" i="1"/>
  <c r="AM137" i="3" s="1"/>
  <c r="AK174" i="1"/>
  <c r="W184" i="1"/>
  <c r="AI184" i="1"/>
  <c r="AJ184" i="1" s="1"/>
  <c r="AJ146" i="3" s="1"/>
  <c r="AJ185" i="1"/>
  <c r="AJ147" i="3" s="1"/>
  <c r="N438" i="1"/>
  <c r="AB438" i="1" s="1"/>
  <c r="AQ438" i="1" s="1"/>
  <c r="S438" i="1"/>
  <c r="AU438" i="1" s="1"/>
  <c r="BA438" i="1" s="1"/>
  <c r="BA400" i="3" s="1"/>
  <c r="R438" i="1"/>
  <c r="AT438" i="1" s="1"/>
  <c r="AT400" i="3" s="1"/>
  <c r="N514" i="1"/>
  <c r="AB514" i="1" s="1"/>
  <c r="AQ514" i="1" s="1"/>
  <c r="S514" i="1"/>
  <c r="AU514" i="1" s="1"/>
  <c r="BA514" i="1" s="1"/>
  <c r="BA476" i="3" s="1"/>
  <c r="R514" i="1"/>
  <c r="AT514" i="1" s="1"/>
  <c r="S546" i="1"/>
  <c r="AU546" i="1" s="1"/>
  <c r="AU508" i="3" s="1"/>
  <c r="R546" i="1"/>
  <c r="AT546" i="1" s="1"/>
  <c r="O546" i="1"/>
  <c r="N546" i="1"/>
  <c r="AB546" i="1" s="1"/>
  <c r="AQ546" i="1" s="1"/>
  <c r="AP272" i="1"/>
  <c r="AP234" i="3" s="1"/>
  <c r="AN271" i="1"/>
  <c r="S468" i="1"/>
  <c r="AU468" i="1" s="1"/>
  <c r="AU430" i="3" s="1"/>
  <c r="R468" i="1"/>
  <c r="AT468" i="1" s="1"/>
  <c r="R521" i="1"/>
  <c r="AT521" i="1" s="1"/>
  <c r="AZ521" i="1" s="1"/>
  <c r="AZ483" i="3" s="1"/>
  <c r="N521" i="1"/>
  <c r="AB521" i="1" s="1"/>
  <c r="AQ521" i="1" s="1"/>
  <c r="AM139" i="1"/>
  <c r="AM101" i="3" s="1"/>
  <c r="AL138" i="1"/>
  <c r="AM138" i="1" s="1"/>
  <c r="AM100" i="3" s="1"/>
  <c r="AJ39" i="1"/>
  <c r="AG136" i="1"/>
  <c r="AG98" i="3" s="1"/>
  <c r="T134" i="1"/>
  <c r="AA173" i="1"/>
  <c r="Y174" i="1"/>
  <c r="Y173" i="1" s="1"/>
  <c r="AH180" i="1"/>
  <c r="AJ180" i="1" s="1"/>
  <c r="AJ142" i="3" s="1"/>
  <c r="AJ181" i="1"/>
  <c r="AJ143" i="3" s="1"/>
  <c r="X184" i="1"/>
  <c r="S194" i="1"/>
  <c r="AU194" i="1" s="1"/>
  <c r="AU156" i="3" s="1"/>
  <c r="O194" i="1"/>
  <c r="N203" i="1"/>
  <c r="AB203" i="1" s="1"/>
  <c r="AB202" i="1" s="1"/>
  <c r="S203" i="1"/>
  <c r="AU203" i="1" s="1"/>
  <c r="R203" i="1"/>
  <c r="AT203" i="1" s="1"/>
  <c r="AZ203" i="1" s="1"/>
  <c r="AZ165" i="3" s="1"/>
  <c r="AJ282" i="1"/>
  <c r="AJ244" i="3" s="1"/>
  <c r="AI281" i="1"/>
  <c r="X325" i="1"/>
  <c r="S463" i="1"/>
  <c r="AU463" i="1" s="1"/>
  <c r="R463" i="1"/>
  <c r="AT463" i="1" s="1"/>
  <c r="O463" i="1"/>
  <c r="N463" i="1"/>
  <c r="AB463" i="1" s="1"/>
  <c r="AQ463" i="1" s="1"/>
  <c r="R537" i="1"/>
  <c r="AT537" i="1" s="1"/>
  <c r="AZ537" i="1" s="1"/>
  <c r="AZ499" i="3" s="1"/>
  <c r="N537" i="1"/>
  <c r="AB537" i="1" s="1"/>
  <c r="AQ537" i="1" s="1"/>
  <c r="X110" i="1"/>
  <c r="O93" i="1"/>
  <c r="AC93" i="1" s="1"/>
  <c r="AR93" i="1" s="1"/>
  <c r="AI111" i="1"/>
  <c r="R141" i="1"/>
  <c r="AT141" i="1" s="1"/>
  <c r="O141" i="1"/>
  <c r="AP145" i="1"/>
  <c r="AP107" i="3" s="1"/>
  <c r="S182" i="1"/>
  <c r="AU182" i="1" s="1"/>
  <c r="BA182" i="1" s="1"/>
  <c r="BA144" i="3" s="1"/>
  <c r="R182" i="1"/>
  <c r="AT182" i="1" s="1"/>
  <c r="O182" i="1"/>
  <c r="S85" i="1"/>
  <c r="AU85" i="1" s="1"/>
  <c r="BA85" i="1" s="1"/>
  <c r="BA47" i="3" s="1"/>
  <c r="R85" i="1"/>
  <c r="AT85" i="1" s="1"/>
  <c r="AT47" i="3" s="1"/>
  <c r="U134" i="1"/>
  <c r="AJ84" i="1"/>
  <c r="AJ46" i="3" s="1"/>
  <c r="AH83" i="1"/>
  <c r="AH82" i="1" s="1"/>
  <c r="AH81" i="1" s="1"/>
  <c r="AH15" i="1" s="1"/>
  <c r="V161" i="1"/>
  <c r="AH173" i="1"/>
  <c r="AC203" i="1"/>
  <c r="AP205" i="1"/>
  <c r="AP167" i="3" s="1"/>
  <c r="AF214" i="1"/>
  <c r="AG214" i="1" s="1"/>
  <c r="AG176" i="3" s="1"/>
  <c r="AJ221" i="1"/>
  <c r="AJ183" i="3" s="1"/>
  <c r="S390" i="1"/>
  <c r="AU390" i="1" s="1"/>
  <c r="BA390" i="1" s="1"/>
  <c r="BA352" i="3" s="1"/>
  <c r="N390" i="1"/>
  <c r="AB390" i="1" s="1"/>
  <c r="AQ390" i="1" s="1"/>
  <c r="R390" i="1"/>
  <c r="AT390" i="1" s="1"/>
  <c r="AT352" i="3" s="1"/>
  <c r="O390" i="1"/>
  <c r="AC390" i="1" s="1"/>
  <c r="AO405" i="1"/>
  <c r="AO404" i="1" s="1"/>
  <c r="AP404" i="1" s="1"/>
  <c r="AP366" i="3" s="1"/>
  <c r="AP406" i="1"/>
  <c r="AP368" i="3" s="1"/>
  <c r="AE424" i="1"/>
  <c r="R525" i="1"/>
  <c r="AT525" i="1" s="1"/>
  <c r="N525" i="1"/>
  <c r="AB525" i="1" s="1"/>
  <c r="AQ525" i="1" s="1"/>
  <c r="AI747" i="1"/>
  <c r="AI746" i="1" s="1"/>
  <c r="AI32" i="1" s="1"/>
  <c r="AJ748" i="1"/>
  <c r="AJ710" i="3" s="1"/>
  <c r="AI165" i="1"/>
  <c r="AJ166" i="1"/>
  <c r="AJ128" i="3" s="1"/>
  <c r="N92" i="1"/>
  <c r="AB92" i="1" s="1"/>
  <c r="AQ92" i="1" s="1"/>
  <c r="S92" i="1"/>
  <c r="AU92" i="1" s="1"/>
  <c r="BA92" i="1" s="1"/>
  <c r="BA54" i="3" s="1"/>
  <c r="R92" i="1"/>
  <c r="AT92" i="1" s="1"/>
  <c r="AP136" i="1"/>
  <c r="AP98" i="3" s="1"/>
  <c r="AP139" i="1"/>
  <c r="AP101" i="3" s="1"/>
  <c r="AN138" i="1"/>
  <c r="AN134" i="1" s="1"/>
  <c r="AF144" i="1"/>
  <c r="AG144" i="1" s="1"/>
  <c r="AG106" i="3" s="1"/>
  <c r="AG145" i="1"/>
  <c r="AG107" i="3" s="1"/>
  <c r="N164" i="1"/>
  <c r="AB164" i="1" s="1"/>
  <c r="R164" i="1"/>
  <c r="AT164" i="1" s="1"/>
  <c r="S164" i="1"/>
  <c r="AU164" i="1" s="1"/>
  <c r="O164" i="1"/>
  <c r="AC164" i="1" s="1"/>
  <c r="AC163" i="1" s="1"/>
  <c r="AC162" i="1" s="1"/>
  <c r="S116" i="1"/>
  <c r="AU116" i="1" s="1"/>
  <c r="R116" i="1"/>
  <c r="AT116" i="1" s="1"/>
  <c r="AT78" i="3" s="1"/>
  <c r="O116" i="1"/>
  <c r="AC116" i="1" s="1"/>
  <c r="AJ38" i="1"/>
  <c r="U61" i="1"/>
  <c r="U60" i="1" s="1"/>
  <c r="U59" i="1" s="1"/>
  <c r="AG62" i="1"/>
  <c r="AG24" i="3" s="1"/>
  <c r="AF61" i="1"/>
  <c r="N116" i="1"/>
  <c r="AB116" i="1" s="1"/>
  <c r="AQ116" i="1" s="1"/>
  <c r="AE205" i="1"/>
  <c r="AG210" i="1"/>
  <c r="AG172" i="3" s="1"/>
  <c r="AJ214" i="1"/>
  <c r="AJ176" i="3" s="1"/>
  <c r="AE267" i="1"/>
  <c r="AE266" i="1" s="1"/>
  <c r="AG266" i="1" s="1"/>
  <c r="AG228" i="3" s="1"/>
  <c r="AG268" i="1"/>
  <c r="AG230" i="3" s="1"/>
  <c r="AG406" i="1"/>
  <c r="AG368" i="3" s="1"/>
  <c r="AE405" i="1"/>
  <c r="AE404" i="1" s="1"/>
  <c r="O545" i="1"/>
  <c r="AC545" i="1" s="1"/>
  <c r="AR545" i="1" s="1"/>
  <c r="S545" i="1"/>
  <c r="AU545" i="1" s="1"/>
  <c r="R545" i="1"/>
  <c r="AT545" i="1" s="1"/>
  <c r="AT507" i="3" s="1"/>
  <c r="N545" i="1"/>
  <c r="AB545" i="1" s="1"/>
  <c r="S548" i="1"/>
  <c r="AU548" i="1" s="1"/>
  <c r="BA548" i="1" s="1"/>
  <c r="BA510" i="3" s="1"/>
  <c r="N548" i="1"/>
  <c r="AB548" i="1" s="1"/>
  <c r="AQ548" i="1" s="1"/>
  <c r="S193" i="1"/>
  <c r="AU193" i="1" s="1"/>
  <c r="BA193" i="1" s="1"/>
  <c r="BA155" i="3" s="1"/>
  <c r="O193" i="1"/>
  <c r="N193" i="1"/>
  <c r="AB193" i="1" s="1"/>
  <c r="AQ193" i="1" s="1"/>
  <c r="E282" i="1"/>
  <c r="B282" i="1" s="1"/>
  <c r="B281" i="1"/>
  <c r="AP296" i="1"/>
  <c r="AP258" i="3" s="1"/>
  <c r="AO295" i="1"/>
  <c r="AP295" i="1" s="1"/>
  <c r="AP257" i="3" s="1"/>
  <c r="R357" i="1"/>
  <c r="AT357" i="1" s="1"/>
  <c r="S357" i="1"/>
  <c r="AU357" i="1" s="1"/>
  <c r="AU319" i="3" s="1"/>
  <c r="O357" i="1"/>
  <c r="N357" i="1"/>
  <c r="AB357" i="1" s="1"/>
  <c r="AQ357" i="1" s="1"/>
  <c r="AJ416" i="1"/>
  <c r="AJ378" i="3" s="1"/>
  <c r="AI415" i="1"/>
  <c r="R533" i="1"/>
  <c r="AT533" i="1" s="1"/>
  <c r="AT495" i="3" s="1"/>
  <c r="N533" i="1"/>
  <c r="AB533" i="1" s="1"/>
  <c r="AQ533" i="1" s="1"/>
  <c r="S542" i="1"/>
  <c r="AU542" i="1" s="1"/>
  <c r="R542" i="1"/>
  <c r="AT542" i="1" s="1"/>
  <c r="AZ542" i="1" s="1"/>
  <c r="AZ504" i="3" s="1"/>
  <c r="O542" i="1"/>
  <c r="AC542" i="1" s="1"/>
  <c r="N542" i="1"/>
  <c r="AB542" i="1" s="1"/>
  <c r="AQ542" i="1" s="1"/>
  <c r="O245" i="1"/>
  <c r="S245" i="1"/>
  <c r="AU245" i="1" s="1"/>
  <c r="AM252" i="1"/>
  <c r="AM214" i="3" s="1"/>
  <c r="S300" i="1"/>
  <c r="AU300" i="1" s="1"/>
  <c r="AU262" i="3" s="1"/>
  <c r="O300" i="1"/>
  <c r="AC300" i="1" s="1"/>
  <c r="AR300" i="1" s="1"/>
  <c r="R300" i="1"/>
  <c r="AT300" i="1" s="1"/>
  <c r="AZ300" i="1" s="1"/>
  <c r="AZ262" i="3" s="1"/>
  <c r="U325" i="1"/>
  <c r="AM331" i="1"/>
  <c r="AM293" i="3" s="1"/>
  <c r="N341" i="1"/>
  <c r="AB341" i="1" s="1"/>
  <c r="AQ341" i="1" s="1"/>
  <c r="R341" i="1"/>
  <c r="AT341" i="1" s="1"/>
  <c r="AT303" i="3" s="1"/>
  <c r="R352" i="1"/>
  <c r="AT352" i="1" s="1"/>
  <c r="O352" i="1"/>
  <c r="AC352" i="1" s="1"/>
  <c r="AR352" i="1" s="1"/>
  <c r="R358" i="1"/>
  <c r="AT358" i="1" s="1"/>
  <c r="AT320" i="3" s="1"/>
  <c r="O358" i="1"/>
  <c r="AC358" i="1" s="1"/>
  <c r="AD358" i="1" s="1"/>
  <c r="AD320" i="3" s="1"/>
  <c r="AG397" i="1"/>
  <c r="AG359" i="3" s="1"/>
  <c r="AH408" i="1"/>
  <c r="R417" i="1"/>
  <c r="AT417" i="1" s="1"/>
  <c r="Z424" i="1"/>
  <c r="AM436" i="1"/>
  <c r="AM398" i="3" s="1"/>
  <c r="S439" i="1"/>
  <c r="AU439" i="1" s="1"/>
  <c r="O439" i="1"/>
  <c r="P439" i="1" s="1"/>
  <c r="S448" i="1"/>
  <c r="AU448" i="1" s="1"/>
  <c r="AU410" i="3" s="1"/>
  <c r="N448" i="1"/>
  <c r="AB448" i="1" s="1"/>
  <c r="AQ448" i="1" s="1"/>
  <c r="AE450" i="1"/>
  <c r="AG450" i="1" s="1"/>
  <c r="AG412" i="3" s="1"/>
  <c r="R574" i="1"/>
  <c r="AT574" i="1" s="1"/>
  <c r="AZ574" i="1" s="1"/>
  <c r="AZ536" i="3" s="1"/>
  <c r="R612" i="1"/>
  <c r="AT612" i="1" s="1"/>
  <c r="AZ612" i="1" s="1"/>
  <c r="AZ574" i="3" s="1"/>
  <c r="O612" i="1"/>
  <c r="AP613" i="1"/>
  <c r="AP575" i="3" s="1"/>
  <c r="AO608" i="1"/>
  <c r="R619" i="1"/>
  <c r="AT619" i="1" s="1"/>
  <c r="AT581" i="3" s="1"/>
  <c r="O619" i="1"/>
  <c r="O618" i="1" s="1"/>
  <c r="N625" i="1"/>
  <c r="S625" i="1"/>
  <c r="AU625" i="1" s="1"/>
  <c r="BA625" i="1" s="1"/>
  <c r="BA587" i="3" s="1"/>
  <c r="R690" i="1"/>
  <c r="AT690" i="1" s="1"/>
  <c r="AT652" i="3" s="1"/>
  <c r="N690" i="1"/>
  <c r="O690" i="1"/>
  <c r="AC690" i="1" s="1"/>
  <c r="AR690" i="1" s="1"/>
  <c r="AR689" i="1" s="1"/>
  <c r="AR688" i="1" s="1"/>
  <c r="V687" i="1"/>
  <c r="N697" i="1"/>
  <c r="S697" i="1"/>
  <c r="AU697" i="1" s="1"/>
  <c r="O703" i="1"/>
  <c r="S703" i="1"/>
  <c r="AU703" i="1" s="1"/>
  <c r="BA703" i="1" s="1"/>
  <c r="BA665" i="3" s="1"/>
  <c r="R703" i="1"/>
  <c r="AT703" i="1" s="1"/>
  <c r="AZ703" i="1" s="1"/>
  <c r="AZ665" i="3" s="1"/>
  <c r="N703" i="1"/>
  <c r="AB703" i="1" s="1"/>
  <c r="T708" i="1"/>
  <c r="S720" i="1"/>
  <c r="AU720" i="1" s="1"/>
  <c r="BA720" i="1" s="1"/>
  <c r="BA682" i="3" s="1"/>
  <c r="R720" i="1"/>
  <c r="AT720" i="1" s="1"/>
  <c r="AT682" i="3" s="1"/>
  <c r="O720" i="1"/>
  <c r="N720" i="1"/>
  <c r="AK764" i="1"/>
  <c r="AM764" i="1" s="1"/>
  <c r="AM726" i="3" s="1"/>
  <c r="AM765" i="1"/>
  <c r="AM727" i="3" s="1"/>
  <c r="AP768" i="1"/>
  <c r="AP730" i="3" s="1"/>
  <c r="AO767" i="1"/>
  <c r="AL774" i="1"/>
  <c r="AM775" i="1"/>
  <c r="AM737" i="3" s="1"/>
  <c r="AM780" i="1"/>
  <c r="AM742" i="3" s="1"/>
  <c r="O800" i="1"/>
  <c r="R800" i="1"/>
  <c r="AT800" i="1" s="1"/>
  <c r="AT762" i="3" s="1"/>
  <c r="N859" i="1"/>
  <c r="AB859" i="1" s="1"/>
  <c r="AQ859" i="1" s="1"/>
  <c r="S859" i="1"/>
  <c r="AU859" i="1" s="1"/>
  <c r="AU821" i="3" s="1"/>
  <c r="O859" i="1"/>
  <c r="AC859" i="1" s="1"/>
  <c r="AR859" i="1" s="1"/>
  <c r="R859" i="1"/>
  <c r="AT859" i="1" s="1"/>
  <c r="AT821" i="3" s="1"/>
  <c r="AF632" i="1"/>
  <c r="AG632" i="1" s="1"/>
  <c r="AG594" i="3" s="1"/>
  <c r="AG633" i="1"/>
  <c r="AG595" i="3" s="1"/>
  <c r="AM651" i="1"/>
  <c r="AM613" i="3" s="1"/>
  <c r="AL650" i="1"/>
  <c r="O696" i="1"/>
  <c r="O695" i="1" s="1"/>
  <c r="AC697" i="1"/>
  <c r="AC696" i="1" s="1"/>
  <c r="N700" i="1"/>
  <c r="N699" i="1" s="1"/>
  <c r="N698" i="1" s="1"/>
  <c r="S700" i="1"/>
  <c r="AU700" i="1" s="1"/>
  <c r="BA700" i="1" s="1"/>
  <c r="BA662" i="3" s="1"/>
  <c r="AL704" i="1"/>
  <c r="AM704" i="1" s="1"/>
  <c r="AM666" i="3" s="1"/>
  <c r="AM705" i="1"/>
  <c r="AM667" i="3" s="1"/>
  <c r="O718" i="1"/>
  <c r="S718" i="1"/>
  <c r="AU718" i="1" s="1"/>
  <c r="AU680" i="3" s="1"/>
  <c r="AG719" i="1"/>
  <c r="AG681" i="3" s="1"/>
  <c r="AF708" i="1"/>
  <c r="S960" i="1"/>
  <c r="AU960" i="1" s="1"/>
  <c r="AU922" i="3" s="1"/>
  <c r="R960" i="1"/>
  <c r="AT960" i="1" s="1"/>
  <c r="AT922" i="3" s="1"/>
  <c r="O960" i="1"/>
  <c r="AC960" i="1" s="1"/>
  <c r="N960" i="1"/>
  <c r="AP68" i="1"/>
  <c r="AP30" i="3" s="1"/>
  <c r="Y110" i="1"/>
  <c r="Y109" i="1" s="1"/>
  <c r="Y18" i="1" s="1"/>
  <c r="T110" i="1"/>
  <c r="AM117" i="1"/>
  <c r="AM79" i="3" s="1"/>
  <c r="AL169" i="1"/>
  <c r="AM169" i="1" s="1"/>
  <c r="AM131" i="3" s="1"/>
  <c r="Z173" i="1"/>
  <c r="AP177" i="1"/>
  <c r="AP139" i="3" s="1"/>
  <c r="Y184" i="1"/>
  <c r="AJ222" i="1"/>
  <c r="AJ184" i="3" s="1"/>
  <c r="R245" i="1"/>
  <c r="AT245" i="1" s="1"/>
  <c r="AZ245" i="1" s="1"/>
  <c r="AZ207" i="3" s="1"/>
  <c r="AK281" i="1"/>
  <c r="AG291" i="1"/>
  <c r="AG253" i="3" s="1"/>
  <c r="AM303" i="1"/>
  <c r="AM265" i="3" s="1"/>
  <c r="W325" i="1"/>
  <c r="AJ326" i="1"/>
  <c r="AJ288" i="3" s="1"/>
  <c r="Z325" i="1"/>
  <c r="S341" i="1"/>
  <c r="AU341" i="1" s="1"/>
  <c r="AU303" i="3" s="1"/>
  <c r="AG350" i="1"/>
  <c r="AG312" i="3" s="1"/>
  <c r="AN349" i="1"/>
  <c r="AN333" i="1" s="1"/>
  <c r="O382" i="1"/>
  <c r="AC382" i="1" s="1"/>
  <c r="AR382" i="1" s="1"/>
  <c r="O386" i="1"/>
  <c r="AM402" i="1"/>
  <c r="AM364" i="3" s="1"/>
  <c r="V424" i="1"/>
  <c r="R439" i="1"/>
  <c r="AT439" i="1" s="1"/>
  <c r="AF444" i="1"/>
  <c r="AG445" i="1"/>
  <c r="AG407" i="3" s="1"/>
  <c r="O465" i="1"/>
  <c r="AC465" i="1" s="1"/>
  <c r="R492" i="1"/>
  <c r="AT492" i="1" s="1"/>
  <c r="AZ492" i="1" s="1"/>
  <c r="AZ454" i="3" s="1"/>
  <c r="O492" i="1"/>
  <c r="AC492" i="1" s="1"/>
  <c r="S522" i="1"/>
  <c r="AU522" i="1" s="1"/>
  <c r="AU484" i="3" s="1"/>
  <c r="S526" i="1"/>
  <c r="AU526" i="1" s="1"/>
  <c r="BA526" i="1" s="1"/>
  <c r="BA488" i="3" s="1"/>
  <c r="S530" i="1"/>
  <c r="AU530" i="1" s="1"/>
  <c r="S534" i="1"/>
  <c r="AU534" i="1" s="1"/>
  <c r="BA534" i="1" s="1"/>
  <c r="BA496" i="3" s="1"/>
  <c r="S538" i="1"/>
  <c r="AU538" i="1" s="1"/>
  <c r="BA538" i="1" s="1"/>
  <c r="BA500" i="3" s="1"/>
  <c r="S549" i="1"/>
  <c r="AU549" i="1" s="1"/>
  <c r="Z608" i="1"/>
  <c r="S619" i="1"/>
  <c r="AU619" i="1" s="1"/>
  <c r="AU581" i="3" s="1"/>
  <c r="AJ621" i="1"/>
  <c r="AJ583" i="3" s="1"/>
  <c r="AI620" i="1"/>
  <c r="AJ620" i="1" s="1"/>
  <c r="AJ582" i="3" s="1"/>
  <c r="R625" i="1"/>
  <c r="AT625" i="1" s="1"/>
  <c r="AB634" i="1"/>
  <c r="AB633" i="1" s="1"/>
  <c r="AB632" i="1" s="1"/>
  <c r="N633" i="1"/>
  <c r="N632" i="1" s="1"/>
  <c r="P632" i="1" s="1"/>
  <c r="AT609" i="3"/>
  <c r="AZ647" i="1"/>
  <c r="AZ609" i="3" s="1"/>
  <c r="AG669" i="1"/>
  <c r="AG631" i="3" s="1"/>
  <c r="R670" i="1"/>
  <c r="AT670" i="1" s="1"/>
  <c r="S670" i="1"/>
  <c r="AU670" i="1" s="1"/>
  <c r="O670" i="1"/>
  <c r="N670" i="1"/>
  <c r="R677" i="1"/>
  <c r="AT677" i="1" s="1"/>
  <c r="AZ677" i="1" s="1"/>
  <c r="AZ639" i="3" s="1"/>
  <c r="N677" i="1"/>
  <c r="AB677" i="1" s="1"/>
  <c r="AQ677" i="1" s="1"/>
  <c r="AQ676" i="1" s="1"/>
  <c r="AH694" i="1"/>
  <c r="R697" i="1"/>
  <c r="AT697" i="1" s="1"/>
  <c r="AZ697" i="1" s="1"/>
  <c r="AZ659" i="3" s="1"/>
  <c r="O700" i="1"/>
  <c r="R718" i="1"/>
  <c r="AT718" i="1" s="1"/>
  <c r="AZ718" i="1" s="1"/>
  <c r="AZ680" i="3" s="1"/>
  <c r="S827" i="1"/>
  <c r="AU827" i="1" s="1"/>
  <c r="O827" i="1"/>
  <c r="AC827" i="1" s="1"/>
  <c r="O874" i="1"/>
  <c r="R874" i="1"/>
  <c r="AT874" i="1" s="1"/>
  <c r="AZ874" i="1" s="1"/>
  <c r="AZ836" i="3" s="1"/>
  <c r="N874" i="1"/>
  <c r="AB874" i="1" s="1"/>
  <c r="AQ874" i="1" s="1"/>
  <c r="S874" i="1"/>
  <c r="AU874" i="1" s="1"/>
  <c r="AU836" i="3" s="1"/>
  <c r="AP1069" i="1"/>
  <c r="AP1031" i="3" s="1"/>
  <c r="AN1068" i="1"/>
  <c r="AG636" i="1"/>
  <c r="AG598" i="3" s="1"/>
  <c r="AF635" i="1"/>
  <c r="AG635" i="1" s="1"/>
  <c r="AG597" i="3" s="1"/>
  <c r="N831" i="1"/>
  <c r="AB831" i="1" s="1"/>
  <c r="AQ831" i="1" s="1"/>
  <c r="O831" i="1"/>
  <c r="AC831" i="1" s="1"/>
  <c r="R831" i="1"/>
  <c r="AT831" i="1" s="1"/>
  <c r="AT793" i="3" s="1"/>
  <c r="AO174" i="1"/>
  <c r="AO184" i="1"/>
  <c r="N258" i="1"/>
  <c r="AB258" i="1" s="1"/>
  <c r="S258" i="1"/>
  <c r="AU258" i="1" s="1"/>
  <c r="AG272" i="1"/>
  <c r="AG234" i="3" s="1"/>
  <c r="AF271" i="1"/>
  <c r="AZ289" i="1"/>
  <c r="AZ251" i="3" s="1"/>
  <c r="AE367" i="1"/>
  <c r="S480" i="1"/>
  <c r="AU480" i="1" s="1"/>
  <c r="AU442" i="3" s="1"/>
  <c r="N480" i="1"/>
  <c r="R562" i="1"/>
  <c r="AT562" i="1" s="1"/>
  <c r="AT524" i="3" s="1"/>
  <c r="S562" i="1"/>
  <c r="AU562" i="1" s="1"/>
  <c r="R582" i="1"/>
  <c r="AT582" i="1" s="1"/>
  <c r="AZ582" i="1" s="1"/>
  <c r="AZ544" i="3" s="1"/>
  <c r="O582" i="1"/>
  <c r="R586" i="1"/>
  <c r="AT586" i="1" s="1"/>
  <c r="AZ586" i="1" s="1"/>
  <c r="AZ548" i="3" s="1"/>
  <c r="O586" i="1"/>
  <c r="X615" i="1"/>
  <c r="AC647" i="1"/>
  <c r="O677" i="1"/>
  <c r="W687" i="1"/>
  <c r="R700" i="1"/>
  <c r="AT700" i="1" s="1"/>
  <c r="AZ700" i="1" s="1"/>
  <c r="AZ662" i="3" s="1"/>
  <c r="AG742" i="1"/>
  <c r="AG704" i="3" s="1"/>
  <c r="AF741" i="1"/>
  <c r="AO111" i="1"/>
  <c r="AP111" i="1" s="1"/>
  <c r="AP73" i="3" s="1"/>
  <c r="AK184" i="1"/>
  <c r="AK183" i="1" s="1"/>
  <c r="AF295" i="1"/>
  <c r="AG295" i="1" s="1"/>
  <c r="AG257" i="3" s="1"/>
  <c r="AG296" i="1"/>
  <c r="AG258" i="3" s="1"/>
  <c r="AJ298" i="1"/>
  <c r="AJ260" i="3" s="1"/>
  <c r="AH349" i="1"/>
  <c r="AH333" i="1" s="1"/>
  <c r="R382" i="1"/>
  <c r="AT382" i="1" s="1"/>
  <c r="AT344" i="3" s="1"/>
  <c r="S386" i="1"/>
  <c r="AU386" i="1" s="1"/>
  <c r="BA386" i="1" s="1"/>
  <c r="BA348" i="3" s="1"/>
  <c r="AJ425" i="1"/>
  <c r="AJ387" i="3" s="1"/>
  <c r="AI424" i="1"/>
  <c r="AG428" i="1"/>
  <c r="AG390" i="3" s="1"/>
  <c r="AJ76" i="1"/>
  <c r="AJ38" i="3" s="1"/>
  <c r="R137" i="1"/>
  <c r="AT137" i="1" s="1"/>
  <c r="AZ137" i="1" s="1"/>
  <c r="AZ99" i="3" s="1"/>
  <c r="O146" i="1"/>
  <c r="P146" i="1" s="1"/>
  <c r="AM155" i="1"/>
  <c r="AM117" i="3" s="1"/>
  <c r="AO165" i="1"/>
  <c r="AP165" i="1" s="1"/>
  <c r="AP127" i="3" s="1"/>
  <c r="AE174" i="1"/>
  <c r="AE173" i="1" s="1"/>
  <c r="AA205" i="1"/>
  <c r="O220" i="1"/>
  <c r="AC220" i="1" s="1"/>
  <c r="AR220" i="1" s="1"/>
  <c r="AS220" i="1" s="1"/>
  <c r="AS182" i="3" s="1"/>
  <c r="N226" i="1"/>
  <c r="AB226" i="1" s="1"/>
  <c r="AQ226" i="1" s="1"/>
  <c r="W227" i="1"/>
  <c r="AH227" i="1"/>
  <c r="AH183" i="1" s="1"/>
  <c r="O229" i="1"/>
  <c r="R229" i="1"/>
  <c r="AT229" i="1" s="1"/>
  <c r="AT191" i="3" s="1"/>
  <c r="S234" i="1"/>
  <c r="AU234" i="1" s="1"/>
  <c r="AU196" i="3" s="1"/>
  <c r="N234" i="1"/>
  <c r="AB234" i="1" s="1"/>
  <c r="AQ234" i="1" s="1"/>
  <c r="R254" i="1"/>
  <c r="AT254" i="1" s="1"/>
  <c r="AZ254" i="1" s="1"/>
  <c r="AZ216" i="3" s="1"/>
  <c r="O258" i="1"/>
  <c r="AC258" i="1" s="1"/>
  <c r="AR258" i="1" s="1"/>
  <c r="N269" i="1"/>
  <c r="V271" i="1"/>
  <c r="AH271" i="1"/>
  <c r="Z270" i="1"/>
  <c r="N289" i="1"/>
  <c r="AB289" i="1" s="1"/>
  <c r="AQ289" i="1" s="1"/>
  <c r="AH281" i="1"/>
  <c r="AP303" i="1"/>
  <c r="AP265" i="3" s="1"/>
  <c r="R306" i="1"/>
  <c r="AT306" i="1" s="1"/>
  <c r="AT268" i="3" s="1"/>
  <c r="AG317" i="1"/>
  <c r="AG279" i="3" s="1"/>
  <c r="X270" i="1"/>
  <c r="X265" i="1" s="1"/>
  <c r="X20" i="1" s="1"/>
  <c r="AB331" i="1"/>
  <c r="AB330" i="1" s="1"/>
  <c r="AQ332" i="1"/>
  <c r="AQ331" i="1" s="1"/>
  <c r="AQ330" i="1" s="1"/>
  <c r="U333" i="1"/>
  <c r="R354" i="1"/>
  <c r="AT354" i="1" s="1"/>
  <c r="AZ354" i="1" s="1"/>
  <c r="AZ316" i="3" s="1"/>
  <c r="N354" i="1"/>
  <c r="AB354" i="1" s="1"/>
  <c r="AQ354" i="1" s="1"/>
  <c r="V366" i="1"/>
  <c r="V22" i="1" s="1"/>
  <c r="AF368" i="1"/>
  <c r="AF367" i="1" s="1"/>
  <c r="AG369" i="1"/>
  <c r="AG331" i="3" s="1"/>
  <c r="Y373" i="1"/>
  <c r="AL373" i="1"/>
  <c r="AM374" i="1"/>
  <c r="AM336" i="3" s="1"/>
  <c r="AF394" i="1"/>
  <c r="AG420" i="1"/>
  <c r="AG382" i="3" s="1"/>
  <c r="AJ426" i="1"/>
  <c r="AJ388" i="3" s="1"/>
  <c r="AG429" i="1"/>
  <c r="AG391" i="3" s="1"/>
  <c r="O430" i="1"/>
  <c r="N430" i="1"/>
  <c r="P446" i="1"/>
  <c r="AK434" i="1"/>
  <c r="O480" i="1"/>
  <c r="AC480" i="1" s="1"/>
  <c r="AR480" i="1" s="1"/>
  <c r="N501" i="1"/>
  <c r="AB501" i="1" s="1"/>
  <c r="AQ501" i="1" s="1"/>
  <c r="O508" i="1"/>
  <c r="AC508" i="1" s="1"/>
  <c r="AR508" i="1" s="1"/>
  <c r="N562" i="1"/>
  <c r="AB562" i="1" s="1"/>
  <c r="AQ562" i="1" s="1"/>
  <c r="R566" i="1"/>
  <c r="AT566" i="1" s="1"/>
  <c r="AT528" i="3" s="1"/>
  <c r="O566" i="1"/>
  <c r="N582" i="1"/>
  <c r="AB582" i="1" s="1"/>
  <c r="AQ582" i="1" s="1"/>
  <c r="N586" i="1"/>
  <c r="AB586" i="1" s="1"/>
  <c r="AQ586" i="1" s="1"/>
  <c r="AJ593" i="1"/>
  <c r="AJ555" i="3" s="1"/>
  <c r="X643" i="1"/>
  <c r="AO664" i="1"/>
  <c r="U673" i="1"/>
  <c r="AF695" i="1"/>
  <c r="X694" i="1"/>
  <c r="AI698" i="1"/>
  <c r="AJ698" i="1" s="1"/>
  <c r="AJ660" i="3" s="1"/>
  <c r="Y694" i="1"/>
  <c r="AJ709" i="1"/>
  <c r="AJ671" i="3" s="1"/>
  <c r="N717" i="1"/>
  <c r="AB717" i="1" s="1"/>
  <c r="AQ717" i="1" s="1"/>
  <c r="S717" i="1"/>
  <c r="AU717" i="1" s="1"/>
  <c r="BA717" i="1" s="1"/>
  <c r="BA679" i="3" s="1"/>
  <c r="R717" i="1"/>
  <c r="AT717" i="1" s="1"/>
  <c r="AT679" i="3" s="1"/>
  <c r="X733" i="1"/>
  <c r="R766" i="1"/>
  <c r="AT766" i="1" s="1"/>
  <c r="AT728" i="3" s="1"/>
  <c r="N766" i="1"/>
  <c r="S766" i="1"/>
  <c r="AU766" i="1" s="1"/>
  <c r="BA766" i="1" s="1"/>
  <c r="BA728" i="3" s="1"/>
  <c r="N876" i="1"/>
  <c r="AB876" i="1" s="1"/>
  <c r="AQ876" i="1" s="1"/>
  <c r="R876" i="1"/>
  <c r="AT876" i="1" s="1"/>
  <c r="AZ876" i="1" s="1"/>
  <c r="AZ838" i="3" s="1"/>
  <c r="O876" i="1"/>
  <c r="AC876" i="1" s="1"/>
  <c r="R1053" i="1"/>
  <c r="AT1053" i="1" s="1"/>
  <c r="O1053" i="1"/>
  <c r="N1053" i="1"/>
  <c r="BA89" i="1"/>
  <c r="BA51" i="3" s="1"/>
  <c r="AK161" i="1"/>
  <c r="AA325" i="1"/>
  <c r="O58" i="1"/>
  <c r="P58" i="1" s="1"/>
  <c r="Y61" i="1"/>
  <c r="Y60" i="1" s="1"/>
  <c r="Y59" i="1" s="1"/>
  <c r="Y53" i="1" s="1"/>
  <c r="O71" i="1"/>
  <c r="AC71" i="1" s="1"/>
  <c r="AR71" i="1" s="1"/>
  <c r="AM77" i="1"/>
  <c r="AM39" i="3" s="1"/>
  <c r="AI82" i="1"/>
  <c r="AI81" i="1" s="1"/>
  <c r="AI73" i="1" s="1"/>
  <c r="R88" i="1"/>
  <c r="AT88" i="1" s="1"/>
  <c r="AZ88" i="1" s="1"/>
  <c r="AZ50" i="3" s="1"/>
  <c r="N89" i="1"/>
  <c r="AB89" i="1" s="1"/>
  <c r="R96" i="1"/>
  <c r="AT96" i="1" s="1"/>
  <c r="AT58" i="3" s="1"/>
  <c r="N97" i="1"/>
  <c r="AB97" i="1" s="1"/>
  <c r="AQ97" i="1" s="1"/>
  <c r="O191" i="1"/>
  <c r="O192" i="1"/>
  <c r="AC192" i="1" s="1"/>
  <c r="AD192" i="1" s="1"/>
  <c r="AD154" i="3" s="1"/>
  <c r="N198" i="1"/>
  <c r="AB198" i="1" s="1"/>
  <c r="AQ198" i="1" s="1"/>
  <c r="AM202" i="1"/>
  <c r="AM164" i="3" s="1"/>
  <c r="W205" i="1"/>
  <c r="W183" i="1" s="1"/>
  <c r="R211" i="1"/>
  <c r="AT211" i="1" s="1"/>
  <c r="AT173" i="3" s="1"/>
  <c r="AP61" i="1"/>
  <c r="AP23" i="3" s="1"/>
  <c r="Z60" i="1"/>
  <c r="Z59" i="1" s="1"/>
  <c r="Z53" i="1" s="1"/>
  <c r="AT68" i="1"/>
  <c r="N72" i="1"/>
  <c r="AB72" i="1" s="1"/>
  <c r="AQ72" i="1" s="1"/>
  <c r="S88" i="1"/>
  <c r="AU88" i="1" s="1"/>
  <c r="BA88" i="1" s="1"/>
  <c r="BA50" i="3" s="1"/>
  <c r="O89" i="1"/>
  <c r="AC89" i="1" s="1"/>
  <c r="S96" i="1"/>
  <c r="AU96" i="1" s="1"/>
  <c r="BA96" i="1" s="1"/>
  <c r="BA58" i="3" s="1"/>
  <c r="O100" i="1"/>
  <c r="AC100" i="1" s="1"/>
  <c r="AD100" i="1" s="1"/>
  <c r="AD62" i="3" s="1"/>
  <c r="AP117" i="1"/>
  <c r="AP79" i="3" s="1"/>
  <c r="AK134" i="1"/>
  <c r="S137" i="1"/>
  <c r="AU137" i="1" s="1"/>
  <c r="BA137" i="1" s="1"/>
  <c r="BA99" i="3" s="1"/>
  <c r="AJ138" i="1"/>
  <c r="AJ100" i="3" s="1"/>
  <c r="BA143" i="1"/>
  <c r="BA105" i="3" s="1"/>
  <c r="AM144" i="1"/>
  <c r="AM106" i="3" s="1"/>
  <c r="AM156" i="1"/>
  <c r="AM118" i="3" s="1"/>
  <c r="AH162" i="1"/>
  <c r="AJ162" i="1" s="1"/>
  <c r="AJ124" i="3" s="1"/>
  <c r="X161" i="1"/>
  <c r="AG177" i="1"/>
  <c r="AG139" i="3" s="1"/>
  <c r="O178" i="1"/>
  <c r="R191" i="1"/>
  <c r="AT191" i="1" s="1"/>
  <c r="AZ191" i="1" s="1"/>
  <c r="AZ153" i="3" s="1"/>
  <c r="T205" i="1"/>
  <c r="T183" i="1" s="1"/>
  <c r="AJ210" i="1"/>
  <c r="AJ172" i="3" s="1"/>
  <c r="S211" i="1"/>
  <c r="AU211" i="1" s="1"/>
  <c r="AU173" i="3" s="1"/>
  <c r="N212" i="1"/>
  <c r="AB212" i="1" s="1"/>
  <c r="AQ212" i="1" s="1"/>
  <c r="AS212" i="1" s="1"/>
  <c r="AS174" i="3" s="1"/>
  <c r="N213" i="1"/>
  <c r="AB213" i="1" s="1"/>
  <c r="AQ213" i="1" s="1"/>
  <c r="S226" i="1"/>
  <c r="AU226" i="1" s="1"/>
  <c r="AI227" i="1"/>
  <c r="N229" i="1"/>
  <c r="AB229" i="1" s="1"/>
  <c r="AQ229" i="1" s="1"/>
  <c r="O233" i="1"/>
  <c r="AC233" i="1" s="1"/>
  <c r="AR233" i="1" s="1"/>
  <c r="N233" i="1"/>
  <c r="O234" i="1"/>
  <c r="AC234" i="1" s="1"/>
  <c r="P237" i="1"/>
  <c r="AJ253" i="1"/>
  <c r="AJ215" i="3" s="1"/>
  <c r="S254" i="1"/>
  <c r="AU254" i="1" s="1"/>
  <c r="AU216" i="3" s="1"/>
  <c r="N257" i="1"/>
  <c r="AB257" i="1" s="1"/>
  <c r="AQ257" i="1" s="1"/>
  <c r="R258" i="1"/>
  <c r="AT258" i="1" s="1"/>
  <c r="AT220" i="3" s="1"/>
  <c r="O269" i="1"/>
  <c r="O268" i="1" s="1"/>
  <c r="O267" i="1" s="1"/>
  <c r="AI271" i="1"/>
  <c r="AJ272" i="1"/>
  <c r="AJ234" i="3" s="1"/>
  <c r="AM279" i="1"/>
  <c r="AM241" i="3" s="1"/>
  <c r="AP282" i="1"/>
  <c r="AP244" i="3" s="1"/>
  <c r="O289" i="1"/>
  <c r="AJ295" i="1"/>
  <c r="AJ257" i="3" s="1"/>
  <c r="AM299" i="1"/>
  <c r="AM261" i="3" s="1"/>
  <c r="AG304" i="1"/>
  <c r="AG266" i="3" s="1"/>
  <c r="S306" i="1"/>
  <c r="AU306" i="1" s="1"/>
  <c r="AU268" i="3" s="1"/>
  <c r="O332" i="1"/>
  <c r="AC332" i="1" s="1"/>
  <c r="AR332" i="1" s="1"/>
  <c r="O345" i="1"/>
  <c r="AC345" i="1" s="1"/>
  <c r="AR345" i="1" s="1"/>
  <c r="AS345" i="1" s="1"/>
  <c r="AS307" i="3" s="1"/>
  <c r="N346" i="1"/>
  <c r="N347" i="1"/>
  <c r="AB347" i="1" s="1"/>
  <c r="AQ347" i="1" s="1"/>
  <c r="Y349" i="1"/>
  <c r="Y333" i="1" s="1"/>
  <c r="O353" i="1"/>
  <c r="AC353" i="1" s="1"/>
  <c r="R353" i="1"/>
  <c r="AT353" i="1" s="1"/>
  <c r="O354" i="1"/>
  <c r="AC354" i="1" s="1"/>
  <c r="AR354" i="1" s="1"/>
  <c r="X373" i="1"/>
  <c r="AG395" i="1"/>
  <c r="AG357" i="3" s="1"/>
  <c r="Y394" i="1"/>
  <c r="AH405" i="1"/>
  <c r="AH404" i="1" s="1"/>
  <c r="Z408" i="1"/>
  <c r="U424" i="1"/>
  <c r="AN424" i="1"/>
  <c r="W434" i="1"/>
  <c r="W418" i="1" s="1"/>
  <c r="W24" i="1" s="1"/>
  <c r="R458" i="1"/>
  <c r="AT458" i="1" s="1"/>
  <c r="AZ458" i="1" s="1"/>
  <c r="AZ420" i="3" s="1"/>
  <c r="O540" i="1"/>
  <c r="P540" i="1" s="1"/>
  <c r="R552" i="1"/>
  <c r="AT552" i="1" s="1"/>
  <c r="AZ552" i="1" s="1"/>
  <c r="AZ514" i="3" s="1"/>
  <c r="N552" i="1"/>
  <c r="AB552" i="1" s="1"/>
  <c r="AQ552" i="1" s="1"/>
  <c r="S552" i="1"/>
  <c r="AU552" i="1" s="1"/>
  <c r="O552" i="1"/>
  <c r="AC552" i="1" s="1"/>
  <c r="O562" i="1"/>
  <c r="N566" i="1"/>
  <c r="AB566" i="1" s="1"/>
  <c r="AQ566" i="1" s="1"/>
  <c r="O581" i="1"/>
  <c r="AC581" i="1" s="1"/>
  <c r="AR581" i="1" s="1"/>
  <c r="S581" i="1"/>
  <c r="AU581" i="1" s="1"/>
  <c r="AU543" i="3" s="1"/>
  <c r="N581" i="1"/>
  <c r="S582" i="1"/>
  <c r="AU582" i="1" s="1"/>
  <c r="O585" i="1"/>
  <c r="AC585" i="1" s="1"/>
  <c r="AR585" i="1" s="1"/>
  <c r="S585" i="1"/>
  <c r="AU585" i="1" s="1"/>
  <c r="BA585" i="1" s="1"/>
  <c r="BA547" i="3" s="1"/>
  <c r="R585" i="1"/>
  <c r="AT585" i="1" s="1"/>
  <c r="S586" i="1"/>
  <c r="AU586" i="1" s="1"/>
  <c r="BA586" i="1" s="1"/>
  <c r="BA548" i="3" s="1"/>
  <c r="AP600" i="1"/>
  <c r="AP562" i="3" s="1"/>
  <c r="Z615" i="1"/>
  <c r="S623" i="1"/>
  <c r="AU623" i="1" s="1"/>
  <c r="O623" i="1"/>
  <c r="AC623" i="1" s="1"/>
  <c r="N623" i="1"/>
  <c r="AB623" i="1" s="1"/>
  <c r="AM633" i="1"/>
  <c r="AM595" i="3" s="1"/>
  <c r="AK632" i="1"/>
  <c r="AI635" i="1"/>
  <c r="AJ635" i="1" s="1"/>
  <c r="AJ597" i="3" s="1"/>
  <c r="AK694" i="1"/>
  <c r="AM698" i="1"/>
  <c r="AM660" i="3" s="1"/>
  <c r="S732" i="1"/>
  <c r="AU732" i="1" s="1"/>
  <c r="R732" i="1"/>
  <c r="AT732" i="1" s="1"/>
  <c r="AT694" i="3" s="1"/>
  <c r="O732" i="1"/>
  <c r="N732" i="1"/>
  <c r="N731" i="1" s="1"/>
  <c r="N752" i="1"/>
  <c r="AB752" i="1" s="1"/>
  <c r="AQ752" i="1" s="1"/>
  <c r="S752" i="1"/>
  <c r="AU752" i="1" s="1"/>
  <c r="BA752" i="1" s="1"/>
  <c r="BA714" i="3" s="1"/>
  <c r="O752" i="1"/>
  <c r="AC752" i="1" s="1"/>
  <c r="AR752" i="1" s="1"/>
  <c r="AN789" i="1"/>
  <c r="AP806" i="1"/>
  <c r="AP768" i="3" s="1"/>
  <c r="AF819" i="1"/>
  <c r="AL844" i="1"/>
  <c r="Y227" i="1"/>
  <c r="AM317" i="1"/>
  <c r="AM279" i="3" s="1"/>
  <c r="T408" i="1"/>
  <c r="T399" i="1" s="1"/>
  <c r="T23" i="1" s="1"/>
  <c r="Y434" i="1"/>
  <c r="T434" i="1"/>
  <c r="T418" i="1" s="1"/>
  <c r="T24" i="1" s="1"/>
  <c r="S457" i="1"/>
  <c r="AU457" i="1" s="1"/>
  <c r="AU419" i="3" s="1"/>
  <c r="R457" i="1"/>
  <c r="AT457" i="1" s="1"/>
  <c r="N457" i="1"/>
  <c r="AB457" i="1" s="1"/>
  <c r="AQ457" i="1" s="1"/>
  <c r="AM641" i="1"/>
  <c r="AM603" i="3" s="1"/>
  <c r="AL635" i="1"/>
  <c r="AM784" i="1"/>
  <c r="AM746" i="3" s="1"/>
  <c r="AL783" i="1"/>
  <c r="AM783" i="1" s="1"/>
  <c r="AM745" i="3" s="1"/>
  <c r="AU991" i="3"/>
  <c r="BA1029" i="1"/>
  <c r="BA991" i="3" s="1"/>
  <c r="AF1044" i="1"/>
  <c r="AG1048" i="1"/>
  <c r="AG1010" i="3" s="1"/>
  <c r="AA60" i="1"/>
  <c r="AA59" i="1" s="1"/>
  <c r="AA110" i="1"/>
  <c r="T161" i="1"/>
  <c r="V173" i="1"/>
  <c r="AF184" i="1"/>
  <c r="N301" i="1"/>
  <c r="AB301" i="1" s="1"/>
  <c r="AQ301" i="1" s="1"/>
  <c r="O301" i="1"/>
  <c r="AC301" i="1" s="1"/>
  <c r="AF325" i="1"/>
  <c r="AH325" i="1"/>
  <c r="AH424" i="1"/>
  <c r="AJ428" i="1"/>
  <c r="AJ390" i="3" s="1"/>
  <c r="AG36" i="1"/>
  <c r="AH56" i="1"/>
  <c r="AH55" i="1" s="1"/>
  <c r="AH54" i="1" s="1"/>
  <c r="AH11" i="1" s="1"/>
  <c r="X60" i="1"/>
  <c r="X59" i="1" s="1"/>
  <c r="X53" i="1" s="1"/>
  <c r="AG76" i="1"/>
  <c r="AG38" i="3" s="1"/>
  <c r="S100" i="1"/>
  <c r="AU100" i="1" s="1"/>
  <c r="BA100" i="1" s="1"/>
  <c r="BA62" i="3" s="1"/>
  <c r="R104" i="1"/>
  <c r="AT104" i="1" s="1"/>
  <c r="AT66" i="3" s="1"/>
  <c r="AG112" i="1"/>
  <c r="AG74" i="3" s="1"/>
  <c r="W110" i="1"/>
  <c r="W109" i="1" s="1"/>
  <c r="W18" i="1" s="1"/>
  <c r="R133" i="1"/>
  <c r="AT133" i="1" s="1"/>
  <c r="N143" i="1"/>
  <c r="AB143" i="1" s="1"/>
  <c r="AQ143" i="1" s="1"/>
  <c r="AL162" i="1"/>
  <c r="AM162" i="1" s="1"/>
  <c r="AM124" i="3" s="1"/>
  <c r="AN161" i="1"/>
  <c r="AG166" i="1"/>
  <c r="AG128" i="3" s="1"/>
  <c r="AF169" i="1"/>
  <c r="AG169" i="1" s="1"/>
  <c r="AG131" i="3" s="1"/>
  <c r="AJ177" i="1"/>
  <c r="AJ139" i="3" s="1"/>
  <c r="S178" i="1"/>
  <c r="AU178" i="1" s="1"/>
  <c r="BA178" i="1" s="1"/>
  <c r="BA140" i="3" s="1"/>
  <c r="O179" i="1"/>
  <c r="AC179" i="1" s="1"/>
  <c r="S196" i="1"/>
  <c r="AU196" i="1" s="1"/>
  <c r="AU158" i="3" s="1"/>
  <c r="S201" i="1"/>
  <c r="AU201" i="1" s="1"/>
  <c r="V184" i="1"/>
  <c r="AG202" i="1"/>
  <c r="AG164" i="3" s="1"/>
  <c r="Z205" i="1"/>
  <c r="S212" i="1"/>
  <c r="AU212" i="1" s="1"/>
  <c r="BA212" i="1" s="1"/>
  <c r="BA174" i="3" s="1"/>
  <c r="S229" i="1"/>
  <c r="AU229" i="1" s="1"/>
  <c r="BA229" i="1" s="1"/>
  <c r="BA191" i="3" s="1"/>
  <c r="S233" i="1"/>
  <c r="AU233" i="1" s="1"/>
  <c r="BA233" i="1" s="1"/>
  <c r="BA195" i="3" s="1"/>
  <c r="R237" i="1"/>
  <c r="AT237" i="1" s="1"/>
  <c r="AZ237" i="1" s="1"/>
  <c r="AZ199" i="3" s="1"/>
  <c r="N241" i="1"/>
  <c r="N242" i="1"/>
  <c r="AB242" i="1" s="1"/>
  <c r="AQ242" i="1" s="1"/>
  <c r="AN227" i="1"/>
  <c r="AN183" i="1" s="1"/>
  <c r="AM253" i="1"/>
  <c r="AM215" i="3" s="1"/>
  <c r="N261" i="1"/>
  <c r="P261" i="1" s="1"/>
  <c r="O262" i="1"/>
  <c r="AC262" i="1" s="1"/>
  <c r="Y270" i="1"/>
  <c r="U271" i="1"/>
  <c r="U281" i="1"/>
  <c r="S332" i="1"/>
  <c r="AU332" i="1" s="1"/>
  <c r="AJ334" i="1"/>
  <c r="AJ296" i="3" s="1"/>
  <c r="O342" i="1"/>
  <c r="AC342" i="1" s="1"/>
  <c r="AR342" i="1" s="1"/>
  <c r="S342" i="1"/>
  <c r="AU342" i="1" s="1"/>
  <c r="BA342" i="1" s="1"/>
  <c r="BA304" i="3" s="1"/>
  <c r="S345" i="1"/>
  <c r="AU345" i="1" s="1"/>
  <c r="S346" i="1"/>
  <c r="AU346" i="1" s="1"/>
  <c r="BA346" i="1" s="1"/>
  <c r="BA308" i="3" s="1"/>
  <c r="R347" i="1"/>
  <c r="AT347" i="1" s="1"/>
  <c r="AZ347" i="1" s="1"/>
  <c r="AZ309" i="3" s="1"/>
  <c r="AJ355" i="1"/>
  <c r="AJ317" i="3" s="1"/>
  <c r="N359" i="1"/>
  <c r="AB359" i="1" s="1"/>
  <c r="AQ359" i="1" s="1"/>
  <c r="AH368" i="1"/>
  <c r="AH367" i="1" s="1"/>
  <c r="AG374" i="1"/>
  <c r="AG336" i="3" s="1"/>
  <c r="N378" i="1"/>
  <c r="AB378" i="1" s="1"/>
  <c r="AQ378" i="1" s="1"/>
  <c r="R393" i="1"/>
  <c r="AT393" i="1" s="1"/>
  <c r="AT355" i="3" s="1"/>
  <c r="O393" i="1"/>
  <c r="AC393" i="1" s="1"/>
  <c r="R403" i="1"/>
  <c r="AT403" i="1" s="1"/>
  <c r="AZ403" i="1" s="1"/>
  <c r="AZ365" i="3" s="1"/>
  <c r="V408" i="1"/>
  <c r="V399" i="1" s="1"/>
  <c r="V23" i="1" s="1"/>
  <c r="AG410" i="1"/>
  <c r="AG372" i="3" s="1"/>
  <c r="AG416" i="1"/>
  <c r="AG378" i="3" s="1"/>
  <c r="O417" i="1"/>
  <c r="AC417" i="1" s="1"/>
  <c r="O457" i="1"/>
  <c r="O473" i="1"/>
  <c r="P473" i="1" s="1"/>
  <c r="S554" i="1"/>
  <c r="AU554" i="1" s="1"/>
  <c r="O554" i="1"/>
  <c r="AC554" i="1" s="1"/>
  <c r="AR554" i="1" s="1"/>
  <c r="AS554" i="1" s="1"/>
  <c r="AS516" i="3" s="1"/>
  <c r="O573" i="1"/>
  <c r="AC573" i="1" s="1"/>
  <c r="AR573" i="1" s="1"/>
  <c r="R573" i="1"/>
  <c r="AT573" i="1" s="1"/>
  <c r="AT535" i="3" s="1"/>
  <c r="N574" i="1"/>
  <c r="AB574" i="1" s="1"/>
  <c r="AQ574" i="1" s="1"/>
  <c r="S588" i="1"/>
  <c r="AU588" i="1" s="1"/>
  <c r="BA588" i="1" s="1"/>
  <c r="BA550" i="3" s="1"/>
  <c r="N588" i="1"/>
  <c r="AB588" i="1" s="1"/>
  <c r="AQ588" i="1" s="1"/>
  <c r="AG600" i="1"/>
  <c r="AG562" i="3" s="1"/>
  <c r="AF599" i="1"/>
  <c r="AF598" i="1" s="1"/>
  <c r="S601" i="1"/>
  <c r="AU601" i="1" s="1"/>
  <c r="AU563" i="3" s="1"/>
  <c r="Y615" i="1"/>
  <c r="AL615" i="1"/>
  <c r="AM616" i="1"/>
  <c r="AM578" i="3" s="1"/>
  <c r="X757" i="1"/>
  <c r="R807" i="1"/>
  <c r="AT807" i="1" s="1"/>
  <c r="AZ807" i="1" s="1"/>
  <c r="AZ769" i="3" s="1"/>
  <c r="N807" i="1"/>
  <c r="S807" i="1"/>
  <c r="AU807" i="1" s="1"/>
  <c r="AU769" i="3" s="1"/>
  <c r="O807" i="1"/>
  <c r="AG862" i="1"/>
  <c r="AG824" i="3" s="1"/>
  <c r="AE861" i="1"/>
  <c r="AP864" i="1"/>
  <c r="AP826" i="3" s="1"/>
  <c r="AN861" i="1"/>
  <c r="AP772" i="1"/>
  <c r="AP734" i="3" s="1"/>
  <c r="N816" i="1"/>
  <c r="AB816" i="1" s="1"/>
  <c r="AQ816" i="1" s="1"/>
  <c r="S816" i="1"/>
  <c r="AU816" i="1" s="1"/>
  <c r="AU778" i="3" s="1"/>
  <c r="AP819" i="1"/>
  <c r="AP781" i="3" s="1"/>
  <c r="N840" i="1"/>
  <c r="AB840" i="1" s="1"/>
  <c r="AQ840" i="1" s="1"/>
  <c r="R840" i="1"/>
  <c r="AT840" i="1" s="1"/>
  <c r="S883" i="1"/>
  <c r="AU883" i="1" s="1"/>
  <c r="R883" i="1"/>
  <c r="AT883" i="1" s="1"/>
  <c r="AZ883" i="1" s="1"/>
  <c r="AZ845" i="3" s="1"/>
  <c r="O883" i="1"/>
  <c r="AJ902" i="1"/>
  <c r="AJ864" i="3" s="1"/>
  <c r="AE1042" i="1"/>
  <c r="AM1059" i="1"/>
  <c r="AM1021" i="3" s="1"/>
  <c r="AL1051" i="1"/>
  <c r="AA1071" i="1"/>
  <c r="AP1082" i="1"/>
  <c r="AP1044" i="3" s="1"/>
  <c r="AG279" i="1"/>
  <c r="AG241" i="3" s="1"/>
  <c r="AE281" i="1"/>
  <c r="AG281" i="1" s="1"/>
  <c r="AG243" i="3" s="1"/>
  <c r="AJ291" i="1"/>
  <c r="AJ253" i="3" s="1"/>
  <c r="AP317" i="1"/>
  <c r="AP279" i="3" s="1"/>
  <c r="AP334" i="1"/>
  <c r="AP296" i="3" s="1"/>
  <c r="T349" i="1"/>
  <c r="AJ361" i="1"/>
  <c r="AJ323" i="3" s="1"/>
  <c r="AP364" i="1"/>
  <c r="AP326" i="3" s="1"/>
  <c r="Z373" i="1"/>
  <c r="AA394" i="1"/>
  <c r="AM410" i="1"/>
  <c r="AM372" i="3" s="1"/>
  <c r="AM416" i="1"/>
  <c r="AM378" i="3" s="1"/>
  <c r="AG421" i="1"/>
  <c r="AG383" i="3" s="1"/>
  <c r="V434" i="1"/>
  <c r="AJ436" i="1"/>
  <c r="AJ398" i="3" s="1"/>
  <c r="S558" i="1"/>
  <c r="AU558" i="1" s="1"/>
  <c r="BA558" i="1" s="1"/>
  <c r="BA520" i="3" s="1"/>
  <c r="S565" i="1"/>
  <c r="AU565" i="1" s="1"/>
  <c r="AU527" i="3" s="1"/>
  <c r="O577" i="1"/>
  <c r="AC577" i="1" s="1"/>
  <c r="AR577" i="1" s="1"/>
  <c r="R577" i="1"/>
  <c r="AT577" i="1" s="1"/>
  <c r="AZ577" i="1" s="1"/>
  <c r="AZ539" i="3" s="1"/>
  <c r="AP593" i="1"/>
  <c r="AP555" i="3" s="1"/>
  <c r="AF608" i="1"/>
  <c r="AI608" i="1"/>
  <c r="U615" i="1"/>
  <c r="U607" i="1" s="1"/>
  <c r="U596" i="1" s="1"/>
  <c r="AP621" i="1"/>
  <c r="AP583" i="3" s="1"/>
  <c r="S626" i="1"/>
  <c r="AU626" i="1" s="1"/>
  <c r="BA626" i="1" s="1"/>
  <c r="BA588" i="3" s="1"/>
  <c r="R627" i="1"/>
  <c r="AT627" i="1" s="1"/>
  <c r="R629" i="1"/>
  <c r="AT629" i="1" s="1"/>
  <c r="AT591" i="3" s="1"/>
  <c r="R652" i="1"/>
  <c r="AT652" i="1" s="1"/>
  <c r="AT614" i="3" s="1"/>
  <c r="O652" i="1"/>
  <c r="O651" i="1" s="1"/>
  <c r="O650" i="1" s="1"/>
  <c r="AM654" i="1"/>
  <c r="AM616" i="3" s="1"/>
  <c r="S684" i="1"/>
  <c r="AU684" i="1" s="1"/>
  <c r="AU646" i="3" s="1"/>
  <c r="AO688" i="1"/>
  <c r="S693" i="1"/>
  <c r="AU693" i="1" s="1"/>
  <c r="AU655" i="3" s="1"/>
  <c r="AM696" i="1"/>
  <c r="AM658" i="3" s="1"/>
  <c r="AM699" i="1"/>
  <c r="AM661" i="3" s="1"/>
  <c r="AO704" i="1"/>
  <c r="AP704" i="1" s="1"/>
  <c r="AP666" i="3" s="1"/>
  <c r="AG725" i="1"/>
  <c r="AG687" i="3" s="1"/>
  <c r="S728" i="1"/>
  <c r="AU728" i="1" s="1"/>
  <c r="AJ742" i="1"/>
  <c r="AJ704" i="3" s="1"/>
  <c r="AH741" i="1"/>
  <c r="AJ741" i="1" s="1"/>
  <c r="AJ703" i="3" s="1"/>
  <c r="S744" i="1"/>
  <c r="AU744" i="1" s="1"/>
  <c r="BA744" i="1" s="1"/>
  <c r="BA706" i="3" s="1"/>
  <c r="V749" i="1"/>
  <c r="V748" i="1" s="1"/>
  <c r="V747" i="1" s="1"/>
  <c r="V746" i="1" s="1"/>
  <c r="V32" i="1" s="1"/>
  <c r="Y767" i="1"/>
  <c r="Y757" i="1" s="1"/>
  <c r="S769" i="1"/>
  <c r="AU769" i="1" s="1"/>
  <c r="BA769" i="1" s="1"/>
  <c r="BA731" i="3" s="1"/>
  <c r="R770" i="1"/>
  <c r="AT770" i="1" s="1"/>
  <c r="AZ770" i="1" s="1"/>
  <c r="AZ732" i="3" s="1"/>
  <c r="U779" i="1"/>
  <c r="AG781" i="1"/>
  <c r="AG743" i="3" s="1"/>
  <c r="S782" i="1"/>
  <c r="AU782" i="1" s="1"/>
  <c r="BA782" i="1" s="1"/>
  <c r="BA744" i="3" s="1"/>
  <c r="N782" i="1"/>
  <c r="N781" i="1" s="1"/>
  <c r="N780" i="1" s="1"/>
  <c r="AP783" i="1"/>
  <c r="AP745" i="3" s="1"/>
  <c r="U789" i="1"/>
  <c r="AF789" i="1"/>
  <c r="S804" i="1"/>
  <c r="AU804" i="1" s="1"/>
  <c r="AU766" i="3" s="1"/>
  <c r="N804" i="1"/>
  <c r="AB804" i="1" s="1"/>
  <c r="AQ804" i="1" s="1"/>
  <c r="S813" i="1"/>
  <c r="AU813" i="1" s="1"/>
  <c r="AU775" i="3" s="1"/>
  <c r="AG820" i="1"/>
  <c r="AG782" i="3" s="1"/>
  <c r="AP820" i="1"/>
  <c r="AP782" i="3" s="1"/>
  <c r="S840" i="1"/>
  <c r="AU840" i="1" s="1"/>
  <c r="BA840" i="1" s="1"/>
  <c r="BA802" i="3" s="1"/>
  <c r="AN844" i="1"/>
  <c r="T844" i="1"/>
  <c r="N866" i="1"/>
  <c r="AB866" i="1" s="1"/>
  <c r="AQ866" i="1" s="1"/>
  <c r="R866" i="1"/>
  <c r="AT866" i="1" s="1"/>
  <c r="AZ866" i="1" s="1"/>
  <c r="AZ828" i="3" s="1"/>
  <c r="O866" i="1"/>
  <c r="AM893" i="1"/>
  <c r="AM855" i="3" s="1"/>
  <c r="AI917" i="1"/>
  <c r="AJ917" i="1" s="1"/>
  <c r="AJ879" i="3" s="1"/>
  <c r="AJ918" i="1"/>
  <c r="AJ880" i="3" s="1"/>
  <c r="AA1017" i="1"/>
  <c r="R1056" i="1"/>
  <c r="AT1056" i="1" s="1"/>
  <c r="AZ1056" i="1" s="1"/>
  <c r="AZ1018" i="3" s="1"/>
  <c r="O1056" i="1"/>
  <c r="O569" i="1"/>
  <c r="AC569" i="1" s="1"/>
  <c r="AR569" i="1" s="1"/>
  <c r="S569" i="1"/>
  <c r="AU569" i="1" s="1"/>
  <c r="BA569" i="1" s="1"/>
  <c r="BA531" i="3" s="1"/>
  <c r="O589" i="1"/>
  <c r="AC589" i="1" s="1"/>
  <c r="AR589" i="1" s="1"/>
  <c r="S589" i="1"/>
  <c r="AU589" i="1" s="1"/>
  <c r="AU551" i="3" s="1"/>
  <c r="V608" i="1"/>
  <c r="AM618" i="1"/>
  <c r="AM580" i="3" s="1"/>
  <c r="W635" i="1"/>
  <c r="AF643" i="1"/>
  <c r="AG643" i="1" s="1"/>
  <c r="AG605" i="3" s="1"/>
  <c r="AA664" i="1"/>
  <c r="AA663" i="1" s="1"/>
  <c r="W664" i="1"/>
  <c r="W663" i="1" s="1"/>
  <c r="AK673" i="1"/>
  <c r="AN678" i="1"/>
  <c r="AN672" i="1" s="1"/>
  <c r="Y708" i="1"/>
  <c r="W708" i="1"/>
  <c r="AJ719" i="1"/>
  <c r="AJ681" i="3" s="1"/>
  <c r="AH722" i="1"/>
  <c r="AL767" i="1"/>
  <c r="AM767" i="1" s="1"/>
  <c r="AM729" i="3" s="1"/>
  <c r="AJ772" i="1"/>
  <c r="AJ734" i="3" s="1"/>
  <c r="AJ775" i="1"/>
  <c r="AJ737" i="3" s="1"/>
  <c r="N803" i="1"/>
  <c r="AB803" i="1" s="1"/>
  <c r="AQ803" i="1" s="1"/>
  <c r="O803" i="1"/>
  <c r="O837" i="1"/>
  <c r="N837" i="1"/>
  <c r="AB837" i="1" s="1"/>
  <c r="AQ837" i="1" s="1"/>
  <c r="R857" i="1"/>
  <c r="AT857" i="1" s="1"/>
  <c r="AT819" i="3" s="1"/>
  <c r="O857" i="1"/>
  <c r="AC857" i="1" s="1"/>
  <c r="V861" i="1"/>
  <c r="AJ862" i="1"/>
  <c r="AJ824" i="3" s="1"/>
  <c r="R865" i="1"/>
  <c r="AT865" i="1" s="1"/>
  <c r="AT827" i="3" s="1"/>
  <c r="O865" i="1"/>
  <c r="S868" i="1"/>
  <c r="AU868" i="1" s="1"/>
  <c r="BA868" i="1" s="1"/>
  <c r="BA830" i="3" s="1"/>
  <c r="N868" i="1"/>
  <c r="AG872" i="3"/>
  <c r="S911" i="1"/>
  <c r="AU911" i="1" s="1"/>
  <c r="R911" i="1"/>
  <c r="AT911" i="1" s="1"/>
  <c r="AT873" i="3" s="1"/>
  <c r="S934" i="1"/>
  <c r="AU934" i="1" s="1"/>
  <c r="AU896" i="3" s="1"/>
  <c r="O934" i="1"/>
  <c r="AC934" i="1" s="1"/>
  <c r="AR934" i="1" s="1"/>
  <c r="N934" i="1"/>
  <c r="AB934" i="1" s="1"/>
  <c r="AQ934" i="1" s="1"/>
  <c r="W967" i="1"/>
  <c r="W966" i="1" s="1"/>
  <c r="AP977" i="1"/>
  <c r="AP939" i="3" s="1"/>
  <c r="AN976" i="1"/>
  <c r="V1081" i="1"/>
  <c r="AH648" i="1"/>
  <c r="AH27" i="1" s="1"/>
  <c r="U678" i="1"/>
  <c r="AF678" i="1"/>
  <c r="AG678" i="1" s="1"/>
  <c r="AG640" i="3" s="1"/>
  <c r="T687" i="1"/>
  <c r="V694" i="1"/>
  <c r="Z708" i="1"/>
  <c r="Z707" i="1" s="1"/>
  <c r="AJ722" i="1"/>
  <c r="AJ684" i="3" s="1"/>
  <c r="V722" i="1"/>
  <c r="V707" i="1" s="1"/>
  <c r="AU750" i="1"/>
  <c r="AA767" i="1"/>
  <c r="AA757" i="1" s="1"/>
  <c r="W779" i="1"/>
  <c r="S802" i="1"/>
  <c r="AU802" i="1" s="1"/>
  <c r="AU764" i="3" s="1"/>
  <c r="N802" i="1"/>
  <c r="AB802" i="1" s="1"/>
  <c r="AQ802" i="1" s="1"/>
  <c r="O824" i="1"/>
  <c r="R824" i="1"/>
  <c r="AT824" i="1" s="1"/>
  <c r="AZ824" i="1" s="1"/>
  <c r="AZ786" i="3" s="1"/>
  <c r="O836" i="1"/>
  <c r="AC836" i="1" s="1"/>
  <c r="N836" i="1"/>
  <c r="AB836" i="1" s="1"/>
  <c r="AQ836" i="1" s="1"/>
  <c r="W861" i="1"/>
  <c r="S880" i="1"/>
  <c r="AU880" i="1" s="1"/>
  <c r="AU842" i="3" s="1"/>
  <c r="O880" i="1"/>
  <c r="O879" i="1" s="1"/>
  <c r="N880" i="1"/>
  <c r="N885" i="1"/>
  <c r="AB885" i="1" s="1"/>
  <c r="AQ885" i="1" s="1"/>
  <c r="S885" i="1"/>
  <c r="AU885" i="1" s="1"/>
  <c r="AU847" i="3" s="1"/>
  <c r="R885" i="1"/>
  <c r="AT885" i="1" s="1"/>
  <c r="AZ885" i="1" s="1"/>
  <c r="AZ847" i="3" s="1"/>
  <c r="T892" i="1"/>
  <c r="T891" i="1" s="1"/>
  <c r="AA900" i="1"/>
  <c r="N904" i="1"/>
  <c r="AB904" i="1" s="1"/>
  <c r="AQ904" i="1" s="1"/>
  <c r="R904" i="1"/>
  <c r="AT904" i="1" s="1"/>
  <c r="AT866" i="3" s="1"/>
  <c r="S908" i="1"/>
  <c r="AU908" i="1" s="1"/>
  <c r="AU870" i="3" s="1"/>
  <c r="R908" i="1"/>
  <c r="AT908" i="1" s="1"/>
  <c r="AZ908" i="1" s="1"/>
  <c r="AZ870" i="3" s="1"/>
  <c r="AF917" i="1"/>
  <c r="AG917" i="1" s="1"/>
  <c r="AG879" i="3" s="1"/>
  <c r="R931" i="1"/>
  <c r="AT931" i="1" s="1"/>
  <c r="AT893" i="3" s="1"/>
  <c r="S931" i="1"/>
  <c r="AU931" i="1" s="1"/>
  <c r="AU893" i="3" s="1"/>
  <c r="AH939" i="1"/>
  <c r="X967" i="1"/>
  <c r="X966" i="1" s="1"/>
  <c r="AK967" i="1"/>
  <c r="W1071" i="1"/>
  <c r="W1066" i="1" s="1"/>
  <c r="AK635" i="1"/>
  <c r="AJ644" i="1"/>
  <c r="AJ606" i="3" s="1"/>
  <c r="N647" i="1"/>
  <c r="AB647" i="1" s="1"/>
  <c r="AB646" i="1" s="1"/>
  <c r="X648" i="1"/>
  <c r="X27" i="1" s="1"/>
  <c r="AM653" i="1"/>
  <c r="AM615" i="3" s="1"/>
  <c r="U664" i="1"/>
  <c r="U663" i="1" s="1"/>
  <c r="T673" i="1"/>
  <c r="T672" i="1" s="1"/>
  <c r="AE673" i="1"/>
  <c r="AE672" i="1" s="1"/>
  <c r="AE662" i="1" s="1"/>
  <c r="AG679" i="1"/>
  <c r="AG641" i="3" s="1"/>
  <c r="AO708" i="1"/>
  <c r="AM719" i="1"/>
  <c r="AM681" i="3" s="1"/>
  <c r="AJ725" i="1"/>
  <c r="AJ687" i="3" s="1"/>
  <c r="U733" i="1"/>
  <c r="U707" i="1" s="1"/>
  <c r="AG734" i="1"/>
  <c r="AG696" i="3" s="1"/>
  <c r="N737" i="1"/>
  <c r="AB737" i="1" s="1"/>
  <c r="AQ737" i="1" s="1"/>
  <c r="AG739" i="1"/>
  <c r="AG701" i="3" s="1"/>
  <c r="AP739" i="1"/>
  <c r="AP701" i="3" s="1"/>
  <c r="AM741" i="1"/>
  <c r="AM703" i="3" s="1"/>
  <c r="AG750" i="1"/>
  <c r="AG712" i="3" s="1"/>
  <c r="AP750" i="1"/>
  <c r="AP712" i="3" s="1"/>
  <c r="AO749" i="1"/>
  <c r="AO748" i="1" s="1"/>
  <c r="AJ758" i="1"/>
  <c r="AJ720" i="3" s="1"/>
  <c r="W757" i="1"/>
  <c r="AJ759" i="1"/>
  <c r="AJ721" i="3" s="1"/>
  <c r="AP765" i="1"/>
  <c r="AP727" i="3" s="1"/>
  <c r="N785" i="1"/>
  <c r="N787" i="1"/>
  <c r="AB787" i="1" s="1"/>
  <c r="AQ787" i="1" s="1"/>
  <c r="AK789" i="1"/>
  <c r="O802" i="1"/>
  <c r="AC802" i="1" s="1"/>
  <c r="AM806" i="1"/>
  <c r="AM768" i="3" s="1"/>
  <c r="N824" i="1"/>
  <c r="AB824" i="1" s="1"/>
  <c r="AQ824" i="1" s="1"/>
  <c r="O835" i="1"/>
  <c r="AC835" i="1" s="1"/>
  <c r="N835" i="1"/>
  <c r="AB835" i="1" s="1"/>
  <c r="AQ835" i="1" s="1"/>
  <c r="R836" i="1"/>
  <c r="AT836" i="1" s="1"/>
  <c r="AZ836" i="1" s="1"/>
  <c r="AZ798" i="3" s="1"/>
  <c r="AK861" i="1"/>
  <c r="AM861" i="1" s="1"/>
  <c r="AM823" i="3" s="1"/>
  <c r="X861" i="1"/>
  <c r="R880" i="1"/>
  <c r="AT880" i="1" s="1"/>
  <c r="AZ880" i="1" s="1"/>
  <c r="AZ842" i="3" s="1"/>
  <c r="O885" i="1"/>
  <c r="AC885" i="1" s="1"/>
  <c r="AM889" i="1"/>
  <c r="AM851" i="3" s="1"/>
  <c r="AG898" i="1"/>
  <c r="AG860" i="3" s="1"/>
  <c r="O899" i="1"/>
  <c r="P899" i="1" s="1"/>
  <c r="S899" i="1"/>
  <c r="AU899" i="1" s="1"/>
  <c r="AU861" i="3" s="1"/>
  <c r="N907" i="1"/>
  <c r="AB907" i="1" s="1"/>
  <c r="AQ907" i="1" s="1"/>
  <c r="S907" i="1"/>
  <c r="AU907" i="1" s="1"/>
  <c r="BA907" i="1" s="1"/>
  <c r="BA869" i="3" s="1"/>
  <c r="N908" i="1"/>
  <c r="AB908" i="1" s="1"/>
  <c r="AQ908" i="1" s="1"/>
  <c r="AM912" i="1"/>
  <c r="AM874" i="3" s="1"/>
  <c r="O930" i="1"/>
  <c r="AC930" i="1" s="1"/>
  <c r="AR930" i="1" s="1"/>
  <c r="AS930" i="1" s="1"/>
  <c r="AS892" i="3" s="1"/>
  <c r="S930" i="1"/>
  <c r="AU930" i="1" s="1"/>
  <c r="BA930" i="1" s="1"/>
  <c r="BA892" i="3" s="1"/>
  <c r="N931" i="1"/>
  <c r="AB931" i="1" s="1"/>
  <c r="AQ931" i="1" s="1"/>
  <c r="AS931" i="1" s="1"/>
  <c r="AS893" i="3" s="1"/>
  <c r="AG932" i="1"/>
  <c r="AG894" i="3" s="1"/>
  <c r="AP942" i="1"/>
  <c r="AP904" i="3" s="1"/>
  <c r="Y967" i="1"/>
  <c r="Y966" i="1" s="1"/>
  <c r="T1017" i="1"/>
  <c r="S1046" i="1"/>
  <c r="AU1046" i="1" s="1"/>
  <c r="AU1008" i="3" s="1"/>
  <c r="R1046" i="1"/>
  <c r="AT1046" i="1" s="1"/>
  <c r="AZ1046" i="1" s="1"/>
  <c r="AZ1008" i="3" s="1"/>
  <c r="O1046" i="1"/>
  <c r="AC1046" i="1" s="1"/>
  <c r="AR1046" i="1" s="1"/>
  <c r="N1046" i="1"/>
  <c r="AB1046" i="1" s="1"/>
  <c r="AQ1046" i="1" s="1"/>
  <c r="Y1042" i="1"/>
  <c r="R1055" i="1"/>
  <c r="AT1055" i="1" s="1"/>
  <c r="AZ1055" i="1" s="1"/>
  <c r="AZ1017" i="3" s="1"/>
  <c r="S1055" i="1"/>
  <c r="AU1055" i="1" s="1"/>
  <c r="BA1055" i="1" s="1"/>
  <c r="BA1017" i="3" s="1"/>
  <c r="O1055" i="1"/>
  <c r="N1055" i="1"/>
  <c r="AB1055" i="1" s="1"/>
  <c r="AQ1055" i="1" s="1"/>
  <c r="R1065" i="1"/>
  <c r="AT1065" i="1" s="1"/>
  <c r="AZ1065" i="1" s="1"/>
  <c r="AZ1027" i="3" s="1"/>
  <c r="O1065" i="1"/>
  <c r="O1064" i="1" s="1"/>
  <c r="AI1071" i="1"/>
  <c r="AJ1032" i="1"/>
  <c r="AJ994" i="3" s="1"/>
  <c r="AG1064" i="1"/>
  <c r="AG1026" i="3" s="1"/>
  <c r="AF1061" i="1"/>
  <c r="AG1061" i="1" s="1"/>
  <c r="AG1023" i="3" s="1"/>
  <c r="AK1081" i="1"/>
  <c r="AK1066" i="1" s="1"/>
  <c r="O614" i="1"/>
  <c r="O613" i="1" s="1"/>
  <c r="R614" i="1"/>
  <c r="AT614" i="1" s="1"/>
  <c r="AT576" i="3" s="1"/>
  <c r="AM621" i="1"/>
  <c r="AM583" i="3" s="1"/>
  <c r="AN635" i="1"/>
  <c r="O659" i="1"/>
  <c r="AC659" i="1" s="1"/>
  <c r="N659" i="1"/>
  <c r="AB659" i="1" s="1"/>
  <c r="AQ659" i="1" s="1"/>
  <c r="AP669" i="1"/>
  <c r="AP631" i="3" s="1"/>
  <c r="AF673" i="1"/>
  <c r="AI678" i="1"/>
  <c r="AJ705" i="1"/>
  <c r="AJ667" i="3" s="1"/>
  <c r="O706" i="1"/>
  <c r="P706" i="1" s="1"/>
  <c r="T722" i="1"/>
  <c r="W733" i="1"/>
  <c r="AJ734" i="1"/>
  <c r="AJ696" i="3" s="1"/>
  <c r="O745" i="1"/>
  <c r="AC745" i="1" s="1"/>
  <c r="AR745" i="1" s="1"/>
  <c r="N745" i="1"/>
  <c r="AB745" i="1" s="1"/>
  <c r="AQ745" i="1" s="1"/>
  <c r="AG761" i="1"/>
  <c r="AG723" i="3" s="1"/>
  <c r="R763" i="1"/>
  <c r="AT763" i="1" s="1"/>
  <c r="AT725" i="3" s="1"/>
  <c r="S763" i="1"/>
  <c r="AU763" i="1" s="1"/>
  <c r="AU725" i="3" s="1"/>
  <c r="AN774" i="1"/>
  <c r="R787" i="1"/>
  <c r="AT787" i="1" s="1"/>
  <c r="AZ787" i="1" s="1"/>
  <c r="AZ749" i="3" s="1"/>
  <c r="AJ845" i="1"/>
  <c r="AJ807" i="3" s="1"/>
  <c r="W844" i="1"/>
  <c r="AI844" i="1"/>
  <c r="AJ844" i="1" s="1"/>
  <c r="AJ806" i="3" s="1"/>
  <c r="AP882" i="1"/>
  <c r="AP844" i="3" s="1"/>
  <c r="R884" i="1"/>
  <c r="AT884" i="1" s="1"/>
  <c r="AZ884" i="1" s="1"/>
  <c r="AZ846" i="3" s="1"/>
  <c r="O884" i="1"/>
  <c r="N884" i="1"/>
  <c r="AB884" i="1" s="1"/>
  <c r="AQ884" i="1" s="1"/>
  <c r="W892" i="1"/>
  <c r="W891" i="1" s="1"/>
  <c r="AF897" i="1"/>
  <c r="AG897" i="1" s="1"/>
  <c r="AG859" i="3" s="1"/>
  <c r="R899" i="1"/>
  <c r="AT899" i="1" s="1"/>
  <c r="AT861" i="3" s="1"/>
  <c r="AG864" i="3"/>
  <c r="R907" i="1"/>
  <c r="AT907" i="1" s="1"/>
  <c r="AZ907" i="1" s="1"/>
  <c r="AZ869" i="3" s="1"/>
  <c r="R930" i="1"/>
  <c r="AT930" i="1" s="1"/>
  <c r="AZ930" i="1" s="1"/>
  <c r="AZ892" i="3" s="1"/>
  <c r="R941" i="1"/>
  <c r="AT941" i="1" s="1"/>
  <c r="O941" i="1"/>
  <c r="O940" i="1" s="1"/>
  <c r="U939" i="1"/>
  <c r="AG942" i="1"/>
  <c r="AG904" i="3" s="1"/>
  <c r="Z958" i="1"/>
  <c r="Z957" i="1" s="1"/>
  <c r="AN958" i="1"/>
  <c r="AN957" i="1" s="1"/>
  <c r="S1026" i="1"/>
  <c r="AU1026" i="1" s="1"/>
  <c r="AU988" i="3" s="1"/>
  <c r="R1026" i="1"/>
  <c r="AT1026" i="1" s="1"/>
  <c r="AT988" i="3" s="1"/>
  <c r="O1026" i="1"/>
  <c r="N1026" i="1"/>
  <c r="AB1026" i="1" s="1"/>
  <c r="AQ1026" i="1" s="1"/>
  <c r="AP1078" i="1"/>
  <c r="AP1040" i="3" s="1"/>
  <c r="AI1087" i="1"/>
  <c r="AJ1087" i="1" s="1"/>
  <c r="AJ1049" i="3" s="1"/>
  <c r="AJ1088" i="1"/>
  <c r="AJ1050" i="3" s="1"/>
  <c r="AG981" i="1"/>
  <c r="AG943" i="3" s="1"/>
  <c r="S991" i="1"/>
  <c r="AU991" i="1" s="1"/>
  <c r="AU953" i="3" s="1"/>
  <c r="AJ1019" i="1"/>
  <c r="AJ981" i="3" s="1"/>
  <c r="AJ1031" i="1"/>
  <c r="AJ993" i="3" s="1"/>
  <c r="AR1048" i="1"/>
  <c r="AG1062" i="1"/>
  <c r="AG1024" i="3" s="1"/>
  <c r="AM1072" i="1"/>
  <c r="AM1034" i="3" s="1"/>
  <c r="AM1073" i="1"/>
  <c r="AM1035" i="3" s="1"/>
  <c r="AM1087" i="1"/>
  <c r="AM1049" i="3" s="1"/>
  <c r="AG1094" i="1"/>
  <c r="AG1056" i="3" s="1"/>
  <c r="V779" i="1"/>
  <c r="AP839" i="1"/>
  <c r="AP801" i="3" s="1"/>
  <c r="AF844" i="1"/>
  <c r="AG844" i="1" s="1"/>
  <c r="AG806" i="3" s="1"/>
  <c r="AA844" i="1"/>
  <c r="AP852" i="1"/>
  <c r="AP814" i="3" s="1"/>
  <c r="Z861" i="1"/>
  <c r="AG867" i="1"/>
  <c r="AG829" i="3" s="1"/>
  <c r="AK892" i="1"/>
  <c r="AK891" i="1" s="1"/>
  <c r="Z900" i="1"/>
  <c r="AJ910" i="1"/>
  <c r="AJ872" i="3" s="1"/>
  <c r="V912" i="1"/>
  <c r="AM915" i="1"/>
  <c r="AM877" i="3" s="1"/>
  <c r="X939" i="1"/>
  <c r="X900" i="1" s="1"/>
  <c r="X886" i="1" s="1"/>
  <c r="X35" i="1" s="1"/>
  <c r="AM951" i="1"/>
  <c r="AM913" i="3" s="1"/>
  <c r="AA958" i="1"/>
  <c r="AA957" i="1" s="1"/>
  <c r="AP961" i="1"/>
  <c r="AP923" i="3" s="1"/>
  <c r="N978" i="1"/>
  <c r="AB978" i="1" s="1"/>
  <c r="AF980" i="1"/>
  <c r="AF979" i="1" s="1"/>
  <c r="N982" i="1"/>
  <c r="AB982" i="1" s="1"/>
  <c r="AG1000" i="1"/>
  <c r="AG962" i="3" s="1"/>
  <c r="O1010" i="1"/>
  <c r="O1011" i="1"/>
  <c r="P1011" i="1" s="1"/>
  <c r="N1012" i="1"/>
  <c r="AB1012" i="1" s="1"/>
  <c r="AQ1012" i="1" s="1"/>
  <c r="AM1013" i="1"/>
  <c r="AM975" i="3" s="1"/>
  <c r="Y1017" i="1"/>
  <c r="AK1018" i="1"/>
  <c r="V1018" i="1"/>
  <c r="V1017" i="1" s="1"/>
  <c r="AG1024" i="1"/>
  <c r="AG986" i="3" s="1"/>
  <c r="AC1044" i="1"/>
  <c r="AC1043" i="1" s="1"/>
  <c r="N1049" i="1"/>
  <c r="N1048" i="1" s="1"/>
  <c r="R1054" i="1"/>
  <c r="AT1054" i="1" s="1"/>
  <c r="AZ1054" i="1" s="1"/>
  <c r="AZ1016" i="3" s="1"/>
  <c r="AH1061" i="1"/>
  <c r="AJ1061" i="1" s="1"/>
  <c r="AJ1023" i="3" s="1"/>
  <c r="AJ1062" i="1"/>
  <c r="AJ1024" i="3" s="1"/>
  <c r="AF1068" i="1"/>
  <c r="AG1068" i="1" s="1"/>
  <c r="AG1030" i="3" s="1"/>
  <c r="AP1073" i="1"/>
  <c r="AP1035" i="3" s="1"/>
  <c r="AI1082" i="1"/>
  <c r="AG1083" i="1"/>
  <c r="AG1045" i="3" s="1"/>
  <c r="AP1083" i="1"/>
  <c r="AP1045" i="3" s="1"/>
  <c r="O1093" i="1"/>
  <c r="R1095" i="1"/>
  <c r="AT1095" i="1" s="1"/>
  <c r="AT1057" i="3" s="1"/>
  <c r="AP889" i="1"/>
  <c r="AP851" i="3" s="1"/>
  <c r="AN892" i="1"/>
  <c r="AN891" i="1" s="1"/>
  <c r="W912" i="1"/>
  <c r="W900" i="1" s="1"/>
  <c r="AI912" i="1"/>
  <c r="AP915" i="1"/>
  <c r="AP877" i="3" s="1"/>
  <c r="T958" i="1"/>
  <c r="T957" i="1" s="1"/>
  <c r="AA966" i="1"/>
  <c r="O978" i="1"/>
  <c r="AC978" i="1" s="1"/>
  <c r="AC977" i="1" s="1"/>
  <c r="AC976" i="1" s="1"/>
  <c r="AH979" i="1"/>
  <c r="W999" i="1"/>
  <c r="AP1005" i="1"/>
  <c r="AP967" i="3" s="1"/>
  <c r="AM1006" i="1"/>
  <c r="AM968" i="3" s="1"/>
  <c r="AI1008" i="1"/>
  <c r="R1010" i="1"/>
  <c r="AT1010" i="1" s="1"/>
  <c r="AZ1010" i="1" s="1"/>
  <c r="AZ972" i="3" s="1"/>
  <c r="R1011" i="1"/>
  <c r="AT1011" i="1" s="1"/>
  <c r="AZ1011" i="1" s="1"/>
  <c r="AZ973" i="3" s="1"/>
  <c r="O1012" i="1"/>
  <c r="AC1012" i="1" s="1"/>
  <c r="AR1012" i="1" s="1"/>
  <c r="AN1008" i="1"/>
  <c r="AP1008" i="1" s="1"/>
  <c r="AP970" i="3" s="1"/>
  <c r="Z1017" i="1"/>
  <c r="Z1016" i="1" s="1"/>
  <c r="T1030" i="1"/>
  <c r="R1049" i="1"/>
  <c r="AT1049" i="1" s="1"/>
  <c r="AT1011" i="3" s="1"/>
  <c r="AP1059" i="1"/>
  <c r="AP1021" i="3" s="1"/>
  <c r="AK939" i="1"/>
  <c r="V966" i="1"/>
  <c r="AE967" i="1"/>
  <c r="R978" i="1"/>
  <c r="AT978" i="1" s="1"/>
  <c r="AT940" i="3" s="1"/>
  <c r="X999" i="1"/>
  <c r="X979" i="1" s="1"/>
  <c r="S1010" i="1"/>
  <c r="AU1010" i="1" s="1"/>
  <c r="AU972" i="3" s="1"/>
  <c r="S1011" i="1"/>
  <c r="AU1011" i="1" s="1"/>
  <c r="BA1011" i="1" s="1"/>
  <c r="BA973" i="3" s="1"/>
  <c r="R1012" i="1"/>
  <c r="AT1012" i="1" s="1"/>
  <c r="U1008" i="1"/>
  <c r="AN1017" i="1"/>
  <c r="S1049" i="1"/>
  <c r="AU1049" i="1" s="1"/>
  <c r="AU1011" i="3" s="1"/>
  <c r="AP1087" i="1"/>
  <c r="AP1049" i="3" s="1"/>
  <c r="Z227" i="1"/>
  <c r="AK271" i="1"/>
  <c r="AP304" i="1"/>
  <c r="AP266" i="3" s="1"/>
  <c r="AG318" i="1"/>
  <c r="AG280" i="3" s="1"/>
  <c r="AP331" i="1"/>
  <c r="AP293" i="3" s="1"/>
  <c r="AG355" i="1"/>
  <c r="AG317" i="3" s="1"/>
  <c r="W373" i="1"/>
  <c r="W372" i="1" s="1"/>
  <c r="W366" i="1" s="1"/>
  <c r="W22" i="1" s="1"/>
  <c r="Z394" i="1"/>
  <c r="Z399" i="1"/>
  <c r="Z23" i="1" s="1"/>
  <c r="AN408" i="1"/>
  <c r="AN399" i="1" s="1"/>
  <c r="AN23" i="1" s="1"/>
  <c r="AJ450" i="1"/>
  <c r="AJ412" i="3" s="1"/>
  <c r="T608" i="1"/>
  <c r="AN608" i="1"/>
  <c r="AA615" i="1"/>
  <c r="AP633" i="1"/>
  <c r="AP595" i="3" s="1"/>
  <c r="AG641" i="1"/>
  <c r="AG603" i="3" s="1"/>
  <c r="AP641" i="1"/>
  <c r="AP603" i="3" s="1"/>
  <c r="AJ651" i="1"/>
  <c r="AJ613" i="3" s="1"/>
  <c r="W648" i="1"/>
  <c r="W27" i="1" s="1"/>
  <c r="AJ655" i="1"/>
  <c r="AJ617" i="3" s="1"/>
  <c r="V664" i="1"/>
  <c r="V663" i="1" s="1"/>
  <c r="AH664" i="1"/>
  <c r="AH663" i="1" s="1"/>
  <c r="X673" i="1"/>
  <c r="X672" i="1" s="1"/>
  <c r="X662" i="1" s="1"/>
  <c r="AJ674" i="1"/>
  <c r="AJ636" i="3" s="1"/>
  <c r="AK678" i="1"/>
  <c r="Z678" i="1"/>
  <c r="T694" i="1"/>
  <c r="AP696" i="1"/>
  <c r="AP658" i="3" s="1"/>
  <c r="AN708" i="1"/>
  <c r="AN707" i="1" s="1"/>
  <c r="AM731" i="1"/>
  <c r="AM693" i="3" s="1"/>
  <c r="AA733" i="1"/>
  <c r="AA707" i="1" s="1"/>
  <c r="AM739" i="1"/>
  <c r="AM701" i="3" s="1"/>
  <c r="AG759" i="1"/>
  <c r="AG721" i="3" s="1"/>
  <c r="T767" i="1"/>
  <c r="AG768" i="1"/>
  <c r="AG730" i="3" s="1"/>
  <c r="AO774" i="1"/>
  <c r="AM781" i="1"/>
  <c r="AM743" i="3" s="1"/>
  <c r="AJ806" i="1"/>
  <c r="AJ768" i="3" s="1"/>
  <c r="S809" i="1"/>
  <c r="AU809" i="1" s="1"/>
  <c r="BA809" i="1" s="1"/>
  <c r="BA771" i="3" s="1"/>
  <c r="S810" i="1"/>
  <c r="AU810" i="1" s="1"/>
  <c r="BA810" i="1" s="1"/>
  <c r="BA772" i="3" s="1"/>
  <c r="AA819" i="1"/>
  <c r="AJ839" i="1"/>
  <c r="AJ801" i="3" s="1"/>
  <c r="X844" i="1"/>
  <c r="AB846" i="1"/>
  <c r="R855" i="1"/>
  <c r="AT855" i="1" s="1"/>
  <c r="U861" i="1"/>
  <c r="AA861" i="1"/>
  <c r="AM882" i="1"/>
  <c r="AM844" i="3" s="1"/>
  <c r="AH892" i="1"/>
  <c r="AH891" i="1" s="1"/>
  <c r="AA892" i="1"/>
  <c r="AA891" i="1" s="1"/>
  <c r="AN917" i="1"/>
  <c r="AJ937" i="1"/>
  <c r="AJ899" i="3" s="1"/>
  <c r="N945" i="1"/>
  <c r="AB945" i="1" s="1"/>
  <c r="N947" i="1"/>
  <c r="AB947" i="1" s="1"/>
  <c r="AQ947" i="1" s="1"/>
  <c r="N949" i="1"/>
  <c r="AB949" i="1" s="1"/>
  <c r="AQ949" i="1" s="1"/>
  <c r="AG951" i="1"/>
  <c r="AG913" i="3" s="1"/>
  <c r="X958" i="1"/>
  <c r="X957" i="1" s="1"/>
  <c r="N969" i="1"/>
  <c r="N970" i="1"/>
  <c r="AB970" i="1" s="1"/>
  <c r="AQ970" i="1" s="1"/>
  <c r="AI973" i="1"/>
  <c r="R975" i="1"/>
  <c r="AT975" i="1" s="1"/>
  <c r="AT937" i="3" s="1"/>
  <c r="AM977" i="1"/>
  <c r="AM939" i="3" s="1"/>
  <c r="AL980" i="1"/>
  <c r="AL979" i="1" s="1"/>
  <c r="R985" i="1"/>
  <c r="AT985" i="1" s="1"/>
  <c r="AZ985" i="1" s="1"/>
  <c r="AZ947" i="3" s="1"/>
  <c r="R986" i="1"/>
  <c r="AT986" i="1" s="1"/>
  <c r="AZ986" i="1" s="1"/>
  <c r="AZ948" i="3" s="1"/>
  <c r="N993" i="1"/>
  <c r="P993" i="1" s="1"/>
  <c r="AK999" i="1"/>
  <c r="AM999" i="1" s="1"/>
  <c r="AM961" i="3" s="1"/>
  <c r="S1001" i="1"/>
  <c r="AU1001" i="1" s="1"/>
  <c r="BA1001" i="1" s="1"/>
  <c r="BA963" i="3" s="1"/>
  <c r="R1003" i="1"/>
  <c r="AT1003" i="1" s="1"/>
  <c r="AZ1003" i="1" s="1"/>
  <c r="AZ965" i="3" s="1"/>
  <c r="AJ1024" i="1"/>
  <c r="AJ986" i="3" s="1"/>
  <c r="R1029" i="1"/>
  <c r="AT1029" i="1" s="1"/>
  <c r="AZ1029" i="1" s="1"/>
  <c r="AZ991" i="3" s="1"/>
  <c r="AE1030" i="1"/>
  <c r="O1038" i="1"/>
  <c r="AC1038" i="1" s="1"/>
  <c r="AR1038" i="1" s="1"/>
  <c r="AJ1044" i="1"/>
  <c r="AJ1006" i="3" s="1"/>
  <c r="AJ1059" i="1"/>
  <c r="AJ1021" i="3" s="1"/>
  <c r="O1060" i="1"/>
  <c r="O1059" i="1" s="1"/>
  <c r="AM1062" i="1"/>
  <c r="AM1024" i="3" s="1"/>
  <c r="Z1061" i="1"/>
  <c r="Z1050" i="1" s="1"/>
  <c r="Z1042" i="1" s="1"/>
  <c r="AM1064" i="1"/>
  <c r="AM1026" i="3" s="1"/>
  <c r="AL1068" i="1"/>
  <c r="AM1068" i="1" s="1"/>
  <c r="AM1030" i="3" s="1"/>
  <c r="O1074" i="1"/>
  <c r="O1073" i="1" s="1"/>
  <c r="AM1079" i="1"/>
  <c r="AM1041" i="3" s="1"/>
  <c r="X1081" i="1"/>
  <c r="R1084" i="1"/>
  <c r="AT1084" i="1" s="1"/>
  <c r="AZ1084" i="1" s="1"/>
  <c r="AZ1046" i="3" s="1"/>
  <c r="T1087" i="1"/>
  <c r="T1081" i="1" s="1"/>
  <c r="T1066" i="1" s="1"/>
  <c r="O1091" i="1"/>
  <c r="AM1094" i="1"/>
  <c r="AM1056" i="3" s="1"/>
  <c r="R1097" i="1"/>
  <c r="AT1097" i="1" s="1"/>
  <c r="AT1059" i="3" s="1"/>
  <c r="AO917" i="1"/>
  <c r="AM937" i="1"/>
  <c r="AM899" i="3" s="1"/>
  <c r="T939" i="1"/>
  <c r="T900" i="1" s="1"/>
  <c r="AN939" i="1"/>
  <c r="R945" i="1"/>
  <c r="AT945" i="1" s="1"/>
  <c r="AZ945" i="1" s="1"/>
  <c r="AZ907" i="3" s="1"/>
  <c r="AF958" i="1"/>
  <c r="AF957" i="1" s="1"/>
  <c r="AG957" i="1" s="1"/>
  <c r="AG919" i="3" s="1"/>
  <c r="AI958" i="1"/>
  <c r="O969" i="1"/>
  <c r="P969" i="1" s="1"/>
  <c r="AI999" i="1"/>
  <c r="AC1001" i="1"/>
  <c r="AR1001" i="1" s="1"/>
  <c r="S1003" i="1"/>
  <c r="AU1003" i="1" s="1"/>
  <c r="BA1003" i="1" s="1"/>
  <c r="BA965" i="3" s="1"/>
  <c r="AG1005" i="1"/>
  <c r="AG967" i="3" s="1"/>
  <c r="Z1008" i="1"/>
  <c r="Z979" i="1" s="1"/>
  <c r="W1008" i="1"/>
  <c r="AM1028" i="1"/>
  <c r="AM990" i="3" s="1"/>
  <c r="AO1030" i="1"/>
  <c r="AP1030" i="1" s="1"/>
  <c r="AP992" i="3" s="1"/>
  <c r="V1030" i="1"/>
  <c r="AP1064" i="1"/>
  <c r="AP1026" i="3" s="1"/>
  <c r="AP1088" i="1"/>
  <c r="AP1050" i="3" s="1"/>
  <c r="R1091" i="1"/>
  <c r="AT1091" i="1" s="1"/>
  <c r="AT1053" i="3" s="1"/>
  <c r="AA1030" i="1"/>
  <c r="W1042" i="1"/>
  <c r="AC96" i="3"/>
  <c r="AC941" i="3"/>
  <c r="AC918" i="3" s="1"/>
  <c r="AB781" i="3"/>
  <c r="V978" i="3"/>
  <c r="T1028" i="3"/>
  <c r="AC751" i="3"/>
  <c r="V941" i="3"/>
  <c r="V918" i="3" s="1"/>
  <c r="Y978" i="3"/>
  <c r="V719" i="3"/>
  <c r="U145" i="3"/>
  <c r="U122" i="3" s="1"/>
  <c r="Y862" i="3"/>
  <c r="AC295" i="3"/>
  <c r="AC286" i="3" s="1"/>
  <c r="V380" i="3"/>
  <c r="X750" i="3"/>
  <c r="X718" i="3" s="1"/>
  <c r="W848" i="3"/>
  <c r="AA941" i="3"/>
  <c r="AA918" i="3" s="1"/>
  <c r="T862" i="3"/>
  <c r="T848" i="3" s="1"/>
  <c r="AA978" i="3"/>
  <c r="V1028" i="3"/>
  <c r="AB146" i="3"/>
  <c r="AB145" i="3" s="1"/>
  <c r="AB122" i="3" s="1"/>
  <c r="X669" i="3"/>
  <c r="X648" i="3" s="1"/>
  <c r="X647" i="3" s="1"/>
  <c r="X622" i="3" s="1"/>
  <c r="AB979" i="3"/>
  <c r="AB978" i="3" s="1"/>
  <c r="AB96" i="3"/>
  <c r="AB71" i="3" s="1"/>
  <c r="V145" i="3"/>
  <c r="V122" i="3" s="1"/>
  <c r="Y848" i="3"/>
  <c r="U862" i="3"/>
  <c r="U848" i="3" s="1"/>
  <c r="X862" i="3"/>
  <c r="AA122" i="3"/>
  <c r="U1028" i="3"/>
  <c r="Z941" i="3"/>
  <c r="Z918" i="3" s="1"/>
  <c r="Z917" i="3" s="1"/>
  <c r="Z916" i="3" s="1"/>
  <c r="AA669" i="3"/>
  <c r="AA648" i="3" s="1"/>
  <c r="AA647" i="3" s="1"/>
  <c r="AA622" i="3" s="1"/>
  <c r="Z624" i="3"/>
  <c r="Z623" i="3" s="1"/>
  <c r="AC1049" i="3"/>
  <c r="AC1043" i="3" s="1"/>
  <c r="AC1028" i="3" s="1"/>
  <c r="AB970" i="3"/>
  <c r="AB941" i="3" s="1"/>
  <c r="AB918" i="3" s="1"/>
  <c r="AC145" i="3"/>
  <c r="T71" i="3"/>
  <c r="U750" i="3"/>
  <c r="U718" i="3" s="1"/>
  <c r="W750" i="3"/>
  <c r="W718" i="3" s="1"/>
  <c r="Y941" i="3"/>
  <c r="Y918" i="3" s="1"/>
  <c r="AB1049" i="3"/>
  <c r="AB1043" i="3" s="1"/>
  <c r="AB1028" i="3" s="1"/>
  <c r="W380" i="3"/>
  <c r="Y1028" i="3"/>
  <c r="Z648" i="3"/>
  <c r="Z647" i="3" s="1"/>
  <c r="U648" i="3"/>
  <c r="U647" i="3" s="1"/>
  <c r="U622" i="3" s="1"/>
  <c r="AA750" i="3"/>
  <c r="AA718" i="3" s="1"/>
  <c r="Z719" i="3"/>
  <c r="Z862" i="3"/>
  <c r="Z750" i="3"/>
  <c r="T750" i="3"/>
  <c r="U71" i="3"/>
  <c r="X145" i="3"/>
  <c r="X122" i="3" s="1"/>
  <c r="X70" i="3" s="1"/>
  <c r="X69" i="3" s="1"/>
  <c r="U286" i="3"/>
  <c r="AC569" i="3"/>
  <c r="AC558" i="3" s="1"/>
  <c r="AC557" i="3" s="1"/>
  <c r="V750" i="3"/>
  <c r="AA862" i="3"/>
  <c r="AC72" i="3"/>
  <c r="W648" i="3"/>
  <c r="W647" i="3" s="1"/>
  <c r="W622" i="3" s="1"/>
  <c r="AC879" i="3"/>
  <c r="AC670" i="3"/>
  <c r="AC669" i="3" s="1"/>
  <c r="AC648" i="3" s="1"/>
  <c r="AC647" i="3" s="1"/>
  <c r="AC622" i="3" s="1"/>
  <c r="AT763" i="3"/>
  <c r="AZ801" i="1"/>
  <c r="AZ763" i="3" s="1"/>
  <c r="AR561" i="1"/>
  <c r="AS561" i="1" s="1"/>
  <c r="AS523" i="3" s="1"/>
  <c r="AD561" i="1"/>
  <c r="AD523" i="3" s="1"/>
  <c r="AD71" i="1"/>
  <c r="AD33" i="3" s="1"/>
  <c r="P88" i="1"/>
  <c r="AD179" i="1"/>
  <c r="AD141" i="3" s="1"/>
  <c r="BA209" i="1"/>
  <c r="BA171" i="3" s="1"/>
  <c r="AZ359" i="1"/>
  <c r="AZ321" i="3" s="1"/>
  <c r="AB403" i="1"/>
  <c r="AB402" i="1" s="1"/>
  <c r="AB401" i="1" s="1"/>
  <c r="AB400" i="1" s="1"/>
  <c r="P834" i="1"/>
  <c r="AB911" i="1"/>
  <c r="AB910" i="1" s="1"/>
  <c r="AB972" i="1"/>
  <c r="P92" i="1"/>
  <c r="AC237" i="1"/>
  <c r="AR237" i="1" s="1"/>
  <c r="AS237" i="1" s="1"/>
  <c r="AS199" i="3" s="1"/>
  <c r="P306" i="1"/>
  <c r="AB362" i="1"/>
  <c r="AB361" i="1" s="1"/>
  <c r="AB360" i="1" s="1"/>
  <c r="BA522" i="1"/>
  <c r="BA484" i="3" s="1"/>
  <c r="AZ991" i="1"/>
  <c r="AZ953" i="3" s="1"/>
  <c r="P78" i="1"/>
  <c r="P332" i="1"/>
  <c r="AC359" i="1"/>
  <c r="AR359" i="1" s="1"/>
  <c r="AS359" i="1" s="1"/>
  <c r="AS321" i="3" s="1"/>
  <c r="AD565" i="1"/>
  <c r="AD527" i="3" s="1"/>
  <c r="AQ647" i="1"/>
  <c r="AQ646" i="1" s="1"/>
  <c r="AC840" i="1"/>
  <c r="AZ706" i="1"/>
  <c r="AZ668" i="3" s="1"/>
  <c r="P920" i="1"/>
  <c r="AC965" i="1"/>
  <c r="AC964" i="1" s="1"/>
  <c r="AC963" i="1" s="1"/>
  <c r="AS79" i="1"/>
  <c r="AS41" i="3" s="1"/>
  <c r="P248" i="1"/>
  <c r="AC446" i="1"/>
  <c r="AR446" i="1" s="1"/>
  <c r="P179" i="1"/>
  <c r="P319" i="1"/>
  <c r="N391" i="1"/>
  <c r="P443" i="1"/>
  <c r="AZ474" i="1"/>
  <c r="AZ436" i="3" s="1"/>
  <c r="BA570" i="1"/>
  <c r="BA532" i="3" s="1"/>
  <c r="P604" i="1"/>
  <c r="AZ797" i="1"/>
  <c r="AZ759" i="3" s="1"/>
  <c r="BA831" i="1"/>
  <c r="BA793" i="3" s="1"/>
  <c r="AD92" i="1"/>
  <c r="AD54" i="3" s="1"/>
  <c r="AZ168" i="1"/>
  <c r="AZ130" i="3" s="1"/>
  <c r="AT130" i="3"/>
  <c r="BA446" i="1"/>
  <c r="BA408" i="3" s="1"/>
  <c r="AU408" i="3"/>
  <c r="AZ547" i="1"/>
  <c r="AZ509" i="3" s="1"/>
  <c r="BA711" i="1"/>
  <c r="BA673" i="3" s="1"/>
  <c r="AU673" i="3"/>
  <c r="AZ821" i="1"/>
  <c r="AZ783" i="3" s="1"/>
  <c r="AT783" i="3"/>
  <c r="AZ859" i="1"/>
  <c r="AZ821" i="3" s="1"/>
  <c r="BA637" i="1"/>
  <c r="BA599" i="3" s="1"/>
  <c r="AU599" i="3"/>
  <c r="AZ87" i="1"/>
  <c r="AZ49" i="3" s="1"/>
  <c r="AT49" i="3"/>
  <c r="BA218" i="1"/>
  <c r="BA180" i="3" s="1"/>
  <c r="AU180" i="3"/>
  <c r="BA347" i="1"/>
  <c r="BA309" i="3" s="1"/>
  <c r="AU309" i="3"/>
  <c r="AU321" i="3"/>
  <c r="BA359" i="1"/>
  <c r="BA321" i="3" s="1"/>
  <c r="BA448" i="1"/>
  <c r="BA410" i="3" s="1"/>
  <c r="AZ581" i="1"/>
  <c r="AZ543" i="3" s="1"/>
  <c r="AT543" i="3"/>
  <c r="AZ667" i="1"/>
  <c r="AZ629" i="3" s="1"/>
  <c r="AT629" i="3"/>
  <c r="AZ786" i="1"/>
  <c r="AZ748" i="3" s="1"/>
  <c r="AT748" i="3"/>
  <c r="AZ846" i="1"/>
  <c r="AZ808" i="3" s="1"/>
  <c r="AT808" i="3"/>
  <c r="AT927" i="3"/>
  <c r="AZ965" i="1"/>
  <c r="AZ927" i="3" s="1"/>
  <c r="BA721" i="1"/>
  <c r="BA683" i="3" s="1"/>
  <c r="AU683" i="3"/>
  <c r="AT65" i="3"/>
  <c r="AZ103" i="1"/>
  <c r="AZ65" i="3" s="1"/>
  <c r="AZ251" i="1"/>
  <c r="AZ213" i="3" s="1"/>
  <c r="AT213" i="3"/>
  <c r="AU231" i="3"/>
  <c r="BA269" i="1"/>
  <c r="BA231" i="3" s="1"/>
  <c r="AT514" i="3"/>
  <c r="AZ554" i="1"/>
  <c r="AZ516" i="3" s="1"/>
  <c r="AT516" i="3"/>
  <c r="AB618" i="1"/>
  <c r="AQ619" i="1"/>
  <c r="AQ618" i="1" s="1"/>
  <c r="AU629" i="3"/>
  <c r="AU799" i="3"/>
  <c r="AT1017" i="3"/>
  <c r="AU204" i="3"/>
  <c r="BA242" i="1"/>
  <c r="BA204" i="3" s="1"/>
  <c r="AT794" i="3"/>
  <c r="AD133" i="1"/>
  <c r="AD95" i="3" s="1"/>
  <c r="AZ216" i="1"/>
  <c r="AZ178" i="3" s="1"/>
  <c r="AT178" i="3"/>
  <c r="AZ439" i="1"/>
  <c r="AZ401" i="3" s="1"/>
  <c r="AT401" i="3"/>
  <c r="BA443" i="1"/>
  <c r="BA405" i="3" s="1"/>
  <c r="AU405" i="3"/>
  <c r="AU573" i="3"/>
  <c r="BA611" i="1"/>
  <c r="BA573" i="3" s="1"/>
  <c r="AC646" i="1"/>
  <c r="AR647" i="1"/>
  <c r="BA697" i="1"/>
  <c r="BA659" i="3" s="1"/>
  <c r="AU659" i="3"/>
  <c r="BA804" i="1"/>
  <c r="BA766" i="3" s="1"/>
  <c r="AT129" i="3"/>
  <c r="BA614" i="1"/>
  <c r="BA576" i="3" s="1"/>
  <c r="AU576" i="3"/>
  <c r="BA975" i="1"/>
  <c r="BA937" i="3" s="1"/>
  <c r="AU937" i="3"/>
  <c r="AU78" i="3"/>
  <c r="BA116" i="1"/>
  <c r="BA78" i="3" s="1"/>
  <c r="AU81" i="3"/>
  <c r="BA119" i="1"/>
  <c r="BA81" i="3" s="1"/>
  <c r="BA148" i="1"/>
  <c r="BA110" i="3" s="1"/>
  <c r="AU110" i="3"/>
  <c r="BA179" i="1"/>
  <c r="BA141" i="3" s="1"/>
  <c r="AU141" i="3"/>
  <c r="AU169" i="3"/>
  <c r="BA207" i="1"/>
  <c r="BA169" i="3" s="1"/>
  <c r="AZ559" i="1"/>
  <c r="AZ521" i="3" s="1"/>
  <c r="AT521" i="3"/>
  <c r="AZ773" i="1"/>
  <c r="AZ735" i="3" s="1"/>
  <c r="AT735" i="3"/>
  <c r="AU830" i="3"/>
  <c r="BA627" i="1"/>
  <c r="BA589" i="3" s="1"/>
  <c r="AU589" i="3"/>
  <c r="BA925" i="1"/>
  <c r="BA887" i="3" s="1"/>
  <c r="AU887" i="3"/>
  <c r="AU348" i="3"/>
  <c r="AZ652" i="1"/>
  <c r="AZ614" i="3" s="1"/>
  <c r="BA378" i="1"/>
  <c r="BA340" i="3" s="1"/>
  <c r="AU340" i="3"/>
  <c r="AB163" i="1"/>
  <c r="AB162" i="1" s="1"/>
  <c r="AQ164" i="1"/>
  <c r="AQ163" i="1" s="1"/>
  <c r="AQ162" i="1" s="1"/>
  <c r="AZ370" i="1"/>
  <c r="AZ332" i="3" s="1"/>
  <c r="AT531" i="3"/>
  <c r="AT882" i="3"/>
  <c r="AZ925" i="1"/>
  <c r="AZ887" i="3" s="1"/>
  <c r="AT887" i="3"/>
  <c r="BA189" i="1"/>
  <c r="BA151" i="3" s="1"/>
  <c r="AU151" i="3"/>
  <c r="AZ200" i="1"/>
  <c r="AZ162" i="3" s="1"/>
  <c r="AT162" i="3"/>
  <c r="AU195" i="3"/>
  <c r="BA344" i="1"/>
  <c r="BA306" i="3" s="1"/>
  <c r="AU306" i="3"/>
  <c r="AS71" i="1"/>
  <c r="AS33" i="3" s="1"/>
  <c r="AZ78" i="1"/>
  <c r="AZ40" i="3" s="1"/>
  <c r="AT40" i="3"/>
  <c r="AU62" i="3"/>
  <c r="N57" i="1"/>
  <c r="N56" i="1" s="1"/>
  <c r="N55" i="1" s="1"/>
  <c r="N54" i="1" s="1"/>
  <c r="N11" i="1" s="1"/>
  <c r="BA78" i="1"/>
  <c r="BA40" i="3" s="1"/>
  <c r="AU40" i="3"/>
  <c r="AZ95" i="1"/>
  <c r="AZ57" i="3" s="1"/>
  <c r="AT57" i="3"/>
  <c r="AZ96" i="1"/>
  <c r="AZ58" i="3" s="1"/>
  <c r="P133" i="1"/>
  <c r="AZ142" i="1"/>
  <c r="AZ104" i="3" s="1"/>
  <c r="AT104" i="3"/>
  <c r="BA146" i="1"/>
  <c r="BA108" i="3" s="1"/>
  <c r="BA159" i="1"/>
  <c r="BA121" i="3" s="1"/>
  <c r="AU121" i="3"/>
  <c r="AZ178" i="1"/>
  <c r="AZ140" i="3" s="1"/>
  <c r="AT140" i="3"/>
  <c r="AQ178" i="1"/>
  <c r="AQ177" i="1" s="1"/>
  <c r="BA203" i="1"/>
  <c r="BA165" i="3" s="1"/>
  <c r="AU165" i="3"/>
  <c r="AZ207" i="1"/>
  <c r="AZ169" i="3" s="1"/>
  <c r="AZ233" i="1"/>
  <c r="AZ195" i="3" s="1"/>
  <c r="AT195" i="3"/>
  <c r="AZ244" i="1"/>
  <c r="AZ206" i="3" s="1"/>
  <c r="AT206" i="3"/>
  <c r="AZ259" i="1"/>
  <c r="AZ221" i="3" s="1"/>
  <c r="AT221" i="3"/>
  <c r="BA275" i="1"/>
  <c r="BA237" i="3" s="1"/>
  <c r="AU237" i="3"/>
  <c r="AZ319" i="1"/>
  <c r="AZ281" i="3" s="1"/>
  <c r="AT281" i="3"/>
  <c r="AS319" i="1"/>
  <c r="AS281" i="3" s="1"/>
  <c r="BA332" i="1"/>
  <c r="BA294" i="3" s="1"/>
  <c r="AU294" i="3"/>
  <c r="AZ340" i="1"/>
  <c r="AZ302" i="3" s="1"/>
  <c r="AT302" i="3"/>
  <c r="AZ342" i="1"/>
  <c r="AZ304" i="3" s="1"/>
  <c r="AT304" i="3"/>
  <c r="BA354" i="1"/>
  <c r="BA316" i="3" s="1"/>
  <c r="AU316" i="3"/>
  <c r="N355" i="1"/>
  <c r="BA362" i="1"/>
  <c r="BA324" i="3" s="1"/>
  <c r="AU324" i="3"/>
  <c r="BA365" i="1"/>
  <c r="BA327" i="3" s="1"/>
  <c r="AU327" i="3"/>
  <c r="AT405" i="3"/>
  <c r="AZ475" i="1"/>
  <c r="AZ437" i="3" s="1"/>
  <c r="AT437" i="3"/>
  <c r="AZ505" i="1"/>
  <c r="AZ467" i="3" s="1"/>
  <c r="AT467" i="3"/>
  <c r="AZ550" i="1"/>
  <c r="AZ512" i="3" s="1"/>
  <c r="AT512" i="3"/>
  <c r="BA561" i="1"/>
  <c r="BA523" i="3" s="1"/>
  <c r="BA573" i="1"/>
  <c r="BA535" i="3" s="1"/>
  <c r="AU535" i="3"/>
  <c r="AZ579" i="1"/>
  <c r="AZ541" i="3" s="1"/>
  <c r="AT541" i="3"/>
  <c r="AZ603" i="1"/>
  <c r="AZ565" i="3" s="1"/>
  <c r="AT565" i="3"/>
  <c r="P642" i="1"/>
  <c r="BA659" i="1"/>
  <c r="BA621" i="3" s="1"/>
  <c r="AU621" i="3"/>
  <c r="BA666" i="1"/>
  <c r="BA628" i="3" s="1"/>
  <c r="AU628" i="3"/>
  <c r="BA668" i="1"/>
  <c r="BA630" i="3" s="1"/>
  <c r="AU630" i="3"/>
  <c r="AZ693" i="1"/>
  <c r="AZ655" i="3" s="1"/>
  <c r="AT655" i="3"/>
  <c r="BA693" i="1"/>
  <c r="BA655" i="3" s="1"/>
  <c r="BA773" i="1"/>
  <c r="BA735" i="3" s="1"/>
  <c r="AU735" i="3"/>
  <c r="AT738" i="3"/>
  <c r="N777" i="1"/>
  <c r="AZ813" i="1"/>
  <c r="AZ775" i="3" s="1"/>
  <c r="BA827" i="1"/>
  <c r="BA789" i="3" s="1"/>
  <c r="AU789" i="3"/>
  <c r="BA850" i="1"/>
  <c r="BA812" i="3" s="1"/>
  <c r="AU812" i="3"/>
  <c r="AZ919" i="1"/>
  <c r="AZ881" i="3" s="1"/>
  <c r="AT881" i="3"/>
  <c r="BA920" i="1"/>
  <c r="BA882" i="3" s="1"/>
  <c r="P925" i="1"/>
  <c r="BA928" i="1"/>
  <c r="BA890" i="3" s="1"/>
  <c r="AU890" i="3"/>
  <c r="AZ929" i="1"/>
  <c r="AZ891" i="3" s="1"/>
  <c r="AZ949" i="1"/>
  <c r="AZ911" i="3" s="1"/>
  <c r="AZ972" i="1"/>
  <c r="AZ934" i="3" s="1"/>
  <c r="AZ984" i="1"/>
  <c r="AZ946" i="3" s="1"/>
  <c r="AT946" i="3"/>
  <c r="AZ994" i="1"/>
  <c r="AZ956" i="3" s="1"/>
  <c r="AT956" i="3"/>
  <c r="AZ1015" i="1"/>
  <c r="AZ977" i="3" s="1"/>
  <c r="AT977" i="3"/>
  <c r="BA1054" i="1"/>
  <c r="BA1016" i="3" s="1"/>
  <c r="AU1016" i="3"/>
  <c r="AZ1063" i="1"/>
  <c r="AZ1025" i="3" s="1"/>
  <c r="AT1025" i="3"/>
  <c r="BA1086" i="1"/>
  <c r="BA1048" i="3" s="1"/>
  <c r="AU1048" i="3"/>
  <c r="AZ120" i="1"/>
  <c r="AZ82" i="3" s="1"/>
  <c r="AT82" i="3"/>
  <c r="BA340" i="1"/>
  <c r="BA302" i="3" s="1"/>
  <c r="AU302" i="3"/>
  <c r="BA382" i="1"/>
  <c r="BA344" i="3" s="1"/>
  <c r="AU344" i="3"/>
  <c r="BA403" i="1"/>
  <c r="BA365" i="3" s="1"/>
  <c r="AU365" i="3"/>
  <c r="AZ462" i="1"/>
  <c r="AZ424" i="3" s="1"/>
  <c r="AT424" i="3"/>
  <c r="AZ463" i="1"/>
  <c r="AZ425" i="3" s="1"/>
  <c r="AT425" i="3"/>
  <c r="BA464" i="1"/>
  <c r="BA426" i="3" s="1"/>
  <c r="AU426" i="3"/>
  <c r="AZ473" i="1"/>
  <c r="AZ435" i="3" s="1"/>
  <c r="AT435" i="3"/>
  <c r="BA474" i="1"/>
  <c r="BA436" i="3" s="1"/>
  <c r="AU436" i="3"/>
  <c r="BA487" i="1"/>
  <c r="BA449" i="3" s="1"/>
  <c r="AU449" i="3"/>
  <c r="AZ501" i="1"/>
  <c r="AZ463" i="3" s="1"/>
  <c r="AT463" i="3"/>
  <c r="BA547" i="1"/>
  <c r="BA509" i="3" s="1"/>
  <c r="AU509" i="3"/>
  <c r="AZ557" i="1"/>
  <c r="AZ519" i="3" s="1"/>
  <c r="AZ575" i="1"/>
  <c r="AZ537" i="3" s="1"/>
  <c r="AT537" i="3"/>
  <c r="AZ578" i="1"/>
  <c r="AZ540" i="3" s="1"/>
  <c r="AT540" i="3"/>
  <c r="AZ602" i="1"/>
  <c r="AZ564" i="3" s="1"/>
  <c r="AT564" i="3"/>
  <c r="BA604" i="1"/>
  <c r="BA566" i="3" s="1"/>
  <c r="AU566" i="3"/>
  <c r="AZ631" i="1"/>
  <c r="AZ593" i="3" s="1"/>
  <c r="AZ658" i="1"/>
  <c r="AZ620" i="3" s="1"/>
  <c r="AT620" i="3"/>
  <c r="AT646" i="3"/>
  <c r="BA706" i="1"/>
  <c r="BA668" i="3" s="1"/>
  <c r="AU668" i="3"/>
  <c r="BA710" i="1"/>
  <c r="BA672" i="3" s="1"/>
  <c r="AU672" i="3"/>
  <c r="BA751" i="1"/>
  <c r="BA713" i="3" s="1"/>
  <c r="AU713" i="3"/>
  <c r="BA797" i="1"/>
  <c r="BA759" i="3" s="1"/>
  <c r="AU759" i="3"/>
  <c r="AZ800" i="1"/>
  <c r="AZ762" i="3" s="1"/>
  <c r="AZ809" i="1"/>
  <c r="AZ771" i="3" s="1"/>
  <c r="AT771" i="3"/>
  <c r="BA813" i="1"/>
  <c r="BA775" i="3" s="1"/>
  <c r="AZ858" i="1"/>
  <c r="AZ820" i="3" s="1"/>
  <c r="AT820" i="3"/>
  <c r="BA914" i="1"/>
  <c r="BA876" i="3" s="1"/>
  <c r="AU876" i="3"/>
  <c r="AZ924" i="1"/>
  <c r="AZ886" i="3" s="1"/>
  <c r="AT886" i="3"/>
  <c r="BA929" i="1"/>
  <c r="BA891" i="3" s="1"/>
  <c r="AU891" i="3"/>
  <c r="BA985" i="1"/>
  <c r="BA947" i="3" s="1"/>
  <c r="AU947" i="3"/>
  <c r="BA994" i="1"/>
  <c r="BA956" i="3" s="1"/>
  <c r="AU956" i="3"/>
  <c r="BA1020" i="1"/>
  <c r="BA982" i="3" s="1"/>
  <c r="BA1089" i="1"/>
  <c r="BA1051" i="3" s="1"/>
  <c r="AU1051" i="3"/>
  <c r="BA258" i="1"/>
  <c r="BA220" i="3" s="1"/>
  <c r="AU220" i="3"/>
  <c r="AB327" i="1"/>
  <c r="AB326" i="1" s="1"/>
  <c r="AZ382" i="1"/>
  <c r="AZ344" i="3" s="1"/>
  <c r="AZ457" i="1"/>
  <c r="AZ419" i="3" s="1"/>
  <c r="AT419" i="3"/>
  <c r="AZ479" i="1"/>
  <c r="AZ441" i="3" s="1"/>
  <c r="AT441" i="3"/>
  <c r="BA490" i="1"/>
  <c r="BA452" i="3" s="1"/>
  <c r="AU452" i="3"/>
  <c r="BA541" i="1"/>
  <c r="BA503" i="3" s="1"/>
  <c r="AU503" i="3"/>
  <c r="BA557" i="1"/>
  <c r="BA519" i="3" s="1"/>
  <c r="AU519" i="3"/>
  <c r="AZ625" i="1"/>
  <c r="AZ587" i="3" s="1"/>
  <c r="AT587" i="3"/>
  <c r="BA642" i="1"/>
  <c r="BA604" i="3" s="1"/>
  <c r="AU604" i="3"/>
  <c r="AZ670" i="1"/>
  <c r="AZ632" i="3" s="1"/>
  <c r="AT632" i="3"/>
  <c r="AZ682" i="1"/>
  <c r="AZ644" i="3" s="1"/>
  <c r="AT644" i="3"/>
  <c r="BA770" i="1"/>
  <c r="BA732" i="3" s="1"/>
  <c r="BA776" i="1"/>
  <c r="BA738" i="3" s="1"/>
  <c r="AU738" i="3"/>
  <c r="AZ785" i="1"/>
  <c r="AZ747" i="3" s="1"/>
  <c r="AT747" i="3"/>
  <c r="BA807" i="1"/>
  <c r="BA769" i="3" s="1"/>
  <c r="BA855" i="1"/>
  <c r="BA817" i="3" s="1"/>
  <c r="AU817" i="3"/>
  <c r="AZ934" i="1"/>
  <c r="AZ896" i="3" s="1"/>
  <c r="AT896" i="3"/>
  <c r="BA947" i="1"/>
  <c r="BA909" i="3" s="1"/>
  <c r="AU909" i="3"/>
  <c r="BA949" i="1"/>
  <c r="BA911" i="3" s="1"/>
  <c r="AU911" i="3"/>
  <c r="AZ953" i="1"/>
  <c r="AZ915" i="3" s="1"/>
  <c r="AT915" i="3"/>
  <c r="AZ960" i="1"/>
  <c r="AZ922" i="3" s="1"/>
  <c r="BA970" i="1"/>
  <c r="BA932" i="3" s="1"/>
  <c r="AU932" i="3"/>
  <c r="AZ1014" i="1"/>
  <c r="AZ976" i="3" s="1"/>
  <c r="AT976" i="3"/>
  <c r="AS88" i="1"/>
  <c r="AS50" i="3" s="1"/>
  <c r="AZ343" i="1"/>
  <c r="AZ305" i="3" s="1"/>
  <c r="AT305" i="3"/>
  <c r="AZ91" i="1"/>
  <c r="AZ53" i="3" s="1"/>
  <c r="AT53" i="3"/>
  <c r="BA129" i="1"/>
  <c r="BA91" i="3" s="1"/>
  <c r="AU91" i="3"/>
  <c r="AC195" i="1"/>
  <c r="AR195" i="1" s="1"/>
  <c r="AZ234" i="1"/>
  <c r="AZ196" i="3" s="1"/>
  <c r="AT196" i="3"/>
  <c r="P249" i="1"/>
  <c r="AZ345" i="1"/>
  <c r="AZ307" i="3" s="1"/>
  <c r="AT307" i="3"/>
  <c r="BA392" i="1"/>
  <c r="BA354" i="3" s="1"/>
  <c r="AU354" i="3"/>
  <c r="AZ478" i="1"/>
  <c r="AZ440" i="3" s="1"/>
  <c r="AT440" i="3"/>
  <c r="BA542" i="1"/>
  <c r="BA504" i="3" s="1"/>
  <c r="AU504" i="3"/>
  <c r="BA574" i="1"/>
  <c r="BA536" i="3" s="1"/>
  <c r="AU536" i="3"/>
  <c r="AU550" i="3"/>
  <c r="P147" i="1"/>
  <c r="BA157" i="1"/>
  <c r="BA119" i="3" s="1"/>
  <c r="AU119" i="3"/>
  <c r="BA251" i="1"/>
  <c r="BA213" i="3" s="1"/>
  <c r="AU213" i="3"/>
  <c r="AZ269" i="1"/>
  <c r="AZ231" i="3" s="1"/>
  <c r="AT231" i="3"/>
  <c r="BA328" i="1"/>
  <c r="BA290" i="3" s="1"/>
  <c r="AU290" i="3"/>
  <c r="AU308" i="3"/>
  <c r="BA353" i="1"/>
  <c r="BA315" i="3" s="1"/>
  <c r="AU315" i="3"/>
  <c r="AZ377" i="1"/>
  <c r="AZ339" i="3" s="1"/>
  <c r="AT339" i="3"/>
  <c r="AZ383" i="1"/>
  <c r="AZ345" i="3" s="1"/>
  <c r="AT345" i="3"/>
  <c r="BA388" i="1"/>
  <c r="BA350" i="3" s="1"/>
  <c r="AU350" i="3"/>
  <c r="AZ396" i="1"/>
  <c r="AZ358" i="3" s="1"/>
  <c r="BA417" i="1"/>
  <c r="BA379" i="3" s="1"/>
  <c r="AU379" i="3"/>
  <c r="AZ452" i="1"/>
  <c r="AZ414" i="3" s="1"/>
  <c r="AT414" i="3"/>
  <c r="BA481" i="1"/>
  <c r="BA443" i="3" s="1"/>
  <c r="BA484" i="1"/>
  <c r="BA446" i="3" s="1"/>
  <c r="AU446" i="3"/>
  <c r="AZ514" i="1"/>
  <c r="AZ476" i="3" s="1"/>
  <c r="AT476" i="3"/>
  <c r="BA518" i="1"/>
  <c r="BA480" i="3" s="1"/>
  <c r="AU480" i="3"/>
  <c r="AQ545" i="1"/>
  <c r="AZ563" i="1"/>
  <c r="AZ525" i="3" s="1"/>
  <c r="AT525" i="3"/>
  <c r="AZ571" i="1"/>
  <c r="AZ533" i="3" s="1"/>
  <c r="AT533" i="3"/>
  <c r="BA582" i="1"/>
  <c r="BA544" i="3" s="1"/>
  <c r="AU544" i="3"/>
  <c r="AZ591" i="1"/>
  <c r="AZ553" i="3" s="1"/>
  <c r="AT553" i="3"/>
  <c r="AD604" i="1"/>
  <c r="AD566" i="3" s="1"/>
  <c r="BA612" i="1"/>
  <c r="BA574" i="3" s="1"/>
  <c r="AU574" i="3"/>
  <c r="AZ623" i="1"/>
  <c r="AZ585" i="3" s="1"/>
  <c r="AT585" i="3"/>
  <c r="AU593" i="3"/>
  <c r="BA638" i="1"/>
  <c r="BA600" i="3" s="1"/>
  <c r="AU600" i="3"/>
  <c r="AZ639" i="1"/>
  <c r="AZ601" i="3" s="1"/>
  <c r="O641" i="1"/>
  <c r="AU607" i="3"/>
  <c r="O646" i="1"/>
  <c r="BA682" i="1"/>
  <c r="BA644" i="3" s="1"/>
  <c r="AU644" i="3"/>
  <c r="AZ732" i="1"/>
  <c r="AZ694" i="3" s="1"/>
  <c r="AZ735" i="1"/>
  <c r="AZ697" i="3" s="1"/>
  <c r="AT697" i="3"/>
  <c r="BA736" i="1"/>
  <c r="BA698" i="3" s="1"/>
  <c r="AU698" i="3"/>
  <c r="AZ737" i="1"/>
  <c r="AZ699" i="3" s="1"/>
  <c r="AZ766" i="1"/>
  <c r="AZ728" i="3" s="1"/>
  <c r="BA787" i="1"/>
  <c r="BA749" i="3" s="1"/>
  <c r="AZ795" i="1"/>
  <c r="AZ757" i="3" s="1"/>
  <c r="AT757" i="3"/>
  <c r="BA816" i="1"/>
  <c r="BA778" i="3" s="1"/>
  <c r="AZ831" i="1"/>
  <c r="AZ793" i="3" s="1"/>
  <c r="BA863" i="1"/>
  <c r="BA825" i="3" s="1"/>
  <c r="BA865" i="1"/>
  <c r="BA827" i="3" s="1"/>
  <c r="AU827" i="3"/>
  <c r="AT828" i="3"/>
  <c r="AZ914" i="1"/>
  <c r="AZ876" i="3" s="1"/>
  <c r="AT876" i="3"/>
  <c r="AC925" i="1"/>
  <c r="BA988" i="1"/>
  <c r="BA950" i="3" s="1"/>
  <c r="AU950" i="3"/>
  <c r="AZ1020" i="1"/>
  <c r="AZ982" i="3" s="1"/>
  <c r="AT982" i="3"/>
  <c r="BA1046" i="1"/>
  <c r="BA1008" i="3" s="1"/>
  <c r="AZ186" i="1"/>
  <c r="AZ148" i="3" s="1"/>
  <c r="AT148" i="3"/>
  <c r="AZ357" i="1"/>
  <c r="AZ319" i="3" s="1"/>
  <c r="AT319" i="3"/>
  <c r="AZ358" i="1"/>
  <c r="AZ320" i="3" s="1"/>
  <c r="BA186" i="1"/>
  <c r="BA148" i="3" s="1"/>
  <c r="AU148" i="3"/>
  <c r="BA216" i="1"/>
  <c r="BA178" i="3" s="1"/>
  <c r="AU178" i="3"/>
  <c r="BA240" i="1"/>
  <c r="BA202" i="3" s="1"/>
  <c r="AU202" i="3"/>
  <c r="AZ378" i="1"/>
  <c r="AZ340" i="3" s="1"/>
  <c r="AT340" i="3"/>
  <c r="BA458" i="1"/>
  <c r="BA420" i="3" s="1"/>
  <c r="AU420" i="3"/>
  <c r="AZ510" i="1"/>
  <c r="AZ472" i="3" s="1"/>
  <c r="AT472" i="3"/>
  <c r="BA578" i="1"/>
  <c r="BA540" i="3" s="1"/>
  <c r="AU540" i="3"/>
  <c r="AZ154" i="1"/>
  <c r="AZ116" i="3" s="1"/>
  <c r="AT116" i="3"/>
  <c r="BA158" i="1"/>
  <c r="BA120" i="3" s="1"/>
  <c r="AU120" i="3"/>
  <c r="AC178" i="1"/>
  <c r="AR178" i="1" s="1"/>
  <c r="AZ242" i="1"/>
  <c r="AZ204" i="3" s="1"/>
  <c r="AT204" i="3"/>
  <c r="AB137" i="1"/>
  <c r="AB136" i="1" s="1"/>
  <c r="AB135" i="1" s="1"/>
  <c r="AD147" i="1"/>
  <c r="AD109" i="3" s="1"/>
  <c r="BA188" i="1"/>
  <c r="BA150" i="3" s="1"/>
  <c r="AU150" i="3"/>
  <c r="BA200" i="1"/>
  <c r="BA162" i="3" s="1"/>
  <c r="AU162" i="3"/>
  <c r="AZ249" i="1"/>
  <c r="AZ211" i="3" s="1"/>
  <c r="AZ352" i="1"/>
  <c r="AZ314" i="3" s="1"/>
  <c r="AT314" i="3"/>
  <c r="P370" i="1"/>
  <c r="P393" i="1"/>
  <c r="BA396" i="1"/>
  <c r="BA358" i="3" s="1"/>
  <c r="AU358" i="3"/>
  <c r="AZ446" i="1"/>
  <c r="AZ408" i="3" s="1"/>
  <c r="AT408" i="3"/>
  <c r="BA452" i="1"/>
  <c r="BA414" i="3" s="1"/>
  <c r="AU414" i="3"/>
  <c r="AZ471" i="1"/>
  <c r="AZ433" i="3" s="1"/>
  <c r="AT433" i="3"/>
  <c r="AZ508" i="1"/>
  <c r="AZ470" i="3" s="1"/>
  <c r="AT470" i="3"/>
  <c r="AZ509" i="1"/>
  <c r="AZ471" i="3" s="1"/>
  <c r="AT471" i="3"/>
  <c r="AZ513" i="1"/>
  <c r="AZ475" i="3" s="1"/>
  <c r="AT475" i="3"/>
  <c r="AU476" i="3"/>
  <c r="AZ526" i="1"/>
  <c r="AZ488" i="3" s="1"/>
  <c r="AZ530" i="1"/>
  <c r="AZ492" i="3" s="1"/>
  <c r="AT492" i="3"/>
  <c r="AZ543" i="1"/>
  <c r="AZ505" i="3" s="1"/>
  <c r="AT505" i="3"/>
  <c r="BA544" i="1"/>
  <c r="BA506" i="3" s="1"/>
  <c r="AU506" i="3"/>
  <c r="AZ545" i="1"/>
  <c r="AZ507" i="3" s="1"/>
  <c r="AZ562" i="1"/>
  <c r="AZ524" i="3" s="1"/>
  <c r="AZ566" i="1"/>
  <c r="AZ528" i="3" s="1"/>
  <c r="N618" i="1"/>
  <c r="P618" i="1" s="1"/>
  <c r="BA623" i="1"/>
  <c r="BA585" i="3" s="1"/>
  <c r="AU585" i="3"/>
  <c r="AC627" i="1"/>
  <c r="BA628" i="1"/>
  <c r="BA590" i="3" s="1"/>
  <c r="AU590" i="3"/>
  <c r="AZ629" i="1"/>
  <c r="AZ591" i="3" s="1"/>
  <c r="AZ645" i="1"/>
  <c r="AZ607" i="3" s="1"/>
  <c r="AT607" i="3"/>
  <c r="BA647" i="1"/>
  <c r="BA609" i="3" s="1"/>
  <c r="AU609" i="3"/>
  <c r="P652" i="1"/>
  <c r="AB721" i="1"/>
  <c r="AQ721" i="1" s="1"/>
  <c r="BA729" i="1"/>
  <c r="BA691" i="3" s="1"/>
  <c r="AU691" i="3"/>
  <c r="BA735" i="1"/>
  <c r="BA697" i="3" s="1"/>
  <c r="AU697" i="3"/>
  <c r="AZ744" i="1"/>
  <c r="AZ706" i="3" s="1"/>
  <c r="AT706" i="3"/>
  <c r="BA760" i="1"/>
  <c r="BA722" i="3" s="1"/>
  <c r="AU722" i="3"/>
  <c r="BA801" i="1"/>
  <c r="BA763" i="3" s="1"/>
  <c r="AU763" i="3"/>
  <c r="BA811" i="1"/>
  <c r="BA773" i="3" s="1"/>
  <c r="AZ825" i="1"/>
  <c r="AZ787" i="3" s="1"/>
  <c r="AT787" i="3"/>
  <c r="AZ863" i="1"/>
  <c r="AZ825" i="3" s="1"/>
  <c r="AT825" i="3"/>
  <c r="BA866" i="1"/>
  <c r="BA828" i="3" s="1"/>
  <c r="AU828" i="3"/>
  <c r="AZ873" i="1"/>
  <c r="AZ835" i="3" s="1"/>
  <c r="AT835" i="3"/>
  <c r="AZ905" i="1"/>
  <c r="AZ867" i="3" s="1"/>
  <c r="AT867" i="3"/>
  <c r="BA909" i="1"/>
  <c r="BA871" i="3" s="1"/>
  <c r="AU871" i="3"/>
  <c r="N937" i="1"/>
  <c r="N936" i="1" s="1"/>
  <c r="BA938" i="1"/>
  <c r="BA900" i="3" s="1"/>
  <c r="BA952" i="1"/>
  <c r="BA914" i="3" s="1"/>
  <c r="AU914" i="3"/>
  <c r="AZ969" i="1"/>
  <c r="AZ931" i="3" s="1"/>
  <c r="AT931" i="3"/>
  <c r="BA982" i="1"/>
  <c r="BA944" i="3" s="1"/>
  <c r="AU944" i="3"/>
  <c r="AZ988" i="1"/>
  <c r="AZ950" i="3" s="1"/>
  <c r="AT950" i="3"/>
  <c r="AZ989" i="1"/>
  <c r="AZ951" i="3" s="1"/>
  <c r="AT951" i="3"/>
  <c r="AZ1012" i="1"/>
  <c r="AZ974" i="3" s="1"/>
  <c r="AT974" i="3"/>
  <c r="BA1038" i="1"/>
  <c r="BA1000" i="3" s="1"/>
  <c r="AU1000" i="3"/>
  <c r="O1048" i="1"/>
  <c r="AR1049" i="1"/>
  <c r="BA1084" i="1"/>
  <c r="BA1046" i="3" s="1"/>
  <c r="AU1046" i="3"/>
  <c r="AZ1099" i="1"/>
  <c r="AZ1061" i="3" s="1"/>
  <c r="AT1061" i="3"/>
  <c r="AZ133" i="1"/>
  <c r="AZ95" i="3" s="1"/>
  <c r="AT95" i="3"/>
  <c r="AZ258" i="1"/>
  <c r="AZ220" i="3" s="1"/>
  <c r="AZ92" i="1"/>
  <c r="AZ54" i="3" s="1"/>
  <c r="AT54" i="3"/>
  <c r="BA192" i="1"/>
  <c r="BA154" i="3" s="1"/>
  <c r="AU154" i="3"/>
  <c r="AZ201" i="1"/>
  <c r="AZ163" i="3" s="1"/>
  <c r="AT163" i="3"/>
  <c r="BA241" i="1"/>
  <c r="BA203" i="3" s="1"/>
  <c r="AU203" i="3"/>
  <c r="BA339" i="1"/>
  <c r="BA301" i="3" s="1"/>
  <c r="AU301" i="3"/>
  <c r="AZ468" i="1"/>
  <c r="AZ430" i="3" s="1"/>
  <c r="AT430" i="3"/>
  <c r="AZ518" i="1"/>
  <c r="AZ480" i="3" s="1"/>
  <c r="BA559" i="1"/>
  <c r="BA521" i="3" s="1"/>
  <c r="AU521" i="3"/>
  <c r="AZ570" i="1"/>
  <c r="AZ532" i="3" s="1"/>
  <c r="AT532" i="3"/>
  <c r="AZ589" i="1"/>
  <c r="AZ551" i="3" s="1"/>
  <c r="AT551" i="3"/>
  <c r="AZ72" i="1"/>
  <c r="AZ34" i="3" s="1"/>
  <c r="AT34" i="3"/>
  <c r="AZ85" i="1"/>
  <c r="AZ47" i="3" s="1"/>
  <c r="BA93" i="1"/>
  <c r="BA55" i="3" s="1"/>
  <c r="AU55" i="3"/>
  <c r="AU99" i="3"/>
  <c r="AZ140" i="1"/>
  <c r="AZ102" i="3" s="1"/>
  <c r="AT102" i="3"/>
  <c r="BA201" i="1"/>
  <c r="BA163" i="3" s="1"/>
  <c r="AU163" i="3"/>
  <c r="BA213" i="1"/>
  <c r="BA175" i="3" s="1"/>
  <c r="AU175" i="3"/>
  <c r="BA249" i="1"/>
  <c r="BA211" i="3" s="1"/>
  <c r="AU211" i="3"/>
  <c r="BA72" i="1"/>
  <c r="BA34" i="3" s="1"/>
  <c r="AU34" i="3"/>
  <c r="AZ104" i="1"/>
  <c r="AZ66" i="3" s="1"/>
  <c r="P191" i="1"/>
  <c r="N202" i="1"/>
  <c r="AC226" i="1"/>
  <c r="AR226" i="1" s="1"/>
  <c r="BA329" i="1"/>
  <c r="BA291" i="3" s="1"/>
  <c r="AU291" i="3"/>
  <c r="BA338" i="1"/>
  <c r="BA300" i="3" s="1"/>
  <c r="AU300" i="3"/>
  <c r="AZ346" i="1"/>
  <c r="AZ308" i="3" s="1"/>
  <c r="AT308" i="3"/>
  <c r="AZ353" i="1"/>
  <c r="AZ315" i="3" s="1"/>
  <c r="AT315" i="3"/>
  <c r="AZ58" i="1"/>
  <c r="AT20" i="3"/>
  <c r="P71" i="1"/>
  <c r="BA104" i="1"/>
  <c r="BA66" i="3" s="1"/>
  <c r="AU66" i="3"/>
  <c r="BA164" i="1"/>
  <c r="BA126" i="3" s="1"/>
  <c r="AU126" i="3"/>
  <c r="N177" i="1"/>
  <c r="AT153" i="3"/>
  <c r="BA198" i="1"/>
  <c r="BA160" i="3" s="1"/>
  <c r="AU160" i="3"/>
  <c r="AC210" i="1"/>
  <c r="AT185" i="3"/>
  <c r="AB249" i="1"/>
  <c r="AQ249" i="1" s="1"/>
  <c r="AQ248" i="1" s="1"/>
  <c r="BA261" i="1"/>
  <c r="BA223" i="3" s="1"/>
  <c r="AU223" i="3"/>
  <c r="BA283" i="1"/>
  <c r="BA245" i="3" s="1"/>
  <c r="AU245" i="3"/>
  <c r="BA289" i="1"/>
  <c r="BA251" i="3" s="1"/>
  <c r="AU251" i="3"/>
  <c r="AD301" i="1"/>
  <c r="AD263" i="3" s="1"/>
  <c r="BA320" i="1"/>
  <c r="BA282" i="3" s="1"/>
  <c r="AU282" i="3"/>
  <c r="BA370" i="1"/>
  <c r="BA332" i="3" s="1"/>
  <c r="AU332" i="3"/>
  <c r="BA379" i="1"/>
  <c r="BA341" i="3" s="1"/>
  <c r="AU341" i="3"/>
  <c r="AZ386" i="1"/>
  <c r="AZ348" i="3" s="1"/>
  <c r="AT348" i="3"/>
  <c r="AZ417" i="1"/>
  <c r="AZ379" i="3" s="1"/>
  <c r="AT379" i="3"/>
  <c r="AZ455" i="1"/>
  <c r="AZ417" i="3" s="1"/>
  <c r="AT417" i="3"/>
  <c r="BA465" i="1"/>
  <c r="BA427" i="3" s="1"/>
  <c r="AZ494" i="1"/>
  <c r="AZ456" i="3" s="1"/>
  <c r="AT456" i="3"/>
  <c r="AZ517" i="1"/>
  <c r="AZ479" i="3" s="1"/>
  <c r="AT479" i="3"/>
  <c r="AU488" i="3"/>
  <c r="BA530" i="1"/>
  <c r="BA492" i="3" s="1"/>
  <c r="AU492" i="3"/>
  <c r="BA545" i="1"/>
  <c r="BA507" i="3" s="1"/>
  <c r="AU507" i="3"/>
  <c r="P561" i="1"/>
  <c r="BA562" i="1"/>
  <c r="BA524" i="3" s="1"/>
  <c r="AU524" i="3"/>
  <c r="P565" i="1"/>
  <c r="BA566" i="1"/>
  <c r="BA528" i="3" s="1"/>
  <c r="AU528" i="3"/>
  <c r="AZ585" i="1"/>
  <c r="AZ547" i="3" s="1"/>
  <c r="AT547" i="3"/>
  <c r="BA610" i="1"/>
  <c r="BA572" i="3" s="1"/>
  <c r="AU572" i="3"/>
  <c r="P611" i="1"/>
  <c r="AZ619" i="1"/>
  <c r="AZ581" i="3" s="1"/>
  <c r="AC625" i="1"/>
  <c r="AZ626" i="1"/>
  <c r="AZ588" i="3" s="1"/>
  <c r="BA639" i="1"/>
  <c r="BA601" i="3" s="1"/>
  <c r="AU601" i="3"/>
  <c r="BA652" i="1"/>
  <c r="BA614" i="3" s="1"/>
  <c r="AU614" i="3"/>
  <c r="O681" i="1"/>
  <c r="P697" i="1"/>
  <c r="AZ711" i="1"/>
  <c r="AZ673" i="3" s="1"/>
  <c r="AT673" i="3"/>
  <c r="N723" i="1"/>
  <c r="BA732" i="1"/>
  <c r="BA694" i="3" s="1"/>
  <c r="AU694" i="3"/>
  <c r="BA737" i="1"/>
  <c r="BA699" i="3" s="1"/>
  <c r="AU699" i="3"/>
  <c r="BA745" i="1"/>
  <c r="BA707" i="3" s="1"/>
  <c r="AU707" i="3"/>
  <c r="AZ752" i="1"/>
  <c r="AZ714" i="3" s="1"/>
  <c r="AT714" i="3"/>
  <c r="BA786" i="1"/>
  <c r="BA748" i="3" s="1"/>
  <c r="AU748" i="3"/>
  <c r="BA799" i="1"/>
  <c r="BA761" i="3" s="1"/>
  <c r="AU761" i="3"/>
  <c r="BA803" i="1"/>
  <c r="BA765" i="3" s="1"/>
  <c r="BA832" i="1"/>
  <c r="BA794" i="3" s="1"/>
  <c r="AU794" i="3"/>
  <c r="BA834" i="1"/>
  <c r="BA796" i="3" s="1"/>
  <c r="AU796" i="3"/>
  <c r="AZ835" i="1"/>
  <c r="AZ797" i="3" s="1"/>
  <c r="AT797" i="3"/>
  <c r="AT798" i="3"/>
  <c r="AZ837" i="1"/>
  <c r="AZ799" i="3" s="1"/>
  <c r="AT799" i="3"/>
  <c r="AZ838" i="1"/>
  <c r="AZ800" i="3" s="1"/>
  <c r="AT800" i="3"/>
  <c r="AB863" i="1"/>
  <c r="BA873" i="1"/>
  <c r="BA835" i="3" s="1"/>
  <c r="AU835" i="3"/>
  <c r="AZ916" i="1"/>
  <c r="AZ878" i="3" s="1"/>
  <c r="AT878" i="3"/>
  <c r="BA945" i="1"/>
  <c r="BA907" i="3" s="1"/>
  <c r="AU907" i="3"/>
  <c r="O959" i="1"/>
  <c r="P1001" i="1"/>
  <c r="AZ1001" i="1"/>
  <c r="AZ963" i="3" s="1"/>
  <c r="BA1012" i="1"/>
  <c r="BA974" i="3" s="1"/>
  <c r="AU974" i="3"/>
  <c r="BA1034" i="1"/>
  <c r="BA996" i="3" s="1"/>
  <c r="AU996" i="3"/>
  <c r="AZ1053" i="1"/>
  <c r="AZ1015" i="3" s="1"/>
  <c r="AT1015" i="3"/>
  <c r="AZ1060" i="1"/>
  <c r="AZ1022" i="3" s="1"/>
  <c r="AT1022" i="3"/>
  <c r="BA1093" i="1"/>
  <c r="BA1055" i="3" s="1"/>
  <c r="AU1055" i="3"/>
  <c r="AZ141" i="1"/>
  <c r="AZ103" i="3" s="1"/>
  <c r="AT103" i="3"/>
  <c r="AZ182" i="1"/>
  <c r="AZ144" i="3" s="1"/>
  <c r="AT144" i="3"/>
  <c r="AZ209" i="1"/>
  <c r="AZ171" i="3" s="1"/>
  <c r="AT171" i="3"/>
  <c r="BA58" i="1"/>
  <c r="AU20" i="3"/>
  <c r="AZ71" i="1"/>
  <c r="AZ33" i="3" s="1"/>
  <c r="AT33" i="3"/>
  <c r="AZ99" i="1"/>
  <c r="AZ61" i="3" s="1"/>
  <c r="AT61" i="3"/>
  <c r="AT62" i="3"/>
  <c r="N163" i="1"/>
  <c r="N162" i="1" s="1"/>
  <c r="AZ176" i="1"/>
  <c r="AZ138" i="3" s="1"/>
  <c r="AT138" i="3"/>
  <c r="AZ179" i="1"/>
  <c r="AZ141" i="3" s="1"/>
  <c r="AT141" i="3"/>
  <c r="BA190" i="1"/>
  <c r="BA152" i="3" s="1"/>
  <c r="AU152" i="3"/>
  <c r="BA211" i="1"/>
  <c r="BA173" i="3" s="1"/>
  <c r="AZ220" i="1"/>
  <c r="AZ182" i="3" s="1"/>
  <c r="AT182" i="3"/>
  <c r="BA223" i="1"/>
  <c r="BA185" i="3" s="1"/>
  <c r="AU185" i="3"/>
  <c r="AZ224" i="1"/>
  <c r="AZ186" i="3" s="1"/>
  <c r="AT186" i="3"/>
  <c r="AC249" i="1"/>
  <c r="AC248" i="1" s="1"/>
  <c r="BA254" i="1"/>
  <c r="BA216" i="3" s="1"/>
  <c r="BA257" i="1"/>
  <c r="BA219" i="3" s="1"/>
  <c r="AZ262" i="1"/>
  <c r="AZ224" i="3" s="1"/>
  <c r="AZ280" i="1"/>
  <c r="AZ242" i="3" s="1"/>
  <c r="AT242" i="3"/>
  <c r="AZ344" i="1"/>
  <c r="AZ306" i="3" s="1"/>
  <c r="AT306" i="3"/>
  <c r="N369" i="1"/>
  <c r="N368" i="1" s="1"/>
  <c r="N367" i="1" s="1"/>
  <c r="AZ371" i="1"/>
  <c r="AZ333" i="3" s="1"/>
  <c r="AT333" i="3"/>
  <c r="BA393" i="1"/>
  <c r="BA355" i="3" s="1"/>
  <c r="AU355" i="3"/>
  <c r="AZ449" i="1"/>
  <c r="AZ411" i="3" s="1"/>
  <c r="AT411" i="3"/>
  <c r="AZ460" i="1"/>
  <c r="AZ422" i="3" s="1"/>
  <c r="AT422" i="3"/>
  <c r="BA473" i="1"/>
  <c r="BA435" i="3" s="1"/>
  <c r="AZ484" i="1"/>
  <c r="AZ446" i="3" s="1"/>
  <c r="AT446" i="3"/>
  <c r="AZ498" i="1"/>
  <c r="AZ460" i="3" s="1"/>
  <c r="AT460" i="3"/>
  <c r="AZ506" i="1"/>
  <c r="AZ468" i="3" s="1"/>
  <c r="AZ525" i="1"/>
  <c r="AZ487" i="3" s="1"/>
  <c r="AT487" i="3"/>
  <c r="AT491" i="3"/>
  <c r="AZ538" i="1"/>
  <c r="AZ500" i="3" s="1"/>
  <c r="AT500" i="3"/>
  <c r="BA550" i="1"/>
  <c r="BA512" i="3" s="1"/>
  <c r="BA590" i="1"/>
  <c r="BA552" i="3" s="1"/>
  <c r="AU552" i="3"/>
  <c r="AC619" i="1"/>
  <c r="AD619" i="1" s="1"/>
  <c r="AD581" i="3" s="1"/>
  <c r="BA634" i="1"/>
  <c r="BA596" i="3" s="1"/>
  <c r="AU596" i="3"/>
  <c r="N651" i="1"/>
  <c r="AC681" i="1"/>
  <c r="BA690" i="1"/>
  <c r="BA652" i="3" s="1"/>
  <c r="AU652" i="3"/>
  <c r="N692" i="1"/>
  <c r="N691" i="1" s="1"/>
  <c r="AT659" i="3"/>
  <c r="AZ717" i="1"/>
  <c r="AZ679" i="3" s="1"/>
  <c r="AZ720" i="1"/>
  <c r="AZ682" i="3" s="1"/>
  <c r="AZ728" i="1"/>
  <c r="AZ690" i="3" s="1"/>
  <c r="AT690" i="3"/>
  <c r="AD786" i="1"/>
  <c r="AD748" i="3" s="1"/>
  <c r="AZ802" i="1"/>
  <c r="AZ764" i="3" s="1"/>
  <c r="AT764" i="3"/>
  <c r="AZ803" i="1"/>
  <c r="AZ765" i="3" s="1"/>
  <c r="AT765" i="3"/>
  <c r="BA824" i="1"/>
  <c r="BA786" i="3" s="1"/>
  <c r="AU786" i="3"/>
  <c r="AZ828" i="1"/>
  <c r="AZ790" i="3" s="1"/>
  <c r="AT790" i="3"/>
  <c r="BA833" i="1"/>
  <c r="BA795" i="3" s="1"/>
  <c r="AU795" i="3"/>
  <c r="BA835" i="1"/>
  <c r="BA797" i="3" s="1"/>
  <c r="AU797" i="3"/>
  <c r="BA836" i="1"/>
  <c r="BA798" i="3" s="1"/>
  <c r="AU798" i="3"/>
  <c r="AZ840" i="1"/>
  <c r="AZ802" i="3" s="1"/>
  <c r="AT802" i="3"/>
  <c r="AZ854" i="1"/>
  <c r="AZ816" i="3" s="1"/>
  <c r="AT816" i="3"/>
  <c r="AZ987" i="1"/>
  <c r="AZ949" i="3" s="1"/>
  <c r="AT949" i="3"/>
  <c r="AZ990" i="1"/>
  <c r="AZ952" i="3" s="1"/>
  <c r="AT952" i="3"/>
  <c r="AZ992" i="1"/>
  <c r="AZ954" i="3" s="1"/>
  <c r="AT954" i="3"/>
  <c r="AZ993" i="1"/>
  <c r="AZ955" i="3" s="1"/>
  <c r="AT955" i="3"/>
  <c r="BA995" i="1"/>
  <c r="BA957" i="3" s="1"/>
  <c r="AU957" i="3"/>
  <c r="AU963" i="3"/>
  <c r="N1019" i="1"/>
  <c r="N1018" i="1" s="1"/>
  <c r="BA1025" i="1"/>
  <c r="BA987" i="3" s="1"/>
  <c r="AU987" i="3"/>
  <c r="BA1091" i="1"/>
  <c r="BA1053" i="3" s="1"/>
  <c r="AU1053" i="3"/>
  <c r="BA194" i="1"/>
  <c r="BA156" i="3" s="1"/>
  <c r="AZ241" i="1"/>
  <c r="AZ203" i="3" s="1"/>
  <c r="AT203" i="3"/>
  <c r="BA71" i="1"/>
  <c r="BA33" i="3" s="1"/>
  <c r="AU33" i="3"/>
  <c r="BA97" i="1"/>
  <c r="BA59" i="3" s="1"/>
  <c r="BA101" i="1"/>
  <c r="BA63" i="3" s="1"/>
  <c r="AU63" i="3"/>
  <c r="BA168" i="1"/>
  <c r="BA130" i="3" s="1"/>
  <c r="AU130" i="3"/>
  <c r="BA176" i="1"/>
  <c r="BA138" i="3" s="1"/>
  <c r="AZ196" i="1"/>
  <c r="AZ158" i="3" s="1"/>
  <c r="AT158" i="3"/>
  <c r="BA197" i="1"/>
  <c r="BA159" i="3" s="1"/>
  <c r="AU159" i="3"/>
  <c r="BA220" i="1"/>
  <c r="BA182" i="3" s="1"/>
  <c r="AU182" i="3"/>
  <c r="AZ229" i="1"/>
  <c r="AZ191" i="3" s="1"/>
  <c r="BA262" i="1"/>
  <c r="BA224" i="3" s="1"/>
  <c r="AU224" i="3"/>
  <c r="AZ275" i="1"/>
  <c r="AZ237" i="3" s="1"/>
  <c r="AT309" i="3"/>
  <c r="AT316" i="3"/>
  <c r="AZ362" i="1"/>
  <c r="AZ324" i="3" s="1"/>
  <c r="AZ365" i="1"/>
  <c r="AZ327" i="3" s="1"/>
  <c r="BA371" i="1"/>
  <c r="BA333" i="3" s="1"/>
  <c r="AU333" i="3"/>
  <c r="AZ438" i="1"/>
  <c r="AZ400" i="3" s="1"/>
  <c r="AZ442" i="1"/>
  <c r="AZ404" i="3" s="1"/>
  <c r="AT404" i="3"/>
  <c r="BA457" i="1"/>
  <c r="BA419" i="3" s="1"/>
  <c r="AZ486" i="1"/>
  <c r="AZ448" i="3" s="1"/>
  <c r="AZ497" i="1"/>
  <c r="AZ459" i="3" s="1"/>
  <c r="AT459" i="3"/>
  <c r="AU468" i="3"/>
  <c r="AZ533" i="1"/>
  <c r="AZ495" i="3" s="1"/>
  <c r="AU500" i="3"/>
  <c r="AZ546" i="1"/>
  <c r="AZ508" i="3" s="1"/>
  <c r="AT508" i="3"/>
  <c r="BA552" i="1"/>
  <c r="BA514" i="3" s="1"/>
  <c r="AU514" i="3"/>
  <c r="BA554" i="1"/>
  <c r="BA516" i="3" s="1"/>
  <c r="AU516" i="3"/>
  <c r="AZ561" i="1"/>
  <c r="AZ523" i="3" s="1"/>
  <c r="AT523" i="3"/>
  <c r="AZ565" i="1"/>
  <c r="AZ527" i="3" s="1"/>
  <c r="AT527" i="3"/>
  <c r="AS565" i="1"/>
  <c r="AS527" i="3" s="1"/>
  <c r="AZ573" i="1"/>
  <c r="AZ535" i="3" s="1"/>
  <c r="BA576" i="1"/>
  <c r="BA538" i="3" s="1"/>
  <c r="AU538" i="3"/>
  <c r="BA577" i="1"/>
  <c r="BA539" i="3" s="1"/>
  <c r="AU539" i="3"/>
  <c r="BA580" i="1"/>
  <c r="BA542" i="3" s="1"/>
  <c r="AU542" i="3"/>
  <c r="AT548" i="3"/>
  <c r="AZ611" i="1"/>
  <c r="AZ573" i="3" s="1"/>
  <c r="AT573" i="3"/>
  <c r="AZ634" i="1"/>
  <c r="AZ596" i="3" s="1"/>
  <c r="AZ656" i="1"/>
  <c r="AZ618" i="3" s="1"/>
  <c r="AT618" i="3"/>
  <c r="BA728" i="1"/>
  <c r="BA690" i="3" s="1"/>
  <c r="AU690" i="3"/>
  <c r="AZ729" i="1"/>
  <c r="AZ691" i="3" s="1"/>
  <c r="AT691" i="3"/>
  <c r="AZ769" i="1"/>
  <c r="AZ731" i="3" s="1"/>
  <c r="BA793" i="1"/>
  <c r="BA755" i="3" s="1"/>
  <c r="AU755" i="3"/>
  <c r="BA805" i="1"/>
  <c r="BA767" i="3" s="1"/>
  <c r="AU767" i="3"/>
  <c r="AZ868" i="1"/>
  <c r="AZ830" i="3" s="1"/>
  <c r="AT830" i="3"/>
  <c r="BA903" i="1"/>
  <c r="BA865" i="3" s="1"/>
  <c r="AU865" i="3"/>
  <c r="BA911" i="1"/>
  <c r="BA873" i="3" s="1"/>
  <c r="AU873" i="3"/>
  <c r="AZ928" i="1"/>
  <c r="AZ890" i="3" s="1"/>
  <c r="AT890" i="3"/>
  <c r="BA972" i="1"/>
  <c r="BA934" i="3" s="1"/>
  <c r="AU934" i="3"/>
  <c r="BA978" i="1"/>
  <c r="BA940" i="3" s="1"/>
  <c r="AU940" i="3"/>
  <c r="BA986" i="1"/>
  <c r="BA948" i="3" s="1"/>
  <c r="AU948" i="3"/>
  <c r="BA990" i="1"/>
  <c r="BA952" i="3" s="1"/>
  <c r="AU952" i="3"/>
  <c r="BA993" i="1"/>
  <c r="BA955" i="3" s="1"/>
  <c r="AU955" i="3"/>
  <c r="AZ1074" i="1"/>
  <c r="AZ1036" i="3" s="1"/>
  <c r="AT1036" i="3"/>
  <c r="AZ1086" i="1"/>
  <c r="AZ1048" i="3" s="1"/>
  <c r="Z848" i="3"/>
  <c r="Z380" i="3"/>
  <c r="V848" i="3"/>
  <c r="V71" i="3"/>
  <c r="AC122" i="3"/>
  <c r="Y380" i="3"/>
  <c r="AB569" i="3"/>
  <c r="AB558" i="3" s="1"/>
  <c r="AB557" i="3" s="1"/>
  <c r="AC823" i="3"/>
  <c r="Y122" i="3"/>
  <c r="Y70" i="3" s="1"/>
  <c r="W71" i="3"/>
  <c r="W918" i="3"/>
  <c r="W917" i="3" s="1"/>
  <c r="W916" i="3" s="1"/>
  <c r="X978" i="3"/>
  <c r="E241" i="3"/>
  <c r="B241" i="3" s="1"/>
  <c r="B240" i="3"/>
  <c r="V648" i="3"/>
  <c r="V647" i="3" s="1"/>
  <c r="V622" i="3" s="1"/>
  <c r="T918" i="3"/>
  <c r="T917" i="3" s="1"/>
  <c r="T916" i="3" s="1"/>
  <c r="Z70" i="3"/>
  <c r="W145" i="3"/>
  <c r="W122" i="3" s="1"/>
  <c r="AC901" i="3"/>
  <c r="AB396" i="3"/>
  <c r="AB380" i="3" s="1"/>
  <c r="AC396" i="3"/>
  <c r="AC380" i="3" s="1"/>
  <c r="T718" i="3"/>
  <c r="T717" i="3" s="1"/>
  <c r="T716" i="3" s="1"/>
  <c r="AA848" i="3"/>
  <c r="X1028" i="3"/>
  <c r="E248" i="3"/>
  <c r="B247" i="3"/>
  <c r="B260" i="3"/>
  <c r="E261" i="3"/>
  <c r="B261" i="3" s="1"/>
  <c r="U917" i="3"/>
  <c r="U916" i="3" s="1"/>
  <c r="AA286" i="3"/>
  <c r="AA70" i="3" s="1"/>
  <c r="AA69" i="3" s="1"/>
  <c r="AA14" i="3" s="1"/>
  <c r="AB232" i="3"/>
  <c r="AB227" i="3" s="1"/>
  <c r="Y648" i="3"/>
  <c r="Y647" i="3" s="1"/>
  <c r="Y622" i="3" s="1"/>
  <c r="AC334" i="3"/>
  <c r="AC328" i="3" s="1"/>
  <c r="X848" i="3"/>
  <c r="E273" i="3"/>
  <c r="B272" i="3"/>
  <c r="T122" i="3"/>
  <c r="T70" i="3" s="1"/>
  <c r="T69" i="3" s="1"/>
  <c r="T14" i="3" s="1"/>
  <c r="W286" i="3"/>
  <c r="AB669" i="3"/>
  <c r="AB648" i="3" s="1"/>
  <c r="AB647" i="3" s="1"/>
  <c r="AB622" i="3" s="1"/>
  <c r="Y718" i="3"/>
  <c r="U53" i="1"/>
  <c r="U12" i="1"/>
  <c r="AG83" i="1"/>
  <c r="AG45" i="3" s="1"/>
  <c r="AF82" i="1"/>
  <c r="AG54" i="1"/>
  <c r="AE11" i="1"/>
  <c r="Z14" i="1"/>
  <c r="Z73" i="1"/>
  <c r="Z13" i="1" s="1"/>
  <c r="AR98" i="1"/>
  <c r="T109" i="1"/>
  <c r="AC113" i="1"/>
  <c r="AC102" i="1"/>
  <c r="T73" i="1"/>
  <c r="T13" i="1" s="1"/>
  <c r="T14" i="1"/>
  <c r="AR94" i="1"/>
  <c r="AK53" i="1"/>
  <c r="AE73" i="1"/>
  <c r="AE13" i="1" s="1"/>
  <c r="AE14" i="1"/>
  <c r="AG74" i="1"/>
  <c r="AG36" i="3" s="1"/>
  <c r="AF14" i="1"/>
  <c r="AA73" i="1"/>
  <c r="AA13" i="1" s="1"/>
  <c r="AK73" i="1"/>
  <c r="AK13" i="1" s="1"/>
  <c r="AK15" i="1"/>
  <c r="AM56" i="1"/>
  <c r="AM18" i="3" s="1"/>
  <c r="AL55" i="1"/>
  <c r="AM82" i="1"/>
  <c r="AM44" i="3" s="1"/>
  <c r="AL81" i="1"/>
  <c r="X12" i="1"/>
  <c r="AN73" i="1"/>
  <c r="AN13" i="1" s="1"/>
  <c r="AN14" i="1"/>
  <c r="AH14" i="1"/>
  <c r="AJ14" i="1" s="1"/>
  <c r="AH73" i="1"/>
  <c r="AH13" i="1" s="1"/>
  <c r="V73" i="1"/>
  <c r="V13" i="1" s="1"/>
  <c r="V14" i="1"/>
  <c r="AC86" i="1"/>
  <c r="T60" i="1"/>
  <c r="T59" i="1" s="1"/>
  <c r="AG61" i="1"/>
  <c r="AG23" i="3" s="1"/>
  <c r="R63" i="1"/>
  <c r="AT63" i="1" s="1"/>
  <c r="O63" i="1"/>
  <c r="N63" i="1"/>
  <c r="AN67" i="1"/>
  <c r="AG68" i="1"/>
  <c r="AG30" i="3" s="1"/>
  <c r="AF67" i="1"/>
  <c r="P69" i="1"/>
  <c r="AJ74" i="1"/>
  <c r="AJ36" i="3" s="1"/>
  <c r="AG56" i="1"/>
  <c r="AG18" i="3" s="1"/>
  <c r="AQ58" i="1"/>
  <c r="AQ57" i="1" s="1"/>
  <c r="AQ56" i="1" s="1"/>
  <c r="AQ55" i="1" s="1"/>
  <c r="AQ54" i="1" s="1"/>
  <c r="AQ11" i="1" s="1"/>
  <c r="AM62" i="1"/>
  <c r="AM24" i="3" s="1"/>
  <c r="S63" i="1"/>
  <c r="AU63" i="1" s="1"/>
  <c r="S70" i="1"/>
  <c r="AU70" i="1" s="1"/>
  <c r="R70" i="1"/>
  <c r="AT70" i="1" s="1"/>
  <c r="O70" i="1"/>
  <c r="Y73" i="1"/>
  <c r="Y13" i="1" s="1"/>
  <c r="W73" i="1"/>
  <c r="W13" i="1" s="1"/>
  <c r="AC77" i="1"/>
  <c r="AD78" i="1"/>
  <c r="AD40" i="3" s="1"/>
  <c r="AD79" i="1"/>
  <c r="AD41" i="3" s="1"/>
  <c r="N80" i="1"/>
  <c r="P80" i="1" s="1"/>
  <c r="S80" i="1"/>
  <c r="AU80" i="1" s="1"/>
  <c r="R80" i="1"/>
  <c r="AT80" i="1" s="1"/>
  <c r="N85" i="1"/>
  <c r="P85" i="1" s="1"/>
  <c r="S87" i="1"/>
  <c r="AU87" i="1" s="1"/>
  <c r="O87" i="1"/>
  <c r="N87" i="1"/>
  <c r="AB87" i="1" s="1"/>
  <c r="AQ87" i="1" s="1"/>
  <c r="N90" i="1"/>
  <c r="AB90" i="1" s="1"/>
  <c r="AQ90" i="1" s="1"/>
  <c r="AS90" i="1" s="1"/>
  <c r="AS52" i="3" s="1"/>
  <c r="S90" i="1"/>
  <c r="AU90" i="1" s="1"/>
  <c r="R90" i="1"/>
  <c r="AT90" i="1" s="1"/>
  <c r="O97" i="1"/>
  <c r="O120" i="1"/>
  <c r="S126" i="1"/>
  <c r="AU126" i="1" s="1"/>
  <c r="R126" i="1"/>
  <c r="AT126" i="1" s="1"/>
  <c r="O126" i="1"/>
  <c r="N153" i="1"/>
  <c r="AB153" i="1" s="1"/>
  <c r="AQ153" i="1" s="1"/>
  <c r="O153" i="1"/>
  <c r="S153" i="1"/>
  <c r="AU153" i="1" s="1"/>
  <c r="R153" i="1"/>
  <c r="AT153" i="1" s="1"/>
  <c r="AJ175" i="1"/>
  <c r="AJ137" i="3" s="1"/>
  <c r="AI174" i="1"/>
  <c r="AL180" i="1"/>
  <c r="AM180" i="1" s="1"/>
  <c r="AM142" i="3" s="1"/>
  <c r="AM181" i="1"/>
  <c r="AM143" i="3" s="1"/>
  <c r="AD204" i="1"/>
  <c r="AD166" i="3" s="1"/>
  <c r="AR204" i="1"/>
  <c r="AS204" i="1" s="1"/>
  <c r="AS166" i="3" s="1"/>
  <c r="AO60" i="1"/>
  <c r="N65" i="1"/>
  <c r="S65" i="1"/>
  <c r="AU65" i="1" s="1"/>
  <c r="R65" i="1"/>
  <c r="AT65" i="1" s="1"/>
  <c r="W67" i="1"/>
  <c r="W66" i="1" s="1"/>
  <c r="W60" i="1" s="1"/>
  <c r="W59" i="1" s="1"/>
  <c r="AU68" i="1"/>
  <c r="AR80" i="1"/>
  <c r="AC85" i="1"/>
  <c r="AR116" i="1"/>
  <c r="AJ145" i="1"/>
  <c r="AJ107" i="3" s="1"/>
  <c r="AH144" i="1"/>
  <c r="AJ144" i="1" s="1"/>
  <c r="AJ106" i="3" s="1"/>
  <c r="S150" i="1"/>
  <c r="AU150" i="1" s="1"/>
  <c r="R150" i="1"/>
  <c r="AT150" i="1" s="1"/>
  <c r="O150" i="1"/>
  <c r="AO162" i="1"/>
  <c r="AP163" i="1"/>
  <c r="AP125" i="3" s="1"/>
  <c r="AM166" i="1"/>
  <c r="AM128" i="3" s="1"/>
  <c r="AL165" i="1"/>
  <c r="AM177" i="1"/>
  <c r="AM139" i="3" s="1"/>
  <c r="AL174" i="1"/>
  <c r="AP184" i="1"/>
  <c r="AP146" i="3" s="1"/>
  <c r="AG184" i="1"/>
  <c r="AG146" i="3" s="1"/>
  <c r="AR100" i="1"/>
  <c r="AS100" i="1" s="1"/>
  <c r="AS62" i="3" s="1"/>
  <c r="N115" i="1"/>
  <c r="AB115" i="1" s="1"/>
  <c r="AQ115" i="1" s="1"/>
  <c r="S115" i="1"/>
  <c r="AU115" i="1" s="1"/>
  <c r="R115" i="1"/>
  <c r="AT115" i="1" s="1"/>
  <c r="S121" i="1"/>
  <c r="AU121" i="1" s="1"/>
  <c r="R121" i="1"/>
  <c r="AT121" i="1" s="1"/>
  <c r="O121" i="1"/>
  <c r="AI124" i="1"/>
  <c r="AJ125" i="1"/>
  <c r="AJ87" i="3" s="1"/>
  <c r="R130" i="1"/>
  <c r="AT130" i="1" s="1"/>
  <c r="O130" i="1"/>
  <c r="N130" i="1"/>
  <c r="AB130" i="1" s="1"/>
  <c r="AQ130" i="1" s="1"/>
  <c r="X14" i="1"/>
  <c r="AM57" i="1"/>
  <c r="AM19" i="3" s="1"/>
  <c r="AM64" i="1"/>
  <c r="AM26" i="3" s="1"/>
  <c r="O65" i="1"/>
  <c r="AL66" i="1"/>
  <c r="AM66" i="1" s="1"/>
  <c r="AM28" i="3" s="1"/>
  <c r="AJ75" i="1"/>
  <c r="AJ37" i="3" s="1"/>
  <c r="O77" i="1"/>
  <c r="AR78" i="1"/>
  <c r="N93" i="1"/>
  <c r="AB93" i="1" s="1"/>
  <c r="AQ93" i="1" s="1"/>
  <c r="S95" i="1"/>
  <c r="AU95" i="1" s="1"/>
  <c r="O95" i="1"/>
  <c r="N95" i="1"/>
  <c r="AB95" i="1" s="1"/>
  <c r="AQ95" i="1" s="1"/>
  <c r="R97" i="1"/>
  <c r="AT97" i="1" s="1"/>
  <c r="N98" i="1"/>
  <c r="AB98" i="1" s="1"/>
  <c r="AQ98" i="1" s="1"/>
  <c r="S98" i="1"/>
  <c r="AU98" i="1" s="1"/>
  <c r="R98" i="1"/>
  <c r="AT98" i="1" s="1"/>
  <c r="O105" i="1"/>
  <c r="O115" i="1"/>
  <c r="AJ118" i="1"/>
  <c r="AJ80" i="3" s="1"/>
  <c r="AH117" i="1"/>
  <c r="AJ117" i="1" s="1"/>
  <c r="AJ79" i="3" s="1"/>
  <c r="S120" i="1"/>
  <c r="AU120" i="1" s="1"/>
  <c r="N121" i="1"/>
  <c r="AB121" i="1" s="1"/>
  <c r="AQ121" i="1" s="1"/>
  <c r="AN123" i="1"/>
  <c r="AP123" i="1" s="1"/>
  <c r="AP85" i="3" s="1"/>
  <c r="AB126" i="1"/>
  <c r="S127" i="1"/>
  <c r="AU127" i="1" s="1"/>
  <c r="R127" i="1"/>
  <c r="AT127" i="1" s="1"/>
  <c r="O127" i="1"/>
  <c r="S130" i="1"/>
  <c r="AU130" i="1" s="1"/>
  <c r="AG135" i="1"/>
  <c r="AG97" i="3" s="1"/>
  <c r="AM136" i="1"/>
  <c r="AM98" i="3" s="1"/>
  <c r="AL135" i="1"/>
  <c r="AB146" i="1"/>
  <c r="N150" i="1"/>
  <c r="AB150" i="1" s="1"/>
  <c r="AQ150" i="1" s="1"/>
  <c r="S154" i="1"/>
  <c r="AU154" i="1" s="1"/>
  <c r="O154" i="1"/>
  <c r="N154" i="1"/>
  <c r="AB154" i="1" s="1"/>
  <c r="AQ154" i="1" s="1"/>
  <c r="AG165" i="1"/>
  <c r="AG127" i="3" s="1"/>
  <c r="U161" i="1"/>
  <c r="AC168" i="1"/>
  <c r="AH169" i="1"/>
  <c r="AJ170" i="1"/>
  <c r="AJ132" i="3" s="1"/>
  <c r="S171" i="1"/>
  <c r="AU171" i="1" s="1"/>
  <c r="R171" i="1"/>
  <c r="AT171" i="1" s="1"/>
  <c r="N171" i="1"/>
  <c r="O171" i="1"/>
  <c r="AF155" i="1"/>
  <c r="AG155" i="1" s="1"/>
  <c r="AG117" i="3" s="1"/>
  <c r="AF162" i="1"/>
  <c r="AG163" i="1"/>
  <c r="AG125" i="3" s="1"/>
  <c r="AG181" i="1"/>
  <c r="AG143" i="3" s="1"/>
  <c r="AF180" i="1"/>
  <c r="AG180" i="1" s="1"/>
  <c r="AG142" i="3" s="1"/>
  <c r="AL184" i="1"/>
  <c r="AM185" i="1"/>
  <c r="AM147" i="3" s="1"/>
  <c r="N122" i="1"/>
  <c r="AB122" i="1" s="1"/>
  <c r="AQ122" i="1" s="1"/>
  <c r="R122" i="1"/>
  <c r="AT122" i="1" s="1"/>
  <c r="AM125" i="1"/>
  <c r="AM87" i="3" s="1"/>
  <c r="AL124" i="1"/>
  <c r="S131" i="1"/>
  <c r="AU131" i="1" s="1"/>
  <c r="O131" i="1"/>
  <c r="N131" i="1"/>
  <c r="AB131" i="1" s="1"/>
  <c r="AQ131" i="1" s="1"/>
  <c r="V134" i="1"/>
  <c r="V109" i="1" s="1"/>
  <c r="N151" i="1"/>
  <c r="AB151" i="1" s="1"/>
  <c r="AQ151" i="1" s="1"/>
  <c r="S151" i="1"/>
  <c r="AU151" i="1" s="1"/>
  <c r="R151" i="1"/>
  <c r="AT151" i="1" s="1"/>
  <c r="AN55" i="1"/>
  <c r="AN54" i="1" s="1"/>
  <c r="AN11" i="1" s="1"/>
  <c r="AG55" i="1"/>
  <c r="AG17" i="3" s="1"/>
  <c r="AH61" i="1"/>
  <c r="AH60" i="1" s="1"/>
  <c r="AH59" i="1" s="1"/>
  <c r="AJ67" i="1"/>
  <c r="AJ29" i="3" s="1"/>
  <c r="S69" i="1"/>
  <c r="AU69" i="1" s="1"/>
  <c r="R69" i="1"/>
  <c r="AT69" i="1" s="1"/>
  <c r="AO74" i="1"/>
  <c r="AP75" i="1"/>
  <c r="AP37" i="3" s="1"/>
  <c r="AL76" i="1"/>
  <c r="AP76" i="1"/>
  <c r="AP38" i="3" s="1"/>
  <c r="S79" i="1"/>
  <c r="AU79" i="1" s="1"/>
  <c r="R79" i="1"/>
  <c r="AT79" i="1" s="1"/>
  <c r="AM84" i="1"/>
  <c r="AM46" i="3" s="1"/>
  <c r="AD88" i="1"/>
  <c r="AD50" i="3" s="1"/>
  <c r="AR96" i="1"/>
  <c r="AS96" i="1" s="1"/>
  <c r="AS58" i="3" s="1"/>
  <c r="N101" i="1"/>
  <c r="AB101" i="1" s="1"/>
  <c r="AQ101" i="1" s="1"/>
  <c r="S103" i="1"/>
  <c r="AU103" i="1" s="1"/>
  <c r="O103" i="1"/>
  <c r="N103" i="1"/>
  <c r="AB103" i="1" s="1"/>
  <c r="AQ103" i="1" s="1"/>
  <c r="R105" i="1"/>
  <c r="AT105" i="1" s="1"/>
  <c r="N106" i="1"/>
  <c r="S106" i="1"/>
  <c r="AU106" i="1" s="1"/>
  <c r="R106" i="1"/>
  <c r="AT106" i="1" s="1"/>
  <c r="AI110" i="1"/>
  <c r="AC119" i="1"/>
  <c r="P119" i="1"/>
  <c r="O122" i="1"/>
  <c r="R128" i="1"/>
  <c r="AT128" i="1" s="1"/>
  <c r="S128" i="1"/>
  <c r="AU128" i="1" s="1"/>
  <c r="O128" i="1"/>
  <c r="R131" i="1"/>
  <c r="AT131" i="1" s="1"/>
  <c r="AS133" i="1"/>
  <c r="AS95" i="3" s="1"/>
  <c r="AI134" i="1"/>
  <c r="AJ135" i="1"/>
  <c r="AJ97" i="3" s="1"/>
  <c r="N140" i="1"/>
  <c r="S140" i="1"/>
  <c r="AU140" i="1" s="1"/>
  <c r="O140" i="1"/>
  <c r="AM145" i="1"/>
  <c r="AM107" i="3" s="1"/>
  <c r="AS147" i="1"/>
  <c r="AS109" i="3" s="1"/>
  <c r="O151" i="1"/>
  <c r="AH155" i="1"/>
  <c r="AJ155" i="1" s="1"/>
  <c r="AJ117" i="3" s="1"/>
  <c r="AO155" i="1"/>
  <c r="AP156" i="1"/>
  <c r="AP118" i="3" s="1"/>
  <c r="AJ165" i="1"/>
  <c r="AJ127" i="3" s="1"/>
  <c r="AR179" i="1"/>
  <c r="AS179" i="1" s="1"/>
  <c r="AS141" i="3" s="1"/>
  <c r="N86" i="1"/>
  <c r="AB86" i="1" s="1"/>
  <c r="AQ86" i="1" s="1"/>
  <c r="S86" i="1"/>
  <c r="AU86" i="1" s="1"/>
  <c r="R86" i="1"/>
  <c r="AT86" i="1" s="1"/>
  <c r="N113" i="1"/>
  <c r="S113" i="1"/>
  <c r="AU113" i="1" s="1"/>
  <c r="R113" i="1"/>
  <c r="AT113" i="1" s="1"/>
  <c r="AJ36" i="1"/>
  <c r="AG57" i="1"/>
  <c r="AG19" i="3" s="1"/>
  <c r="AP57" i="1"/>
  <c r="AP19" i="3" s="1"/>
  <c r="AI61" i="1"/>
  <c r="AB69" i="1"/>
  <c r="AD69" i="1" s="1"/>
  <c r="AD31" i="3" s="1"/>
  <c r="AP77" i="1"/>
  <c r="AP39" i="3" s="1"/>
  <c r="AR89" i="1"/>
  <c r="S91" i="1"/>
  <c r="AU91" i="1" s="1"/>
  <c r="O91" i="1"/>
  <c r="N91" i="1"/>
  <c r="AB91" i="1" s="1"/>
  <c r="AQ91" i="1" s="1"/>
  <c r="R93" i="1"/>
  <c r="AT93" i="1" s="1"/>
  <c r="N94" i="1"/>
  <c r="S94" i="1"/>
  <c r="AU94" i="1" s="1"/>
  <c r="R94" i="1"/>
  <c r="AT94" i="1" s="1"/>
  <c r="O101" i="1"/>
  <c r="AJ111" i="1"/>
  <c r="AJ73" i="3" s="1"/>
  <c r="U109" i="1"/>
  <c r="S122" i="1"/>
  <c r="AU122" i="1" s="1"/>
  <c r="R132" i="1"/>
  <c r="AT132" i="1" s="1"/>
  <c r="S132" i="1"/>
  <c r="AU132" i="1" s="1"/>
  <c r="O132" i="1"/>
  <c r="N132" i="1"/>
  <c r="AB132" i="1" s="1"/>
  <c r="AQ132" i="1" s="1"/>
  <c r="X134" i="1"/>
  <c r="X109" i="1" s="1"/>
  <c r="S141" i="1"/>
  <c r="AU141" i="1" s="1"/>
  <c r="N141" i="1"/>
  <c r="AB141" i="1" s="1"/>
  <c r="AQ141" i="1" s="1"/>
  <c r="S152" i="1"/>
  <c r="AU152" i="1" s="1"/>
  <c r="R152" i="1"/>
  <c r="AT152" i="1" s="1"/>
  <c r="O152" i="1"/>
  <c r="O166" i="1"/>
  <c r="AC167" i="1"/>
  <c r="O181" i="1"/>
  <c r="AC182" i="1"/>
  <c r="P182" i="1"/>
  <c r="AM83" i="1"/>
  <c r="AM45" i="3" s="1"/>
  <c r="AR69" i="1"/>
  <c r="U73" i="1"/>
  <c r="U13" i="1" s="1"/>
  <c r="AO83" i="1"/>
  <c r="AP84" i="1"/>
  <c r="AP46" i="3" s="1"/>
  <c r="S114" i="1"/>
  <c r="AU114" i="1" s="1"/>
  <c r="R114" i="1"/>
  <c r="AT114" i="1" s="1"/>
  <c r="O114" i="1"/>
  <c r="AB119" i="1"/>
  <c r="AC141" i="1"/>
  <c r="N152" i="1"/>
  <c r="AB152" i="1" s="1"/>
  <c r="AQ152" i="1" s="1"/>
  <c r="P167" i="1"/>
  <c r="AG175" i="1"/>
  <c r="AG137" i="3" s="1"/>
  <c r="AF174" i="1"/>
  <c r="AC186" i="1"/>
  <c r="AG75" i="1"/>
  <c r="AG37" i="3" s="1"/>
  <c r="P79" i="1"/>
  <c r="AR92" i="1"/>
  <c r="AS92" i="1" s="1"/>
  <c r="AS54" i="3" s="1"/>
  <c r="S99" i="1"/>
  <c r="AU99" i="1" s="1"/>
  <c r="O99" i="1"/>
  <c r="N99" i="1"/>
  <c r="AB99" i="1" s="1"/>
  <c r="AQ99" i="1" s="1"/>
  <c r="R101" i="1"/>
  <c r="AT101" i="1" s="1"/>
  <c r="N102" i="1"/>
  <c r="AB102" i="1" s="1"/>
  <c r="AQ102" i="1" s="1"/>
  <c r="S102" i="1"/>
  <c r="AU102" i="1" s="1"/>
  <c r="R102" i="1"/>
  <c r="AT102" i="1" s="1"/>
  <c r="AG111" i="1"/>
  <c r="AG73" i="3" s="1"/>
  <c r="AF110" i="1"/>
  <c r="N129" i="1"/>
  <c r="AB129" i="1" s="1"/>
  <c r="AQ129" i="1" s="1"/>
  <c r="R129" i="1"/>
  <c r="AT129" i="1" s="1"/>
  <c r="O129" i="1"/>
  <c r="Z134" i="1"/>
  <c r="Z109" i="1" s="1"/>
  <c r="P148" i="1"/>
  <c r="AC148" i="1"/>
  <c r="N149" i="1"/>
  <c r="AB149" i="1" s="1"/>
  <c r="AQ149" i="1" s="1"/>
  <c r="O149" i="1"/>
  <c r="S149" i="1"/>
  <c r="AU149" i="1" s="1"/>
  <c r="R149" i="1"/>
  <c r="AT149" i="1" s="1"/>
  <c r="AQ195" i="1"/>
  <c r="R208" i="1"/>
  <c r="AT208" i="1" s="1"/>
  <c r="O208" i="1"/>
  <c r="AD209" i="1"/>
  <c r="AD171" i="3" s="1"/>
  <c r="AR211" i="1"/>
  <c r="AD211" i="1"/>
  <c r="AD173" i="3" s="1"/>
  <c r="P216" i="1"/>
  <c r="O239" i="1"/>
  <c r="S239" i="1"/>
  <c r="AU239" i="1" s="1"/>
  <c r="R239" i="1"/>
  <c r="AT239" i="1" s="1"/>
  <c r="N239" i="1"/>
  <c r="AB239" i="1" s="1"/>
  <c r="AQ239" i="1" s="1"/>
  <c r="V270" i="1"/>
  <c r="V265" i="1" s="1"/>
  <c r="V20" i="1" s="1"/>
  <c r="AG117" i="1"/>
  <c r="AG79" i="3" s="1"/>
  <c r="N142" i="1"/>
  <c r="AB142" i="1" s="1"/>
  <c r="AQ142" i="1" s="1"/>
  <c r="O142" i="1"/>
  <c r="AI161" i="1"/>
  <c r="O187" i="1"/>
  <c r="N188" i="1"/>
  <c r="AB188" i="1" s="1"/>
  <c r="AQ188" i="1" s="1"/>
  <c r="N189" i="1"/>
  <c r="AB189" i="1" s="1"/>
  <c r="AQ189" i="1" s="1"/>
  <c r="N190" i="1"/>
  <c r="AB190" i="1" s="1"/>
  <c r="AQ190" i="1" s="1"/>
  <c r="AQ203" i="1"/>
  <c r="AQ202" i="1" s="1"/>
  <c r="P204" i="1"/>
  <c r="N208" i="1"/>
  <c r="AB208" i="1" s="1"/>
  <c r="AQ208" i="1" s="1"/>
  <c r="P209" i="1"/>
  <c r="AM215" i="1"/>
  <c r="AM177" i="3" s="1"/>
  <c r="AL214" i="1"/>
  <c r="AM214" i="1" s="1"/>
  <c r="AM176" i="3" s="1"/>
  <c r="S238" i="1"/>
  <c r="AU238" i="1" s="1"/>
  <c r="R238" i="1"/>
  <c r="AT238" i="1" s="1"/>
  <c r="N238" i="1"/>
  <c r="AB238" i="1" s="1"/>
  <c r="AQ238" i="1" s="1"/>
  <c r="O240" i="1"/>
  <c r="N240" i="1"/>
  <c r="AB240" i="1" s="1"/>
  <c r="AQ240" i="1" s="1"/>
  <c r="R240" i="1"/>
  <c r="AT240" i="1" s="1"/>
  <c r="S246" i="1"/>
  <c r="AU246" i="1" s="1"/>
  <c r="R246" i="1"/>
  <c r="AT246" i="1" s="1"/>
  <c r="O246" i="1"/>
  <c r="N246" i="1"/>
  <c r="AB246" i="1" s="1"/>
  <c r="AQ246" i="1" s="1"/>
  <c r="AR261" i="1"/>
  <c r="S273" i="1"/>
  <c r="AU273" i="1" s="1"/>
  <c r="R273" i="1"/>
  <c r="AT273" i="1" s="1"/>
  <c r="O273" i="1"/>
  <c r="N273" i="1"/>
  <c r="R187" i="1"/>
  <c r="AT187" i="1" s="1"/>
  <c r="O188" i="1"/>
  <c r="O189" i="1"/>
  <c r="O190" i="1"/>
  <c r="AR203" i="1"/>
  <c r="S208" i="1"/>
  <c r="AU208" i="1" s="1"/>
  <c r="AR209" i="1"/>
  <c r="AS209" i="1" s="1"/>
  <c r="AS171" i="3" s="1"/>
  <c r="O217" i="1"/>
  <c r="R217" i="1"/>
  <c r="AT217" i="1" s="1"/>
  <c r="AC218" i="1"/>
  <c r="AC238" i="1"/>
  <c r="O255" i="1"/>
  <c r="S255" i="1"/>
  <c r="AU255" i="1" s="1"/>
  <c r="N255" i="1"/>
  <c r="AB255" i="1" s="1"/>
  <c r="AQ255" i="1" s="1"/>
  <c r="R255" i="1"/>
  <c r="AT255" i="1" s="1"/>
  <c r="AS257" i="1"/>
  <c r="AS219" i="3" s="1"/>
  <c r="O263" i="1"/>
  <c r="S263" i="1"/>
  <c r="AU263" i="1" s="1"/>
  <c r="R263" i="1"/>
  <c r="AT263" i="1" s="1"/>
  <c r="N263" i="1"/>
  <c r="AB263" i="1" s="1"/>
  <c r="AQ263" i="1" s="1"/>
  <c r="E277" i="1"/>
  <c r="AK173" i="1"/>
  <c r="AC194" i="1"/>
  <c r="P194" i="1"/>
  <c r="AR213" i="1"/>
  <c r="AC216" i="1"/>
  <c r="O219" i="1"/>
  <c r="N219" i="1"/>
  <c r="AB219" i="1" s="1"/>
  <c r="AQ219" i="1" s="1"/>
  <c r="S225" i="1"/>
  <c r="AU225" i="1" s="1"/>
  <c r="R225" i="1"/>
  <c r="AT225" i="1" s="1"/>
  <c r="O225" i="1"/>
  <c r="O231" i="1"/>
  <c r="S231" i="1"/>
  <c r="AU231" i="1" s="1"/>
  <c r="R231" i="1"/>
  <c r="AT231" i="1" s="1"/>
  <c r="N231" i="1"/>
  <c r="AB231" i="1" s="1"/>
  <c r="AQ231" i="1" s="1"/>
  <c r="AB241" i="1"/>
  <c r="AQ241" i="1" s="1"/>
  <c r="P241" i="1"/>
  <c r="AM266" i="1"/>
  <c r="AM228" i="3" s="1"/>
  <c r="AL270" i="1"/>
  <c r="AR274" i="1"/>
  <c r="E286" i="1"/>
  <c r="B285" i="1"/>
  <c r="S187" i="1"/>
  <c r="AU187" i="1" s="1"/>
  <c r="R189" i="1"/>
  <c r="AT189" i="1" s="1"/>
  <c r="R190" i="1"/>
  <c r="AT190" i="1" s="1"/>
  <c r="V67" i="1"/>
  <c r="V66" i="1" s="1"/>
  <c r="AM112" i="1"/>
  <c r="AM74" i="3" s="1"/>
  <c r="AA134" i="1"/>
  <c r="AA109" i="1" s="1"/>
  <c r="S142" i="1"/>
  <c r="AU142" i="1" s="1"/>
  <c r="R147" i="1"/>
  <c r="AT147" i="1" s="1"/>
  <c r="R148" i="1"/>
  <c r="AT148" i="1" s="1"/>
  <c r="N157" i="1"/>
  <c r="O158" i="1"/>
  <c r="N159" i="1"/>
  <c r="AB159" i="1" s="1"/>
  <c r="AQ159" i="1" s="1"/>
  <c r="N176" i="1"/>
  <c r="R188" i="1"/>
  <c r="AT188" i="1" s="1"/>
  <c r="S191" i="1"/>
  <c r="AU191" i="1" s="1"/>
  <c r="P192" i="1"/>
  <c r="R193" i="1"/>
  <c r="AT193" i="1" s="1"/>
  <c r="R194" i="1"/>
  <c r="AT194" i="1" s="1"/>
  <c r="R195" i="1"/>
  <c r="AT195" i="1" s="1"/>
  <c r="O196" i="1"/>
  <c r="O197" i="1"/>
  <c r="O198" i="1"/>
  <c r="O199" i="1"/>
  <c r="N200" i="1"/>
  <c r="AB200" i="1" s="1"/>
  <c r="AQ200" i="1" s="1"/>
  <c r="N201" i="1"/>
  <c r="AB201" i="1" s="1"/>
  <c r="AQ201" i="1" s="1"/>
  <c r="P211" i="1"/>
  <c r="AO214" i="1"/>
  <c r="AP214" i="1" s="1"/>
  <c r="AP176" i="3" s="1"/>
  <c r="R219" i="1"/>
  <c r="AT219" i="1" s="1"/>
  <c r="AO221" i="1"/>
  <c r="AP221" i="1" s="1"/>
  <c r="AP183" i="3" s="1"/>
  <c r="AP222" i="1"/>
  <c r="AP184" i="3" s="1"/>
  <c r="N225" i="1"/>
  <c r="AB225" i="1" s="1"/>
  <c r="AQ225" i="1" s="1"/>
  <c r="S230" i="1"/>
  <c r="AU230" i="1" s="1"/>
  <c r="R230" i="1"/>
  <c r="AT230" i="1" s="1"/>
  <c r="N230" i="1"/>
  <c r="O232" i="1"/>
  <c r="N232" i="1"/>
  <c r="AB232" i="1" s="1"/>
  <c r="AQ232" i="1" s="1"/>
  <c r="R232" i="1"/>
  <c r="AT232" i="1" s="1"/>
  <c r="O236" i="1"/>
  <c r="N236" i="1"/>
  <c r="AB236" i="1" s="1"/>
  <c r="AQ236" i="1" s="1"/>
  <c r="S236" i="1"/>
  <c r="AU236" i="1" s="1"/>
  <c r="W270" i="1"/>
  <c r="W265" i="1" s="1"/>
  <c r="W20" i="1" s="1"/>
  <c r="N172" i="1"/>
  <c r="AB172" i="1" s="1"/>
  <c r="AQ172" i="1" s="1"/>
  <c r="O172" i="1"/>
  <c r="AO180" i="1"/>
  <c r="AP181" i="1"/>
  <c r="AP143" i="3" s="1"/>
  <c r="R143" i="1"/>
  <c r="AT143" i="1" s="1"/>
  <c r="R146" i="1"/>
  <c r="AT146" i="1" s="1"/>
  <c r="S147" i="1"/>
  <c r="AU147" i="1" s="1"/>
  <c r="O157" i="1"/>
  <c r="O159" i="1"/>
  <c r="R172" i="1"/>
  <c r="AT172" i="1" s="1"/>
  <c r="U174" i="1"/>
  <c r="U173" i="1" s="1"/>
  <c r="O176" i="1"/>
  <c r="R192" i="1"/>
  <c r="AT192" i="1" s="1"/>
  <c r="S195" i="1"/>
  <c r="AU195" i="1" s="1"/>
  <c r="R197" i="1"/>
  <c r="AT197" i="1" s="1"/>
  <c r="R198" i="1"/>
  <c r="AT198" i="1" s="1"/>
  <c r="R199" i="1"/>
  <c r="AT199" i="1" s="1"/>
  <c r="O201" i="1"/>
  <c r="O202" i="1"/>
  <c r="AG206" i="1"/>
  <c r="AG168" i="3" s="1"/>
  <c r="AF205" i="1"/>
  <c r="AG205" i="1" s="1"/>
  <c r="AG167" i="3" s="1"/>
  <c r="AQ211" i="1"/>
  <c r="R213" i="1"/>
  <c r="AT213" i="1" s="1"/>
  <c r="S217" i="1"/>
  <c r="AU217" i="1" s="1"/>
  <c r="S219" i="1"/>
  <c r="AU219" i="1" s="1"/>
  <c r="AF221" i="1"/>
  <c r="AG221" i="1" s="1"/>
  <c r="AG183" i="3" s="1"/>
  <c r="AG222" i="1"/>
  <c r="AG184" i="3" s="1"/>
  <c r="AB224" i="1"/>
  <c r="AQ224" i="1" s="1"/>
  <c r="O230" i="1"/>
  <c r="S232" i="1"/>
  <c r="AU232" i="1" s="1"/>
  <c r="R236" i="1"/>
  <c r="AT236" i="1" s="1"/>
  <c r="AC242" i="1"/>
  <c r="P242" i="1"/>
  <c r="AD257" i="1"/>
  <c r="AD219" i="3" s="1"/>
  <c r="AQ258" i="1"/>
  <c r="AP268" i="1"/>
  <c r="AP230" i="3" s="1"/>
  <c r="AO267" i="1"/>
  <c r="AG125" i="1"/>
  <c r="AG87" i="3" s="1"/>
  <c r="AF124" i="1"/>
  <c r="R158" i="1"/>
  <c r="AT158" i="1" s="1"/>
  <c r="R159" i="1"/>
  <c r="AT159" i="1" s="1"/>
  <c r="S172" i="1"/>
  <c r="AU172" i="1" s="1"/>
  <c r="AN174" i="1"/>
  <c r="AN173" i="1" s="1"/>
  <c r="AC191" i="1"/>
  <c r="AC193" i="1"/>
  <c r="S199" i="1"/>
  <c r="AU199" i="1" s="1"/>
  <c r="S204" i="1"/>
  <c r="AU204" i="1" s="1"/>
  <c r="R204" i="1"/>
  <c r="AT204" i="1" s="1"/>
  <c r="O210" i="1"/>
  <c r="AO227" i="1"/>
  <c r="AP227" i="1" s="1"/>
  <c r="AP189" i="3" s="1"/>
  <c r="AP228" i="1"/>
  <c r="AP190" i="3" s="1"/>
  <c r="AB233" i="1"/>
  <c r="AQ233" i="1" s="1"/>
  <c r="O244" i="1"/>
  <c r="N244" i="1"/>
  <c r="AB244" i="1" s="1"/>
  <c r="AQ244" i="1" s="1"/>
  <c r="S244" i="1"/>
  <c r="AU244" i="1" s="1"/>
  <c r="O247" i="1"/>
  <c r="S247" i="1"/>
  <c r="AU247" i="1" s="1"/>
  <c r="R247" i="1"/>
  <c r="AT247" i="1" s="1"/>
  <c r="N247" i="1"/>
  <c r="AB247" i="1" s="1"/>
  <c r="AQ247" i="1" s="1"/>
  <c r="AG250" i="1"/>
  <c r="AG212" i="3" s="1"/>
  <c r="AF227" i="1"/>
  <c r="AO252" i="1"/>
  <c r="AP252" i="1" s="1"/>
  <c r="AP214" i="3" s="1"/>
  <c r="AP253" i="1"/>
  <c r="AP215" i="3" s="1"/>
  <c r="AH266" i="1"/>
  <c r="AJ267" i="1"/>
  <c r="AJ229" i="3" s="1"/>
  <c r="O302" i="1"/>
  <c r="S302" i="1"/>
  <c r="AU302" i="1" s="1"/>
  <c r="R302" i="1"/>
  <c r="AT302" i="1" s="1"/>
  <c r="N302" i="1"/>
  <c r="AB302" i="1" s="1"/>
  <c r="AQ302" i="1" s="1"/>
  <c r="AB182" i="1"/>
  <c r="N181" i="1"/>
  <c r="N180" i="1" s="1"/>
  <c r="AM210" i="1"/>
  <c r="AM172" i="3" s="1"/>
  <c r="AL205" i="1"/>
  <c r="AM205" i="1" s="1"/>
  <c r="AM167" i="3" s="1"/>
  <c r="AQ216" i="1"/>
  <c r="AF252" i="1"/>
  <c r="AG252" i="1" s="1"/>
  <c r="AG214" i="3" s="1"/>
  <c r="AG253" i="1"/>
  <c r="AG215" i="3" s="1"/>
  <c r="N268" i="1"/>
  <c r="N267" i="1" s="1"/>
  <c r="N266" i="1" s="1"/>
  <c r="AB269" i="1"/>
  <c r="AP206" i="1"/>
  <c r="AP168" i="3" s="1"/>
  <c r="R218" i="1"/>
  <c r="AT218" i="1" s="1"/>
  <c r="N218" i="1"/>
  <c r="AB218" i="1" s="1"/>
  <c r="AQ218" i="1" s="1"/>
  <c r="O224" i="1"/>
  <c r="S224" i="1"/>
  <c r="AU224" i="1" s="1"/>
  <c r="O235" i="1"/>
  <c r="S235" i="1"/>
  <c r="AU235" i="1" s="1"/>
  <c r="R235" i="1"/>
  <c r="AT235" i="1" s="1"/>
  <c r="N235" i="1"/>
  <c r="AB235" i="1" s="1"/>
  <c r="AQ235" i="1" s="1"/>
  <c r="O243" i="1"/>
  <c r="S243" i="1"/>
  <c r="AU243" i="1" s="1"/>
  <c r="R243" i="1"/>
  <c r="AT243" i="1" s="1"/>
  <c r="N243" i="1"/>
  <c r="AB243" i="1" s="1"/>
  <c r="AQ243" i="1" s="1"/>
  <c r="AB254" i="1"/>
  <c r="P269" i="1"/>
  <c r="AG282" i="1"/>
  <c r="AG244" i="3" s="1"/>
  <c r="R292" i="1"/>
  <c r="AT292" i="1" s="1"/>
  <c r="S292" i="1"/>
  <c r="AU292" i="1" s="1"/>
  <c r="O292" i="1"/>
  <c r="AG331" i="1"/>
  <c r="AG293" i="3" s="1"/>
  <c r="R338" i="1"/>
  <c r="AT338" i="1" s="1"/>
  <c r="AB355" i="1"/>
  <c r="AQ370" i="1"/>
  <c r="AR390" i="1"/>
  <c r="AS390" i="1" s="1"/>
  <c r="AS352" i="3" s="1"/>
  <c r="AD390" i="1"/>
  <c r="AD352" i="3" s="1"/>
  <c r="AI401" i="1"/>
  <c r="AJ402" i="1"/>
  <c r="AJ364" i="3" s="1"/>
  <c r="O411" i="1"/>
  <c r="N411" i="1"/>
  <c r="R411" i="1"/>
  <c r="AT411" i="1" s="1"/>
  <c r="S411" i="1"/>
  <c r="AU411" i="1" s="1"/>
  <c r="S256" i="1"/>
  <c r="AU256" i="1" s="1"/>
  <c r="R256" i="1"/>
  <c r="AT256" i="1" s="1"/>
  <c r="O256" i="1"/>
  <c r="Y265" i="1"/>
  <c r="Y20" i="1" s="1"/>
  <c r="AM267" i="1"/>
  <c r="AM229" i="3" s="1"/>
  <c r="AP279" i="1"/>
  <c r="AP241" i="3" s="1"/>
  <c r="AO271" i="1"/>
  <c r="AQ292" i="1"/>
  <c r="AB300" i="1"/>
  <c r="AD300" i="1" s="1"/>
  <c r="AD262" i="3" s="1"/>
  <c r="O320" i="1"/>
  <c r="R320" i="1"/>
  <c r="AT320" i="1" s="1"/>
  <c r="AM330" i="1"/>
  <c r="AM292" i="3" s="1"/>
  <c r="O336" i="1"/>
  <c r="N336" i="1"/>
  <c r="R336" i="1"/>
  <c r="AT336" i="1" s="1"/>
  <c r="AR378" i="1"/>
  <c r="AR380" i="1"/>
  <c r="U399" i="1"/>
  <c r="U23" i="1" s="1"/>
  <c r="AM401" i="1"/>
  <c r="AM363" i="3" s="1"/>
  <c r="AL400" i="1"/>
  <c r="P254" i="1"/>
  <c r="N256" i="1"/>
  <c r="AB256" i="1" s="1"/>
  <c r="AQ256" i="1" s="1"/>
  <c r="O259" i="1"/>
  <c r="S259" i="1"/>
  <c r="AU259" i="1" s="1"/>
  <c r="Z265" i="1"/>
  <c r="Z20" i="1" s="1"/>
  <c r="AM268" i="1"/>
  <c r="AM230" i="3" s="1"/>
  <c r="T271" i="1"/>
  <c r="T270" i="1" s="1"/>
  <c r="T265" i="1" s="1"/>
  <c r="T20" i="1" s="1"/>
  <c r="N274" i="1"/>
  <c r="AB274" i="1" s="1"/>
  <c r="AQ274" i="1" s="1"/>
  <c r="S274" i="1"/>
  <c r="AU274" i="1" s="1"/>
  <c r="R274" i="1"/>
  <c r="AT274" i="1" s="1"/>
  <c r="O283" i="1"/>
  <c r="R283" i="1"/>
  <c r="AT283" i="1" s="1"/>
  <c r="B290" i="1"/>
  <c r="AF298" i="1"/>
  <c r="AG298" i="1" s="1"/>
  <c r="AG260" i="3" s="1"/>
  <c r="AE303" i="1"/>
  <c r="AG303" i="1" s="1"/>
  <c r="AG265" i="3" s="1"/>
  <c r="AP318" i="1"/>
  <c r="AP280" i="3" s="1"/>
  <c r="AE325" i="1"/>
  <c r="N327" i="1"/>
  <c r="N326" i="1" s="1"/>
  <c r="N325" i="1" s="1"/>
  <c r="AM327" i="1"/>
  <c r="AM289" i="3" s="1"/>
  <c r="AL326" i="1"/>
  <c r="AJ331" i="1"/>
  <c r="AJ293" i="3" s="1"/>
  <c r="AJ335" i="1"/>
  <c r="AJ297" i="3" s="1"/>
  <c r="S336" i="1"/>
  <c r="AU336" i="1" s="1"/>
  <c r="O339" i="1"/>
  <c r="N339" i="1"/>
  <c r="AB339" i="1" s="1"/>
  <c r="AQ339" i="1" s="1"/>
  <c r="AR341" i="1"/>
  <c r="AS341" i="1" s="1"/>
  <c r="AS303" i="3" s="1"/>
  <c r="AD341" i="1"/>
  <c r="AD303" i="3" s="1"/>
  <c r="P343" i="1"/>
  <c r="AC343" i="1"/>
  <c r="O375" i="1"/>
  <c r="R375" i="1"/>
  <c r="AT375" i="1" s="1"/>
  <c r="N375" i="1"/>
  <c r="S375" i="1"/>
  <c r="AU375" i="1" s="1"/>
  <c r="AG391" i="1"/>
  <c r="AG353" i="3" s="1"/>
  <c r="AF373" i="1"/>
  <c r="AD443" i="1"/>
  <c r="AD405" i="3" s="1"/>
  <c r="AR443" i="1"/>
  <c r="AS443" i="1" s="1"/>
  <c r="AS405" i="3" s="1"/>
  <c r="AR241" i="1"/>
  <c r="N250" i="1"/>
  <c r="P250" i="1" s="1"/>
  <c r="P251" i="1"/>
  <c r="AQ251" i="1"/>
  <c r="AQ250" i="1" s="1"/>
  <c r="N259" i="1"/>
  <c r="AB259" i="1" s="1"/>
  <c r="AQ259" i="1" s="1"/>
  <c r="S264" i="1"/>
  <c r="AU264" i="1" s="1"/>
  <c r="R264" i="1"/>
  <c r="AT264" i="1" s="1"/>
  <c r="O264" i="1"/>
  <c r="B267" i="1"/>
  <c r="AE271" i="1"/>
  <c r="N283" i="1"/>
  <c r="AM291" i="1"/>
  <c r="AM253" i="3" s="1"/>
  <c r="AM298" i="1"/>
  <c r="AM260" i="3" s="1"/>
  <c r="P300" i="1"/>
  <c r="P301" i="1"/>
  <c r="AR301" i="1"/>
  <c r="AS301" i="1" s="1"/>
  <c r="AS263" i="3" s="1"/>
  <c r="E303" i="1"/>
  <c r="E309" i="1"/>
  <c r="B308" i="1"/>
  <c r="AG326" i="1"/>
  <c r="AG288" i="3" s="1"/>
  <c r="AN325" i="1"/>
  <c r="R339" i="1"/>
  <c r="AT339" i="1" s="1"/>
  <c r="P341" i="1"/>
  <c r="O385" i="1"/>
  <c r="N385" i="1"/>
  <c r="AB385" i="1" s="1"/>
  <c r="AQ385" i="1" s="1"/>
  <c r="S385" i="1"/>
  <c r="AU385" i="1" s="1"/>
  <c r="R385" i="1"/>
  <c r="AT385" i="1" s="1"/>
  <c r="AL425" i="1"/>
  <c r="AM426" i="1"/>
  <c r="AM388" i="3" s="1"/>
  <c r="AJ281" i="1"/>
  <c r="AJ243" i="3" s="1"/>
  <c r="R284" i="1"/>
  <c r="AT284" i="1" s="1"/>
  <c r="N284" i="1"/>
  <c r="AB284" i="1" s="1"/>
  <c r="AQ284" i="1" s="1"/>
  <c r="S284" i="1"/>
  <c r="AU284" i="1" s="1"/>
  <c r="O284" i="1"/>
  <c r="AN281" i="1"/>
  <c r="AN270" i="1" s="1"/>
  <c r="AN265" i="1" s="1"/>
  <c r="AN20" i="1" s="1"/>
  <c r="AP291" i="1"/>
  <c r="AP253" i="3" s="1"/>
  <c r="AB320" i="1"/>
  <c r="AQ320" i="1" s="1"/>
  <c r="AG334" i="1"/>
  <c r="AG296" i="3" s="1"/>
  <c r="O337" i="1"/>
  <c r="N337" i="1"/>
  <c r="AB337" i="1" s="1"/>
  <c r="AQ337" i="1" s="1"/>
  <c r="O348" i="1"/>
  <c r="N348" i="1"/>
  <c r="AB348" i="1" s="1"/>
  <c r="AQ348" i="1" s="1"/>
  <c r="S348" i="1"/>
  <c r="AU348" i="1" s="1"/>
  <c r="AR353" i="1"/>
  <c r="AC357" i="1"/>
  <c r="P357" i="1"/>
  <c r="AE363" i="1"/>
  <c r="AE333" i="1" s="1"/>
  <c r="AG364" i="1"/>
  <c r="AG326" i="3" s="1"/>
  <c r="AL368" i="1"/>
  <c r="AM369" i="1"/>
  <c r="AM331" i="3" s="1"/>
  <c r="AJ374" i="1"/>
  <c r="AJ336" i="3" s="1"/>
  <c r="AI373" i="1"/>
  <c r="N397" i="1"/>
  <c r="AB398" i="1"/>
  <c r="AC512" i="1"/>
  <c r="AH270" i="1"/>
  <c r="S280" i="1"/>
  <c r="AU280" i="1" s="1"/>
  <c r="O280" i="1"/>
  <c r="AM281" i="1"/>
  <c r="AM243" i="3" s="1"/>
  <c r="AJ296" i="1"/>
  <c r="AJ258" i="3" s="1"/>
  <c r="O297" i="1"/>
  <c r="N297" i="1"/>
  <c r="S297" i="1"/>
  <c r="AU297" i="1" s="1"/>
  <c r="AB346" i="1"/>
  <c r="P346" i="1"/>
  <c r="R348" i="1"/>
  <c r="AT348" i="1" s="1"/>
  <c r="P362" i="1"/>
  <c r="AC362" i="1"/>
  <c r="O361" i="1"/>
  <c r="AR384" i="1"/>
  <c r="AP250" i="1"/>
  <c r="AP212" i="3" s="1"/>
  <c r="AC251" i="1"/>
  <c r="P257" i="1"/>
  <c r="S260" i="1"/>
  <c r="AU260" i="1" s="1"/>
  <c r="R260" i="1"/>
  <c r="AT260" i="1" s="1"/>
  <c r="O260" i="1"/>
  <c r="N280" i="1"/>
  <c r="AM282" i="1"/>
  <c r="AM244" i="3" s="1"/>
  <c r="R297" i="1"/>
  <c r="AT297" i="1" s="1"/>
  <c r="AD306" i="1"/>
  <c r="AD268" i="3" s="1"/>
  <c r="AR306" i="1"/>
  <c r="AS306" i="1" s="1"/>
  <c r="AS268" i="3" s="1"/>
  <c r="AG330" i="1"/>
  <c r="AG292" i="3" s="1"/>
  <c r="R337" i="1"/>
  <c r="AT337" i="1" s="1"/>
  <c r="AB365" i="1"/>
  <c r="N364" i="1"/>
  <c r="N363" i="1" s="1"/>
  <c r="AP420" i="1"/>
  <c r="AP382" i="3" s="1"/>
  <c r="AN419" i="1"/>
  <c r="AP419" i="1" s="1"/>
  <c r="AP381" i="3" s="1"/>
  <c r="P465" i="1"/>
  <c r="AC289" i="1"/>
  <c r="E323" i="1"/>
  <c r="B323" i="1" s="1"/>
  <c r="AQ328" i="1"/>
  <c r="AQ327" i="1" s="1"/>
  <c r="AQ326" i="1" s="1"/>
  <c r="AQ325" i="1" s="1"/>
  <c r="AJ330" i="1"/>
  <c r="AJ292" i="3" s="1"/>
  <c r="AI325" i="1"/>
  <c r="AD332" i="1"/>
  <c r="AD294" i="3" s="1"/>
  <c r="AC331" i="1"/>
  <c r="S337" i="1"/>
  <c r="AU337" i="1" s="1"/>
  <c r="O338" i="1"/>
  <c r="N338" i="1"/>
  <c r="AB338" i="1" s="1"/>
  <c r="AQ338" i="1" s="1"/>
  <c r="AJ350" i="1"/>
  <c r="AJ312" i="3" s="1"/>
  <c r="AI349" i="1"/>
  <c r="P347" i="1"/>
  <c r="AM355" i="1"/>
  <c r="AM317" i="3" s="1"/>
  <c r="O369" i="1"/>
  <c r="AC370" i="1"/>
  <c r="O387" i="1"/>
  <c r="R387" i="1"/>
  <c r="AT387" i="1" s="1"/>
  <c r="R398" i="1"/>
  <c r="AT398" i="1" s="1"/>
  <c r="O398" i="1"/>
  <c r="S398" i="1"/>
  <c r="AU398" i="1" s="1"/>
  <c r="O416" i="1"/>
  <c r="Z418" i="1"/>
  <c r="Z24" i="1" s="1"/>
  <c r="S461" i="1"/>
  <c r="AU461" i="1" s="1"/>
  <c r="O461" i="1"/>
  <c r="R461" i="1"/>
  <c r="AT461" i="1" s="1"/>
  <c r="N461" i="1"/>
  <c r="AB461" i="1" s="1"/>
  <c r="AQ461" i="1" s="1"/>
  <c r="AP327" i="1"/>
  <c r="AP289" i="3" s="1"/>
  <c r="AG361" i="1"/>
  <c r="AG323" i="3" s="1"/>
  <c r="AF360" i="1"/>
  <c r="AG360" i="1" s="1"/>
  <c r="AG322" i="3" s="1"/>
  <c r="AO368" i="1"/>
  <c r="O379" i="1"/>
  <c r="R379" i="1"/>
  <c r="AT379" i="1" s="1"/>
  <c r="N379" i="1"/>
  <c r="AB379" i="1" s="1"/>
  <c r="AQ379" i="1" s="1"/>
  <c r="O381" i="1"/>
  <c r="S381" i="1"/>
  <c r="AU381" i="1" s="1"/>
  <c r="N381" i="1"/>
  <c r="AB381" i="1" s="1"/>
  <c r="AQ381" i="1" s="1"/>
  <c r="S387" i="1"/>
  <c r="AU387" i="1" s="1"/>
  <c r="R388" i="1"/>
  <c r="AT388" i="1" s="1"/>
  <c r="O388" i="1"/>
  <c r="AC403" i="1"/>
  <c r="O402" i="1"/>
  <c r="AM404" i="1"/>
  <c r="AM366" i="3" s="1"/>
  <c r="AF404" i="1"/>
  <c r="N412" i="1"/>
  <c r="AB412" i="1" s="1"/>
  <c r="AQ412" i="1" s="1"/>
  <c r="N440" i="1"/>
  <c r="AB440" i="1" s="1"/>
  <c r="AQ440" i="1" s="1"/>
  <c r="R440" i="1"/>
  <c r="AT440" i="1" s="1"/>
  <c r="S440" i="1"/>
  <c r="AU440" i="1" s="1"/>
  <c r="O440" i="1"/>
  <c r="AC471" i="1"/>
  <c r="AC476" i="1"/>
  <c r="AL295" i="1"/>
  <c r="AM295" i="1" s="1"/>
  <c r="AM257" i="3" s="1"/>
  <c r="AM296" i="1"/>
  <c r="AM258" i="3" s="1"/>
  <c r="AP299" i="1"/>
  <c r="AP261" i="3" s="1"/>
  <c r="AJ303" i="1"/>
  <c r="AJ265" i="3" s="1"/>
  <c r="AJ318" i="1"/>
  <c r="AJ280" i="3" s="1"/>
  <c r="AG327" i="1"/>
  <c r="AG289" i="3" s="1"/>
  <c r="AO330" i="1"/>
  <c r="AP330" i="1" s="1"/>
  <c r="AP292" i="3" s="1"/>
  <c r="T333" i="1"/>
  <c r="AC347" i="1"/>
  <c r="AP349" i="1"/>
  <c r="AP311" i="3" s="1"/>
  <c r="AC350" i="1"/>
  <c r="AL349" i="1"/>
  <c r="AM349" i="1" s="1"/>
  <c r="AM311" i="3" s="1"/>
  <c r="N351" i="1"/>
  <c r="N352" i="1"/>
  <c r="AB352" i="1" s="1"/>
  <c r="AQ352" i="1" s="1"/>
  <c r="N353" i="1"/>
  <c r="AB353" i="1" s="1"/>
  <c r="AQ353" i="1" s="1"/>
  <c r="AO363" i="1"/>
  <c r="AP363" i="1" s="1"/>
  <c r="AP325" i="3" s="1"/>
  <c r="R381" i="1"/>
  <c r="AT381" i="1" s="1"/>
  <c r="AQ382" i="1"/>
  <c r="N388" i="1"/>
  <c r="AB388" i="1" s="1"/>
  <c r="AQ388" i="1" s="1"/>
  <c r="P403" i="1"/>
  <c r="X408" i="1"/>
  <c r="X399" i="1" s="1"/>
  <c r="X23" i="1" s="1"/>
  <c r="AG415" i="1"/>
  <c r="AG377" i="3" s="1"/>
  <c r="AF408" i="1"/>
  <c r="N432" i="1"/>
  <c r="AB432" i="1" s="1"/>
  <c r="AQ432" i="1" s="1"/>
  <c r="R432" i="1"/>
  <c r="AT432" i="1" s="1"/>
  <c r="S432" i="1"/>
  <c r="AU432" i="1" s="1"/>
  <c r="O432" i="1"/>
  <c r="AG436" i="1"/>
  <c r="AG398" i="3" s="1"/>
  <c r="AF435" i="1"/>
  <c r="R376" i="1"/>
  <c r="AT376" i="1" s="1"/>
  <c r="N376" i="1"/>
  <c r="AB376" i="1" s="1"/>
  <c r="AQ376" i="1" s="1"/>
  <c r="O389" i="1"/>
  <c r="S389" i="1"/>
  <c r="AU389" i="1" s="1"/>
  <c r="R389" i="1"/>
  <c r="AT389" i="1" s="1"/>
  <c r="AB396" i="1"/>
  <c r="N395" i="1"/>
  <c r="AK394" i="1"/>
  <c r="AM397" i="1"/>
  <c r="AM359" i="3" s="1"/>
  <c r="Y399" i="1"/>
  <c r="Y23" i="1" s="1"/>
  <c r="N422" i="1"/>
  <c r="O422" i="1"/>
  <c r="S422" i="1"/>
  <c r="AU422" i="1" s="1"/>
  <c r="R422" i="1"/>
  <c r="AT422" i="1" s="1"/>
  <c r="S423" i="1"/>
  <c r="AU423" i="1" s="1"/>
  <c r="R423" i="1"/>
  <c r="AT423" i="1" s="1"/>
  <c r="O423" i="1"/>
  <c r="N423" i="1"/>
  <c r="AB423" i="1" s="1"/>
  <c r="AQ423" i="1" s="1"/>
  <c r="AC455" i="1"/>
  <c r="O493" i="1"/>
  <c r="R493" i="1"/>
  <c r="AT493" i="1" s="1"/>
  <c r="N493" i="1"/>
  <c r="AB493" i="1" s="1"/>
  <c r="AQ493" i="1" s="1"/>
  <c r="S493" i="1"/>
  <c r="AU493" i="1" s="1"/>
  <c r="AJ215" i="1"/>
  <c r="AJ177" i="3" s="1"/>
  <c r="AJ250" i="1"/>
  <c r="AJ212" i="3" s="1"/>
  <c r="N307" i="1"/>
  <c r="AB307" i="1" s="1"/>
  <c r="AQ307" i="1" s="1"/>
  <c r="AL334" i="1"/>
  <c r="AM335" i="1"/>
  <c r="AM297" i="3" s="1"/>
  <c r="O340" i="1"/>
  <c r="N340" i="1"/>
  <c r="AB340" i="1" s="1"/>
  <c r="AQ340" i="1" s="1"/>
  <c r="V349" i="1"/>
  <c r="V333" i="1" s="1"/>
  <c r="V324" i="1" s="1"/>
  <c r="V21" i="1" s="1"/>
  <c r="R351" i="1"/>
  <c r="AT351" i="1" s="1"/>
  <c r="AI360" i="1"/>
  <c r="AJ360" i="1" s="1"/>
  <c r="AJ322" i="3" s="1"/>
  <c r="AI363" i="1"/>
  <c r="AJ363" i="1" s="1"/>
  <c r="AJ325" i="3" s="1"/>
  <c r="AJ364" i="1"/>
  <c r="AJ326" i="3" s="1"/>
  <c r="AG367" i="1"/>
  <c r="AG329" i="3" s="1"/>
  <c r="AR371" i="1"/>
  <c r="O376" i="1"/>
  <c r="O383" i="1"/>
  <c r="N383" i="1"/>
  <c r="AB383" i="1" s="1"/>
  <c r="AQ383" i="1" s="1"/>
  <c r="S383" i="1"/>
  <c r="AU383" i="1" s="1"/>
  <c r="N389" i="1"/>
  <c r="AB389" i="1" s="1"/>
  <c r="AQ389" i="1" s="1"/>
  <c r="O395" i="1"/>
  <c r="AC396" i="1"/>
  <c r="P396" i="1"/>
  <c r="S414" i="1"/>
  <c r="AU414" i="1" s="1"/>
  <c r="R414" i="1"/>
  <c r="AT414" i="1" s="1"/>
  <c r="O414" i="1"/>
  <c r="N414" i="1"/>
  <c r="AB414" i="1" s="1"/>
  <c r="AQ414" i="1" s="1"/>
  <c r="AB430" i="1"/>
  <c r="AR437" i="1"/>
  <c r="S519" i="1"/>
  <c r="AU519" i="1" s="1"/>
  <c r="O519" i="1"/>
  <c r="R519" i="1"/>
  <c r="AT519" i="1" s="1"/>
  <c r="N519" i="1"/>
  <c r="AB519" i="1" s="1"/>
  <c r="AQ519" i="1" s="1"/>
  <c r="R226" i="1"/>
  <c r="AT226" i="1" s="1"/>
  <c r="V227" i="1"/>
  <c r="V183" i="1" s="1"/>
  <c r="AL227" i="1"/>
  <c r="AM227" i="1" s="1"/>
  <c r="AM189" i="3" s="1"/>
  <c r="R257" i="1"/>
  <c r="AT257" i="1" s="1"/>
  <c r="R261" i="1"/>
  <c r="AT261" i="1" s="1"/>
  <c r="AJ299" i="1"/>
  <c r="AJ261" i="3" s="1"/>
  <c r="AJ304" i="1"/>
  <c r="AJ266" i="3" s="1"/>
  <c r="AD319" i="1"/>
  <c r="AD281" i="3" s="1"/>
  <c r="T325" i="1"/>
  <c r="AJ327" i="1"/>
  <c r="AJ289" i="3" s="1"/>
  <c r="R328" i="1"/>
  <c r="AT328" i="1" s="1"/>
  <c r="O328" i="1"/>
  <c r="N342" i="1"/>
  <c r="O344" i="1"/>
  <c r="N344" i="1"/>
  <c r="AB344" i="1" s="1"/>
  <c r="AQ344" i="1" s="1"/>
  <c r="S351" i="1"/>
  <c r="AU351" i="1" s="1"/>
  <c r="S352" i="1"/>
  <c r="AU352" i="1" s="1"/>
  <c r="R356" i="1"/>
  <c r="AT356" i="1" s="1"/>
  <c r="S356" i="1"/>
  <c r="AU356" i="1" s="1"/>
  <c r="O356" i="1"/>
  <c r="S358" i="1"/>
  <c r="AU358" i="1" s="1"/>
  <c r="AI367" i="1"/>
  <c r="AP374" i="1"/>
  <c r="AP336" i="3" s="1"/>
  <c r="AO373" i="1"/>
  <c r="S376" i="1"/>
  <c r="AU376" i="1" s="1"/>
  <c r="R380" i="1"/>
  <c r="AT380" i="1" s="1"/>
  <c r="N380" i="1"/>
  <c r="AB380" i="1" s="1"/>
  <c r="AQ380" i="1" s="1"/>
  <c r="AC386" i="1"/>
  <c r="P386" i="1"/>
  <c r="AD393" i="1"/>
  <c r="AD355" i="3" s="1"/>
  <c r="AR393" i="1"/>
  <c r="AS393" i="1" s="1"/>
  <c r="AS355" i="3" s="1"/>
  <c r="AP402" i="1"/>
  <c r="AP364" i="3" s="1"/>
  <c r="AK415" i="1"/>
  <c r="AK408" i="1" s="1"/>
  <c r="AK399" i="1" s="1"/>
  <c r="AK23" i="1" s="1"/>
  <c r="V418" i="1"/>
  <c r="V24" i="1" s="1"/>
  <c r="AI419" i="1"/>
  <c r="AJ420" i="1"/>
  <c r="AJ382" i="3" s="1"/>
  <c r="Y424" i="1"/>
  <c r="AO428" i="1"/>
  <c r="AP428" i="1" s="1"/>
  <c r="AP390" i="3" s="1"/>
  <c r="X434" i="1"/>
  <c r="X418" i="1" s="1"/>
  <c r="X24" i="1" s="1"/>
  <c r="AC467" i="1"/>
  <c r="O377" i="1"/>
  <c r="S377" i="1"/>
  <c r="AU377" i="1" s="1"/>
  <c r="N377" i="1"/>
  <c r="AB377" i="1" s="1"/>
  <c r="AQ377" i="1" s="1"/>
  <c r="R384" i="1"/>
  <c r="AT384" i="1" s="1"/>
  <c r="N384" i="1"/>
  <c r="S384" i="1"/>
  <c r="AU384" i="1" s="1"/>
  <c r="U394" i="1"/>
  <c r="U372" i="1" s="1"/>
  <c r="U366" i="1" s="1"/>
  <c r="U22" i="1" s="1"/>
  <c r="AP400" i="1"/>
  <c r="AP362" i="3" s="1"/>
  <c r="AF401" i="1"/>
  <c r="AG402" i="1"/>
  <c r="AG364" i="3" s="1"/>
  <c r="AC427" i="1"/>
  <c r="O426" i="1"/>
  <c r="AC447" i="1"/>
  <c r="P448" i="1"/>
  <c r="AC448" i="1"/>
  <c r="P463" i="1"/>
  <c r="AC463" i="1"/>
  <c r="AB480" i="1"/>
  <c r="AQ480" i="1" s="1"/>
  <c r="AS480" i="1" s="1"/>
  <c r="AS442" i="3" s="1"/>
  <c r="P480" i="1"/>
  <c r="AC430" i="1"/>
  <c r="P430" i="1"/>
  <c r="P441" i="1"/>
  <c r="N456" i="1"/>
  <c r="AB456" i="1" s="1"/>
  <c r="AQ456" i="1" s="1"/>
  <c r="O456" i="1"/>
  <c r="R456" i="1"/>
  <c r="AT456" i="1" s="1"/>
  <c r="N466" i="1"/>
  <c r="AB466" i="1" s="1"/>
  <c r="AQ466" i="1" s="1"/>
  <c r="O466" i="1"/>
  <c r="N472" i="1"/>
  <c r="AB472" i="1" s="1"/>
  <c r="AQ472" i="1" s="1"/>
  <c r="O472" i="1"/>
  <c r="R472" i="1"/>
  <c r="AT472" i="1" s="1"/>
  <c r="AC478" i="1"/>
  <c r="P478" i="1"/>
  <c r="N496" i="1"/>
  <c r="AB496" i="1" s="1"/>
  <c r="AQ496" i="1" s="1"/>
  <c r="S496" i="1"/>
  <c r="AU496" i="1" s="1"/>
  <c r="R496" i="1"/>
  <c r="AT496" i="1" s="1"/>
  <c r="AC500" i="1"/>
  <c r="S503" i="1"/>
  <c r="AU503" i="1" s="1"/>
  <c r="O503" i="1"/>
  <c r="R503" i="1"/>
  <c r="AT503" i="1" s="1"/>
  <c r="AE394" i="1"/>
  <c r="AE372" i="1" s="1"/>
  <c r="AE366" i="1" s="1"/>
  <c r="AE22" i="1" s="1"/>
  <c r="AN394" i="1"/>
  <c r="AN372" i="1" s="1"/>
  <c r="AN366" i="1" s="1"/>
  <c r="AN22" i="1" s="1"/>
  <c r="AP401" i="1"/>
  <c r="AP363" i="3" s="1"/>
  <c r="AE408" i="1"/>
  <c r="AE399" i="1" s="1"/>
  <c r="AE23" i="1" s="1"/>
  <c r="AP410" i="1"/>
  <c r="AP372" i="3" s="1"/>
  <c r="AO409" i="1"/>
  <c r="AL428" i="1"/>
  <c r="AM428" i="1" s="1"/>
  <c r="AM390" i="3" s="1"/>
  <c r="AM429" i="1"/>
  <c r="AM391" i="3" s="1"/>
  <c r="N442" i="1"/>
  <c r="AB442" i="1" s="1"/>
  <c r="AQ442" i="1" s="1"/>
  <c r="S442" i="1"/>
  <c r="AU442" i="1" s="1"/>
  <c r="AH444" i="1"/>
  <c r="AJ444" i="1" s="1"/>
  <c r="AJ406" i="3" s="1"/>
  <c r="AJ445" i="1"/>
  <c r="AJ407" i="3" s="1"/>
  <c r="S453" i="1"/>
  <c r="AU453" i="1" s="1"/>
  <c r="O453" i="1"/>
  <c r="N453" i="1"/>
  <c r="AB453" i="1" s="1"/>
  <c r="AQ453" i="1" s="1"/>
  <c r="N462" i="1"/>
  <c r="AB462" i="1" s="1"/>
  <c r="AQ462" i="1" s="1"/>
  <c r="O462" i="1"/>
  <c r="S462" i="1"/>
  <c r="AU462" i="1" s="1"/>
  <c r="R466" i="1"/>
  <c r="AT466" i="1" s="1"/>
  <c r="S467" i="1"/>
  <c r="AU467" i="1" s="1"/>
  <c r="R467" i="1"/>
  <c r="AT467" i="1" s="1"/>
  <c r="S469" i="1"/>
  <c r="AU469" i="1" s="1"/>
  <c r="O469" i="1"/>
  <c r="N469" i="1"/>
  <c r="AB469" i="1" s="1"/>
  <c r="AQ469" i="1" s="1"/>
  <c r="S488" i="1"/>
  <c r="AU488" i="1" s="1"/>
  <c r="O488" i="1"/>
  <c r="R488" i="1"/>
  <c r="AT488" i="1" s="1"/>
  <c r="N488" i="1"/>
  <c r="AB488" i="1" s="1"/>
  <c r="AQ488" i="1" s="1"/>
  <c r="T372" i="1"/>
  <c r="T366" i="1" s="1"/>
  <c r="T22" i="1" s="1"/>
  <c r="AA399" i="1"/>
  <c r="AA23" i="1" s="1"/>
  <c r="AJ405" i="1"/>
  <c r="AJ367" i="3" s="1"/>
  <c r="AI404" i="1"/>
  <c r="AJ404" i="1" s="1"/>
  <c r="AJ366" i="3" s="1"/>
  <c r="AL408" i="1"/>
  <c r="AM409" i="1"/>
  <c r="AM371" i="3" s="1"/>
  <c r="AJ415" i="1"/>
  <c r="AJ377" i="3" s="1"/>
  <c r="N417" i="1"/>
  <c r="AG426" i="1"/>
  <c r="AG388" i="3" s="1"/>
  <c r="R431" i="1"/>
  <c r="AT431" i="1" s="1"/>
  <c r="S431" i="1"/>
  <c r="AU431" i="1" s="1"/>
  <c r="AM435" i="1"/>
  <c r="AM397" i="3" s="1"/>
  <c r="AN434" i="1"/>
  <c r="AP435" i="1"/>
  <c r="AP397" i="3" s="1"/>
  <c r="AC441" i="1"/>
  <c r="O442" i="1"/>
  <c r="AM450" i="1"/>
  <c r="AM412" i="3" s="1"/>
  <c r="R453" i="1"/>
  <c r="AT453" i="1" s="1"/>
  <c r="S456" i="1"/>
  <c r="AU456" i="1" s="1"/>
  <c r="S459" i="1"/>
  <c r="AU459" i="1" s="1"/>
  <c r="R459" i="1"/>
  <c r="AT459" i="1" s="1"/>
  <c r="O459" i="1"/>
  <c r="N464" i="1"/>
  <c r="AB464" i="1" s="1"/>
  <c r="AQ464" i="1" s="1"/>
  <c r="O464" i="1"/>
  <c r="R464" i="1"/>
  <c r="AT464" i="1" s="1"/>
  <c r="S466" i="1"/>
  <c r="AU466" i="1" s="1"/>
  <c r="N467" i="1"/>
  <c r="AB467" i="1" s="1"/>
  <c r="AQ467" i="1" s="1"/>
  <c r="R469" i="1"/>
  <c r="AT469" i="1" s="1"/>
  <c r="S472" i="1"/>
  <c r="AU472" i="1" s="1"/>
  <c r="S476" i="1"/>
  <c r="AU476" i="1" s="1"/>
  <c r="N476" i="1"/>
  <c r="AB476" i="1" s="1"/>
  <c r="AQ476" i="1" s="1"/>
  <c r="R476" i="1"/>
  <c r="AT476" i="1" s="1"/>
  <c r="AB479" i="1"/>
  <c r="AQ479" i="1" s="1"/>
  <c r="P479" i="1"/>
  <c r="O483" i="1"/>
  <c r="R483" i="1"/>
  <c r="AT483" i="1" s="1"/>
  <c r="S483" i="1"/>
  <c r="AU483" i="1" s="1"/>
  <c r="AC496" i="1"/>
  <c r="AM361" i="1"/>
  <c r="AM323" i="3" s="1"/>
  <c r="R392" i="1"/>
  <c r="AT392" i="1" s="1"/>
  <c r="O392" i="1"/>
  <c r="AI394" i="1"/>
  <c r="AJ394" i="1" s="1"/>
  <c r="AJ356" i="3" s="1"/>
  <c r="AP397" i="1"/>
  <c r="AP359" i="3" s="1"/>
  <c r="AP421" i="1"/>
  <c r="AP383" i="3" s="1"/>
  <c r="AG425" i="1"/>
  <c r="AG387" i="3" s="1"/>
  <c r="AF424" i="1"/>
  <c r="O431" i="1"/>
  <c r="R433" i="1"/>
  <c r="AT433" i="1" s="1"/>
  <c r="O433" i="1"/>
  <c r="AP436" i="1"/>
  <c r="AP398" i="3" s="1"/>
  <c r="AM445" i="1"/>
  <c r="AM407" i="3" s="1"/>
  <c r="AL444" i="1"/>
  <c r="AM444" i="1" s="1"/>
  <c r="AM406" i="3" s="1"/>
  <c r="N449" i="1"/>
  <c r="AB449" i="1" s="1"/>
  <c r="AQ449" i="1" s="1"/>
  <c r="O449" i="1"/>
  <c r="AP450" i="1"/>
  <c r="AP412" i="3" s="1"/>
  <c r="N454" i="1"/>
  <c r="AB454" i="1" s="1"/>
  <c r="AQ454" i="1" s="1"/>
  <c r="O454" i="1"/>
  <c r="S454" i="1"/>
  <c r="AU454" i="1" s="1"/>
  <c r="R454" i="1"/>
  <c r="AT454" i="1" s="1"/>
  <c r="N470" i="1"/>
  <c r="AB470" i="1" s="1"/>
  <c r="AQ470" i="1" s="1"/>
  <c r="O470" i="1"/>
  <c r="S470" i="1"/>
  <c r="AU470" i="1" s="1"/>
  <c r="R470" i="1"/>
  <c r="AT470" i="1" s="1"/>
  <c r="AC482" i="1"/>
  <c r="N516" i="1"/>
  <c r="AB516" i="1" s="1"/>
  <c r="AQ516" i="1" s="1"/>
  <c r="S516" i="1"/>
  <c r="AU516" i="1" s="1"/>
  <c r="R516" i="1"/>
  <c r="AT516" i="1" s="1"/>
  <c r="O516" i="1"/>
  <c r="AM405" i="1"/>
  <c r="AM367" i="3" s="1"/>
  <c r="O407" i="1"/>
  <c r="R407" i="1"/>
  <c r="AT407" i="1" s="1"/>
  <c r="S407" i="1"/>
  <c r="AU407" i="1" s="1"/>
  <c r="S427" i="1"/>
  <c r="AU427" i="1" s="1"/>
  <c r="R427" i="1"/>
  <c r="AT427" i="1" s="1"/>
  <c r="N486" i="1"/>
  <c r="AB486" i="1" s="1"/>
  <c r="AQ486" i="1" s="1"/>
  <c r="S486" i="1"/>
  <c r="AU486" i="1" s="1"/>
  <c r="O491" i="1"/>
  <c r="N491" i="1"/>
  <c r="AB491" i="1" s="1"/>
  <c r="AQ491" i="1" s="1"/>
  <c r="S491" i="1"/>
  <c r="AU491" i="1" s="1"/>
  <c r="AR492" i="1"/>
  <c r="AP355" i="1"/>
  <c r="AP317" i="3" s="1"/>
  <c r="AM391" i="1"/>
  <c r="AM353" i="3" s="1"/>
  <c r="AM406" i="1"/>
  <c r="AM368" i="3" s="1"/>
  <c r="N407" i="1"/>
  <c r="S413" i="1"/>
  <c r="AU413" i="1" s="1"/>
  <c r="N427" i="1"/>
  <c r="S430" i="1"/>
  <c r="AU430" i="1" s="1"/>
  <c r="R430" i="1"/>
  <c r="AT430" i="1" s="1"/>
  <c r="S433" i="1"/>
  <c r="AU433" i="1" s="1"/>
  <c r="AH435" i="1"/>
  <c r="S441" i="1"/>
  <c r="AU441" i="1" s="1"/>
  <c r="R441" i="1"/>
  <c r="AT441" i="1" s="1"/>
  <c r="AP444" i="1"/>
  <c r="AP406" i="3" s="1"/>
  <c r="AO434" i="1"/>
  <c r="N447" i="1"/>
  <c r="P447" i="1" s="1"/>
  <c r="S447" i="1"/>
  <c r="AU447" i="1" s="1"/>
  <c r="R447" i="1"/>
  <c r="AT447" i="1" s="1"/>
  <c r="S449" i="1"/>
  <c r="AU449" i="1" s="1"/>
  <c r="S455" i="1"/>
  <c r="AU455" i="1" s="1"/>
  <c r="N455" i="1"/>
  <c r="AB455" i="1" s="1"/>
  <c r="AQ455" i="1" s="1"/>
  <c r="S471" i="1"/>
  <c r="AU471" i="1" s="1"/>
  <c r="N471" i="1"/>
  <c r="AB471" i="1" s="1"/>
  <c r="AQ471" i="1" s="1"/>
  <c r="O485" i="1"/>
  <c r="R485" i="1"/>
  <c r="AT485" i="1" s="1"/>
  <c r="S485" i="1"/>
  <c r="AU485" i="1" s="1"/>
  <c r="N485" i="1"/>
  <c r="AB485" i="1" s="1"/>
  <c r="AQ485" i="1" s="1"/>
  <c r="O486" i="1"/>
  <c r="R491" i="1"/>
  <c r="AT491" i="1" s="1"/>
  <c r="N494" i="1"/>
  <c r="AB494" i="1" s="1"/>
  <c r="AQ494" i="1" s="1"/>
  <c r="O494" i="1"/>
  <c r="S494" i="1"/>
  <c r="AU494" i="1" s="1"/>
  <c r="N510" i="1"/>
  <c r="AB510" i="1" s="1"/>
  <c r="AQ510" i="1" s="1"/>
  <c r="O510" i="1"/>
  <c r="N512" i="1"/>
  <c r="AB512" i="1" s="1"/>
  <c r="AQ512" i="1" s="1"/>
  <c r="S512" i="1"/>
  <c r="AU512" i="1" s="1"/>
  <c r="S523" i="1"/>
  <c r="AU523" i="1" s="1"/>
  <c r="O523" i="1"/>
  <c r="R523" i="1"/>
  <c r="AT523" i="1" s="1"/>
  <c r="N523" i="1"/>
  <c r="AB523" i="1" s="1"/>
  <c r="AQ523" i="1" s="1"/>
  <c r="N460" i="1"/>
  <c r="AB460" i="1" s="1"/>
  <c r="AQ460" i="1" s="1"/>
  <c r="O460" i="1"/>
  <c r="O475" i="1"/>
  <c r="N475" i="1"/>
  <c r="AB475" i="1" s="1"/>
  <c r="AQ475" i="1" s="1"/>
  <c r="N482" i="1"/>
  <c r="AB482" i="1" s="1"/>
  <c r="AQ482" i="1" s="1"/>
  <c r="R482" i="1"/>
  <c r="AT482" i="1" s="1"/>
  <c r="N498" i="1"/>
  <c r="AB498" i="1" s="1"/>
  <c r="AQ498" i="1" s="1"/>
  <c r="O498" i="1"/>
  <c r="N500" i="1"/>
  <c r="AB500" i="1" s="1"/>
  <c r="AQ500" i="1" s="1"/>
  <c r="S500" i="1"/>
  <c r="AU500" i="1" s="1"/>
  <c r="S507" i="1"/>
  <c r="AU507" i="1" s="1"/>
  <c r="O507" i="1"/>
  <c r="R507" i="1"/>
  <c r="AT507" i="1" s="1"/>
  <c r="S510" i="1"/>
  <c r="AU510" i="1" s="1"/>
  <c r="R512" i="1"/>
  <c r="AT512" i="1" s="1"/>
  <c r="N520" i="1"/>
  <c r="AB520" i="1" s="1"/>
  <c r="AQ520" i="1" s="1"/>
  <c r="S520" i="1"/>
  <c r="AU520" i="1" s="1"/>
  <c r="N524" i="1"/>
  <c r="AB524" i="1" s="1"/>
  <c r="AQ524" i="1" s="1"/>
  <c r="S524" i="1"/>
  <c r="AU524" i="1" s="1"/>
  <c r="R524" i="1"/>
  <c r="AT524" i="1" s="1"/>
  <c r="S527" i="1"/>
  <c r="AU527" i="1" s="1"/>
  <c r="O527" i="1"/>
  <c r="R527" i="1"/>
  <c r="AT527" i="1" s="1"/>
  <c r="N527" i="1"/>
  <c r="AB527" i="1" s="1"/>
  <c r="AQ527" i="1" s="1"/>
  <c r="S531" i="1"/>
  <c r="AU531" i="1" s="1"/>
  <c r="O531" i="1"/>
  <c r="R531" i="1"/>
  <c r="AT531" i="1" s="1"/>
  <c r="N531" i="1"/>
  <c r="AB531" i="1" s="1"/>
  <c r="AQ531" i="1" s="1"/>
  <c r="S535" i="1"/>
  <c r="AU535" i="1" s="1"/>
  <c r="O535" i="1"/>
  <c r="R535" i="1"/>
  <c r="AT535" i="1" s="1"/>
  <c r="N535" i="1"/>
  <c r="AB535" i="1" s="1"/>
  <c r="AQ535" i="1" s="1"/>
  <c r="S539" i="1"/>
  <c r="AU539" i="1" s="1"/>
  <c r="O539" i="1"/>
  <c r="R539" i="1"/>
  <c r="AT539" i="1" s="1"/>
  <c r="N539" i="1"/>
  <c r="AB539" i="1" s="1"/>
  <c r="AQ539" i="1" s="1"/>
  <c r="O477" i="1"/>
  <c r="R477" i="1"/>
  <c r="AT477" i="1" s="1"/>
  <c r="N477" i="1"/>
  <c r="AB477" i="1" s="1"/>
  <c r="AQ477" i="1" s="1"/>
  <c r="AC487" i="1"/>
  <c r="N490" i="1"/>
  <c r="AB490" i="1" s="1"/>
  <c r="AQ490" i="1" s="1"/>
  <c r="O490" i="1"/>
  <c r="S495" i="1"/>
  <c r="AU495" i="1" s="1"/>
  <c r="O495" i="1"/>
  <c r="R495" i="1"/>
  <c r="AT495" i="1" s="1"/>
  <c r="S498" i="1"/>
  <c r="AU498" i="1" s="1"/>
  <c r="R500" i="1"/>
  <c r="AT500" i="1" s="1"/>
  <c r="N502" i="1"/>
  <c r="AB502" i="1" s="1"/>
  <c r="AQ502" i="1" s="1"/>
  <c r="O502" i="1"/>
  <c r="N504" i="1"/>
  <c r="AB504" i="1" s="1"/>
  <c r="AQ504" i="1" s="1"/>
  <c r="S504" i="1"/>
  <c r="AU504" i="1" s="1"/>
  <c r="S511" i="1"/>
  <c r="AU511" i="1" s="1"/>
  <c r="O511" i="1"/>
  <c r="R511" i="1"/>
  <c r="AT511" i="1" s="1"/>
  <c r="O520" i="1"/>
  <c r="O524" i="1"/>
  <c r="N528" i="1"/>
  <c r="AB528" i="1" s="1"/>
  <c r="AQ528" i="1" s="1"/>
  <c r="S528" i="1"/>
  <c r="AU528" i="1" s="1"/>
  <c r="R528" i="1"/>
  <c r="AT528" i="1" s="1"/>
  <c r="N532" i="1"/>
  <c r="AB532" i="1" s="1"/>
  <c r="AQ532" i="1" s="1"/>
  <c r="S532" i="1"/>
  <c r="AU532" i="1" s="1"/>
  <c r="R532" i="1"/>
  <c r="AT532" i="1" s="1"/>
  <c r="N536" i="1"/>
  <c r="AB536" i="1" s="1"/>
  <c r="AQ536" i="1" s="1"/>
  <c r="S536" i="1"/>
  <c r="AU536" i="1" s="1"/>
  <c r="R536" i="1"/>
  <c r="AT536" i="1" s="1"/>
  <c r="S437" i="1"/>
  <c r="AU437" i="1" s="1"/>
  <c r="R437" i="1"/>
  <c r="AT437" i="1" s="1"/>
  <c r="N458" i="1"/>
  <c r="AB458" i="1" s="1"/>
  <c r="AQ458" i="1" s="1"/>
  <c r="O458" i="1"/>
  <c r="S460" i="1"/>
  <c r="AU460" i="1" s="1"/>
  <c r="R465" i="1"/>
  <c r="AT465" i="1" s="1"/>
  <c r="N474" i="1"/>
  <c r="AB474" i="1" s="1"/>
  <c r="AQ474" i="1" s="1"/>
  <c r="O474" i="1"/>
  <c r="S475" i="1"/>
  <c r="AU475" i="1" s="1"/>
  <c r="AR479" i="1"/>
  <c r="S482" i="1"/>
  <c r="AU482" i="1" s="1"/>
  <c r="N484" i="1"/>
  <c r="AB484" i="1" s="1"/>
  <c r="AQ484" i="1" s="1"/>
  <c r="N487" i="1"/>
  <c r="AB487" i="1" s="1"/>
  <c r="AQ487" i="1" s="1"/>
  <c r="N495" i="1"/>
  <c r="AB495" i="1" s="1"/>
  <c r="AQ495" i="1" s="1"/>
  <c r="R502" i="1"/>
  <c r="AT502" i="1" s="1"/>
  <c r="O504" i="1"/>
  <c r="N511" i="1"/>
  <c r="AB511" i="1" s="1"/>
  <c r="AQ511" i="1" s="1"/>
  <c r="R520" i="1"/>
  <c r="AT520" i="1" s="1"/>
  <c r="O528" i="1"/>
  <c r="O532" i="1"/>
  <c r="O536" i="1"/>
  <c r="AP416" i="1"/>
  <c r="AP378" i="3" s="1"/>
  <c r="AP426" i="1"/>
  <c r="AP388" i="3" s="1"/>
  <c r="U434" i="1"/>
  <c r="U418" i="1" s="1"/>
  <c r="U24" i="1" s="1"/>
  <c r="N437" i="1"/>
  <c r="P437" i="1" s="1"/>
  <c r="O438" i="1"/>
  <c r="AG444" i="1"/>
  <c r="AG406" i="3" s="1"/>
  <c r="N452" i="1"/>
  <c r="O452" i="1"/>
  <c r="N468" i="1"/>
  <c r="AB468" i="1" s="1"/>
  <c r="AQ468" i="1" s="1"/>
  <c r="O468" i="1"/>
  <c r="S477" i="1"/>
  <c r="AU477" i="1" s="1"/>
  <c r="O484" i="1"/>
  <c r="R487" i="1"/>
  <c r="AT487" i="1" s="1"/>
  <c r="O489" i="1"/>
  <c r="R489" i="1"/>
  <c r="AT489" i="1" s="1"/>
  <c r="R490" i="1"/>
  <c r="AT490" i="1" s="1"/>
  <c r="S492" i="1"/>
  <c r="AU492" i="1" s="1"/>
  <c r="N492" i="1"/>
  <c r="AB492" i="1" s="1"/>
  <c r="AQ492" i="1" s="1"/>
  <c r="S499" i="1"/>
  <c r="AU499" i="1" s="1"/>
  <c r="O499" i="1"/>
  <c r="R499" i="1"/>
  <c r="AT499" i="1" s="1"/>
  <c r="S502" i="1"/>
  <c r="AU502" i="1" s="1"/>
  <c r="R504" i="1"/>
  <c r="AT504" i="1" s="1"/>
  <c r="N506" i="1"/>
  <c r="AB506" i="1" s="1"/>
  <c r="AQ506" i="1" s="1"/>
  <c r="O506" i="1"/>
  <c r="N508" i="1"/>
  <c r="AB508" i="1" s="1"/>
  <c r="AQ508" i="1" s="1"/>
  <c r="S508" i="1"/>
  <c r="AU508" i="1" s="1"/>
  <c r="S515" i="1"/>
  <c r="AU515" i="1" s="1"/>
  <c r="O515" i="1"/>
  <c r="R515" i="1"/>
  <c r="AT515" i="1" s="1"/>
  <c r="N515" i="1"/>
  <c r="AB515" i="1" s="1"/>
  <c r="AQ515" i="1" s="1"/>
  <c r="N518" i="1"/>
  <c r="AB518" i="1" s="1"/>
  <c r="AQ518" i="1" s="1"/>
  <c r="O518" i="1"/>
  <c r="AR542" i="1"/>
  <c r="AS542" i="1" s="1"/>
  <c r="AS504" i="3" s="1"/>
  <c r="AD542" i="1"/>
  <c r="AD504" i="3" s="1"/>
  <c r="AC544" i="1"/>
  <c r="P552" i="1"/>
  <c r="P566" i="1"/>
  <c r="AC566" i="1"/>
  <c r="R568" i="1"/>
  <c r="AT568" i="1" s="1"/>
  <c r="O568" i="1"/>
  <c r="N568" i="1"/>
  <c r="AB568" i="1" s="1"/>
  <c r="AQ568" i="1" s="1"/>
  <c r="S568" i="1"/>
  <c r="AU568" i="1" s="1"/>
  <c r="O553" i="1"/>
  <c r="R553" i="1"/>
  <c r="AT553" i="1" s="1"/>
  <c r="N553" i="1"/>
  <c r="AB553" i="1" s="1"/>
  <c r="AQ553" i="1" s="1"/>
  <c r="P542" i="1"/>
  <c r="P550" i="1"/>
  <c r="AC550" i="1"/>
  <c r="S553" i="1"/>
  <c r="AU553" i="1" s="1"/>
  <c r="R560" i="1"/>
  <c r="AT560" i="1" s="1"/>
  <c r="S560" i="1"/>
  <c r="AU560" i="1" s="1"/>
  <c r="O560" i="1"/>
  <c r="N560" i="1"/>
  <c r="AB560" i="1" s="1"/>
  <c r="AQ560" i="1" s="1"/>
  <c r="P570" i="1"/>
  <c r="AC570" i="1"/>
  <c r="AG620" i="1"/>
  <c r="AG582" i="3" s="1"/>
  <c r="AF615" i="1"/>
  <c r="AM421" i="1"/>
  <c r="AM383" i="3" s="1"/>
  <c r="R448" i="1"/>
  <c r="AT448" i="1" s="1"/>
  <c r="AM451" i="1"/>
  <c r="AM413" i="3" s="1"/>
  <c r="S478" i="1"/>
  <c r="AU478" i="1" s="1"/>
  <c r="S479" i="1"/>
  <c r="AU479" i="1" s="1"/>
  <c r="R480" i="1"/>
  <c r="AT480" i="1" s="1"/>
  <c r="S501" i="1"/>
  <c r="AU501" i="1" s="1"/>
  <c r="O501" i="1"/>
  <c r="S509" i="1"/>
  <c r="AU509" i="1" s="1"/>
  <c r="O509" i="1"/>
  <c r="S517" i="1"/>
  <c r="AU517" i="1" s="1"/>
  <c r="O517" i="1"/>
  <c r="S525" i="1"/>
  <c r="AU525" i="1" s="1"/>
  <c r="O525" i="1"/>
  <c r="O526" i="1"/>
  <c r="S533" i="1"/>
  <c r="AU533" i="1" s="1"/>
  <c r="O533" i="1"/>
  <c r="O534" i="1"/>
  <c r="O541" i="1"/>
  <c r="R541" i="1"/>
  <c r="AT541" i="1" s="1"/>
  <c r="AC546" i="1"/>
  <c r="R548" i="1"/>
  <c r="AT548" i="1" s="1"/>
  <c r="O548" i="1"/>
  <c r="O551" i="1"/>
  <c r="N551" i="1"/>
  <c r="AB551" i="1" s="1"/>
  <c r="AQ551" i="1" s="1"/>
  <c r="S551" i="1"/>
  <c r="AU551" i="1" s="1"/>
  <c r="AD554" i="1"/>
  <c r="AD516" i="3" s="1"/>
  <c r="R572" i="1"/>
  <c r="AT572" i="1" s="1"/>
  <c r="O572" i="1"/>
  <c r="N572" i="1"/>
  <c r="AB572" i="1" s="1"/>
  <c r="AQ572" i="1" s="1"/>
  <c r="AB577" i="1"/>
  <c r="AQ577" i="1" s="1"/>
  <c r="AS577" i="1" s="1"/>
  <c r="AS539" i="3" s="1"/>
  <c r="P577" i="1"/>
  <c r="P558" i="1"/>
  <c r="S572" i="1"/>
  <c r="AU572" i="1" s="1"/>
  <c r="P549" i="1"/>
  <c r="AC549" i="1"/>
  <c r="R551" i="1"/>
  <c r="AT551" i="1" s="1"/>
  <c r="R540" i="1"/>
  <c r="AT540" i="1" s="1"/>
  <c r="R556" i="1"/>
  <c r="AT556" i="1" s="1"/>
  <c r="S556" i="1"/>
  <c r="AU556" i="1" s="1"/>
  <c r="O556" i="1"/>
  <c r="AC557" i="1"/>
  <c r="O481" i="1"/>
  <c r="R481" i="1"/>
  <c r="AT481" i="1" s="1"/>
  <c r="S497" i="1"/>
  <c r="AU497" i="1" s="1"/>
  <c r="O497" i="1"/>
  <c r="S505" i="1"/>
  <c r="AU505" i="1" s="1"/>
  <c r="O505" i="1"/>
  <c r="S513" i="1"/>
  <c r="AU513" i="1" s="1"/>
  <c r="O513" i="1"/>
  <c r="O514" i="1"/>
  <c r="S521" i="1"/>
  <c r="AU521" i="1" s="1"/>
  <c r="O521" i="1"/>
  <c r="O522" i="1"/>
  <c r="S529" i="1"/>
  <c r="AU529" i="1" s="1"/>
  <c r="O529" i="1"/>
  <c r="O530" i="1"/>
  <c r="S537" i="1"/>
  <c r="AU537" i="1" s="1"/>
  <c r="O537" i="1"/>
  <c r="O538" i="1"/>
  <c r="S540" i="1"/>
  <c r="AU540" i="1" s="1"/>
  <c r="O543" i="1"/>
  <c r="N543" i="1"/>
  <c r="AB543" i="1" s="1"/>
  <c r="AQ543" i="1" s="1"/>
  <c r="S543" i="1"/>
  <c r="AU543" i="1" s="1"/>
  <c r="P545" i="1"/>
  <c r="R549" i="1"/>
  <c r="AT549" i="1" s="1"/>
  <c r="AR552" i="1"/>
  <c r="AS552" i="1" s="1"/>
  <c r="AS514" i="3" s="1"/>
  <c r="AD552" i="1"/>
  <c r="AD514" i="3" s="1"/>
  <c r="N556" i="1"/>
  <c r="AB556" i="1" s="1"/>
  <c r="AQ556" i="1" s="1"/>
  <c r="N557" i="1"/>
  <c r="AB557" i="1" s="1"/>
  <c r="AQ557" i="1" s="1"/>
  <c r="AJ608" i="1"/>
  <c r="AJ570" i="3" s="1"/>
  <c r="P562" i="1"/>
  <c r="AC562" i="1"/>
  <c r="R564" i="1"/>
  <c r="AT564" i="1" s="1"/>
  <c r="O564" i="1"/>
  <c r="AB573" i="1"/>
  <c r="AQ573" i="1" s="1"/>
  <c r="AS573" i="1" s="1"/>
  <c r="AS535" i="3" s="1"/>
  <c r="P573" i="1"/>
  <c r="O579" i="1"/>
  <c r="N579" i="1"/>
  <c r="AB579" i="1" s="1"/>
  <c r="AQ579" i="1" s="1"/>
  <c r="S579" i="1"/>
  <c r="AU579" i="1" s="1"/>
  <c r="AJ599" i="1"/>
  <c r="AJ561" i="3" s="1"/>
  <c r="AI598" i="1"/>
  <c r="AL599" i="1"/>
  <c r="AM600" i="1"/>
  <c r="AM562" i="3" s="1"/>
  <c r="AR603" i="1"/>
  <c r="AS603" i="1" s="1"/>
  <c r="AS565" i="3" s="1"/>
  <c r="AD603" i="1"/>
  <c r="AD565" i="3" s="1"/>
  <c r="O606" i="1"/>
  <c r="S606" i="1"/>
  <c r="AU606" i="1" s="1"/>
  <c r="N606" i="1"/>
  <c r="AB606" i="1" s="1"/>
  <c r="AQ606" i="1" s="1"/>
  <c r="AA607" i="1"/>
  <c r="AA596" i="1" s="1"/>
  <c r="AB610" i="1"/>
  <c r="N609" i="1"/>
  <c r="AE615" i="1"/>
  <c r="AE607" i="1" s="1"/>
  <c r="AE596" i="1" s="1"/>
  <c r="AG616" i="1"/>
  <c r="AG578" i="3" s="1"/>
  <c r="AD631" i="1"/>
  <c r="AD593" i="3" s="1"/>
  <c r="AR631" i="1"/>
  <c r="AS631" i="1" s="1"/>
  <c r="AS593" i="3" s="1"/>
  <c r="O555" i="1"/>
  <c r="N555" i="1"/>
  <c r="AB555" i="1" s="1"/>
  <c r="AQ555" i="1" s="1"/>
  <c r="AC558" i="1"/>
  <c r="N564" i="1"/>
  <c r="AB564" i="1" s="1"/>
  <c r="AQ564" i="1" s="1"/>
  <c r="O567" i="1"/>
  <c r="N567" i="1"/>
  <c r="AB567" i="1" s="1"/>
  <c r="AQ567" i="1" s="1"/>
  <c r="S567" i="1"/>
  <c r="AU567" i="1" s="1"/>
  <c r="R584" i="1"/>
  <c r="AT584" i="1" s="1"/>
  <c r="O584" i="1"/>
  <c r="O602" i="1"/>
  <c r="S602" i="1"/>
  <c r="AU602" i="1" s="1"/>
  <c r="N602" i="1"/>
  <c r="AB602" i="1" s="1"/>
  <c r="AQ602" i="1" s="1"/>
  <c r="R606" i="1"/>
  <c r="AT606" i="1" s="1"/>
  <c r="AG608" i="1"/>
  <c r="AG570" i="3" s="1"/>
  <c r="AC610" i="1"/>
  <c r="P610" i="1"/>
  <c r="AB611" i="1"/>
  <c r="AQ611" i="1" s="1"/>
  <c r="AJ613" i="1"/>
  <c r="AJ575" i="3" s="1"/>
  <c r="AQ614" i="1"/>
  <c r="AQ613" i="1" s="1"/>
  <c r="AB613" i="1"/>
  <c r="AH615" i="1"/>
  <c r="AH607" i="1" s="1"/>
  <c r="AH596" i="1" s="1"/>
  <c r="O617" i="1"/>
  <c r="S617" i="1"/>
  <c r="AU617" i="1" s="1"/>
  <c r="N617" i="1"/>
  <c r="W620" i="1"/>
  <c r="W615" i="1" s="1"/>
  <c r="W607" i="1" s="1"/>
  <c r="W596" i="1" s="1"/>
  <c r="AU621" i="1"/>
  <c r="AG621" i="1"/>
  <c r="AG583" i="3" s="1"/>
  <c r="R622" i="1"/>
  <c r="AT622" i="1" s="1"/>
  <c r="N622" i="1"/>
  <c r="P622" i="1" s="1"/>
  <c r="S622" i="1"/>
  <c r="AU622" i="1" s="1"/>
  <c r="AB581" i="1"/>
  <c r="AQ581" i="1" s="1"/>
  <c r="AS581" i="1" s="1"/>
  <c r="AS543" i="3" s="1"/>
  <c r="P581" i="1"/>
  <c r="O587" i="1"/>
  <c r="N587" i="1"/>
  <c r="AB587" i="1" s="1"/>
  <c r="AQ587" i="1" s="1"/>
  <c r="S587" i="1"/>
  <c r="AU587" i="1" s="1"/>
  <c r="AM608" i="1"/>
  <c r="AM570" i="3" s="1"/>
  <c r="AR611" i="1"/>
  <c r="AI615" i="1"/>
  <c r="AP620" i="1"/>
  <c r="AP582" i="3" s="1"/>
  <c r="AO615" i="1"/>
  <c r="AC622" i="1"/>
  <c r="O649" i="1"/>
  <c r="O547" i="1"/>
  <c r="N547" i="1"/>
  <c r="AB547" i="1" s="1"/>
  <c r="AQ547" i="1" s="1"/>
  <c r="P554" i="1"/>
  <c r="R555" i="1"/>
  <c r="AT555" i="1" s="1"/>
  <c r="S564" i="1"/>
  <c r="AU564" i="1" s="1"/>
  <c r="R567" i="1"/>
  <c r="AT567" i="1" s="1"/>
  <c r="AB569" i="1"/>
  <c r="P569" i="1"/>
  <c r="O575" i="1"/>
  <c r="N575" i="1"/>
  <c r="AB575" i="1" s="1"/>
  <c r="AQ575" i="1" s="1"/>
  <c r="S575" i="1"/>
  <c r="AU575" i="1" s="1"/>
  <c r="P590" i="1"/>
  <c r="AC590" i="1"/>
  <c r="AM609" i="1"/>
  <c r="AM571" i="3" s="1"/>
  <c r="R617" i="1"/>
  <c r="AT617" i="1" s="1"/>
  <c r="AP632" i="1"/>
  <c r="AP594" i="3" s="1"/>
  <c r="S555" i="1"/>
  <c r="AU555" i="1" s="1"/>
  <c r="O559" i="1"/>
  <c r="N559" i="1"/>
  <c r="AB559" i="1" s="1"/>
  <c r="AQ559" i="1" s="1"/>
  <c r="O563" i="1"/>
  <c r="N563" i="1"/>
  <c r="AB563" i="1" s="1"/>
  <c r="AQ563" i="1" s="1"/>
  <c r="S563" i="1"/>
  <c r="AU563" i="1" s="1"/>
  <c r="P578" i="1"/>
  <c r="AC578" i="1"/>
  <c r="R580" i="1"/>
  <c r="AT580" i="1" s="1"/>
  <c r="O580" i="1"/>
  <c r="S584" i="1"/>
  <c r="AU584" i="1" s="1"/>
  <c r="R587" i="1"/>
  <c r="AT587" i="1" s="1"/>
  <c r="AB589" i="1"/>
  <c r="P589" i="1"/>
  <c r="AO599" i="1"/>
  <c r="AU600" i="1"/>
  <c r="AT600" i="1"/>
  <c r="AS604" i="1"/>
  <c r="AS566" i="3" s="1"/>
  <c r="AD623" i="1"/>
  <c r="AD585" i="3" s="1"/>
  <c r="AR623" i="1"/>
  <c r="AS623" i="1" s="1"/>
  <c r="AS585" i="3" s="1"/>
  <c r="AR627" i="1"/>
  <c r="AS627" i="1" s="1"/>
  <c r="AS589" i="3" s="1"/>
  <c r="R630" i="1"/>
  <c r="AT630" i="1" s="1"/>
  <c r="N630" i="1"/>
  <c r="AB630" i="1" s="1"/>
  <c r="AQ630" i="1" s="1"/>
  <c r="S630" i="1"/>
  <c r="AU630" i="1" s="1"/>
  <c r="O630" i="1"/>
  <c r="O583" i="1"/>
  <c r="N583" i="1"/>
  <c r="AB583" i="1" s="1"/>
  <c r="AQ583" i="1" s="1"/>
  <c r="S583" i="1"/>
  <c r="AU583" i="1" s="1"/>
  <c r="O594" i="1"/>
  <c r="S594" i="1"/>
  <c r="AU594" i="1" s="1"/>
  <c r="R594" i="1"/>
  <c r="AT594" i="1" s="1"/>
  <c r="N594" i="1"/>
  <c r="R605" i="1"/>
  <c r="AT605" i="1" s="1"/>
  <c r="N605" i="1"/>
  <c r="AB605" i="1" s="1"/>
  <c r="AQ605" i="1" s="1"/>
  <c r="AA648" i="1"/>
  <c r="AA27" i="1" s="1"/>
  <c r="O571" i="1"/>
  <c r="N571" i="1"/>
  <c r="AB571" i="1" s="1"/>
  <c r="AQ571" i="1" s="1"/>
  <c r="S571" i="1"/>
  <c r="AU571" i="1" s="1"/>
  <c r="P586" i="1"/>
  <c r="AC586" i="1"/>
  <c r="R588" i="1"/>
  <c r="AT588" i="1" s="1"/>
  <c r="O588" i="1"/>
  <c r="AG599" i="1"/>
  <c r="AG561" i="3" s="1"/>
  <c r="R601" i="1"/>
  <c r="AT601" i="1" s="1"/>
  <c r="N601" i="1"/>
  <c r="P601" i="1" s="1"/>
  <c r="P603" i="1"/>
  <c r="O605" i="1"/>
  <c r="AC618" i="1"/>
  <c r="AD618" i="1" s="1"/>
  <c r="AD580" i="3" s="1"/>
  <c r="R624" i="1"/>
  <c r="AT624" i="1" s="1"/>
  <c r="S624" i="1"/>
  <c r="AU624" i="1" s="1"/>
  <c r="O624" i="1"/>
  <c r="N624" i="1"/>
  <c r="AB624" i="1" s="1"/>
  <c r="AQ624" i="1" s="1"/>
  <c r="AR667" i="1"/>
  <c r="AS667" i="1" s="1"/>
  <c r="AS629" i="3" s="1"/>
  <c r="AD667" i="1"/>
  <c r="AD629" i="3" s="1"/>
  <c r="P574" i="1"/>
  <c r="AC574" i="1"/>
  <c r="R576" i="1"/>
  <c r="AT576" i="1" s="1"/>
  <c r="O576" i="1"/>
  <c r="R583" i="1"/>
  <c r="AT583" i="1" s="1"/>
  <c r="AB585" i="1"/>
  <c r="AQ585" i="1" s="1"/>
  <c r="AS585" i="1" s="1"/>
  <c r="AS547" i="3" s="1"/>
  <c r="P585" i="1"/>
  <c r="O591" i="1"/>
  <c r="N591" i="1"/>
  <c r="AB591" i="1" s="1"/>
  <c r="AQ591" i="1" s="1"/>
  <c r="S591" i="1"/>
  <c r="AU591" i="1" s="1"/>
  <c r="AI592" i="1"/>
  <c r="AJ592" i="1" s="1"/>
  <c r="AJ554" i="3" s="1"/>
  <c r="AL592" i="1"/>
  <c r="AM592" i="1" s="1"/>
  <c r="AM554" i="3" s="1"/>
  <c r="AM593" i="1"/>
  <c r="AM555" i="3" s="1"/>
  <c r="AF597" i="1"/>
  <c r="AG598" i="1"/>
  <c r="AG560" i="3" s="1"/>
  <c r="AC601" i="1"/>
  <c r="S605" i="1"/>
  <c r="AU605" i="1" s="1"/>
  <c r="AO635" i="1"/>
  <c r="AP635" i="1" s="1"/>
  <c r="AP597" i="3" s="1"/>
  <c r="AD659" i="1"/>
  <c r="AD621" i="3" s="1"/>
  <c r="P693" i="1"/>
  <c r="O692" i="1"/>
  <c r="AF698" i="1"/>
  <c r="AG698" i="1" s="1"/>
  <c r="AG660" i="3" s="1"/>
  <c r="AG699" i="1"/>
  <c r="AG661" i="3" s="1"/>
  <c r="AB710" i="1"/>
  <c r="P710" i="1"/>
  <c r="N713" i="1"/>
  <c r="AB713" i="1" s="1"/>
  <c r="AQ713" i="1" s="1"/>
  <c r="S713" i="1"/>
  <c r="AU713" i="1" s="1"/>
  <c r="R713" i="1"/>
  <c r="AT713" i="1" s="1"/>
  <c r="O713" i="1"/>
  <c r="AH746" i="1"/>
  <c r="AH32" i="1" s="1"/>
  <c r="AJ32" i="1" s="1"/>
  <c r="AJ747" i="1"/>
  <c r="AJ709" i="3" s="1"/>
  <c r="U757" i="1"/>
  <c r="AQ770" i="1"/>
  <c r="P634" i="1"/>
  <c r="AJ643" i="1"/>
  <c r="AJ605" i="3" s="1"/>
  <c r="O657" i="1"/>
  <c r="R657" i="1"/>
  <c r="AT657" i="1" s="1"/>
  <c r="S657" i="1"/>
  <c r="AU657" i="1" s="1"/>
  <c r="AP673" i="1"/>
  <c r="AP635" i="3" s="1"/>
  <c r="AM678" i="1"/>
  <c r="AM640" i="3" s="1"/>
  <c r="R680" i="1"/>
  <c r="AT680" i="1" s="1"/>
  <c r="O680" i="1"/>
  <c r="N680" i="1"/>
  <c r="AD737" i="1"/>
  <c r="AD699" i="3" s="1"/>
  <c r="AR737" i="1"/>
  <c r="AS737" i="1" s="1"/>
  <c r="AS699" i="3" s="1"/>
  <c r="S603" i="1"/>
  <c r="AU603" i="1" s="1"/>
  <c r="R604" i="1"/>
  <c r="AT604" i="1" s="1"/>
  <c r="AK620" i="1"/>
  <c r="AM620" i="1" s="1"/>
  <c r="AM582" i="3" s="1"/>
  <c r="AQ634" i="1"/>
  <c r="AQ633" i="1" s="1"/>
  <c r="AQ632" i="1" s="1"/>
  <c r="AR642" i="1"/>
  <c r="AL643" i="1"/>
  <c r="AM643" i="1" s="1"/>
  <c r="AM605" i="3" s="1"/>
  <c r="AM644" i="1"/>
  <c r="AM606" i="3" s="1"/>
  <c r="V648" i="1"/>
  <c r="V27" i="1" s="1"/>
  <c r="AI650" i="1"/>
  <c r="N657" i="1"/>
  <c r="AB657" i="1" s="1"/>
  <c r="AQ657" i="1" s="1"/>
  <c r="AL664" i="1"/>
  <c r="AM665" i="1"/>
  <c r="AM627" i="3" s="1"/>
  <c r="AG673" i="1"/>
  <c r="AG635" i="3" s="1"/>
  <c r="AP674" i="1"/>
  <c r="AP636" i="3" s="1"/>
  <c r="Y678" i="1"/>
  <c r="Y672" i="1" s="1"/>
  <c r="Y662" i="1" s="1"/>
  <c r="S680" i="1"/>
  <c r="AU680" i="1" s="1"/>
  <c r="AH678" i="1"/>
  <c r="AH672" i="1" s="1"/>
  <c r="AH662" i="1" s="1"/>
  <c r="AJ681" i="1"/>
  <c r="AJ643" i="3" s="1"/>
  <c r="AR681" i="1"/>
  <c r="AJ683" i="1"/>
  <c r="AJ645" i="3" s="1"/>
  <c r="AC693" i="1"/>
  <c r="AM695" i="1"/>
  <c r="AM657" i="3" s="1"/>
  <c r="AP701" i="1"/>
  <c r="AP663" i="3" s="1"/>
  <c r="S715" i="1"/>
  <c r="AU715" i="1" s="1"/>
  <c r="R715" i="1"/>
  <c r="AT715" i="1" s="1"/>
  <c r="O715" i="1"/>
  <c r="N715" i="1"/>
  <c r="AB715" i="1" s="1"/>
  <c r="AQ715" i="1" s="1"/>
  <c r="R628" i="1"/>
  <c r="AT628" i="1" s="1"/>
  <c r="O628" i="1"/>
  <c r="P631" i="1"/>
  <c r="AB637" i="1"/>
  <c r="R640" i="1"/>
  <c r="AT640" i="1" s="1"/>
  <c r="N640" i="1"/>
  <c r="AB640" i="1" s="1"/>
  <c r="AQ640" i="1" s="1"/>
  <c r="AP655" i="1"/>
  <c r="AP617" i="3" s="1"/>
  <c r="AO654" i="1"/>
  <c r="O675" i="1"/>
  <c r="N675" i="1"/>
  <c r="AF687" i="1"/>
  <c r="AG688" i="1"/>
  <c r="AG650" i="3" s="1"/>
  <c r="AN694" i="1"/>
  <c r="AC700" i="1"/>
  <c r="O699" i="1"/>
  <c r="P700" i="1"/>
  <c r="AL708" i="1"/>
  <c r="AM709" i="1"/>
  <c r="AM671" i="3" s="1"/>
  <c r="AD728" i="1"/>
  <c r="AD690" i="3" s="1"/>
  <c r="AR728" i="1"/>
  <c r="AS728" i="1" s="1"/>
  <c r="AS690" i="3" s="1"/>
  <c r="P614" i="1"/>
  <c r="AN615" i="1"/>
  <c r="AN607" i="1" s="1"/>
  <c r="AN596" i="1" s="1"/>
  <c r="P619" i="1"/>
  <c r="P623" i="1"/>
  <c r="P626" i="1"/>
  <c r="N628" i="1"/>
  <c r="AB628" i="1" s="1"/>
  <c r="AQ628" i="1" s="1"/>
  <c r="AC629" i="1"/>
  <c r="P629" i="1"/>
  <c r="O640" i="1"/>
  <c r="AO643" i="1"/>
  <c r="AP643" i="1" s="1"/>
  <c r="AP605" i="3" s="1"/>
  <c r="AG655" i="1"/>
  <c r="AG617" i="3" s="1"/>
  <c r="AF654" i="1"/>
  <c r="AF664" i="1"/>
  <c r="P667" i="1"/>
  <c r="W672" i="1"/>
  <c r="R675" i="1"/>
  <c r="AT675" i="1" s="1"/>
  <c r="X687" i="1"/>
  <c r="AH687" i="1"/>
  <c r="AO695" i="1"/>
  <c r="AJ632" i="1"/>
  <c r="AJ594" i="3" s="1"/>
  <c r="AC634" i="1"/>
  <c r="R638" i="1"/>
  <c r="AT638" i="1" s="1"/>
  <c r="O638" i="1"/>
  <c r="AP644" i="1"/>
  <c r="AP606" i="3" s="1"/>
  <c r="AB651" i="1"/>
  <c r="AB650" i="1" s="1"/>
  <c r="AB649" i="1" s="1"/>
  <c r="S656" i="1"/>
  <c r="AU656" i="1" s="1"/>
  <c r="N656" i="1"/>
  <c r="P656" i="1" s="1"/>
  <c r="P659" i="1"/>
  <c r="AR659" i="1"/>
  <c r="AS659" i="1" s="1"/>
  <c r="AS621" i="3" s="1"/>
  <c r="T662" i="1"/>
  <c r="AI664" i="1"/>
  <c r="AB670" i="1"/>
  <c r="S675" i="1"/>
  <c r="AU675" i="1" s="1"/>
  <c r="AM679" i="1"/>
  <c r="AM641" i="3" s="1"/>
  <c r="AM681" i="1"/>
  <c r="AM643" i="3" s="1"/>
  <c r="Y687" i="1"/>
  <c r="AA694" i="1"/>
  <c r="AJ702" i="1"/>
  <c r="AJ664" i="3" s="1"/>
  <c r="AI701" i="1"/>
  <c r="O714" i="1"/>
  <c r="S714" i="1"/>
  <c r="AU714" i="1" s="1"/>
  <c r="R714" i="1"/>
  <c r="AT714" i="1" s="1"/>
  <c r="N714" i="1"/>
  <c r="AB714" i="1" s="1"/>
  <c r="AQ714" i="1" s="1"/>
  <c r="P639" i="1"/>
  <c r="AC639" i="1"/>
  <c r="S640" i="1"/>
  <c r="AU640" i="1" s="1"/>
  <c r="U648" i="1"/>
  <c r="U27" i="1" s="1"/>
  <c r="AR656" i="1"/>
  <c r="N658" i="1"/>
  <c r="AB658" i="1" s="1"/>
  <c r="AQ658" i="1" s="1"/>
  <c r="S658" i="1"/>
  <c r="AU658" i="1" s="1"/>
  <c r="O658" i="1"/>
  <c r="AN664" i="1"/>
  <c r="AN663" i="1" s="1"/>
  <c r="O668" i="1"/>
  <c r="R668" i="1"/>
  <c r="AT668" i="1" s="1"/>
  <c r="AC670" i="1"/>
  <c r="P670" i="1"/>
  <c r="O676" i="1"/>
  <c r="AP688" i="1"/>
  <c r="AP650" i="3" s="1"/>
  <c r="AO687" i="1"/>
  <c r="AE694" i="1"/>
  <c r="N613" i="1"/>
  <c r="P613" i="1" s="1"/>
  <c r="V615" i="1"/>
  <c r="V607" i="1" s="1"/>
  <c r="V596" i="1" s="1"/>
  <c r="AT621" i="1"/>
  <c r="AC626" i="1"/>
  <c r="AM632" i="1"/>
  <c r="AM594" i="3" s="1"/>
  <c r="O645" i="1"/>
  <c r="N645" i="1"/>
  <c r="AS647" i="1"/>
  <c r="AS609" i="3" s="1"/>
  <c r="AR646" i="1"/>
  <c r="AS646" i="1" s="1"/>
  <c r="AS608" i="3" s="1"/>
  <c r="AP650" i="1"/>
  <c r="AP612" i="3" s="1"/>
  <c r="AO649" i="1"/>
  <c r="AF650" i="1"/>
  <c r="AG651" i="1"/>
  <c r="AG613" i="3" s="1"/>
  <c r="AI654" i="1"/>
  <c r="O666" i="1"/>
  <c r="N666" i="1"/>
  <c r="R666" i="1"/>
  <c r="AT666" i="1" s="1"/>
  <c r="N668" i="1"/>
  <c r="AB668" i="1" s="1"/>
  <c r="AQ668" i="1" s="1"/>
  <c r="R671" i="1"/>
  <c r="AT671" i="1" s="1"/>
  <c r="S671" i="1"/>
  <c r="AU671" i="1" s="1"/>
  <c r="O671" i="1"/>
  <c r="N671" i="1"/>
  <c r="AB671" i="1" s="1"/>
  <c r="AQ671" i="1" s="1"/>
  <c r="AM674" i="1"/>
  <c r="AM636" i="3" s="1"/>
  <c r="AC677" i="1"/>
  <c r="AP679" i="1"/>
  <c r="AP641" i="3" s="1"/>
  <c r="AO678" i="1"/>
  <c r="AA687" i="1"/>
  <c r="AM689" i="1"/>
  <c r="AM651" i="3" s="1"/>
  <c r="AL688" i="1"/>
  <c r="AG695" i="1"/>
  <c r="AG657" i="3" s="1"/>
  <c r="AP698" i="1"/>
  <c r="AP660" i="3" s="1"/>
  <c r="O716" i="1"/>
  <c r="R716" i="1"/>
  <c r="AT716" i="1" s="1"/>
  <c r="S716" i="1"/>
  <c r="AU716" i="1" s="1"/>
  <c r="N716" i="1"/>
  <c r="AB716" i="1" s="1"/>
  <c r="AQ716" i="1" s="1"/>
  <c r="AQ724" i="1"/>
  <c r="AQ723" i="1" s="1"/>
  <c r="AB723" i="1"/>
  <c r="AD647" i="1"/>
  <c r="AD609" i="3" s="1"/>
  <c r="AI673" i="1"/>
  <c r="N676" i="1"/>
  <c r="AG683" i="1"/>
  <c r="AG645" i="3" s="1"/>
  <c r="P684" i="1"/>
  <c r="AG692" i="1"/>
  <c r="AG654" i="3" s="1"/>
  <c r="AP692" i="1"/>
  <c r="AP654" i="3" s="1"/>
  <c r="AL694" i="1"/>
  <c r="AM694" i="1" s="1"/>
  <c r="AM656" i="3" s="1"/>
  <c r="Z694" i="1"/>
  <c r="Z686" i="1" s="1"/>
  <c r="AJ695" i="1"/>
  <c r="AJ657" i="3" s="1"/>
  <c r="AI704" i="1"/>
  <c r="AJ704" i="1" s="1"/>
  <c r="AJ666" i="3" s="1"/>
  <c r="AG705" i="1"/>
  <c r="AG667" i="3" s="1"/>
  <c r="AE708" i="1"/>
  <c r="AE707" i="1" s="1"/>
  <c r="O712" i="1"/>
  <c r="R712" i="1"/>
  <c r="AT712" i="1" s="1"/>
  <c r="AC718" i="1"/>
  <c r="AC724" i="1"/>
  <c r="O726" i="1"/>
  <c r="R726" i="1"/>
  <c r="AT726" i="1" s="1"/>
  <c r="P732" i="1"/>
  <c r="S743" i="1"/>
  <c r="AU743" i="1" s="1"/>
  <c r="P744" i="1"/>
  <c r="AM749" i="1"/>
  <c r="AM711" i="3" s="1"/>
  <c r="R753" i="1"/>
  <c r="AT753" i="1" s="1"/>
  <c r="N753" i="1"/>
  <c r="P770" i="1"/>
  <c r="AC785" i="1"/>
  <c r="O784" i="1"/>
  <c r="AG789" i="1"/>
  <c r="AG751" i="3" s="1"/>
  <c r="P792" i="1"/>
  <c r="AC792" i="1"/>
  <c r="O730" i="1"/>
  <c r="R730" i="1"/>
  <c r="AT730" i="1" s="1"/>
  <c r="AP731" i="1"/>
  <c r="AP693" i="3" s="1"/>
  <c r="T733" i="1"/>
  <c r="T707" i="1" s="1"/>
  <c r="T686" i="1" s="1"/>
  <c r="R740" i="1"/>
  <c r="AT740" i="1" s="1"/>
  <c r="AB743" i="1"/>
  <c r="O753" i="1"/>
  <c r="AE758" i="1"/>
  <c r="AP758" i="1"/>
  <c r="AP720" i="3" s="1"/>
  <c r="AP759" i="1"/>
  <c r="AP721" i="3" s="1"/>
  <c r="O768" i="1"/>
  <c r="AC773" i="1"/>
  <c r="O772" i="1"/>
  <c r="AQ778" i="1"/>
  <c r="AQ777" i="1" s="1"/>
  <c r="AB777" i="1"/>
  <c r="P785" i="1"/>
  <c r="AG790" i="1"/>
  <c r="AG752" i="3" s="1"/>
  <c r="N791" i="1"/>
  <c r="R791" i="1"/>
  <c r="AT791" i="1" s="1"/>
  <c r="O791" i="1"/>
  <c r="S791" i="1"/>
  <c r="AU791" i="1" s="1"/>
  <c r="AJ692" i="1"/>
  <c r="AJ654" i="3" s="1"/>
  <c r="O705" i="1"/>
  <c r="AB706" i="1"/>
  <c r="P721" i="1"/>
  <c r="AJ723" i="1"/>
  <c r="AJ685" i="3" s="1"/>
  <c r="O727" i="1"/>
  <c r="AF733" i="1"/>
  <c r="AG733" i="1" s="1"/>
  <c r="AG695" i="3" s="1"/>
  <c r="AM734" i="1"/>
  <c r="AM696" i="3" s="1"/>
  <c r="R736" i="1"/>
  <c r="AT736" i="1" s="1"/>
  <c r="N736" i="1"/>
  <c r="S740" i="1"/>
  <c r="AU740" i="1" s="1"/>
  <c r="AC743" i="1"/>
  <c r="AP748" i="1"/>
  <c r="AP710" i="3" s="1"/>
  <c r="AO747" i="1"/>
  <c r="AM750" i="1"/>
  <c r="AM712" i="3" s="1"/>
  <c r="AL761" i="1"/>
  <c r="AM761" i="1" s="1"/>
  <c r="AM723" i="3" s="1"/>
  <c r="AK774" i="1"/>
  <c r="AM777" i="1"/>
  <c r="AM739" i="3" s="1"/>
  <c r="Z779" i="1"/>
  <c r="AI780" i="1"/>
  <c r="AJ781" i="1"/>
  <c r="AJ743" i="3" s="1"/>
  <c r="AG783" i="1"/>
  <c r="AG745" i="3" s="1"/>
  <c r="AP651" i="1"/>
  <c r="AP613" i="3" s="1"/>
  <c r="R659" i="1"/>
  <c r="AT659" i="1" s="1"/>
  <c r="AL673" i="1"/>
  <c r="O689" i="1"/>
  <c r="AJ689" i="1"/>
  <c r="AJ651" i="3" s="1"/>
  <c r="AP699" i="1"/>
  <c r="AP661" i="3" s="1"/>
  <c r="AG702" i="1"/>
  <c r="AG664" i="3" s="1"/>
  <c r="P703" i="1"/>
  <c r="AC706" i="1"/>
  <c r="AI708" i="1"/>
  <c r="R710" i="1"/>
  <c r="AT710" i="1" s="1"/>
  <c r="P711" i="1"/>
  <c r="S712" i="1"/>
  <c r="AU712" i="1" s="1"/>
  <c r="O717" i="1"/>
  <c r="N718" i="1"/>
  <c r="AB718" i="1" s="1"/>
  <c r="AQ718" i="1" s="1"/>
  <c r="AR721" i="1"/>
  <c r="AS721" i="1" s="1"/>
  <c r="AS683" i="3" s="1"/>
  <c r="AO722" i="1"/>
  <c r="AP722" i="1" s="1"/>
  <c r="AP684" i="3" s="1"/>
  <c r="AK722" i="1"/>
  <c r="AM722" i="1" s="1"/>
  <c r="AM684" i="3" s="1"/>
  <c r="R724" i="1"/>
  <c r="AT724" i="1" s="1"/>
  <c r="S724" i="1"/>
  <c r="AU724" i="1" s="1"/>
  <c r="S726" i="1"/>
  <c r="AU726" i="1" s="1"/>
  <c r="P728" i="1"/>
  <c r="O729" i="1"/>
  <c r="AB732" i="1"/>
  <c r="P735" i="1"/>
  <c r="O736" i="1"/>
  <c r="R738" i="1"/>
  <c r="AT738" i="1" s="1"/>
  <c r="S738" i="1"/>
  <c r="AU738" i="1" s="1"/>
  <c r="AE749" i="1"/>
  <c r="AE748" i="1" s="1"/>
  <c r="AE747" i="1" s="1"/>
  <c r="AE746" i="1" s="1"/>
  <c r="AE32" i="1" s="1"/>
  <c r="AP749" i="1"/>
  <c r="AP711" i="3" s="1"/>
  <c r="S753" i="1"/>
  <c r="AU753" i="1" s="1"/>
  <c r="V757" i="1"/>
  <c r="R760" i="1"/>
  <c r="AT760" i="1" s="1"/>
  <c r="N760" i="1"/>
  <c r="AC769" i="1"/>
  <c r="AI789" i="1"/>
  <c r="AJ790" i="1"/>
  <c r="AJ752" i="3" s="1"/>
  <c r="AD802" i="1"/>
  <c r="AD764" i="3" s="1"/>
  <c r="AR802" i="1"/>
  <c r="AS802" i="1" s="1"/>
  <c r="AS764" i="3" s="1"/>
  <c r="AN687" i="1"/>
  <c r="AP691" i="1"/>
  <c r="AP653" i="3" s="1"/>
  <c r="AJ696" i="1"/>
  <c r="AJ658" i="3" s="1"/>
  <c r="AP702" i="1"/>
  <c r="AP664" i="3" s="1"/>
  <c r="O719" i="1"/>
  <c r="AB726" i="1"/>
  <c r="R727" i="1"/>
  <c r="AT727" i="1" s="1"/>
  <c r="AL748" i="1"/>
  <c r="AF748" i="1"/>
  <c r="P752" i="1"/>
  <c r="O760" i="1"/>
  <c r="AG762" i="1"/>
  <c r="AG724" i="3" s="1"/>
  <c r="AB766" i="1"/>
  <c r="N765" i="1"/>
  <c r="N764" i="1" s="1"/>
  <c r="AE767" i="1"/>
  <c r="AR770" i="1"/>
  <c r="R771" i="1"/>
  <c r="AT771" i="1" s="1"/>
  <c r="N771" i="1"/>
  <c r="AB771" i="1" s="1"/>
  <c r="AQ771" i="1" s="1"/>
  <c r="AQ768" i="1" s="1"/>
  <c r="S771" i="1"/>
  <c r="AU771" i="1" s="1"/>
  <c r="AG772" i="1"/>
  <c r="AG734" i="3" s="1"/>
  <c r="AB776" i="1"/>
  <c r="AF780" i="1"/>
  <c r="AQ786" i="1"/>
  <c r="AS786" i="1" s="1"/>
  <c r="AS748" i="3" s="1"/>
  <c r="AS711" i="1"/>
  <c r="AS673" i="3" s="1"/>
  <c r="S727" i="1"/>
  <c r="AU727" i="1" s="1"/>
  <c r="AJ733" i="1"/>
  <c r="AJ695" i="3" s="1"/>
  <c r="O739" i="1"/>
  <c r="P743" i="1"/>
  <c r="AI764" i="1"/>
  <c r="AJ764" i="1" s="1"/>
  <c r="AJ726" i="3" s="1"/>
  <c r="AC771" i="1"/>
  <c r="AI691" i="1"/>
  <c r="AJ691" i="1" s="1"/>
  <c r="AJ653" i="3" s="1"/>
  <c r="AD711" i="1"/>
  <c r="AD673" i="3" s="1"/>
  <c r="P724" i="1"/>
  <c r="AB762" i="1"/>
  <c r="AB761" i="1" s="1"/>
  <c r="AQ763" i="1"/>
  <c r="AQ762" i="1" s="1"/>
  <c r="AQ761" i="1" s="1"/>
  <c r="AC795" i="1"/>
  <c r="AP676" i="1"/>
  <c r="AP638" i="3" s="1"/>
  <c r="S677" i="1"/>
  <c r="AU677" i="1" s="1"/>
  <c r="N682" i="1"/>
  <c r="P682" i="1" s="1"/>
  <c r="AI688" i="1"/>
  <c r="AQ693" i="1"/>
  <c r="AQ692" i="1" s="1"/>
  <c r="AQ691" i="1" s="1"/>
  <c r="X722" i="1"/>
  <c r="X707" i="1" s="1"/>
  <c r="AF722" i="1"/>
  <c r="AG722" i="1" s="1"/>
  <c r="AG684" i="3" s="1"/>
  <c r="AG723" i="1"/>
  <c r="AG685" i="3" s="1"/>
  <c r="AC735" i="1"/>
  <c r="AC739" i="1"/>
  <c r="N740" i="1"/>
  <c r="P740" i="1" s="1"/>
  <c r="AG741" i="1"/>
  <c r="AG703" i="3" s="1"/>
  <c r="AM742" i="1"/>
  <c r="AM704" i="3" s="1"/>
  <c r="R743" i="1"/>
  <c r="AT743" i="1" s="1"/>
  <c r="R745" i="1"/>
  <c r="AT745" i="1" s="1"/>
  <c r="AM758" i="1"/>
  <c r="AM720" i="3" s="1"/>
  <c r="AI761" i="1"/>
  <c r="N762" i="1"/>
  <c r="N761" i="1" s="1"/>
  <c r="O763" i="1"/>
  <c r="AH774" i="1"/>
  <c r="AJ774" i="1" s="1"/>
  <c r="AJ736" i="3" s="1"/>
  <c r="AG775" i="1"/>
  <c r="AG737" i="3" s="1"/>
  <c r="AP775" i="1"/>
  <c r="AP737" i="3" s="1"/>
  <c r="P786" i="1"/>
  <c r="AH789" i="1"/>
  <c r="AD810" i="1"/>
  <c r="AD772" i="3" s="1"/>
  <c r="AO779" i="1"/>
  <c r="AP779" i="1" s="1"/>
  <c r="AP741" i="3" s="1"/>
  <c r="AP780" i="1"/>
  <c r="AP742" i="3" s="1"/>
  <c r="AI783" i="1"/>
  <c r="AJ783" i="1" s="1"/>
  <c r="AJ745" i="3" s="1"/>
  <c r="AJ784" i="1"/>
  <c r="AJ746" i="3" s="1"/>
  <c r="AC817" i="1"/>
  <c r="AL819" i="1"/>
  <c r="AM820" i="1"/>
  <c r="AM782" i="3" s="1"/>
  <c r="AS787" i="1"/>
  <c r="AS749" i="3" s="1"/>
  <c r="AC800" i="1"/>
  <c r="N812" i="1"/>
  <c r="AB812" i="1" s="1"/>
  <c r="AQ812" i="1" s="1"/>
  <c r="O812" i="1"/>
  <c r="S812" i="1"/>
  <c r="AU812" i="1" s="1"/>
  <c r="R812" i="1"/>
  <c r="AT812" i="1" s="1"/>
  <c r="AC813" i="1"/>
  <c r="P813" i="1"/>
  <c r="AR836" i="1"/>
  <c r="AS836" i="1" s="1"/>
  <c r="AS798" i="3" s="1"/>
  <c r="AD836" i="1"/>
  <c r="AD798" i="3" s="1"/>
  <c r="S794" i="1"/>
  <c r="AU794" i="1" s="1"/>
  <c r="O794" i="1"/>
  <c r="P802" i="1"/>
  <c r="AC808" i="1"/>
  <c r="AB809" i="1"/>
  <c r="AQ809" i="1" s="1"/>
  <c r="AS809" i="1" s="1"/>
  <c r="AS771" i="3" s="1"/>
  <c r="P809" i="1"/>
  <c r="O823" i="1"/>
  <c r="S823" i="1"/>
  <c r="AU823" i="1" s="1"/>
  <c r="N823" i="1"/>
  <c r="AB823" i="1" s="1"/>
  <c r="AQ823" i="1" s="1"/>
  <c r="R823" i="1"/>
  <c r="AT823" i="1" s="1"/>
  <c r="AC828" i="1"/>
  <c r="R751" i="1"/>
  <c r="AT751" i="1" s="1"/>
  <c r="O751" i="1"/>
  <c r="AJ767" i="1"/>
  <c r="AJ729" i="3" s="1"/>
  <c r="Z774" i="1"/>
  <c r="Z757" i="1" s="1"/>
  <c r="S778" i="1"/>
  <c r="AU778" i="1" s="1"/>
  <c r="R778" i="1"/>
  <c r="AT778" i="1" s="1"/>
  <c r="Y779" i="1"/>
  <c r="R782" i="1"/>
  <c r="AT782" i="1" s="1"/>
  <c r="O782" i="1"/>
  <c r="S785" i="1"/>
  <c r="AU785" i="1" s="1"/>
  <c r="R794" i="1"/>
  <c r="AT794" i="1" s="1"/>
  <c r="S798" i="1"/>
  <c r="AU798" i="1" s="1"/>
  <c r="N798" i="1"/>
  <c r="AB798" i="1" s="1"/>
  <c r="AQ798" i="1" s="1"/>
  <c r="AC822" i="1"/>
  <c r="AC798" i="1"/>
  <c r="N799" i="1"/>
  <c r="AB799" i="1" s="1"/>
  <c r="AQ799" i="1" s="1"/>
  <c r="O799" i="1"/>
  <c r="AC803" i="1"/>
  <c r="N805" i="1"/>
  <c r="AB805" i="1" s="1"/>
  <c r="AQ805" i="1" s="1"/>
  <c r="O805" i="1"/>
  <c r="R805" i="1"/>
  <c r="AT805" i="1" s="1"/>
  <c r="AJ820" i="1"/>
  <c r="AJ782" i="3" s="1"/>
  <c r="AH819" i="1"/>
  <c r="AC821" i="1"/>
  <c r="AP723" i="1"/>
  <c r="AP685" i="3" s="1"/>
  <c r="AJ749" i="1"/>
  <c r="AJ711" i="3" s="1"/>
  <c r="AP762" i="1"/>
  <c r="AP724" i="3" s="1"/>
  <c r="AO761" i="1"/>
  <c r="AP761" i="1" s="1"/>
  <c r="AP723" i="3" s="1"/>
  <c r="O766" i="1"/>
  <c r="O776" i="1"/>
  <c r="O778" i="1"/>
  <c r="AG784" i="1"/>
  <c r="AG746" i="3" s="1"/>
  <c r="N793" i="1"/>
  <c r="AB793" i="1" s="1"/>
  <c r="AQ793" i="1" s="1"/>
  <c r="O793" i="1"/>
  <c r="R793" i="1"/>
  <c r="AT793" i="1" s="1"/>
  <c r="N795" i="1"/>
  <c r="AB795" i="1" s="1"/>
  <c r="AQ795" i="1" s="1"/>
  <c r="S795" i="1"/>
  <c r="AU795" i="1" s="1"/>
  <c r="R798" i="1"/>
  <c r="AT798" i="1" s="1"/>
  <c r="R799" i="1"/>
  <c r="AT799" i="1" s="1"/>
  <c r="AP815" i="1"/>
  <c r="AP777" i="3" s="1"/>
  <c r="AO814" i="1"/>
  <c r="AP814" i="1" s="1"/>
  <c r="AP776" i="3" s="1"/>
  <c r="N818" i="1"/>
  <c r="AB818" i="1" s="1"/>
  <c r="S818" i="1"/>
  <c r="AU818" i="1" s="1"/>
  <c r="R818" i="1"/>
  <c r="AT818" i="1" s="1"/>
  <c r="O818" i="1"/>
  <c r="AF767" i="1"/>
  <c r="AN767" i="1"/>
  <c r="AP767" i="1" s="1"/>
  <c r="AP729" i="3" s="1"/>
  <c r="AM790" i="1"/>
  <c r="AM752" i="3" s="1"/>
  <c r="S796" i="1"/>
  <c r="AU796" i="1" s="1"/>
  <c r="O796" i="1"/>
  <c r="N797" i="1"/>
  <c r="AB797" i="1" s="1"/>
  <c r="AQ797" i="1" s="1"/>
  <c r="O797" i="1"/>
  <c r="S800" i="1"/>
  <c r="AU800" i="1" s="1"/>
  <c r="N800" i="1"/>
  <c r="AB800" i="1" s="1"/>
  <c r="AQ800" i="1" s="1"/>
  <c r="AC807" i="1"/>
  <c r="P807" i="1"/>
  <c r="P810" i="1"/>
  <c r="R811" i="1"/>
  <c r="AT811" i="1" s="1"/>
  <c r="AI814" i="1"/>
  <c r="AJ814" i="1" s="1"/>
  <c r="AJ776" i="3" s="1"/>
  <c r="AJ815" i="1"/>
  <c r="AJ777" i="3" s="1"/>
  <c r="O816" i="1"/>
  <c r="N822" i="1"/>
  <c r="AB822" i="1" s="1"/>
  <c r="AQ822" i="1" s="1"/>
  <c r="R822" i="1"/>
  <c r="AT822" i="1" s="1"/>
  <c r="N825" i="1"/>
  <c r="AB825" i="1" s="1"/>
  <c r="AQ825" i="1" s="1"/>
  <c r="P832" i="1"/>
  <c r="AO851" i="1"/>
  <c r="AP851" i="1" s="1"/>
  <c r="AP813" i="3" s="1"/>
  <c r="AR857" i="1"/>
  <c r="AJ852" i="1"/>
  <c r="AJ814" i="3" s="1"/>
  <c r="AI851" i="1"/>
  <c r="AJ851" i="1" s="1"/>
  <c r="AJ813" i="3" s="1"/>
  <c r="P804" i="1"/>
  <c r="AC804" i="1"/>
  <c r="AB807" i="1"/>
  <c r="R816" i="1"/>
  <c r="AT816" i="1" s="1"/>
  <c r="S822" i="1"/>
  <c r="AU822" i="1" s="1"/>
  <c r="P824" i="1"/>
  <c r="AC824" i="1"/>
  <c r="S825" i="1"/>
  <c r="AU825" i="1" s="1"/>
  <c r="N827" i="1"/>
  <c r="AB827" i="1" s="1"/>
  <c r="AQ827" i="1" s="1"/>
  <c r="R827" i="1"/>
  <c r="AT827" i="1" s="1"/>
  <c r="P831" i="1"/>
  <c r="AC832" i="1"/>
  <c r="N838" i="1"/>
  <c r="AB838" i="1" s="1"/>
  <c r="AQ838" i="1" s="1"/>
  <c r="O838" i="1"/>
  <c r="N850" i="1"/>
  <c r="O850" i="1"/>
  <c r="AD855" i="1"/>
  <c r="AD817" i="3" s="1"/>
  <c r="AR855" i="1"/>
  <c r="AS855" i="1" s="1"/>
  <c r="AS817" i="3" s="1"/>
  <c r="AR827" i="1"/>
  <c r="AR835" i="1"/>
  <c r="S792" i="1"/>
  <c r="AU792" i="1" s="1"/>
  <c r="R792" i="1"/>
  <c r="AT792" i="1" s="1"/>
  <c r="N808" i="1"/>
  <c r="AB808" i="1" s="1"/>
  <c r="AQ808" i="1" s="1"/>
  <c r="R808" i="1"/>
  <c r="AT808" i="1" s="1"/>
  <c r="N821" i="1"/>
  <c r="P821" i="1" s="1"/>
  <c r="N829" i="1"/>
  <c r="AB829" i="1" s="1"/>
  <c r="AQ829" i="1" s="1"/>
  <c r="S829" i="1"/>
  <c r="AU829" i="1" s="1"/>
  <c r="AC837" i="1"/>
  <c r="P837" i="1"/>
  <c r="S838" i="1"/>
  <c r="AU838" i="1" s="1"/>
  <c r="AQ846" i="1"/>
  <c r="AQ845" i="1" s="1"/>
  <c r="AB845" i="1"/>
  <c r="AJ847" i="1"/>
  <c r="AJ809" i="3" s="1"/>
  <c r="S848" i="1"/>
  <c r="AU848" i="1" s="1"/>
  <c r="O848" i="1"/>
  <c r="R848" i="1"/>
  <c r="AT848" i="1" s="1"/>
  <c r="N848" i="1"/>
  <c r="R850" i="1"/>
  <c r="AT850" i="1" s="1"/>
  <c r="AF851" i="1"/>
  <c r="AG851" i="1" s="1"/>
  <c r="AG813" i="3" s="1"/>
  <c r="N826" i="1"/>
  <c r="AB826" i="1" s="1"/>
  <c r="AQ826" i="1" s="1"/>
  <c r="O826" i="1"/>
  <c r="O829" i="1"/>
  <c r="S841" i="1"/>
  <c r="AU841" i="1" s="1"/>
  <c r="N841" i="1"/>
  <c r="R841" i="1"/>
  <c r="AT841" i="1" s="1"/>
  <c r="AR868" i="1"/>
  <c r="S808" i="1"/>
  <c r="AU808" i="1" s="1"/>
  <c r="AC811" i="1"/>
  <c r="P811" i="1"/>
  <c r="AG815" i="1"/>
  <c r="AG777" i="3" s="1"/>
  <c r="R817" i="1"/>
  <c r="AT817" i="1" s="1"/>
  <c r="S821" i="1"/>
  <c r="AU821" i="1" s="1"/>
  <c r="R826" i="1"/>
  <c r="AT826" i="1" s="1"/>
  <c r="R829" i="1"/>
  <c r="AT829" i="1" s="1"/>
  <c r="AC830" i="1"/>
  <c r="AC833" i="1"/>
  <c r="P833" i="1"/>
  <c r="AC834" i="1"/>
  <c r="P836" i="1"/>
  <c r="O841" i="1"/>
  <c r="AG845" i="1"/>
  <c r="AG807" i="3" s="1"/>
  <c r="AP845" i="1"/>
  <c r="AP807" i="3" s="1"/>
  <c r="AM844" i="1"/>
  <c r="AM806" i="3" s="1"/>
  <c r="S817" i="1"/>
  <c r="AU817" i="1" s="1"/>
  <c r="AC825" i="1"/>
  <c r="S826" i="1"/>
  <c r="AU826" i="1" s="1"/>
  <c r="N828" i="1"/>
  <c r="AB828" i="1" s="1"/>
  <c r="AQ828" i="1" s="1"/>
  <c r="S828" i="1"/>
  <c r="AU828" i="1" s="1"/>
  <c r="N869" i="1"/>
  <c r="AB869" i="1" s="1"/>
  <c r="AQ869" i="1" s="1"/>
  <c r="R869" i="1"/>
  <c r="AT869" i="1" s="1"/>
  <c r="O869" i="1"/>
  <c r="O889" i="1"/>
  <c r="AC890" i="1"/>
  <c r="N801" i="1"/>
  <c r="AB801" i="1" s="1"/>
  <c r="AQ801" i="1" s="1"/>
  <c r="O801" i="1"/>
  <c r="Z819" i="1"/>
  <c r="AI819" i="1"/>
  <c r="S830" i="1"/>
  <c r="AU830" i="1" s="1"/>
  <c r="R834" i="1"/>
  <c r="AT834" i="1" s="1"/>
  <c r="N842" i="1"/>
  <c r="AB842" i="1" s="1"/>
  <c r="AQ842" i="1" s="1"/>
  <c r="S842" i="1"/>
  <c r="AU842" i="1" s="1"/>
  <c r="R842" i="1"/>
  <c r="AT842" i="1" s="1"/>
  <c r="O842" i="1"/>
  <c r="AM845" i="1"/>
  <c r="AM807" i="3" s="1"/>
  <c r="S869" i="1"/>
  <c r="AU869" i="1" s="1"/>
  <c r="S858" i="1"/>
  <c r="AU858" i="1" s="1"/>
  <c r="O858" i="1"/>
  <c r="AG864" i="1"/>
  <c r="AG826" i="3" s="1"/>
  <c r="AF861" i="1"/>
  <c r="AC863" i="1"/>
  <c r="O862" i="1"/>
  <c r="P863" i="1"/>
  <c r="AQ882" i="1"/>
  <c r="S856" i="1"/>
  <c r="AU856" i="1" s="1"/>
  <c r="R856" i="1"/>
  <c r="AT856" i="1" s="1"/>
  <c r="AD859" i="1"/>
  <c r="AD821" i="3" s="1"/>
  <c r="S860" i="1"/>
  <c r="AU860" i="1" s="1"/>
  <c r="R860" i="1"/>
  <c r="AT860" i="1" s="1"/>
  <c r="O860" i="1"/>
  <c r="AC870" i="1"/>
  <c r="O872" i="1"/>
  <c r="S872" i="1"/>
  <c r="AU872" i="1" s="1"/>
  <c r="N875" i="1"/>
  <c r="AB875" i="1" s="1"/>
  <c r="AQ875" i="1" s="1"/>
  <c r="O875" i="1"/>
  <c r="S875" i="1"/>
  <c r="AU875" i="1" s="1"/>
  <c r="R875" i="1"/>
  <c r="AT875" i="1" s="1"/>
  <c r="AM862" i="1"/>
  <c r="AM824" i="3" s="1"/>
  <c r="AQ863" i="1"/>
  <c r="AQ862" i="1" s="1"/>
  <c r="AB862" i="1"/>
  <c r="N864" i="1"/>
  <c r="AB865" i="1"/>
  <c r="AC871" i="1"/>
  <c r="N872" i="1"/>
  <c r="AB872" i="1" s="1"/>
  <c r="AQ872" i="1" s="1"/>
  <c r="AM839" i="1"/>
  <c r="AM801" i="3" s="1"/>
  <c r="S843" i="1"/>
  <c r="AU843" i="1" s="1"/>
  <c r="O843" i="1"/>
  <c r="R843" i="1"/>
  <c r="AT843" i="1" s="1"/>
  <c r="N843" i="1"/>
  <c r="AB843" i="1" s="1"/>
  <c r="AQ843" i="1" s="1"/>
  <c r="AM852" i="1"/>
  <c r="AM814" i="3" s="1"/>
  <c r="AL851" i="1"/>
  <c r="AM851" i="1" s="1"/>
  <c r="AM813" i="3" s="1"/>
  <c r="O856" i="1"/>
  <c r="P865" i="1"/>
  <c r="AC865" i="1"/>
  <c r="R872" i="1"/>
  <c r="AT872" i="1" s="1"/>
  <c r="AR881" i="1"/>
  <c r="AM847" i="1"/>
  <c r="AM809" i="3" s="1"/>
  <c r="N857" i="1"/>
  <c r="AB857" i="1" s="1"/>
  <c r="AQ857" i="1" s="1"/>
  <c r="S857" i="1"/>
  <c r="AU857" i="1" s="1"/>
  <c r="P868" i="1"/>
  <c r="AG892" i="1"/>
  <c r="AG854" i="3" s="1"/>
  <c r="AF891" i="1"/>
  <c r="AG891" i="1" s="1"/>
  <c r="AG853" i="3" s="1"/>
  <c r="N871" i="1"/>
  <c r="AB871" i="1" s="1"/>
  <c r="AQ871" i="1" s="1"/>
  <c r="R871" i="1"/>
  <c r="AT871" i="1" s="1"/>
  <c r="P880" i="1"/>
  <c r="AC883" i="1"/>
  <c r="P883" i="1"/>
  <c r="AC884" i="1"/>
  <c r="AA886" i="1"/>
  <c r="AA35" i="1" s="1"/>
  <c r="AG893" i="1"/>
  <c r="AG855" i="3" s="1"/>
  <c r="AO892" i="1"/>
  <c r="AP893" i="1"/>
  <c r="AP855" i="3" s="1"/>
  <c r="R896" i="1"/>
  <c r="AT896" i="1" s="1"/>
  <c r="O896" i="1"/>
  <c r="N896" i="1"/>
  <c r="AM901" i="1"/>
  <c r="AM863" i="3" s="1"/>
  <c r="O878" i="1"/>
  <c r="AB882" i="1"/>
  <c r="S896" i="1"/>
  <c r="AU896" i="1" s="1"/>
  <c r="AM898" i="1"/>
  <c r="AM860" i="3" s="1"/>
  <c r="Z844" i="1"/>
  <c r="AO861" i="1"/>
  <c r="AP861" i="1" s="1"/>
  <c r="AP823" i="3" s="1"/>
  <c r="S870" i="1"/>
  <c r="AU870" i="1" s="1"/>
  <c r="R870" i="1"/>
  <c r="AT870" i="1" s="1"/>
  <c r="N870" i="1"/>
  <c r="AB870" i="1" s="1"/>
  <c r="AQ870" i="1" s="1"/>
  <c r="S871" i="1"/>
  <c r="AU871" i="1" s="1"/>
  <c r="AC874" i="1"/>
  <c r="S876" i="1"/>
  <c r="AU876" i="1" s="1"/>
  <c r="R878" i="1"/>
  <c r="AT878" i="1" s="1"/>
  <c r="AM879" i="1"/>
  <c r="AM841" i="3" s="1"/>
  <c r="AC880" i="1"/>
  <c r="N881" i="1"/>
  <c r="AB881" i="1" s="1"/>
  <c r="AQ881" i="1" s="1"/>
  <c r="R881" i="1"/>
  <c r="AT881" i="1" s="1"/>
  <c r="S881" i="1"/>
  <c r="AU881" i="1" s="1"/>
  <c r="Y891" i="1"/>
  <c r="AJ897" i="1"/>
  <c r="AJ859" i="3" s="1"/>
  <c r="AB899" i="1"/>
  <c r="U900" i="1"/>
  <c r="S878" i="1"/>
  <c r="AU878" i="1" s="1"/>
  <c r="AC894" i="1"/>
  <c r="AJ901" i="1"/>
  <c r="AJ863" i="3" s="1"/>
  <c r="S846" i="1"/>
  <c r="AU846" i="1" s="1"/>
  <c r="O846" i="1"/>
  <c r="AG847" i="1"/>
  <c r="AG809" i="3" s="1"/>
  <c r="N853" i="1"/>
  <c r="S853" i="1"/>
  <c r="AU853" i="1" s="1"/>
  <c r="S854" i="1"/>
  <c r="AU854" i="1" s="1"/>
  <c r="O854" i="1"/>
  <c r="AJ861" i="1"/>
  <c r="AJ823" i="3" s="1"/>
  <c r="O877" i="1"/>
  <c r="AP879" i="1"/>
  <c r="AP841" i="3" s="1"/>
  <c r="O893" i="1"/>
  <c r="AB868" i="1"/>
  <c r="N873" i="1"/>
  <c r="AB873" i="1" s="1"/>
  <c r="R877" i="1"/>
  <c r="AT877" i="1" s="1"/>
  <c r="S877" i="1"/>
  <c r="AU877" i="1" s="1"/>
  <c r="AJ887" i="1"/>
  <c r="AJ849" i="3" s="1"/>
  <c r="AG889" i="1"/>
  <c r="AG851" i="3" s="1"/>
  <c r="AF888" i="1"/>
  <c r="AI891" i="1"/>
  <c r="U892" i="1"/>
  <c r="U891" i="1" s="1"/>
  <c r="AB880" i="1"/>
  <c r="Z886" i="1"/>
  <c r="Z35" i="1" s="1"/>
  <c r="AO887" i="1"/>
  <c r="S890" i="1"/>
  <c r="AU890" i="1" s="1"/>
  <c r="R890" i="1"/>
  <c r="AT890" i="1" s="1"/>
  <c r="N890" i="1"/>
  <c r="P890" i="1" s="1"/>
  <c r="AM892" i="1"/>
  <c r="AM854" i="3" s="1"/>
  <c r="AL891" i="1"/>
  <c r="AM888" i="1"/>
  <c r="AM850" i="3" s="1"/>
  <c r="R903" i="1"/>
  <c r="AT903" i="1" s="1"/>
  <c r="S904" i="1"/>
  <c r="AU904" i="1" s="1"/>
  <c r="AC913" i="1"/>
  <c r="AR914" i="1"/>
  <c r="AJ915" i="1"/>
  <c r="AJ877" i="3" s="1"/>
  <c r="AH912" i="1"/>
  <c r="AJ912" i="1" s="1"/>
  <c r="AJ874" i="3" s="1"/>
  <c r="AM918" i="1"/>
  <c r="AM880" i="3" s="1"/>
  <c r="AD928" i="1"/>
  <c r="AD890" i="3" s="1"/>
  <c r="AR928" i="1"/>
  <c r="AS928" i="1" s="1"/>
  <c r="AS890" i="3" s="1"/>
  <c r="AL887" i="1"/>
  <c r="AN888" i="1"/>
  <c r="AN887" i="1" s="1"/>
  <c r="AM897" i="1"/>
  <c r="AM859" i="3" s="1"/>
  <c r="AJ898" i="1"/>
  <c r="AJ860" i="3" s="1"/>
  <c r="S906" i="1"/>
  <c r="AU906" i="1" s="1"/>
  <c r="R906" i="1"/>
  <c r="AT906" i="1" s="1"/>
  <c r="O913" i="1"/>
  <c r="P914" i="1"/>
  <c r="AC908" i="1"/>
  <c r="AM917" i="1"/>
  <c r="AM879" i="3" s="1"/>
  <c r="R927" i="1"/>
  <c r="AT927" i="1" s="1"/>
  <c r="S927" i="1"/>
  <c r="AU927" i="1" s="1"/>
  <c r="O927" i="1"/>
  <c r="AC929" i="1"/>
  <c r="P929" i="1"/>
  <c r="AB937" i="1"/>
  <c r="AQ938" i="1"/>
  <c r="AB941" i="1"/>
  <c r="N940" i="1"/>
  <c r="P940" i="1" s="1"/>
  <c r="S884" i="1"/>
  <c r="AU884" i="1" s="1"/>
  <c r="S894" i="1"/>
  <c r="AU894" i="1" s="1"/>
  <c r="N894" i="1"/>
  <c r="P894" i="1" s="1"/>
  <c r="N905" i="1"/>
  <c r="AB905" i="1" s="1"/>
  <c r="AQ905" i="1" s="1"/>
  <c r="AS905" i="1" s="1"/>
  <c r="AS867" i="3" s="1"/>
  <c r="S905" i="1"/>
  <c r="AU905" i="1" s="1"/>
  <c r="O906" i="1"/>
  <c r="AC907" i="1"/>
  <c r="N909" i="1"/>
  <c r="AB909" i="1" s="1"/>
  <c r="AQ909" i="1" s="1"/>
  <c r="R909" i="1"/>
  <c r="AT909" i="1" s="1"/>
  <c r="N927" i="1"/>
  <c r="AB927" i="1" s="1"/>
  <c r="AQ927" i="1" s="1"/>
  <c r="O944" i="1"/>
  <c r="R944" i="1"/>
  <c r="AT944" i="1" s="1"/>
  <c r="S944" i="1"/>
  <c r="AU944" i="1" s="1"/>
  <c r="N944" i="1"/>
  <c r="AC909" i="1"/>
  <c r="AF912" i="1"/>
  <c r="AG912" i="1" s="1"/>
  <c r="AG874" i="3" s="1"/>
  <c r="AG913" i="1"/>
  <c r="AG875" i="3" s="1"/>
  <c r="AD920" i="1"/>
  <c r="AD882" i="3" s="1"/>
  <c r="AR920" i="1"/>
  <c r="AS920" i="1" s="1"/>
  <c r="AS882" i="3" s="1"/>
  <c r="S921" i="1"/>
  <c r="AU921" i="1" s="1"/>
  <c r="R921" i="1"/>
  <c r="AT921" i="1" s="1"/>
  <c r="O921" i="1"/>
  <c r="AB933" i="1"/>
  <c r="N903" i="1"/>
  <c r="O904" i="1"/>
  <c r="AB919" i="1"/>
  <c r="N921" i="1"/>
  <c r="AB921" i="1" s="1"/>
  <c r="AQ921" i="1" s="1"/>
  <c r="N922" i="1"/>
  <c r="AB922" i="1" s="1"/>
  <c r="AQ922" i="1" s="1"/>
  <c r="S922" i="1"/>
  <c r="AU922" i="1" s="1"/>
  <c r="R922" i="1"/>
  <c r="AT922" i="1" s="1"/>
  <c r="O926" i="1"/>
  <c r="S926" i="1"/>
  <c r="AU926" i="1" s="1"/>
  <c r="R926" i="1"/>
  <c r="AT926" i="1" s="1"/>
  <c r="N926" i="1"/>
  <c r="AB926" i="1" s="1"/>
  <c r="AQ926" i="1" s="1"/>
  <c r="AQ943" i="1"/>
  <c r="O903" i="1"/>
  <c r="S923" i="1"/>
  <c r="AU923" i="1" s="1"/>
  <c r="O923" i="1"/>
  <c r="R923" i="1"/>
  <c r="AT923" i="1" s="1"/>
  <c r="AC911" i="1"/>
  <c r="P911" i="1"/>
  <c r="O910" i="1"/>
  <c r="P910" i="1" s="1"/>
  <c r="AB914" i="1"/>
  <c r="N913" i="1"/>
  <c r="AC922" i="1"/>
  <c r="N923" i="1"/>
  <c r="AB923" i="1" s="1"/>
  <c r="AQ923" i="1" s="1"/>
  <c r="O924" i="1"/>
  <c r="N924" i="1"/>
  <c r="AB924" i="1" s="1"/>
  <c r="AQ924" i="1" s="1"/>
  <c r="S924" i="1"/>
  <c r="AU924" i="1" s="1"/>
  <c r="AR948" i="1"/>
  <c r="AC933" i="1"/>
  <c r="P933" i="1"/>
  <c r="R935" i="1"/>
  <c r="AT935" i="1" s="1"/>
  <c r="N935" i="1"/>
  <c r="AB935" i="1" s="1"/>
  <c r="AQ935" i="1" s="1"/>
  <c r="O935" i="1"/>
  <c r="AJ936" i="1"/>
  <c r="AJ898" i="3" s="1"/>
  <c r="AG895" i="1"/>
  <c r="AG857" i="3" s="1"/>
  <c r="AO912" i="1"/>
  <c r="S916" i="1"/>
  <c r="AU916" i="1" s="1"/>
  <c r="O916" i="1"/>
  <c r="S933" i="1"/>
  <c r="AU933" i="1" s="1"/>
  <c r="AK936" i="1"/>
  <c r="AM936" i="1" s="1"/>
  <c r="AM898" i="3" s="1"/>
  <c r="AP937" i="1"/>
  <c r="AP899" i="3" s="1"/>
  <c r="AO936" i="1"/>
  <c r="AP936" i="1" s="1"/>
  <c r="AP898" i="3" s="1"/>
  <c r="AI939" i="1"/>
  <c r="AJ939" i="1" s="1"/>
  <c r="AJ901" i="3" s="1"/>
  <c r="AL939" i="1"/>
  <c r="AM939" i="1" s="1"/>
  <c r="AM901" i="3" s="1"/>
  <c r="P941" i="1"/>
  <c r="AP913" i="1"/>
  <c r="AP875" i="3" s="1"/>
  <c r="N916" i="1"/>
  <c r="Y917" i="1"/>
  <c r="Y900" i="1" s="1"/>
  <c r="AP918" i="1"/>
  <c r="AP880" i="3" s="1"/>
  <c r="S935" i="1"/>
  <c r="AU935" i="1" s="1"/>
  <c r="AM940" i="1"/>
  <c r="AM902" i="3" s="1"/>
  <c r="AC941" i="1"/>
  <c r="AG937" i="1"/>
  <c r="AG899" i="3" s="1"/>
  <c r="R938" i="1"/>
  <c r="AT938" i="1" s="1"/>
  <c r="O938" i="1"/>
  <c r="AO939" i="1"/>
  <c r="AP939" i="1" s="1"/>
  <c r="AP901" i="3" s="1"/>
  <c r="O943" i="1"/>
  <c r="S943" i="1"/>
  <c r="AU943" i="1" s="1"/>
  <c r="R943" i="1"/>
  <c r="AT943" i="1" s="1"/>
  <c r="AJ958" i="1"/>
  <c r="AJ920" i="3" s="1"/>
  <c r="AI957" i="1"/>
  <c r="S919" i="1"/>
  <c r="AU919" i="1" s="1"/>
  <c r="O919" i="1"/>
  <c r="P928" i="1"/>
  <c r="P931" i="1"/>
  <c r="AP932" i="1"/>
  <c r="AP894" i="3" s="1"/>
  <c r="AS934" i="1"/>
  <c r="AS896" i="3" s="1"/>
  <c r="AR949" i="1"/>
  <c r="P950" i="1"/>
  <c r="AC950" i="1"/>
  <c r="AP963" i="1"/>
  <c r="AP925" i="3" s="1"/>
  <c r="N964" i="1"/>
  <c r="AB965" i="1"/>
  <c r="AD965" i="1" s="1"/>
  <c r="AB969" i="1"/>
  <c r="N968" i="1"/>
  <c r="N967" i="1" s="1"/>
  <c r="AE966" i="1"/>
  <c r="AM981" i="1"/>
  <c r="AM943" i="3" s="1"/>
  <c r="AK980" i="1"/>
  <c r="AK979" i="1" s="1"/>
  <c r="P947" i="1"/>
  <c r="AC947" i="1"/>
  <c r="AL957" i="1"/>
  <c r="AP959" i="1"/>
  <c r="AP921" i="3" s="1"/>
  <c r="AC969" i="1"/>
  <c r="AG971" i="1"/>
  <c r="AG933" i="3" s="1"/>
  <c r="AQ972" i="1"/>
  <c r="AB971" i="1"/>
  <c r="AQ971" i="1" s="1"/>
  <c r="AB974" i="1"/>
  <c r="AQ975" i="1"/>
  <c r="AI976" i="1"/>
  <c r="AR976" i="1" s="1"/>
  <c r="AJ977" i="1"/>
  <c r="AJ939" i="3" s="1"/>
  <c r="N946" i="1"/>
  <c r="AB946" i="1" s="1"/>
  <c r="AQ946" i="1" s="1"/>
  <c r="AB952" i="1"/>
  <c r="AO957" i="1"/>
  <c r="AG959" i="1"/>
  <c r="AG921" i="3" s="1"/>
  <c r="P965" i="1"/>
  <c r="AL967" i="1"/>
  <c r="AM968" i="1"/>
  <c r="AM930" i="3" s="1"/>
  <c r="AK973" i="1"/>
  <c r="AM973" i="1" s="1"/>
  <c r="AM935" i="3" s="1"/>
  <c r="AM974" i="1"/>
  <c r="AM936" i="3" s="1"/>
  <c r="AR978" i="1"/>
  <c r="O946" i="1"/>
  <c r="AB960" i="1"/>
  <c r="AD960" i="1" s="1"/>
  <c r="AD922" i="3" s="1"/>
  <c r="N959" i="1"/>
  <c r="P959" i="1" s="1"/>
  <c r="Z967" i="1"/>
  <c r="Z966" i="1" s="1"/>
  <c r="AR996" i="1"/>
  <c r="R950" i="1"/>
  <c r="AT950" i="1" s="1"/>
  <c r="S950" i="1"/>
  <c r="AU950" i="1" s="1"/>
  <c r="N953" i="1"/>
  <c r="AB953" i="1" s="1"/>
  <c r="O953" i="1"/>
  <c r="AR960" i="1"/>
  <c r="AM964" i="1"/>
  <c r="AM926" i="3" s="1"/>
  <c r="AL963" i="1"/>
  <c r="AM963" i="1" s="1"/>
  <c r="AM925" i="3" s="1"/>
  <c r="O984" i="1"/>
  <c r="N984" i="1"/>
  <c r="AB984" i="1" s="1"/>
  <c r="AQ984" i="1" s="1"/>
  <c r="S984" i="1"/>
  <c r="AU984" i="1" s="1"/>
  <c r="R962" i="1"/>
  <c r="AT962" i="1" s="1"/>
  <c r="O962" i="1"/>
  <c r="S962" i="1"/>
  <c r="AU962" i="1" s="1"/>
  <c r="N962" i="1"/>
  <c r="AD972" i="1"/>
  <c r="AD934" i="3" s="1"/>
  <c r="AR972" i="1"/>
  <c r="AC971" i="1"/>
  <c r="AB977" i="1"/>
  <c r="AQ978" i="1"/>
  <c r="AG980" i="1"/>
  <c r="AG942" i="3" s="1"/>
  <c r="R983" i="1"/>
  <c r="AT983" i="1" s="1"/>
  <c r="O983" i="1"/>
  <c r="N983" i="1"/>
  <c r="AB983" i="1" s="1"/>
  <c r="AQ983" i="1" s="1"/>
  <c r="AJ961" i="1"/>
  <c r="AJ923" i="3" s="1"/>
  <c r="AP964" i="1"/>
  <c r="AP926" i="3" s="1"/>
  <c r="AG968" i="1"/>
  <c r="AG930" i="3" s="1"/>
  <c r="AF967" i="1"/>
  <c r="P972" i="1"/>
  <c r="S983" i="1"/>
  <c r="AU983" i="1" s="1"/>
  <c r="AD985" i="1"/>
  <c r="AD947" i="3" s="1"/>
  <c r="AR985" i="1"/>
  <c r="AS985" i="1" s="1"/>
  <c r="AS947" i="3" s="1"/>
  <c r="S941" i="1"/>
  <c r="AU941" i="1" s="1"/>
  <c r="AJ951" i="1"/>
  <c r="AJ913" i="3" s="1"/>
  <c r="O952" i="1"/>
  <c r="R952" i="1"/>
  <c r="AT952" i="1" s="1"/>
  <c r="S953" i="1"/>
  <c r="AU953" i="1" s="1"/>
  <c r="AC959" i="1"/>
  <c r="AF963" i="1"/>
  <c r="AG963" i="1" s="1"/>
  <c r="AG925" i="3" s="1"/>
  <c r="AR964" i="1"/>
  <c r="O971" i="1"/>
  <c r="P971" i="1" s="1"/>
  <c r="AN973" i="1"/>
  <c r="AP973" i="1" s="1"/>
  <c r="AP935" i="3" s="1"/>
  <c r="AP976" i="1"/>
  <c r="AP938" i="3" s="1"/>
  <c r="AO966" i="1"/>
  <c r="AR977" i="1"/>
  <c r="AD989" i="1"/>
  <c r="AD951" i="3" s="1"/>
  <c r="U966" i="1"/>
  <c r="AP967" i="1"/>
  <c r="AP929" i="3" s="1"/>
  <c r="AG974" i="1"/>
  <c r="AG936" i="3" s="1"/>
  <c r="O982" i="1"/>
  <c r="N987" i="1"/>
  <c r="AB987" i="1" s="1"/>
  <c r="AQ987" i="1" s="1"/>
  <c r="P989" i="1"/>
  <c r="R995" i="1"/>
  <c r="AT995" i="1" s="1"/>
  <c r="AM961" i="1"/>
  <c r="AM923" i="3" s="1"/>
  <c r="AJ973" i="1"/>
  <c r="AJ935" i="3" s="1"/>
  <c r="P978" i="1"/>
  <c r="U979" i="1"/>
  <c r="R982" i="1"/>
  <c r="AT982" i="1" s="1"/>
  <c r="O987" i="1"/>
  <c r="AR989" i="1"/>
  <c r="AS989" i="1" s="1"/>
  <c r="AS951" i="3" s="1"/>
  <c r="AB993" i="1"/>
  <c r="AQ993" i="1" s="1"/>
  <c r="AS993" i="1" s="1"/>
  <c r="AS955" i="3" s="1"/>
  <c r="S996" i="1"/>
  <c r="AU996" i="1" s="1"/>
  <c r="R996" i="1"/>
  <c r="AT996" i="1" s="1"/>
  <c r="AM1002" i="1"/>
  <c r="AM964" i="3" s="1"/>
  <c r="AJ959" i="1"/>
  <c r="AJ921" i="3" s="1"/>
  <c r="AP968" i="1"/>
  <c r="AP930" i="3" s="1"/>
  <c r="N974" i="1"/>
  <c r="N986" i="1"/>
  <c r="AB986" i="1" s="1"/>
  <c r="AQ986" i="1" s="1"/>
  <c r="S987" i="1"/>
  <c r="AU987" i="1" s="1"/>
  <c r="N991" i="1"/>
  <c r="AB991" i="1" s="1"/>
  <c r="AQ991" i="1" s="1"/>
  <c r="N996" i="1"/>
  <c r="AC986" i="1"/>
  <c r="AC991" i="1"/>
  <c r="AC1007" i="1"/>
  <c r="AG1008" i="1"/>
  <c r="AG970" i="3" s="1"/>
  <c r="AE1008" i="1"/>
  <c r="AG1009" i="1"/>
  <c r="AG971" i="3" s="1"/>
  <c r="P994" i="1"/>
  <c r="AC994" i="1"/>
  <c r="R998" i="1"/>
  <c r="AT998" i="1" s="1"/>
  <c r="N998" i="1"/>
  <c r="O998" i="1"/>
  <c r="AR1003" i="1"/>
  <c r="N1009" i="1"/>
  <c r="AB1010" i="1"/>
  <c r="R948" i="1"/>
  <c r="AT948" i="1" s="1"/>
  <c r="N948" i="1"/>
  <c r="AB948" i="1" s="1"/>
  <c r="AQ948" i="1" s="1"/>
  <c r="AJ968" i="1"/>
  <c r="AJ930" i="3" s="1"/>
  <c r="O970" i="1"/>
  <c r="R970" i="1"/>
  <c r="AT970" i="1" s="1"/>
  <c r="AP971" i="1"/>
  <c r="AP933" i="3" s="1"/>
  <c r="P985" i="1"/>
  <c r="S998" i="1"/>
  <c r="AU998" i="1" s="1"/>
  <c r="AE999" i="1"/>
  <c r="AE979" i="1" s="1"/>
  <c r="AB1001" i="1"/>
  <c r="AD1001" i="1" s="1"/>
  <c r="O988" i="1"/>
  <c r="N988" i="1"/>
  <c r="AB988" i="1" s="1"/>
  <c r="AQ988" i="1" s="1"/>
  <c r="P990" i="1"/>
  <c r="AC990" i="1"/>
  <c r="S992" i="1"/>
  <c r="AU992" i="1" s="1"/>
  <c r="O992" i="1"/>
  <c r="N992" i="1"/>
  <c r="AB992" i="1" s="1"/>
  <c r="AQ992" i="1" s="1"/>
  <c r="O995" i="1"/>
  <c r="N995" i="1"/>
  <c r="AB995" i="1" s="1"/>
  <c r="AQ995" i="1" s="1"/>
  <c r="V999" i="1"/>
  <c r="V979" i="1" s="1"/>
  <c r="V956" i="1" s="1"/>
  <c r="AP1000" i="1"/>
  <c r="AP962" i="3" s="1"/>
  <c r="AO999" i="1"/>
  <c r="AP999" i="1" s="1"/>
  <c r="AP961" i="3" s="1"/>
  <c r="AC1000" i="1"/>
  <c r="O1006" i="1"/>
  <c r="AQ1033" i="1"/>
  <c r="AB1022" i="1"/>
  <c r="S1004" i="1"/>
  <c r="AU1004" i="1" s="1"/>
  <c r="R1004" i="1"/>
  <c r="AT1004" i="1" s="1"/>
  <c r="AP1006" i="1"/>
  <c r="AP968" i="3" s="1"/>
  <c r="AC1011" i="1"/>
  <c r="AI1018" i="1"/>
  <c r="AM1019" i="1"/>
  <c r="AM981" i="3" s="1"/>
  <c r="N1004" i="1"/>
  <c r="AB1004" i="1" s="1"/>
  <c r="AQ1004" i="1" s="1"/>
  <c r="AG1006" i="1"/>
  <c r="AG968" i="3" s="1"/>
  <c r="AP1009" i="1"/>
  <c r="AP971" i="3" s="1"/>
  <c r="AN1016" i="1"/>
  <c r="AJ1023" i="1"/>
  <c r="AJ985" i="3" s="1"/>
  <c r="N1036" i="1"/>
  <c r="AB1036" i="1" s="1"/>
  <c r="AQ1036" i="1" s="1"/>
  <c r="R1036" i="1"/>
  <c r="AT1036" i="1" s="1"/>
  <c r="O1036" i="1"/>
  <c r="S1036" i="1"/>
  <c r="AU1036" i="1" s="1"/>
  <c r="O1004" i="1"/>
  <c r="O1002" i="1" s="1"/>
  <c r="AJ1008" i="1"/>
  <c r="AJ970" i="3" s="1"/>
  <c r="AP997" i="1"/>
  <c r="AP959" i="3" s="1"/>
  <c r="N1003" i="1"/>
  <c r="N1007" i="1"/>
  <c r="P1007" i="1" s="1"/>
  <c r="AJ1009" i="1"/>
  <c r="AJ971" i="3" s="1"/>
  <c r="AC1014" i="1"/>
  <c r="AC38" i="1" s="1"/>
  <c r="AL1018" i="1"/>
  <c r="AL1023" i="1"/>
  <c r="AM1023" i="1" s="1"/>
  <c r="AM985" i="3" s="1"/>
  <c r="O1027" i="1"/>
  <c r="AQ1019" i="1"/>
  <c r="AQ1020" i="1"/>
  <c r="R1025" i="1"/>
  <c r="AT1025" i="1" s="1"/>
  <c r="O1025" i="1"/>
  <c r="N1025" i="1"/>
  <c r="AP1028" i="1"/>
  <c r="AP990" i="3" s="1"/>
  <c r="AO1027" i="1"/>
  <c r="AP1027" i="1" s="1"/>
  <c r="AP989" i="3" s="1"/>
  <c r="AC1010" i="1"/>
  <c r="P1010" i="1"/>
  <c r="P1012" i="1"/>
  <c r="P1020" i="1"/>
  <c r="AG1031" i="1"/>
  <c r="AG993" i="3" s="1"/>
  <c r="X1030" i="1"/>
  <c r="X1016" i="1" s="1"/>
  <c r="AP1031" i="1"/>
  <c r="AP993" i="3" s="1"/>
  <c r="AP1032" i="1"/>
  <c r="AP994" i="3" s="1"/>
  <c r="O1045" i="1"/>
  <c r="AC1026" i="1"/>
  <c r="P1026" i="1"/>
  <c r="AK1027" i="1"/>
  <c r="AM1027" i="1" s="1"/>
  <c r="AM989" i="3" s="1"/>
  <c r="AB1028" i="1"/>
  <c r="AH1030" i="1"/>
  <c r="AJ1030" i="1" s="1"/>
  <c r="AJ992" i="3" s="1"/>
  <c r="AM1040" i="1"/>
  <c r="AM1002" i="3" s="1"/>
  <c r="AL1039" i="1"/>
  <c r="AM1039" i="1" s="1"/>
  <c r="AM1001" i="3" s="1"/>
  <c r="AC1047" i="1"/>
  <c r="O1072" i="1"/>
  <c r="O1015" i="1"/>
  <c r="O1013" i="1" s="1"/>
  <c r="S1015" i="1"/>
  <c r="AU1015" i="1" s="1"/>
  <c r="AP1019" i="1"/>
  <c r="AP981" i="3" s="1"/>
  <c r="AG1021" i="1"/>
  <c r="AG983" i="3" s="1"/>
  <c r="AF1018" i="1"/>
  <c r="AF1027" i="1"/>
  <c r="AG1027" i="1" s="1"/>
  <c r="AG989" i="3" s="1"/>
  <c r="AG1028" i="1"/>
  <c r="AG990" i="3" s="1"/>
  <c r="AC1034" i="1"/>
  <c r="AM1043" i="1"/>
  <c r="AM1005" i="3" s="1"/>
  <c r="AJ1013" i="1"/>
  <c r="AJ975" i="3" s="1"/>
  <c r="N1015" i="1"/>
  <c r="AB1015" i="1" s="1"/>
  <c r="AQ1015" i="1" s="1"/>
  <c r="AO1018" i="1"/>
  <c r="AP1024" i="1"/>
  <c r="AP986" i="3" s="1"/>
  <c r="AO1023" i="1"/>
  <c r="AP1023" i="1" s="1"/>
  <c r="AP985" i="3" s="1"/>
  <c r="AL1031" i="1"/>
  <c r="AM1032" i="1"/>
  <c r="AM994" i="3" s="1"/>
  <c r="AG1040" i="1"/>
  <c r="AG1002" i="3" s="1"/>
  <c r="AF1039" i="1"/>
  <c r="AG1039" i="1" s="1"/>
  <c r="AG1001" i="3" s="1"/>
  <c r="N1014" i="1"/>
  <c r="S1014" i="1"/>
  <c r="AU1014" i="1" s="1"/>
  <c r="AJ1028" i="1"/>
  <c r="AJ990" i="3" s="1"/>
  <c r="AI1027" i="1"/>
  <c r="AJ1027" i="1" s="1"/>
  <c r="AJ989" i="3" s="1"/>
  <c r="N1041" i="1"/>
  <c r="R1041" i="1"/>
  <c r="AT1041" i="1" s="1"/>
  <c r="O1041" i="1"/>
  <c r="S1041" i="1"/>
  <c r="AU1041" i="1" s="1"/>
  <c r="AO1044" i="1"/>
  <c r="AR1044" i="1" s="1"/>
  <c r="AP1048" i="1"/>
  <c r="AP1010" i="3" s="1"/>
  <c r="AL1050" i="1"/>
  <c r="AM1051" i="1"/>
  <c r="AM1013" i="3" s="1"/>
  <c r="R1022" i="1"/>
  <c r="AT1022" i="1" s="1"/>
  <c r="S1022" i="1"/>
  <c r="AU1022" i="1" s="1"/>
  <c r="O1022" i="1"/>
  <c r="S1035" i="1"/>
  <c r="AU1035" i="1" s="1"/>
  <c r="O1035" i="1"/>
  <c r="R1035" i="1"/>
  <c r="AT1035" i="1" s="1"/>
  <c r="AJ1040" i="1"/>
  <c r="AJ1002" i="3" s="1"/>
  <c r="T1042" i="1"/>
  <c r="AC1029" i="1"/>
  <c r="P1029" i="1"/>
  <c r="N1035" i="1"/>
  <c r="AB1035" i="1" s="1"/>
  <c r="AQ1035" i="1" s="1"/>
  <c r="AM1082" i="1"/>
  <c r="AM1044" i="3" s="1"/>
  <c r="AL1081" i="1"/>
  <c r="AB1053" i="1"/>
  <c r="AQ1053" i="1" s="1"/>
  <c r="N1077" i="1"/>
  <c r="S1077" i="1"/>
  <c r="AU1077" i="1" s="1"/>
  <c r="R1077" i="1"/>
  <c r="AT1077" i="1" s="1"/>
  <c r="O1077" i="1"/>
  <c r="AF1067" i="1"/>
  <c r="R1047" i="1"/>
  <c r="AT1047" i="1" s="1"/>
  <c r="N1047" i="1"/>
  <c r="P1047" i="1" s="1"/>
  <c r="S1047" i="1"/>
  <c r="AU1047" i="1" s="1"/>
  <c r="AJ1043" i="1"/>
  <c r="AJ1005" i="3" s="1"/>
  <c r="AG1079" i="1"/>
  <c r="AG1041" i="3" s="1"/>
  <c r="AF1078" i="1"/>
  <c r="AG1078" i="1" s="1"/>
  <c r="AG1040" i="3" s="1"/>
  <c r="N1080" i="1"/>
  <c r="S1080" i="1"/>
  <c r="AU1080" i="1" s="1"/>
  <c r="R1080" i="1"/>
  <c r="AT1080" i="1" s="1"/>
  <c r="O1080" i="1"/>
  <c r="S1033" i="1"/>
  <c r="AU1033" i="1" s="1"/>
  <c r="O1033" i="1"/>
  <c r="R1033" i="1"/>
  <c r="AT1033" i="1" s="1"/>
  <c r="S1037" i="1"/>
  <c r="AU1037" i="1" s="1"/>
  <c r="O1037" i="1"/>
  <c r="R1037" i="1"/>
  <c r="AT1037" i="1" s="1"/>
  <c r="AM1048" i="1"/>
  <c r="AM1010" i="3" s="1"/>
  <c r="AI1050" i="1"/>
  <c r="AJ1051" i="1"/>
  <c r="AJ1013" i="3" s="1"/>
  <c r="AC1055" i="1"/>
  <c r="AG1076" i="1"/>
  <c r="AG1038" i="3" s="1"/>
  <c r="AF1075" i="1"/>
  <c r="AG1075" i="1" s="1"/>
  <c r="AG1037" i="3" s="1"/>
  <c r="AG1044" i="1"/>
  <c r="AG1006" i="3" s="1"/>
  <c r="AD1046" i="1"/>
  <c r="AD1008" i="3" s="1"/>
  <c r="S1057" i="1"/>
  <c r="AU1057" i="1" s="1"/>
  <c r="N1057" i="1"/>
  <c r="AB1057" i="1" s="1"/>
  <c r="AQ1057" i="1" s="1"/>
  <c r="R1057" i="1"/>
  <c r="AT1057" i="1" s="1"/>
  <c r="AP1062" i="1"/>
  <c r="AP1024" i="3" s="1"/>
  <c r="AN1061" i="1"/>
  <c r="AG1073" i="1"/>
  <c r="AG1035" i="3" s="1"/>
  <c r="AF1072" i="1"/>
  <c r="AC1074" i="1"/>
  <c r="AJ1076" i="1"/>
  <c r="AJ1038" i="3" s="1"/>
  <c r="AH1075" i="1"/>
  <c r="AJ1075" i="1" s="1"/>
  <c r="AJ1037" i="3" s="1"/>
  <c r="AC1057" i="1"/>
  <c r="N1058" i="1"/>
  <c r="AB1058" i="1" s="1"/>
  <c r="AQ1058" i="1" s="1"/>
  <c r="S1058" i="1"/>
  <c r="AU1058" i="1" s="1"/>
  <c r="O1058" i="1"/>
  <c r="O1052" i="1" s="1"/>
  <c r="N1070" i="1"/>
  <c r="S1070" i="1"/>
  <c r="AU1070" i="1" s="1"/>
  <c r="R1070" i="1"/>
  <c r="AT1070" i="1" s="1"/>
  <c r="V1071" i="1"/>
  <c r="V1066" i="1" s="1"/>
  <c r="AJ1073" i="1"/>
  <c r="AJ1035" i="3" s="1"/>
  <c r="AH1072" i="1"/>
  <c r="AC1053" i="1"/>
  <c r="P1054" i="1"/>
  <c r="AC1054" i="1"/>
  <c r="R1058" i="1"/>
  <c r="AT1058" i="1" s="1"/>
  <c r="AJ1069" i="1"/>
  <c r="AJ1031" i="3" s="1"/>
  <c r="AH1068" i="1"/>
  <c r="O1070" i="1"/>
  <c r="AG1082" i="1"/>
  <c r="AG1044" i="3" s="1"/>
  <c r="N1034" i="1"/>
  <c r="P1034" i="1" s="1"/>
  <c r="R1034" i="1"/>
  <c r="AT1034" i="1" s="1"/>
  <c r="N1038" i="1"/>
  <c r="AB1038" i="1" s="1"/>
  <c r="AQ1038" i="1" s="1"/>
  <c r="R1038" i="1"/>
  <c r="AT1038" i="1" s="1"/>
  <c r="AP1039" i="1"/>
  <c r="AP1001" i="3" s="1"/>
  <c r="AF1043" i="1"/>
  <c r="P1053" i="1"/>
  <c r="AN1072" i="1"/>
  <c r="X1071" i="1"/>
  <c r="X1066" i="1" s="1"/>
  <c r="AM1076" i="1"/>
  <c r="AM1038" i="3" s="1"/>
  <c r="AL1075" i="1"/>
  <c r="AJ1082" i="1"/>
  <c r="AJ1044" i="3" s="1"/>
  <c r="AH1081" i="1"/>
  <c r="S1053" i="1"/>
  <c r="AU1053" i="1" s="1"/>
  <c r="AG1059" i="1"/>
  <c r="AG1021" i="3" s="1"/>
  <c r="AF1051" i="1"/>
  <c r="AC1086" i="1"/>
  <c r="AP1021" i="1"/>
  <c r="AP983" i="3" s="1"/>
  <c r="AS1052" i="1"/>
  <c r="AS1014" i="3" s="1"/>
  <c r="N1056" i="1"/>
  <c r="AB1056" i="1" s="1"/>
  <c r="AQ1056" i="1" s="1"/>
  <c r="S1056" i="1"/>
  <c r="AU1056" i="1" s="1"/>
  <c r="V1061" i="1"/>
  <c r="V1050" i="1" s="1"/>
  <c r="V1042" i="1" s="1"/>
  <c r="S1065" i="1"/>
  <c r="AU1065" i="1" s="1"/>
  <c r="N1065" i="1"/>
  <c r="P1065" i="1" s="1"/>
  <c r="AF1087" i="1"/>
  <c r="AG1087" i="1" s="1"/>
  <c r="AG1049" i="3" s="1"/>
  <c r="AC1056" i="1"/>
  <c r="S1063" i="1"/>
  <c r="AU1063" i="1" s="1"/>
  <c r="N1063" i="1"/>
  <c r="O1063" i="1"/>
  <c r="AC1065" i="1"/>
  <c r="N1074" i="1"/>
  <c r="P1074" i="1" s="1"/>
  <c r="S1074" i="1"/>
  <c r="AU1074" i="1" s="1"/>
  <c r="AN1075" i="1"/>
  <c r="AP1075" i="1" s="1"/>
  <c r="AP1037" i="3" s="1"/>
  <c r="AN1081" i="1"/>
  <c r="AC1084" i="1"/>
  <c r="N1085" i="1"/>
  <c r="AB1085" i="1" s="1"/>
  <c r="AQ1085" i="1" s="1"/>
  <c r="S1085" i="1"/>
  <c r="AU1085" i="1" s="1"/>
  <c r="R1085" i="1"/>
  <c r="AT1085" i="1" s="1"/>
  <c r="AC1090" i="1"/>
  <c r="AC1060" i="1"/>
  <c r="AL1067" i="1"/>
  <c r="AL1078" i="1"/>
  <c r="AM1078" i="1" s="1"/>
  <c r="AM1040" i="3" s="1"/>
  <c r="AJ1079" i="1"/>
  <c r="AJ1041" i="3" s="1"/>
  <c r="AH1078" i="1"/>
  <c r="AJ1078" i="1" s="1"/>
  <c r="AJ1040" i="3" s="1"/>
  <c r="O1085" i="1"/>
  <c r="AC1095" i="1"/>
  <c r="S1060" i="1"/>
  <c r="AU1060" i="1" s="1"/>
  <c r="N1060" i="1"/>
  <c r="P1060" i="1" s="1"/>
  <c r="AJ1094" i="1"/>
  <c r="AJ1056" i="3" s="1"/>
  <c r="AC1099" i="1"/>
  <c r="S1098" i="1"/>
  <c r="AU1098" i="1" s="1"/>
  <c r="R1098" i="1"/>
  <c r="AT1098" i="1" s="1"/>
  <c r="O1098" i="1"/>
  <c r="N1098" i="1"/>
  <c r="AB1098" i="1" s="1"/>
  <c r="AQ1098" i="1" s="1"/>
  <c r="AC1092" i="1"/>
  <c r="P1092" i="1"/>
  <c r="AC1097" i="1"/>
  <c r="AC1089" i="1"/>
  <c r="S1096" i="1"/>
  <c r="AU1096" i="1" s="1"/>
  <c r="R1096" i="1"/>
  <c r="AT1096" i="1" s="1"/>
  <c r="O1096" i="1"/>
  <c r="O1094" i="1" s="1"/>
  <c r="N1096" i="1"/>
  <c r="AB1096" i="1" s="1"/>
  <c r="AQ1096" i="1" s="1"/>
  <c r="N1090" i="1"/>
  <c r="AB1090" i="1" s="1"/>
  <c r="AQ1090" i="1" s="1"/>
  <c r="S1090" i="1"/>
  <c r="AU1090" i="1" s="1"/>
  <c r="R1090" i="1"/>
  <c r="AT1090" i="1" s="1"/>
  <c r="AC1093" i="1"/>
  <c r="S1095" i="1"/>
  <c r="AU1095" i="1" s="1"/>
  <c r="S1097" i="1"/>
  <c r="AU1097" i="1" s="1"/>
  <c r="S1099" i="1"/>
  <c r="AU1099" i="1" s="1"/>
  <c r="R1092" i="1"/>
  <c r="AT1092" i="1" s="1"/>
  <c r="N1084" i="1"/>
  <c r="P1084" i="1" s="1"/>
  <c r="N1086" i="1"/>
  <c r="AB1086" i="1" s="1"/>
  <c r="AQ1086" i="1" s="1"/>
  <c r="N1089" i="1"/>
  <c r="N1091" i="1"/>
  <c r="AB1091" i="1" s="1"/>
  <c r="AQ1091" i="1" s="1"/>
  <c r="S1092" i="1"/>
  <c r="AU1092" i="1" s="1"/>
  <c r="N1093" i="1"/>
  <c r="AB1093" i="1" s="1"/>
  <c r="AQ1093" i="1" s="1"/>
  <c r="N1095" i="1"/>
  <c r="P1095" i="1" s="1"/>
  <c r="N1097" i="1"/>
  <c r="AB1097" i="1" s="1"/>
  <c r="AQ1097" i="1" s="1"/>
  <c r="N1099" i="1"/>
  <c r="AB1099" i="1" s="1"/>
  <c r="AQ1099" i="1" s="1"/>
  <c r="R1093" i="1"/>
  <c r="AT1093" i="1" s="1"/>
  <c r="AS479" i="1" l="1"/>
  <c r="AS441" i="3" s="1"/>
  <c r="AC652" i="1"/>
  <c r="AC651" i="1" s="1"/>
  <c r="AC650" i="1" s="1"/>
  <c r="AC649" i="1" s="1"/>
  <c r="P546" i="1"/>
  <c r="AD479" i="1"/>
  <c r="AD441" i="3" s="1"/>
  <c r="AD684" i="1"/>
  <c r="AD646" i="3" s="1"/>
  <c r="AG861" i="1"/>
  <c r="AG823" i="3" s="1"/>
  <c r="AQ355" i="1"/>
  <c r="BA20" i="3"/>
  <c r="AZ20" i="3"/>
  <c r="AD945" i="1"/>
  <c r="AD907" i="3" s="1"/>
  <c r="AQ945" i="1"/>
  <c r="AS945" i="1" s="1"/>
  <c r="AS907" i="3" s="1"/>
  <c r="AT817" i="3"/>
  <c r="AZ855" i="1"/>
  <c r="AZ817" i="3" s="1"/>
  <c r="AZ941" i="1"/>
  <c r="AZ903" i="3" s="1"/>
  <c r="AT903" i="3"/>
  <c r="AU511" i="3"/>
  <c r="BA549" i="1"/>
  <c r="BA511" i="3" s="1"/>
  <c r="AB720" i="1"/>
  <c r="AQ720" i="1" s="1"/>
  <c r="N719" i="1"/>
  <c r="AC703" i="1"/>
  <c r="O702" i="1"/>
  <c r="O701" i="1" s="1"/>
  <c r="AB625" i="1"/>
  <c r="AQ625" i="1" s="1"/>
  <c r="P625" i="1"/>
  <c r="BA439" i="1"/>
  <c r="BA401" i="3" s="1"/>
  <c r="AU401" i="3"/>
  <c r="BA245" i="1"/>
  <c r="BA207" i="3" s="1"/>
  <c r="AU207" i="3"/>
  <c r="AT126" i="3"/>
  <c r="AZ164" i="1"/>
  <c r="AZ126" i="3" s="1"/>
  <c r="O364" i="1"/>
  <c r="O363" i="1" s="1"/>
  <c r="AC365" i="1"/>
  <c r="AU951" i="3"/>
  <c r="BA989" i="1"/>
  <c r="BA951" i="3" s="1"/>
  <c r="AU969" i="3"/>
  <c r="BA1007" i="1"/>
  <c r="BA969" i="3" s="1"/>
  <c r="AC738" i="1"/>
  <c r="P738" i="1"/>
  <c r="AT572" i="3"/>
  <c r="AZ610" i="1"/>
  <c r="AZ572" i="3" s="1"/>
  <c r="AR192" i="1"/>
  <c r="AS192" i="1" s="1"/>
  <c r="AS154" i="3" s="1"/>
  <c r="AD212" i="1"/>
  <c r="AD174" i="3" s="1"/>
  <c r="N68" i="1"/>
  <c r="N67" i="1" s="1"/>
  <c r="N66" i="1" s="1"/>
  <c r="AC146" i="1"/>
  <c r="Z69" i="3"/>
  <c r="Z14" i="3" s="1"/>
  <c r="Y69" i="3"/>
  <c r="Y14" i="3" s="1"/>
  <c r="BA899" i="1"/>
  <c r="BA861" i="3" s="1"/>
  <c r="BA880" i="1"/>
  <c r="BA842" i="3" s="1"/>
  <c r="BA546" i="1"/>
  <c r="BA508" i="3" s="1"/>
  <c r="AB1049" i="1"/>
  <c r="AD625" i="1"/>
  <c r="AD587" i="3" s="1"/>
  <c r="P365" i="1"/>
  <c r="AZ211" i="1"/>
  <c r="AZ173" i="3" s="1"/>
  <c r="AR164" i="1"/>
  <c r="AR163" i="1" s="1"/>
  <c r="P193" i="1"/>
  <c r="BA931" i="1"/>
  <c r="BA893" i="3" s="1"/>
  <c r="AU352" i="3"/>
  <c r="AT1051" i="3"/>
  <c r="AT732" i="3"/>
  <c r="AB700" i="1"/>
  <c r="AD545" i="1"/>
  <c r="AD507" i="3" s="1"/>
  <c r="BA468" i="1"/>
  <c r="BA430" i="3" s="1"/>
  <c r="AU54" i="3"/>
  <c r="AZ857" i="1"/>
  <c r="AZ819" i="3" s="1"/>
  <c r="AZ947" i="1"/>
  <c r="AZ909" i="3" s="1"/>
  <c r="AZ390" i="1"/>
  <c r="AZ352" i="3" s="1"/>
  <c r="P855" i="1"/>
  <c r="AT680" i="3"/>
  <c r="AZ341" i="1"/>
  <c r="AZ303" i="3" s="1"/>
  <c r="AT50" i="3"/>
  <c r="BA874" i="1"/>
  <c r="BA836" i="3" s="1"/>
  <c r="BA619" i="1"/>
  <c r="BA581" i="3" s="1"/>
  <c r="AZ116" i="1"/>
  <c r="AZ78" i="3" s="1"/>
  <c r="BA306" i="1"/>
  <c r="BA268" i="3" s="1"/>
  <c r="AT539" i="3"/>
  <c r="BA969" i="1"/>
  <c r="BA931" i="3" s="1"/>
  <c r="P100" i="1"/>
  <c r="AC614" i="1"/>
  <c r="AR614" i="1" s="1"/>
  <c r="AR613" i="1" s="1"/>
  <c r="AU845" i="3"/>
  <c r="BA883" i="1"/>
  <c r="BA845" i="3" s="1"/>
  <c r="AS545" i="1"/>
  <c r="AS507" i="3" s="1"/>
  <c r="N774" i="1"/>
  <c r="BA105" i="1"/>
  <c r="BA67" i="3" s="1"/>
  <c r="Y917" i="3"/>
  <c r="Y916" i="3" s="1"/>
  <c r="AC917" i="3"/>
  <c r="AC916" i="3" s="1"/>
  <c r="V917" i="3"/>
  <c r="V916" i="3" s="1"/>
  <c r="Z672" i="1"/>
  <c r="Z662" i="1" s="1"/>
  <c r="AK270" i="1"/>
  <c r="AK265" i="1" s="1"/>
  <c r="AK20" i="1" s="1"/>
  <c r="AH956" i="1"/>
  <c r="Y1016" i="1"/>
  <c r="V900" i="1"/>
  <c r="Y707" i="1"/>
  <c r="Y686" i="1" s="1"/>
  <c r="AA1066" i="1"/>
  <c r="AH324" i="1"/>
  <c r="AH21" i="1" s="1"/>
  <c r="AJ227" i="1"/>
  <c r="AJ189" i="3" s="1"/>
  <c r="AK418" i="1"/>
  <c r="AK24" i="1" s="1"/>
  <c r="P582" i="1"/>
  <c r="AB750" i="3"/>
  <c r="AB718" i="3" s="1"/>
  <c r="AB717" i="3" s="1"/>
  <c r="AB716" i="3" s="1"/>
  <c r="AJ746" i="1"/>
  <c r="AJ708" i="3" s="1"/>
  <c r="AN686" i="1"/>
  <c r="AS752" i="1"/>
  <c r="AS714" i="3" s="1"/>
  <c r="AS859" i="1"/>
  <c r="AS821" i="3" s="1"/>
  <c r="AS233" i="1"/>
  <c r="AS195" i="3" s="1"/>
  <c r="BA301" i="1"/>
  <c r="BA263" i="3" s="1"/>
  <c r="AU263" i="3"/>
  <c r="AK160" i="1"/>
  <c r="P89" i="1"/>
  <c r="AJ82" i="1"/>
  <c r="AJ44" i="3" s="1"/>
  <c r="AT269" i="3"/>
  <c r="AU58" i="3"/>
  <c r="AZ763" i="1"/>
  <c r="AZ725" i="3" s="1"/>
  <c r="P690" i="1"/>
  <c r="O609" i="1"/>
  <c r="N394" i="1"/>
  <c r="AZ1026" i="1"/>
  <c r="AZ988" i="3" s="1"/>
  <c r="P874" i="1"/>
  <c r="P289" i="1"/>
  <c r="AC269" i="1"/>
  <c r="AD195" i="1"/>
  <c r="AD157" i="3" s="1"/>
  <c r="AO110" i="1"/>
  <c r="AT842" i="3"/>
  <c r="AU50" i="3"/>
  <c r="W788" i="1"/>
  <c r="W756" i="1" s="1"/>
  <c r="W34" i="1" s="1"/>
  <c r="V788" i="1"/>
  <c r="P96" i="1"/>
  <c r="P233" i="1"/>
  <c r="AT892" i="3"/>
  <c r="Z324" i="1"/>
  <c r="Z21" i="1" s="1"/>
  <c r="P234" i="1"/>
  <c r="AS89" i="1"/>
  <c r="AS51" i="3" s="1"/>
  <c r="AU547" i="3"/>
  <c r="AZ690" i="1"/>
  <c r="AZ652" i="3" s="1"/>
  <c r="AT454" i="3"/>
  <c r="AB325" i="1"/>
  <c r="AT846" i="3"/>
  <c r="U270" i="1"/>
  <c r="U265" i="1" s="1"/>
  <c r="U20" i="1" s="1"/>
  <c r="W324" i="1"/>
  <c r="W21" i="1" s="1"/>
  <c r="V886" i="1"/>
  <c r="V35" i="1" s="1"/>
  <c r="R301" i="1"/>
  <c r="AT301" i="1" s="1"/>
  <c r="P417" i="1"/>
  <c r="AZ1095" i="1"/>
  <c r="AZ1057" i="3" s="1"/>
  <c r="AZ904" i="1"/>
  <c r="AZ866" i="3" s="1"/>
  <c r="AC689" i="1"/>
  <c r="AC688" i="1" s="1"/>
  <c r="AZ614" i="1"/>
  <c r="AZ576" i="3" s="1"/>
  <c r="X183" i="1"/>
  <c r="Y1066" i="1"/>
  <c r="AM1008" i="1"/>
  <c r="AM970" i="3" s="1"/>
  <c r="AS613" i="1"/>
  <c r="AS575" i="3" s="1"/>
  <c r="AU802" i="3"/>
  <c r="P930" i="1"/>
  <c r="AU548" i="3"/>
  <c r="AD89" i="1"/>
  <c r="AD51" i="3" s="1"/>
  <c r="X324" i="1"/>
  <c r="X21" i="1" s="1"/>
  <c r="AO1066" i="1"/>
  <c r="AU714" i="3"/>
  <c r="AT847" i="3"/>
  <c r="BA234" i="1"/>
  <c r="BA196" i="3" s="1"/>
  <c r="U672" i="1"/>
  <c r="U662" i="1" s="1"/>
  <c r="AS744" i="1"/>
  <c r="AS706" i="3" s="1"/>
  <c r="BA991" i="1"/>
  <c r="BA953" i="3" s="1"/>
  <c r="AD930" i="1"/>
  <c r="AD892" i="3" s="1"/>
  <c r="AZ931" i="1"/>
  <c r="AZ893" i="3" s="1"/>
  <c r="P787" i="1"/>
  <c r="AD770" i="1"/>
  <c r="AD732" i="3" s="1"/>
  <c r="AC613" i="1"/>
  <c r="AJ615" i="1"/>
  <c r="AJ577" i="3" s="1"/>
  <c r="AU728" i="3"/>
  <c r="AZ1049" i="1"/>
  <c r="AZ1011" i="3" s="1"/>
  <c r="AT749" i="3"/>
  <c r="BA480" i="1"/>
  <c r="BA442" i="3" s="1"/>
  <c r="AH707" i="1"/>
  <c r="AD164" i="1"/>
  <c r="AD126" i="3" s="1"/>
  <c r="AS1046" i="1"/>
  <c r="AS1008" i="3" s="1"/>
  <c r="AP789" i="1"/>
  <c r="AP751" i="3" s="1"/>
  <c r="X160" i="1"/>
  <c r="X19" i="1" s="1"/>
  <c r="P960" i="1"/>
  <c r="BA802" i="1"/>
  <c r="BA764" i="3" s="1"/>
  <c r="AT869" i="3"/>
  <c r="V70" i="3"/>
  <c r="V69" i="3" s="1"/>
  <c r="V14" i="3" s="1"/>
  <c r="T622" i="3"/>
  <c r="AA917" i="3"/>
  <c r="AA916" i="3" s="1"/>
  <c r="AC750" i="3"/>
  <c r="AC71" i="3"/>
  <c r="AD614" i="1"/>
  <c r="AD576" i="3" s="1"/>
  <c r="AS354" i="1"/>
  <c r="AS316" i="3" s="1"/>
  <c r="BA763" i="1"/>
  <c r="BA725" i="3" s="1"/>
  <c r="AU587" i="3"/>
  <c r="AA662" i="1"/>
  <c r="AR625" i="1"/>
  <c r="AS625" i="1" s="1"/>
  <c r="AS587" i="3" s="1"/>
  <c r="AJ56" i="1"/>
  <c r="AJ18" i="3" s="1"/>
  <c r="AU731" i="3"/>
  <c r="AT1018" i="3"/>
  <c r="N977" i="1"/>
  <c r="N976" i="1" s="1"/>
  <c r="AG819" i="1"/>
  <c r="AG781" i="3" s="1"/>
  <c r="AD931" i="1"/>
  <c r="AD893" i="3" s="1"/>
  <c r="BA601" i="1"/>
  <c r="BA563" i="3" s="1"/>
  <c r="P457" i="1"/>
  <c r="AD237" i="1"/>
  <c r="AD199" i="3" s="1"/>
  <c r="AJ54" i="1"/>
  <c r="AT544" i="3"/>
  <c r="AS745" i="1"/>
  <c r="AS707" i="3" s="1"/>
  <c r="P1055" i="1"/>
  <c r="AG939" i="1"/>
  <c r="AG901" i="3" s="1"/>
  <c r="P354" i="1"/>
  <c r="AT216" i="3"/>
  <c r="BA885" i="1"/>
  <c r="BA847" i="3" s="1"/>
  <c r="AI1081" i="1"/>
  <c r="AI1066" i="1" s="1"/>
  <c r="P866" i="1"/>
  <c r="AD203" i="1"/>
  <c r="AD165" i="3" s="1"/>
  <c r="AA979" i="1"/>
  <c r="Y324" i="1"/>
  <c r="Y21" i="1" s="1"/>
  <c r="P207" i="1"/>
  <c r="AJ55" i="1"/>
  <c r="AJ17" i="3" s="1"/>
  <c r="AT199" i="3"/>
  <c r="AT536" i="3"/>
  <c r="AT365" i="3"/>
  <c r="AU665" i="3"/>
  <c r="AD703" i="1"/>
  <c r="AD665" i="3" s="1"/>
  <c r="Z1066" i="1"/>
  <c r="AU496" i="3"/>
  <c r="BA196" i="1"/>
  <c r="BA158" i="3" s="1"/>
  <c r="W979" i="1"/>
  <c r="W956" i="1" s="1"/>
  <c r="AD876" i="1"/>
  <c r="AD838" i="3" s="1"/>
  <c r="AE1066" i="1"/>
  <c r="P830" i="1"/>
  <c r="AD207" i="1"/>
  <c r="AD169" i="3" s="1"/>
  <c r="O68" i="1"/>
  <c r="AE12" i="1"/>
  <c r="AE53" i="1"/>
  <c r="AP664" i="1"/>
  <c r="AP626" i="3" s="1"/>
  <c r="AE686" i="1"/>
  <c r="AE31" i="1" s="1"/>
  <c r="AF672" i="1"/>
  <c r="AG672" i="1" s="1"/>
  <c r="AG634" i="3" s="1"/>
  <c r="AR619" i="1"/>
  <c r="AD359" i="1"/>
  <c r="AD321" i="3" s="1"/>
  <c r="AG271" i="1"/>
  <c r="AG233" i="3" s="1"/>
  <c r="AT119" i="3"/>
  <c r="AT766" i="3"/>
  <c r="AU908" i="3"/>
  <c r="BA589" i="1"/>
  <c r="BA551" i="3" s="1"/>
  <c r="U686" i="1"/>
  <c r="U685" i="1" s="1"/>
  <c r="U30" i="1" s="1"/>
  <c r="AS810" i="1"/>
  <c r="AS772" i="3" s="1"/>
  <c r="AF1081" i="1"/>
  <c r="AG1081" i="1" s="1"/>
  <c r="AG1043" i="3" s="1"/>
  <c r="O968" i="1"/>
  <c r="P968" i="1" s="1"/>
  <c r="O932" i="1"/>
  <c r="P719" i="1"/>
  <c r="P769" i="1"/>
  <c r="AP678" i="1"/>
  <c r="AP640" i="3" s="1"/>
  <c r="N702" i="1"/>
  <c r="N701" i="1" s="1"/>
  <c r="P701" i="1" s="1"/>
  <c r="N689" i="1"/>
  <c r="N688" i="1" s="1"/>
  <c r="N687" i="1" s="1"/>
  <c r="AC612" i="1"/>
  <c r="AD480" i="1"/>
  <c r="AD442" i="3" s="1"/>
  <c r="AH434" i="1"/>
  <c r="AH418" i="1" s="1"/>
  <c r="AH24" i="1" s="1"/>
  <c r="AP405" i="1"/>
  <c r="AP367" i="3" s="1"/>
  <c r="AD354" i="1"/>
  <c r="AD316" i="3" s="1"/>
  <c r="P186" i="1"/>
  <c r="AC202" i="1"/>
  <c r="AB166" i="1"/>
  <c r="AB165" i="1" s="1"/>
  <c r="BA341" i="1"/>
  <c r="BA303" i="3" s="1"/>
  <c r="AD787" i="1"/>
  <c r="AD749" i="3" s="1"/>
  <c r="AU520" i="3"/>
  <c r="AT948" i="3"/>
  <c r="AU281" i="3"/>
  <c r="BA300" i="1"/>
  <c r="BA262" i="3" s="1"/>
  <c r="O1088" i="1"/>
  <c r="V672" i="1"/>
  <c r="P934" i="1"/>
  <c r="P876" i="1"/>
  <c r="AB690" i="1"/>
  <c r="AD690" i="1" s="1"/>
  <c r="AD652" i="3" s="1"/>
  <c r="AR697" i="1"/>
  <c r="P612" i="1"/>
  <c r="AC473" i="1"/>
  <c r="AD473" i="1" s="1"/>
  <c r="AD435" i="3" s="1"/>
  <c r="B321" i="1"/>
  <c r="N166" i="1"/>
  <c r="N165" i="1" s="1"/>
  <c r="O206" i="1"/>
  <c r="O205" i="1" s="1"/>
  <c r="AH161" i="1"/>
  <c r="AU744" i="3"/>
  <c r="AT969" i="3"/>
  <c r="AT520" i="3"/>
  <c r="AT81" i="3"/>
  <c r="AT792" i="3"/>
  <c r="AT604" i="3"/>
  <c r="AU1017" i="3"/>
  <c r="AT599" i="3"/>
  <c r="AU400" i="3"/>
  <c r="AT639" i="3"/>
  <c r="AR684" i="1"/>
  <c r="AR683" i="1" s="1"/>
  <c r="P143" i="1"/>
  <c r="AE35" i="1"/>
  <c r="AJ424" i="1"/>
  <c r="AJ386" i="3" s="1"/>
  <c r="AE183" i="1"/>
  <c r="AE160" i="1" s="1"/>
  <c r="AE19" i="1" s="1"/>
  <c r="W160" i="1"/>
  <c r="W19" i="1" s="1"/>
  <c r="AH1016" i="1"/>
  <c r="AP1081" i="1"/>
  <c r="AP1043" i="3" s="1"/>
  <c r="AM1050" i="1"/>
  <c r="AM1012" i="3" s="1"/>
  <c r="AB782" i="1"/>
  <c r="P544" i="1"/>
  <c r="AC540" i="1"/>
  <c r="AR540" i="1" s="1"/>
  <c r="AS540" i="1" s="1"/>
  <c r="AS502" i="3" s="1"/>
  <c r="AD446" i="1"/>
  <c r="AD408" i="3" s="1"/>
  <c r="P329" i="1"/>
  <c r="AG227" i="1"/>
  <c r="AG189" i="3" s="1"/>
  <c r="V60" i="1"/>
  <c r="V59" i="1" s="1"/>
  <c r="AD104" i="1"/>
  <c r="AD66" i="3" s="1"/>
  <c r="O57" i="1"/>
  <c r="AT947" i="3"/>
  <c r="BA718" i="1"/>
  <c r="BA680" i="3" s="1"/>
  <c r="AU706" i="3"/>
  <c r="AU591" i="3"/>
  <c r="AU140" i="3"/>
  <c r="P104" i="1"/>
  <c r="AU869" i="3"/>
  <c r="AU510" i="3"/>
  <c r="AU47" i="3"/>
  <c r="AU191" i="3"/>
  <c r="AU95" i="3"/>
  <c r="AT772" i="3"/>
  <c r="AC683" i="1"/>
  <c r="AT174" i="3"/>
  <c r="O331" i="1"/>
  <c r="AD744" i="1"/>
  <c r="AD706" i="3" s="1"/>
  <c r="AM1061" i="1"/>
  <c r="AM1023" i="3" s="1"/>
  <c r="V662" i="1"/>
  <c r="V661" i="1" s="1"/>
  <c r="V28" i="1" s="1"/>
  <c r="Y788" i="1"/>
  <c r="AB773" i="1"/>
  <c r="N772" i="1"/>
  <c r="P772" i="1" s="1"/>
  <c r="AD934" i="1"/>
  <c r="AD896" i="3" s="1"/>
  <c r="P885" i="1"/>
  <c r="AD652" i="1"/>
  <c r="AD614" i="3" s="1"/>
  <c r="Y418" i="1"/>
  <c r="Y24" i="1" s="1"/>
  <c r="AD220" i="1"/>
  <c r="AD182" i="3" s="1"/>
  <c r="P168" i="1"/>
  <c r="AC72" i="1"/>
  <c r="AC58" i="1"/>
  <c r="AQ403" i="1"/>
  <c r="AQ402" i="1" s="1"/>
  <c r="AQ401" i="1" s="1"/>
  <c r="AQ400" i="1" s="1"/>
  <c r="AZ393" i="1"/>
  <c r="AZ355" i="3" s="1"/>
  <c r="P262" i="1"/>
  <c r="AU342" i="3"/>
  <c r="AT838" i="3"/>
  <c r="AD752" i="1"/>
  <c r="AD714" i="3" s="1"/>
  <c r="AU305" i="3"/>
  <c r="P884" i="1"/>
  <c r="AU910" i="3"/>
  <c r="AT662" i="3"/>
  <c r="O977" i="1"/>
  <c r="P859" i="1"/>
  <c r="AT665" i="3"/>
  <c r="AU129" i="3"/>
  <c r="O683" i="1"/>
  <c r="BA965" i="1"/>
  <c r="BA927" i="3" s="1"/>
  <c r="N725" i="1"/>
  <c r="AP774" i="1"/>
  <c r="AP736" i="3" s="1"/>
  <c r="T607" i="1"/>
  <c r="T596" i="1" s="1"/>
  <c r="T595" i="1" s="1"/>
  <c r="T25" i="1" s="1"/>
  <c r="T956" i="1"/>
  <c r="T788" i="1"/>
  <c r="AB177" i="1"/>
  <c r="X372" i="1"/>
  <c r="X366" i="1" s="1"/>
  <c r="X22" i="1" s="1"/>
  <c r="AC582" i="1"/>
  <c r="AR582" i="1" s="1"/>
  <c r="AS582" i="1" s="1"/>
  <c r="AS544" i="3" s="1"/>
  <c r="P220" i="1"/>
  <c r="O136" i="1"/>
  <c r="AQ137" i="1"/>
  <c r="AQ136" i="1" s="1"/>
  <c r="AQ135" i="1" s="1"/>
  <c r="N882" i="1"/>
  <c r="AU588" i="3"/>
  <c r="AT496" i="3"/>
  <c r="BA859" i="1"/>
  <c r="BA821" i="3" s="1"/>
  <c r="AT574" i="3"/>
  <c r="AT420" i="3"/>
  <c r="P975" i="1"/>
  <c r="AT207" i="3"/>
  <c r="P212" i="1"/>
  <c r="AD646" i="1"/>
  <c r="AD608" i="3" s="1"/>
  <c r="N646" i="1"/>
  <c r="P646" i="1" s="1"/>
  <c r="P633" i="1"/>
  <c r="AH1050" i="1"/>
  <c r="AH1042" i="1" s="1"/>
  <c r="AN979" i="1"/>
  <c r="AP844" i="1"/>
  <c r="AP806" i="3" s="1"/>
  <c r="AG267" i="1"/>
  <c r="AG229" i="3" s="1"/>
  <c r="AH399" i="1"/>
  <c r="AH23" i="1" s="1"/>
  <c r="AL757" i="1"/>
  <c r="AH372" i="1"/>
  <c r="AH366" i="1" s="1"/>
  <c r="AH22" i="1" s="1"/>
  <c r="P1000" i="1"/>
  <c r="AP733" i="1"/>
  <c r="AP695" i="3" s="1"/>
  <c r="AJ892" i="1"/>
  <c r="AJ854" i="3" s="1"/>
  <c r="P803" i="1"/>
  <c r="AR652" i="1"/>
  <c r="AR651" i="1" s="1"/>
  <c r="P637" i="1"/>
  <c r="AC137" i="1"/>
  <c r="AQ362" i="1"/>
  <c r="AQ361" i="1" s="1"/>
  <c r="AQ360" i="1" s="1"/>
  <c r="AC975" i="1"/>
  <c r="O350" i="1"/>
  <c r="BA565" i="1"/>
  <c r="BA527" i="3" s="1"/>
  <c r="P390" i="1"/>
  <c r="AC866" i="1"/>
  <c r="AD866" i="1" s="1"/>
  <c r="AD828" i="3" s="1"/>
  <c r="T324" i="1"/>
  <c r="T21" i="1" s="1"/>
  <c r="R412" i="1"/>
  <c r="AT412" i="1" s="1"/>
  <c r="AZ412" i="1" s="1"/>
  <c r="AZ374" i="3" s="1"/>
  <c r="AB369" i="1"/>
  <c r="AB368" i="1" s="1"/>
  <c r="AB367" i="1" s="1"/>
  <c r="P202" i="1"/>
  <c r="AZ899" i="1"/>
  <c r="AZ861" i="3" s="1"/>
  <c r="AZ911" i="1"/>
  <c r="AZ873" i="3" s="1"/>
  <c r="BA412" i="1"/>
  <c r="BA374" i="3" s="1"/>
  <c r="BA1026" i="1"/>
  <c r="BA988" i="3" s="1"/>
  <c r="P745" i="1"/>
  <c r="AZ833" i="1"/>
  <c r="AZ795" i="3" s="1"/>
  <c r="BA1010" i="1"/>
  <c r="BA972" i="3" s="1"/>
  <c r="AU771" i="3"/>
  <c r="BA684" i="1"/>
  <c r="BA646" i="3" s="1"/>
  <c r="BA357" i="1"/>
  <c r="BA319" i="3" s="1"/>
  <c r="AD382" i="1"/>
  <c r="AD344" i="3" s="1"/>
  <c r="AD116" i="1"/>
  <c r="AD78" i="3" s="1"/>
  <c r="AT769" i="3"/>
  <c r="BA960" i="1"/>
  <c r="BA922" i="3" s="1"/>
  <c r="N1028" i="1"/>
  <c r="V718" i="3"/>
  <c r="Z718" i="3"/>
  <c r="X956" i="1"/>
  <c r="V686" i="1"/>
  <c r="AG368" i="1"/>
  <c r="AG330" i="3" s="1"/>
  <c r="AT712" i="3"/>
  <c r="AZ750" i="1"/>
  <c r="AZ712" i="3" s="1"/>
  <c r="AG774" i="1"/>
  <c r="AG736" i="3" s="1"/>
  <c r="AG999" i="1"/>
  <c r="AG961" i="3" s="1"/>
  <c r="O864" i="1"/>
  <c r="P864" i="1" s="1"/>
  <c r="AD835" i="1"/>
  <c r="AD797" i="3" s="1"/>
  <c r="AS770" i="1"/>
  <c r="AS732" i="3" s="1"/>
  <c r="AG749" i="1"/>
  <c r="AG711" i="3" s="1"/>
  <c r="P358" i="1"/>
  <c r="AG405" i="1"/>
  <c r="AG367" i="3" s="1"/>
  <c r="P382" i="1"/>
  <c r="AC275" i="1"/>
  <c r="AD378" i="1"/>
  <c r="AD340" i="3" s="1"/>
  <c r="P223" i="1"/>
  <c r="AD223" i="1"/>
  <c r="AD185" i="3" s="1"/>
  <c r="Z12" i="1"/>
  <c r="AT1016" i="3"/>
  <c r="AU692" i="3"/>
  <c r="AD627" i="1"/>
  <c r="AD589" i="3" s="1"/>
  <c r="AT991" i="3"/>
  <c r="AZ1097" i="1"/>
  <c r="AZ1059" i="3" s="1"/>
  <c r="AU531" i="3"/>
  <c r="AT499" i="3"/>
  <c r="AU682" i="3"/>
  <c r="AZ89" i="1"/>
  <c r="AZ51" i="3" s="1"/>
  <c r="U717" i="3"/>
  <c r="U716" i="3" s="1"/>
  <c r="W1016" i="1"/>
  <c r="W955" i="1" s="1"/>
  <c r="W954" i="1" s="1"/>
  <c r="W37" i="1" s="1"/>
  <c r="N413" i="1"/>
  <c r="AB413" i="1" s="1"/>
  <c r="AQ413" i="1" s="1"/>
  <c r="R413" i="1"/>
  <c r="AT413" i="1" s="1"/>
  <c r="O413" i="1"/>
  <c r="AC1091" i="1"/>
  <c r="AD1091" i="1" s="1"/>
  <c r="AD1053" i="3" s="1"/>
  <c r="AM1081" i="1"/>
  <c r="AM1043" i="3" s="1"/>
  <c r="P949" i="1"/>
  <c r="AB676" i="1"/>
  <c r="AH686" i="1"/>
  <c r="AS371" i="1"/>
  <c r="AS333" i="3" s="1"/>
  <c r="AM394" i="1"/>
  <c r="AM356" i="3" s="1"/>
  <c r="AP394" i="1"/>
  <c r="AP356" i="3" s="1"/>
  <c r="AG404" i="1"/>
  <c r="AG366" i="3" s="1"/>
  <c r="AD371" i="1"/>
  <c r="AD333" i="3" s="1"/>
  <c r="AS378" i="1"/>
  <c r="AS340" i="3" s="1"/>
  <c r="AQ210" i="1"/>
  <c r="AT786" i="3"/>
  <c r="AT552" i="3"/>
  <c r="AD226" i="1"/>
  <c r="AD188" i="3" s="1"/>
  <c r="AT484" i="3"/>
  <c r="AT758" i="3"/>
  <c r="AT836" i="3"/>
  <c r="AA183" i="1"/>
  <c r="AA160" i="1" s="1"/>
  <c r="AA19" i="1" s="1"/>
  <c r="AM774" i="1"/>
  <c r="AM736" i="3" s="1"/>
  <c r="AC457" i="1"/>
  <c r="P371" i="1"/>
  <c r="AR358" i="1"/>
  <c r="AS358" i="1" s="1"/>
  <c r="AS320" i="3" s="1"/>
  <c r="AS226" i="1"/>
  <c r="AS188" i="3" s="1"/>
  <c r="AB210" i="1"/>
  <c r="AD210" i="1" s="1"/>
  <c r="AD172" i="3" s="1"/>
  <c r="P213" i="1"/>
  <c r="AD213" i="1"/>
  <c r="AD175" i="3" s="1"/>
  <c r="Y12" i="1"/>
  <c r="O163" i="1"/>
  <c r="O162" i="1" s="1"/>
  <c r="P162" i="1" s="1"/>
  <c r="AT1008" i="3"/>
  <c r="AT99" i="3"/>
  <c r="AT1027" i="3"/>
  <c r="AU174" i="3"/>
  <c r="AT815" i="3"/>
  <c r="AU679" i="3"/>
  <c r="AU662" i="3"/>
  <c r="P116" i="1"/>
  <c r="AB642" i="1"/>
  <c r="N641" i="1"/>
  <c r="P641" i="1" s="1"/>
  <c r="AL1042" i="1"/>
  <c r="AM1042" i="1" s="1"/>
  <c r="AM1004" i="3" s="1"/>
  <c r="AG958" i="1"/>
  <c r="AG920" i="3" s="1"/>
  <c r="AS949" i="1"/>
  <c r="AS911" i="3" s="1"/>
  <c r="P922" i="1"/>
  <c r="AR876" i="1"/>
  <c r="AS876" i="1" s="1"/>
  <c r="AS838" i="3" s="1"/>
  <c r="AJ819" i="1"/>
  <c r="AJ781" i="3" s="1"/>
  <c r="AD745" i="1"/>
  <c r="AD707" i="3" s="1"/>
  <c r="AO663" i="1"/>
  <c r="AP434" i="1"/>
  <c r="AP396" i="3" s="1"/>
  <c r="AC439" i="1"/>
  <c r="AD439" i="1" s="1"/>
  <c r="AD401" i="3" s="1"/>
  <c r="AD345" i="1"/>
  <c r="AD307" i="3" s="1"/>
  <c r="AB248" i="1"/>
  <c r="AD248" i="1" s="1"/>
  <c r="AD210" i="3" s="1"/>
  <c r="AB261" i="1"/>
  <c r="AQ261" i="1" s="1"/>
  <c r="AS258" i="1"/>
  <c r="AS220" i="3" s="1"/>
  <c r="N210" i="1"/>
  <c r="AS213" i="1"/>
  <c r="AS175" i="3" s="1"/>
  <c r="AS195" i="1"/>
  <c r="AS157" i="3" s="1"/>
  <c r="AD90" i="1"/>
  <c r="AD52" i="3" s="1"/>
  <c r="AS116" i="1"/>
  <c r="AS78" i="3" s="1"/>
  <c r="Y717" i="3"/>
  <c r="Y716" i="3" s="1"/>
  <c r="Y13" i="3" s="1"/>
  <c r="AZ332" i="1"/>
  <c r="AZ294" i="3" s="1"/>
  <c r="AZ978" i="1"/>
  <c r="AZ940" i="3" s="1"/>
  <c r="AT483" i="3"/>
  <c r="AS178" i="1"/>
  <c r="AS140" i="3" s="1"/>
  <c r="AU772" i="3"/>
  <c r="AU892" i="3"/>
  <c r="AQ684" i="1"/>
  <c r="AD162" i="1"/>
  <c r="AD124" i="3" s="1"/>
  <c r="AU144" i="3"/>
  <c r="P945" i="1"/>
  <c r="X788" i="1"/>
  <c r="X756" i="1" s="1"/>
  <c r="P1048" i="1"/>
  <c r="Y607" i="1"/>
  <c r="Y596" i="1" s="1"/>
  <c r="Y595" i="1" s="1"/>
  <c r="Y25" i="1" s="1"/>
  <c r="AL372" i="1"/>
  <c r="AE434" i="1"/>
  <c r="AE418" i="1" s="1"/>
  <c r="AE24" i="1" s="1"/>
  <c r="P203" i="1"/>
  <c r="AJ967" i="1"/>
  <c r="AJ929" i="3" s="1"/>
  <c r="O307" i="1"/>
  <c r="AC307" i="1" s="1"/>
  <c r="S307" i="1"/>
  <c r="AU307" i="1" s="1"/>
  <c r="AD949" i="1"/>
  <c r="AD911" i="3" s="1"/>
  <c r="P677" i="1"/>
  <c r="P378" i="1"/>
  <c r="AS382" i="1"/>
  <c r="AS344" i="3" s="1"/>
  <c r="P345" i="1"/>
  <c r="P258" i="1"/>
  <c r="AM61" i="1"/>
  <c r="AM23" i="3" s="1"/>
  <c r="AC718" i="3"/>
  <c r="AU199" i="3"/>
  <c r="AU304" i="3"/>
  <c r="P164" i="1"/>
  <c r="O742" i="1"/>
  <c r="O741" i="1" s="1"/>
  <c r="AT262" i="3"/>
  <c r="AU155" i="3"/>
  <c r="AT895" i="3"/>
  <c r="AT506" i="3"/>
  <c r="AT165" i="3"/>
  <c r="AT504" i="3"/>
  <c r="AT908" i="3"/>
  <c r="AZ306" i="1"/>
  <c r="AZ268" i="3" s="1"/>
  <c r="T757" i="1"/>
  <c r="AA372" i="1"/>
  <c r="AA366" i="1" s="1"/>
  <c r="AA22" i="1" s="1"/>
  <c r="Y372" i="1"/>
  <c r="Y366" i="1" s="1"/>
  <c r="Y22" i="1" s="1"/>
  <c r="AJ271" i="1"/>
  <c r="AJ233" i="3" s="1"/>
  <c r="AC1020" i="1"/>
  <c r="O1019" i="1"/>
  <c r="P1019" i="1" s="1"/>
  <c r="N879" i="1"/>
  <c r="P879" i="1" s="1"/>
  <c r="AS835" i="1"/>
  <c r="AS797" i="3" s="1"/>
  <c r="P835" i="1"/>
  <c r="W662" i="1"/>
  <c r="V160" i="1"/>
  <c r="V19" i="1" s="1"/>
  <c r="O412" i="1"/>
  <c r="AC412" i="1" s="1"/>
  <c r="AQ369" i="1"/>
  <c r="AQ368" i="1" s="1"/>
  <c r="AQ367" i="1" s="1"/>
  <c r="BA581" i="1"/>
  <c r="BA543" i="3" s="1"/>
  <c r="AZ721" i="1"/>
  <c r="AZ683" i="3" s="1"/>
  <c r="P627" i="1"/>
  <c r="P226" i="1"/>
  <c r="AD683" i="1"/>
  <c r="AD645" i="3" s="1"/>
  <c r="N683" i="1"/>
  <c r="AA788" i="1"/>
  <c r="AA756" i="1" s="1"/>
  <c r="O177" i="1"/>
  <c r="P177" i="1" s="1"/>
  <c r="Y979" i="1"/>
  <c r="Y956" i="1" s="1"/>
  <c r="Y955" i="1" s="1"/>
  <c r="Y954" i="1" s="1"/>
  <c r="Y37" i="1" s="1"/>
  <c r="AA270" i="1"/>
  <c r="AA265" i="1" s="1"/>
  <c r="AA20" i="1" s="1"/>
  <c r="T886" i="1"/>
  <c r="T35" i="1" s="1"/>
  <c r="X661" i="1"/>
  <c r="X28" i="1" s="1"/>
  <c r="X29" i="1"/>
  <c r="AE661" i="1"/>
  <c r="AE28" i="1" s="1"/>
  <c r="AE29" i="1"/>
  <c r="T26" i="1"/>
  <c r="Z661" i="1"/>
  <c r="Z28" i="1" s="1"/>
  <c r="Z29" i="1"/>
  <c r="AM415" i="1"/>
  <c r="AM377" i="3" s="1"/>
  <c r="AR350" i="1"/>
  <c r="AD163" i="1"/>
  <c r="AD125" i="3" s="1"/>
  <c r="AA956" i="1"/>
  <c r="O882" i="1"/>
  <c r="P882" i="1" s="1"/>
  <c r="AC732" i="1"/>
  <c r="AD732" i="1" s="1"/>
  <c r="AD694" i="3" s="1"/>
  <c r="O731" i="1"/>
  <c r="P731" i="1" s="1"/>
  <c r="AJ81" i="1"/>
  <c r="AJ43" i="3" s="1"/>
  <c r="AI15" i="1"/>
  <c r="AJ15" i="1" s="1"/>
  <c r="AU632" i="3"/>
  <c r="BA670" i="1"/>
  <c r="BA632" i="3" s="1"/>
  <c r="Y183" i="1"/>
  <c r="Y160" i="1" s="1"/>
  <c r="Y19" i="1" s="1"/>
  <c r="P720" i="1"/>
  <c r="AC720" i="1"/>
  <c r="AK109" i="1"/>
  <c r="AK18" i="1" s="1"/>
  <c r="O293" i="1"/>
  <c r="S293" i="1"/>
  <c r="AU293" i="1" s="1"/>
  <c r="R293" i="1"/>
  <c r="AT293" i="1" s="1"/>
  <c r="N293" i="1"/>
  <c r="AZ600" i="1"/>
  <c r="AZ562" i="3" s="1"/>
  <c r="AT562" i="3"/>
  <c r="AN324" i="1"/>
  <c r="AN21" i="1" s="1"/>
  <c r="BA68" i="1"/>
  <c r="BA30" i="3" s="1"/>
  <c r="AU30" i="3"/>
  <c r="AA1016" i="1"/>
  <c r="U788" i="1"/>
  <c r="U756" i="1" s="1"/>
  <c r="AA12" i="1"/>
  <c r="AA53" i="1"/>
  <c r="AA10" i="1" s="1"/>
  <c r="P229" i="1"/>
  <c r="AC229" i="1"/>
  <c r="P178" i="1"/>
  <c r="N696" i="1"/>
  <c r="AB697" i="1"/>
  <c r="P1056" i="1"/>
  <c r="AM980" i="1"/>
  <c r="AM942" i="3" s="1"/>
  <c r="Z956" i="1"/>
  <c r="Z955" i="1" s="1"/>
  <c r="Z954" i="1" s="1"/>
  <c r="Z37" i="1" s="1"/>
  <c r="AF694" i="1"/>
  <c r="AG694" i="1" s="1"/>
  <c r="AG656" i="3" s="1"/>
  <c r="AZ621" i="1"/>
  <c r="AZ583" i="3" s="1"/>
  <c r="AT583" i="3"/>
  <c r="BA600" i="1"/>
  <c r="BA562" i="3" s="1"/>
  <c r="AU562" i="3"/>
  <c r="AR249" i="1"/>
  <c r="AM270" i="1"/>
  <c r="AM232" i="3" s="1"/>
  <c r="AS164" i="1"/>
  <c r="AS126" i="3" s="1"/>
  <c r="P737" i="1"/>
  <c r="AT973" i="3"/>
  <c r="P907" i="1"/>
  <c r="BA908" i="1"/>
  <c r="BA870" i="3" s="1"/>
  <c r="O1009" i="1"/>
  <c r="O1008" i="1" s="1"/>
  <c r="AK672" i="1"/>
  <c r="AK662" i="1" s="1"/>
  <c r="AT589" i="3"/>
  <c r="AZ627" i="1"/>
  <c r="AZ589" i="3" s="1"/>
  <c r="AU188" i="3"/>
  <c r="BA226" i="1"/>
  <c r="BA188" i="3" s="1"/>
  <c r="AT30" i="3"/>
  <c r="AZ68" i="1"/>
  <c r="AZ30" i="3" s="1"/>
  <c r="AL649" i="1"/>
  <c r="AM650" i="1"/>
  <c r="AM612" i="3" s="1"/>
  <c r="AP608" i="1"/>
  <c r="AP570" i="3" s="1"/>
  <c r="AU425" i="3"/>
  <c r="BA463" i="1"/>
  <c r="BA425" i="3" s="1"/>
  <c r="AJ83" i="1"/>
  <c r="AJ45" i="3" s="1"/>
  <c r="AM891" i="1"/>
  <c r="AM853" i="3" s="1"/>
  <c r="AE956" i="1"/>
  <c r="AK966" i="1"/>
  <c r="AK956" i="1" s="1"/>
  <c r="V756" i="1"/>
  <c r="AN662" i="1"/>
  <c r="AN29" i="1" s="1"/>
  <c r="AS241" i="1"/>
  <c r="AS203" i="3" s="1"/>
  <c r="AD249" i="1"/>
  <c r="AD211" i="3" s="1"/>
  <c r="AM271" i="1"/>
  <c r="AM233" i="3" s="1"/>
  <c r="BA934" i="1"/>
  <c r="BA896" i="3" s="1"/>
  <c r="AT965" i="3"/>
  <c r="BA1049" i="1"/>
  <c r="BA1011" i="3" s="1"/>
  <c r="W886" i="1"/>
  <c r="W35" i="1" s="1"/>
  <c r="AK788" i="1"/>
  <c r="Z372" i="1"/>
  <c r="Z366" i="1" s="1"/>
  <c r="Z22" i="1" s="1"/>
  <c r="AU307" i="3"/>
  <c r="BA345" i="1"/>
  <c r="BA307" i="3" s="1"/>
  <c r="AR262" i="1"/>
  <c r="AS262" i="1" s="1"/>
  <c r="AS224" i="3" s="1"/>
  <c r="AD262" i="1"/>
  <c r="AD224" i="3" s="1"/>
  <c r="AM635" i="1"/>
  <c r="AM597" i="3" s="1"/>
  <c r="AN788" i="1"/>
  <c r="Z607" i="1"/>
  <c r="Z596" i="1" s="1"/>
  <c r="AK1017" i="1"/>
  <c r="AK1016" i="1" s="1"/>
  <c r="AK757" i="1"/>
  <c r="AK707" i="1"/>
  <c r="AK686" i="1" s="1"/>
  <c r="AK685" i="1" s="1"/>
  <c r="AK30" i="1" s="1"/>
  <c r="AB222" i="1"/>
  <c r="AB221" i="1" s="1"/>
  <c r="AG363" i="1"/>
  <c r="AG325" i="3" s="1"/>
  <c r="AD241" i="1"/>
  <c r="AD203" i="3" s="1"/>
  <c r="AN160" i="1"/>
  <c r="AN19" i="1" s="1"/>
  <c r="AH160" i="1"/>
  <c r="AH19" i="1" s="1"/>
  <c r="AZ1091" i="1"/>
  <c r="AZ1053" i="3" s="1"/>
  <c r="N742" i="1"/>
  <c r="AS1012" i="1"/>
  <c r="AS974" i="3" s="1"/>
  <c r="AT972" i="3"/>
  <c r="AZ865" i="1"/>
  <c r="AZ827" i="3" s="1"/>
  <c r="AT870" i="3"/>
  <c r="P1049" i="1"/>
  <c r="AJ999" i="1"/>
  <c r="AJ961" i="3" s="1"/>
  <c r="AI979" i="1"/>
  <c r="AJ979" i="1" s="1"/>
  <c r="AJ941" i="3" s="1"/>
  <c r="AP917" i="1"/>
  <c r="AP879" i="3" s="1"/>
  <c r="V1016" i="1"/>
  <c r="AN900" i="1"/>
  <c r="AN886" i="1" s="1"/>
  <c r="AN35" i="1" s="1"/>
  <c r="AM789" i="1"/>
  <c r="AM751" i="3" s="1"/>
  <c r="AM373" i="1"/>
  <c r="AM335" i="3" s="1"/>
  <c r="AM979" i="1"/>
  <c r="AM941" i="3" s="1"/>
  <c r="U956" i="1"/>
  <c r="U955" i="1" s="1"/>
  <c r="U954" i="1" s="1"/>
  <c r="U37" i="1" s="1"/>
  <c r="AJ891" i="1"/>
  <c r="AJ853" i="3" s="1"/>
  <c r="Z788" i="1"/>
  <c r="Z756" i="1" s="1"/>
  <c r="AL265" i="1"/>
  <c r="AJ11" i="1"/>
  <c r="AJ16" i="3"/>
  <c r="AT907" i="3"/>
  <c r="AD1012" i="1"/>
  <c r="AD974" i="3" s="1"/>
  <c r="AT845" i="3"/>
  <c r="AE1016" i="1"/>
  <c r="AB785" i="1"/>
  <c r="AD785" i="1" s="1"/>
  <c r="AD747" i="3" s="1"/>
  <c r="N784" i="1"/>
  <c r="N783" i="1" s="1"/>
  <c r="N779" i="1" s="1"/>
  <c r="AP958" i="1"/>
  <c r="AP920" i="3" s="1"/>
  <c r="Z183" i="1"/>
  <c r="Z160" i="1" s="1"/>
  <c r="Z19" i="1" s="1"/>
  <c r="AA324" i="1"/>
  <c r="AA21" i="1" s="1"/>
  <c r="P647" i="1"/>
  <c r="P840" i="1"/>
  <c r="P245" i="1"/>
  <c r="AC245" i="1"/>
  <c r="AI270" i="1"/>
  <c r="AI265" i="1" s="1"/>
  <c r="P881" i="1"/>
  <c r="AA686" i="1"/>
  <c r="BA621" i="1"/>
  <c r="BA583" i="3" s="1"/>
  <c r="AU583" i="3"/>
  <c r="AK372" i="1"/>
  <c r="AD233" i="1"/>
  <c r="AD195" i="3" s="1"/>
  <c r="AJ169" i="1"/>
  <c r="AJ131" i="3" s="1"/>
  <c r="O112" i="1"/>
  <c r="O111" i="1" s="1"/>
  <c r="AC177" i="1"/>
  <c r="AD177" i="1" s="1"/>
  <c r="AD139" i="3" s="1"/>
  <c r="AL60" i="1"/>
  <c r="AL59" i="1" s="1"/>
  <c r="P72" i="1"/>
  <c r="AT1046" i="3"/>
  <c r="AQ911" i="1"/>
  <c r="N722" i="1"/>
  <c r="AU973" i="3"/>
  <c r="AU965" i="3"/>
  <c r="AZ975" i="1"/>
  <c r="AZ937" i="3" s="1"/>
  <c r="P908" i="1"/>
  <c r="T1016" i="1"/>
  <c r="T955" i="1" s="1"/>
  <c r="T954" i="1" s="1"/>
  <c r="T37" i="1" s="1"/>
  <c r="O898" i="1"/>
  <c r="AC899" i="1"/>
  <c r="AD899" i="1" s="1"/>
  <c r="AD861" i="3" s="1"/>
  <c r="AP708" i="1"/>
  <c r="AP670" i="3" s="1"/>
  <c r="BA750" i="1"/>
  <c r="BA712" i="3" s="1"/>
  <c r="AU712" i="3"/>
  <c r="AD258" i="1"/>
  <c r="AD220" i="3" s="1"/>
  <c r="AJ368" i="1"/>
  <c r="AJ330" i="3" s="1"/>
  <c r="AM110" i="1"/>
  <c r="AM72" i="3" s="1"/>
  <c r="AO979" i="1"/>
  <c r="AP979" i="1" s="1"/>
  <c r="AP941" i="3" s="1"/>
  <c r="AN966" i="1"/>
  <c r="AN956" i="1" s="1"/>
  <c r="AS972" i="1"/>
  <c r="AS934" i="3" s="1"/>
  <c r="AP888" i="1"/>
  <c r="AP850" i="3" s="1"/>
  <c r="Y756" i="1"/>
  <c r="Y34" i="1" s="1"/>
  <c r="AD178" i="1"/>
  <c r="AD140" i="3" s="1"/>
  <c r="AP55" i="1"/>
  <c r="AP17" i="3" s="1"/>
  <c r="AG11" i="1"/>
  <c r="AG16" i="3"/>
  <c r="AR965" i="1"/>
  <c r="P1046" i="1"/>
  <c r="W707" i="1"/>
  <c r="W686" i="1" s="1"/>
  <c r="T160" i="1"/>
  <c r="T19" i="1" s="1"/>
  <c r="X607" i="1"/>
  <c r="X596" i="1" s="1"/>
  <c r="AN1067" i="1"/>
  <c r="AP1067" i="1" s="1"/>
  <c r="AP1029" i="3" s="1"/>
  <c r="AP1068" i="1"/>
  <c r="AP1030" i="3" s="1"/>
  <c r="AL779" i="1"/>
  <c r="AM779" i="1" s="1"/>
  <c r="AM741" i="3" s="1"/>
  <c r="P359" i="1"/>
  <c r="U324" i="1"/>
  <c r="U21" i="1" s="1"/>
  <c r="AP138" i="1"/>
  <c r="AP100" i="3" s="1"/>
  <c r="AI183" i="1"/>
  <c r="AJ183" i="1" s="1"/>
  <c r="AJ145" i="3" s="1"/>
  <c r="AI408" i="1"/>
  <c r="AJ408" i="1" s="1"/>
  <c r="AJ370" i="3" s="1"/>
  <c r="E298" i="1"/>
  <c r="B294" i="1"/>
  <c r="U70" i="3"/>
  <c r="U69" i="3" s="1"/>
  <c r="U14" i="3" s="1"/>
  <c r="U13" i="3" s="1"/>
  <c r="W717" i="3"/>
  <c r="W716" i="3" s="1"/>
  <c r="Z622" i="3"/>
  <c r="V717" i="3"/>
  <c r="V716" i="3" s="1"/>
  <c r="V13" i="3" s="1"/>
  <c r="Z717" i="3"/>
  <c r="Z716" i="3" s="1"/>
  <c r="Z13" i="3" s="1"/>
  <c r="X14" i="3"/>
  <c r="X917" i="3"/>
  <c r="X916" i="3" s="1"/>
  <c r="AC862" i="3"/>
  <c r="AC848" i="3" s="1"/>
  <c r="AC717" i="3" s="1"/>
  <c r="AC716" i="3" s="1"/>
  <c r="AA717" i="3"/>
  <c r="AA716" i="3" s="1"/>
  <c r="W70" i="3"/>
  <c r="W69" i="3" s="1"/>
  <c r="W14" i="3" s="1"/>
  <c r="AB917" i="3"/>
  <c r="AB916" i="3" s="1"/>
  <c r="P827" i="1"/>
  <c r="AD827" i="1"/>
  <c r="AD789" i="3" s="1"/>
  <c r="O621" i="1"/>
  <c r="AD573" i="1"/>
  <c r="AD535" i="3" s="1"/>
  <c r="AQ215" i="1"/>
  <c r="AQ214" i="1" s="1"/>
  <c r="AR840" i="1"/>
  <c r="AS840" i="1" s="1"/>
  <c r="AS802" i="3" s="1"/>
  <c r="AD840" i="1"/>
  <c r="AD802" i="3" s="1"/>
  <c r="AD613" i="1"/>
  <c r="AD575" i="3" s="1"/>
  <c r="AB215" i="1"/>
  <c r="AB214" i="1" s="1"/>
  <c r="P991" i="1"/>
  <c r="AS881" i="1"/>
  <c r="AS843" i="3" s="1"/>
  <c r="P871" i="1"/>
  <c r="AD577" i="1"/>
  <c r="AD539" i="3" s="1"/>
  <c r="AQ222" i="1"/>
  <c r="AQ221" i="1" s="1"/>
  <c r="N815" i="1"/>
  <c r="N814" i="1" s="1"/>
  <c r="P364" i="1"/>
  <c r="P93" i="1"/>
  <c r="AQ719" i="1"/>
  <c r="P825" i="1"/>
  <c r="AD611" i="1"/>
  <c r="AD573" i="3" s="1"/>
  <c r="AZ1047" i="1"/>
  <c r="AZ1009" i="3" s="1"/>
  <c r="AT1009" i="3"/>
  <c r="BA1097" i="1"/>
  <c r="BA1059" i="3" s="1"/>
  <c r="AU1059" i="3"/>
  <c r="AZ1096" i="1"/>
  <c r="AZ1058" i="3" s="1"/>
  <c r="AT1058" i="3"/>
  <c r="BA1060" i="1"/>
  <c r="BA1022" i="3" s="1"/>
  <c r="AU1022" i="3"/>
  <c r="BA1056" i="1"/>
  <c r="BA1018" i="3" s="1"/>
  <c r="AU1018" i="3"/>
  <c r="AZ1057" i="1"/>
  <c r="AZ1019" i="3" s="1"/>
  <c r="AT1019" i="3"/>
  <c r="AZ1033" i="1"/>
  <c r="AZ995" i="3" s="1"/>
  <c r="AT995" i="3"/>
  <c r="BA1035" i="1"/>
  <c r="BA997" i="3" s="1"/>
  <c r="AU997" i="3"/>
  <c r="BA992" i="1"/>
  <c r="BA954" i="3" s="1"/>
  <c r="AU954" i="3"/>
  <c r="P986" i="1"/>
  <c r="BA921" i="1"/>
  <c r="BA883" i="3" s="1"/>
  <c r="AU883" i="3"/>
  <c r="AZ944" i="1"/>
  <c r="AZ906" i="3" s="1"/>
  <c r="AT906" i="3"/>
  <c r="BA890" i="1"/>
  <c r="BA852" i="3" s="1"/>
  <c r="AU852" i="3"/>
  <c r="BA875" i="1"/>
  <c r="BA837" i="3" s="1"/>
  <c r="AU837" i="3"/>
  <c r="BA860" i="1"/>
  <c r="BA822" i="3" s="1"/>
  <c r="AU822" i="3"/>
  <c r="BA858" i="1"/>
  <c r="BA820" i="3" s="1"/>
  <c r="AU820" i="3"/>
  <c r="BA830" i="1"/>
  <c r="BA792" i="3" s="1"/>
  <c r="AU792" i="3"/>
  <c r="O867" i="1"/>
  <c r="BA817" i="1"/>
  <c r="BA779" i="3" s="1"/>
  <c r="AU779" i="3"/>
  <c r="BA795" i="1"/>
  <c r="BA757" i="3" s="1"/>
  <c r="AU757" i="3"/>
  <c r="AZ751" i="1"/>
  <c r="AZ713" i="3" s="1"/>
  <c r="AT713" i="3"/>
  <c r="N768" i="1"/>
  <c r="AZ771" i="1"/>
  <c r="AZ733" i="3" s="1"/>
  <c r="AT733" i="3"/>
  <c r="AZ668" i="1"/>
  <c r="AZ630" i="3" s="1"/>
  <c r="AT630" i="3"/>
  <c r="AZ604" i="1"/>
  <c r="AZ566" i="3" s="1"/>
  <c r="AT566" i="3"/>
  <c r="BA605" i="1"/>
  <c r="BA567" i="3" s="1"/>
  <c r="AU567" i="3"/>
  <c r="BA591" i="1"/>
  <c r="BA553" i="3" s="1"/>
  <c r="AU553" i="3"/>
  <c r="AZ594" i="1"/>
  <c r="AZ556" i="3" s="1"/>
  <c r="AT556" i="3"/>
  <c r="BA630" i="1"/>
  <c r="BA592" i="3" s="1"/>
  <c r="AU592" i="3"/>
  <c r="BA584" i="1"/>
  <c r="BA546" i="3" s="1"/>
  <c r="AU546" i="3"/>
  <c r="BA564" i="1"/>
  <c r="BA526" i="3" s="1"/>
  <c r="AU526" i="3"/>
  <c r="BA587" i="1"/>
  <c r="BA549" i="3" s="1"/>
  <c r="AU549" i="3"/>
  <c r="AZ622" i="1"/>
  <c r="AZ584" i="3" s="1"/>
  <c r="AT584" i="3"/>
  <c r="AZ606" i="1"/>
  <c r="AZ568" i="3" s="1"/>
  <c r="AT568" i="3"/>
  <c r="BA606" i="1"/>
  <c r="BA568" i="3" s="1"/>
  <c r="AU568" i="3"/>
  <c r="BA579" i="1"/>
  <c r="BA541" i="3" s="1"/>
  <c r="AU541" i="3"/>
  <c r="BA543" i="1"/>
  <c r="BA505" i="3" s="1"/>
  <c r="AU505" i="3"/>
  <c r="BA556" i="1"/>
  <c r="BA518" i="3" s="1"/>
  <c r="AU518" i="3"/>
  <c r="BA533" i="1"/>
  <c r="BA495" i="3" s="1"/>
  <c r="AU495" i="3"/>
  <c r="BA553" i="1"/>
  <c r="BA515" i="3" s="1"/>
  <c r="AU515" i="3"/>
  <c r="BA508" i="1"/>
  <c r="BA470" i="3" s="1"/>
  <c r="AU470" i="3"/>
  <c r="BA499" i="1"/>
  <c r="BA461" i="3" s="1"/>
  <c r="AU461" i="3"/>
  <c r="BA477" i="1"/>
  <c r="BA439" i="3" s="1"/>
  <c r="AU439" i="3"/>
  <c r="AZ437" i="1"/>
  <c r="AZ399" i="3" s="1"/>
  <c r="AT399" i="3"/>
  <c r="AZ528" i="1"/>
  <c r="AZ490" i="3" s="1"/>
  <c r="AT490" i="3"/>
  <c r="BA504" i="1"/>
  <c r="BA466" i="3" s="1"/>
  <c r="AU466" i="3"/>
  <c r="BA495" i="1"/>
  <c r="BA457" i="3" s="1"/>
  <c r="AU457" i="3"/>
  <c r="BA535" i="1"/>
  <c r="BA497" i="3" s="1"/>
  <c r="AU497" i="3"/>
  <c r="BA527" i="1"/>
  <c r="BA489" i="3" s="1"/>
  <c r="AU489" i="3"/>
  <c r="AZ507" i="1"/>
  <c r="AZ469" i="3" s="1"/>
  <c r="AT469" i="3"/>
  <c r="BA523" i="1"/>
  <c r="BA485" i="3" s="1"/>
  <c r="AU485" i="3"/>
  <c r="AZ491" i="1"/>
  <c r="AZ453" i="3" s="1"/>
  <c r="AT453" i="3"/>
  <c r="BA433" i="1"/>
  <c r="BA395" i="3" s="1"/>
  <c r="AU395" i="3"/>
  <c r="BA486" i="1"/>
  <c r="BA448" i="3" s="1"/>
  <c r="AU448" i="3"/>
  <c r="BA470" i="1"/>
  <c r="BA432" i="3" s="1"/>
  <c r="AU432" i="3"/>
  <c r="AZ464" i="1"/>
  <c r="AZ426" i="3" s="1"/>
  <c r="AT426" i="3"/>
  <c r="BA469" i="1"/>
  <c r="BA431" i="3" s="1"/>
  <c r="AU431" i="3"/>
  <c r="BA503" i="1"/>
  <c r="BA465" i="3" s="1"/>
  <c r="AU465" i="3"/>
  <c r="AZ356" i="1"/>
  <c r="AZ318" i="3" s="1"/>
  <c r="AT318" i="3"/>
  <c r="AZ328" i="1"/>
  <c r="AZ290" i="3" s="1"/>
  <c r="AT290" i="3"/>
  <c r="BA493" i="1"/>
  <c r="BA455" i="3" s="1"/>
  <c r="AU455" i="3"/>
  <c r="BA423" i="1"/>
  <c r="BA385" i="3" s="1"/>
  <c r="AU385" i="3"/>
  <c r="BA440" i="1"/>
  <c r="BA402" i="3" s="1"/>
  <c r="AU402" i="3"/>
  <c r="BA381" i="1"/>
  <c r="BA343" i="3" s="1"/>
  <c r="AU343" i="3"/>
  <c r="AZ260" i="1"/>
  <c r="AZ222" i="3" s="1"/>
  <c r="AT222" i="3"/>
  <c r="BA284" i="1"/>
  <c r="BA246" i="3" s="1"/>
  <c r="AU246" i="3"/>
  <c r="AZ256" i="1"/>
  <c r="AZ218" i="3" s="1"/>
  <c r="AT218" i="3"/>
  <c r="AZ292" i="1"/>
  <c r="AZ254" i="3" s="1"/>
  <c r="AT254" i="3"/>
  <c r="BA243" i="1"/>
  <c r="BA205" i="3" s="1"/>
  <c r="AU205" i="3"/>
  <c r="BA172" i="1"/>
  <c r="BA134" i="3" s="1"/>
  <c r="AU134" i="3"/>
  <c r="BA217" i="1"/>
  <c r="BA179" i="3" s="1"/>
  <c r="AU179" i="3"/>
  <c r="BA191" i="1"/>
  <c r="BA153" i="3" s="1"/>
  <c r="AU153" i="3"/>
  <c r="AZ148" i="1"/>
  <c r="AZ110" i="3" s="1"/>
  <c r="AT110" i="3"/>
  <c r="BA187" i="1"/>
  <c r="BA149" i="3" s="1"/>
  <c r="AU149" i="3"/>
  <c r="BA263" i="1"/>
  <c r="BA225" i="3" s="1"/>
  <c r="AU225" i="3"/>
  <c r="AZ246" i="1"/>
  <c r="AZ208" i="3" s="1"/>
  <c r="AT208" i="3"/>
  <c r="AZ239" i="1"/>
  <c r="AZ201" i="3" s="1"/>
  <c r="AT201" i="3"/>
  <c r="AZ113" i="1"/>
  <c r="AZ75" i="3" s="1"/>
  <c r="AT75" i="3"/>
  <c r="BA106" i="1"/>
  <c r="BA68" i="3" s="1"/>
  <c r="AU68" i="3"/>
  <c r="AZ121" i="1"/>
  <c r="AZ83" i="3" s="1"/>
  <c r="AT83" i="3"/>
  <c r="AZ80" i="1"/>
  <c r="AZ42" i="3" s="1"/>
  <c r="AT42" i="3"/>
  <c r="AR925" i="1"/>
  <c r="AS925" i="1" s="1"/>
  <c r="AS887" i="3" s="1"/>
  <c r="AD925" i="1"/>
  <c r="AD887" i="3" s="1"/>
  <c r="AB719" i="1"/>
  <c r="AZ1085" i="1"/>
  <c r="AZ1047" i="3" s="1"/>
  <c r="AT1047" i="3"/>
  <c r="BA1092" i="1"/>
  <c r="BA1054" i="3" s="1"/>
  <c r="AU1054" i="3"/>
  <c r="BA1095" i="1"/>
  <c r="BA1057" i="3" s="1"/>
  <c r="AU1057" i="3"/>
  <c r="BA1096" i="1"/>
  <c r="BA1058" i="3" s="1"/>
  <c r="AU1058" i="3"/>
  <c r="AZ1098" i="1"/>
  <c r="AZ1060" i="3" s="1"/>
  <c r="AT1060" i="3"/>
  <c r="BA1063" i="1"/>
  <c r="BA1025" i="3" s="1"/>
  <c r="AU1025" i="3"/>
  <c r="AZ1038" i="1"/>
  <c r="AZ1000" i="3" s="1"/>
  <c r="AT1000" i="3"/>
  <c r="AZ1070" i="1"/>
  <c r="AZ1032" i="3" s="1"/>
  <c r="AT1032" i="3"/>
  <c r="AZ1077" i="1"/>
  <c r="AZ1039" i="3" s="1"/>
  <c r="AT1039" i="3"/>
  <c r="BA1041" i="1"/>
  <c r="BA1003" i="3" s="1"/>
  <c r="AU1003" i="3"/>
  <c r="AZ1004" i="1"/>
  <c r="AZ966" i="3" s="1"/>
  <c r="AT966" i="3"/>
  <c r="BA962" i="1"/>
  <c r="BA924" i="3" s="1"/>
  <c r="AU924" i="3"/>
  <c r="BA919" i="1"/>
  <c r="BA881" i="3" s="1"/>
  <c r="AU881" i="3"/>
  <c r="BA904" i="1"/>
  <c r="BA866" i="3" s="1"/>
  <c r="AU866" i="3"/>
  <c r="BA878" i="1"/>
  <c r="BA840" i="3" s="1"/>
  <c r="AU840" i="3"/>
  <c r="AZ870" i="1"/>
  <c r="AZ832" i="3" s="1"/>
  <c r="AT832" i="3"/>
  <c r="AZ871" i="1"/>
  <c r="AZ833" i="3" s="1"/>
  <c r="AT833" i="3"/>
  <c r="BA869" i="1"/>
  <c r="BA831" i="3" s="1"/>
  <c r="AU831" i="3"/>
  <c r="AZ869" i="1"/>
  <c r="AZ831" i="3" s="1"/>
  <c r="AT831" i="3"/>
  <c r="BA808" i="1"/>
  <c r="BA770" i="3" s="1"/>
  <c r="AU770" i="3"/>
  <c r="AZ808" i="1"/>
  <c r="AZ770" i="3" s="1"/>
  <c r="AT770" i="3"/>
  <c r="AZ816" i="1"/>
  <c r="AZ778" i="3" s="1"/>
  <c r="AT778" i="3"/>
  <c r="AZ818" i="1"/>
  <c r="AZ780" i="3" s="1"/>
  <c r="AT780" i="3"/>
  <c r="P798" i="1"/>
  <c r="AZ782" i="1"/>
  <c r="AZ744" i="3" s="1"/>
  <c r="AT744" i="3"/>
  <c r="BA726" i="1"/>
  <c r="BA688" i="3" s="1"/>
  <c r="AU688" i="3"/>
  <c r="BA712" i="1"/>
  <c r="BA674" i="3" s="1"/>
  <c r="AU674" i="3"/>
  <c r="AZ791" i="1"/>
  <c r="AZ753" i="3" s="1"/>
  <c r="AT753" i="3"/>
  <c r="AZ740" i="1"/>
  <c r="AZ702" i="3" s="1"/>
  <c r="AT702" i="3"/>
  <c r="BA743" i="1"/>
  <c r="BA705" i="3" s="1"/>
  <c r="AU705" i="3"/>
  <c r="AZ628" i="1"/>
  <c r="AZ590" i="3" s="1"/>
  <c r="AT590" i="3"/>
  <c r="BA603" i="1"/>
  <c r="BA565" i="3" s="1"/>
  <c r="AU565" i="3"/>
  <c r="AZ588" i="1"/>
  <c r="AZ550" i="3" s="1"/>
  <c r="AT550" i="3"/>
  <c r="BA594" i="1"/>
  <c r="BA556" i="3" s="1"/>
  <c r="AU556" i="3"/>
  <c r="AZ555" i="1"/>
  <c r="AZ517" i="3" s="1"/>
  <c r="AT517" i="3"/>
  <c r="BA567" i="1"/>
  <c r="BA529" i="3" s="1"/>
  <c r="AU529" i="3"/>
  <c r="BA529" i="1"/>
  <c r="BA491" i="3" s="1"/>
  <c r="AU491" i="3"/>
  <c r="BA505" i="1"/>
  <c r="BA467" i="3" s="1"/>
  <c r="AU467" i="3"/>
  <c r="AZ556" i="1"/>
  <c r="AZ518" i="3" s="1"/>
  <c r="AT518" i="3"/>
  <c r="BA501" i="1"/>
  <c r="BA463" i="3" s="1"/>
  <c r="AU463" i="3"/>
  <c r="BA475" i="1"/>
  <c r="BA437" i="3" s="1"/>
  <c r="AU437" i="3"/>
  <c r="BA437" i="1"/>
  <c r="BA399" i="3" s="1"/>
  <c r="AU399" i="3"/>
  <c r="BA528" i="1"/>
  <c r="BA490" i="3" s="1"/>
  <c r="AU490" i="3"/>
  <c r="AZ524" i="1"/>
  <c r="AZ486" i="3" s="1"/>
  <c r="AT486" i="3"/>
  <c r="BA512" i="1"/>
  <c r="BA474" i="3" s="1"/>
  <c r="AU474" i="3"/>
  <c r="BA471" i="1"/>
  <c r="BA433" i="3" s="1"/>
  <c r="AU433" i="3"/>
  <c r="AZ430" i="1"/>
  <c r="AZ392" i="3" s="1"/>
  <c r="AT392" i="3"/>
  <c r="AZ516" i="1"/>
  <c r="AZ478" i="3" s="1"/>
  <c r="AT478" i="3"/>
  <c r="AZ392" i="1"/>
  <c r="AZ354" i="3" s="1"/>
  <c r="AT354" i="3"/>
  <c r="AZ476" i="1"/>
  <c r="AZ438" i="3" s="1"/>
  <c r="AT438" i="3"/>
  <c r="P496" i="1"/>
  <c r="AZ467" i="1"/>
  <c r="AZ429" i="3" s="1"/>
  <c r="AT429" i="3"/>
  <c r="BA453" i="1"/>
  <c r="BA415" i="3" s="1"/>
  <c r="AU415" i="3"/>
  <c r="BA384" i="1"/>
  <c r="BA346" i="3" s="1"/>
  <c r="AU346" i="3"/>
  <c r="BA376" i="1"/>
  <c r="BA338" i="3" s="1"/>
  <c r="AU338" i="3"/>
  <c r="AZ422" i="1"/>
  <c r="AZ384" i="3" s="1"/>
  <c r="AT384" i="3"/>
  <c r="AZ440" i="1"/>
  <c r="AZ402" i="3" s="1"/>
  <c r="AT402" i="3"/>
  <c r="BA260" i="1"/>
  <c r="BA222" i="3" s="1"/>
  <c r="AU222" i="3"/>
  <c r="BA256" i="1"/>
  <c r="BA218" i="3" s="1"/>
  <c r="AU218" i="3"/>
  <c r="AZ218" i="1"/>
  <c r="AZ180" i="3" s="1"/>
  <c r="AT180" i="3"/>
  <c r="BA244" i="1"/>
  <c r="BA206" i="3" s="1"/>
  <c r="AU206" i="3"/>
  <c r="AZ213" i="1"/>
  <c r="AZ175" i="3" s="1"/>
  <c r="AT175" i="3"/>
  <c r="AZ199" i="1"/>
  <c r="AZ161" i="3" s="1"/>
  <c r="AT161" i="3"/>
  <c r="AZ232" i="1"/>
  <c r="AZ194" i="3" s="1"/>
  <c r="AT194" i="3"/>
  <c r="AZ188" i="1"/>
  <c r="AZ150" i="3" s="1"/>
  <c r="AT150" i="3"/>
  <c r="AZ147" i="1"/>
  <c r="AZ109" i="3" s="1"/>
  <c r="AT109" i="3"/>
  <c r="P238" i="1"/>
  <c r="BA208" i="1"/>
  <c r="BA170" i="3" s="1"/>
  <c r="AU170" i="3"/>
  <c r="BA246" i="1"/>
  <c r="BA208" i="3" s="1"/>
  <c r="AU208" i="3"/>
  <c r="N206" i="1"/>
  <c r="BA239" i="1"/>
  <c r="BA201" i="3" s="1"/>
  <c r="AU201" i="3"/>
  <c r="AZ102" i="1"/>
  <c r="AZ64" i="3" s="1"/>
  <c r="AT64" i="3"/>
  <c r="AZ94" i="1"/>
  <c r="AZ56" i="3" s="1"/>
  <c r="AT56" i="3"/>
  <c r="BA113" i="1"/>
  <c r="BA75" i="3" s="1"/>
  <c r="AU75" i="3"/>
  <c r="BA128" i="1"/>
  <c r="BA90" i="3" s="1"/>
  <c r="AU90" i="3"/>
  <c r="BA120" i="1"/>
  <c r="BA82" i="3" s="1"/>
  <c r="AU82" i="3"/>
  <c r="AZ97" i="1"/>
  <c r="AZ59" i="3" s="1"/>
  <c r="AT59" i="3"/>
  <c r="BA121" i="1"/>
  <c r="BA83" i="3" s="1"/>
  <c r="AU83" i="3"/>
  <c r="AZ90" i="1"/>
  <c r="AZ52" i="3" s="1"/>
  <c r="AT52" i="3"/>
  <c r="BA80" i="1"/>
  <c r="BA42" i="3" s="1"/>
  <c r="AU42" i="3"/>
  <c r="AZ1092" i="1"/>
  <c r="AZ1054" i="3" s="1"/>
  <c r="AT1054" i="3"/>
  <c r="BA1098" i="1"/>
  <c r="BA1060" i="3" s="1"/>
  <c r="AU1060" i="3"/>
  <c r="P1090" i="1"/>
  <c r="AZ1058" i="1"/>
  <c r="AZ1020" i="3" s="1"/>
  <c r="AT1020" i="3"/>
  <c r="BA1070" i="1"/>
  <c r="BA1032" i="3" s="1"/>
  <c r="AU1032" i="3"/>
  <c r="BA1057" i="1"/>
  <c r="BA1019" i="3" s="1"/>
  <c r="AU1019" i="3"/>
  <c r="BA1033" i="1"/>
  <c r="BA995" i="3" s="1"/>
  <c r="AU995" i="3"/>
  <c r="BA1047" i="1"/>
  <c r="BA1009" i="3" s="1"/>
  <c r="AU1009" i="3"/>
  <c r="BA1077" i="1"/>
  <c r="BA1039" i="3" s="1"/>
  <c r="AU1039" i="3"/>
  <c r="BA1015" i="1"/>
  <c r="BA977" i="3" s="1"/>
  <c r="AU977" i="3"/>
  <c r="AZ1025" i="1"/>
  <c r="AZ987" i="3" s="1"/>
  <c r="AT987" i="3"/>
  <c r="BA1004" i="1"/>
  <c r="BA966" i="3" s="1"/>
  <c r="AU966" i="3"/>
  <c r="AZ996" i="1"/>
  <c r="AZ958" i="3" s="1"/>
  <c r="AT958" i="3"/>
  <c r="BA953" i="1"/>
  <c r="BA915" i="3" s="1"/>
  <c r="AU915" i="3"/>
  <c r="BA983" i="1"/>
  <c r="BA945" i="3" s="1"/>
  <c r="AU945" i="3"/>
  <c r="AZ938" i="1"/>
  <c r="AZ900" i="3" s="1"/>
  <c r="AT900" i="3"/>
  <c r="BA924" i="1"/>
  <c r="BA886" i="3" s="1"/>
  <c r="AU886" i="3"/>
  <c r="AZ906" i="1"/>
  <c r="AZ868" i="3" s="1"/>
  <c r="AT868" i="3"/>
  <c r="AZ903" i="1"/>
  <c r="AZ865" i="3" s="1"/>
  <c r="AT865" i="3"/>
  <c r="BA870" i="1"/>
  <c r="BA832" i="3" s="1"/>
  <c r="AU832" i="3"/>
  <c r="AZ872" i="1"/>
  <c r="AZ834" i="3" s="1"/>
  <c r="AT834" i="3"/>
  <c r="AZ843" i="1"/>
  <c r="AZ805" i="3" s="1"/>
  <c r="AT805" i="3"/>
  <c r="AZ856" i="1"/>
  <c r="AZ818" i="3" s="1"/>
  <c r="AT818" i="3"/>
  <c r="AZ829" i="1"/>
  <c r="AZ791" i="3" s="1"/>
  <c r="AT791" i="3"/>
  <c r="AZ850" i="1"/>
  <c r="AZ812" i="3" s="1"/>
  <c r="AT812" i="3"/>
  <c r="BA838" i="1"/>
  <c r="BA800" i="3" s="1"/>
  <c r="AU800" i="3"/>
  <c r="AZ827" i="1"/>
  <c r="AZ789" i="3" s="1"/>
  <c r="AT789" i="3"/>
  <c r="AZ811" i="1"/>
  <c r="AZ773" i="3" s="1"/>
  <c r="AT773" i="3"/>
  <c r="BA818" i="1"/>
  <c r="BA780" i="3" s="1"/>
  <c r="AU780" i="3"/>
  <c r="AZ793" i="1"/>
  <c r="AZ755" i="3" s="1"/>
  <c r="AT755" i="3"/>
  <c r="AZ805" i="1"/>
  <c r="AZ767" i="3" s="1"/>
  <c r="AT767" i="3"/>
  <c r="P828" i="1"/>
  <c r="P808" i="1"/>
  <c r="AZ812" i="1"/>
  <c r="AZ774" i="3" s="1"/>
  <c r="AT774" i="3"/>
  <c r="N806" i="1"/>
  <c r="BA677" i="1"/>
  <c r="BA639" i="3" s="1"/>
  <c r="AU639" i="3"/>
  <c r="BA727" i="1"/>
  <c r="BA689" i="3" s="1"/>
  <c r="AU689" i="3"/>
  <c r="BA738" i="1"/>
  <c r="BA700" i="3" s="1"/>
  <c r="AU700" i="3"/>
  <c r="BA724" i="1"/>
  <c r="BA686" i="3" s="1"/>
  <c r="AU686" i="3"/>
  <c r="BA640" i="1"/>
  <c r="BA602" i="3" s="1"/>
  <c r="AU602" i="3"/>
  <c r="AZ714" i="1"/>
  <c r="AZ676" i="3" s="1"/>
  <c r="AT676" i="3"/>
  <c r="AZ713" i="1"/>
  <c r="AZ675" i="3" s="1"/>
  <c r="AT675" i="3"/>
  <c r="AZ630" i="1"/>
  <c r="AZ592" i="3" s="1"/>
  <c r="AT592" i="3"/>
  <c r="AZ580" i="1"/>
  <c r="AZ542" i="3" s="1"/>
  <c r="AT542" i="3"/>
  <c r="BA575" i="1"/>
  <c r="BA537" i="3" s="1"/>
  <c r="AU537" i="3"/>
  <c r="BA602" i="1"/>
  <c r="BA564" i="3" s="1"/>
  <c r="AU564" i="3"/>
  <c r="AZ540" i="1"/>
  <c r="AZ502" i="3" s="1"/>
  <c r="AT502" i="3"/>
  <c r="AZ548" i="1"/>
  <c r="AZ510" i="3" s="1"/>
  <c r="AT510" i="3"/>
  <c r="AZ480" i="1"/>
  <c r="AZ442" i="3" s="1"/>
  <c r="AT442" i="3"/>
  <c r="AZ568" i="1"/>
  <c r="AZ530" i="3" s="1"/>
  <c r="AT530" i="3"/>
  <c r="BA492" i="1"/>
  <c r="BA454" i="3" s="1"/>
  <c r="AU454" i="3"/>
  <c r="AZ502" i="1"/>
  <c r="AZ464" i="3" s="1"/>
  <c r="AT464" i="3"/>
  <c r="AZ536" i="1"/>
  <c r="AZ498" i="3" s="1"/>
  <c r="AT498" i="3"/>
  <c r="AZ539" i="1"/>
  <c r="AZ501" i="3" s="1"/>
  <c r="AT501" i="3"/>
  <c r="AZ531" i="1"/>
  <c r="AZ493" i="3" s="1"/>
  <c r="AT493" i="3"/>
  <c r="BA524" i="1"/>
  <c r="BA486" i="3" s="1"/>
  <c r="AU486" i="3"/>
  <c r="BA507" i="1"/>
  <c r="BA469" i="3" s="1"/>
  <c r="AU469" i="3"/>
  <c r="BA430" i="1"/>
  <c r="BA392" i="3" s="1"/>
  <c r="AU392" i="3"/>
  <c r="AZ427" i="1"/>
  <c r="AZ389" i="3" s="1"/>
  <c r="AT389" i="3"/>
  <c r="BA516" i="1"/>
  <c r="BA478" i="3" s="1"/>
  <c r="AU478" i="3"/>
  <c r="BA467" i="1"/>
  <c r="BA429" i="3" s="1"/>
  <c r="AU429" i="3"/>
  <c r="AZ496" i="1"/>
  <c r="AZ458" i="3" s="1"/>
  <c r="AT458" i="3"/>
  <c r="BA352" i="1"/>
  <c r="BA314" i="3" s="1"/>
  <c r="AU314" i="3"/>
  <c r="AZ226" i="1"/>
  <c r="AZ188" i="3" s="1"/>
  <c r="AT188" i="3"/>
  <c r="BA383" i="1"/>
  <c r="BA345" i="3" s="1"/>
  <c r="AU345" i="3"/>
  <c r="AZ493" i="1"/>
  <c r="AZ455" i="3" s="1"/>
  <c r="AT455" i="3"/>
  <c r="BA422" i="1"/>
  <c r="BA384" i="3" s="1"/>
  <c r="AU384" i="3"/>
  <c r="AZ389" i="1"/>
  <c r="AZ351" i="3" s="1"/>
  <c r="AT351" i="3"/>
  <c r="AZ348" i="1"/>
  <c r="AZ310" i="3" s="1"/>
  <c r="AT310" i="3"/>
  <c r="AZ284" i="1"/>
  <c r="AZ246" i="3" s="1"/>
  <c r="AT246" i="3"/>
  <c r="AZ336" i="1"/>
  <c r="AZ298" i="3" s="1"/>
  <c r="AT298" i="3"/>
  <c r="AZ302" i="1"/>
  <c r="AZ264" i="3" s="1"/>
  <c r="AT264" i="3"/>
  <c r="AZ204" i="1"/>
  <c r="AZ166" i="3" s="1"/>
  <c r="AT166" i="3"/>
  <c r="AZ159" i="1"/>
  <c r="AZ121" i="3" s="1"/>
  <c r="AT121" i="3"/>
  <c r="AZ198" i="1"/>
  <c r="AZ160" i="3" s="1"/>
  <c r="AT160" i="3"/>
  <c r="AZ172" i="1"/>
  <c r="AZ134" i="3" s="1"/>
  <c r="AT134" i="3"/>
  <c r="AZ219" i="1"/>
  <c r="AZ181" i="3" s="1"/>
  <c r="AT181" i="3"/>
  <c r="BA142" i="1"/>
  <c r="BA104" i="3" s="1"/>
  <c r="AU104" i="3"/>
  <c r="AZ225" i="1"/>
  <c r="AZ187" i="3" s="1"/>
  <c r="AT187" i="3"/>
  <c r="AZ273" i="1"/>
  <c r="AZ235" i="3" s="1"/>
  <c r="AT235" i="3"/>
  <c r="AZ240" i="1"/>
  <c r="AZ202" i="3" s="1"/>
  <c r="AT202" i="3"/>
  <c r="BA102" i="1"/>
  <c r="BA64" i="3" s="1"/>
  <c r="AU64" i="3"/>
  <c r="BA94" i="1"/>
  <c r="BA56" i="3" s="1"/>
  <c r="AU56" i="3"/>
  <c r="BA140" i="1"/>
  <c r="BA102" i="3" s="1"/>
  <c r="AU102" i="3"/>
  <c r="AZ128" i="1"/>
  <c r="AZ90" i="3" s="1"/>
  <c r="AT90" i="3"/>
  <c r="AZ105" i="1"/>
  <c r="AZ67" i="3" s="1"/>
  <c r="AT67" i="3"/>
  <c r="AZ69" i="1"/>
  <c r="AZ31" i="3" s="1"/>
  <c r="AT31" i="3"/>
  <c r="AZ151" i="1"/>
  <c r="AZ113" i="3" s="1"/>
  <c r="AT113" i="3"/>
  <c r="BA131" i="1"/>
  <c r="BA93" i="3" s="1"/>
  <c r="AU93" i="3"/>
  <c r="AZ171" i="1"/>
  <c r="AZ133" i="3" s="1"/>
  <c r="AT133" i="3"/>
  <c r="BA130" i="1"/>
  <c r="BA92" i="3" s="1"/>
  <c r="AU92" i="3"/>
  <c r="AZ115" i="1"/>
  <c r="AZ77" i="3" s="1"/>
  <c r="AT77" i="3"/>
  <c r="AZ126" i="1"/>
  <c r="AZ88" i="3" s="1"/>
  <c r="AT88" i="3"/>
  <c r="BA90" i="1"/>
  <c r="BA52" i="3" s="1"/>
  <c r="AU52" i="3"/>
  <c r="P651" i="1"/>
  <c r="N650" i="1"/>
  <c r="AZ1090" i="1"/>
  <c r="AZ1052" i="3" s="1"/>
  <c r="AT1052" i="3"/>
  <c r="BA1074" i="1"/>
  <c r="BA1036" i="3" s="1"/>
  <c r="AU1036" i="3"/>
  <c r="AZ1034" i="1"/>
  <c r="AZ996" i="3" s="1"/>
  <c r="AT996" i="3"/>
  <c r="BA1022" i="1"/>
  <c r="BA984" i="3" s="1"/>
  <c r="AU984" i="3"/>
  <c r="AZ1041" i="1"/>
  <c r="AZ1003" i="3" s="1"/>
  <c r="AT1003" i="3"/>
  <c r="BA1036" i="1"/>
  <c r="BA998" i="3" s="1"/>
  <c r="AU998" i="3"/>
  <c r="AZ970" i="1"/>
  <c r="AZ932" i="3" s="1"/>
  <c r="AT932" i="3"/>
  <c r="BA987" i="1"/>
  <c r="BA949" i="3" s="1"/>
  <c r="AU949" i="3"/>
  <c r="BA996" i="1"/>
  <c r="BA958" i="3" s="1"/>
  <c r="AU958" i="3"/>
  <c r="AZ952" i="1"/>
  <c r="AZ914" i="3" s="1"/>
  <c r="AT914" i="3"/>
  <c r="AZ962" i="1"/>
  <c r="AZ924" i="3" s="1"/>
  <c r="AT924" i="3"/>
  <c r="N951" i="1"/>
  <c r="BA933" i="1"/>
  <c r="BA895" i="3" s="1"/>
  <c r="AU895" i="3"/>
  <c r="AZ926" i="1"/>
  <c r="AZ888" i="3" s="1"/>
  <c r="AT888" i="3"/>
  <c r="AZ909" i="1"/>
  <c r="AZ871" i="3" s="1"/>
  <c r="AT871" i="3"/>
  <c r="BA894" i="1"/>
  <c r="BA856" i="3" s="1"/>
  <c r="AU856" i="3"/>
  <c r="BA906" i="1"/>
  <c r="BA868" i="3" s="1"/>
  <c r="AU868" i="3"/>
  <c r="BA846" i="1"/>
  <c r="BA808" i="3" s="1"/>
  <c r="AU808" i="3"/>
  <c r="AZ878" i="1"/>
  <c r="AZ840" i="3" s="1"/>
  <c r="AT840" i="3"/>
  <c r="BA872" i="1"/>
  <c r="BA834" i="3" s="1"/>
  <c r="AU834" i="3"/>
  <c r="BA856" i="1"/>
  <c r="BA818" i="3" s="1"/>
  <c r="AU818" i="3"/>
  <c r="BA828" i="1"/>
  <c r="BA790" i="3" s="1"/>
  <c r="AU790" i="3"/>
  <c r="AZ826" i="1"/>
  <c r="AZ788" i="3" s="1"/>
  <c r="AT788" i="3"/>
  <c r="AZ841" i="1"/>
  <c r="AZ803" i="3" s="1"/>
  <c r="AT803" i="3"/>
  <c r="AZ792" i="1"/>
  <c r="AZ754" i="3" s="1"/>
  <c r="AT754" i="3"/>
  <c r="BA796" i="1"/>
  <c r="BA758" i="3" s="1"/>
  <c r="AU758" i="3"/>
  <c r="AZ778" i="1"/>
  <c r="AZ740" i="3" s="1"/>
  <c r="AT740" i="3"/>
  <c r="AZ823" i="1"/>
  <c r="AZ785" i="3" s="1"/>
  <c r="AT785" i="3"/>
  <c r="BA812" i="1"/>
  <c r="BA774" i="3" s="1"/>
  <c r="AU774" i="3"/>
  <c r="P771" i="1"/>
  <c r="AZ738" i="1"/>
  <c r="AZ700" i="3" s="1"/>
  <c r="AT700" i="3"/>
  <c r="AZ724" i="1"/>
  <c r="AZ686" i="3" s="1"/>
  <c r="AT686" i="3"/>
  <c r="AZ710" i="1"/>
  <c r="AZ672" i="3" s="1"/>
  <c r="AT672" i="3"/>
  <c r="AZ726" i="1"/>
  <c r="AZ688" i="3" s="1"/>
  <c r="AT688" i="3"/>
  <c r="BA716" i="1"/>
  <c r="BA678" i="3" s="1"/>
  <c r="AU678" i="3"/>
  <c r="BA671" i="1"/>
  <c r="BA633" i="3" s="1"/>
  <c r="AU633" i="3"/>
  <c r="BA714" i="1"/>
  <c r="BA676" i="3" s="1"/>
  <c r="AU676" i="3"/>
  <c r="AZ680" i="1"/>
  <c r="AZ642" i="3" s="1"/>
  <c r="AT642" i="3"/>
  <c r="BA713" i="1"/>
  <c r="BA675" i="3" s="1"/>
  <c r="AU675" i="3"/>
  <c r="BA583" i="1"/>
  <c r="BA545" i="3" s="1"/>
  <c r="AU545" i="3"/>
  <c r="BA555" i="1"/>
  <c r="BA517" i="3" s="1"/>
  <c r="AU517" i="3"/>
  <c r="BA540" i="1"/>
  <c r="BA502" i="3" s="1"/>
  <c r="AU502" i="3"/>
  <c r="BA497" i="1"/>
  <c r="BA459" i="3" s="1"/>
  <c r="AU459" i="3"/>
  <c r="AZ551" i="1"/>
  <c r="AZ513" i="3" s="1"/>
  <c r="AT513" i="3"/>
  <c r="BA525" i="1"/>
  <c r="BA487" i="3" s="1"/>
  <c r="AU487" i="3"/>
  <c r="BA479" i="1"/>
  <c r="BA441" i="3" s="1"/>
  <c r="AU441" i="3"/>
  <c r="AZ490" i="1"/>
  <c r="AZ452" i="3" s="1"/>
  <c r="AT452" i="3"/>
  <c r="BA536" i="1"/>
  <c r="BA498" i="3" s="1"/>
  <c r="AU498" i="3"/>
  <c r="BA500" i="1"/>
  <c r="BA462" i="3" s="1"/>
  <c r="AU462" i="3"/>
  <c r="BA485" i="1"/>
  <c r="BA447" i="3" s="1"/>
  <c r="AU447" i="3"/>
  <c r="BA427" i="1"/>
  <c r="BA389" i="3" s="1"/>
  <c r="AU389" i="3"/>
  <c r="BA476" i="1"/>
  <c r="BA438" i="3" s="1"/>
  <c r="AU438" i="3"/>
  <c r="AZ488" i="1"/>
  <c r="AZ450" i="3" s="1"/>
  <c r="AT450" i="3"/>
  <c r="AZ466" i="1"/>
  <c r="AZ428" i="3" s="1"/>
  <c r="AT428" i="3"/>
  <c r="BA496" i="1"/>
  <c r="BA458" i="3" s="1"/>
  <c r="AU458" i="3"/>
  <c r="AZ384" i="1"/>
  <c r="AZ346" i="3" s="1"/>
  <c r="AT346" i="3"/>
  <c r="BA351" i="1"/>
  <c r="BA313" i="3" s="1"/>
  <c r="AU313" i="3"/>
  <c r="BA389" i="1"/>
  <c r="BA351" i="3" s="1"/>
  <c r="AU351" i="3"/>
  <c r="AZ381" i="1"/>
  <c r="AZ343" i="3" s="1"/>
  <c r="AT343" i="3"/>
  <c r="AZ379" i="1"/>
  <c r="AZ341" i="3" s="1"/>
  <c r="AT341" i="3"/>
  <c r="AZ338" i="1"/>
  <c r="AZ300" i="3" s="1"/>
  <c r="AT300" i="3"/>
  <c r="AZ235" i="1"/>
  <c r="AZ197" i="3" s="1"/>
  <c r="AT197" i="3"/>
  <c r="BA302" i="1"/>
  <c r="BA264" i="3" s="1"/>
  <c r="AU264" i="3"/>
  <c r="BA204" i="1"/>
  <c r="BA166" i="3" s="1"/>
  <c r="AU166" i="3"/>
  <c r="AZ158" i="1"/>
  <c r="AZ120" i="3" s="1"/>
  <c r="AT120" i="3"/>
  <c r="AZ197" i="1"/>
  <c r="AZ159" i="3" s="1"/>
  <c r="AT159" i="3"/>
  <c r="BA225" i="1"/>
  <c r="BA187" i="3" s="1"/>
  <c r="AU187" i="3"/>
  <c r="AZ255" i="1"/>
  <c r="AZ217" i="3" s="1"/>
  <c r="AT217" i="3"/>
  <c r="BA273" i="1"/>
  <c r="BA235" i="3" s="1"/>
  <c r="AU235" i="3"/>
  <c r="AZ149" i="1"/>
  <c r="AZ111" i="3" s="1"/>
  <c r="AT111" i="3"/>
  <c r="BA132" i="1"/>
  <c r="BA94" i="3" s="1"/>
  <c r="AU94" i="3"/>
  <c r="AZ86" i="1"/>
  <c r="AZ48" i="3" s="1"/>
  <c r="AT48" i="3"/>
  <c r="BA69" i="1"/>
  <c r="BA31" i="3" s="1"/>
  <c r="AU31" i="3"/>
  <c r="BA151" i="1"/>
  <c r="BA113" i="3" s="1"/>
  <c r="AU113" i="3"/>
  <c r="BA171" i="1"/>
  <c r="BA133" i="3" s="1"/>
  <c r="AU133" i="3"/>
  <c r="BA115" i="1"/>
  <c r="BA77" i="3" s="1"/>
  <c r="AU77" i="3"/>
  <c r="BA126" i="1"/>
  <c r="BA88" i="3" s="1"/>
  <c r="AU88" i="3"/>
  <c r="AZ70" i="1"/>
  <c r="AZ32" i="3" s="1"/>
  <c r="AT32" i="3"/>
  <c r="AB1048" i="1"/>
  <c r="AD1049" i="1"/>
  <c r="AQ1049" i="1"/>
  <c r="AS1049" i="1" s="1"/>
  <c r="AS1011" i="3" s="1"/>
  <c r="AD721" i="1"/>
  <c r="AD683" i="3" s="1"/>
  <c r="AZ1022" i="1"/>
  <c r="AZ984" i="3" s="1"/>
  <c r="AT984" i="3"/>
  <c r="AZ995" i="1"/>
  <c r="AZ957" i="3" s="1"/>
  <c r="AT957" i="3"/>
  <c r="AZ923" i="1"/>
  <c r="AZ885" i="3" s="1"/>
  <c r="AT885" i="3"/>
  <c r="BA926" i="1"/>
  <c r="BA888" i="3" s="1"/>
  <c r="AU888" i="3"/>
  <c r="BA884" i="1"/>
  <c r="BA846" i="3" s="1"/>
  <c r="AU846" i="3"/>
  <c r="BA927" i="1"/>
  <c r="BA889" i="3" s="1"/>
  <c r="AU889" i="3"/>
  <c r="BA877" i="1"/>
  <c r="BA839" i="3" s="1"/>
  <c r="AU839" i="3"/>
  <c r="BA876" i="1"/>
  <c r="BA838" i="3" s="1"/>
  <c r="AU838" i="3"/>
  <c r="BA843" i="1"/>
  <c r="BA805" i="3" s="1"/>
  <c r="AU805" i="3"/>
  <c r="AZ842" i="1"/>
  <c r="AZ804" i="3" s="1"/>
  <c r="AT804" i="3"/>
  <c r="BA821" i="1"/>
  <c r="BA783" i="3" s="1"/>
  <c r="AU783" i="3"/>
  <c r="AZ848" i="1"/>
  <c r="AZ810" i="3" s="1"/>
  <c r="AT810" i="3"/>
  <c r="BA792" i="1"/>
  <c r="BA754" i="3" s="1"/>
  <c r="AU754" i="3"/>
  <c r="BA825" i="1"/>
  <c r="BA787" i="3" s="1"/>
  <c r="AU787" i="3"/>
  <c r="BA778" i="1"/>
  <c r="BA740" i="3" s="1"/>
  <c r="AU740" i="3"/>
  <c r="BA740" i="1"/>
  <c r="BA702" i="3" s="1"/>
  <c r="AU702" i="3"/>
  <c r="AZ730" i="1"/>
  <c r="AZ692" i="3" s="1"/>
  <c r="AT692" i="3"/>
  <c r="AZ716" i="1"/>
  <c r="AZ678" i="3" s="1"/>
  <c r="AT678" i="3"/>
  <c r="AZ671" i="1"/>
  <c r="AZ633" i="3" s="1"/>
  <c r="AT633" i="3"/>
  <c r="AZ638" i="1"/>
  <c r="AZ600" i="3" s="1"/>
  <c r="AT600" i="3"/>
  <c r="BA571" i="1"/>
  <c r="BA533" i="3" s="1"/>
  <c r="AU533" i="3"/>
  <c r="BA521" i="1"/>
  <c r="BA483" i="3" s="1"/>
  <c r="AU483" i="3"/>
  <c r="AZ481" i="1"/>
  <c r="AZ443" i="3" s="1"/>
  <c r="AT443" i="3"/>
  <c r="AZ572" i="1"/>
  <c r="AZ534" i="3" s="1"/>
  <c r="AT534" i="3"/>
  <c r="AZ541" i="1"/>
  <c r="AZ503" i="3" s="1"/>
  <c r="AT503" i="3"/>
  <c r="BA478" i="1"/>
  <c r="BA440" i="3" s="1"/>
  <c r="AU440" i="3"/>
  <c r="AZ504" i="1"/>
  <c r="AZ466" i="3" s="1"/>
  <c r="AT466" i="3"/>
  <c r="AZ489" i="1"/>
  <c r="AZ451" i="3" s="1"/>
  <c r="AT451" i="3"/>
  <c r="AZ465" i="1"/>
  <c r="AZ427" i="3" s="1"/>
  <c r="AT427" i="3"/>
  <c r="AZ500" i="1"/>
  <c r="AZ462" i="3" s="1"/>
  <c r="AT462" i="3"/>
  <c r="BA539" i="1"/>
  <c r="BA501" i="3" s="1"/>
  <c r="AU501" i="3"/>
  <c r="BA531" i="1"/>
  <c r="BA493" i="3" s="1"/>
  <c r="AU493" i="3"/>
  <c r="BA520" i="1"/>
  <c r="BA482" i="3" s="1"/>
  <c r="AU482" i="3"/>
  <c r="AZ485" i="1"/>
  <c r="AZ447" i="3" s="1"/>
  <c r="AT447" i="3"/>
  <c r="BA455" i="1"/>
  <c r="BA417" i="3" s="1"/>
  <c r="AU417" i="3"/>
  <c r="BA407" i="1"/>
  <c r="BA369" i="3" s="1"/>
  <c r="AU369" i="3"/>
  <c r="AZ454" i="1"/>
  <c r="AZ416" i="3" s="1"/>
  <c r="AT416" i="3"/>
  <c r="BA483" i="1"/>
  <c r="BA445" i="3" s="1"/>
  <c r="AU445" i="3"/>
  <c r="BA472" i="1"/>
  <c r="BA434" i="3" s="1"/>
  <c r="AU434" i="3"/>
  <c r="AZ459" i="1"/>
  <c r="AZ421" i="3" s="1"/>
  <c r="AT421" i="3"/>
  <c r="BA462" i="1"/>
  <c r="BA424" i="3" s="1"/>
  <c r="AU424" i="3"/>
  <c r="BA442" i="1"/>
  <c r="BA404" i="3" s="1"/>
  <c r="AU404" i="3"/>
  <c r="AZ456" i="1"/>
  <c r="AZ418" i="3" s="1"/>
  <c r="AT418" i="3"/>
  <c r="P380" i="1"/>
  <c r="AZ414" i="1"/>
  <c r="AZ376" i="3" s="1"/>
  <c r="AT376" i="3"/>
  <c r="AZ388" i="1"/>
  <c r="AZ350" i="3" s="1"/>
  <c r="AT350" i="3"/>
  <c r="BA398" i="1"/>
  <c r="BA360" i="3" s="1"/>
  <c r="AU360" i="3"/>
  <c r="BA337" i="1"/>
  <c r="BA299" i="3" s="1"/>
  <c r="AU299" i="3"/>
  <c r="AZ297" i="1"/>
  <c r="AZ259" i="3" s="1"/>
  <c r="AT259" i="3"/>
  <c r="BA348" i="1"/>
  <c r="BA310" i="3" s="1"/>
  <c r="AU310" i="3"/>
  <c r="BA375" i="1"/>
  <c r="BA337" i="3" s="1"/>
  <c r="AU337" i="3"/>
  <c r="AZ283" i="1"/>
  <c r="AZ245" i="3" s="1"/>
  <c r="AT245" i="3"/>
  <c r="BA259" i="1"/>
  <c r="BA221" i="3" s="1"/>
  <c r="AU221" i="3"/>
  <c r="N253" i="1"/>
  <c r="N252" i="1" s="1"/>
  <c r="BA235" i="1"/>
  <c r="BA197" i="3" s="1"/>
  <c r="AU197" i="3"/>
  <c r="BA199" i="1"/>
  <c r="BA161" i="3" s="1"/>
  <c r="AU161" i="3"/>
  <c r="BA195" i="1"/>
  <c r="BA157" i="3" s="1"/>
  <c r="AU157" i="3"/>
  <c r="AZ195" i="1"/>
  <c r="AZ157" i="3" s="1"/>
  <c r="AT157" i="3"/>
  <c r="AZ208" i="1"/>
  <c r="AZ170" i="3" s="1"/>
  <c r="AT170" i="3"/>
  <c r="BA149" i="1"/>
  <c r="BA111" i="3" s="1"/>
  <c r="AU111" i="3"/>
  <c r="AZ101" i="1"/>
  <c r="AZ63" i="3" s="1"/>
  <c r="AT63" i="3"/>
  <c r="AZ152" i="1"/>
  <c r="AZ114" i="3" s="1"/>
  <c r="AT114" i="3"/>
  <c r="AZ132" i="1"/>
  <c r="AZ94" i="3" s="1"/>
  <c r="AT94" i="3"/>
  <c r="AZ93" i="1"/>
  <c r="AZ55" i="3" s="1"/>
  <c r="AT55" i="3"/>
  <c r="BA86" i="1"/>
  <c r="BA48" i="3" s="1"/>
  <c r="AU48" i="3"/>
  <c r="AZ79" i="1"/>
  <c r="AZ41" i="3" s="1"/>
  <c r="AT41" i="3"/>
  <c r="BA154" i="1"/>
  <c r="BA116" i="3" s="1"/>
  <c r="AU116" i="3"/>
  <c r="AZ127" i="1"/>
  <c r="AZ89" i="3" s="1"/>
  <c r="AT89" i="3"/>
  <c r="BA95" i="1"/>
  <c r="BA57" i="3" s="1"/>
  <c r="AU57" i="3"/>
  <c r="AZ130" i="1"/>
  <c r="AZ92" i="3" s="1"/>
  <c r="AT92" i="3"/>
  <c r="BA70" i="1"/>
  <c r="BA32" i="3" s="1"/>
  <c r="AU32" i="3"/>
  <c r="AZ63" i="1"/>
  <c r="AZ25" i="3" s="1"/>
  <c r="AT25" i="3"/>
  <c r="BA1090" i="1"/>
  <c r="BA1052" i="3" s="1"/>
  <c r="AU1052" i="3"/>
  <c r="P1099" i="1"/>
  <c r="BA1085" i="1"/>
  <c r="BA1047" i="3" s="1"/>
  <c r="AU1047" i="3"/>
  <c r="BA1058" i="1"/>
  <c r="BA1020" i="3" s="1"/>
  <c r="AU1020" i="3"/>
  <c r="AZ1037" i="1"/>
  <c r="AZ999" i="3" s="1"/>
  <c r="AT999" i="3"/>
  <c r="BA1080" i="1"/>
  <c r="BA1042" i="3" s="1"/>
  <c r="AU1042" i="3"/>
  <c r="AZ1036" i="1"/>
  <c r="AZ998" i="3" s="1"/>
  <c r="AT998" i="3"/>
  <c r="AD1000" i="1"/>
  <c r="AD962" i="3" s="1"/>
  <c r="AD963" i="3"/>
  <c r="AZ998" i="1"/>
  <c r="AZ960" i="3" s="1"/>
  <c r="AT960" i="3"/>
  <c r="AZ983" i="1"/>
  <c r="AZ945" i="3" s="1"/>
  <c r="AT945" i="3"/>
  <c r="BA984" i="1"/>
  <c r="BA946" i="3" s="1"/>
  <c r="AU946" i="3"/>
  <c r="AD964" i="1"/>
  <c r="AD927" i="3"/>
  <c r="AZ943" i="1"/>
  <c r="AZ905" i="3" s="1"/>
  <c r="AT905" i="3"/>
  <c r="BA916" i="1"/>
  <c r="BA878" i="3" s="1"/>
  <c r="AU878" i="3"/>
  <c r="AZ935" i="1"/>
  <c r="AZ897" i="3" s="1"/>
  <c r="AT897" i="3"/>
  <c r="AZ927" i="1"/>
  <c r="AZ889" i="3" s="1"/>
  <c r="AT889" i="3"/>
  <c r="AZ877" i="1"/>
  <c r="AZ839" i="3" s="1"/>
  <c r="AT839" i="3"/>
  <c r="BA842" i="1"/>
  <c r="BA804" i="3" s="1"/>
  <c r="AU804" i="3"/>
  <c r="BA826" i="1"/>
  <c r="BA788" i="3" s="1"/>
  <c r="AU788" i="3"/>
  <c r="AZ817" i="1"/>
  <c r="AZ779" i="3" s="1"/>
  <c r="AT779" i="3"/>
  <c r="BA841" i="1"/>
  <c r="BA803" i="3" s="1"/>
  <c r="AU803" i="3"/>
  <c r="BA829" i="1"/>
  <c r="BA791" i="3" s="1"/>
  <c r="AU791" i="3"/>
  <c r="AZ822" i="1"/>
  <c r="AZ784" i="3" s="1"/>
  <c r="AT784" i="3"/>
  <c r="BA798" i="1"/>
  <c r="BA760" i="3" s="1"/>
  <c r="AU760" i="3"/>
  <c r="BA823" i="1"/>
  <c r="BA785" i="3" s="1"/>
  <c r="AU785" i="3"/>
  <c r="BA794" i="1"/>
  <c r="BA756" i="3" s="1"/>
  <c r="AU756" i="3"/>
  <c r="AZ745" i="1"/>
  <c r="AZ707" i="3" s="1"/>
  <c r="AT707" i="3"/>
  <c r="AZ727" i="1"/>
  <c r="AZ689" i="3" s="1"/>
  <c r="AT689" i="3"/>
  <c r="AZ760" i="1"/>
  <c r="AZ722" i="3" s="1"/>
  <c r="AT722" i="3"/>
  <c r="AZ753" i="1"/>
  <c r="AZ715" i="3" s="1"/>
  <c r="AT715" i="3"/>
  <c r="BA658" i="1"/>
  <c r="BA620" i="3" s="1"/>
  <c r="AU620" i="3"/>
  <c r="AZ640" i="1"/>
  <c r="AZ602" i="3" s="1"/>
  <c r="AT602" i="3"/>
  <c r="AZ583" i="1"/>
  <c r="AZ545" i="3" s="1"/>
  <c r="AT545" i="3"/>
  <c r="AZ617" i="1"/>
  <c r="AZ579" i="3" s="1"/>
  <c r="AT579" i="3"/>
  <c r="BA617" i="1"/>
  <c r="BA579" i="3" s="1"/>
  <c r="AU579" i="3"/>
  <c r="AZ584" i="1"/>
  <c r="AZ546" i="3" s="1"/>
  <c r="AT546" i="3"/>
  <c r="BA517" i="1"/>
  <c r="BA479" i="3" s="1"/>
  <c r="AU479" i="3"/>
  <c r="AZ553" i="1"/>
  <c r="AZ515" i="3" s="1"/>
  <c r="AT515" i="3"/>
  <c r="AZ515" i="1"/>
  <c r="AZ477" i="3" s="1"/>
  <c r="AT477" i="3"/>
  <c r="BA502" i="1"/>
  <c r="BA464" i="3" s="1"/>
  <c r="AU464" i="3"/>
  <c r="BA460" i="1"/>
  <c r="BA422" i="3" s="1"/>
  <c r="AU422" i="3"/>
  <c r="AZ532" i="1"/>
  <c r="AZ494" i="3" s="1"/>
  <c r="AT494" i="3"/>
  <c r="AZ511" i="1"/>
  <c r="AZ473" i="3" s="1"/>
  <c r="AT473" i="3"/>
  <c r="BA498" i="1"/>
  <c r="BA460" i="3" s="1"/>
  <c r="AU460" i="3"/>
  <c r="AZ477" i="1"/>
  <c r="AZ439" i="3" s="1"/>
  <c r="AT439" i="3"/>
  <c r="BA494" i="1"/>
  <c r="BA456" i="3" s="1"/>
  <c r="AU456" i="3"/>
  <c r="BA449" i="1"/>
  <c r="BA411" i="3" s="1"/>
  <c r="AU411" i="3"/>
  <c r="AZ441" i="1"/>
  <c r="AZ403" i="3" s="1"/>
  <c r="AT403" i="3"/>
  <c r="BA413" i="1"/>
  <c r="BA375" i="3" s="1"/>
  <c r="AU375" i="3"/>
  <c r="BA491" i="1"/>
  <c r="BA453" i="3" s="1"/>
  <c r="AU453" i="3"/>
  <c r="AZ407" i="1"/>
  <c r="AZ369" i="3" s="1"/>
  <c r="AT369" i="3"/>
  <c r="BA454" i="1"/>
  <c r="BA416" i="3" s="1"/>
  <c r="AU416" i="3"/>
  <c r="AZ483" i="1"/>
  <c r="AZ445" i="3" s="1"/>
  <c r="AT445" i="3"/>
  <c r="AZ469" i="1"/>
  <c r="AZ431" i="3" s="1"/>
  <c r="AT431" i="3"/>
  <c r="BA459" i="1"/>
  <c r="BA421" i="3" s="1"/>
  <c r="AU421" i="3"/>
  <c r="BA488" i="1"/>
  <c r="BA450" i="3" s="1"/>
  <c r="AU450" i="3"/>
  <c r="BA358" i="1"/>
  <c r="BA320" i="3" s="1"/>
  <c r="AU320" i="3"/>
  <c r="AZ519" i="1"/>
  <c r="AZ481" i="3" s="1"/>
  <c r="AT481" i="3"/>
  <c r="BA414" i="1"/>
  <c r="BA376" i="3" s="1"/>
  <c r="AU376" i="3"/>
  <c r="BA432" i="1"/>
  <c r="BA394" i="3" s="1"/>
  <c r="AU394" i="3"/>
  <c r="BA387" i="1"/>
  <c r="BA349" i="3" s="1"/>
  <c r="AU349" i="3"/>
  <c r="AZ461" i="1"/>
  <c r="AZ423" i="3" s="1"/>
  <c r="AT423" i="3"/>
  <c r="AZ337" i="1"/>
  <c r="AZ299" i="3" s="1"/>
  <c r="AT299" i="3"/>
  <c r="BA280" i="1"/>
  <c r="BA242" i="3" s="1"/>
  <c r="AU242" i="3"/>
  <c r="AZ264" i="1"/>
  <c r="AZ226" i="3" s="1"/>
  <c r="AT226" i="3"/>
  <c r="BA411" i="1"/>
  <c r="BA373" i="3" s="1"/>
  <c r="AU373" i="3"/>
  <c r="BA147" i="1"/>
  <c r="BA109" i="3" s="1"/>
  <c r="AU109" i="3"/>
  <c r="AZ230" i="1"/>
  <c r="AZ192" i="3" s="1"/>
  <c r="AT192" i="3"/>
  <c r="AZ194" i="1"/>
  <c r="AZ156" i="3" s="1"/>
  <c r="AT156" i="3"/>
  <c r="BA255" i="1"/>
  <c r="BA217" i="3" s="1"/>
  <c r="AU217" i="3"/>
  <c r="AZ129" i="1"/>
  <c r="AZ91" i="3" s="1"/>
  <c r="AT91" i="3"/>
  <c r="BA152" i="1"/>
  <c r="BA114" i="3" s="1"/>
  <c r="AU114" i="3"/>
  <c r="BA122" i="1"/>
  <c r="BA84" i="3" s="1"/>
  <c r="AU84" i="3"/>
  <c r="BA103" i="1"/>
  <c r="BA65" i="3" s="1"/>
  <c r="AU65" i="3"/>
  <c r="BA79" i="1"/>
  <c r="BA41" i="3" s="1"/>
  <c r="AU41" i="3"/>
  <c r="AZ122" i="1"/>
  <c r="AZ84" i="3" s="1"/>
  <c r="AT84" i="3"/>
  <c r="BA127" i="1"/>
  <c r="BA89" i="3" s="1"/>
  <c r="AU89" i="3"/>
  <c r="AZ150" i="1"/>
  <c r="AZ112" i="3" s="1"/>
  <c r="AT112" i="3"/>
  <c r="AZ153" i="1"/>
  <c r="AZ115" i="3" s="1"/>
  <c r="AT115" i="3"/>
  <c r="BA63" i="1"/>
  <c r="BA25" i="3" s="1"/>
  <c r="AU25" i="3"/>
  <c r="AZ1093" i="1"/>
  <c r="AZ1055" i="3" s="1"/>
  <c r="AT1055" i="3"/>
  <c r="AZ1080" i="1"/>
  <c r="AZ1042" i="3" s="1"/>
  <c r="AT1042" i="3"/>
  <c r="AZ1035" i="1"/>
  <c r="AZ997" i="3" s="1"/>
  <c r="AT997" i="3"/>
  <c r="BA941" i="1"/>
  <c r="BA903" i="3" s="1"/>
  <c r="AU903" i="3"/>
  <c r="BA950" i="1"/>
  <c r="BA912" i="3" s="1"/>
  <c r="AU912" i="3"/>
  <c r="BA943" i="1"/>
  <c r="BA905" i="3" s="1"/>
  <c r="AU905" i="3"/>
  <c r="BA935" i="1"/>
  <c r="BA897" i="3" s="1"/>
  <c r="AU897" i="3"/>
  <c r="BA923" i="1"/>
  <c r="BA885" i="3" s="1"/>
  <c r="AU885" i="3"/>
  <c r="AZ922" i="1"/>
  <c r="AZ884" i="3" s="1"/>
  <c r="AT884" i="3"/>
  <c r="BA854" i="1"/>
  <c r="BA816" i="3" s="1"/>
  <c r="AU816" i="3"/>
  <c r="BA881" i="1"/>
  <c r="BA843" i="3" s="1"/>
  <c r="AU843" i="3"/>
  <c r="BA896" i="1"/>
  <c r="BA858" i="3" s="1"/>
  <c r="AU858" i="3"/>
  <c r="AZ896" i="1"/>
  <c r="AZ858" i="3" s="1"/>
  <c r="AT858" i="3"/>
  <c r="BA857" i="1"/>
  <c r="BA819" i="3" s="1"/>
  <c r="AU819" i="3"/>
  <c r="BA848" i="1"/>
  <c r="BA810" i="3" s="1"/>
  <c r="AU810" i="3"/>
  <c r="AZ799" i="1"/>
  <c r="AZ761" i="3" s="1"/>
  <c r="AT761" i="3"/>
  <c r="AZ794" i="1"/>
  <c r="AZ756" i="3" s="1"/>
  <c r="AT756" i="3"/>
  <c r="AZ743" i="1"/>
  <c r="AZ705" i="3" s="1"/>
  <c r="AT705" i="3"/>
  <c r="BA771" i="1"/>
  <c r="BA733" i="3" s="1"/>
  <c r="AU733" i="3"/>
  <c r="AZ659" i="1"/>
  <c r="AZ621" i="3" s="1"/>
  <c r="AT621" i="3"/>
  <c r="AZ736" i="1"/>
  <c r="AZ698" i="3" s="1"/>
  <c r="AT698" i="3"/>
  <c r="AZ666" i="1"/>
  <c r="AZ628" i="3" s="1"/>
  <c r="AT628" i="3"/>
  <c r="BA656" i="1"/>
  <c r="BA618" i="3" s="1"/>
  <c r="AU618" i="3"/>
  <c r="AZ675" i="1"/>
  <c r="AZ637" i="3" s="1"/>
  <c r="AT637" i="3"/>
  <c r="AZ715" i="1"/>
  <c r="AZ677" i="3" s="1"/>
  <c r="AT677" i="3"/>
  <c r="BA657" i="1"/>
  <c r="BA619" i="3" s="1"/>
  <c r="AU619" i="3"/>
  <c r="BA624" i="1"/>
  <c r="BA586" i="3" s="1"/>
  <c r="AU586" i="3"/>
  <c r="AZ601" i="1"/>
  <c r="AZ563" i="3" s="1"/>
  <c r="AT563" i="3"/>
  <c r="AZ605" i="1"/>
  <c r="AZ567" i="3" s="1"/>
  <c r="AT567" i="3"/>
  <c r="BA563" i="1"/>
  <c r="BA525" i="3" s="1"/>
  <c r="AU525" i="3"/>
  <c r="BA622" i="1"/>
  <c r="BA584" i="3" s="1"/>
  <c r="AU584" i="3"/>
  <c r="AZ564" i="1"/>
  <c r="AZ526" i="3" s="1"/>
  <c r="AT526" i="3"/>
  <c r="AZ549" i="1"/>
  <c r="AZ511" i="3" s="1"/>
  <c r="AT511" i="3"/>
  <c r="BA537" i="1"/>
  <c r="BA499" i="3" s="1"/>
  <c r="AU499" i="3"/>
  <c r="BA572" i="1"/>
  <c r="BA534" i="3" s="1"/>
  <c r="AU534" i="3"/>
  <c r="BA551" i="1"/>
  <c r="BA513" i="3" s="1"/>
  <c r="AU513" i="3"/>
  <c r="AZ448" i="1"/>
  <c r="AZ410" i="3" s="1"/>
  <c r="AT410" i="3"/>
  <c r="BA560" i="1"/>
  <c r="BA522" i="3" s="1"/>
  <c r="AU522" i="3"/>
  <c r="AZ499" i="1"/>
  <c r="AZ461" i="3" s="1"/>
  <c r="AT461" i="3"/>
  <c r="AZ487" i="1"/>
  <c r="AZ449" i="3" s="1"/>
  <c r="AT449" i="3"/>
  <c r="BA482" i="1"/>
  <c r="BA444" i="3" s="1"/>
  <c r="AU444" i="3"/>
  <c r="BA532" i="1"/>
  <c r="BA494" i="3" s="1"/>
  <c r="AU494" i="3"/>
  <c r="AZ495" i="1"/>
  <c r="AZ457" i="3" s="1"/>
  <c r="AT457" i="3"/>
  <c r="AZ535" i="1"/>
  <c r="AZ497" i="3" s="1"/>
  <c r="AT497" i="3"/>
  <c r="AZ527" i="1"/>
  <c r="AZ489" i="3" s="1"/>
  <c r="AT489" i="3"/>
  <c r="AZ512" i="1"/>
  <c r="AZ474" i="3" s="1"/>
  <c r="AT474" i="3"/>
  <c r="AZ523" i="1"/>
  <c r="AZ485" i="3" s="1"/>
  <c r="AT485" i="3"/>
  <c r="AZ447" i="1"/>
  <c r="AZ409" i="3" s="1"/>
  <c r="AT409" i="3"/>
  <c r="BA441" i="1"/>
  <c r="BA403" i="3" s="1"/>
  <c r="AU403" i="3"/>
  <c r="BA456" i="1"/>
  <c r="BA418" i="3" s="1"/>
  <c r="AU418" i="3"/>
  <c r="BA431" i="1"/>
  <c r="BA393" i="3" s="1"/>
  <c r="AU393" i="3"/>
  <c r="AZ503" i="1"/>
  <c r="AZ465" i="3" s="1"/>
  <c r="AT465" i="3"/>
  <c r="BA377" i="1"/>
  <c r="BA339" i="3" s="1"/>
  <c r="AU339" i="3"/>
  <c r="AZ261" i="1"/>
  <c r="AZ223" i="3" s="1"/>
  <c r="AT223" i="3"/>
  <c r="AZ376" i="1"/>
  <c r="AZ338" i="3" s="1"/>
  <c r="AT338" i="3"/>
  <c r="AZ432" i="1"/>
  <c r="AZ394" i="3" s="1"/>
  <c r="AT394" i="3"/>
  <c r="AZ398" i="1"/>
  <c r="AZ360" i="3" s="1"/>
  <c r="AT360" i="3"/>
  <c r="AZ385" i="1"/>
  <c r="AZ347" i="3" s="1"/>
  <c r="AT347" i="3"/>
  <c r="AZ339" i="1"/>
  <c r="AZ301" i="3" s="1"/>
  <c r="AT301" i="3"/>
  <c r="BA264" i="1"/>
  <c r="BA226" i="3" s="1"/>
  <c r="AU226" i="3"/>
  <c r="AZ375" i="1"/>
  <c r="AZ337" i="3" s="1"/>
  <c r="AT337" i="3"/>
  <c r="AZ274" i="1"/>
  <c r="AZ236" i="3" s="1"/>
  <c r="AT236" i="3"/>
  <c r="AZ320" i="1"/>
  <c r="AZ282" i="3" s="1"/>
  <c r="AT282" i="3"/>
  <c r="AZ411" i="1"/>
  <c r="AZ373" i="3" s="1"/>
  <c r="AT373" i="3"/>
  <c r="BA224" i="1"/>
  <c r="BA186" i="3" s="1"/>
  <c r="AU186" i="3"/>
  <c r="AZ247" i="1"/>
  <c r="AZ209" i="3" s="1"/>
  <c r="AT209" i="3"/>
  <c r="AZ236" i="1"/>
  <c r="AZ198" i="3" s="1"/>
  <c r="AT198" i="3"/>
  <c r="AZ192" i="1"/>
  <c r="AZ154" i="3" s="1"/>
  <c r="AT154" i="3"/>
  <c r="AZ146" i="1"/>
  <c r="AZ108" i="3" s="1"/>
  <c r="AT108" i="3"/>
  <c r="BA236" i="1"/>
  <c r="BA198" i="3" s="1"/>
  <c r="AU198" i="3"/>
  <c r="BA230" i="1"/>
  <c r="BA192" i="3" s="1"/>
  <c r="AU192" i="3"/>
  <c r="AZ193" i="1"/>
  <c r="AZ155" i="3" s="1"/>
  <c r="AT155" i="3"/>
  <c r="AZ190" i="1"/>
  <c r="AZ152" i="3" s="1"/>
  <c r="AT152" i="3"/>
  <c r="AZ231" i="1"/>
  <c r="AZ193" i="3" s="1"/>
  <c r="AT193" i="3"/>
  <c r="AZ217" i="1"/>
  <c r="AZ179" i="3" s="1"/>
  <c r="AT179" i="3"/>
  <c r="AZ238" i="1"/>
  <c r="AZ200" i="3" s="1"/>
  <c r="AT200" i="3"/>
  <c r="AZ114" i="1"/>
  <c r="AZ76" i="3" s="1"/>
  <c r="AT76" i="3"/>
  <c r="AZ98" i="1"/>
  <c r="AZ60" i="3" s="1"/>
  <c r="AT60" i="3"/>
  <c r="BA150" i="1"/>
  <c r="BA112" i="3" s="1"/>
  <c r="AU112" i="3"/>
  <c r="AZ65" i="1"/>
  <c r="AZ27" i="3" s="1"/>
  <c r="AT27" i="3"/>
  <c r="BA153" i="1"/>
  <c r="BA115" i="3" s="1"/>
  <c r="AU115" i="3"/>
  <c r="BA87" i="1"/>
  <c r="BA49" i="3" s="1"/>
  <c r="AU49" i="3"/>
  <c r="AB391" i="1"/>
  <c r="AQ392" i="1"/>
  <c r="AQ391" i="1" s="1"/>
  <c r="P723" i="1"/>
  <c r="BA1065" i="1"/>
  <c r="BA1027" i="3" s="1"/>
  <c r="AU1027" i="3"/>
  <c r="BA1099" i="1"/>
  <c r="BA1061" i="3" s="1"/>
  <c r="AU1061" i="3"/>
  <c r="BA1053" i="1"/>
  <c r="BA1015" i="3" s="1"/>
  <c r="AU1015" i="3"/>
  <c r="BA1037" i="1"/>
  <c r="BA999" i="3" s="1"/>
  <c r="AU999" i="3"/>
  <c r="BA1014" i="1"/>
  <c r="BA976" i="3" s="1"/>
  <c r="AU976" i="3"/>
  <c r="BA998" i="1"/>
  <c r="BA960" i="3" s="1"/>
  <c r="AU960" i="3"/>
  <c r="AZ948" i="1"/>
  <c r="AZ910" i="3" s="1"/>
  <c r="AT910" i="3"/>
  <c r="AZ982" i="1"/>
  <c r="AZ944" i="3" s="1"/>
  <c r="AT944" i="3"/>
  <c r="AZ950" i="1"/>
  <c r="AZ912" i="3" s="1"/>
  <c r="AT912" i="3"/>
  <c r="BA922" i="1"/>
  <c r="BA884" i="3" s="1"/>
  <c r="AU884" i="3"/>
  <c r="AZ921" i="1"/>
  <c r="AZ883" i="3" s="1"/>
  <c r="AT883" i="3"/>
  <c r="BA944" i="1"/>
  <c r="BA906" i="3" s="1"/>
  <c r="AU906" i="3"/>
  <c r="BA905" i="1"/>
  <c r="BA867" i="3" s="1"/>
  <c r="AU867" i="3"/>
  <c r="AZ890" i="1"/>
  <c r="AZ852" i="3" s="1"/>
  <c r="AT852" i="3"/>
  <c r="BA853" i="1"/>
  <c r="BA815" i="3" s="1"/>
  <c r="AU815" i="3"/>
  <c r="AZ881" i="1"/>
  <c r="AZ843" i="3" s="1"/>
  <c r="AT843" i="3"/>
  <c r="BA871" i="1"/>
  <c r="BA833" i="3" s="1"/>
  <c r="AU833" i="3"/>
  <c r="AZ875" i="1"/>
  <c r="AZ837" i="3" s="1"/>
  <c r="AT837" i="3"/>
  <c r="AZ860" i="1"/>
  <c r="AZ822" i="3" s="1"/>
  <c r="AT822" i="3"/>
  <c r="AZ834" i="1"/>
  <c r="AZ796" i="3" s="1"/>
  <c r="AT796" i="3"/>
  <c r="O820" i="1"/>
  <c r="BA822" i="1"/>
  <c r="BA784" i="3" s="1"/>
  <c r="AU784" i="3"/>
  <c r="BA800" i="1"/>
  <c r="BA762" i="3" s="1"/>
  <c r="AU762" i="3"/>
  <c r="AZ798" i="1"/>
  <c r="AZ760" i="3" s="1"/>
  <c r="AT760" i="3"/>
  <c r="BA785" i="1"/>
  <c r="BA747" i="3" s="1"/>
  <c r="AU747" i="3"/>
  <c r="P800" i="1"/>
  <c r="BA753" i="1"/>
  <c r="BA715" i="3" s="1"/>
  <c r="AU715" i="3"/>
  <c r="BA791" i="1"/>
  <c r="BA753" i="3" s="1"/>
  <c r="AU753" i="3"/>
  <c r="AZ712" i="1"/>
  <c r="AZ674" i="3" s="1"/>
  <c r="AT674" i="3"/>
  <c r="BA675" i="1"/>
  <c r="BA637" i="3" s="1"/>
  <c r="AU637" i="3"/>
  <c r="BA715" i="1"/>
  <c r="BA677" i="3" s="1"/>
  <c r="AU677" i="3"/>
  <c r="BA680" i="1"/>
  <c r="BA642" i="3" s="1"/>
  <c r="AU642" i="3"/>
  <c r="AZ657" i="1"/>
  <c r="AZ619" i="3" s="1"/>
  <c r="AT619" i="3"/>
  <c r="AZ576" i="1"/>
  <c r="AZ538" i="3" s="1"/>
  <c r="AT538" i="3"/>
  <c r="AZ624" i="1"/>
  <c r="AZ586" i="3" s="1"/>
  <c r="AT586" i="3"/>
  <c r="AZ587" i="1"/>
  <c r="AZ549" i="3" s="1"/>
  <c r="AT549" i="3"/>
  <c r="AZ567" i="1"/>
  <c r="AZ529" i="3" s="1"/>
  <c r="AT529" i="3"/>
  <c r="BA513" i="1"/>
  <c r="BA475" i="3" s="1"/>
  <c r="AU475" i="3"/>
  <c r="BA509" i="1"/>
  <c r="BA471" i="3" s="1"/>
  <c r="AU471" i="3"/>
  <c r="AZ560" i="1"/>
  <c r="AZ522" i="3" s="1"/>
  <c r="AT522" i="3"/>
  <c r="BA568" i="1"/>
  <c r="BA530" i="3" s="1"/>
  <c r="AU530" i="3"/>
  <c r="BA515" i="1"/>
  <c r="BA477" i="3" s="1"/>
  <c r="AU477" i="3"/>
  <c r="AZ520" i="1"/>
  <c r="AZ482" i="3" s="1"/>
  <c r="AT482" i="3"/>
  <c r="BA511" i="1"/>
  <c r="BA473" i="3" s="1"/>
  <c r="AU473" i="3"/>
  <c r="BA510" i="1"/>
  <c r="BA472" i="3" s="1"/>
  <c r="AU472" i="3"/>
  <c r="AZ482" i="1"/>
  <c r="AZ444" i="3" s="1"/>
  <c r="AT444" i="3"/>
  <c r="BA447" i="1"/>
  <c r="BA409" i="3" s="1"/>
  <c r="AU409" i="3"/>
  <c r="AZ470" i="1"/>
  <c r="AZ432" i="3" s="1"/>
  <c r="AT432" i="3"/>
  <c r="AZ433" i="1"/>
  <c r="AZ395" i="3" s="1"/>
  <c r="AT395" i="3"/>
  <c r="BA466" i="1"/>
  <c r="BA428" i="3" s="1"/>
  <c r="AU428" i="3"/>
  <c r="AZ453" i="1"/>
  <c r="AZ415" i="3" s="1"/>
  <c r="AT415" i="3"/>
  <c r="AZ431" i="1"/>
  <c r="AZ393" i="3" s="1"/>
  <c r="AT393" i="3"/>
  <c r="AZ472" i="1"/>
  <c r="AZ434" i="3" s="1"/>
  <c r="AT434" i="3"/>
  <c r="AZ380" i="1"/>
  <c r="AZ342" i="3" s="1"/>
  <c r="AT342" i="3"/>
  <c r="BA356" i="1"/>
  <c r="BA318" i="3" s="1"/>
  <c r="AU318" i="3"/>
  <c r="AZ257" i="1"/>
  <c r="AZ219" i="3" s="1"/>
  <c r="AT219" i="3"/>
  <c r="BA519" i="1"/>
  <c r="BA481" i="3" s="1"/>
  <c r="AU481" i="3"/>
  <c r="AZ351" i="1"/>
  <c r="AZ313" i="3" s="1"/>
  <c r="AT313" i="3"/>
  <c r="AZ423" i="1"/>
  <c r="AZ385" i="3" s="1"/>
  <c r="AT385" i="3"/>
  <c r="BA461" i="1"/>
  <c r="BA423" i="3" s="1"/>
  <c r="AU423" i="3"/>
  <c r="AZ387" i="1"/>
  <c r="AZ349" i="3" s="1"/>
  <c r="AT349" i="3"/>
  <c r="BA297" i="1"/>
  <c r="BA259" i="3" s="1"/>
  <c r="AU259" i="3"/>
  <c r="BA385" i="1"/>
  <c r="BA347" i="3" s="1"/>
  <c r="AU347" i="3"/>
  <c r="BA336" i="1"/>
  <c r="BA298" i="3" s="1"/>
  <c r="AU298" i="3"/>
  <c r="BA274" i="1"/>
  <c r="BA236" i="3" s="1"/>
  <c r="AU236" i="3"/>
  <c r="BA292" i="1"/>
  <c r="BA254" i="3" s="1"/>
  <c r="AU254" i="3"/>
  <c r="AZ243" i="1"/>
  <c r="AZ205" i="3" s="1"/>
  <c r="AT205" i="3"/>
  <c r="BA247" i="1"/>
  <c r="BA209" i="3" s="1"/>
  <c r="AU209" i="3"/>
  <c r="BA232" i="1"/>
  <c r="BA194" i="3" s="1"/>
  <c r="AU194" i="3"/>
  <c r="BA219" i="1"/>
  <c r="BA181" i="3" s="1"/>
  <c r="AU181" i="3"/>
  <c r="AZ143" i="1"/>
  <c r="AZ105" i="3" s="1"/>
  <c r="AT105" i="3"/>
  <c r="AZ189" i="1"/>
  <c r="AZ151" i="3" s="1"/>
  <c r="AT151" i="3"/>
  <c r="BA231" i="1"/>
  <c r="BA193" i="3" s="1"/>
  <c r="AU193" i="3"/>
  <c r="AZ263" i="1"/>
  <c r="AZ225" i="3" s="1"/>
  <c r="AT225" i="3"/>
  <c r="O215" i="1"/>
  <c r="O214" i="1" s="1"/>
  <c r="AZ187" i="1"/>
  <c r="AZ149" i="3" s="1"/>
  <c r="AT149" i="3"/>
  <c r="BA238" i="1"/>
  <c r="BA200" i="3" s="1"/>
  <c r="AU200" i="3"/>
  <c r="BA99" i="1"/>
  <c r="BA61" i="3" s="1"/>
  <c r="AU61" i="3"/>
  <c r="BA114" i="1"/>
  <c r="BA76" i="3" s="1"/>
  <c r="AU76" i="3"/>
  <c r="BA141" i="1"/>
  <c r="BA103" i="3" s="1"/>
  <c r="AU103" i="3"/>
  <c r="BA91" i="1"/>
  <c r="BA53" i="3" s="1"/>
  <c r="AU53" i="3"/>
  <c r="AZ131" i="1"/>
  <c r="AZ93" i="3" s="1"/>
  <c r="AT93" i="3"/>
  <c r="AZ106" i="1"/>
  <c r="AZ68" i="3" s="1"/>
  <c r="AT68" i="3"/>
  <c r="N118" i="1"/>
  <c r="N117" i="1" s="1"/>
  <c r="BA98" i="1"/>
  <c r="BA60" i="3" s="1"/>
  <c r="AU60" i="3"/>
  <c r="O118" i="1"/>
  <c r="BA65" i="1"/>
  <c r="BA27" i="3" s="1"/>
  <c r="AU27" i="3"/>
  <c r="AA13" i="3"/>
  <c r="W13" i="3"/>
  <c r="AC70" i="3"/>
  <c r="AC69" i="3" s="1"/>
  <c r="AC14" i="3" s="1"/>
  <c r="X717" i="3"/>
  <c r="X716" i="3" s="1"/>
  <c r="X13" i="3" s="1"/>
  <c r="T13" i="3"/>
  <c r="B273" i="3"/>
  <c r="E274" i="3"/>
  <c r="AB70" i="3"/>
  <c r="AB69" i="3" s="1"/>
  <c r="AB14" i="3" s="1"/>
  <c r="AB13" i="3" s="1"/>
  <c r="E249" i="3"/>
  <c r="B248" i="3"/>
  <c r="W661" i="1"/>
  <c r="W29" i="1"/>
  <c r="V18" i="1"/>
  <c r="O117" i="1"/>
  <c r="Y661" i="1"/>
  <c r="Y29" i="1"/>
  <c r="X108" i="1"/>
  <c r="X18" i="1"/>
  <c r="V955" i="1"/>
  <c r="V954" i="1" s="1"/>
  <c r="V37" i="1" s="1"/>
  <c r="W595" i="1"/>
  <c r="W25" i="1" s="1"/>
  <c r="W26" i="1"/>
  <c r="AE595" i="1"/>
  <c r="AE25" i="1" s="1"/>
  <c r="AE26" i="1"/>
  <c r="AA18" i="1"/>
  <c r="AK19" i="1"/>
  <c r="Z18" i="1"/>
  <c r="O1051" i="1"/>
  <c r="AN595" i="1"/>
  <c r="AN25" i="1" s="1"/>
  <c r="AN26" i="1"/>
  <c r="V595" i="1"/>
  <c r="V25" i="1" s="1"/>
  <c r="V26" i="1"/>
  <c r="Y886" i="1"/>
  <c r="Y35" i="1" s="1"/>
  <c r="Z685" i="1"/>
  <c r="Z31" i="1"/>
  <c r="O620" i="1"/>
  <c r="V12" i="1"/>
  <c r="V53" i="1"/>
  <c r="V10" i="1" s="1"/>
  <c r="AK31" i="1"/>
  <c r="AH661" i="1"/>
  <c r="AH29" i="1"/>
  <c r="AA595" i="1"/>
  <c r="AA25" i="1" s="1"/>
  <c r="AA26" i="1"/>
  <c r="N1094" i="1"/>
  <c r="AB1095" i="1"/>
  <c r="AD1095" i="1" s="1"/>
  <c r="AD1057" i="3" s="1"/>
  <c r="AC1096" i="1"/>
  <c r="P1096" i="1"/>
  <c r="P1097" i="1"/>
  <c r="P1091" i="1"/>
  <c r="AC1085" i="1"/>
  <c r="AC1083" i="1" s="1"/>
  <c r="P1085" i="1"/>
  <c r="O1083" i="1"/>
  <c r="AR1090" i="1"/>
  <c r="AS1090" i="1" s="1"/>
  <c r="AS1052" i="3" s="1"/>
  <c r="AD1090" i="1"/>
  <c r="AD1052" i="3" s="1"/>
  <c r="AR1056" i="1"/>
  <c r="AS1056" i="1" s="1"/>
  <c r="AS1018" i="3" s="1"/>
  <c r="AD1056" i="1"/>
  <c r="AD1018" i="3" s="1"/>
  <c r="AJ1068" i="1"/>
  <c r="AJ1030" i="3" s="1"/>
  <c r="AH1067" i="1"/>
  <c r="AJ1072" i="1"/>
  <c r="AJ1034" i="3" s="1"/>
  <c r="AH1071" i="1"/>
  <c r="AJ1071" i="1" s="1"/>
  <c r="AJ1033" i="3" s="1"/>
  <c r="AF1071" i="1"/>
  <c r="AG1071" i="1" s="1"/>
  <c r="AG1033" i="3" s="1"/>
  <c r="AG1072" i="1"/>
  <c r="AG1034" i="3" s="1"/>
  <c r="P1003" i="1"/>
  <c r="AB1003" i="1"/>
  <c r="N1002" i="1"/>
  <c r="N999" i="1" s="1"/>
  <c r="AD993" i="1"/>
  <c r="AD955" i="3" s="1"/>
  <c r="AB998" i="1"/>
  <c r="N997" i="1"/>
  <c r="AC987" i="1"/>
  <c r="P987" i="1"/>
  <c r="AS978" i="1"/>
  <c r="AS940" i="3" s="1"/>
  <c r="AB973" i="1"/>
  <c r="AQ973" i="1" s="1"/>
  <c r="AQ974" i="1"/>
  <c r="AB968" i="1"/>
  <c r="AQ969" i="1"/>
  <c r="AP912" i="1"/>
  <c r="AP874" i="3" s="1"/>
  <c r="AO900" i="1"/>
  <c r="AC935" i="1"/>
  <c r="AC932" i="1" s="1"/>
  <c r="AR932" i="1" s="1"/>
  <c r="P935" i="1"/>
  <c r="AS948" i="1"/>
  <c r="AS910" i="3" s="1"/>
  <c r="N932" i="1"/>
  <c r="P932" i="1" s="1"/>
  <c r="P909" i="1"/>
  <c r="N893" i="1"/>
  <c r="P893" i="1" s="1"/>
  <c r="AB894" i="1"/>
  <c r="AD894" i="1" s="1"/>
  <c r="AD856" i="3" s="1"/>
  <c r="AR929" i="1"/>
  <c r="AS929" i="1" s="1"/>
  <c r="AS891" i="3" s="1"/>
  <c r="AD929" i="1"/>
  <c r="AD891" i="3" s="1"/>
  <c r="AR913" i="1"/>
  <c r="U886" i="1"/>
  <c r="U35" i="1" s="1"/>
  <c r="P877" i="1"/>
  <c r="AC877" i="1"/>
  <c r="O845" i="1"/>
  <c r="AC846" i="1"/>
  <c r="P846" i="1"/>
  <c r="N895" i="1"/>
  <c r="AB896" i="1"/>
  <c r="AD881" i="1"/>
  <c r="AD843" i="3" s="1"/>
  <c r="AD871" i="1"/>
  <c r="AD833" i="3" s="1"/>
  <c r="AR871" i="1"/>
  <c r="AS871" i="1" s="1"/>
  <c r="AS833" i="3" s="1"/>
  <c r="P862" i="1"/>
  <c r="AC841" i="1"/>
  <c r="P841" i="1"/>
  <c r="O839" i="1"/>
  <c r="AG767" i="1"/>
  <c r="AG729" i="3" s="1"/>
  <c r="P822" i="1"/>
  <c r="AM819" i="1"/>
  <c r="AM781" i="3" s="1"/>
  <c r="AL788" i="1"/>
  <c r="P795" i="1"/>
  <c r="AG780" i="1"/>
  <c r="AG742" i="3" s="1"/>
  <c r="AF779" i="1"/>
  <c r="AG779" i="1" s="1"/>
  <c r="AG741" i="3" s="1"/>
  <c r="AQ782" i="1"/>
  <c r="AQ781" i="1" s="1"/>
  <c r="AQ780" i="1" s="1"/>
  <c r="AB781" i="1"/>
  <c r="AB780" i="1" s="1"/>
  <c r="AC717" i="1"/>
  <c r="P717" i="1"/>
  <c r="AC753" i="1"/>
  <c r="P753" i="1"/>
  <c r="AC784" i="1"/>
  <c r="AR785" i="1"/>
  <c r="AC712" i="1"/>
  <c r="P712" i="1"/>
  <c r="AH757" i="1"/>
  <c r="AJ701" i="1"/>
  <c r="AJ663" i="3" s="1"/>
  <c r="AI694" i="1"/>
  <c r="AJ694" i="1" s="1"/>
  <c r="AJ656" i="3" s="1"/>
  <c r="AB656" i="1"/>
  <c r="N655" i="1"/>
  <c r="N654" i="1" s="1"/>
  <c r="N653" i="1" s="1"/>
  <c r="AD634" i="1"/>
  <c r="AD596" i="3" s="1"/>
  <c r="AR634" i="1"/>
  <c r="AC633" i="1"/>
  <c r="AH685" i="1"/>
  <c r="AH30" i="1" s="1"/>
  <c r="AH31" i="1"/>
  <c r="AD629" i="1"/>
  <c r="AD591" i="3" s="1"/>
  <c r="AR629" i="1"/>
  <c r="AS629" i="1" s="1"/>
  <c r="AS591" i="3" s="1"/>
  <c r="O709" i="1"/>
  <c r="O691" i="1"/>
  <c r="P691" i="1" s="1"/>
  <c r="P692" i="1"/>
  <c r="AG597" i="1"/>
  <c r="AG559" i="3" s="1"/>
  <c r="AD650" i="1"/>
  <c r="AD612" i="3" s="1"/>
  <c r="AR586" i="1"/>
  <c r="AS586" i="1" s="1"/>
  <c r="AS548" i="3" s="1"/>
  <c r="AD586" i="1"/>
  <c r="AD548" i="3" s="1"/>
  <c r="N636" i="1"/>
  <c r="N635" i="1" s="1"/>
  <c r="AC583" i="1"/>
  <c r="P583" i="1"/>
  <c r="AP599" i="1"/>
  <c r="AP561" i="3" s="1"/>
  <c r="AO598" i="1"/>
  <c r="AD585" i="1"/>
  <c r="AD547" i="3" s="1"/>
  <c r="AK661" i="1"/>
  <c r="AK29" i="1"/>
  <c r="P602" i="1"/>
  <c r="AC602" i="1"/>
  <c r="AC567" i="1"/>
  <c r="P567" i="1"/>
  <c r="P606" i="1"/>
  <c r="AC606" i="1"/>
  <c r="AI607" i="1"/>
  <c r="AJ607" i="1" s="1"/>
  <c r="AJ569" i="3" s="1"/>
  <c r="P513" i="1"/>
  <c r="AC513" i="1"/>
  <c r="AC551" i="1"/>
  <c r="P551" i="1"/>
  <c r="P501" i="1"/>
  <c r="AC501" i="1"/>
  <c r="AG615" i="1"/>
  <c r="AG577" i="3" s="1"/>
  <c r="AF607" i="1"/>
  <c r="AG607" i="1" s="1"/>
  <c r="AG569" i="3" s="1"/>
  <c r="P535" i="1"/>
  <c r="AC535" i="1"/>
  <c r="P527" i="1"/>
  <c r="AC527" i="1"/>
  <c r="P523" i="1"/>
  <c r="AC523" i="1"/>
  <c r="N426" i="1"/>
  <c r="N425" i="1" s="1"/>
  <c r="AB427" i="1"/>
  <c r="AD427" i="1" s="1"/>
  <c r="AD389" i="3" s="1"/>
  <c r="AS508" i="1"/>
  <c r="AS470" i="3" s="1"/>
  <c r="AC483" i="1"/>
  <c r="P483" i="1"/>
  <c r="AM408" i="1"/>
  <c r="AM370" i="3" s="1"/>
  <c r="AC488" i="1"/>
  <c r="P488" i="1"/>
  <c r="AC466" i="1"/>
  <c r="P466" i="1"/>
  <c r="AJ419" i="1"/>
  <c r="AJ381" i="3" s="1"/>
  <c r="AJ435" i="1"/>
  <c r="AJ397" i="3" s="1"/>
  <c r="AC376" i="1"/>
  <c r="P376" i="1"/>
  <c r="P455" i="1"/>
  <c r="AC422" i="1"/>
  <c r="P422" i="1"/>
  <c r="O421" i="1"/>
  <c r="AG408" i="1"/>
  <c r="AG370" i="3" s="1"/>
  <c r="AC440" i="1"/>
  <c r="P440" i="1"/>
  <c r="P369" i="1"/>
  <c r="O368" i="1"/>
  <c r="AI333" i="1"/>
  <c r="AJ333" i="1" s="1"/>
  <c r="AJ295" i="3" s="1"/>
  <c r="AJ349" i="1"/>
  <c r="AJ311" i="3" s="1"/>
  <c r="AJ325" i="1"/>
  <c r="AJ287" i="3" s="1"/>
  <c r="AD289" i="1"/>
  <c r="AD251" i="3" s="1"/>
  <c r="AR289" i="1"/>
  <c r="AS289" i="1" s="1"/>
  <c r="AS251" i="3" s="1"/>
  <c r="P297" i="1"/>
  <c r="AC297" i="1"/>
  <c r="O296" i="1"/>
  <c r="AS353" i="1"/>
  <c r="AS315" i="3" s="1"/>
  <c r="AF333" i="1"/>
  <c r="P385" i="1"/>
  <c r="AC385" i="1"/>
  <c r="AB283" i="1"/>
  <c r="AE324" i="1"/>
  <c r="AE21" i="1" s="1"/>
  <c r="O290" i="1"/>
  <c r="R290" i="1"/>
  <c r="AT290" i="1" s="1"/>
  <c r="N290" i="1"/>
  <c r="AB290" i="1" s="1"/>
  <c r="AQ290" i="1" s="1"/>
  <c r="S290" i="1"/>
  <c r="AU290" i="1" s="1"/>
  <c r="AL399" i="1"/>
  <c r="AM400" i="1"/>
  <c r="AM362" i="3" s="1"/>
  <c r="AC224" i="1"/>
  <c r="P224" i="1"/>
  <c r="AR193" i="1"/>
  <c r="AS193" i="1" s="1"/>
  <c r="AS155" i="3" s="1"/>
  <c r="AD193" i="1"/>
  <c r="AD155" i="3" s="1"/>
  <c r="P236" i="1"/>
  <c r="AC236" i="1"/>
  <c r="P199" i="1"/>
  <c r="AC199" i="1"/>
  <c r="AS274" i="1"/>
  <c r="AS236" i="3" s="1"/>
  <c r="AR218" i="1"/>
  <c r="AS218" i="1" s="1"/>
  <c r="AS180" i="3" s="1"/>
  <c r="AD218" i="1"/>
  <c r="AD180" i="3" s="1"/>
  <c r="P189" i="1"/>
  <c r="AC189" i="1"/>
  <c r="AS261" i="1"/>
  <c r="AS223" i="3" s="1"/>
  <c r="AC239" i="1"/>
  <c r="P239" i="1"/>
  <c r="AC129" i="1"/>
  <c r="P129" i="1"/>
  <c r="AC181" i="1"/>
  <c r="AD182" i="1"/>
  <c r="AD144" i="3" s="1"/>
  <c r="AR182" i="1"/>
  <c r="AD146" i="1"/>
  <c r="AD108" i="3" s="1"/>
  <c r="AR146" i="1"/>
  <c r="AD119" i="1"/>
  <c r="AD81" i="3" s="1"/>
  <c r="AR119" i="1"/>
  <c r="P103" i="1"/>
  <c r="AC103" i="1"/>
  <c r="AL183" i="1"/>
  <c r="AM183" i="1" s="1"/>
  <c r="AM145" i="3" s="1"/>
  <c r="AM184" i="1"/>
  <c r="AM146" i="3" s="1"/>
  <c r="AD168" i="1"/>
  <c r="AD130" i="3" s="1"/>
  <c r="AR168" i="1"/>
  <c r="AS168" i="1" s="1"/>
  <c r="AS130" i="3" s="1"/>
  <c r="AC127" i="1"/>
  <c r="P127" i="1"/>
  <c r="O76" i="1"/>
  <c r="AM174" i="1"/>
  <c r="AM136" i="3" s="1"/>
  <c r="AL173" i="1"/>
  <c r="AM173" i="1" s="1"/>
  <c r="AM135" i="3" s="1"/>
  <c r="AR85" i="1"/>
  <c r="AD202" i="1"/>
  <c r="AD164" i="3" s="1"/>
  <c r="P126" i="1"/>
  <c r="O125" i="1"/>
  <c r="AC126" i="1"/>
  <c r="T12" i="1"/>
  <c r="T53" i="1"/>
  <c r="AR86" i="1"/>
  <c r="AS86" i="1" s="1"/>
  <c r="AS48" i="3" s="1"/>
  <c r="AD86" i="1"/>
  <c r="AD48" i="3" s="1"/>
  <c r="Z10" i="1"/>
  <c r="AE10" i="1"/>
  <c r="AD98" i="1"/>
  <c r="AD60" i="3" s="1"/>
  <c r="AD1099" i="1"/>
  <c r="AD1061" i="3" s="1"/>
  <c r="AR1099" i="1"/>
  <c r="AS1099" i="1" s="1"/>
  <c r="AS1061" i="3" s="1"/>
  <c r="N1073" i="1"/>
  <c r="AB1074" i="1"/>
  <c r="AD1074" i="1" s="1"/>
  <c r="AD1036" i="3" s="1"/>
  <c r="AD1086" i="1"/>
  <c r="AD1048" i="3" s="1"/>
  <c r="AR1086" i="1"/>
  <c r="AS1086" i="1" s="1"/>
  <c r="AS1048" i="3" s="1"/>
  <c r="AM1075" i="1"/>
  <c r="AM1037" i="3" s="1"/>
  <c r="AL1071" i="1"/>
  <c r="AM1071" i="1" s="1"/>
  <c r="AM1033" i="3" s="1"/>
  <c r="P1035" i="1"/>
  <c r="AC1035" i="1"/>
  <c r="AB1025" i="1"/>
  <c r="N1024" i="1"/>
  <c r="N1023" i="1" s="1"/>
  <c r="O999" i="1"/>
  <c r="AI1017" i="1"/>
  <c r="AJ1018" i="1"/>
  <c r="AJ980" i="3" s="1"/>
  <c r="AD1038" i="1"/>
  <c r="AD1000" i="3" s="1"/>
  <c r="AR990" i="1"/>
  <c r="AS990" i="1" s="1"/>
  <c r="AS952" i="3" s="1"/>
  <c r="AD990" i="1"/>
  <c r="AD952" i="3" s="1"/>
  <c r="AR1007" i="1"/>
  <c r="AC1006" i="1"/>
  <c r="AB996" i="1"/>
  <c r="P996" i="1"/>
  <c r="P982" i="1"/>
  <c r="AC982" i="1"/>
  <c r="O981" i="1"/>
  <c r="AF966" i="1"/>
  <c r="AG967" i="1"/>
  <c r="AG929" i="3" s="1"/>
  <c r="AC983" i="1"/>
  <c r="P983" i="1"/>
  <c r="AO956" i="1"/>
  <c r="AP957" i="1"/>
  <c r="AP919" i="3" s="1"/>
  <c r="AD947" i="1"/>
  <c r="AD909" i="3" s="1"/>
  <c r="AR947" i="1"/>
  <c r="AS947" i="1" s="1"/>
  <c r="AS909" i="3" s="1"/>
  <c r="AB964" i="1"/>
  <c r="AQ965" i="1"/>
  <c r="AS965" i="1" s="1"/>
  <c r="AS927" i="3" s="1"/>
  <c r="O937" i="1"/>
  <c r="P938" i="1"/>
  <c r="AC938" i="1"/>
  <c r="AC921" i="1"/>
  <c r="P921" i="1"/>
  <c r="AD909" i="1"/>
  <c r="AD871" i="3" s="1"/>
  <c r="AR909" i="1"/>
  <c r="AS909" i="1" s="1"/>
  <c r="AS871" i="3" s="1"/>
  <c r="AC927" i="1"/>
  <c r="P927" i="1"/>
  <c r="AM887" i="1"/>
  <c r="AM849" i="3" s="1"/>
  <c r="AD905" i="1"/>
  <c r="AD867" i="3" s="1"/>
  <c r="AQ873" i="1"/>
  <c r="AS873" i="1" s="1"/>
  <c r="AS835" i="3" s="1"/>
  <c r="AD873" i="1"/>
  <c r="AD835" i="3" s="1"/>
  <c r="P873" i="1"/>
  <c r="AD880" i="1"/>
  <c r="AD842" i="3" s="1"/>
  <c r="AR880" i="1"/>
  <c r="AC879" i="1"/>
  <c r="AC878" i="1"/>
  <c r="P878" i="1"/>
  <c r="P896" i="1"/>
  <c r="O895" i="1"/>
  <c r="O892" i="1" s="1"/>
  <c r="AC896" i="1"/>
  <c r="AC882" i="1"/>
  <c r="AD882" i="1" s="1"/>
  <c r="AD844" i="3" s="1"/>
  <c r="AR883" i="1"/>
  <c r="AD883" i="1"/>
  <c r="AD845" i="3" s="1"/>
  <c r="P875" i="1"/>
  <c r="AC875" i="1"/>
  <c r="AD863" i="1"/>
  <c r="AD825" i="3" s="1"/>
  <c r="AC862" i="1"/>
  <c r="AR863" i="1"/>
  <c r="AC858" i="1"/>
  <c r="P858" i="1"/>
  <c r="AR890" i="1"/>
  <c r="AC889" i="1"/>
  <c r="N847" i="1"/>
  <c r="AB848" i="1"/>
  <c r="AD831" i="1"/>
  <c r="AD793" i="3" s="1"/>
  <c r="AR831" i="1"/>
  <c r="AS831" i="1" s="1"/>
  <c r="AS793" i="3" s="1"/>
  <c r="AS857" i="1"/>
  <c r="AS819" i="3" s="1"/>
  <c r="AC816" i="1"/>
  <c r="O815" i="1"/>
  <c r="P816" i="1"/>
  <c r="AC778" i="1"/>
  <c r="O777" i="1"/>
  <c r="P777" i="1" s="1"/>
  <c r="P778" i="1"/>
  <c r="P794" i="1"/>
  <c r="AC794" i="1"/>
  <c r="P812" i="1"/>
  <c r="AC812" i="1"/>
  <c r="AC806" i="1" s="1"/>
  <c r="AR817" i="1"/>
  <c r="AS817" i="1" s="1"/>
  <c r="AS779" i="3" s="1"/>
  <c r="AD817" i="1"/>
  <c r="AD779" i="3" s="1"/>
  <c r="AQ776" i="1"/>
  <c r="AQ775" i="1" s="1"/>
  <c r="AQ774" i="1" s="1"/>
  <c r="AB775" i="1"/>
  <c r="AB774" i="1" s="1"/>
  <c r="AF747" i="1"/>
  <c r="AG748" i="1"/>
  <c r="AG710" i="3" s="1"/>
  <c r="AC730" i="1"/>
  <c r="P730" i="1"/>
  <c r="AD670" i="1"/>
  <c r="AD632" i="3" s="1"/>
  <c r="AR670" i="1"/>
  <c r="X686" i="1"/>
  <c r="AF653" i="1"/>
  <c r="AG653" i="1" s="1"/>
  <c r="AG615" i="3" s="1"/>
  <c r="AG654" i="1"/>
  <c r="AG616" i="3" s="1"/>
  <c r="AN757" i="1"/>
  <c r="AC605" i="1"/>
  <c r="P605" i="1"/>
  <c r="AA661" i="1"/>
  <c r="AA29" i="1"/>
  <c r="AK615" i="1"/>
  <c r="AR622" i="1"/>
  <c r="AL607" i="1"/>
  <c r="O616" i="1"/>
  <c r="AC617" i="1"/>
  <c r="P617" i="1"/>
  <c r="AC609" i="1"/>
  <c r="AR610" i="1"/>
  <c r="AD610" i="1"/>
  <c r="AD572" i="3" s="1"/>
  <c r="AC584" i="1"/>
  <c r="P584" i="1"/>
  <c r="AC579" i="1"/>
  <c r="P579" i="1"/>
  <c r="P530" i="1"/>
  <c r="AC530" i="1"/>
  <c r="P548" i="1"/>
  <c r="AC548" i="1"/>
  <c r="P526" i="1"/>
  <c r="AC526" i="1"/>
  <c r="AR550" i="1"/>
  <c r="AS550" i="1" s="1"/>
  <c r="AS512" i="3" s="1"/>
  <c r="AD550" i="1"/>
  <c r="AD512" i="3" s="1"/>
  <c r="P568" i="1"/>
  <c r="AC568" i="1"/>
  <c r="AC468" i="1"/>
  <c r="P468" i="1"/>
  <c r="P504" i="1"/>
  <c r="AC504" i="1"/>
  <c r="AC490" i="1"/>
  <c r="P490" i="1"/>
  <c r="P492" i="1"/>
  <c r="AD492" i="1"/>
  <c r="AD454" i="3" s="1"/>
  <c r="AC470" i="1"/>
  <c r="P470" i="1"/>
  <c r="AC449" i="1"/>
  <c r="P449" i="1"/>
  <c r="P431" i="1"/>
  <c r="AC431" i="1"/>
  <c r="O391" i="1"/>
  <c r="P391" i="1" s="1"/>
  <c r="P392" i="1"/>
  <c r="AC392" i="1"/>
  <c r="AC462" i="1"/>
  <c r="P462" i="1"/>
  <c r="O425" i="1"/>
  <c r="P377" i="1"/>
  <c r="AC377" i="1"/>
  <c r="AR386" i="1"/>
  <c r="AS386" i="1" s="1"/>
  <c r="AS348" i="3" s="1"/>
  <c r="AD386" i="1"/>
  <c r="AD348" i="3" s="1"/>
  <c r="AJ367" i="1"/>
  <c r="AJ329" i="3" s="1"/>
  <c r="AI434" i="1"/>
  <c r="AJ434" i="1" s="1"/>
  <c r="AJ396" i="3" s="1"/>
  <c r="N421" i="1"/>
  <c r="N420" i="1" s="1"/>
  <c r="N419" i="1" s="1"/>
  <c r="AB422" i="1"/>
  <c r="P389" i="1"/>
  <c r="AC389" i="1"/>
  <c r="AC432" i="1"/>
  <c r="P432" i="1"/>
  <c r="P461" i="1"/>
  <c r="AC461" i="1"/>
  <c r="AD465" i="1"/>
  <c r="AD427" i="3" s="1"/>
  <c r="AR465" i="1"/>
  <c r="AS465" i="1" s="1"/>
  <c r="AS427" i="3" s="1"/>
  <c r="AR251" i="1"/>
  <c r="AD251" i="1"/>
  <c r="AD213" i="3" s="1"/>
  <c r="AC250" i="1"/>
  <c r="AD250" i="1" s="1"/>
  <c r="AD212" i="3" s="1"/>
  <c r="AR512" i="1"/>
  <c r="AS512" i="1" s="1"/>
  <c r="AS474" i="3" s="1"/>
  <c r="AD512" i="1"/>
  <c r="AD474" i="3" s="1"/>
  <c r="AD275" i="1"/>
  <c r="AD237" i="3" s="1"/>
  <c r="AR275" i="1"/>
  <c r="AS275" i="1" s="1"/>
  <c r="AS237" i="3" s="1"/>
  <c r="AC375" i="1"/>
  <c r="O374" i="1"/>
  <c r="P375" i="1"/>
  <c r="P339" i="1"/>
  <c r="AC339" i="1"/>
  <c r="AJ401" i="1"/>
  <c r="AJ363" i="3" s="1"/>
  <c r="AI400" i="1"/>
  <c r="AD191" i="1"/>
  <c r="AD153" i="3" s="1"/>
  <c r="AR191" i="1"/>
  <c r="AS191" i="1" s="1"/>
  <c r="AS153" i="3" s="1"/>
  <c r="P159" i="1"/>
  <c r="AC159" i="1"/>
  <c r="P172" i="1"/>
  <c r="AC172" i="1"/>
  <c r="AC198" i="1"/>
  <c r="P198" i="1"/>
  <c r="P158" i="1"/>
  <c r="AC158" i="1"/>
  <c r="AD194" i="1"/>
  <c r="AD156" i="3" s="1"/>
  <c r="AR194" i="1"/>
  <c r="AS194" i="1" s="1"/>
  <c r="AS156" i="3" s="1"/>
  <c r="AC188" i="1"/>
  <c r="P188" i="1"/>
  <c r="N215" i="1"/>
  <c r="N214" i="1" s="1"/>
  <c r="AQ185" i="1"/>
  <c r="AQ184" i="1" s="1"/>
  <c r="AC149" i="1"/>
  <c r="P149" i="1"/>
  <c r="AD141" i="1"/>
  <c r="AD103" i="3" s="1"/>
  <c r="AR141" i="1"/>
  <c r="AS141" i="1" s="1"/>
  <c r="AS103" i="3" s="1"/>
  <c r="AO82" i="1"/>
  <c r="AP83" i="1"/>
  <c r="AP45" i="3" s="1"/>
  <c r="P181" i="1"/>
  <c r="O180" i="1"/>
  <c r="P180" i="1" s="1"/>
  <c r="AC101" i="1"/>
  <c r="P101" i="1"/>
  <c r="AM124" i="1"/>
  <c r="AM86" i="3" s="1"/>
  <c r="AL123" i="1"/>
  <c r="N145" i="1"/>
  <c r="N144" i="1" s="1"/>
  <c r="P115" i="1"/>
  <c r="AC115" i="1"/>
  <c r="P95" i="1"/>
  <c r="AC95" i="1"/>
  <c r="AF183" i="1"/>
  <c r="AG183" i="1" s="1"/>
  <c r="AG145" i="3" s="1"/>
  <c r="AB85" i="1"/>
  <c r="N84" i="1"/>
  <c r="N83" i="1" s="1"/>
  <c r="N82" i="1" s="1"/>
  <c r="N81" i="1" s="1"/>
  <c r="N15" i="1" s="1"/>
  <c r="AG67" i="1"/>
  <c r="AG29" i="3" s="1"/>
  <c r="AF66" i="1"/>
  <c r="AS98" i="1"/>
  <c r="AS60" i="3" s="1"/>
  <c r="AD1092" i="1"/>
  <c r="AD1054" i="3" s="1"/>
  <c r="AR1092" i="1"/>
  <c r="AS1092" i="1" s="1"/>
  <c r="AS1054" i="3" s="1"/>
  <c r="AC1064" i="1"/>
  <c r="AR1064" i="1" s="1"/>
  <c r="AR1065" i="1"/>
  <c r="N1064" i="1"/>
  <c r="P1064" i="1" s="1"/>
  <c r="AB1065" i="1"/>
  <c r="P1086" i="1"/>
  <c r="AD1057" i="1"/>
  <c r="AD1019" i="3" s="1"/>
  <c r="AR1057" i="1"/>
  <c r="AS1057" i="1" s="1"/>
  <c r="AS1019" i="3" s="1"/>
  <c r="AN1050" i="1"/>
  <c r="AP1061" i="1"/>
  <c r="AP1023" i="3" s="1"/>
  <c r="AC1037" i="1"/>
  <c r="P1037" i="1"/>
  <c r="N1079" i="1"/>
  <c r="N1078" i="1" s="1"/>
  <c r="AB1080" i="1"/>
  <c r="AG1067" i="1"/>
  <c r="AG1029" i="3" s="1"/>
  <c r="N1076" i="1"/>
  <c r="N1075" i="1" s="1"/>
  <c r="AB1077" i="1"/>
  <c r="AP1018" i="1"/>
  <c r="AP980" i="3" s="1"/>
  <c r="AO1017" i="1"/>
  <c r="AD1026" i="1"/>
  <c r="AD988" i="3" s="1"/>
  <c r="AR1026" i="1"/>
  <c r="AS1026" i="1" s="1"/>
  <c r="AS988" i="3" s="1"/>
  <c r="AF1030" i="1"/>
  <c r="AG1030" i="1" s="1"/>
  <c r="AG992" i="3" s="1"/>
  <c r="O1024" i="1"/>
  <c r="AC1025" i="1"/>
  <c r="P1025" i="1"/>
  <c r="AS1038" i="1"/>
  <c r="AS1000" i="3" s="1"/>
  <c r="AB1009" i="1"/>
  <c r="AQ1010" i="1"/>
  <c r="AR994" i="1"/>
  <c r="AS994" i="1" s="1"/>
  <c r="AS956" i="3" s="1"/>
  <c r="AD994" i="1"/>
  <c r="AD956" i="3" s="1"/>
  <c r="AD971" i="1"/>
  <c r="AD933" i="3" s="1"/>
  <c r="AR971" i="1"/>
  <c r="AS971" i="1" s="1"/>
  <c r="AS933" i="3" s="1"/>
  <c r="AB951" i="1"/>
  <c r="AQ951" i="1" s="1"/>
  <c r="AQ952" i="1"/>
  <c r="P964" i="1"/>
  <c r="N963" i="1"/>
  <c r="P963" i="1" s="1"/>
  <c r="AB916" i="1"/>
  <c r="N915" i="1"/>
  <c r="N912" i="1" s="1"/>
  <c r="AC910" i="1"/>
  <c r="AR910" i="1" s="1"/>
  <c r="AS910" i="1" s="1"/>
  <c r="AS872" i="3" s="1"/>
  <c r="AD911" i="1"/>
  <c r="AR911" i="1"/>
  <c r="AS911" i="1" s="1"/>
  <c r="AS873" i="3" s="1"/>
  <c r="AQ919" i="1"/>
  <c r="AB918" i="1"/>
  <c r="AR907" i="1"/>
  <c r="AS907" i="1" s="1"/>
  <c r="AS869" i="3" s="1"/>
  <c r="AD907" i="1"/>
  <c r="AD869" i="3" s="1"/>
  <c r="AH900" i="1"/>
  <c r="AH886" i="1" s="1"/>
  <c r="AH35" i="1" s="1"/>
  <c r="AP887" i="1"/>
  <c r="AP849" i="3" s="1"/>
  <c r="N867" i="1"/>
  <c r="N861" i="1" s="1"/>
  <c r="AI900" i="1"/>
  <c r="AI886" i="1" s="1"/>
  <c r="AQ899" i="1"/>
  <c r="AB898" i="1"/>
  <c r="AL900" i="1"/>
  <c r="AB864" i="1"/>
  <c r="AQ865" i="1"/>
  <c r="AQ864" i="1" s="1"/>
  <c r="O888" i="1"/>
  <c r="AD834" i="1"/>
  <c r="AD796" i="3" s="1"/>
  <c r="AR834" i="1"/>
  <c r="AS834" i="1" s="1"/>
  <c r="AS796" i="3" s="1"/>
  <c r="AB841" i="1"/>
  <c r="N839" i="1"/>
  <c r="AR837" i="1"/>
  <c r="AS837" i="1" s="1"/>
  <c r="AS799" i="3" s="1"/>
  <c r="AD837" i="1"/>
  <c r="AD799" i="3" s="1"/>
  <c r="O849" i="1"/>
  <c r="AC850" i="1"/>
  <c r="P850" i="1"/>
  <c r="AD857" i="1"/>
  <c r="AD819" i="3" s="1"/>
  <c r="P797" i="1"/>
  <c r="AC797" i="1"/>
  <c r="AC776" i="1"/>
  <c r="O775" i="1"/>
  <c r="P776" i="1"/>
  <c r="AR803" i="1"/>
  <c r="AS803" i="1" s="1"/>
  <c r="AS765" i="3" s="1"/>
  <c r="AD803" i="1"/>
  <c r="AD765" i="3" s="1"/>
  <c r="AM748" i="1"/>
  <c r="AM710" i="3" s="1"/>
  <c r="AL747" i="1"/>
  <c r="AN685" i="1"/>
  <c r="AN30" i="1" s="1"/>
  <c r="AN31" i="1"/>
  <c r="AD769" i="1"/>
  <c r="AD731" i="3" s="1"/>
  <c r="AR769" i="1"/>
  <c r="AC768" i="1"/>
  <c r="AO746" i="1"/>
  <c r="AP747" i="1"/>
  <c r="AP709" i="3" s="1"/>
  <c r="AC727" i="1"/>
  <c r="P727" i="1"/>
  <c r="O790" i="1"/>
  <c r="P791" i="1"/>
  <c r="AC791" i="1"/>
  <c r="AC772" i="1"/>
  <c r="AD773" i="1"/>
  <c r="AD735" i="3" s="1"/>
  <c r="AR773" i="1"/>
  <c r="AB742" i="1"/>
  <c r="AB741" i="1" s="1"/>
  <c r="AQ743" i="1"/>
  <c r="AQ742" i="1" s="1"/>
  <c r="AQ741" i="1" s="1"/>
  <c r="O806" i="1"/>
  <c r="AO757" i="1"/>
  <c r="AI653" i="1"/>
  <c r="AJ653" i="1" s="1"/>
  <c r="AJ615" i="3" s="1"/>
  <c r="AJ654" i="1"/>
  <c r="AJ616" i="3" s="1"/>
  <c r="AB645" i="1"/>
  <c r="N644" i="1"/>
  <c r="N643" i="1" s="1"/>
  <c r="P718" i="1"/>
  <c r="N669" i="1"/>
  <c r="AG687" i="1"/>
  <c r="AG649" i="3" s="1"/>
  <c r="AQ637" i="1"/>
  <c r="AB636" i="1"/>
  <c r="AM664" i="1"/>
  <c r="AM626" i="3" s="1"/>
  <c r="AL663" i="1"/>
  <c r="AR641" i="1"/>
  <c r="AG708" i="1"/>
  <c r="AG670" i="3" s="1"/>
  <c r="N679" i="1"/>
  <c r="AB680" i="1"/>
  <c r="AO607" i="1"/>
  <c r="AP607" i="1" s="1"/>
  <c r="AP569" i="3" s="1"/>
  <c r="AC576" i="1"/>
  <c r="P576" i="1"/>
  <c r="AD581" i="1"/>
  <c r="AD543" i="3" s="1"/>
  <c r="N593" i="1"/>
  <c r="N592" i="1" s="1"/>
  <c r="AB594" i="1"/>
  <c r="AC630" i="1"/>
  <c r="P630" i="1"/>
  <c r="AQ589" i="1"/>
  <c r="AS589" i="1" s="1"/>
  <c r="AS551" i="3" s="1"/>
  <c r="AD589" i="1"/>
  <c r="AD551" i="3" s="1"/>
  <c r="AP615" i="1"/>
  <c r="AP577" i="3" s="1"/>
  <c r="AH595" i="1"/>
  <c r="AH25" i="1" s="1"/>
  <c r="AH26" i="1"/>
  <c r="N621" i="1"/>
  <c r="N620" i="1" s="1"/>
  <c r="AB622" i="1"/>
  <c r="AD622" i="1" s="1"/>
  <c r="AD584" i="3" s="1"/>
  <c r="P609" i="1"/>
  <c r="O608" i="1"/>
  <c r="AR558" i="1"/>
  <c r="AS558" i="1" s="1"/>
  <c r="AS520" i="3" s="1"/>
  <c r="AD558" i="1"/>
  <c r="AD520" i="3" s="1"/>
  <c r="P529" i="1"/>
  <c r="AC529" i="1"/>
  <c r="P505" i="1"/>
  <c r="AC505" i="1"/>
  <c r="AR549" i="1"/>
  <c r="AS549" i="1" s="1"/>
  <c r="AS511" i="3" s="1"/>
  <c r="AD549" i="1"/>
  <c r="AD511" i="3" s="1"/>
  <c r="P525" i="1"/>
  <c r="AC525" i="1"/>
  <c r="AR570" i="1"/>
  <c r="AS570" i="1" s="1"/>
  <c r="AS532" i="3" s="1"/>
  <c r="AD570" i="1"/>
  <c r="AD532" i="3" s="1"/>
  <c r="P518" i="1"/>
  <c r="AC518" i="1"/>
  <c r="P506" i="1"/>
  <c r="AC506" i="1"/>
  <c r="AC474" i="1"/>
  <c r="P474" i="1"/>
  <c r="P502" i="1"/>
  <c r="AC502" i="1"/>
  <c r="P507" i="1"/>
  <c r="AC507" i="1"/>
  <c r="AB447" i="1"/>
  <c r="AD447" i="1" s="1"/>
  <c r="AD409" i="3" s="1"/>
  <c r="N445" i="1"/>
  <c r="N444" i="1" s="1"/>
  <c r="N406" i="1"/>
  <c r="N405" i="1" s="1"/>
  <c r="N404" i="1" s="1"/>
  <c r="AB407" i="1"/>
  <c r="AS492" i="1"/>
  <c r="AS454" i="3" s="1"/>
  <c r="AG424" i="1"/>
  <c r="AG386" i="3" s="1"/>
  <c r="AL434" i="1"/>
  <c r="AM434" i="1" s="1"/>
  <c r="AM396" i="3" s="1"/>
  <c r="AD463" i="1"/>
  <c r="AD425" i="3" s="1"/>
  <c r="AR463" i="1"/>
  <c r="AS463" i="1" s="1"/>
  <c r="AS425" i="3" s="1"/>
  <c r="AC426" i="1"/>
  <c r="AR427" i="1"/>
  <c r="AG394" i="1"/>
  <c r="AG356" i="3" s="1"/>
  <c r="AD467" i="1"/>
  <c r="AD429" i="3" s="1"/>
  <c r="AR467" i="1"/>
  <c r="AS467" i="1" s="1"/>
  <c r="AS429" i="3" s="1"/>
  <c r="AC344" i="1"/>
  <c r="P344" i="1"/>
  <c r="AQ430" i="1"/>
  <c r="AQ429" i="1" s="1"/>
  <c r="AQ428" i="1" s="1"/>
  <c r="AB429" i="1"/>
  <c r="AB428" i="1" s="1"/>
  <c r="AD396" i="1"/>
  <c r="AD358" i="3" s="1"/>
  <c r="AR396" i="1"/>
  <c r="AC395" i="1"/>
  <c r="AR347" i="1"/>
  <c r="AS347" i="1" s="1"/>
  <c r="AS309" i="3" s="1"/>
  <c r="AD347" i="1"/>
  <c r="AD309" i="3" s="1"/>
  <c r="P402" i="1"/>
  <c r="O401" i="1"/>
  <c r="P381" i="1"/>
  <c r="AC381" i="1"/>
  <c r="AC398" i="1"/>
  <c r="P398" i="1"/>
  <c r="O397" i="1"/>
  <c r="P397" i="1" s="1"/>
  <c r="P512" i="1"/>
  <c r="AL367" i="1"/>
  <c r="AM368" i="1"/>
  <c r="AM330" i="3" s="1"/>
  <c r="AD329" i="1"/>
  <c r="AD291" i="3" s="1"/>
  <c r="AR329" i="1"/>
  <c r="AS329" i="1" s="1"/>
  <c r="AS291" i="3" s="1"/>
  <c r="AD352" i="1"/>
  <c r="AD314" i="3" s="1"/>
  <c r="AC283" i="1"/>
  <c r="P283" i="1"/>
  <c r="AC259" i="1"/>
  <c r="P259" i="1"/>
  <c r="P352" i="1"/>
  <c r="AC320" i="1"/>
  <c r="P320" i="1"/>
  <c r="AF270" i="1"/>
  <c r="AS249" i="1"/>
  <c r="AS211" i="3" s="1"/>
  <c r="AR248" i="1"/>
  <c r="AS248" i="1" s="1"/>
  <c r="AS210" i="3" s="1"/>
  <c r="AC243" i="1"/>
  <c r="P243" i="1"/>
  <c r="AH265" i="1"/>
  <c r="AH20" i="1" s="1"/>
  <c r="AJ266" i="1"/>
  <c r="AJ228" i="3" s="1"/>
  <c r="AR242" i="1"/>
  <c r="AS242" i="1" s="1"/>
  <c r="AS204" i="3" s="1"/>
  <c r="AD242" i="1"/>
  <c r="AD204" i="3" s="1"/>
  <c r="P157" i="1"/>
  <c r="O156" i="1"/>
  <c r="AC157" i="1"/>
  <c r="P197" i="1"/>
  <c r="AC197" i="1"/>
  <c r="N185" i="1"/>
  <c r="N184" i="1" s="1"/>
  <c r="N156" i="1"/>
  <c r="N155" i="1" s="1"/>
  <c r="AB157" i="1"/>
  <c r="N222" i="1"/>
  <c r="N221" i="1" s="1"/>
  <c r="AC263" i="1"/>
  <c r="P263" i="1"/>
  <c r="AC217" i="1"/>
  <c r="P217" i="1"/>
  <c r="AC246" i="1"/>
  <c r="P246" i="1"/>
  <c r="AB185" i="1"/>
  <c r="AB184" i="1" s="1"/>
  <c r="P99" i="1"/>
  <c r="AC99" i="1"/>
  <c r="O185" i="1"/>
  <c r="P141" i="1"/>
  <c r="AR167" i="1"/>
  <c r="AD167" i="1"/>
  <c r="AD129" i="3" s="1"/>
  <c r="AC166" i="1"/>
  <c r="O145" i="1"/>
  <c r="P68" i="1"/>
  <c r="O67" i="1"/>
  <c r="P171" i="1"/>
  <c r="O170" i="1"/>
  <c r="AC171" i="1"/>
  <c r="U160" i="1"/>
  <c r="U19" i="1" s="1"/>
  <c r="AQ146" i="1"/>
  <c r="AQ145" i="1" s="1"/>
  <c r="AQ144" i="1" s="1"/>
  <c r="AB145" i="1"/>
  <c r="AB144" i="1" s="1"/>
  <c r="P130" i="1"/>
  <c r="AC130" i="1"/>
  <c r="AM165" i="1"/>
  <c r="AM127" i="3" s="1"/>
  <c r="AL161" i="1"/>
  <c r="AC97" i="1"/>
  <c r="P97" i="1"/>
  <c r="AD72" i="1"/>
  <c r="AD34" i="3" s="1"/>
  <c r="AR72" i="1"/>
  <c r="AS72" i="1" s="1"/>
  <c r="AS34" i="3" s="1"/>
  <c r="P57" i="1"/>
  <c r="O56" i="1"/>
  <c r="AL54" i="1"/>
  <c r="AM55" i="1"/>
  <c r="AM17" i="3" s="1"/>
  <c r="Y10" i="1"/>
  <c r="P102" i="1"/>
  <c r="AD1093" i="1"/>
  <c r="AD1055" i="3" s="1"/>
  <c r="AR1093" i="1"/>
  <c r="AS1093" i="1" s="1"/>
  <c r="AS1055" i="3" s="1"/>
  <c r="P1094" i="1"/>
  <c r="O1087" i="1"/>
  <c r="AB1034" i="1"/>
  <c r="AD1034" i="1" s="1"/>
  <c r="AD996" i="3" s="1"/>
  <c r="N1032" i="1"/>
  <c r="N1031" i="1" s="1"/>
  <c r="P1057" i="1"/>
  <c r="AD1029" i="1"/>
  <c r="AR1029" i="1"/>
  <c r="AS1029" i="1" s="1"/>
  <c r="AS991" i="3" s="1"/>
  <c r="AC1028" i="1"/>
  <c r="P1038" i="1"/>
  <c r="AP1044" i="1"/>
  <c r="AP1006" i="3" s="1"/>
  <c r="AO1043" i="1"/>
  <c r="AB1014" i="1"/>
  <c r="AD1014" i="1" s="1"/>
  <c r="AD976" i="3" s="1"/>
  <c r="N1013" i="1"/>
  <c r="P1013" i="1" s="1"/>
  <c r="AF1017" i="1"/>
  <c r="AG1018" i="1"/>
  <c r="AG980" i="3" s="1"/>
  <c r="AR1047" i="1"/>
  <c r="O1044" i="1"/>
  <c r="P1014" i="1"/>
  <c r="AD1011" i="1"/>
  <c r="AD973" i="3" s="1"/>
  <c r="AR1011" i="1"/>
  <c r="AS1011" i="1" s="1"/>
  <c r="AS973" i="3" s="1"/>
  <c r="AD991" i="1"/>
  <c r="AD953" i="3" s="1"/>
  <c r="AR991" i="1"/>
  <c r="AS991" i="1" s="1"/>
  <c r="AS953" i="3" s="1"/>
  <c r="AC953" i="1"/>
  <c r="P953" i="1"/>
  <c r="AJ957" i="1"/>
  <c r="AJ919" i="3" s="1"/>
  <c r="X955" i="1"/>
  <c r="X954" i="1" s="1"/>
  <c r="X37" i="1" s="1"/>
  <c r="P924" i="1"/>
  <c r="AC924" i="1"/>
  <c r="N918" i="1"/>
  <c r="AB944" i="1"/>
  <c r="N942" i="1"/>
  <c r="AC906" i="1"/>
  <c r="P906" i="1"/>
  <c r="AF900" i="1"/>
  <c r="AG900" i="1" s="1"/>
  <c r="AG862" i="3" s="1"/>
  <c r="AF887" i="1"/>
  <c r="AG888" i="1"/>
  <c r="AG850" i="3" s="1"/>
  <c r="AQ868" i="1"/>
  <c r="AS868" i="1" s="1"/>
  <c r="AS830" i="3" s="1"/>
  <c r="AB867" i="1"/>
  <c r="AC854" i="1"/>
  <c r="P854" i="1"/>
  <c r="O852" i="1"/>
  <c r="AC864" i="1"/>
  <c r="AR865" i="1"/>
  <c r="AD865" i="1"/>
  <c r="AD827" i="3" s="1"/>
  <c r="P843" i="1"/>
  <c r="AC843" i="1"/>
  <c r="AD825" i="1"/>
  <c r="AD787" i="3" s="1"/>
  <c r="AR825" i="1"/>
  <c r="AS825" i="1" s="1"/>
  <c r="AS787" i="3" s="1"/>
  <c r="P848" i="1"/>
  <c r="O847" i="1"/>
  <c r="AC848" i="1"/>
  <c r="AB850" i="1"/>
  <c r="N849" i="1"/>
  <c r="AD809" i="1"/>
  <c r="AD771" i="3" s="1"/>
  <c r="AC818" i="1"/>
  <c r="P818" i="1"/>
  <c r="O765" i="1"/>
  <c r="AC766" i="1"/>
  <c r="P766" i="1"/>
  <c r="AR821" i="1"/>
  <c r="P799" i="1"/>
  <c r="AC799" i="1"/>
  <c r="AC823" i="1"/>
  <c r="P823" i="1"/>
  <c r="O762" i="1"/>
  <c r="P763" i="1"/>
  <c r="AC763" i="1"/>
  <c r="AB740" i="1"/>
  <c r="N739" i="1"/>
  <c r="P739" i="1" s="1"/>
  <c r="AJ688" i="1"/>
  <c r="AJ650" i="3" s="1"/>
  <c r="AI687" i="1"/>
  <c r="AR771" i="1"/>
  <c r="AS771" i="1" s="1"/>
  <c r="AS733" i="3" s="1"/>
  <c r="AD771" i="1"/>
  <c r="AD733" i="3" s="1"/>
  <c r="AB760" i="1"/>
  <c r="N759" i="1"/>
  <c r="N758" i="1" s="1"/>
  <c r="AR792" i="1"/>
  <c r="AS792" i="1" s="1"/>
  <c r="AS754" i="3" s="1"/>
  <c r="AD792" i="1"/>
  <c r="AD754" i="3" s="1"/>
  <c r="AB753" i="1"/>
  <c r="N750" i="1"/>
  <c r="N749" i="1" s="1"/>
  <c r="N748" i="1" s="1"/>
  <c r="N747" i="1" s="1"/>
  <c r="N746" i="1" s="1"/>
  <c r="N32" i="1" s="1"/>
  <c r="T685" i="1"/>
  <c r="T30" i="1" s="1"/>
  <c r="T31" i="1"/>
  <c r="AC676" i="1"/>
  <c r="AD676" i="1" s="1"/>
  <c r="AD638" i="3" s="1"/>
  <c r="AR677" i="1"/>
  <c r="AD677" i="1"/>
  <c r="AD639" i="3" s="1"/>
  <c r="AC645" i="1"/>
  <c r="O644" i="1"/>
  <c r="P645" i="1"/>
  <c r="AP687" i="1"/>
  <c r="AP649" i="3" s="1"/>
  <c r="AC668" i="1"/>
  <c r="P668" i="1"/>
  <c r="V685" i="1"/>
  <c r="V31" i="1"/>
  <c r="AB669" i="1"/>
  <c r="AQ670" i="1"/>
  <c r="AQ669" i="1" s="1"/>
  <c r="AF707" i="1"/>
  <c r="AG707" i="1" s="1"/>
  <c r="AG669" i="3" s="1"/>
  <c r="AB675" i="1"/>
  <c r="N674" i="1"/>
  <c r="N673" i="1" s="1"/>
  <c r="O679" i="1"/>
  <c r="AC680" i="1"/>
  <c r="P680" i="1"/>
  <c r="AC657" i="1"/>
  <c r="P657" i="1"/>
  <c r="P624" i="1"/>
  <c r="AC624" i="1"/>
  <c r="AB601" i="1"/>
  <c r="AD601" i="1" s="1"/>
  <c r="AD563" i="3" s="1"/>
  <c r="N600" i="1"/>
  <c r="N599" i="1" s="1"/>
  <c r="N598" i="1" s="1"/>
  <c r="N597" i="1" s="1"/>
  <c r="AR612" i="1"/>
  <c r="AS612" i="1" s="1"/>
  <c r="AS574" i="3" s="1"/>
  <c r="AD612" i="1"/>
  <c r="AD574" i="3" s="1"/>
  <c r="AC575" i="1"/>
  <c r="P575" i="1"/>
  <c r="AC547" i="1"/>
  <c r="P547" i="1"/>
  <c r="AS614" i="1"/>
  <c r="AS576" i="3" s="1"/>
  <c r="AD582" i="1"/>
  <c r="AD544" i="3" s="1"/>
  <c r="N608" i="1"/>
  <c r="AR557" i="1"/>
  <c r="AS557" i="1" s="1"/>
  <c r="AS519" i="3" s="1"/>
  <c r="AD557" i="1"/>
  <c r="AD519" i="3" s="1"/>
  <c r="AC572" i="1"/>
  <c r="P572" i="1"/>
  <c r="AR546" i="1"/>
  <c r="AS546" i="1" s="1"/>
  <c r="AS508" i="3" s="1"/>
  <c r="AD546" i="1"/>
  <c r="AD508" i="3" s="1"/>
  <c r="AR566" i="1"/>
  <c r="AS566" i="1" s="1"/>
  <c r="AS528" i="3" s="1"/>
  <c r="AD566" i="1"/>
  <c r="AD528" i="3" s="1"/>
  <c r="O451" i="1"/>
  <c r="AC452" i="1"/>
  <c r="P452" i="1"/>
  <c r="P524" i="1"/>
  <c r="AC524" i="1"/>
  <c r="P487" i="1"/>
  <c r="AC475" i="1"/>
  <c r="P475" i="1"/>
  <c r="P486" i="1"/>
  <c r="AC486" i="1"/>
  <c r="P482" i="1"/>
  <c r="P464" i="1"/>
  <c r="AC464" i="1"/>
  <c r="P442" i="1"/>
  <c r="AC442" i="1"/>
  <c r="AO424" i="1"/>
  <c r="P469" i="1"/>
  <c r="AC469" i="1"/>
  <c r="P456" i="1"/>
  <c r="AC456" i="1"/>
  <c r="P467" i="1"/>
  <c r="O355" i="1"/>
  <c r="AC356" i="1"/>
  <c r="P356" i="1"/>
  <c r="AB342" i="1"/>
  <c r="P342" i="1"/>
  <c r="P519" i="1"/>
  <c r="AC519" i="1"/>
  <c r="N429" i="1"/>
  <c r="N428" i="1" s="1"/>
  <c r="P395" i="1"/>
  <c r="P423" i="1"/>
  <c r="AC423" i="1"/>
  <c r="AD403" i="1"/>
  <c r="AD365" i="3" s="1"/>
  <c r="AC402" i="1"/>
  <c r="AR403" i="1"/>
  <c r="P353" i="1"/>
  <c r="P338" i="1"/>
  <c r="AC338" i="1"/>
  <c r="AN418" i="1"/>
  <c r="AN24" i="1" s="1"/>
  <c r="AO325" i="1"/>
  <c r="AP281" i="1"/>
  <c r="AP243" i="3" s="1"/>
  <c r="AQ346" i="1"/>
  <c r="AS346" i="1" s="1"/>
  <c r="AS308" i="3" s="1"/>
  <c r="AD346" i="1"/>
  <c r="AD308" i="3" s="1"/>
  <c r="AC280" i="1"/>
  <c r="O279" i="1"/>
  <c r="P280" i="1"/>
  <c r="P348" i="1"/>
  <c r="AC348" i="1"/>
  <c r="AE270" i="1"/>
  <c r="AE265" i="1" s="1"/>
  <c r="AS352" i="1"/>
  <c r="AS314" i="3" s="1"/>
  <c r="AD380" i="1"/>
  <c r="AD342" i="3" s="1"/>
  <c r="N299" i="1"/>
  <c r="N298" i="1" s="1"/>
  <c r="AQ182" i="1"/>
  <c r="AQ181" i="1" s="1"/>
  <c r="AQ180" i="1" s="1"/>
  <c r="AB181" i="1"/>
  <c r="AB180" i="1" s="1"/>
  <c r="P247" i="1"/>
  <c r="AC247" i="1"/>
  <c r="P210" i="1"/>
  <c r="AO266" i="1"/>
  <c r="AP267" i="1"/>
  <c r="AP229" i="3" s="1"/>
  <c r="P232" i="1"/>
  <c r="AC232" i="1"/>
  <c r="AC196" i="1"/>
  <c r="P196" i="1"/>
  <c r="N175" i="1"/>
  <c r="N174" i="1" s="1"/>
  <c r="N173" i="1" s="1"/>
  <c r="AB176" i="1"/>
  <c r="AG325" i="1"/>
  <c r="AG287" i="3" s="1"/>
  <c r="AR238" i="1"/>
  <c r="AS238" i="1" s="1"/>
  <c r="AS200" i="3" s="1"/>
  <c r="AD238" i="1"/>
  <c r="AD200" i="3" s="1"/>
  <c r="AB273" i="1"/>
  <c r="P187" i="1"/>
  <c r="AC187" i="1"/>
  <c r="AR210" i="1"/>
  <c r="AS210" i="1" s="1"/>
  <c r="AS172" i="3" s="1"/>
  <c r="AS211" i="1"/>
  <c r="AS173" i="3" s="1"/>
  <c r="AS163" i="1"/>
  <c r="AS125" i="3" s="1"/>
  <c r="AR162" i="1"/>
  <c r="AR148" i="1"/>
  <c r="AS148" i="1" s="1"/>
  <c r="AS110" i="3" s="1"/>
  <c r="AD148" i="1"/>
  <c r="AD110" i="3" s="1"/>
  <c r="AG110" i="1"/>
  <c r="AG72" i="3" s="1"/>
  <c r="AI13" i="1"/>
  <c r="AJ73" i="1"/>
  <c r="AJ35" i="3" s="1"/>
  <c r="O165" i="1"/>
  <c r="P166" i="1"/>
  <c r="P132" i="1"/>
  <c r="AC132" i="1"/>
  <c r="AQ69" i="1"/>
  <c r="AQ68" i="1" s="1"/>
  <c r="AQ67" i="1" s="1"/>
  <c r="AQ66" i="1" s="1"/>
  <c r="AB68" i="1"/>
  <c r="AB67" i="1" s="1"/>
  <c r="AB66" i="1" s="1"/>
  <c r="AB113" i="1"/>
  <c r="N112" i="1"/>
  <c r="N111" i="1" s="1"/>
  <c r="AD143" i="1"/>
  <c r="AD105" i="3" s="1"/>
  <c r="AR143" i="1"/>
  <c r="AS143" i="1" s="1"/>
  <c r="AS105" i="3" s="1"/>
  <c r="P128" i="1"/>
  <c r="AC128" i="1"/>
  <c r="P98" i="1"/>
  <c r="AR177" i="1"/>
  <c r="AS177" i="1" s="1"/>
  <c r="AS139" i="3" s="1"/>
  <c r="AB171" i="1"/>
  <c r="N170" i="1"/>
  <c r="N169" i="1" s="1"/>
  <c r="N161" i="1" s="1"/>
  <c r="AM135" i="1"/>
  <c r="AM97" i="3" s="1"/>
  <c r="AL134" i="1"/>
  <c r="AM134" i="1" s="1"/>
  <c r="AM96" i="3" s="1"/>
  <c r="AB125" i="1"/>
  <c r="AB124" i="1" s="1"/>
  <c r="AB123" i="1" s="1"/>
  <c r="AQ126" i="1"/>
  <c r="AQ125" i="1" s="1"/>
  <c r="AQ124" i="1" s="1"/>
  <c r="AQ123" i="1" s="1"/>
  <c r="AC105" i="1"/>
  <c r="P105" i="1"/>
  <c r="AS93" i="1"/>
  <c r="AS55" i="3" s="1"/>
  <c r="P65" i="1"/>
  <c r="O64" i="1"/>
  <c r="AC65" i="1"/>
  <c r="P200" i="1"/>
  <c r="W12" i="1"/>
  <c r="W53" i="1"/>
  <c r="AC120" i="1"/>
  <c r="P120" i="1"/>
  <c r="AC57" i="1"/>
  <c r="AD58" i="1"/>
  <c r="AD20" i="3" s="1"/>
  <c r="AR58" i="1"/>
  <c r="AP67" i="1"/>
  <c r="AP29" i="3" s="1"/>
  <c r="AN66" i="1"/>
  <c r="AD93" i="1"/>
  <c r="AD55" i="3" s="1"/>
  <c r="AR102" i="1"/>
  <c r="AS102" i="1" s="1"/>
  <c r="AS64" i="3" s="1"/>
  <c r="AD102" i="1"/>
  <c r="AD64" i="3" s="1"/>
  <c r="P113" i="1"/>
  <c r="N1088" i="1"/>
  <c r="AB1089" i="1"/>
  <c r="AD1089" i="1" s="1"/>
  <c r="AD1051" i="3" s="1"/>
  <c r="P1093" i="1"/>
  <c r="AC1098" i="1"/>
  <c r="P1098" i="1"/>
  <c r="N1059" i="1"/>
  <c r="P1059" i="1" s="1"/>
  <c r="AB1060" i="1"/>
  <c r="AM1067" i="1"/>
  <c r="AM1029" i="3" s="1"/>
  <c r="AR1084" i="1"/>
  <c r="AC1063" i="1"/>
  <c r="P1063" i="1"/>
  <c r="O1062" i="1"/>
  <c r="AG1051" i="1"/>
  <c r="AG1013" i="3" s="1"/>
  <c r="AF1050" i="1"/>
  <c r="AG1050" i="1" s="1"/>
  <c r="AG1012" i="3" s="1"/>
  <c r="AP1072" i="1"/>
  <c r="AP1034" i="3" s="1"/>
  <c r="AN1071" i="1"/>
  <c r="AD1054" i="1"/>
  <c r="AD1016" i="3" s="1"/>
  <c r="AR1054" i="1"/>
  <c r="AS1054" i="1" s="1"/>
  <c r="AS1016" i="3" s="1"/>
  <c r="AR1055" i="1"/>
  <c r="AS1055" i="1" s="1"/>
  <c r="AS1017" i="3" s="1"/>
  <c r="AD1055" i="1"/>
  <c r="AD1017" i="3" s="1"/>
  <c r="N1052" i="1"/>
  <c r="AL1017" i="1"/>
  <c r="AM1018" i="1"/>
  <c r="AM980" i="3" s="1"/>
  <c r="P1004" i="1"/>
  <c r="AC1004" i="1"/>
  <c r="P988" i="1"/>
  <c r="AC988" i="1"/>
  <c r="AR986" i="1"/>
  <c r="AS986" i="1" s="1"/>
  <c r="AS948" i="3" s="1"/>
  <c r="AD986" i="1"/>
  <c r="AD948" i="3" s="1"/>
  <c r="AR959" i="1"/>
  <c r="AG979" i="1"/>
  <c r="AG941" i="3" s="1"/>
  <c r="P984" i="1"/>
  <c r="AC984" i="1"/>
  <c r="AQ953" i="1"/>
  <c r="AR941" i="1"/>
  <c r="AD941" i="1"/>
  <c r="AC940" i="1"/>
  <c r="P948" i="1"/>
  <c r="AD933" i="1"/>
  <c r="AD895" i="3" s="1"/>
  <c r="AR933" i="1"/>
  <c r="P923" i="1"/>
  <c r="AC923" i="1"/>
  <c r="P905" i="1"/>
  <c r="AB940" i="1"/>
  <c r="AQ941" i="1"/>
  <c r="AK900" i="1"/>
  <c r="AK886" i="1" s="1"/>
  <c r="AK35" i="1" s="1"/>
  <c r="AR894" i="1"/>
  <c r="AC893" i="1"/>
  <c r="AP892" i="1"/>
  <c r="AP854" i="3" s="1"/>
  <c r="AO891" i="1"/>
  <c r="AP891" i="1" s="1"/>
  <c r="AP853" i="3" s="1"/>
  <c r="AC872" i="1"/>
  <c r="P872" i="1"/>
  <c r="P857" i="1"/>
  <c r="AC869" i="1"/>
  <c r="P869" i="1"/>
  <c r="AR833" i="1"/>
  <c r="AS833" i="1" s="1"/>
  <c r="AS795" i="3" s="1"/>
  <c r="AD833" i="1"/>
  <c r="AD795" i="3" s="1"/>
  <c r="AD811" i="1"/>
  <c r="AD773" i="3" s="1"/>
  <c r="AR811" i="1"/>
  <c r="AS811" i="1" s="1"/>
  <c r="AS773" i="3" s="1"/>
  <c r="AC829" i="1"/>
  <c r="P829" i="1"/>
  <c r="P838" i="1"/>
  <c r="AC838" i="1"/>
  <c r="AB806" i="1"/>
  <c r="AQ807" i="1"/>
  <c r="P796" i="1"/>
  <c r="AC796" i="1"/>
  <c r="O750" i="1"/>
  <c r="P751" i="1"/>
  <c r="AC751" i="1"/>
  <c r="AD800" i="1"/>
  <c r="AD762" i="3" s="1"/>
  <c r="AR800" i="1"/>
  <c r="AS800" i="1" s="1"/>
  <c r="AS762" i="3" s="1"/>
  <c r="AH788" i="1"/>
  <c r="AB682" i="1"/>
  <c r="N681" i="1"/>
  <c r="P681" i="1" s="1"/>
  <c r="AB765" i="1"/>
  <c r="AB764" i="1" s="1"/>
  <c r="AQ766" i="1"/>
  <c r="AQ765" i="1" s="1"/>
  <c r="AQ764" i="1" s="1"/>
  <c r="AC736" i="1"/>
  <c r="AC734" i="1" s="1"/>
  <c r="P736" i="1"/>
  <c r="AJ708" i="1"/>
  <c r="AJ670" i="3" s="1"/>
  <c r="AI707" i="1"/>
  <c r="AJ707" i="1" s="1"/>
  <c r="AJ669" i="3" s="1"/>
  <c r="O688" i="1"/>
  <c r="P689" i="1"/>
  <c r="AI779" i="1"/>
  <c r="AJ779" i="1" s="1"/>
  <c r="AJ741" i="3" s="1"/>
  <c r="AJ780" i="1"/>
  <c r="AJ742" i="3" s="1"/>
  <c r="AC742" i="1"/>
  <c r="AD743" i="1"/>
  <c r="AD705" i="3" s="1"/>
  <c r="AR743" i="1"/>
  <c r="AB791" i="1"/>
  <c r="N790" i="1"/>
  <c r="O767" i="1"/>
  <c r="AC726" i="1"/>
  <c r="O725" i="1"/>
  <c r="P726" i="1"/>
  <c r="N665" i="1"/>
  <c r="AB666" i="1"/>
  <c r="AN661" i="1"/>
  <c r="AC714" i="1"/>
  <c r="P714" i="1"/>
  <c r="AJ664" i="1"/>
  <c r="AJ626" i="3" s="1"/>
  <c r="AI663" i="1"/>
  <c r="AP695" i="1"/>
  <c r="AP657" i="3" s="1"/>
  <c r="AO694" i="1"/>
  <c r="AP694" i="1" s="1"/>
  <c r="AP656" i="3" s="1"/>
  <c r="AC640" i="1"/>
  <c r="P640" i="1"/>
  <c r="AM708" i="1"/>
  <c r="AM670" i="3" s="1"/>
  <c r="AL707" i="1"/>
  <c r="O674" i="1"/>
  <c r="AC675" i="1"/>
  <c r="P675" i="1"/>
  <c r="AC628" i="1"/>
  <c r="P628" i="1"/>
  <c r="AJ678" i="1"/>
  <c r="AJ640" i="3" s="1"/>
  <c r="P702" i="1"/>
  <c r="AD651" i="1"/>
  <c r="AD613" i="3" s="1"/>
  <c r="N709" i="1"/>
  <c r="N708" i="1" s="1"/>
  <c r="W685" i="1"/>
  <c r="W30" i="1" s="1"/>
  <c r="W31" i="1"/>
  <c r="O600" i="1"/>
  <c r="AR574" i="1"/>
  <c r="AS574" i="1" s="1"/>
  <c r="AS536" i="3" s="1"/>
  <c r="AD574" i="1"/>
  <c r="AD536" i="3" s="1"/>
  <c r="U595" i="1"/>
  <c r="U25" i="1" s="1"/>
  <c r="U26" i="1"/>
  <c r="AC563" i="1"/>
  <c r="P563" i="1"/>
  <c r="AC555" i="1"/>
  <c r="P555" i="1"/>
  <c r="AB609" i="1"/>
  <c r="AB608" i="1" s="1"/>
  <c r="AQ610" i="1"/>
  <c r="AQ609" i="1" s="1"/>
  <c r="AQ608" i="1" s="1"/>
  <c r="AM599" i="1"/>
  <c r="AM561" i="3" s="1"/>
  <c r="AL598" i="1"/>
  <c r="AC564" i="1"/>
  <c r="P564" i="1"/>
  <c r="AC543" i="1"/>
  <c r="P543" i="1"/>
  <c r="P522" i="1"/>
  <c r="AC522" i="1"/>
  <c r="P497" i="1"/>
  <c r="AC497" i="1"/>
  <c r="P557" i="1"/>
  <c r="P517" i="1"/>
  <c r="AC517" i="1"/>
  <c r="AB452" i="1"/>
  <c r="N451" i="1"/>
  <c r="N450" i="1" s="1"/>
  <c r="P536" i="1"/>
  <c r="AC536" i="1"/>
  <c r="P520" i="1"/>
  <c r="AC520" i="1"/>
  <c r="AD487" i="1"/>
  <c r="AD449" i="3" s="1"/>
  <c r="AR487" i="1"/>
  <c r="AS487" i="1" s="1"/>
  <c r="AS449" i="3" s="1"/>
  <c r="P539" i="1"/>
  <c r="AC539" i="1"/>
  <c r="P531" i="1"/>
  <c r="AC531" i="1"/>
  <c r="AC460" i="1"/>
  <c r="P460" i="1"/>
  <c r="P510" i="1"/>
  <c r="AC510" i="1"/>
  <c r="AD457" i="1"/>
  <c r="AD419" i="3" s="1"/>
  <c r="AR457" i="1"/>
  <c r="AS457" i="1" s="1"/>
  <c r="AS419" i="3" s="1"/>
  <c r="AR482" i="1"/>
  <c r="AS482" i="1" s="1"/>
  <c r="AS444" i="3" s="1"/>
  <c r="AD482" i="1"/>
  <c r="AD444" i="3" s="1"/>
  <c r="P508" i="1"/>
  <c r="AR441" i="1"/>
  <c r="AS441" i="1" s="1"/>
  <c r="AS403" i="3" s="1"/>
  <c r="AD441" i="1"/>
  <c r="AD403" i="3" s="1"/>
  <c r="P453" i="1"/>
  <c r="AC453" i="1"/>
  <c r="P503" i="1"/>
  <c r="AC503" i="1"/>
  <c r="AR478" i="1"/>
  <c r="AS478" i="1" s="1"/>
  <c r="AS440" i="3" s="1"/>
  <c r="AD478" i="1"/>
  <c r="AD440" i="3" s="1"/>
  <c r="AR448" i="1"/>
  <c r="AS448" i="1" s="1"/>
  <c r="AS410" i="3" s="1"/>
  <c r="AD448" i="1"/>
  <c r="AD410" i="3" s="1"/>
  <c r="AB384" i="1"/>
  <c r="P384" i="1"/>
  <c r="O327" i="1"/>
  <c r="AC328" i="1"/>
  <c r="P328" i="1"/>
  <c r="P476" i="1"/>
  <c r="P412" i="1"/>
  <c r="AC388" i="1"/>
  <c r="P388" i="1"/>
  <c r="P427" i="1"/>
  <c r="S322" i="1"/>
  <c r="AU322" i="1" s="1"/>
  <c r="R322" i="1"/>
  <c r="AT322" i="1" s="1"/>
  <c r="N322" i="1"/>
  <c r="AB322" i="1" s="1"/>
  <c r="AQ322" i="1" s="1"/>
  <c r="O322" i="1"/>
  <c r="R321" i="1"/>
  <c r="AT321" i="1" s="1"/>
  <c r="O321" i="1"/>
  <c r="S321" i="1"/>
  <c r="AU321" i="1" s="1"/>
  <c r="N321" i="1"/>
  <c r="AB280" i="1"/>
  <c r="AB279" i="1" s="1"/>
  <c r="N279" i="1"/>
  <c r="AB397" i="1"/>
  <c r="AQ398" i="1"/>
  <c r="AQ397" i="1" s="1"/>
  <c r="AL424" i="1"/>
  <c r="AM425" i="1"/>
  <c r="AM387" i="3" s="1"/>
  <c r="P363" i="1"/>
  <c r="AG373" i="1"/>
  <c r="AG335" i="3" s="1"/>
  <c r="AF372" i="1"/>
  <c r="AR343" i="1"/>
  <c r="AS343" i="1" s="1"/>
  <c r="AS305" i="3" s="1"/>
  <c r="AD343" i="1"/>
  <c r="AD305" i="3" s="1"/>
  <c r="AS380" i="1"/>
  <c r="AS342" i="3" s="1"/>
  <c r="AB299" i="1"/>
  <c r="AB298" i="1" s="1"/>
  <c r="AQ300" i="1"/>
  <c r="AO333" i="1"/>
  <c r="AP333" i="1" s="1"/>
  <c r="AP295" i="3" s="1"/>
  <c r="AC268" i="1"/>
  <c r="AD269" i="1"/>
  <c r="AD231" i="3" s="1"/>
  <c r="AR269" i="1"/>
  <c r="AQ207" i="1"/>
  <c r="AQ206" i="1" s="1"/>
  <c r="AQ205" i="1" s="1"/>
  <c r="AB206" i="1"/>
  <c r="AB230" i="1"/>
  <c r="N228" i="1"/>
  <c r="N227" i="1" s="1"/>
  <c r="AM265" i="1"/>
  <c r="AM227" i="3" s="1"/>
  <c r="AL20" i="1"/>
  <c r="AM20" i="1" s="1"/>
  <c r="P219" i="1"/>
  <c r="AC219" i="1"/>
  <c r="AC273" i="1"/>
  <c r="P273" i="1"/>
  <c r="AR234" i="1"/>
  <c r="AS234" i="1" s="1"/>
  <c r="AS196" i="3" s="1"/>
  <c r="AD234" i="1"/>
  <c r="AD196" i="3" s="1"/>
  <c r="AS223" i="1"/>
  <c r="AS185" i="3" s="1"/>
  <c r="AD186" i="1"/>
  <c r="AD148" i="3" s="1"/>
  <c r="AR186" i="1"/>
  <c r="AQ119" i="1"/>
  <c r="AQ118" i="1" s="1"/>
  <c r="AQ117" i="1" s="1"/>
  <c r="AB118" i="1"/>
  <c r="AB117" i="1" s="1"/>
  <c r="P152" i="1"/>
  <c r="AC152" i="1"/>
  <c r="AB94" i="1"/>
  <c r="P94" i="1"/>
  <c r="AP155" i="1"/>
  <c r="AP117" i="3" s="1"/>
  <c r="AO134" i="1"/>
  <c r="AP134" i="1" s="1"/>
  <c r="AP96" i="3" s="1"/>
  <c r="O139" i="1"/>
  <c r="AC140" i="1"/>
  <c r="P140" i="1"/>
  <c r="AH53" i="1"/>
  <c r="AH12" i="1"/>
  <c r="AP174" i="1"/>
  <c r="AP136" i="3" s="1"/>
  <c r="AH110" i="1"/>
  <c r="AJ110" i="1" s="1"/>
  <c r="AJ72" i="3" s="1"/>
  <c r="AD200" i="1"/>
  <c r="AD162" i="3" s="1"/>
  <c r="AR200" i="1"/>
  <c r="AS200" i="1" s="1"/>
  <c r="AS162" i="3" s="1"/>
  <c r="N125" i="1"/>
  <c r="N124" i="1" s="1"/>
  <c r="N123" i="1" s="1"/>
  <c r="AP110" i="1"/>
  <c r="AP72" i="3" s="1"/>
  <c r="AB80" i="1"/>
  <c r="N77" i="1"/>
  <c r="N76" i="1" s="1"/>
  <c r="N75" i="1" s="1"/>
  <c r="N74" i="1" s="1"/>
  <c r="P70" i="1"/>
  <c r="AC70" i="1"/>
  <c r="N62" i="1"/>
  <c r="AB63" i="1"/>
  <c r="X10" i="1"/>
  <c r="AG14" i="1"/>
  <c r="AR113" i="1"/>
  <c r="AD113" i="1"/>
  <c r="AD75" i="3" s="1"/>
  <c r="U10" i="1"/>
  <c r="AR1089" i="1"/>
  <c r="N1062" i="1"/>
  <c r="AB1063" i="1"/>
  <c r="N1069" i="1"/>
  <c r="N1068" i="1" s="1"/>
  <c r="N1067" i="1" s="1"/>
  <c r="AB1070" i="1"/>
  <c r="O1032" i="1"/>
  <c r="AC1033" i="1"/>
  <c r="P1033" i="1"/>
  <c r="O1021" i="1"/>
  <c r="AC1022" i="1"/>
  <c r="P1022" i="1"/>
  <c r="AC1041" i="1"/>
  <c r="O1040" i="1"/>
  <c r="P1041" i="1"/>
  <c r="AR1014" i="1"/>
  <c r="AR38" i="1" s="1"/>
  <c r="AC995" i="1"/>
  <c r="P995" i="1"/>
  <c r="AB1000" i="1"/>
  <c r="AQ1001" i="1"/>
  <c r="AS1001" i="1" s="1"/>
  <c r="AS963" i="3" s="1"/>
  <c r="AC970" i="1"/>
  <c r="AC968" i="1" s="1"/>
  <c r="P970" i="1"/>
  <c r="N961" i="1"/>
  <c r="N958" i="1" s="1"/>
  <c r="N957" i="1" s="1"/>
  <c r="AB962" i="1"/>
  <c r="AB959" i="1"/>
  <c r="AD959" i="1" s="1"/>
  <c r="AD921" i="3" s="1"/>
  <c r="AQ960" i="1"/>
  <c r="AS960" i="1" s="1"/>
  <c r="AS922" i="3" s="1"/>
  <c r="AM967" i="1"/>
  <c r="AM929" i="3" s="1"/>
  <c r="AL966" i="1"/>
  <c r="AR969" i="1"/>
  <c r="AD969" i="1"/>
  <c r="AD931" i="3" s="1"/>
  <c r="AR950" i="1"/>
  <c r="AS950" i="1" s="1"/>
  <c r="AS912" i="3" s="1"/>
  <c r="AD950" i="1"/>
  <c r="AD912" i="3" s="1"/>
  <c r="AC919" i="1"/>
  <c r="O918" i="1"/>
  <c r="P919" i="1"/>
  <c r="AD922" i="1"/>
  <c r="AD884" i="3" s="1"/>
  <c r="AR922" i="1"/>
  <c r="AS922" i="1" s="1"/>
  <c r="AS884" i="3" s="1"/>
  <c r="AC926" i="1"/>
  <c r="P926" i="1"/>
  <c r="P904" i="1"/>
  <c r="AC904" i="1"/>
  <c r="AD908" i="1"/>
  <c r="AD870" i="3" s="1"/>
  <c r="AR908" i="1"/>
  <c r="AS908" i="1" s="1"/>
  <c r="AS870" i="3" s="1"/>
  <c r="AR870" i="1"/>
  <c r="AS870" i="1" s="1"/>
  <c r="AS832" i="3" s="1"/>
  <c r="AD870" i="1"/>
  <c r="AD832" i="3" s="1"/>
  <c r="AR866" i="1"/>
  <c r="AS866" i="1" s="1"/>
  <c r="AS828" i="3" s="1"/>
  <c r="AD830" i="1"/>
  <c r="AD792" i="3" s="1"/>
  <c r="AR830" i="1"/>
  <c r="AS830" i="1" s="1"/>
  <c r="AS792" i="3" s="1"/>
  <c r="P826" i="1"/>
  <c r="AC826" i="1"/>
  <c r="AR824" i="1"/>
  <c r="AS824" i="1" s="1"/>
  <c r="AS786" i="3" s="1"/>
  <c r="AD824" i="1"/>
  <c r="AD786" i="3" s="1"/>
  <c r="AR804" i="1"/>
  <c r="AS804" i="1" s="1"/>
  <c r="AS766" i="3" s="1"/>
  <c r="AD804" i="1"/>
  <c r="AD766" i="3" s="1"/>
  <c r="AC782" i="1"/>
  <c r="P782" i="1"/>
  <c r="O781" i="1"/>
  <c r="AJ761" i="1"/>
  <c r="AJ723" i="3" s="1"/>
  <c r="AI757" i="1"/>
  <c r="AD735" i="1"/>
  <c r="AD697" i="3" s="1"/>
  <c r="AR735" i="1"/>
  <c r="AB725" i="1"/>
  <c r="AQ726" i="1"/>
  <c r="AQ725" i="1" s="1"/>
  <c r="V755" i="1"/>
  <c r="V34" i="1"/>
  <c r="AD706" i="1"/>
  <c r="AD668" i="3" s="1"/>
  <c r="AR706" i="1"/>
  <c r="AC705" i="1"/>
  <c r="AR724" i="1"/>
  <c r="AC723" i="1"/>
  <c r="AD724" i="1"/>
  <c r="AD686" i="3" s="1"/>
  <c r="AI672" i="1"/>
  <c r="AJ672" i="1" s="1"/>
  <c r="AJ634" i="3" s="1"/>
  <c r="AJ673" i="1"/>
  <c r="AJ635" i="3" s="1"/>
  <c r="AM688" i="1"/>
  <c r="AM650" i="3" s="1"/>
  <c r="AL687" i="1"/>
  <c r="P666" i="1"/>
  <c r="AC666" i="1"/>
  <c r="O665" i="1"/>
  <c r="AG650" i="1"/>
  <c r="AG612" i="3" s="1"/>
  <c r="AF649" i="1"/>
  <c r="AD626" i="1"/>
  <c r="AD588" i="3" s="1"/>
  <c r="AR626" i="1"/>
  <c r="AS626" i="1" s="1"/>
  <c r="AS588" i="3" s="1"/>
  <c r="AO707" i="1"/>
  <c r="AP707" i="1" s="1"/>
  <c r="AP669" i="3" s="1"/>
  <c r="T661" i="1"/>
  <c r="T29" i="1"/>
  <c r="AE685" i="1"/>
  <c r="AP654" i="1"/>
  <c r="AP616" i="3" s="1"/>
  <c r="AO653" i="1"/>
  <c r="AP653" i="1" s="1"/>
  <c r="AP615" i="3" s="1"/>
  <c r="AC715" i="1"/>
  <c r="P715" i="1"/>
  <c r="AR693" i="1"/>
  <c r="AC692" i="1"/>
  <c r="AD693" i="1"/>
  <c r="AD655" i="3" s="1"/>
  <c r="AI649" i="1"/>
  <c r="AJ650" i="1"/>
  <c r="AJ612" i="3" s="1"/>
  <c r="AR696" i="1"/>
  <c r="AQ710" i="1"/>
  <c r="AB709" i="1"/>
  <c r="AC571" i="1"/>
  <c r="P571" i="1"/>
  <c r="AC594" i="1"/>
  <c r="O593" i="1"/>
  <c r="P594" i="1"/>
  <c r="P580" i="1"/>
  <c r="AC580" i="1"/>
  <c r="Z595" i="1"/>
  <c r="Z25" i="1" s="1"/>
  <c r="Z26" i="1"/>
  <c r="AD569" i="1"/>
  <c r="AD531" i="3" s="1"/>
  <c r="AQ569" i="1"/>
  <c r="AS569" i="1" s="1"/>
  <c r="AS531" i="3" s="1"/>
  <c r="AC587" i="1"/>
  <c r="P587" i="1"/>
  <c r="AJ598" i="1"/>
  <c r="AJ560" i="3" s="1"/>
  <c r="AI597" i="1"/>
  <c r="P521" i="1"/>
  <c r="AC521" i="1"/>
  <c r="AC556" i="1"/>
  <c r="P556" i="1"/>
  <c r="P541" i="1"/>
  <c r="AC541" i="1"/>
  <c r="AC560" i="1"/>
  <c r="P560" i="1"/>
  <c r="P489" i="1"/>
  <c r="AC489" i="1"/>
  <c r="P532" i="1"/>
  <c r="AC532" i="1"/>
  <c r="AS446" i="1"/>
  <c r="AS408" i="3" s="1"/>
  <c r="AC491" i="1"/>
  <c r="P491" i="1"/>
  <c r="O406" i="1"/>
  <c r="P407" i="1"/>
  <c r="AC407" i="1"/>
  <c r="AR496" i="1"/>
  <c r="AS496" i="1" s="1"/>
  <c r="AS458" i="3" s="1"/>
  <c r="AD496" i="1"/>
  <c r="AD458" i="3" s="1"/>
  <c r="P459" i="1"/>
  <c r="AC459" i="1"/>
  <c r="AB417" i="1"/>
  <c r="AD417" i="1" s="1"/>
  <c r="AD379" i="3" s="1"/>
  <c r="N416" i="1"/>
  <c r="N415" i="1" s="1"/>
  <c r="AP409" i="1"/>
  <c r="AP371" i="3" s="1"/>
  <c r="AO408" i="1"/>
  <c r="AC414" i="1"/>
  <c r="P414" i="1"/>
  <c r="P340" i="1"/>
  <c r="AC340" i="1"/>
  <c r="AR476" i="1"/>
  <c r="AS476" i="1" s="1"/>
  <c r="AS438" i="3" s="1"/>
  <c r="AD476" i="1"/>
  <c r="AD438" i="3" s="1"/>
  <c r="AC379" i="1"/>
  <c r="P379" i="1"/>
  <c r="O415" i="1"/>
  <c r="AC387" i="1"/>
  <c r="P387" i="1"/>
  <c r="AD331" i="1"/>
  <c r="AD293" i="3" s="1"/>
  <c r="AC330" i="1"/>
  <c r="AD330" i="1" s="1"/>
  <c r="AD292" i="3" s="1"/>
  <c r="O323" i="1"/>
  <c r="S323" i="1"/>
  <c r="AU323" i="1" s="1"/>
  <c r="R323" i="1"/>
  <c r="AT323" i="1" s="1"/>
  <c r="N323" i="1"/>
  <c r="AB323" i="1" s="1"/>
  <c r="AQ323" i="1" s="1"/>
  <c r="AC260" i="1"/>
  <c r="P260" i="1"/>
  <c r="R308" i="1"/>
  <c r="AT308" i="1" s="1"/>
  <c r="S308" i="1"/>
  <c r="AU308" i="1" s="1"/>
  <c r="O308" i="1"/>
  <c r="N308" i="1"/>
  <c r="AB308" i="1" s="1"/>
  <c r="AQ308" i="1" s="1"/>
  <c r="AC264" i="1"/>
  <c r="P264" i="1"/>
  <c r="AL325" i="1"/>
  <c r="AM326" i="1"/>
  <c r="AM288" i="3" s="1"/>
  <c r="O253" i="1"/>
  <c r="P256" i="1"/>
  <c r="AC256" i="1"/>
  <c r="AJ265" i="1"/>
  <c r="AJ227" i="3" s="1"/>
  <c r="AI20" i="1"/>
  <c r="AC230" i="1"/>
  <c r="P230" i="1"/>
  <c r="O228" i="1"/>
  <c r="S285" i="1"/>
  <c r="AU285" i="1" s="1"/>
  <c r="O285" i="1"/>
  <c r="N285" i="1"/>
  <c r="AB285" i="1" s="1"/>
  <c r="AQ285" i="1" s="1"/>
  <c r="R285" i="1"/>
  <c r="AT285" i="1" s="1"/>
  <c r="P267" i="1"/>
  <c r="O266" i="1"/>
  <c r="AR216" i="1"/>
  <c r="AD216" i="1"/>
  <c r="AD178" i="3" s="1"/>
  <c r="B277" i="1"/>
  <c r="E278" i="1"/>
  <c r="P206" i="1"/>
  <c r="AJ161" i="1"/>
  <c r="AJ123" i="3" s="1"/>
  <c r="P208" i="1"/>
  <c r="AC208" i="1"/>
  <c r="P136" i="1"/>
  <c r="O135" i="1"/>
  <c r="AG174" i="1"/>
  <c r="AG136" i="3" s="1"/>
  <c r="AF173" i="1"/>
  <c r="AG173" i="1" s="1"/>
  <c r="AG135" i="3" s="1"/>
  <c r="P114" i="1"/>
  <c r="AC114" i="1"/>
  <c r="AC112" i="1" s="1"/>
  <c r="AS69" i="1"/>
  <c r="AS31" i="3" s="1"/>
  <c r="AJ61" i="1"/>
  <c r="AJ23" i="3" s="1"/>
  <c r="AI60" i="1"/>
  <c r="AB106" i="1"/>
  <c r="P106" i="1"/>
  <c r="AM76" i="1"/>
  <c r="AM38" i="3" s="1"/>
  <c r="AL75" i="1"/>
  <c r="AF134" i="1"/>
  <c r="AG134" i="1" s="1"/>
  <c r="AG96" i="3" s="1"/>
  <c r="AI123" i="1"/>
  <c r="AJ123" i="1" s="1"/>
  <c r="AJ85" i="3" s="1"/>
  <c r="AJ124" i="1"/>
  <c r="AJ86" i="3" s="1"/>
  <c r="AP162" i="1"/>
  <c r="AP124" i="3" s="1"/>
  <c r="AO161" i="1"/>
  <c r="P63" i="1"/>
  <c r="O62" i="1"/>
  <c r="AC63" i="1"/>
  <c r="N1083" i="1"/>
  <c r="N1082" i="1" s="1"/>
  <c r="AB1084" i="1"/>
  <c r="P1089" i="1"/>
  <c r="AR1095" i="1"/>
  <c r="AC1059" i="1"/>
  <c r="AD1060" i="1"/>
  <c r="AR1060" i="1"/>
  <c r="AG1043" i="1"/>
  <c r="AG1005" i="3" s="1"/>
  <c r="AF1042" i="1"/>
  <c r="AG1042" i="1" s="1"/>
  <c r="AG1004" i="3" s="1"/>
  <c r="AC1073" i="1"/>
  <c r="AR1074" i="1"/>
  <c r="AJ1050" i="1"/>
  <c r="AJ1012" i="3" s="1"/>
  <c r="AI1042" i="1"/>
  <c r="AJ1042" i="1" s="1"/>
  <c r="AJ1004" i="3" s="1"/>
  <c r="AC1009" i="1"/>
  <c r="AD1010" i="1"/>
  <c r="AR1010" i="1"/>
  <c r="AS1010" i="1" s="1"/>
  <c r="AS972" i="3" s="1"/>
  <c r="AC1036" i="1"/>
  <c r="P1036" i="1"/>
  <c r="O1005" i="1"/>
  <c r="P974" i="1"/>
  <c r="N973" i="1"/>
  <c r="P973" i="1" s="1"/>
  <c r="AQ982" i="1"/>
  <c r="AB981" i="1"/>
  <c r="AB976" i="1"/>
  <c r="AQ976" i="1" s="1"/>
  <c r="AS976" i="1" s="1"/>
  <c r="AS938" i="3" s="1"/>
  <c r="AQ977" i="1"/>
  <c r="AS977" i="1" s="1"/>
  <c r="AS939" i="3" s="1"/>
  <c r="AC946" i="1"/>
  <c r="P946" i="1"/>
  <c r="AJ976" i="1"/>
  <c r="AJ938" i="3" s="1"/>
  <c r="AI966" i="1"/>
  <c r="AJ966" i="1" s="1"/>
  <c r="AJ928" i="3" s="1"/>
  <c r="P916" i="1"/>
  <c r="O915" i="1"/>
  <c r="AC916" i="1"/>
  <c r="AB903" i="1"/>
  <c r="N902" i="1"/>
  <c r="N901" i="1" s="1"/>
  <c r="P944" i="1"/>
  <c r="AC944" i="1"/>
  <c r="AB936" i="1"/>
  <c r="AQ936" i="1" s="1"/>
  <c r="AQ937" i="1"/>
  <c r="AQ880" i="1"/>
  <c r="AQ879" i="1" s="1"/>
  <c r="AB879" i="1"/>
  <c r="AB861" i="1" s="1"/>
  <c r="N852" i="1"/>
  <c r="N851" i="1" s="1"/>
  <c r="AB853" i="1"/>
  <c r="P853" i="1"/>
  <c r="AR874" i="1"/>
  <c r="AS874" i="1" s="1"/>
  <c r="AS836" i="3" s="1"/>
  <c r="AD874" i="1"/>
  <c r="AD836" i="3" s="1"/>
  <c r="AC856" i="1"/>
  <c r="P856" i="1"/>
  <c r="AC860" i="1"/>
  <c r="P860" i="1"/>
  <c r="P870" i="1"/>
  <c r="P842" i="1"/>
  <c r="AC842" i="1"/>
  <c r="AC801" i="1"/>
  <c r="P801" i="1"/>
  <c r="AB821" i="1"/>
  <c r="N820" i="1"/>
  <c r="N819" i="1" s="1"/>
  <c r="AS827" i="1"/>
  <c r="AS789" i="3" s="1"/>
  <c r="AQ818" i="1"/>
  <c r="AQ815" i="1" s="1"/>
  <c r="AQ814" i="1" s="1"/>
  <c r="AB815" i="1"/>
  <c r="AB814" i="1" s="1"/>
  <c r="P793" i="1"/>
  <c r="AC793" i="1"/>
  <c r="AM757" i="1"/>
  <c r="AM719" i="3" s="1"/>
  <c r="AD798" i="1"/>
  <c r="AD760" i="3" s="1"/>
  <c r="AR798" i="1"/>
  <c r="AS798" i="1" s="1"/>
  <c r="AS760" i="3" s="1"/>
  <c r="AR828" i="1"/>
  <c r="AS828" i="1" s="1"/>
  <c r="AS790" i="3" s="1"/>
  <c r="AD828" i="1"/>
  <c r="AD790" i="3" s="1"/>
  <c r="AR808" i="1"/>
  <c r="AS808" i="1" s="1"/>
  <c r="AS770" i="3" s="1"/>
  <c r="AD808" i="1"/>
  <c r="AD770" i="3" s="1"/>
  <c r="AD813" i="1"/>
  <c r="AD775" i="3" s="1"/>
  <c r="AR813" i="1"/>
  <c r="AS813" i="1" s="1"/>
  <c r="AS775" i="3" s="1"/>
  <c r="AO788" i="1"/>
  <c r="O734" i="1"/>
  <c r="O759" i="1"/>
  <c r="AC760" i="1"/>
  <c r="P760" i="1"/>
  <c r="AQ732" i="1"/>
  <c r="AB731" i="1"/>
  <c r="AM673" i="1"/>
  <c r="AM635" i="3" s="1"/>
  <c r="AL672" i="1"/>
  <c r="AM672" i="1" s="1"/>
  <c r="AM634" i="3" s="1"/>
  <c r="AB736" i="1"/>
  <c r="N734" i="1"/>
  <c r="AQ706" i="1"/>
  <c r="AQ705" i="1" s="1"/>
  <c r="AQ704" i="1" s="1"/>
  <c r="AB705" i="1"/>
  <c r="AB704" i="1" s="1"/>
  <c r="AF788" i="1"/>
  <c r="AG788" i="1" s="1"/>
  <c r="AG750" i="3" s="1"/>
  <c r="AD718" i="1"/>
  <c r="AD680" i="3" s="1"/>
  <c r="AR718" i="1"/>
  <c r="AS718" i="1" s="1"/>
  <c r="AS680" i="3" s="1"/>
  <c r="AP663" i="1"/>
  <c r="AP625" i="3" s="1"/>
  <c r="AP649" i="1"/>
  <c r="AP611" i="3" s="1"/>
  <c r="P658" i="1"/>
  <c r="AC658" i="1"/>
  <c r="AD639" i="1"/>
  <c r="AD601" i="3" s="1"/>
  <c r="AR639" i="1"/>
  <c r="AS639" i="1" s="1"/>
  <c r="AS601" i="3" s="1"/>
  <c r="AC638" i="1"/>
  <c r="P638" i="1"/>
  <c r="O636" i="1"/>
  <c r="AD637" i="1"/>
  <c r="AD599" i="3" s="1"/>
  <c r="O698" i="1"/>
  <c r="P699" i="1"/>
  <c r="AC695" i="1"/>
  <c r="AO672" i="1"/>
  <c r="AP672" i="1" s="1"/>
  <c r="AP634" i="3" s="1"/>
  <c r="O655" i="1"/>
  <c r="AR601" i="1"/>
  <c r="AC591" i="1"/>
  <c r="P591" i="1"/>
  <c r="AC588" i="1"/>
  <c r="P588" i="1"/>
  <c r="AC559" i="1"/>
  <c r="P559" i="1"/>
  <c r="AR590" i="1"/>
  <c r="AS590" i="1" s="1"/>
  <c r="AS552" i="3" s="1"/>
  <c r="AD590" i="1"/>
  <c r="AD552" i="3" s="1"/>
  <c r="AS611" i="1"/>
  <c r="AS573" i="3" s="1"/>
  <c r="AR562" i="1"/>
  <c r="AS562" i="1" s="1"/>
  <c r="AS524" i="3" s="1"/>
  <c r="AD562" i="1"/>
  <c r="AD524" i="3" s="1"/>
  <c r="P538" i="1"/>
  <c r="AC538" i="1"/>
  <c r="P534" i="1"/>
  <c r="AC534" i="1"/>
  <c r="P509" i="1"/>
  <c r="AC509" i="1"/>
  <c r="P553" i="1"/>
  <c r="AC553" i="1"/>
  <c r="P515" i="1"/>
  <c r="AC515" i="1"/>
  <c r="P438" i="1"/>
  <c r="AC438" i="1"/>
  <c r="O436" i="1"/>
  <c r="P528" i="1"/>
  <c r="AC528" i="1"/>
  <c r="P458" i="1"/>
  <c r="AC458" i="1"/>
  <c r="P511" i="1"/>
  <c r="AC511" i="1"/>
  <c r="P498" i="1"/>
  <c r="AC498" i="1"/>
  <c r="O429" i="1"/>
  <c r="AC454" i="1"/>
  <c r="P454" i="1"/>
  <c r="AR500" i="1"/>
  <c r="AS500" i="1" s="1"/>
  <c r="AS462" i="3" s="1"/>
  <c r="AD500" i="1"/>
  <c r="AD462" i="3" s="1"/>
  <c r="P472" i="1"/>
  <c r="AC472" i="1"/>
  <c r="O445" i="1"/>
  <c r="AG401" i="1"/>
  <c r="AG363" i="3" s="1"/>
  <c r="AF400" i="1"/>
  <c r="AP373" i="1"/>
  <c r="AP335" i="3" s="1"/>
  <c r="AO372" i="1"/>
  <c r="AP372" i="1" s="1"/>
  <c r="AP334" i="3" s="1"/>
  <c r="AC493" i="1"/>
  <c r="P493" i="1"/>
  <c r="AQ396" i="1"/>
  <c r="AQ395" i="1" s="1"/>
  <c r="AB395" i="1"/>
  <c r="N350" i="1"/>
  <c r="AB351" i="1"/>
  <c r="P351" i="1"/>
  <c r="AD471" i="1"/>
  <c r="AD433" i="3" s="1"/>
  <c r="AR471" i="1"/>
  <c r="AS471" i="1" s="1"/>
  <c r="AS433" i="3" s="1"/>
  <c r="AD307" i="1"/>
  <c r="AD269" i="3" s="1"/>
  <c r="AR307" i="1"/>
  <c r="AS307" i="1" s="1"/>
  <c r="AS269" i="3" s="1"/>
  <c r="AC416" i="1"/>
  <c r="AR417" i="1"/>
  <c r="AS332" i="1"/>
  <c r="AS294" i="3" s="1"/>
  <c r="AR331" i="1"/>
  <c r="O360" i="1"/>
  <c r="P360" i="1" s="1"/>
  <c r="P361" i="1"/>
  <c r="P274" i="1"/>
  <c r="AI372" i="1"/>
  <c r="AJ372" i="1" s="1"/>
  <c r="AJ334" i="3" s="1"/>
  <c r="AJ373" i="1"/>
  <c r="AJ335" i="3" s="1"/>
  <c r="AD357" i="1"/>
  <c r="AD319" i="3" s="1"/>
  <c r="AR357" i="1"/>
  <c r="AS357" i="1" s="1"/>
  <c r="AS319" i="3" s="1"/>
  <c r="P284" i="1"/>
  <c r="AC284" i="1"/>
  <c r="E310" i="1"/>
  <c r="B309" i="1"/>
  <c r="AB336" i="1"/>
  <c r="N335" i="1"/>
  <c r="N334" i="1" s="1"/>
  <c r="N410" i="1"/>
  <c r="N409" i="1" s="1"/>
  <c r="AB411" i="1"/>
  <c r="AB253" i="1"/>
  <c r="AB252" i="1" s="1"/>
  <c r="AQ254" i="1"/>
  <c r="AQ253" i="1" s="1"/>
  <c r="AQ252" i="1" s="1"/>
  <c r="AD254" i="1"/>
  <c r="AD216" i="3" s="1"/>
  <c r="AC235" i="1"/>
  <c r="P235" i="1"/>
  <c r="AQ269" i="1"/>
  <c r="AQ268" i="1" s="1"/>
  <c r="AQ267" i="1" s="1"/>
  <c r="AQ266" i="1" s="1"/>
  <c r="AB268" i="1"/>
  <c r="AB267" i="1" s="1"/>
  <c r="AB266" i="1" s="1"/>
  <c r="P244" i="1"/>
  <c r="AC244" i="1"/>
  <c r="P201" i="1"/>
  <c r="AC201" i="1"/>
  <c r="P176" i="1"/>
  <c r="AC176" i="1"/>
  <c r="O175" i="1"/>
  <c r="B286" i="1"/>
  <c r="E287" i="1"/>
  <c r="P268" i="1"/>
  <c r="AC231" i="1"/>
  <c r="P231" i="1"/>
  <c r="S276" i="1"/>
  <c r="AU276" i="1" s="1"/>
  <c r="O276" i="1"/>
  <c r="R276" i="1"/>
  <c r="AT276" i="1" s="1"/>
  <c r="N276" i="1"/>
  <c r="AB276" i="1" s="1"/>
  <c r="AQ276" i="1" s="1"/>
  <c r="AS203" i="1"/>
  <c r="AS165" i="3" s="1"/>
  <c r="AR202" i="1"/>
  <c r="AS202" i="1" s="1"/>
  <c r="AS164" i="3" s="1"/>
  <c r="AC142" i="1"/>
  <c r="P142" i="1"/>
  <c r="AD137" i="1"/>
  <c r="AD99" i="3" s="1"/>
  <c r="AC136" i="1"/>
  <c r="AR137" i="1"/>
  <c r="P151" i="1"/>
  <c r="AC151" i="1"/>
  <c r="AB140" i="1"/>
  <c r="N139" i="1"/>
  <c r="N138" i="1" s="1"/>
  <c r="N134" i="1" s="1"/>
  <c r="P122" i="1"/>
  <c r="AC122" i="1"/>
  <c r="AG162" i="1"/>
  <c r="AG124" i="3" s="1"/>
  <c r="AF161" i="1"/>
  <c r="P154" i="1"/>
  <c r="AC154" i="1"/>
  <c r="AC121" i="1"/>
  <c r="P121" i="1"/>
  <c r="N64" i="1"/>
  <c r="AB65" i="1"/>
  <c r="AI173" i="1"/>
  <c r="AJ173" i="1" s="1"/>
  <c r="AJ135" i="3" s="1"/>
  <c r="AJ174" i="1"/>
  <c r="AJ136" i="3" s="1"/>
  <c r="P153" i="1"/>
  <c r="AC153" i="1"/>
  <c r="AH134" i="1"/>
  <c r="AJ134" i="1" s="1"/>
  <c r="AJ96" i="3" s="1"/>
  <c r="AJ13" i="1"/>
  <c r="W108" i="1"/>
  <c r="T108" i="1"/>
  <c r="T18" i="1"/>
  <c r="AD1097" i="1"/>
  <c r="AD1059" i="3" s="1"/>
  <c r="AR1097" i="1"/>
  <c r="AS1097" i="1" s="1"/>
  <c r="AS1059" i="3" s="1"/>
  <c r="AC1070" i="1"/>
  <c r="P1070" i="1"/>
  <c r="O1069" i="1"/>
  <c r="AR1053" i="1"/>
  <c r="AS1053" i="1" s="1"/>
  <c r="AS1015" i="3" s="1"/>
  <c r="AD1053" i="1"/>
  <c r="AD1015" i="3" s="1"/>
  <c r="AC1058" i="1"/>
  <c r="P1058" i="1"/>
  <c r="P1080" i="1"/>
  <c r="AC1080" i="1"/>
  <c r="O1079" i="1"/>
  <c r="AB1047" i="1"/>
  <c r="AQ1047" i="1" s="1"/>
  <c r="N1045" i="1"/>
  <c r="N1044" i="1" s="1"/>
  <c r="N1043" i="1" s="1"/>
  <c r="P1077" i="1"/>
  <c r="AC1077" i="1"/>
  <c r="O1076" i="1"/>
  <c r="AB1041" i="1"/>
  <c r="N1040" i="1"/>
  <c r="N1039" i="1" s="1"/>
  <c r="AM1031" i="1"/>
  <c r="AM993" i="3" s="1"/>
  <c r="AL1030" i="1"/>
  <c r="AM1030" i="1" s="1"/>
  <c r="AM992" i="3" s="1"/>
  <c r="AR1034" i="1"/>
  <c r="P1015" i="1"/>
  <c r="AC1015" i="1"/>
  <c r="AC1013" i="1" s="1"/>
  <c r="AR1013" i="1" s="1"/>
  <c r="AB1027" i="1"/>
  <c r="AQ1027" i="1" s="1"/>
  <c r="AQ1028" i="1"/>
  <c r="AB1007" i="1"/>
  <c r="AD1007" i="1" s="1"/>
  <c r="N1006" i="1"/>
  <c r="N1005" i="1" s="1"/>
  <c r="AQ1022" i="1"/>
  <c r="AB1021" i="1"/>
  <c r="AR1000" i="1"/>
  <c r="P992" i="1"/>
  <c r="AC992" i="1"/>
  <c r="O997" i="1"/>
  <c r="P997" i="1" s="1"/>
  <c r="P998" i="1"/>
  <c r="AC998" i="1"/>
  <c r="P952" i="1"/>
  <c r="AC952" i="1"/>
  <c r="O951" i="1"/>
  <c r="N981" i="1"/>
  <c r="N980" i="1" s="1"/>
  <c r="O961" i="1"/>
  <c r="P962" i="1"/>
  <c r="AC962" i="1"/>
  <c r="AL956" i="1"/>
  <c r="AM957" i="1"/>
  <c r="AM919" i="3" s="1"/>
  <c r="AR963" i="1"/>
  <c r="O942" i="1"/>
  <c r="P943" i="1"/>
  <c r="AC943" i="1"/>
  <c r="AD948" i="1"/>
  <c r="AD910" i="3" s="1"/>
  <c r="AB913" i="1"/>
  <c r="AQ914" i="1"/>
  <c r="AS914" i="1" s="1"/>
  <c r="AS876" i="3" s="1"/>
  <c r="AD914" i="1"/>
  <c r="AD876" i="3" s="1"/>
  <c r="O902" i="1"/>
  <c r="AC903" i="1"/>
  <c r="P903" i="1"/>
  <c r="AQ933" i="1"/>
  <c r="AB932" i="1"/>
  <c r="AQ932" i="1" s="1"/>
  <c r="P913" i="1"/>
  <c r="N889" i="1"/>
  <c r="N888" i="1" s="1"/>
  <c r="N887" i="1" s="1"/>
  <c r="AB890" i="1"/>
  <c r="AD890" i="1" s="1"/>
  <c r="AD852" i="3" s="1"/>
  <c r="AR885" i="1"/>
  <c r="AS885" i="1" s="1"/>
  <c r="AS847" i="3" s="1"/>
  <c r="AD885" i="1"/>
  <c r="AD847" i="3" s="1"/>
  <c r="AR884" i="1"/>
  <c r="AS884" i="1" s="1"/>
  <c r="AS846" i="3" s="1"/>
  <c r="AD884" i="1"/>
  <c r="AD846" i="3" s="1"/>
  <c r="AD868" i="1"/>
  <c r="AD830" i="3" s="1"/>
  <c r="AR832" i="1"/>
  <c r="AS832" i="1" s="1"/>
  <c r="AS794" i="3" s="1"/>
  <c r="AD832" i="1"/>
  <c r="AD794" i="3" s="1"/>
  <c r="AR807" i="1"/>
  <c r="AD807" i="1"/>
  <c r="AD769" i="3" s="1"/>
  <c r="AC805" i="1"/>
  <c r="P805" i="1"/>
  <c r="AD822" i="1"/>
  <c r="AD784" i="3" s="1"/>
  <c r="AR822" i="1"/>
  <c r="AS822" i="1" s="1"/>
  <c r="AS784" i="3" s="1"/>
  <c r="AR795" i="1"/>
  <c r="AS795" i="1" s="1"/>
  <c r="AS757" i="3" s="1"/>
  <c r="AD795" i="1"/>
  <c r="AD757" i="3" s="1"/>
  <c r="AD710" i="1"/>
  <c r="AD672" i="3" s="1"/>
  <c r="AI788" i="1"/>
  <c r="AJ789" i="1"/>
  <c r="AJ751" i="3" s="1"/>
  <c r="AC729" i="1"/>
  <c r="P729" i="1"/>
  <c r="P705" i="1"/>
  <c r="O704" i="1"/>
  <c r="P704" i="1" s="1"/>
  <c r="AE757" i="1"/>
  <c r="AG758" i="1"/>
  <c r="AG720" i="3" s="1"/>
  <c r="O783" i="1"/>
  <c r="P783" i="1" s="1"/>
  <c r="P784" i="1"/>
  <c r="AC716" i="1"/>
  <c r="P716" i="1"/>
  <c r="AA685" i="1"/>
  <c r="AA30" i="1" s="1"/>
  <c r="AA31" i="1"/>
  <c r="AC671" i="1"/>
  <c r="O669" i="1"/>
  <c r="P669" i="1" s="1"/>
  <c r="P671" i="1"/>
  <c r="P676" i="1"/>
  <c r="AB702" i="1"/>
  <c r="AB701" i="1" s="1"/>
  <c r="AQ703" i="1"/>
  <c r="AQ702" i="1" s="1"/>
  <c r="AQ701" i="1" s="1"/>
  <c r="AB689" i="1"/>
  <c r="AQ690" i="1"/>
  <c r="AG664" i="1"/>
  <c r="AG626" i="3" s="1"/>
  <c r="AF663" i="1"/>
  <c r="AF757" i="1"/>
  <c r="AD700" i="1"/>
  <c r="AD662" i="3" s="1"/>
  <c r="AC699" i="1"/>
  <c r="AR700" i="1"/>
  <c r="AD649" i="1"/>
  <c r="AD611" i="3" s="1"/>
  <c r="AB768" i="1"/>
  <c r="AC713" i="1"/>
  <c r="P713" i="1"/>
  <c r="AR618" i="1"/>
  <c r="AS618" i="1" s="1"/>
  <c r="AS580" i="3" s="1"/>
  <c r="AS619" i="1"/>
  <c r="AS581" i="3" s="1"/>
  <c r="AR578" i="1"/>
  <c r="AS578" i="1" s="1"/>
  <c r="AS540" i="3" s="1"/>
  <c r="AD578" i="1"/>
  <c r="AD540" i="3" s="1"/>
  <c r="N616" i="1"/>
  <c r="AB617" i="1"/>
  <c r="P537" i="1"/>
  <c r="AC537" i="1"/>
  <c r="P514" i="1"/>
  <c r="AC514" i="1"/>
  <c r="P481" i="1"/>
  <c r="AC481" i="1"/>
  <c r="P533" i="1"/>
  <c r="AC533" i="1"/>
  <c r="AR544" i="1"/>
  <c r="AS544" i="1" s="1"/>
  <c r="AS506" i="3" s="1"/>
  <c r="AD544" i="1"/>
  <c r="AD506" i="3" s="1"/>
  <c r="P499" i="1"/>
  <c r="AC499" i="1"/>
  <c r="P484" i="1"/>
  <c r="AC484" i="1"/>
  <c r="AB437" i="1"/>
  <c r="N436" i="1"/>
  <c r="N435" i="1" s="1"/>
  <c r="P495" i="1"/>
  <c r="AC495" i="1"/>
  <c r="AC477" i="1"/>
  <c r="P477" i="1"/>
  <c r="P494" i="1"/>
  <c r="AC494" i="1"/>
  <c r="AC485" i="1"/>
  <c r="P485" i="1"/>
  <c r="AD508" i="1"/>
  <c r="AD470" i="3" s="1"/>
  <c r="P516" i="1"/>
  <c r="AC516" i="1"/>
  <c r="P433" i="1"/>
  <c r="AC433" i="1"/>
  <c r="P500" i="1"/>
  <c r="AR430" i="1"/>
  <c r="AD430" i="1"/>
  <c r="AD392" i="3" s="1"/>
  <c r="AR447" i="1"/>
  <c r="AC383" i="1"/>
  <c r="P383" i="1"/>
  <c r="AL333" i="1"/>
  <c r="AM333" i="1" s="1"/>
  <c r="AM295" i="3" s="1"/>
  <c r="AM334" i="1"/>
  <c r="AM296" i="3" s="1"/>
  <c r="AD455" i="1"/>
  <c r="AD417" i="3" s="1"/>
  <c r="AR455" i="1"/>
  <c r="AS455" i="1" s="1"/>
  <c r="AS417" i="3" s="1"/>
  <c r="AG435" i="1"/>
  <c r="AG397" i="3" s="1"/>
  <c r="AF434" i="1"/>
  <c r="AG434" i="1" s="1"/>
  <c r="AG396" i="3" s="1"/>
  <c r="P471" i="1"/>
  <c r="AP368" i="1"/>
  <c r="AP330" i="3" s="1"/>
  <c r="AO367" i="1"/>
  <c r="AD370" i="1"/>
  <c r="AD332" i="3" s="1"/>
  <c r="AR370" i="1"/>
  <c r="AC369" i="1"/>
  <c r="AQ365" i="1"/>
  <c r="AB364" i="1"/>
  <c r="AB363" i="1" s="1"/>
  <c r="AD362" i="1"/>
  <c r="AD324" i="3" s="1"/>
  <c r="AR362" i="1"/>
  <c r="AC361" i="1"/>
  <c r="AB297" i="1"/>
  <c r="N296" i="1"/>
  <c r="N295" i="1" s="1"/>
  <c r="AD353" i="1"/>
  <c r="AD315" i="3" s="1"/>
  <c r="AC337" i="1"/>
  <c r="P337" i="1"/>
  <c r="E304" i="1"/>
  <c r="B303" i="1"/>
  <c r="AB375" i="1"/>
  <c r="N374" i="1"/>
  <c r="N373" i="1" s="1"/>
  <c r="N372" i="1" s="1"/>
  <c r="N366" i="1" s="1"/>
  <c r="N22" i="1" s="1"/>
  <c r="P336" i="1"/>
  <c r="AC336" i="1"/>
  <c r="O335" i="1"/>
  <c r="AO270" i="1"/>
  <c r="AP270" i="1" s="1"/>
  <c r="AP232" i="3" s="1"/>
  <c r="AP271" i="1"/>
  <c r="AP233" i="3" s="1"/>
  <c r="P411" i="1"/>
  <c r="O410" i="1"/>
  <c r="AC411" i="1"/>
  <c r="AC292" i="1"/>
  <c r="P292" i="1"/>
  <c r="O299" i="1"/>
  <c r="AC302" i="1"/>
  <c r="P302" i="1"/>
  <c r="AF123" i="1"/>
  <c r="AG123" i="1" s="1"/>
  <c r="AG85" i="3" s="1"/>
  <c r="AG124" i="1"/>
  <c r="AG86" i="3" s="1"/>
  <c r="AP180" i="1"/>
  <c r="AP142" i="3" s="1"/>
  <c r="AO173" i="1"/>
  <c r="AP173" i="1" s="1"/>
  <c r="AP135" i="3" s="1"/>
  <c r="AD274" i="1"/>
  <c r="AD236" i="3" s="1"/>
  <c r="P225" i="1"/>
  <c r="AC225" i="1"/>
  <c r="AC255" i="1"/>
  <c r="P255" i="1"/>
  <c r="O222" i="1"/>
  <c r="AC190" i="1"/>
  <c r="P190" i="1"/>
  <c r="P240" i="1"/>
  <c r="AC240" i="1"/>
  <c r="P218" i="1"/>
  <c r="U18" i="1"/>
  <c r="P91" i="1"/>
  <c r="AC91" i="1"/>
  <c r="AO14" i="1"/>
  <c r="AP14" i="1" s="1"/>
  <c r="AP74" i="1"/>
  <c r="AP36" i="3" s="1"/>
  <c r="AC131" i="1"/>
  <c r="P131" i="1"/>
  <c r="AS78" i="1"/>
  <c r="AS40" i="3" s="1"/>
  <c r="AR77" i="1"/>
  <c r="AP54" i="1"/>
  <c r="AM60" i="1"/>
  <c r="AM22" i="3" s="1"/>
  <c r="AO183" i="1"/>
  <c r="AP183" i="1" s="1"/>
  <c r="AP145" i="3" s="1"/>
  <c r="P150" i="1"/>
  <c r="AC150" i="1"/>
  <c r="O84" i="1"/>
  <c r="AO59" i="1"/>
  <c r="AN109" i="1"/>
  <c r="P87" i="1"/>
  <c r="AC87" i="1"/>
  <c r="AC76" i="1"/>
  <c r="P86" i="1"/>
  <c r="AL15" i="1"/>
  <c r="AM15" i="1" s="1"/>
  <c r="AM81" i="1"/>
  <c r="AM43" i="3" s="1"/>
  <c r="AK10" i="1"/>
  <c r="P90" i="1"/>
  <c r="AG82" i="1"/>
  <c r="AG44" i="3" s="1"/>
  <c r="AF81" i="1"/>
  <c r="Y685" i="1" l="1"/>
  <c r="Y30" i="1" s="1"/>
  <c r="Y31" i="1"/>
  <c r="AB699" i="1"/>
  <c r="AB698" i="1" s="1"/>
  <c r="AQ700" i="1"/>
  <c r="AQ699" i="1" s="1"/>
  <c r="AQ698" i="1" s="1"/>
  <c r="AD738" i="1"/>
  <c r="AD700" i="3" s="1"/>
  <c r="AR738" i="1"/>
  <c r="AS738" i="1" s="1"/>
  <c r="AS700" i="3" s="1"/>
  <c r="AR703" i="1"/>
  <c r="AR702" i="1" s="1"/>
  <c r="AC702" i="1"/>
  <c r="AC701" i="1" s="1"/>
  <c r="AD701" i="1" s="1"/>
  <c r="AD663" i="3" s="1"/>
  <c r="AR365" i="1"/>
  <c r="AR364" i="1" s="1"/>
  <c r="AR363" i="1" s="1"/>
  <c r="AD365" i="1"/>
  <c r="AD327" i="3" s="1"/>
  <c r="AC364" i="1"/>
  <c r="AC363" i="1" s="1"/>
  <c r="U661" i="1"/>
  <c r="U29" i="1"/>
  <c r="AD261" i="1"/>
  <c r="AD223" i="3" s="1"/>
  <c r="AC600" i="1"/>
  <c r="N1061" i="1"/>
  <c r="AL756" i="1"/>
  <c r="P1002" i="1"/>
  <c r="P683" i="1"/>
  <c r="AT263" i="3"/>
  <c r="AZ301" i="1"/>
  <c r="AZ263" i="3" s="1"/>
  <c r="P118" i="1"/>
  <c r="AJ1081" i="1"/>
  <c r="AJ1043" i="3" s="1"/>
  <c r="Y108" i="1"/>
  <c r="P977" i="1"/>
  <c r="N664" i="1"/>
  <c r="N663" i="1" s="1"/>
  <c r="AD806" i="1"/>
  <c r="AD768" i="3" s="1"/>
  <c r="Z108" i="1"/>
  <c r="Y26" i="1"/>
  <c r="X34" i="1"/>
  <c r="X755" i="1"/>
  <c r="AB708" i="1"/>
  <c r="AC1088" i="1"/>
  <c r="N767" i="1"/>
  <c r="N757" i="1" s="1"/>
  <c r="AE955" i="1"/>
  <c r="AE954" i="1" s="1"/>
  <c r="AE37" i="1" s="1"/>
  <c r="U31" i="1"/>
  <c r="AR1091" i="1"/>
  <c r="AS1091" i="1" s="1"/>
  <c r="AS1053" i="3" s="1"/>
  <c r="O394" i="1"/>
  <c r="P394" i="1" s="1"/>
  <c r="O976" i="1"/>
  <c r="P976" i="1" s="1"/>
  <c r="AR439" i="1"/>
  <c r="AS439" i="1" s="1"/>
  <c r="AS401" i="3" s="1"/>
  <c r="AS969" i="1"/>
  <c r="AS931" i="3" s="1"/>
  <c r="AS652" i="1"/>
  <c r="AS614" i="3" s="1"/>
  <c r="O967" i="1"/>
  <c r="P967" i="1" s="1"/>
  <c r="V108" i="1"/>
  <c r="V107" i="1" s="1"/>
  <c r="V16" i="1" s="1"/>
  <c r="AD975" i="1"/>
  <c r="AD937" i="3" s="1"/>
  <c r="AC974" i="1"/>
  <c r="AR975" i="1"/>
  <c r="AS975" i="1" s="1"/>
  <c r="AS937" i="3" s="1"/>
  <c r="AB772" i="1"/>
  <c r="AD772" i="1" s="1"/>
  <c r="AD734" i="3" s="1"/>
  <c r="AQ773" i="1"/>
  <c r="AQ772" i="1" s="1"/>
  <c r="AQ767" i="1" s="1"/>
  <c r="O330" i="1"/>
  <c r="P330" i="1" s="1"/>
  <c r="P331" i="1"/>
  <c r="AB767" i="1"/>
  <c r="N615" i="1"/>
  <c r="P1009" i="1"/>
  <c r="AM966" i="1"/>
  <c r="AM928" i="3" s="1"/>
  <c r="N789" i="1"/>
  <c r="AC1094" i="1"/>
  <c r="AR1094" i="1" s="1"/>
  <c r="N917" i="1"/>
  <c r="P806" i="1"/>
  <c r="AR473" i="1"/>
  <c r="AS473" i="1" s="1"/>
  <c r="AS435" i="3" s="1"/>
  <c r="AP900" i="1"/>
  <c r="AP862" i="3" s="1"/>
  <c r="V29" i="1"/>
  <c r="T756" i="1"/>
  <c r="T34" i="1" s="1"/>
  <c r="AO109" i="1"/>
  <c r="AB205" i="1"/>
  <c r="AD540" i="1"/>
  <c r="AD502" i="3" s="1"/>
  <c r="AA34" i="1"/>
  <c r="AA755" i="1"/>
  <c r="AA33" i="1" s="1"/>
  <c r="N966" i="1"/>
  <c r="P915" i="1"/>
  <c r="N1051" i="1"/>
  <c r="AF1066" i="1"/>
  <c r="AG1066" i="1" s="1"/>
  <c r="AG1028" i="3" s="1"/>
  <c r="AN756" i="1"/>
  <c r="AM788" i="1"/>
  <c r="AM750" i="3" s="1"/>
  <c r="W755" i="1"/>
  <c r="W754" i="1" s="1"/>
  <c r="AP966" i="1"/>
  <c r="AP928" i="3" s="1"/>
  <c r="N733" i="1"/>
  <c r="AQ683" i="1"/>
  <c r="AS683" i="1" s="1"/>
  <c r="AS645" i="3" s="1"/>
  <c r="AS684" i="1"/>
  <c r="AS646" i="3" s="1"/>
  <c r="AM707" i="1"/>
  <c r="AM669" i="3" s="1"/>
  <c r="AT374" i="3"/>
  <c r="N205" i="1"/>
  <c r="P205" i="1" s="1"/>
  <c r="P307" i="1"/>
  <c r="U108" i="1"/>
  <c r="AP788" i="1"/>
  <c r="AP750" i="3" s="1"/>
  <c r="O819" i="1"/>
  <c r="P819" i="1" s="1"/>
  <c r="O861" i="1"/>
  <c r="P861" i="1" s="1"/>
  <c r="P163" i="1"/>
  <c r="AC1019" i="1"/>
  <c r="AR1020" i="1"/>
  <c r="AS1020" i="1" s="1"/>
  <c r="AS982" i="3" s="1"/>
  <c r="AD1020" i="1"/>
  <c r="AD982" i="3" s="1"/>
  <c r="AJ788" i="1"/>
  <c r="AJ750" i="3" s="1"/>
  <c r="AA108" i="1"/>
  <c r="P413" i="1"/>
  <c r="AC413" i="1"/>
  <c r="AC410" i="1" s="1"/>
  <c r="N1027" i="1"/>
  <c r="P1027" i="1" s="1"/>
  <c r="P1028" i="1"/>
  <c r="AJ900" i="1"/>
  <c r="AJ862" i="3" s="1"/>
  <c r="BA307" i="1"/>
  <c r="BA269" i="3" s="1"/>
  <c r="AU269" i="3"/>
  <c r="AQ642" i="1"/>
  <c r="AB641" i="1"/>
  <c r="AD641" i="1" s="1"/>
  <c r="AD603" i="3" s="1"/>
  <c r="AD642" i="1"/>
  <c r="AD604" i="3" s="1"/>
  <c r="AZ413" i="1"/>
  <c r="AZ375" i="3" s="1"/>
  <c r="AT375" i="3"/>
  <c r="U755" i="1"/>
  <c r="U34" i="1"/>
  <c r="AB394" i="1"/>
  <c r="AQ394" i="1"/>
  <c r="AO648" i="1"/>
  <c r="AO27" i="1" s="1"/>
  <c r="AP27" i="1" s="1"/>
  <c r="AC898" i="1"/>
  <c r="AD898" i="1" s="1"/>
  <c r="AD860" i="3" s="1"/>
  <c r="AR899" i="1"/>
  <c r="AS899" i="1" s="1"/>
  <c r="AS861" i="3" s="1"/>
  <c r="AD245" i="1"/>
  <c r="AD207" i="3" s="1"/>
  <c r="AR245" i="1"/>
  <c r="AS245" i="1" s="1"/>
  <c r="AS207" i="3" s="1"/>
  <c r="AQ785" i="1"/>
  <c r="AQ784" i="1" s="1"/>
  <c r="AQ783" i="1" s="1"/>
  <c r="AQ779" i="1" s="1"/>
  <c r="AB784" i="1"/>
  <c r="AB783" i="1" s="1"/>
  <c r="AB779" i="1" s="1"/>
  <c r="N110" i="1"/>
  <c r="N109" i="1" s="1"/>
  <c r="AJ270" i="1"/>
  <c r="AJ232" i="3" s="1"/>
  <c r="P898" i="1"/>
  <c r="O897" i="1"/>
  <c r="P897" i="1" s="1"/>
  <c r="AM372" i="1"/>
  <c r="AM334" i="3" s="1"/>
  <c r="AK366" i="1"/>
  <c r="AD229" i="1"/>
  <c r="AD191" i="3" s="1"/>
  <c r="AR229" i="1"/>
  <c r="AS229" i="1" s="1"/>
  <c r="AS191" i="3" s="1"/>
  <c r="AR720" i="1"/>
  <c r="AD720" i="1"/>
  <c r="AD682" i="3" s="1"/>
  <c r="AC719" i="1"/>
  <c r="AD719" i="1" s="1"/>
  <c r="AD681" i="3" s="1"/>
  <c r="AR732" i="1"/>
  <c r="AR731" i="1" s="1"/>
  <c r="AC731" i="1"/>
  <c r="AD731" i="1" s="1"/>
  <c r="AD693" i="3" s="1"/>
  <c r="AP11" i="1"/>
  <c r="AP16" i="3"/>
  <c r="AC84" i="1"/>
  <c r="AC83" i="1" s="1"/>
  <c r="AF686" i="1"/>
  <c r="AG686" i="1" s="1"/>
  <c r="AG648" i="3" s="1"/>
  <c r="P117" i="1"/>
  <c r="N741" i="1"/>
  <c r="P741" i="1" s="1"/>
  <c r="P742" i="1"/>
  <c r="AO662" i="1"/>
  <c r="AK756" i="1"/>
  <c r="AK955" i="1"/>
  <c r="AK954" i="1" s="1"/>
  <c r="AK37" i="1" s="1"/>
  <c r="AA955" i="1"/>
  <c r="AA954" i="1" s="1"/>
  <c r="AA37" i="1" s="1"/>
  <c r="AL648" i="1"/>
  <c r="AM649" i="1"/>
  <c r="AM611" i="3" s="1"/>
  <c r="AB293" i="1"/>
  <c r="R294" i="1"/>
  <c r="AT294" i="1" s="1"/>
  <c r="N294" i="1"/>
  <c r="AB294" i="1" s="1"/>
  <c r="AQ294" i="1" s="1"/>
  <c r="O294" i="1"/>
  <c r="S294" i="1"/>
  <c r="AU294" i="1" s="1"/>
  <c r="AZ293" i="1"/>
  <c r="AZ255" i="3" s="1"/>
  <c r="AT255" i="3"/>
  <c r="E299" i="1"/>
  <c r="B299" i="1" s="1"/>
  <c r="B298" i="1"/>
  <c r="AB696" i="1"/>
  <c r="AQ697" i="1"/>
  <c r="AD697" i="1"/>
  <c r="AD659" i="3" s="1"/>
  <c r="BA293" i="1"/>
  <c r="BA255" i="3" s="1"/>
  <c r="AU255" i="3"/>
  <c r="AC215" i="1"/>
  <c r="AC214" i="1" s="1"/>
  <c r="AD214" i="1" s="1"/>
  <c r="AD176" i="3" s="1"/>
  <c r="X595" i="1"/>
  <c r="X25" i="1" s="1"/>
  <c r="X26" i="1"/>
  <c r="N695" i="1"/>
  <c r="P696" i="1"/>
  <c r="AC293" i="1"/>
  <c r="P293" i="1"/>
  <c r="AC13" i="3"/>
  <c r="AC429" i="1"/>
  <c r="AC428" i="1" s="1"/>
  <c r="AD428" i="1" s="1"/>
  <c r="AD390" i="3" s="1"/>
  <c r="O912" i="1"/>
  <c r="P912" i="1" s="1"/>
  <c r="N1008" i="1"/>
  <c r="P1008" i="1" s="1"/>
  <c r="N434" i="1"/>
  <c r="P951" i="1"/>
  <c r="P768" i="1"/>
  <c r="P426" i="1"/>
  <c r="P999" i="1"/>
  <c r="P847" i="1"/>
  <c r="P415" i="1"/>
  <c r="N939" i="1"/>
  <c r="P416" i="1"/>
  <c r="N408" i="1"/>
  <c r="P895" i="1"/>
  <c r="BA276" i="1"/>
  <c r="BA238" i="3" s="1"/>
  <c r="AU238" i="3"/>
  <c r="AZ323" i="1"/>
  <c r="AZ285" i="3" s="1"/>
  <c r="AT285" i="3"/>
  <c r="AZ290" i="1"/>
  <c r="AZ252" i="3" s="1"/>
  <c r="AT252" i="3"/>
  <c r="BA323" i="1"/>
  <c r="BA285" i="3" s="1"/>
  <c r="AU285" i="3"/>
  <c r="AZ322" i="1"/>
  <c r="AZ284" i="3" s="1"/>
  <c r="AT284" i="3"/>
  <c r="AB722" i="1"/>
  <c r="BA322" i="1"/>
  <c r="BA284" i="3" s="1"/>
  <c r="AU284" i="3"/>
  <c r="AD1009" i="1"/>
  <c r="AD971" i="3" s="1"/>
  <c r="AD972" i="3"/>
  <c r="BA308" i="1"/>
  <c r="BA270" i="3" s="1"/>
  <c r="AU270" i="3"/>
  <c r="AD1028" i="1"/>
  <c r="AD991" i="3"/>
  <c r="AD1006" i="1"/>
  <c r="AD969" i="3"/>
  <c r="AZ308" i="1"/>
  <c r="AZ270" i="3" s="1"/>
  <c r="AT270" i="3"/>
  <c r="BA321" i="1"/>
  <c r="BA283" i="3" s="1"/>
  <c r="AU283" i="3"/>
  <c r="AD864" i="1"/>
  <c r="AD826" i="3" s="1"/>
  <c r="AD963" i="1"/>
  <c r="AD925" i="3" s="1"/>
  <c r="AD926" i="3"/>
  <c r="BA285" i="1"/>
  <c r="BA247" i="3" s="1"/>
  <c r="AU247" i="3"/>
  <c r="AD1059" i="1"/>
  <c r="AD1022" i="3"/>
  <c r="AD910" i="1"/>
  <c r="AD872" i="3" s="1"/>
  <c r="AD873" i="3"/>
  <c r="N844" i="1"/>
  <c r="N649" i="1"/>
  <c r="P649" i="1" s="1"/>
  <c r="P650" i="1"/>
  <c r="AZ276" i="1"/>
  <c r="AZ238" i="3" s="1"/>
  <c r="AT238" i="3"/>
  <c r="AZ285" i="1"/>
  <c r="AZ247" i="3" s="1"/>
  <c r="AT247" i="3"/>
  <c r="AZ321" i="1"/>
  <c r="AZ283" i="3" s="1"/>
  <c r="AT283" i="3"/>
  <c r="BA290" i="1"/>
  <c r="BA252" i="3" s="1"/>
  <c r="AU252" i="3"/>
  <c r="AD1048" i="1"/>
  <c r="AD1011" i="3"/>
  <c r="AD940" i="1"/>
  <c r="AD902" i="3" s="1"/>
  <c r="AD903" i="3"/>
  <c r="AC118" i="1"/>
  <c r="AD118" i="1" s="1"/>
  <c r="AD80" i="3" s="1"/>
  <c r="AB1044" i="1"/>
  <c r="AQ1048" i="1"/>
  <c r="AS1048" i="1" s="1"/>
  <c r="AS1010" i="3" s="1"/>
  <c r="B249" i="3"/>
  <c r="E250" i="3"/>
  <c r="B250" i="3" s="1"/>
  <c r="E275" i="3"/>
  <c r="B274" i="3"/>
  <c r="AC111" i="1"/>
  <c r="AM59" i="1"/>
  <c r="AM21" i="3" s="1"/>
  <c r="AL12" i="1"/>
  <c r="AM12" i="1" s="1"/>
  <c r="AL53" i="1"/>
  <c r="AB374" i="1"/>
  <c r="AB373" i="1" s="1"/>
  <c r="AQ375" i="1"/>
  <c r="AD361" i="1"/>
  <c r="AD323" i="3" s="1"/>
  <c r="AC360" i="1"/>
  <c r="AD360" i="1" s="1"/>
  <c r="AD322" i="3" s="1"/>
  <c r="AP367" i="1"/>
  <c r="AP329" i="3" s="1"/>
  <c r="AO366" i="1"/>
  <c r="AS430" i="1"/>
  <c r="AS392" i="3" s="1"/>
  <c r="AR713" i="1"/>
  <c r="AS713" i="1" s="1"/>
  <c r="AS675" i="3" s="1"/>
  <c r="AD713" i="1"/>
  <c r="AD675" i="3" s="1"/>
  <c r="AG757" i="1"/>
  <c r="AG719" i="3" s="1"/>
  <c r="AF756" i="1"/>
  <c r="AD952" i="1"/>
  <c r="AD914" i="3" s="1"/>
  <c r="AC951" i="1"/>
  <c r="AR951" i="1" s="1"/>
  <c r="AS951" i="1" s="1"/>
  <c r="AS913" i="3" s="1"/>
  <c r="AR952" i="1"/>
  <c r="AS952" i="1" s="1"/>
  <c r="AS914" i="3" s="1"/>
  <c r="AB1040" i="1"/>
  <c r="AQ1041" i="1"/>
  <c r="AR142" i="1"/>
  <c r="AS142" i="1" s="1"/>
  <c r="AS104" i="3" s="1"/>
  <c r="AD142" i="1"/>
  <c r="AD104" i="3" s="1"/>
  <c r="AD231" i="1"/>
  <c r="AD193" i="3" s="1"/>
  <c r="AR231" i="1"/>
  <c r="AS231" i="1" s="1"/>
  <c r="AS193" i="3" s="1"/>
  <c r="AD235" i="1"/>
  <c r="AD197" i="3" s="1"/>
  <c r="AR235" i="1"/>
  <c r="AS235" i="1" s="1"/>
  <c r="AS197" i="3" s="1"/>
  <c r="S309" i="1"/>
  <c r="AU309" i="1" s="1"/>
  <c r="O309" i="1"/>
  <c r="R309" i="1"/>
  <c r="AT309" i="1" s="1"/>
  <c r="N309" i="1"/>
  <c r="AB309" i="1" s="1"/>
  <c r="AQ309" i="1" s="1"/>
  <c r="AC415" i="1"/>
  <c r="N349" i="1"/>
  <c r="N333" i="1" s="1"/>
  <c r="N324" i="1" s="1"/>
  <c r="N21" i="1" s="1"/>
  <c r="P350" i="1"/>
  <c r="AR553" i="1"/>
  <c r="AS553" i="1" s="1"/>
  <c r="AS515" i="3" s="1"/>
  <c r="AD553" i="1"/>
  <c r="AD515" i="3" s="1"/>
  <c r="AD559" i="1"/>
  <c r="AD521" i="3" s="1"/>
  <c r="AR559" i="1"/>
  <c r="AS559" i="1" s="1"/>
  <c r="AS521" i="3" s="1"/>
  <c r="O654" i="1"/>
  <c r="P655" i="1"/>
  <c r="P636" i="1"/>
  <c r="O635" i="1"/>
  <c r="P635" i="1" s="1"/>
  <c r="P759" i="1"/>
  <c r="O758" i="1"/>
  <c r="AR801" i="1"/>
  <c r="AS801" i="1" s="1"/>
  <c r="AS763" i="3" s="1"/>
  <c r="AD801" i="1"/>
  <c r="AD763" i="3" s="1"/>
  <c r="AQ981" i="1"/>
  <c r="AO160" i="1"/>
  <c r="AP161" i="1"/>
  <c r="AP123" i="3" s="1"/>
  <c r="AQ106" i="1"/>
  <c r="AS106" i="1" s="1"/>
  <c r="AS68" i="3" s="1"/>
  <c r="AD106" i="1"/>
  <c r="AD68" i="3" s="1"/>
  <c r="AQ417" i="1"/>
  <c r="AQ416" i="1" s="1"/>
  <c r="AQ415" i="1" s="1"/>
  <c r="AB416" i="1"/>
  <c r="AB415" i="1" s="1"/>
  <c r="AI596" i="1"/>
  <c r="AJ597" i="1"/>
  <c r="AJ559" i="3" s="1"/>
  <c r="AR580" i="1"/>
  <c r="AS580" i="1" s="1"/>
  <c r="AS542" i="3" s="1"/>
  <c r="AD580" i="1"/>
  <c r="AD542" i="3" s="1"/>
  <c r="AQ708" i="1"/>
  <c r="AS710" i="1"/>
  <c r="AS672" i="3" s="1"/>
  <c r="AD666" i="1"/>
  <c r="AD628" i="3" s="1"/>
  <c r="AC665" i="1"/>
  <c r="AR666" i="1"/>
  <c r="AS724" i="1"/>
  <c r="AS686" i="3" s="1"/>
  <c r="AR723" i="1"/>
  <c r="AR968" i="1"/>
  <c r="AC967" i="1"/>
  <c r="AC1087" i="1"/>
  <c r="AR1087" i="1" s="1"/>
  <c r="AR1088" i="1"/>
  <c r="AQ94" i="1"/>
  <c r="AS94" i="1" s="1"/>
  <c r="AS56" i="3" s="1"/>
  <c r="AD94" i="1"/>
  <c r="AD56" i="3" s="1"/>
  <c r="AR675" i="1"/>
  <c r="AC674" i="1"/>
  <c r="AD675" i="1"/>
  <c r="AD637" i="3" s="1"/>
  <c r="AJ663" i="1"/>
  <c r="AJ625" i="3" s="1"/>
  <c r="AI662" i="1"/>
  <c r="AS703" i="1"/>
  <c r="AS665" i="3" s="1"/>
  <c r="P750" i="1"/>
  <c r="O749" i="1"/>
  <c r="AR829" i="1"/>
  <c r="AS829" i="1" s="1"/>
  <c r="AS791" i="3" s="1"/>
  <c r="AD829" i="1"/>
  <c r="AD791" i="3" s="1"/>
  <c r="AR984" i="1"/>
  <c r="AS984" i="1" s="1"/>
  <c r="AS946" i="3" s="1"/>
  <c r="AD984" i="1"/>
  <c r="AD946" i="3" s="1"/>
  <c r="N1050" i="1"/>
  <c r="N1042" i="1" s="1"/>
  <c r="N39" i="1" s="1"/>
  <c r="P64" i="1"/>
  <c r="AS162" i="1"/>
  <c r="AS124" i="3" s="1"/>
  <c r="P279" i="1"/>
  <c r="P355" i="1"/>
  <c r="O349" i="1"/>
  <c r="P679" i="1"/>
  <c r="O678" i="1"/>
  <c r="V30" i="1"/>
  <c r="V660" i="1"/>
  <c r="P644" i="1"/>
  <c r="O643" i="1"/>
  <c r="P643" i="1" s="1"/>
  <c r="AR766" i="1"/>
  <c r="AC765" i="1"/>
  <c r="AD766" i="1"/>
  <c r="AD728" i="3" s="1"/>
  <c r="AS1047" i="1"/>
  <c r="AS1009" i="3" s="1"/>
  <c r="AR1028" i="1"/>
  <c r="AS1028" i="1" s="1"/>
  <c r="AS990" i="3" s="1"/>
  <c r="AC1027" i="1"/>
  <c r="AR1027" i="1" s="1"/>
  <c r="AS1027" i="1" s="1"/>
  <c r="AS989" i="3" s="1"/>
  <c r="P56" i="1"/>
  <c r="O55" i="1"/>
  <c r="AD130" i="1"/>
  <c r="AD92" i="3" s="1"/>
  <c r="AR130" i="1"/>
  <c r="AS130" i="1" s="1"/>
  <c r="AS92" i="3" s="1"/>
  <c r="O66" i="1"/>
  <c r="P66" i="1" s="1"/>
  <c r="P67" i="1"/>
  <c r="AR217" i="1"/>
  <c r="AS217" i="1" s="1"/>
  <c r="AS179" i="3" s="1"/>
  <c r="AD217" i="1"/>
  <c r="AD179" i="3" s="1"/>
  <c r="AD381" i="1"/>
  <c r="AD343" i="3" s="1"/>
  <c r="AR381" i="1"/>
  <c r="AS381" i="1" s="1"/>
  <c r="AS343" i="3" s="1"/>
  <c r="AR502" i="1"/>
  <c r="AS502" i="1" s="1"/>
  <c r="AS464" i="3" s="1"/>
  <c r="AD502" i="1"/>
  <c r="AD464" i="3" s="1"/>
  <c r="AR529" i="1"/>
  <c r="AS529" i="1" s="1"/>
  <c r="AS491" i="3" s="1"/>
  <c r="AD529" i="1"/>
  <c r="AD491" i="3" s="1"/>
  <c r="U754" i="1"/>
  <c r="U33" i="1"/>
  <c r="AD797" i="1"/>
  <c r="AD759" i="3" s="1"/>
  <c r="AR797" i="1"/>
  <c r="AS797" i="1" s="1"/>
  <c r="AS759" i="3" s="1"/>
  <c r="AM900" i="1"/>
  <c r="AM862" i="3" s="1"/>
  <c r="AQ916" i="1"/>
  <c r="AB915" i="1"/>
  <c r="AQ915" i="1" s="1"/>
  <c r="AP82" i="1"/>
  <c r="AP44" i="3" s="1"/>
  <c r="AO81" i="1"/>
  <c r="AD188" i="1"/>
  <c r="AD150" i="3" s="1"/>
  <c r="AR188" i="1"/>
  <c r="AS188" i="1" s="1"/>
  <c r="AS150" i="3" s="1"/>
  <c r="AI366" i="1"/>
  <c r="AD449" i="1"/>
  <c r="AD411" i="3" s="1"/>
  <c r="AR449" i="1"/>
  <c r="AS449" i="1" s="1"/>
  <c r="AS411" i="3" s="1"/>
  <c r="AC445" i="1"/>
  <c r="AR490" i="1"/>
  <c r="AS490" i="1" s="1"/>
  <c r="AS452" i="3" s="1"/>
  <c r="AD490" i="1"/>
  <c r="AD452" i="3" s="1"/>
  <c r="AD579" i="1"/>
  <c r="AD541" i="3" s="1"/>
  <c r="AR579" i="1"/>
  <c r="AS579" i="1" s="1"/>
  <c r="AS541" i="3" s="1"/>
  <c r="P616" i="1"/>
  <c r="O615" i="1"/>
  <c r="AQ848" i="1"/>
  <c r="AQ847" i="1" s="1"/>
  <c r="AB847" i="1"/>
  <c r="AD862" i="1"/>
  <c r="AD824" i="3" s="1"/>
  <c r="AR983" i="1"/>
  <c r="AS983" i="1" s="1"/>
  <c r="AS945" i="3" s="1"/>
  <c r="AD983" i="1"/>
  <c r="AD945" i="3" s="1"/>
  <c r="AQ996" i="1"/>
  <c r="AS996" i="1" s="1"/>
  <c r="AS958" i="3" s="1"/>
  <c r="AD996" i="1"/>
  <c r="AD958" i="3" s="1"/>
  <c r="AJ1017" i="1"/>
  <c r="AJ979" i="3" s="1"/>
  <c r="AI1016" i="1"/>
  <c r="AJ1016" i="1" s="1"/>
  <c r="AJ978" i="3" s="1"/>
  <c r="AS119" i="1"/>
  <c r="AS81" i="3" s="1"/>
  <c r="AI324" i="1"/>
  <c r="AR376" i="1"/>
  <c r="AS376" i="1" s="1"/>
  <c r="AS338" i="3" s="1"/>
  <c r="AD376" i="1"/>
  <c r="AD338" i="3" s="1"/>
  <c r="AD527" i="1"/>
  <c r="AD489" i="3" s="1"/>
  <c r="AR527" i="1"/>
  <c r="AS527" i="1" s="1"/>
  <c r="AS489" i="3" s="1"/>
  <c r="AR501" i="1"/>
  <c r="AS501" i="1" s="1"/>
  <c r="AS463" i="3" s="1"/>
  <c r="AD501" i="1"/>
  <c r="AD463" i="3" s="1"/>
  <c r="AO597" i="1"/>
  <c r="AP598" i="1"/>
  <c r="AP560" i="3" s="1"/>
  <c r="AR841" i="1"/>
  <c r="AD841" i="1"/>
  <c r="AD803" i="3" s="1"/>
  <c r="AC839" i="1"/>
  <c r="P1083" i="1"/>
  <c r="O1082" i="1"/>
  <c r="P621" i="1"/>
  <c r="P1052" i="1"/>
  <c r="P215" i="1"/>
  <c r="AN108" i="1"/>
  <c r="AN18" i="1"/>
  <c r="AR361" i="1"/>
  <c r="AS362" i="1"/>
  <c r="AS324" i="3" s="1"/>
  <c r="AR533" i="1"/>
  <c r="AS533" i="1" s="1"/>
  <c r="AS495" i="3" s="1"/>
  <c r="AD533" i="1"/>
  <c r="AD495" i="3" s="1"/>
  <c r="AQ617" i="1"/>
  <c r="AQ616" i="1" s="1"/>
  <c r="AB616" i="1"/>
  <c r="AF662" i="1"/>
  <c r="AG663" i="1"/>
  <c r="AG625" i="3" s="1"/>
  <c r="AR805" i="1"/>
  <c r="AS805" i="1" s="1"/>
  <c r="AS767" i="3" s="1"/>
  <c r="AD805" i="1"/>
  <c r="AD767" i="3" s="1"/>
  <c r="AD1015" i="1"/>
  <c r="AD977" i="3" s="1"/>
  <c r="AR1015" i="1"/>
  <c r="AS1015" i="1" s="1"/>
  <c r="AS977" i="3" s="1"/>
  <c r="O1075" i="1"/>
  <c r="P1076" i="1"/>
  <c r="AR121" i="1"/>
  <c r="AS121" i="1" s="1"/>
  <c r="AS83" i="3" s="1"/>
  <c r="AD121" i="1"/>
  <c r="AD83" i="3" s="1"/>
  <c r="AB139" i="1"/>
  <c r="AB138" i="1" s="1"/>
  <c r="AQ140" i="1"/>
  <c r="AQ139" i="1" s="1"/>
  <c r="AQ138" i="1" s="1"/>
  <c r="E311" i="1"/>
  <c r="B310" i="1"/>
  <c r="AF399" i="1"/>
  <c r="AG400" i="1"/>
  <c r="AG362" i="3" s="1"/>
  <c r="AR454" i="1"/>
  <c r="AS454" i="1" s="1"/>
  <c r="AS416" i="3" s="1"/>
  <c r="AD454" i="1"/>
  <c r="AD416" i="3" s="1"/>
  <c r="AR528" i="1"/>
  <c r="AS528" i="1" s="1"/>
  <c r="AS490" i="3" s="1"/>
  <c r="AD528" i="1"/>
  <c r="AD490" i="3" s="1"/>
  <c r="AQ736" i="1"/>
  <c r="AQ734" i="1" s="1"/>
  <c r="AB734" i="1"/>
  <c r="AD734" i="1" s="1"/>
  <c r="AD696" i="3" s="1"/>
  <c r="O733" i="1"/>
  <c r="P733" i="1" s="1"/>
  <c r="P734" i="1"/>
  <c r="AR842" i="1"/>
  <c r="AS842" i="1" s="1"/>
  <c r="AS804" i="3" s="1"/>
  <c r="AD842" i="1"/>
  <c r="AD804" i="3" s="1"/>
  <c r="AQ1084" i="1"/>
  <c r="AS1084" i="1" s="1"/>
  <c r="AS1046" i="3" s="1"/>
  <c r="AB1083" i="1"/>
  <c r="AI59" i="1"/>
  <c r="AJ60" i="1"/>
  <c r="AJ22" i="3" s="1"/>
  <c r="P135" i="1"/>
  <c r="B278" i="1"/>
  <c r="E279" i="1"/>
  <c r="B279" i="1" s="1"/>
  <c r="AR264" i="1"/>
  <c r="AS264" i="1" s="1"/>
  <c r="AS226" i="3" s="1"/>
  <c r="AD264" i="1"/>
  <c r="AD226" i="3" s="1"/>
  <c r="AD340" i="1"/>
  <c r="AD302" i="3" s="1"/>
  <c r="AR340" i="1"/>
  <c r="AS340" i="1" s="1"/>
  <c r="AS302" i="3" s="1"/>
  <c r="AD459" i="1"/>
  <c r="AD421" i="3" s="1"/>
  <c r="AR459" i="1"/>
  <c r="AS459" i="1" s="1"/>
  <c r="AS421" i="3" s="1"/>
  <c r="AD491" i="1"/>
  <c r="AD453" i="3" s="1"/>
  <c r="AR491" i="1"/>
  <c r="AS491" i="1" s="1"/>
  <c r="AS453" i="3" s="1"/>
  <c r="AR560" i="1"/>
  <c r="AS560" i="1" s="1"/>
  <c r="AS522" i="3" s="1"/>
  <c r="AD560" i="1"/>
  <c r="AD522" i="3" s="1"/>
  <c r="AR695" i="1"/>
  <c r="AR715" i="1"/>
  <c r="AS715" i="1" s="1"/>
  <c r="AS677" i="3" s="1"/>
  <c r="AD715" i="1"/>
  <c r="AD677" i="3" s="1"/>
  <c r="AD705" i="1"/>
  <c r="AD667" i="3" s="1"/>
  <c r="AC704" i="1"/>
  <c r="AD704" i="1" s="1"/>
  <c r="AD666" i="3" s="1"/>
  <c r="AC781" i="1"/>
  <c r="AR782" i="1"/>
  <c r="AD782" i="1"/>
  <c r="AD744" i="3" s="1"/>
  <c r="AR970" i="1"/>
  <c r="AS970" i="1" s="1"/>
  <c r="AS932" i="3" s="1"/>
  <c r="AD970" i="1"/>
  <c r="AD932" i="3" s="1"/>
  <c r="AR1033" i="1"/>
  <c r="AS1033" i="1" s="1"/>
  <c r="AS995" i="3" s="1"/>
  <c r="AC1032" i="1"/>
  <c r="AD1033" i="1"/>
  <c r="AD995" i="3" s="1"/>
  <c r="AD1088" i="1"/>
  <c r="AD1050" i="3" s="1"/>
  <c r="AP109" i="1"/>
  <c r="AP71" i="3" s="1"/>
  <c r="AO18" i="1"/>
  <c r="AH10" i="1"/>
  <c r="AR152" i="1"/>
  <c r="AS152" i="1" s="1"/>
  <c r="AS114" i="3" s="1"/>
  <c r="AD152" i="1"/>
  <c r="AD114" i="3" s="1"/>
  <c r="AD268" i="1"/>
  <c r="AD230" i="3" s="1"/>
  <c r="AC267" i="1"/>
  <c r="AF366" i="1"/>
  <c r="AG372" i="1"/>
  <c r="AG334" i="3" s="1"/>
  <c r="AD363" i="1"/>
  <c r="AD325" i="3" s="1"/>
  <c r="AR520" i="1"/>
  <c r="AS520" i="1" s="1"/>
  <c r="AS482" i="3" s="1"/>
  <c r="AD520" i="1"/>
  <c r="AD482" i="3" s="1"/>
  <c r="AR564" i="1"/>
  <c r="AS564" i="1" s="1"/>
  <c r="AS526" i="3" s="1"/>
  <c r="AD564" i="1"/>
  <c r="AD526" i="3" s="1"/>
  <c r="AD563" i="1"/>
  <c r="AD525" i="3" s="1"/>
  <c r="AR563" i="1"/>
  <c r="AS563" i="1" s="1"/>
  <c r="AS525" i="3" s="1"/>
  <c r="N707" i="1"/>
  <c r="O673" i="1"/>
  <c r="P674" i="1"/>
  <c r="AR701" i="1"/>
  <c r="AS701" i="1" s="1"/>
  <c r="AS663" i="3" s="1"/>
  <c r="AS702" i="1"/>
  <c r="AS664" i="3" s="1"/>
  <c r="O687" i="1"/>
  <c r="P688" i="1"/>
  <c r="AB681" i="1"/>
  <c r="AD681" i="1" s="1"/>
  <c r="AD643" i="3" s="1"/>
  <c r="AQ682" i="1"/>
  <c r="AD682" i="1"/>
  <c r="AD644" i="3" s="1"/>
  <c r="AR796" i="1"/>
  <c r="AS796" i="1" s="1"/>
  <c r="AS758" i="3" s="1"/>
  <c r="AD796" i="1"/>
  <c r="AD758" i="3" s="1"/>
  <c r="AD872" i="1"/>
  <c r="AD834" i="3" s="1"/>
  <c r="AR872" i="1"/>
  <c r="AS872" i="1" s="1"/>
  <c r="AS834" i="3" s="1"/>
  <c r="P1062" i="1"/>
  <c r="O1061" i="1"/>
  <c r="P1061" i="1" s="1"/>
  <c r="AQ1060" i="1"/>
  <c r="AS1060" i="1" s="1"/>
  <c r="AS1022" i="3" s="1"/>
  <c r="AB1059" i="1"/>
  <c r="AC56" i="1"/>
  <c r="AD57" i="1"/>
  <c r="AD19" i="3" s="1"/>
  <c r="P165" i="1"/>
  <c r="AR280" i="1"/>
  <c r="AC279" i="1"/>
  <c r="AD279" i="1" s="1"/>
  <c r="AD241" i="3" s="1"/>
  <c r="AD280" i="1"/>
  <c r="AD242" i="3" s="1"/>
  <c r="AR464" i="1"/>
  <c r="AS464" i="1" s="1"/>
  <c r="AS426" i="3" s="1"/>
  <c r="AD464" i="1"/>
  <c r="AD426" i="3" s="1"/>
  <c r="AR524" i="1"/>
  <c r="AS524" i="1" s="1"/>
  <c r="AS486" i="3" s="1"/>
  <c r="AD524" i="1"/>
  <c r="AD486" i="3" s="1"/>
  <c r="AQ601" i="1"/>
  <c r="AQ600" i="1" s="1"/>
  <c r="AB600" i="1"/>
  <c r="AB599" i="1" s="1"/>
  <c r="AB598" i="1" s="1"/>
  <c r="AB597" i="1" s="1"/>
  <c r="AR645" i="1"/>
  <c r="AD645" i="1"/>
  <c r="AD607" i="3" s="1"/>
  <c r="AC644" i="1"/>
  <c r="AJ687" i="1"/>
  <c r="AJ649" i="3" s="1"/>
  <c r="AI686" i="1"/>
  <c r="AD823" i="1"/>
  <c r="AD785" i="3" s="1"/>
  <c r="AR823" i="1"/>
  <c r="AS823" i="1" s="1"/>
  <c r="AS785" i="3" s="1"/>
  <c r="O764" i="1"/>
  <c r="P764" i="1" s="1"/>
  <c r="P765" i="1"/>
  <c r="P852" i="1"/>
  <c r="O851" i="1"/>
  <c r="P851" i="1" s="1"/>
  <c r="P185" i="1"/>
  <c r="O184" i="1"/>
  <c r="AD157" i="1"/>
  <c r="AD119" i="3" s="1"/>
  <c r="AR157" i="1"/>
  <c r="AC156" i="1"/>
  <c r="AR243" i="1"/>
  <c r="AS243" i="1" s="1"/>
  <c r="AS205" i="3" s="1"/>
  <c r="AD243" i="1"/>
  <c r="AD205" i="3" s="1"/>
  <c r="AB679" i="1"/>
  <c r="AQ680" i="1"/>
  <c r="AQ679" i="1" s="1"/>
  <c r="AQ636" i="1"/>
  <c r="AS637" i="1"/>
  <c r="AS599" i="3" s="1"/>
  <c r="AR727" i="1"/>
  <c r="AS727" i="1" s="1"/>
  <c r="AS689" i="3" s="1"/>
  <c r="AD727" i="1"/>
  <c r="AD689" i="3" s="1"/>
  <c r="AL746" i="1"/>
  <c r="AM747" i="1"/>
  <c r="AM709" i="3" s="1"/>
  <c r="AQ841" i="1"/>
  <c r="AQ839" i="1" s="1"/>
  <c r="AB839" i="1"/>
  <c r="AB897" i="1"/>
  <c r="AQ898" i="1"/>
  <c r="AB1079" i="1"/>
  <c r="AQ1080" i="1"/>
  <c r="AQ85" i="1"/>
  <c r="AS85" i="1" s="1"/>
  <c r="AS47" i="3" s="1"/>
  <c r="AB84" i="1"/>
  <c r="AB83" i="1" s="1"/>
  <c r="AB82" i="1" s="1"/>
  <c r="AB81" i="1" s="1"/>
  <c r="AB15" i="1" s="1"/>
  <c r="AM123" i="1"/>
  <c r="AM85" i="3" s="1"/>
  <c r="AL109" i="1"/>
  <c r="AR159" i="1"/>
  <c r="AS159" i="1" s="1"/>
  <c r="AS121" i="3" s="1"/>
  <c r="AD159" i="1"/>
  <c r="AD121" i="3" s="1"/>
  <c r="AR339" i="1"/>
  <c r="AS339" i="1" s="1"/>
  <c r="AS301" i="3" s="1"/>
  <c r="AD339" i="1"/>
  <c r="AD301" i="3" s="1"/>
  <c r="AR462" i="1"/>
  <c r="AS462" i="1" s="1"/>
  <c r="AS424" i="3" s="1"/>
  <c r="AD462" i="1"/>
  <c r="AD424" i="3" s="1"/>
  <c r="AR504" i="1"/>
  <c r="AS504" i="1" s="1"/>
  <c r="AS466" i="3" s="1"/>
  <c r="AD504" i="1"/>
  <c r="AD466" i="3" s="1"/>
  <c r="AR526" i="1"/>
  <c r="AS526" i="1" s="1"/>
  <c r="AS488" i="3" s="1"/>
  <c r="AD526" i="1"/>
  <c r="AD488" i="3" s="1"/>
  <c r="AR605" i="1"/>
  <c r="AS605" i="1" s="1"/>
  <c r="AS567" i="3" s="1"/>
  <c r="AD605" i="1"/>
  <c r="AD567" i="3" s="1"/>
  <c r="X754" i="1"/>
  <c r="X33" i="1"/>
  <c r="AR778" i="1"/>
  <c r="AC777" i="1"/>
  <c r="AD777" i="1" s="1"/>
  <c r="AD739" i="3" s="1"/>
  <c r="AD778" i="1"/>
  <c r="AD740" i="3" s="1"/>
  <c r="AR1006" i="1"/>
  <c r="AC1005" i="1"/>
  <c r="AR1005" i="1" s="1"/>
  <c r="AR127" i="1"/>
  <c r="AS127" i="1" s="1"/>
  <c r="AS89" i="3" s="1"/>
  <c r="AD127" i="1"/>
  <c r="AD89" i="3" s="1"/>
  <c r="AC180" i="1"/>
  <c r="AD180" i="1" s="1"/>
  <c r="AD142" i="3" s="1"/>
  <c r="AD181" i="1"/>
  <c r="AD143" i="3" s="1"/>
  <c r="AG333" i="1"/>
  <c r="AG295" i="3" s="1"/>
  <c r="AF324" i="1"/>
  <c r="AF596" i="1"/>
  <c r="AD633" i="1"/>
  <c r="AD595" i="3" s="1"/>
  <c r="AC632" i="1"/>
  <c r="AD632" i="1" s="1"/>
  <c r="AD594" i="3" s="1"/>
  <c r="AH756" i="1"/>
  <c r="AR753" i="1"/>
  <c r="AD753" i="1"/>
  <c r="AD715" i="3" s="1"/>
  <c r="AD846" i="1"/>
  <c r="AD808" i="3" s="1"/>
  <c r="AC845" i="1"/>
  <c r="AR846" i="1"/>
  <c r="AQ998" i="1"/>
  <c r="AB997" i="1"/>
  <c r="AQ997" i="1" s="1"/>
  <c r="P1051" i="1"/>
  <c r="P214" i="1"/>
  <c r="AR91" i="1"/>
  <c r="AS91" i="1" s="1"/>
  <c r="AS53" i="3" s="1"/>
  <c r="AD91" i="1"/>
  <c r="AD53" i="3" s="1"/>
  <c r="AD190" i="1"/>
  <c r="AD152" i="3" s="1"/>
  <c r="AR190" i="1"/>
  <c r="AS190" i="1" s="1"/>
  <c r="AS152" i="3" s="1"/>
  <c r="B304" i="1"/>
  <c r="E305" i="1"/>
  <c r="B305" i="1" s="1"/>
  <c r="AR383" i="1"/>
  <c r="AS383" i="1" s="1"/>
  <c r="AS345" i="3" s="1"/>
  <c r="AD383" i="1"/>
  <c r="AD345" i="3" s="1"/>
  <c r="AD485" i="1"/>
  <c r="AD447" i="3" s="1"/>
  <c r="AR485" i="1"/>
  <c r="AS485" i="1" s="1"/>
  <c r="AS447" i="3" s="1"/>
  <c r="AQ437" i="1"/>
  <c r="AB436" i="1"/>
  <c r="AB435" i="1" s="1"/>
  <c r="AD437" i="1"/>
  <c r="AD399" i="3" s="1"/>
  <c r="AR671" i="1"/>
  <c r="AS671" i="1" s="1"/>
  <c r="AS633" i="3" s="1"/>
  <c r="AD671" i="1"/>
  <c r="AD633" i="3" s="1"/>
  <c r="AQ913" i="1"/>
  <c r="AS913" i="1" s="1"/>
  <c r="AS875" i="3" s="1"/>
  <c r="AM956" i="1"/>
  <c r="AM918" i="3" s="1"/>
  <c r="AC1076" i="1"/>
  <c r="AR1077" i="1"/>
  <c r="AD1077" i="1"/>
  <c r="AD1058" i="1"/>
  <c r="AD1020" i="3" s="1"/>
  <c r="AR1058" i="1"/>
  <c r="AS1058" i="1" s="1"/>
  <c r="AS1020" i="3" s="1"/>
  <c r="AD153" i="1"/>
  <c r="AD115" i="3" s="1"/>
  <c r="AR153" i="1"/>
  <c r="AS153" i="1" s="1"/>
  <c r="AS115" i="3" s="1"/>
  <c r="AD154" i="1"/>
  <c r="AD116" i="3" s="1"/>
  <c r="AR154" i="1"/>
  <c r="AS154" i="1" s="1"/>
  <c r="AS116" i="3" s="1"/>
  <c r="AR151" i="1"/>
  <c r="AS151" i="1" s="1"/>
  <c r="AS113" i="3" s="1"/>
  <c r="AD151" i="1"/>
  <c r="AD113" i="3" s="1"/>
  <c r="B287" i="1"/>
  <c r="E288" i="1"/>
  <c r="B288" i="1" s="1"/>
  <c r="AR284" i="1"/>
  <c r="AS284" i="1" s="1"/>
  <c r="AS246" i="3" s="1"/>
  <c r="AD284" i="1"/>
  <c r="AD246" i="3" s="1"/>
  <c r="P429" i="1"/>
  <c r="O428" i="1"/>
  <c r="P428" i="1" s="1"/>
  <c r="AD509" i="1"/>
  <c r="AD471" i="3" s="1"/>
  <c r="AR509" i="1"/>
  <c r="AS509" i="1" s="1"/>
  <c r="AS471" i="3" s="1"/>
  <c r="AR588" i="1"/>
  <c r="AS588" i="1" s="1"/>
  <c r="AS550" i="3" s="1"/>
  <c r="AD588" i="1"/>
  <c r="AD550" i="3" s="1"/>
  <c r="AD638" i="1"/>
  <c r="AD600" i="3" s="1"/>
  <c r="AR638" i="1"/>
  <c r="AC636" i="1"/>
  <c r="AP662" i="1"/>
  <c r="AP624" i="3" s="1"/>
  <c r="AO661" i="1"/>
  <c r="AO29" i="1"/>
  <c r="AP29" i="1" s="1"/>
  <c r="AR944" i="1"/>
  <c r="AD944" i="1"/>
  <c r="AD906" i="3" s="1"/>
  <c r="AR1009" i="1"/>
  <c r="AC1008" i="1"/>
  <c r="AR1008" i="1" s="1"/>
  <c r="S277" i="1"/>
  <c r="AU277" i="1" s="1"/>
  <c r="R277" i="1"/>
  <c r="AT277" i="1" s="1"/>
  <c r="O277" i="1"/>
  <c r="N277" i="1"/>
  <c r="AB277" i="1" s="1"/>
  <c r="AQ277" i="1" s="1"/>
  <c r="AC285" i="1"/>
  <c r="P285" i="1"/>
  <c r="AR260" i="1"/>
  <c r="AS260" i="1" s="1"/>
  <c r="AS222" i="3" s="1"/>
  <c r="AD260" i="1"/>
  <c r="AD222" i="3" s="1"/>
  <c r="AD387" i="1"/>
  <c r="AD349" i="3" s="1"/>
  <c r="AR387" i="1"/>
  <c r="AS387" i="1" s="1"/>
  <c r="AS349" i="3" s="1"/>
  <c r="AR541" i="1"/>
  <c r="AS541" i="1" s="1"/>
  <c r="AS503" i="3" s="1"/>
  <c r="AD541" i="1"/>
  <c r="AD503" i="3" s="1"/>
  <c r="U660" i="1"/>
  <c r="U28" i="1"/>
  <c r="AL686" i="1"/>
  <c r="AM687" i="1"/>
  <c r="AM649" i="3" s="1"/>
  <c r="AR705" i="1"/>
  <c r="AS706" i="1"/>
  <c r="AS668" i="3" s="1"/>
  <c r="AC733" i="1"/>
  <c r="P1032" i="1"/>
  <c r="O1031" i="1"/>
  <c r="AQ63" i="1"/>
  <c r="AQ62" i="1" s="1"/>
  <c r="AB62" i="1"/>
  <c r="AD364" i="1"/>
  <c r="AD326" i="3" s="1"/>
  <c r="AR460" i="1"/>
  <c r="AS460" i="1" s="1"/>
  <c r="AS422" i="3" s="1"/>
  <c r="AD460" i="1"/>
  <c r="AD422" i="3" s="1"/>
  <c r="AR497" i="1"/>
  <c r="AS497" i="1" s="1"/>
  <c r="AS459" i="3" s="1"/>
  <c r="AD497" i="1"/>
  <c r="AD459" i="3" s="1"/>
  <c r="AM598" i="1"/>
  <c r="AM560" i="3" s="1"/>
  <c r="AL597" i="1"/>
  <c r="AB665" i="1"/>
  <c r="AB664" i="1" s="1"/>
  <c r="AB663" i="1" s="1"/>
  <c r="AQ666" i="1"/>
  <c r="AQ665" i="1" s="1"/>
  <c r="AQ664" i="1" s="1"/>
  <c r="AQ663" i="1" s="1"/>
  <c r="AQ791" i="1"/>
  <c r="AQ790" i="1" s="1"/>
  <c r="AB790" i="1"/>
  <c r="AB789" i="1" s="1"/>
  <c r="AQ940" i="1"/>
  <c r="AR940" i="1"/>
  <c r="AD988" i="1"/>
  <c r="AD950" i="3" s="1"/>
  <c r="AR988" i="1"/>
  <c r="AS988" i="1" s="1"/>
  <c r="AS950" i="3" s="1"/>
  <c r="AQ171" i="1"/>
  <c r="AQ170" i="1" s="1"/>
  <c r="AQ169" i="1" s="1"/>
  <c r="AQ161" i="1" s="1"/>
  <c r="AB170" i="1"/>
  <c r="AB169" i="1" s="1"/>
  <c r="AB161" i="1" s="1"/>
  <c r="AO265" i="1"/>
  <c r="AP266" i="1"/>
  <c r="AP228" i="3" s="1"/>
  <c r="AR402" i="1"/>
  <c r="AS403" i="1"/>
  <c r="AS365" i="3" s="1"/>
  <c r="AD519" i="1"/>
  <c r="AD481" i="3" s="1"/>
  <c r="AR519" i="1"/>
  <c r="AS519" i="1" s="1"/>
  <c r="AS481" i="3" s="1"/>
  <c r="AR456" i="1"/>
  <c r="AS456" i="1" s="1"/>
  <c r="AS418" i="3" s="1"/>
  <c r="AD456" i="1"/>
  <c r="AD418" i="3" s="1"/>
  <c r="AD624" i="1"/>
  <c r="AD586" i="3" s="1"/>
  <c r="AR624" i="1"/>
  <c r="AS624" i="1" s="1"/>
  <c r="AS586" i="3" s="1"/>
  <c r="AR668" i="1"/>
  <c r="AS668" i="1" s="1"/>
  <c r="AS630" i="3" s="1"/>
  <c r="AD668" i="1"/>
  <c r="AD630" i="3" s="1"/>
  <c r="AQ753" i="1"/>
  <c r="AB750" i="1"/>
  <c r="AR799" i="1"/>
  <c r="AS799" i="1" s="1"/>
  <c r="AS761" i="3" s="1"/>
  <c r="AD799" i="1"/>
  <c r="AD761" i="3" s="1"/>
  <c r="AI956" i="1"/>
  <c r="AF1016" i="1"/>
  <c r="AG1016" i="1" s="1"/>
  <c r="AG978" i="3" s="1"/>
  <c r="AG1017" i="1"/>
  <c r="AG979" i="3" s="1"/>
  <c r="AD99" i="1"/>
  <c r="AD61" i="3" s="1"/>
  <c r="AR99" i="1"/>
  <c r="AS99" i="1" s="1"/>
  <c r="AS61" i="3" s="1"/>
  <c r="AD263" i="1"/>
  <c r="AD225" i="3" s="1"/>
  <c r="AR263" i="1"/>
  <c r="AS263" i="1" s="1"/>
  <c r="AS225" i="3" s="1"/>
  <c r="P156" i="1"/>
  <c r="O155" i="1"/>
  <c r="P155" i="1" s="1"/>
  <c r="AD259" i="1"/>
  <c r="AD221" i="3" s="1"/>
  <c r="AR259" i="1"/>
  <c r="AS259" i="1" s="1"/>
  <c r="AS221" i="3" s="1"/>
  <c r="AM367" i="1"/>
  <c r="AM329" i="3" s="1"/>
  <c r="AL366" i="1"/>
  <c r="O400" i="1"/>
  <c r="P401" i="1"/>
  <c r="AR426" i="1"/>
  <c r="AQ407" i="1"/>
  <c r="AQ406" i="1" s="1"/>
  <c r="AQ405" i="1" s="1"/>
  <c r="AQ404" i="1" s="1"/>
  <c r="AB406" i="1"/>
  <c r="AB405" i="1" s="1"/>
  <c r="AB404" i="1" s="1"/>
  <c r="AR525" i="1"/>
  <c r="AS525" i="1" s="1"/>
  <c r="AS487" i="3" s="1"/>
  <c r="AD525" i="1"/>
  <c r="AD487" i="3" s="1"/>
  <c r="N678" i="1"/>
  <c r="N672" i="1" s="1"/>
  <c r="AB644" i="1"/>
  <c r="AB643" i="1" s="1"/>
  <c r="AQ645" i="1"/>
  <c r="AQ644" i="1" s="1"/>
  <c r="AQ643" i="1" s="1"/>
  <c r="AS773" i="1"/>
  <c r="AS735" i="3" s="1"/>
  <c r="AR772" i="1"/>
  <c r="AS772" i="1" s="1"/>
  <c r="AS734" i="3" s="1"/>
  <c r="AQ918" i="1"/>
  <c r="AB917" i="1"/>
  <c r="AQ917" i="1" s="1"/>
  <c r="AQ1065" i="1"/>
  <c r="AS1065" i="1" s="1"/>
  <c r="AS1027" i="3" s="1"/>
  <c r="AB1064" i="1"/>
  <c r="AQ1064" i="1" s="1"/>
  <c r="AS1064" i="1" s="1"/>
  <c r="AS1026" i="3" s="1"/>
  <c r="AR432" i="1"/>
  <c r="AS432" i="1" s="1"/>
  <c r="AS394" i="3" s="1"/>
  <c r="AD432" i="1"/>
  <c r="AD394" i="3" s="1"/>
  <c r="AD392" i="1"/>
  <c r="AD354" i="3" s="1"/>
  <c r="AC391" i="1"/>
  <c r="AD391" i="1" s="1"/>
  <c r="AD353" i="3" s="1"/>
  <c r="AR392" i="1"/>
  <c r="AR470" i="1"/>
  <c r="AS470" i="1" s="1"/>
  <c r="AS432" i="3" s="1"/>
  <c r="AD470" i="1"/>
  <c r="AD432" i="3" s="1"/>
  <c r="AR584" i="1"/>
  <c r="AS584" i="1" s="1"/>
  <c r="AS546" i="3" s="1"/>
  <c r="AD584" i="1"/>
  <c r="AD546" i="3" s="1"/>
  <c r="AN755" i="1"/>
  <c r="AN34" i="1"/>
  <c r="AD875" i="1"/>
  <c r="AD837" i="3" s="1"/>
  <c r="AR875" i="1"/>
  <c r="AS875" i="1" s="1"/>
  <c r="AS837" i="3" s="1"/>
  <c r="AD921" i="1"/>
  <c r="AD883" i="3" s="1"/>
  <c r="AR921" i="1"/>
  <c r="AS921" i="1" s="1"/>
  <c r="AS883" i="3" s="1"/>
  <c r="AG966" i="1"/>
  <c r="AG928" i="3" s="1"/>
  <c r="AF956" i="1"/>
  <c r="T10" i="1"/>
  <c r="AS207" i="1"/>
  <c r="AS169" i="3" s="1"/>
  <c r="AI418" i="1"/>
  <c r="AD483" i="1"/>
  <c r="AD445" i="3" s="1"/>
  <c r="AR483" i="1"/>
  <c r="AS483" i="1" s="1"/>
  <c r="AS445" i="3" s="1"/>
  <c r="AD535" i="1"/>
  <c r="AD497" i="3" s="1"/>
  <c r="AR535" i="1"/>
  <c r="AS535" i="1" s="1"/>
  <c r="AS497" i="3" s="1"/>
  <c r="AR567" i="1"/>
  <c r="AS567" i="1" s="1"/>
  <c r="AS529" i="3" s="1"/>
  <c r="AD567" i="1"/>
  <c r="AD529" i="3" s="1"/>
  <c r="AR633" i="1"/>
  <c r="AS634" i="1"/>
  <c r="AS596" i="3" s="1"/>
  <c r="P845" i="1"/>
  <c r="O844" i="1"/>
  <c r="AR935" i="1"/>
  <c r="AS935" i="1" s="1"/>
  <c r="AS897" i="3" s="1"/>
  <c r="AD935" i="1"/>
  <c r="AJ1067" i="1"/>
  <c r="AJ1029" i="3" s="1"/>
  <c r="AH1066" i="1"/>
  <c r="AR1085" i="1"/>
  <c r="AS1085" i="1" s="1"/>
  <c r="AS1047" i="3" s="1"/>
  <c r="AD1085" i="1"/>
  <c r="AD1047" i="3" s="1"/>
  <c r="O110" i="1"/>
  <c r="P111" i="1"/>
  <c r="Z30" i="1"/>
  <c r="Z660" i="1"/>
  <c r="Y755" i="1"/>
  <c r="Y660" i="1"/>
  <c r="Y28" i="1"/>
  <c r="AO53" i="1"/>
  <c r="AO12" i="1"/>
  <c r="AR76" i="1"/>
  <c r="O221" i="1"/>
  <c r="P221" i="1" s="1"/>
  <c r="P222" i="1"/>
  <c r="AR292" i="1"/>
  <c r="AD292" i="1"/>
  <c r="AD254" i="3" s="1"/>
  <c r="O334" i="1"/>
  <c r="P335" i="1"/>
  <c r="AD433" i="1"/>
  <c r="AD395" i="3" s="1"/>
  <c r="AR433" i="1"/>
  <c r="AS433" i="1" s="1"/>
  <c r="AS395" i="3" s="1"/>
  <c r="AR494" i="1"/>
  <c r="AS494" i="1" s="1"/>
  <c r="AS456" i="3" s="1"/>
  <c r="AD494" i="1"/>
  <c r="AD456" i="3" s="1"/>
  <c r="AR484" i="1"/>
  <c r="AS484" i="1" s="1"/>
  <c r="AS446" i="3" s="1"/>
  <c r="AD484" i="1"/>
  <c r="AD446" i="3" s="1"/>
  <c r="AR481" i="1"/>
  <c r="AS481" i="1" s="1"/>
  <c r="AS443" i="3" s="1"/>
  <c r="AD481" i="1"/>
  <c r="AD443" i="3" s="1"/>
  <c r="AQ689" i="1"/>
  <c r="AS690" i="1"/>
  <c r="AS652" i="3" s="1"/>
  <c r="AE755" i="1"/>
  <c r="AE34" i="1"/>
  <c r="AS807" i="1"/>
  <c r="AS769" i="3" s="1"/>
  <c r="AD962" i="1"/>
  <c r="AD924" i="3" s="1"/>
  <c r="AC961" i="1"/>
  <c r="AR962" i="1"/>
  <c r="AQ1021" i="1"/>
  <c r="AB1018" i="1"/>
  <c r="O286" i="1"/>
  <c r="N286" i="1"/>
  <c r="AB286" i="1" s="1"/>
  <c r="AQ286" i="1" s="1"/>
  <c r="S286" i="1"/>
  <c r="AU286" i="1" s="1"/>
  <c r="R286" i="1"/>
  <c r="AT286" i="1" s="1"/>
  <c r="AR244" i="1"/>
  <c r="AS244" i="1" s="1"/>
  <c r="AS206" i="3" s="1"/>
  <c r="AD244" i="1"/>
  <c r="AD206" i="3" s="1"/>
  <c r="AR330" i="1"/>
  <c r="AS330" i="1" s="1"/>
  <c r="AS292" i="3" s="1"/>
  <c r="AS331" i="1"/>
  <c r="AS293" i="3" s="1"/>
  <c r="P445" i="1"/>
  <c r="O444" i="1"/>
  <c r="P444" i="1" s="1"/>
  <c r="AR498" i="1"/>
  <c r="AS498" i="1" s="1"/>
  <c r="AS460" i="3" s="1"/>
  <c r="AD498" i="1"/>
  <c r="AD460" i="3" s="1"/>
  <c r="P436" i="1"/>
  <c r="O435" i="1"/>
  <c r="AM756" i="1"/>
  <c r="AM718" i="3" s="1"/>
  <c r="AL34" i="1"/>
  <c r="AQ821" i="1"/>
  <c r="AQ820" i="1" s="1"/>
  <c r="AB820" i="1"/>
  <c r="AQ853" i="1"/>
  <c r="AB852" i="1"/>
  <c r="AB851" i="1" s="1"/>
  <c r="AD853" i="1"/>
  <c r="AD815" i="3" s="1"/>
  <c r="AD208" i="1"/>
  <c r="AD170" i="3" s="1"/>
  <c r="AC206" i="1"/>
  <c r="AR208" i="1"/>
  <c r="AD215" i="1"/>
  <c r="AD177" i="3" s="1"/>
  <c r="AR256" i="1"/>
  <c r="AS256" i="1" s="1"/>
  <c r="AS218" i="3" s="1"/>
  <c r="AD256" i="1"/>
  <c r="AD218" i="3" s="1"/>
  <c r="AD587" i="1"/>
  <c r="AD549" i="3" s="1"/>
  <c r="AR587" i="1"/>
  <c r="AS587" i="1" s="1"/>
  <c r="AS549" i="3" s="1"/>
  <c r="O592" i="1"/>
  <c r="P592" i="1" s="1"/>
  <c r="P593" i="1"/>
  <c r="AS735" i="1"/>
  <c r="AS697" i="3" s="1"/>
  <c r="AR904" i="1"/>
  <c r="AS904" i="1" s="1"/>
  <c r="AS866" i="3" s="1"/>
  <c r="AD904" i="1"/>
  <c r="AD866" i="3" s="1"/>
  <c r="P918" i="1"/>
  <c r="O917" i="1"/>
  <c r="AQ1000" i="1"/>
  <c r="AS1000" i="1" s="1"/>
  <c r="AS962" i="3" s="1"/>
  <c r="O1039" i="1"/>
  <c r="P1039" i="1" s="1"/>
  <c r="P1040" i="1"/>
  <c r="AQ1070" i="1"/>
  <c r="AB1069" i="1"/>
  <c r="N61" i="1"/>
  <c r="N60" i="1" s="1"/>
  <c r="N59" i="1" s="1"/>
  <c r="AR140" i="1"/>
  <c r="AD140" i="1"/>
  <c r="AD102" i="3" s="1"/>
  <c r="AC139" i="1"/>
  <c r="AB321" i="1"/>
  <c r="N318" i="1"/>
  <c r="N317" i="1" s="1"/>
  <c r="AR531" i="1"/>
  <c r="AS531" i="1" s="1"/>
  <c r="AS493" i="3" s="1"/>
  <c r="AD531" i="1"/>
  <c r="AD493" i="3" s="1"/>
  <c r="AR536" i="1"/>
  <c r="AS536" i="1" s="1"/>
  <c r="AS498" i="3" s="1"/>
  <c r="AD536" i="1"/>
  <c r="AD498" i="3" s="1"/>
  <c r="AR742" i="1"/>
  <c r="AS743" i="1"/>
  <c r="AS705" i="3" s="1"/>
  <c r="AC1062" i="1"/>
  <c r="AR1063" i="1"/>
  <c r="AD1063" i="1"/>
  <c r="AD120" i="1"/>
  <c r="AD82" i="3" s="1"/>
  <c r="AR120" i="1"/>
  <c r="AS120" i="1" s="1"/>
  <c r="AS82" i="3" s="1"/>
  <c r="AQ113" i="1"/>
  <c r="AQ112" i="1" s="1"/>
  <c r="AQ111" i="1" s="1"/>
  <c r="AQ110" i="1" s="1"/>
  <c r="AB112" i="1"/>
  <c r="AB111" i="1" s="1"/>
  <c r="AB110" i="1" s="1"/>
  <c r="AQ176" i="1"/>
  <c r="AQ175" i="1" s="1"/>
  <c r="AQ174" i="1" s="1"/>
  <c r="AQ173" i="1" s="1"/>
  <c r="AB175" i="1"/>
  <c r="AB174" i="1" s="1"/>
  <c r="AB173" i="1" s="1"/>
  <c r="AE20" i="1"/>
  <c r="AE108" i="1"/>
  <c r="AD402" i="1"/>
  <c r="AD364" i="3" s="1"/>
  <c r="AC401" i="1"/>
  <c r="AR572" i="1"/>
  <c r="AS572" i="1" s="1"/>
  <c r="AS534" i="3" s="1"/>
  <c r="AD572" i="1"/>
  <c r="AD534" i="3" s="1"/>
  <c r="AD547" i="1"/>
  <c r="AD509" i="3" s="1"/>
  <c r="AR547" i="1"/>
  <c r="AS547" i="1" s="1"/>
  <c r="AS509" i="3" s="1"/>
  <c r="AB674" i="1"/>
  <c r="AB673" i="1" s="1"/>
  <c r="AQ675" i="1"/>
  <c r="AQ674" i="1" s="1"/>
  <c r="AQ673" i="1" s="1"/>
  <c r="AS651" i="1"/>
  <c r="AS613" i="3" s="1"/>
  <c r="AR650" i="1"/>
  <c r="AD818" i="1"/>
  <c r="AD780" i="3" s="1"/>
  <c r="AR818" i="1"/>
  <c r="AS818" i="1" s="1"/>
  <c r="AS780" i="3" s="1"/>
  <c r="AD854" i="1"/>
  <c r="AD816" i="3" s="1"/>
  <c r="AR854" i="1"/>
  <c r="AC852" i="1"/>
  <c r="AR906" i="1"/>
  <c r="AS906" i="1" s="1"/>
  <c r="AS868" i="3" s="1"/>
  <c r="AD906" i="1"/>
  <c r="AD868" i="3" s="1"/>
  <c r="AI109" i="1"/>
  <c r="AC425" i="1"/>
  <c r="N399" i="1"/>
  <c r="N23" i="1" s="1"/>
  <c r="AR474" i="1"/>
  <c r="AS474" i="1" s="1"/>
  <c r="AS436" i="3" s="1"/>
  <c r="AD474" i="1"/>
  <c r="AD436" i="3" s="1"/>
  <c r="AR576" i="1"/>
  <c r="AS576" i="1" s="1"/>
  <c r="AS538" i="3" s="1"/>
  <c r="AD576" i="1"/>
  <c r="AD538" i="3" s="1"/>
  <c r="AP746" i="1"/>
  <c r="AP708" i="3" s="1"/>
  <c r="AO32" i="1"/>
  <c r="AP32" i="1" s="1"/>
  <c r="AQ1009" i="1"/>
  <c r="AP1017" i="1"/>
  <c r="AP979" i="3" s="1"/>
  <c r="AO1016" i="1"/>
  <c r="AP1016" i="1" s="1"/>
  <c r="AP978" i="3" s="1"/>
  <c r="Y17" i="1"/>
  <c r="Y107" i="1"/>
  <c r="AR158" i="1"/>
  <c r="AS158" i="1" s="1"/>
  <c r="AS120" i="3" s="1"/>
  <c r="AD158" i="1"/>
  <c r="AD120" i="3" s="1"/>
  <c r="AD389" i="1"/>
  <c r="AD351" i="3" s="1"/>
  <c r="AR389" i="1"/>
  <c r="AS389" i="1" s="1"/>
  <c r="AS351" i="3" s="1"/>
  <c r="AR548" i="1"/>
  <c r="AS548" i="1" s="1"/>
  <c r="AS510" i="3" s="1"/>
  <c r="AD548" i="1"/>
  <c r="AD510" i="3" s="1"/>
  <c r="AC621" i="1"/>
  <c r="AD812" i="1"/>
  <c r="AD774" i="3" s="1"/>
  <c r="AR812" i="1"/>
  <c r="AS812" i="1" s="1"/>
  <c r="AS774" i="3" s="1"/>
  <c r="P815" i="1"/>
  <c r="O814" i="1"/>
  <c r="P814" i="1" s="1"/>
  <c r="AC888" i="1"/>
  <c r="AD878" i="1"/>
  <c r="AD840" i="3" s="1"/>
  <c r="AR878" i="1"/>
  <c r="AS878" i="1" s="1"/>
  <c r="AS840" i="3" s="1"/>
  <c r="AL886" i="1"/>
  <c r="AL755" i="1" s="1"/>
  <c r="AD938" i="1"/>
  <c r="AC937" i="1"/>
  <c r="AR938" i="1"/>
  <c r="AS938" i="1" s="1"/>
  <c r="AS900" i="3" s="1"/>
  <c r="AP956" i="1"/>
  <c r="AP918" i="3" s="1"/>
  <c r="AD85" i="1"/>
  <c r="AD47" i="3" s="1"/>
  <c r="AD129" i="1"/>
  <c r="AD91" i="3" s="1"/>
  <c r="AR129" i="1"/>
  <c r="AS129" i="1" s="1"/>
  <c r="AS91" i="3" s="1"/>
  <c r="P290" i="1"/>
  <c r="AC290" i="1"/>
  <c r="O295" i="1"/>
  <c r="P295" i="1" s="1"/>
  <c r="P296" i="1"/>
  <c r="O420" i="1"/>
  <c r="P421" i="1"/>
  <c r="AD551" i="1"/>
  <c r="AD513" i="3" s="1"/>
  <c r="AR551" i="1"/>
  <c r="AS551" i="1" s="1"/>
  <c r="AS513" i="3" s="1"/>
  <c r="AD602" i="1"/>
  <c r="AD564" i="3" s="1"/>
  <c r="AR602" i="1"/>
  <c r="AS602" i="1" s="1"/>
  <c r="AS564" i="3" s="1"/>
  <c r="AR583" i="1"/>
  <c r="AS583" i="1" s="1"/>
  <c r="AS545" i="3" s="1"/>
  <c r="AD583" i="1"/>
  <c r="AD545" i="3" s="1"/>
  <c r="AR717" i="1"/>
  <c r="AS717" i="1" s="1"/>
  <c r="AS679" i="3" s="1"/>
  <c r="AD717" i="1"/>
  <c r="AD679" i="3" s="1"/>
  <c r="AR877" i="1"/>
  <c r="AS877" i="1" s="1"/>
  <c r="AS839" i="3" s="1"/>
  <c r="AD877" i="1"/>
  <c r="AD839" i="3" s="1"/>
  <c r="P112" i="1"/>
  <c r="Z755" i="1"/>
  <c r="Z34" i="1"/>
  <c r="Z107" i="1"/>
  <c r="Z17" i="1"/>
  <c r="P867" i="1"/>
  <c r="P84" i="1"/>
  <c r="O83" i="1"/>
  <c r="AD336" i="1"/>
  <c r="AD298" i="3" s="1"/>
  <c r="AC335" i="1"/>
  <c r="AR336" i="1"/>
  <c r="AR337" i="1"/>
  <c r="AS337" i="1" s="1"/>
  <c r="AS299" i="3" s="1"/>
  <c r="AD337" i="1"/>
  <c r="AD299" i="3" s="1"/>
  <c r="AQ364" i="1"/>
  <c r="AS365" i="1"/>
  <c r="AS327" i="3" s="1"/>
  <c r="AB688" i="1"/>
  <c r="AD689" i="1"/>
  <c r="AD651" i="3" s="1"/>
  <c r="AR943" i="1"/>
  <c r="AS943" i="1" s="1"/>
  <c r="AS905" i="3" s="1"/>
  <c r="AC942" i="1"/>
  <c r="AR942" i="1" s="1"/>
  <c r="AD943" i="1"/>
  <c r="AD905" i="3" s="1"/>
  <c r="AR998" i="1"/>
  <c r="AC997" i="1"/>
  <c r="AR997" i="1" s="1"/>
  <c r="AD998" i="1"/>
  <c r="AG161" i="1"/>
  <c r="AG123" i="3" s="1"/>
  <c r="AF160" i="1"/>
  <c r="AS137" i="1"/>
  <c r="AS99" i="3" s="1"/>
  <c r="AR136" i="1"/>
  <c r="P175" i="1"/>
  <c r="O174" i="1"/>
  <c r="AB410" i="1"/>
  <c r="AB409" i="1" s="1"/>
  <c r="AQ411" i="1"/>
  <c r="AQ410" i="1" s="1"/>
  <c r="AQ409" i="1" s="1"/>
  <c r="AR472" i="1"/>
  <c r="AS472" i="1" s="1"/>
  <c r="AS434" i="3" s="1"/>
  <c r="AD472" i="1"/>
  <c r="AD434" i="3" s="1"/>
  <c r="AR438" i="1"/>
  <c r="AD438" i="1"/>
  <c r="AD400" i="3" s="1"/>
  <c r="AC436" i="1"/>
  <c r="AR534" i="1"/>
  <c r="AS534" i="1" s="1"/>
  <c r="AS496" i="3" s="1"/>
  <c r="AD534" i="1"/>
  <c r="AD496" i="3" s="1"/>
  <c r="AD591" i="1"/>
  <c r="AD553" i="3" s="1"/>
  <c r="AR591" i="1"/>
  <c r="AS591" i="1" s="1"/>
  <c r="AS553" i="3" s="1"/>
  <c r="P1006" i="1"/>
  <c r="AC1051" i="1"/>
  <c r="AR1059" i="1"/>
  <c r="P228" i="1"/>
  <c r="O227" i="1"/>
  <c r="P227" i="1" s="1"/>
  <c r="AD414" i="1"/>
  <c r="AD376" i="3" s="1"/>
  <c r="AR414" i="1"/>
  <c r="AS414" i="1" s="1"/>
  <c r="AS376" i="3" s="1"/>
  <c r="AR532" i="1"/>
  <c r="AS532" i="1" s="1"/>
  <c r="AS494" i="3" s="1"/>
  <c r="AD532" i="1"/>
  <c r="AD494" i="3" s="1"/>
  <c r="AC593" i="1"/>
  <c r="AR594" i="1"/>
  <c r="AD594" i="1"/>
  <c r="AD556" i="3" s="1"/>
  <c r="AJ649" i="1"/>
  <c r="AJ611" i="3" s="1"/>
  <c r="AI648" i="1"/>
  <c r="AD919" i="1"/>
  <c r="AD881" i="3" s="1"/>
  <c r="AR919" i="1"/>
  <c r="AS919" i="1" s="1"/>
  <c r="AS881" i="3" s="1"/>
  <c r="AC918" i="1"/>
  <c r="AR1041" i="1"/>
  <c r="AD1041" i="1"/>
  <c r="AC1040" i="1"/>
  <c r="AC39" i="1" s="1"/>
  <c r="AD70" i="1"/>
  <c r="AD32" i="3" s="1"/>
  <c r="AR70" i="1"/>
  <c r="AC68" i="1"/>
  <c r="P139" i="1"/>
  <c r="O138" i="1"/>
  <c r="P138" i="1" s="1"/>
  <c r="AQ230" i="1"/>
  <c r="AQ228" i="1" s="1"/>
  <c r="AQ227" i="1" s="1"/>
  <c r="AQ183" i="1" s="1"/>
  <c r="AB228" i="1"/>
  <c r="AB227" i="1" s="1"/>
  <c r="AB183" i="1" s="1"/>
  <c r="AQ299" i="1"/>
  <c r="AQ298" i="1" s="1"/>
  <c r="AS300" i="1"/>
  <c r="AS262" i="3" s="1"/>
  <c r="AR328" i="1"/>
  <c r="AC327" i="1"/>
  <c r="AD328" i="1"/>
  <c r="AD290" i="3" s="1"/>
  <c r="AR503" i="1"/>
  <c r="AS503" i="1" s="1"/>
  <c r="AS465" i="3" s="1"/>
  <c r="AD503" i="1"/>
  <c r="AD465" i="3" s="1"/>
  <c r="AR522" i="1"/>
  <c r="AS522" i="1" s="1"/>
  <c r="AS484" i="3" s="1"/>
  <c r="AD522" i="1"/>
  <c r="AD484" i="3" s="1"/>
  <c r="AR923" i="1"/>
  <c r="AS923" i="1" s="1"/>
  <c r="AS885" i="3" s="1"/>
  <c r="AD923" i="1"/>
  <c r="AD885" i="3" s="1"/>
  <c r="AS941" i="1"/>
  <c r="AS903" i="3" s="1"/>
  <c r="AR1004" i="1"/>
  <c r="AS1004" i="1" s="1"/>
  <c r="AS966" i="3" s="1"/>
  <c r="AD1004" i="1"/>
  <c r="AD966" i="3" s="1"/>
  <c r="AC1002" i="1"/>
  <c r="AR1098" i="1"/>
  <c r="AS1098" i="1" s="1"/>
  <c r="AS1060" i="3" s="1"/>
  <c r="AD1098" i="1"/>
  <c r="AD1060" i="3" s="1"/>
  <c r="W10" i="1"/>
  <c r="AD105" i="1"/>
  <c r="AD67" i="3" s="1"/>
  <c r="AR105" i="1"/>
  <c r="AS105" i="1" s="1"/>
  <c r="AS67" i="3" s="1"/>
  <c r="AF109" i="1"/>
  <c r="AD187" i="1"/>
  <c r="AD149" i="3" s="1"/>
  <c r="AR187" i="1"/>
  <c r="AS187" i="1" s="1"/>
  <c r="AS149" i="3" s="1"/>
  <c r="AD247" i="1"/>
  <c r="AD209" i="3" s="1"/>
  <c r="AR247" i="1"/>
  <c r="AS247" i="1" s="1"/>
  <c r="AS209" i="3" s="1"/>
  <c r="AD469" i="1"/>
  <c r="AD431" i="3" s="1"/>
  <c r="AR469" i="1"/>
  <c r="AS469" i="1" s="1"/>
  <c r="AS431" i="3" s="1"/>
  <c r="AR486" i="1"/>
  <c r="AS486" i="1" s="1"/>
  <c r="AS448" i="3" s="1"/>
  <c r="AD486" i="1"/>
  <c r="AD448" i="3" s="1"/>
  <c r="AR452" i="1"/>
  <c r="AD452" i="1"/>
  <c r="AD414" i="3" s="1"/>
  <c r="AC451" i="1"/>
  <c r="AO686" i="1"/>
  <c r="AB739" i="1"/>
  <c r="AD739" i="1" s="1"/>
  <c r="AD701" i="3" s="1"/>
  <c r="AQ740" i="1"/>
  <c r="AD740" i="1"/>
  <c r="AD702" i="3" s="1"/>
  <c r="AR843" i="1"/>
  <c r="AS843" i="1" s="1"/>
  <c r="AS805" i="3" s="1"/>
  <c r="AD843" i="1"/>
  <c r="AD805" i="3" s="1"/>
  <c r="AB1013" i="1"/>
  <c r="AQ1013" i="1" s="1"/>
  <c r="AS1013" i="1" s="1"/>
  <c r="AS975" i="3" s="1"/>
  <c r="AQ1014" i="1"/>
  <c r="AQ38" i="1" s="1"/>
  <c r="AS38" i="1" s="1"/>
  <c r="AB38" i="1"/>
  <c r="AD38" i="1" s="1"/>
  <c r="N1030" i="1"/>
  <c r="P145" i="1"/>
  <c r="O144" i="1"/>
  <c r="P144" i="1" s="1"/>
  <c r="AQ157" i="1"/>
  <c r="AQ156" i="1" s="1"/>
  <c r="AQ155" i="1" s="1"/>
  <c r="AB156" i="1"/>
  <c r="AB155" i="1" s="1"/>
  <c r="AG270" i="1"/>
  <c r="AG232" i="3" s="1"/>
  <c r="AF265" i="1"/>
  <c r="AR283" i="1"/>
  <c r="AD283" i="1"/>
  <c r="AD245" i="3" s="1"/>
  <c r="AR344" i="1"/>
  <c r="AS344" i="1" s="1"/>
  <c r="AS306" i="3" s="1"/>
  <c r="AD344" i="1"/>
  <c r="AD306" i="3" s="1"/>
  <c r="AR506" i="1"/>
  <c r="AS506" i="1" s="1"/>
  <c r="AS468" i="3" s="1"/>
  <c r="AD506" i="1"/>
  <c r="AD468" i="3" s="1"/>
  <c r="P608" i="1"/>
  <c r="AD768" i="1"/>
  <c r="AD730" i="3" s="1"/>
  <c r="AC767" i="1"/>
  <c r="AR850" i="1"/>
  <c r="AC849" i="1"/>
  <c r="AD850" i="1"/>
  <c r="AD812" i="3" s="1"/>
  <c r="P888" i="1"/>
  <c r="O887" i="1"/>
  <c r="AR1037" i="1"/>
  <c r="AS1037" i="1" s="1"/>
  <c r="AS999" i="3" s="1"/>
  <c r="AD1037" i="1"/>
  <c r="AD999" i="3" s="1"/>
  <c r="AD1065" i="1"/>
  <c r="AD95" i="1"/>
  <c r="AD57" i="3" s="1"/>
  <c r="AR95" i="1"/>
  <c r="AS95" i="1" s="1"/>
  <c r="AS57" i="3" s="1"/>
  <c r="AD101" i="1"/>
  <c r="AD63" i="3" s="1"/>
  <c r="AR101" i="1"/>
  <c r="AS101" i="1" s="1"/>
  <c r="AS63" i="3" s="1"/>
  <c r="AR149" i="1"/>
  <c r="AS149" i="1" s="1"/>
  <c r="AS111" i="3" s="1"/>
  <c r="AD149" i="1"/>
  <c r="AD111" i="3" s="1"/>
  <c r="P374" i="1"/>
  <c r="O373" i="1"/>
  <c r="AR250" i="1"/>
  <c r="AS250" i="1" s="1"/>
  <c r="AS212" i="3" s="1"/>
  <c r="AS251" i="1"/>
  <c r="AS213" i="3" s="1"/>
  <c r="AR377" i="1"/>
  <c r="AS377" i="1" s="1"/>
  <c r="AS339" i="3" s="1"/>
  <c r="AD377" i="1"/>
  <c r="AD339" i="3" s="1"/>
  <c r="AR468" i="1"/>
  <c r="AS468" i="1" s="1"/>
  <c r="AS430" i="3" s="1"/>
  <c r="AD468" i="1"/>
  <c r="AD430" i="3" s="1"/>
  <c r="AS610" i="1"/>
  <c r="AS572" i="3" s="1"/>
  <c r="AR609" i="1"/>
  <c r="AD730" i="1"/>
  <c r="AD692" i="3" s="1"/>
  <c r="AR730" i="1"/>
  <c r="AS730" i="1" s="1"/>
  <c r="AS692" i="3" s="1"/>
  <c r="AC815" i="1"/>
  <c r="AD816" i="1"/>
  <c r="AD778" i="3" s="1"/>
  <c r="AR816" i="1"/>
  <c r="AR889" i="1"/>
  <c r="AD879" i="1"/>
  <c r="AD841" i="3" s="1"/>
  <c r="P981" i="1"/>
  <c r="O980" i="1"/>
  <c r="AQ1025" i="1"/>
  <c r="AB1024" i="1"/>
  <c r="AD126" i="1"/>
  <c r="AD88" i="3" s="1"/>
  <c r="AR126" i="1"/>
  <c r="AC125" i="1"/>
  <c r="AC145" i="1"/>
  <c r="AR199" i="1"/>
  <c r="AS199" i="1" s="1"/>
  <c r="AS161" i="3" s="1"/>
  <c r="AD199" i="1"/>
  <c r="AD161" i="3" s="1"/>
  <c r="AR297" i="1"/>
  <c r="AC296" i="1"/>
  <c r="AD297" i="1"/>
  <c r="AD259" i="3" s="1"/>
  <c r="O367" i="1"/>
  <c r="P368" i="1"/>
  <c r="AQ427" i="1"/>
  <c r="AQ426" i="1" s="1"/>
  <c r="AQ425" i="1" s="1"/>
  <c r="AQ424" i="1" s="1"/>
  <c r="AB426" i="1"/>
  <c r="AB425" i="1" s="1"/>
  <c r="AB424" i="1" s="1"/>
  <c r="AR513" i="1"/>
  <c r="AS513" i="1" s="1"/>
  <c r="AS475" i="3" s="1"/>
  <c r="AD513" i="1"/>
  <c r="AD475" i="3" s="1"/>
  <c r="P709" i="1"/>
  <c r="O708" i="1"/>
  <c r="AD712" i="1"/>
  <c r="AD674" i="3" s="1"/>
  <c r="AR712" i="1"/>
  <c r="AC709" i="1"/>
  <c r="AQ894" i="1"/>
  <c r="AQ893" i="1" s="1"/>
  <c r="AB893" i="1"/>
  <c r="AD893" i="1" s="1"/>
  <c r="AD855" i="3" s="1"/>
  <c r="AB1002" i="1"/>
  <c r="AQ1002" i="1" s="1"/>
  <c r="AQ1003" i="1"/>
  <c r="AS1003" i="1" s="1"/>
  <c r="AS965" i="3" s="1"/>
  <c r="AD1003" i="1"/>
  <c r="W660" i="1"/>
  <c r="W28" i="1"/>
  <c r="AG81" i="1"/>
  <c r="AG43" i="3" s="1"/>
  <c r="AF15" i="1"/>
  <c r="AG15" i="1" s="1"/>
  <c r="AF73" i="1"/>
  <c r="AD150" i="1"/>
  <c r="AD112" i="3" s="1"/>
  <c r="AR150" i="1"/>
  <c r="AS150" i="1" s="1"/>
  <c r="AS112" i="3" s="1"/>
  <c r="U107" i="1"/>
  <c r="U17" i="1"/>
  <c r="AD255" i="1"/>
  <c r="AD217" i="3" s="1"/>
  <c r="AR255" i="1"/>
  <c r="AC253" i="1"/>
  <c r="AC368" i="1"/>
  <c r="AD369" i="1"/>
  <c r="AD331" i="3" s="1"/>
  <c r="AR516" i="1"/>
  <c r="AS516" i="1" s="1"/>
  <c r="AS478" i="3" s="1"/>
  <c r="AD516" i="1"/>
  <c r="AD478" i="3" s="1"/>
  <c r="AR499" i="1"/>
  <c r="AS499" i="1" s="1"/>
  <c r="AS461" i="3" s="1"/>
  <c r="AD499" i="1"/>
  <c r="AD461" i="3" s="1"/>
  <c r="AR514" i="1"/>
  <c r="AS514" i="1" s="1"/>
  <c r="AS476" i="3" s="1"/>
  <c r="AD514" i="1"/>
  <c r="AD476" i="3" s="1"/>
  <c r="AR699" i="1"/>
  <c r="P961" i="1"/>
  <c r="O958" i="1"/>
  <c r="P1069" i="1"/>
  <c r="O1068" i="1"/>
  <c r="T107" i="1"/>
  <c r="T16" i="1" s="1"/>
  <c r="T17" i="1"/>
  <c r="AC135" i="1"/>
  <c r="AD136" i="1"/>
  <c r="AD98" i="3" s="1"/>
  <c r="AC276" i="1"/>
  <c r="P276" i="1"/>
  <c r="AC175" i="1"/>
  <c r="AD176" i="1"/>
  <c r="AD138" i="3" s="1"/>
  <c r="AR176" i="1"/>
  <c r="AR511" i="1"/>
  <c r="AS511" i="1" s="1"/>
  <c r="AS473" i="3" s="1"/>
  <c r="AD511" i="1"/>
  <c r="AD473" i="3" s="1"/>
  <c r="P698" i="1"/>
  <c r="O694" i="1"/>
  <c r="AR658" i="1"/>
  <c r="AS658" i="1" s="1"/>
  <c r="AS620" i="3" s="1"/>
  <c r="AD658" i="1"/>
  <c r="AD620" i="3" s="1"/>
  <c r="AQ731" i="1"/>
  <c r="AS731" i="1" s="1"/>
  <c r="AS693" i="3" s="1"/>
  <c r="AD793" i="1"/>
  <c r="AD755" i="3" s="1"/>
  <c r="AR793" i="1"/>
  <c r="AS793" i="1" s="1"/>
  <c r="AS755" i="3" s="1"/>
  <c r="AD860" i="1"/>
  <c r="AD822" i="3" s="1"/>
  <c r="AR860" i="1"/>
  <c r="AS860" i="1" s="1"/>
  <c r="AS822" i="3" s="1"/>
  <c r="AJ886" i="1"/>
  <c r="AJ848" i="3" s="1"/>
  <c r="AI35" i="1"/>
  <c r="AJ35" i="1" s="1"/>
  <c r="AD946" i="1"/>
  <c r="AD908" i="3" s="1"/>
  <c r="AR946" i="1"/>
  <c r="AS946" i="1" s="1"/>
  <c r="AS908" i="3" s="1"/>
  <c r="P1005" i="1"/>
  <c r="AR63" i="1"/>
  <c r="AC62" i="1"/>
  <c r="AD63" i="1"/>
  <c r="AD25" i="3" s="1"/>
  <c r="AL74" i="1"/>
  <c r="AM75" i="1"/>
  <c r="AM37" i="3" s="1"/>
  <c r="AR114" i="1"/>
  <c r="AS114" i="1" s="1"/>
  <c r="AS76" i="3" s="1"/>
  <c r="AD114" i="1"/>
  <c r="AD76" i="3" s="1"/>
  <c r="AI160" i="1"/>
  <c r="AS216" i="1"/>
  <c r="AS178" i="3" s="1"/>
  <c r="O252" i="1"/>
  <c r="P252" i="1" s="1"/>
  <c r="P253" i="1"/>
  <c r="P308" i="1"/>
  <c r="AC308" i="1"/>
  <c r="AP408" i="1"/>
  <c r="AP370" i="3" s="1"/>
  <c r="AO399" i="1"/>
  <c r="AR407" i="1"/>
  <c r="AC406" i="1"/>
  <c r="AD407" i="1"/>
  <c r="AD369" i="3" s="1"/>
  <c r="AR556" i="1"/>
  <c r="AS556" i="1" s="1"/>
  <c r="AS518" i="3" s="1"/>
  <c r="AD556" i="1"/>
  <c r="AD518" i="3" s="1"/>
  <c r="AE30" i="1"/>
  <c r="AE660" i="1"/>
  <c r="AG649" i="1"/>
  <c r="AG611" i="3" s="1"/>
  <c r="AF648" i="1"/>
  <c r="V754" i="1"/>
  <c r="V33" i="1"/>
  <c r="AI756" i="1"/>
  <c r="AJ757" i="1"/>
  <c r="AJ719" i="3" s="1"/>
  <c r="AQ959" i="1"/>
  <c r="AS959" i="1" s="1"/>
  <c r="AS921" i="3" s="1"/>
  <c r="AR995" i="1"/>
  <c r="AS995" i="1" s="1"/>
  <c r="AS957" i="3" s="1"/>
  <c r="AD995" i="1"/>
  <c r="AD957" i="3" s="1"/>
  <c r="AQ1063" i="1"/>
  <c r="AB1062" i="1"/>
  <c r="AH109" i="1"/>
  <c r="AS186" i="1"/>
  <c r="AS148" i="3" s="1"/>
  <c r="AM424" i="1"/>
  <c r="AM386" i="3" s="1"/>
  <c r="AL418" i="1"/>
  <c r="AC321" i="1"/>
  <c r="P321" i="1"/>
  <c r="AR388" i="1"/>
  <c r="AS388" i="1" s="1"/>
  <c r="AS350" i="3" s="1"/>
  <c r="AD388" i="1"/>
  <c r="AD350" i="3" s="1"/>
  <c r="P327" i="1"/>
  <c r="O326" i="1"/>
  <c r="AR539" i="1"/>
  <c r="AS539" i="1" s="1"/>
  <c r="AS501" i="3" s="1"/>
  <c r="AD539" i="1"/>
  <c r="AD501" i="3" s="1"/>
  <c r="AR640" i="1"/>
  <c r="AS640" i="1" s="1"/>
  <c r="AS602" i="3" s="1"/>
  <c r="AD640" i="1"/>
  <c r="AD602" i="3" s="1"/>
  <c r="AD714" i="1"/>
  <c r="AD676" i="3" s="1"/>
  <c r="AR714" i="1"/>
  <c r="AS714" i="1" s="1"/>
  <c r="AS676" i="3" s="1"/>
  <c r="P725" i="1"/>
  <c r="O722" i="1"/>
  <c r="P722" i="1" s="1"/>
  <c r="AD742" i="1"/>
  <c r="AD704" i="3" s="1"/>
  <c r="AC741" i="1"/>
  <c r="AD741" i="1" s="1"/>
  <c r="AD703" i="3" s="1"/>
  <c r="AR736" i="1"/>
  <c r="AD736" i="1"/>
  <c r="AD698" i="3" s="1"/>
  <c r="AD838" i="1"/>
  <c r="AD800" i="3" s="1"/>
  <c r="AR838" i="1"/>
  <c r="AS838" i="1" s="1"/>
  <c r="AS800" i="3" s="1"/>
  <c r="AP1071" i="1"/>
  <c r="AP1033" i="3" s="1"/>
  <c r="AN1066" i="1"/>
  <c r="AP1066" i="1" s="1"/>
  <c r="AP1028" i="3" s="1"/>
  <c r="AC1082" i="1"/>
  <c r="AR1083" i="1"/>
  <c r="AP66" i="1"/>
  <c r="AP28" i="3" s="1"/>
  <c r="AN60" i="1"/>
  <c r="AD348" i="1"/>
  <c r="AD310" i="3" s="1"/>
  <c r="AR348" i="1"/>
  <c r="AS348" i="1" s="1"/>
  <c r="AS310" i="3" s="1"/>
  <c r="AO324" i="1"/>
  <c r="AP325" i="1"/>
  <c r="AP287" i="3" s="1"/>
  <c r="AD423" i="1"/>
  <c r="AD385" i="3" s="1"/>
  <c r="AR423" i="1"/>
  <c r="AS423" i="1" s="1"/>
  <c r="AS385" i="3" s="1"/>
  <c r="AQ342" i="1"/>
  <c r="AS342" i="1" s="1"/>
  <c r="AS304" i="3" s="1"/>
  <c r="AD342" i="1"/>
  <c r="AD304" i="3" s="1"/>
  <c r="P451" i="1"/>
  <c r="O450" i="1"/>
  <c r="P450" i="1" s="1"/>
  <c r="AD575" i="1"/>
  <c r="AD537" i="3" s="1"/>
  <c r="AR575" i="1"/>
  <c r="AS575" i="1" s="1"/>
  <c r="AS537" i="3" s="1"/>
  <c r="AD657" i="1"/>
  <c r="AD619" i="3" s="1"/>
  <c r="AR657" i="1"/>
  <c r="AC655" i="1"/>
  <c r="AS677" i="1"/>
  <c r="AS639" i="3" s="1"/>
  <c r="AR676" i="1"/>
  <c r="AS676" i="1" s="1"/>
  <c r="AS638" i="3" s="1"/>
  <c r="AD763" i="1"/>
  <c r="AD725" i="3" s="1"/>
  <c r="AR763" i="1"/>
  <c r="AC762" i="1"/>
  <c r="AD821" i="1"/>
  <c r="AD783" i="3" s="1"/>
  <c r="AQ867" i="1"/>
  <c r="AQ861" i="1" s="1"/>
  <c r="AQ944" i="1"/>
  <c r="AB942" i="1"/>
  <c r="AQ942" i="1" s="1"/>
  <c r="AR953" i="1"/>
  <c r="AD953" i="1"/>
  <c r="AD915" i="3" s="1"/>
  <c r="O1043" i="1"/>
  <c r="P1044" i="1"/>
  <c r="AO1042" i="1"/>
  <c r="AP1043" i="1"/>
  <c r="AP1005" i="3" s="1"/>
  <c r="AQ1034" i="1"/>
  <c r="AS1034" i="1" s="1"/>
  <c r="AS996" i="3" s="1"/>
  <c r="AB1032" i="1"/>
  <c r="AD97" i="1"/>
  <c r="AD59" i="3" s="1"/>
  <c r="AR97" i="1"/>
  <c r="AS97" i="1" s="1"/>
  <c r="AS59" i="3" s="1"/>
  <c r="AR171" i="1"/>
  <c r="AC170" i="1"/>
  <c r="AD171" i="1"/>
  <c r="AD133" i="3" s="1"/>
  <c r="AC165" i="1"/>
  <c r="AD166" i="1"/>
  <c r="AD128" i="3" s="1"/>
  <c r="AQ447" i="1"/>
  <c r="AQ445" i="1" s="1"/>
  <c r="AQ444" i="1" s="1"/>
  <c r="AB445" i="1"/>
  <c r="AB444" i="1" s="1"/>
  <c r="AR791" i="1"/>
  <c r="AD791" i="1"/>
  <c r="AD753" i="3" s="1"/>
  <c r="AC790" i="1"/>
  <c r="AR768" i="1"/>
  <c r="AS769" i="1"/>
  <c r="AS731" i="3" s="1"/>
  <c r="P849" i="1"/>
  <c r="P889" i="1"/>
  <c r="AB1076" i="1"/>
  <c r="AQ1077" i="1"/>
  <c r="AJ400" i="1"/>
  <c r="AJ362" i="3" s="1"/>
  <c r="AI399" i="1"/>
  <c r="AC374" i="1"/>
  <c r="AD375" i="1"/>
  <c r="AD337" i="3" s="1"/>
  <c r="AR375" i="1"/>
  <c r="AB421" i="1"/>
  <c r="AB420" i="1" s="1"/>
  <c r="AB419" i="1" s="1"/>
  <c r="AQ422" i="1"/>
  <c r="AQ421" i="1" s="1"/>
  <c r="AQ420" i="1" s="1"/>
  <c r="AQ419" i="1" s="1"/>
  <c r="AR431" i="1"/>
  <c r="AS431" i="1" s="1"/>
  <c r="AS393" i="3" s="1"/>
  <c r="AD431" i="1"/>
  <c r="AD393" i="3" s="1"/>
  <c r="AR568" i="1"/>
  <c r="AS568" i="1" s="1"/>
  <c r="AS530" i="3" s="1"/>
  <c r="AD568" i="1"/>
  <c r="AD530" i="3" s="1"/>
  <c r="AR530" i="1"/>
  <c r="AS530" i="1" s="1"/>
  <c r="AS492" i="3" s="1"/>
  <c r="AD530" i="1"/>
  <c r="AD492" i="3" s="1"/>
  <c r="AC608" i="1"/>
  <c r="AD609" i="1"/>
  <c r="AD571" i="3" s="1"/>
  <c r="AM615" i="1"/>
  <c r="AM577" i="3" s="1"/>
  <c r="AK607" i="1"/>
  <c r="AK596" i="1" s="1"/>
  <c r="X685" i="1"/>
  <c r="X31" i="1"/>
  <c r="AD794" i="1"/>
  <c r="AD756" i="3" s="1"/>
  <c r="AR794" i="1"/>
  <c r="AS794" i="1" s="1"/>
  <c r="AS756" i="3" s="1"/>
  <c r="AS883" i="1"/>
  <c r="AS845" i="3" s="1"/>
  <c r="AR882" i="1"/>
  <c r="AS882" i="1" s="1"/>
  <c r="AS844" i="3" s="1"/>
  <c r="AS880" i="1"/>
  <c r="AS842" i="3" s="1"/>
  <c r="AR879" i="1"/>
  <c r="AS879" i="1" s="1"/>
  <c r="AS841" i="3" s="1"/>
  <c r="O936" i="1"/>
  <c r="P936" i="1" s="1"/>
  <c r="P937" i="1"/>
  <c r="AR982" i="1"/>
  <c r="AS982" i="1" s="1"/>
  <c r="AS944" i="3" s="1"/>
  <c r="AC981" i="1"/>
  <c r="AD982" i="1"/>
  <c r="AD944" i="3" s="1"/>
  <c r="AB1073" i="1"/>
  <c r="AD1073" i="1" s="1"/>
  <c r="AD1035" i="3" s="1"/>
  <c r="AQ1074" i="1"/>
  <c r="AS1074" i="1" s="1"/>
  <c r="AS1036" i="3" s="1"/>
  <c r="O124" i="1"/>
  <c r="P125" i="1"/>
  <c r="AS146" i="1"/>
  <c r="AS108" i="3" s="1"/>
  <c r="AD239" i="1"/>
  <c r="AD201" i="3" s="1"/>
  <c r="AR239" i="1"/>
  <c r="AS239" i="1" s="1"/>
  <c r="AS201" i="3" s="1"/>
  <c r="AD224" i="1"/>
  <c r="AD186" i="3" s="1"/>
  <c r="AR224" i="1"/>
  <c r="AC222" i="1"/>
  <c r="AR422" i="1"/>
  <c r="AD422" i="1"/>
  <c r="AD384" i="3" s="1"/>
  <c r="AC421" i="1"/>
  <c r="AR466" i="1"/>
  <c r="AS466" i="1" s="1"/>
  <c r="AS428" i="3" s="1"/>
  <c r="AD466" i="1"/>
  <c r="AD428" i="3" s="1"/>
  <c r="N424" i="1"/>
  <c r="AB655" i="1"/>
  <c r="AB654" i="1" s="1"/>
  <c r="AB653" i="1" s="1"/>
  <c r="AB648" i="1" s="1"/>
  <c r="AB27" i="1" s="1"/>
  <c r="AQ656" i="1"/>
  <c r="AD656" i="1"/>
  <c r="AD618" i="3" s="1"/>
  <c r="AS785" i="1"/>
  <c r="AS747" i="3" s="1"/>
  <c r="AR784" i="1"/>
  <c r="N892" i="1"/>
  <c r="N891" i="1" s="1"/>
  <c r="AH660" i="1"/>
  <c r="AH28" i="1"/>
  <c r="AC75" i="1"/>
  <c r="AR131" i="1"/>
  <c r="AS131" i="1" s="1"/>
  <c r="AS93" i="3" s="1"/>
  <c r="AD131" i="1"/>
  <c r="AD93" i="3" s="1"/>
  <c r="AR225" i="1"/>
  <c r="AS225" i="1" s="1"/>
  <c r="AS187" i="3" s="1"/>
  <c r="AD225" i="1"/>
  <c r="AD187" i="3" s="1"/>
  <c r="AR302" i="1"/>
  <c r="AC299" i="1"/>
  <c r="AD302" i="1"/>
  <c r="AD264" i="3" s="1"/>
  <c r="AD411" i="1"/>
  <c r="AD373" i="3" s="1"/>
  <c r="AR411" i="1"/>
  <c r="AS370" i="1"/>
  <c r="AS332" i="3" s="1"/>
  <c r="AR369" i="1"/>
  <c r="AR477" i="1"/>
  <c r="AS477" i="1" s="1"/>
  <c r="AS439" i="3" s="1"/>
  <c r="AD477" i="1"/>
  <c r="AD439" i="3" s="1"/>
  <c r="AD699" i="1"/>
  <c r="AD661" i="3" s="1"/>
  <c r="AC698" i="1"/>
  <c r="AD698" i="1" s="1"/>
  <c r="AD660" i="3" s="1"/>
  <c r="AD716" i="1"/>
  <c r="AD678" i="3" s="1"/>
  <c r="AR716" i="1"/>
  <c r="AS716" i="1" s="1"/>
  <c r="AS678" i="3" s="1"/>
  <c r="AQ890" i="1"/>
  <c r="AQ889" i="1" s="1"/>
  <c r="AQ888" i="1" s="1"/>
  <c r="AQ887" i="1" s="1"/>
  <c r="AB889" i="1"/>
  <c r="AB888" i="1" s="1"/>
  <c r="AB887" i="1" s="1"/>
  <c r="AD903" i="1"/>
  <c r="AD865" i="3" s="1"/>
  <c r="AR903" i="1"/>
  <c r="P942" i="1"/>
  <c r="O939" i="1"/>
  <c r="P939" i="1" s="1"/>
  <c r="N979" i="1"/>
  <c r="N956" i="1" s="1"/>
  <c r="AB1006" i="1"/>
  <c r="AQ1007" i="1"/>
  <c r="AS1007" i="1" s="1"/>
  <c r="AS969" i="3" s="1"/>
  <c r="O1078" i="1"/>
  <c r="P1078" i="1" s="1"/>
  <c r="P1079" i="1"/>
  <c r="AQ65" i="1"/>
  <c r="AQ64" i="1" s="1"/>
  <c r="AB64" i="1"/>
  <c r="AD122" i="1"/>
  <c r="AD84" i="3" s="1"/>
  <c r="AR122" i="1"/>
  <c r="AS122" i="1" s="1"/>
  <c r="AS84" i="3" s="1"/>
  <c r="AR493" i="1"/>
  <c r="AS493" i="1" s="1"/>
  <c r="AS455" i="3" s="1"/>
  <c r="AD493" i="1"/>
  <c r="AD455" i="3" s="1"/>
  <c r="AR515" i="1"/>
  <c r="AS515" i="1" s="1"/>
  <c r="AS477" i="3" s="1"/>
  <c r="AD515" i="1"/>
  <c r="AD477" i="3" s="1"/>
  <c r="AR538" i="1"/>
  <c r="AS538" i="1" s="1"/>
  <c r="AS500" i="3" s="1"/>
  <c r="AD538" i="1"/>
  <c r="AD500" i="3" s="1"/>
  <c r="AR600" i="1"/>
  <c r="AC599" i="1"/>
  <c r="O61" i="1"/>
  <c r="P62" i="1"/>
  <c r="P266" i="1"/>
  <c r="AR230" i="1"/>
  <c r="AD230" i="1"/>
  <c r="AD192" i="3" s="1"/>
  <c r="AC228" i="1"/>
  <c r="P323" i="1"/>
  <c r="AC323" i="1"/>
  <c r="AD379" i="1"/>
  <c r="AD341" i="3" s="1"/>
  <c r="AR379" i="1"/>
  <c r="AS379" i="1" s="1"/>
  <c r="AS341" i="3" s="1"/>
  <c r="AD489" i="1"/>
  <c r="AD451" i="3" s="1"/>
  <c r="AR489" i="1"/>
  <c r="AS489" i="1" s="1"/>
  <c r="AS451" i="3" s="1"/>
  <c r="AD521" i="1"/>
  <c r="AD483" i="3" s="1"/>
  <c r="AR521" i="1"/>
  <c r="AS521" i="1" s="1"/>
  <c r="AS483" i="3" s="1"/>
  <c r="AR571" i="1"/>
  <c r="AS571" i="1" s="1"/>
  <c r="AS533" i="3" s="1"/>
  <c r="AD571" i="1"/>
  <c r="AD533" i="3" s="1"/>
  <c r="AD692" i="1"/>
  <c r="AD654" i="3" s="1"/>
  <c r="AC691" i="1"/>
  <c r="AR826" i="1"/>
  <c r="AS826" i="1" s="1"/>
  <c r="AS788" i="3" s="1"/>
  <c r="AD826" i="1"/>
  <c r="AD788" i="3" s="1"/>
  <c r="AD926" i="1"/>
  <c r="AD888" i="3" s="1"/>
  <c r="AR926" i="1"/>
  <c r="AS926" i="1" s="1"/>
  <c r="AS888" i="3" s="1"/>
  <c r="AQ962" i="1"/>
  <c r="AB961" i="1"/>
  <c r="AQ961" i="1" s="1"/>
  <c r="AR1022" i="1"/>
  <c r="AS1022" i="1" s="1"/>
  <c r="AS984" i="3" s="1"/>
  <c r="AC1021" i="1"/>
  <c r="AD1022" i="1"/>
  <c r="AD984" i="3" s="1"/>
  <c r="N14" i="1"/>
  <c r="N73" i="1"/>
  <c r="N13" i="1" s="1"/>
  <c r="AR273" i="1"/>
  <c r="AD273" i="1"/>
  <c r="AD235" i="3" s="1"/>
  <c r="AR412" i="1"/>
  <c r="AS412" i="1" s="1"/>
  <c r="AS374" i="3" s="1"/>
  <c r="AD412" i="1"/>
  <c r="AD374" i="3" s="1"/>
  <c r="AD453" i="1"/>
  <c r="AD415" i="3" s="1"/>
  <c r="AR453" i="1"/>
  <c r="AS453" i="1" s="1"/>
  <c r="AS415" i="3" s="1"/>
  <c r="AQ452" i="1"/>
  <c r="AQ451" i="1" s="1"/>
  <c r="AQ450" i="1" s="1"/>
  <c r="AB451" i="1"/>
  <c r="AB450" i="1" s="1"/>
  <c r="O599" i="1"/>
  <c r="P600" i="1"/>
  <c r="AR628" i="1"/>
  <c r="AS628" i="1" s="1"/>
  <c r="AS590" i="3" s="1"/>
  <c r="AD628" i="1"/>
  <c r="AD590" i="3" s="1"/>
  <c r="AD726" i="1"/>
  <c r="AD688" i="3" s="1"/>
  <c r="AR726" i="1"/>
  <c r="AC725" i="1"/>
  <c r="AD725" i="1" s="1"/>
  <c r="AD687" i="3" s="1"/>
  <c r="AD751" i="1"/>
  <c r="AD713" i="3" s="1"/>
  <c r="AR751" i="1"/>
  <c r="AS751" i="1" s="1"/>
  <c r="AS713" i="3" s="1"/>
  <c r="AC750" i="1"/>
  <c r="AD869" i="1"/>
  <c r="AD831" i="3" s="1"/>
  <c r="AR869" i="1"/>
  <c r="AC867" i="1"/>
  <c r="AD867" i="1" s="1"/>
  <c r="AD829" i="3" s="1"/>
  <c r="AS933" i="1"/>
  <c r="AS895" i="3" s="1"/>
  <c r="AD1084" i="1"/>
  <c r="AQ1089" i="1"/>
  <c r="AS1089" i="1" s="1"/>
  <c r="AS1051" i="3" s="1"/>
  <c r="AB1088" i="1"/>
  <c r="AR128" i="1"/>
  <c r="AS128" i="1" s="1"/>
  <c r="AS90" i="3" s="1"/>
  <c r="AD128" i="1"/>
  <c r="AD90" i="3" s="1"/>
  <c r="AD132" i="1"/>
  <c r="AD94" i="3" s="1"/>
  <c r="AR132" i="1"/>
  <c r="AS132" i="1" s="1"/>
  <c r="AS94" i="3" s="1"/>
  <c r="AD196" i="1"/>
  <c r="AD158" i="3" s="1"/>
  <c r="AR196" i="1"/>
  <c r="AS196" i="1" s="1"/>
  <c r="AS158" i="3" s="1"/>
  <c r="AP424" i="1"/>
  <c r="AP386" i="3" s="1"/>
  <c r="AO418" i="1"/>
  <c r="N607" i="1"/>
  <c r="N596" i="1" s="1"/>
  <c r="AD702" i="1"/>
  <c r="AD664" i="3" s="1"/>
  <c r="AB759" i="1"/>
  <c r="AB758" i="1" s="1"/>
  <c r="AQ760" i="1"/>
  <c r="AQ759" i="1" s="1"/>
  <c r="AQ758" i="1" s="1"/>
  <c r="AQ757" i="1" s="1"/>
  <c r="AC820" i="1"/>
  <c r="AB849" i="1"/>
  <c r="AQ850" i="1"/>
  <c r="AQ849" i="1" s="1"/>
  <c r="P1045" i="1"/>
  <c r="AM161" i="1"/>
  <c r="AM123" i="3" s="1"/>
  <c r="AL160" i="1"/>
  <c r="P170" i="1"/>
  <c r="O169" i="1"/>
  <c r="P169" i="1" s="1"/>
  <c r="AR246" i="1"/>
  <c r="AS246" i="1" s="1"/>
  <c r="AS208" i="3" s="1"/>
  <c r="AD246" i="1"/>
  <c r="AD208" i="3" s="1"/>
  <c r="N183" i="1"/>
  <c r="N160" i="1" s="1"/>
  <c r="N19" i="1" s="1"/>
  <c r="O318" i="1"/>
  <c r="AD395" i="1"/>
  <c r="AD357" i="3" s="1"/>
  <c r="AR507" i="1"/>
  <c r="AS507" i="1" s="1"/>
  <c r="AS469" i="3" s="1"/>
  <c r="AD507" i="1"/>
  <c r="AD469" i="3" s="1"/>
  <c r="AR518" i="1"/>
  <c r="AS518" i="1" s="1"/>
  <c r="AS480" i="3" s="1"/>
  <c r="AD518" i="1"/>
  <c r="AD480" i="3" s="1"/>
  <c r="AD505" i="1"/>
  <c r="AD467" i="3" s="1"/>
  <c r="AR505" i="1"/>
  <c r="AS505" i="1" s="1"/>
  <c r="AS467" i="3" s="1"/>
  <c r="AB621" i="1"/>
  <c r="AB620" i="1" s="1"/>
  <c r="AQ621" i="1"/>
  <c r="AQ620" i="1" s="1"/>
  <c r="AR630" i="1"/>
  <c r="AS630" i="1" s="1"/>
  <c r="AS592" i="3" s="1"/>
  <c r="AD630" i="1"/>
  <c r="AD592" i="3" s="1"/>
  <c r="AM663" i="1"/>
  <c r="AM625" i="3" s="1"/>
  <c r="AL662" i="1"/>
  <c r="AP757" i="1"/>
  <c r="AP719" i="3" s="1"/>
  <c r="AO756" i="1"/>
  <c r="O774" i="1"/>
  <c r="P774" i="1" s="1"/>
  <c r="P775" i="1"/>
  <c r="AO886" i="1"/>
  <c r="AC1024" i="1"/>
  <c r="AR1025" i="1"/>
  <c r="AD1025" i="1"/>
  <c r="AP1050" i="1"/>
  <c r="AP1012" i="3" s="1"/>
  <c r="AN1042" i="1"/>
  <c r="AG66" i="1"/>
  <c r="AG28" i="3" s="1"/>
  <c r="AF60" i="1"/>
  <c r="AR115" i="1"/>
  <c r="AS115" i="1" s="1"/>
  <c r="AS77" i="3" s="1"/>
  <c r="AD115" i="1"/>
  <c r="AD77" i="3" s="1"/>
  <c r="AR198" i="1"/>
  <c r="AS198" i="1" s="1"/>
  <c r="AS160" i="3" s="1"/>
  <c r="AD198" i="1"/>
  <c r="AD160" i="3" s="1"/>
  <c r="P425" i="1"/>
  <c r="O424" i="1"/>
  <c r="AS670" i="1"/>
  <c r="AS632" i="3" s="1"/>
  <c r="AR669" i="1"/>
  <c r="AS669" i="1" s="1"/>
  <c r="AS631" i="3" s="1"/>
  <c r="AG747" i="1"/>
  <c r="AG709" i="3" s="1"/>
  <c r="AF746" i="1"/>
  <c r="AD858" i="1"/>
  <c r="AD820" i="3" s="1"/>
  <c r="AR858" i="1"/>
  <c r="AS858" i="1" s="1"/>
  <c r="AS820" i="3" s="1"/>
  <c r="AR927" i="1"/>
  <c r="AS927" i="1" s="1"/>
  <c r="AS889" i="3" s="1"/>
  <c r="AD927" i="1"/>
  <c r="AD889" i="3" s="1"/>
  <c r="N1072" i="1"/>
  <c r="P1073" i="1"/>
  <c r="O75" i="1"/>
  <c r="P76" i="1"/>
  <c r="AR103" i="1"/>
  <c r="AS103" i="1" s="1"/>
  <c r="AS65" i="3" s="1"/>
  <c r="AD103" i="1"/>
  <c r="AD65" i="3" s="1"/>
  <c r="AR236" i="1"/>
  <c r="AS236" i="1" s="1"/>
  <c r="AS198" i="3" s="1"/>
  <c r="AD236" i="1"/>
  <c r="AD198" i="3" s="1"/>
  <c r="AQ283" i="1"/>
  <c r="AR523" i="1"/>
  <c r="AS523" i="1" s="1"/>
  <c r="AS485" i="3" s="1"/>
  <c r="AD523" i="1"/>
  <c r="AD485" i="3" s="1"/>
  <c r="AK660" i="1"/>
  <c r="AK28" i="1"/>
  <c r="P839" i="1"/>
  <c r="AB895" i="1"/>
  <c r="AQ896" i="1"/>
  <c r="AQ895" i="1" s="1"/>
  <c r="AD913" i="1"/>
  <c r="AB967" i="1"/>
  <c r="AQ968" i="1"/>
  <c r="AR1096" i="1"/>
  <c r="AS1096" i="1" s="1"/>
  <c r="AS1058" i="3" s="1"/>
  <c r="AD1096" i="1"/>
  <c r="AD1058" i="3" s="1"/>
  <c r="X17" i="1"/>
  <c r="X107" i="1"/>
  <c r="P820" i="1"/>
  <c r="AD87" i="1"/>
  <c r="AD49" i="3" s="1"/>
  <c r="AR87" i="1"/>
  <c r="AS87" i="1" s="1"/>
  <c r="AS49" i="3" s="1"/>
  <c r="AR240" i="1"/>
  <c r="AS240" i="1" s="1"/>
  <c r="AS202" i="3" s="1"/>
  <c r="AD240" i="1"/>
  <c r="AD202" i="3" s="1"/>
  <c r="O298" i="1"/>
  <c r="P298" i="1" s="1"/>
  <c r="P299" i="1"/>
  <c r="O409" i="1"/>
  <c r="P410" i="1"/>
  <c r="AQ297" i="1"/>
  <c r="AQ296" i="1" s="1"/>
  <c r="AQ295" i="1" s="1"/>
  <c r="AB296" i="1"/>
  <c r="AB295" i="1" s="1"/>
  <c r="AR495" i="1"/>
  <c r="AS495" i="1" s="1"/>
  <c r="AS457" i="3" s="1"/>
  <c r="AD495" i="1"/>
  <c r="AD457" i="3" s="1"/>
  <c r="AR537" i="1"/>
  <c r="AS537" i="1" s="1"/>
  <c r="AS499" i="3" s="1"/>
  <c r="AD537" i="1"/>
  <c r="AD499" i="3" s="1"/>
  <c r="AR729" i="1"/>
  <c r="AS729" i="1" s="1"/>
  <c r="AS691" i="3" s="1"/>
  <c r="AD729" i="1"/>
  <c r="AD691" i="3" s="1"/>
  <c r="P902" i="1"/>
  <c r="O901" i="1"/>
  <c r="AD992" i="1"/>
  <c r="AD954" i="3" s="1"/>
  <c r="AR992" i="1"/>
  <c r="AS992" i="1" s="1"/>
  <c r="AS954" i="3" s="1"/>
  <c r="AC1079" i="1"/>
  <c r="AR1080" i="1"/>
  <c r="AD1080" i="1"/>
  <c r="AC1069" i="1"/>
  <c r="AD1070" i="1"/>
  <c r="AR1070" i="1"/>
  <c r="W107" i="1"/>
  <c r="W16" i="1" s="1"/>
  <c r="W17" i="1"/>
  <c r="AR201" i="1"/>
  <c r="AS201" i="1" s="1"/>
  <c r="AS163" i="3" s="1"/>
  <c r="AD201" i="1"/>
  <c r="AD163" i="3" s="1"/>
  <c r="AB335" i="1"/>
  <c r="AB334" i="1" s="1"/>
  <c r="AQ336" i="1"/>
  <c r="AR416" i="1"/>
  <c r="AB350" i="1"/>
  <c r="AQ351" i="1"/>
  <c r="AD351" i="1"/>
  <c r="AD313" i="3" s="1"/>
  <c r="AR458" i="1"/>
  <c r="AS458" i="1" s="1"/>
  <c r="AS420" i="3" s="1"/>
  <c r="AD458" i="1"/>
  <c r="AD420" i="3" s="1"/>
  <c r="AC759" i="1"/>
  <c r="AR760" i="1"/>
  <c r="AD760" i="1"/>
  <c r="AD722" i="3" s="1"/>
  <c r="AD856" i="1"/>
  <c r="AD818" i="3" s="1"/>
  <c r="AR856" i="1"/>
  <c r="AS856" i="1" s="1"/>
  <c r="AS818" i="3" s="1"/>
  <c r="AC915" i="1"/>
  <c r="AD916" i="1"/>
  <c r="AR916" i="1"/>
  <c r="AS916" i="1" s="1"/>
  <c r="AS878" i="3" s="1"/>
  <c r="AR1036" i="1"/>
  <c r="AS1036" i="1" s="1"/>
  <c r="AS998" i="3" s="1"/>
  <c r="AD1036" i="1"/>
  <c r="AD998" i="3" s="1"/>
  <c r="AC1072" i="1"/>
  <c r="AR1073" i="1"/>
  <c r="AM325" i="1"/>
  <c r="AM287" i="3" s="1"/>
  <c r="AL324" i="1"/>
  <c r="O405" i="1"/>
  <c r="P406" i="1"/>
  <c r="AR692" i="1"/>
  <c r="AS693" i="1"/>
  <c r="AS655" i="3" s="1"/>
  <c r="T660" i="1"/>
  <c r="T28" i="1"/>
  <c r="O664" i="1"/>
  <c r="P665" i="1"/>
  <c r="AD723" i="1"/>
  <c r="AD685" i="3" s="1"/>
  <c r="O780" i="1"/>
  <c r="P781" i="1"/>
  <c r="O891" i="1"/>
  <c r="AD1013" i="1"/>
  <c r="P1021" i="1"/>
  <c r="O1018" i="1"/>
  <c r="AQ80" i="1"/>
  <c r="AB77" i="1"/>
  <c r="AD80" i="1"/>
  <c r="AD42" i="3" s="1"/>
  <c r="AC185" i="1"/>
  <c r="AD219" i="1"/>
  <c r="AD181" i="3" s="1"/>
  <c r="AR219" i="1"/>
  <c r="AS219" i="1" s="1"/>
  <c r="AS181" i="3" s="1"/>
  <c r="AR268" i="1"/>
  <c r="AS269" i="1"/>
  <c r="AS231" i="3" s="1"/>
  <c r="P322" i="1"/>
  <c r="AC322" i="1"/>
  <c r="AQ384" i="1"/>
  <c r="AS384" i="1" s="1"/>
  <c r="AS346" i="3" s="1"/>
  <c r="AD384" i="1"/>
  <c r="AD346" i="3" s="1"/>
  <c r="AR510" i="1"/>
  <c r="AS510" i="1" s="1"/>
  <c r="AS472" i="3" s="1"/>
  <c r="AD510" i="1"/>
  <c r="AD472" i="3" s="1"/>
  <c r="AD517" i="1"/>
  <c r="AD479" i="3" s="1"/>
  <c r="AR517" i="1"/>
  <c r="AS517" i="1" s="1"/>
  <c r="AS479" i="3" s="1"/>
  <c r="AR543" i="1"/>
  <c r="AS543" i="1" s="1"/>
  <c r="AS505" i="3" s="1"/>
  <c r="AD543" i="1"/>
  <c r="AD505" i="3" s="1"/>
  <c r="AR555" i="1"/>
  <c r="AS555" i="1" s="1"/>
  <c r="AS517" i="3" s="1"/>
  <c r="AD555" i="1"/>
  <c r="AD517" i="3" s="1"/>
  <c r="AN660" i="1"/>
  <c r="AN28" i="1"/>
  <c r="AR893" i="1"/>
  <c r="AS932" i="1"/>
  <c r="AS894" i="3" s="1"/>
  <c r="AL1016" i="1"/>
  <c r="AM1016" i="1" s="1"/>
  <c r="AM978" i="3" s="1"/>
  <c r="AM1017" i="1"/>
  <c r="AM979" i="3" s="1"/>
  <c r="AL1066" i="1"/>
  <c r="AM1066" i="1" s="1"/>
  <c r="AM1028" i="3" s="1"/>
  <c r="N1087" i="1"/>
  <c r="P1087" i="1" s="1"/>
  <c r="P1088" i="1"/>
  <c r="AS58" i="1"/>
  <c r="AS20" i="3" s="1"/>
  <c r="AR57" i="1"/>
  <c r="AD65" i="1"/>
  <c r="AD27" i="3" s="1"/>
  <c r="AR65" i="1"/>
  <c r="AC64" i="1"/>
  <c r="AQ273" i="1"/>
  <c r="AR232" i="1"/>
  <c r="AS232" i="1" s="1"/>
  <c r="AS194" i="3" s="1"/>
  <c r="AD232" i="1"/>
  <c r="AD194" i="3" s="1"/>
  <c r="AR338" i="1"/>
  <c r="AS338" i="1" s="1"/>
  <c r="AS300" i="3" s="1"/>
  <c r="AD338" i="1"/>
  <c r="AD300" i="3" s="1"/>
  <c r="AD356" i="1"/>
  <c r="AD318" i="3" s="1"/>
  <c r="AR356" i="1"/>
  <c r="AC355" i="1"/>
  <c r="AD442" i="1"/>
  <c r="AD404" i="3" s="1"/>
  <c r="AR442" i="1"/>
  <c r="AS442" i="1" s="1"/>
  <c r="AS404" i="3" s="1"/>
  <c r="AD475" i="1"/>
  <c r="AD437" i="3" s="1"/>
  <c r="AR475" i="1"/>
  <c r="AS475" i="1" s="1"/>
  <c r="AS437" i="3" s="1"/>
  <c r="AD680" i="1"/>
  <c r="AD642" i="3" s="1"/>
  <c r="AC679" i="1"/>
  <c r="AR680" i="1"/>
  <c r="O761" i="1"/>
  <c r="P761" i="1" s="1"/>
  <c r="P762" i="1"/>
  <c r="AR848" i="1"/>
  <c r="AD848" i="1"/>
  <c r="AD810" i="3" s="1"/>
  <c r="AC847" i="1"/>
  <c r="AD847" i="1" s="1"/>
  <c r="AD809" i="3" s="1"/>
  <c r="AS865" i="1"/>
  <c r="AS827" i="3" s="1"/>
  <c r="AR864" i="1"/>
  <c r="AS864" i="1" s="1"/>
  <c r="AS826" i="3" s="1"/>
  <c r="AG887" i="1"/>
  <c r="AG849" i="3" s="1"/>
  <c r="AF886" i="1"/>
  <c r="AR924" i="1"/>
  <c r="AS924" i="1" s="1"/>
  <c r="AS886" i="3" s="1"/>
  <c r="AD924" i="1"/>
  <c r="AD886" i="3" s="1"/>
  <c r="AD1047" i="1"/>
  <c r="AD1009" i="3" s="1"/>
  <c r="AM54" i="1"/>
  <c r="AL11" i="1"/>
  <c r="AR166" i="1"/>
  <c r="AS167" i="1"/>
  <c r="AS129" i="3" s="1"/>
  <c r="AR197" i="1"/>
  <c r="AS197" i="1" s="1"/>
  <c r="AS159" i="3" s="1"/>
  <c r="AD197" i="1"/>
  <c r="AD159" i="3" s="1"/>
  <c r="AJ20" i="1"/>
  <c r="AR320" i="1"/>
  <c r="AD320" i="1"/>
  <c r="AD282" i="3" s="1"/>
  <c r="AD398" i="1"/>
  <c r="AD360" i="3" s="1"/>
  <c r="AC397" i="1"/>
  <c r="AD397" i="1" s="1"/>
  <c r="AD359" i="3" s="1"/>
  <c r="AR398" i="1"/>
  <c r="AS396" i="1"/>
  <c r="AS358" i="3" s="1"/>
  <c r="AR395" i="1"/>
  <c r="AF418" i="1"/>
  <c r="AB593" i="1"/>
  <c r="AB592" i="1" s="1"/>
  <c r="AQ594" i="1"/>
  <c r="AQ593" i="1" s="1"/>
  <c r="AQ592" i="1" s="1"/>
  <c r="O789" i="1"/>
  <c r="P790" i="1"/>
  <c r="AC775" i="1"/>
  <c r="AD776" i="1"/>
  <c r="AD738" i="3" s="1"/>
  <c r="AR776" i="1"/>
  <c r="O1023" i="1"/>
  <c r="P1023" i="1" s="1"/>
  <c r="P1024" i="1"/>
  <c r="AD172" i="1"/>
  <c r="AD134" i="3" s="1"/>
  <c r="AR172" i="1"/>
  <c r="AS172" i="1" s="1"/>
  <c r="AS134" i="3" s="1"/>
  <c r="AS254" i="1"/>
  <c r="AS216" i="3" s="1"/>
  <c r="AD461" i="1"/>
  <c r="AD423" i="3" s="1"/>
  <c r="AR461" i="1"/>
  <c r="AS461" i="1" s="1"/>
  <c r="AS423" i="3" s="1"/>
  <c r="AD617" i="1"/>
  <c r="AD579" i="3" s="1"/>
  <c r="AC616" i="1"/>
  <c r="AR617" i="1"/>
  <c r="AA660" i="1"/>
  <c r="AA28" i="1"/>
  <c r="AC669" i="1"/>
  <c r="AD669" i="1" s="1"/>
  <c r="AD631" i="3" s="1"/>
  <c r="AR862" i="1"/>
  <c r="AS863" i="1"/>
  <c r="AS825" i="3" s="1"/>
  <c r="AD896" i="1"/>
  <c r="AD858" i="3" s="1"/>
  <c r="AR896" i="1"/>
  <c r="AC895" i="1"/>
  <c r="AB963" i="1"/>
  <c r="AQ963" i="1" s="1"/>
  <c r="AS963" i="1" s="1"/>
  <c r="AS925" i="3" s="1"/>
  <c r="AQ964" i="1"/>
  <c r="AS964" i="1" s="1"/>
  <c r="AS926" i="3" s="1"/>
  <c r="AR1035" i="1"/>
  <c r="AS1035" i="1" s="1"/>
  <c r="AS997" i="3" s="1"/>
  <c r="AD1035" i="1"/>
  <c r="AD997" i="3" s="1"/>
  <c r="P77" i="1"/>
  <c r="AS182" i="1"/>
  <c r="AS144" i="3" s="1"/>
  <c r="AR181" i="1"/>
  <c r="AR189" i="1"/>
  <c r="AS189" i="1" s="1"/>
  <c r="AS151" i="3" s="1"/>
  <c r="AD189" i="1"/>
  <c r="AD151" i="3" s="1"/>
  <c r="AM399" i="1"/>
  <c r="AM361" i="3" s="1"/>
  <c r="AL23" i="1"/>
  <c r="AM23" i="1" s="1"/>
  <c r="AR385" i="1"/>
  <c r="AS385" i="1" s="1"/>
  <c r="AS347" i="3" s="1"/>
  <c r="AD385" i="1"/>
  <c r="AD347" i="3" s="1"/>
  <c r="AD440" i="1"/>
  <c r="AD402" i="3" s="1"/>
  <c r="AR440" i="1"/>
  <c r="AS440" i="1" s="1"/>
  <c r="AS402" i="3" s="1"/>
  <c r="AR488" i="1"/>
  <c r="AS488" i="1" s="1"/>
  <c r="AS450" i="3" s="1"/>
  <c r="AD488" i="1"/>
  <c r="AD450" i="3" s="1"/>
  <c r="AD606" i="1"/>
  <c r="AD568" i="3" s="1"/>
  <c r="AR606" i="1"/>
  <c r="AS606" i="1" s="1"/>
  <c r="AS568" i="3" s="1"/>
  <c r="AD784" i="1"/>
  <c r="AD746" i="3" s="1"/>
  <c r="AC783" i="1"/>
  <c r="AD783" i="1" s="1"/>
  <c r="AD745" i="3" s="1"/>
  <c r="AD987" i="1"/>
  <c r="AD949" i="3" s="1"/>
  <c r="AR987" i="1"/>
  <c r="AS987" i="1" s="1"/>
  <c r="AS949" i="3" s="1"/>
  <c r="AB1094" i="1"/>
  <c r="AQ1094" i="1" s="1"/>
  <c r="AS1094" i="1" s="1"/>
  <c r="AS1056" i="3" s="1"/>
  <c r="AQ1095" i="1"/>
  <c r="AS1095" i="1" s="1"/>
  <c r="AS1057" i="3" s="1"/>
  <c r="P620" i="1"/>
  <c r="AA107" i="1"/>
  <c r="AA17" i="1"/>
  <c r="AR1043" i="1"/>
  <c r="AD968" i="1" l="1"/>
  <c r="AS732" i="1"/>
  <c r="AS694" i="3" s="1"/>
  <c r="AS700" i="1"/>
  <c r="AS662" i="3" s="1"/>
  <c r="P917" i="1"/>
  <c r="N662" i="1"/>
  <c r="AB372" i="1"/>
  <c r="AB366" i="1" s="1"/>
  <c r="AB22" i="1" s="1"/>
  <c r="N900" i="1"/>
  <c r="P349" i="1"/>
  <c r="AS736" i="1"/>
  <c r="AS698" i="3" s="1"/>
  <c r="N788" i="1"/>
  <c r="N756" i="1" s="1"/>
  <c r="N34" i="1" s="1"/>
  <c r="P767" i="1"/>
  <c r="AB408" i="1"/>
  <c r="AB399" i="1" s="1"/>
  <c r="AB23" i="1" s="1"/>
  <c r="AB819" i="1"/>
  <c r="AS1070" i="1"/>
  <c r="AS1032" i="3" s="1"/>
  <c r="AS113" i="1"/>
  <c r="AS75" i="3" s="1"/>
  <c r="AA754" i="1"/>
  <c r="N1017" i="1"/>
  <c r="N1016" i="1" s="1"/>
  <c r="N38" i="1" s="1"/>
  <c r="AD767" i="1"/>
  <c r="AD729" i="3" s="1"/>
  <c r="AB757" i="1"/>
  <c r="W33" i="1"/>
  <c r="AF31" i="1"/>
  <c r="AG31" i="1" s="1"/>
  <c r="P615" i="1"/>
  <c r="AP648" i="1"/>
  <c r="AP610" i="3" s="1"/>
  <c r="N418" i="1"/>
  <c r="N24" i="1" s="1"/>
  <c r="AB635" i="1"/>
  <c r="O966" i="1"/>
  <c r="P966" i="1" s="1"/>
  <c r="V17" i="1"/>
  <c r="AS1080" i="1"/>
  <c r="AS1042" i="3" s="1"/>
  <c r="AD600" i="1"/>
  <c r="AD562" i="3" s="1"/>
  <c r="T755" i="1"/>
  <c r="AD974" i="1"/>
  <c r="AC973" i="1"/>
  <c r="AR973" i="1" s="1"/>
  <c r="AS973" i="1" s="1"/>
  <c r="AS935" i="3" s="1"/>
  <c r="AR974" i="1"/>
  <c r="AS974" i="1" s="1"/>
  <c r="AS936" i="3" s="1"/>
  <c r="N886" i="1"/>
  <c r="N35" i="1" s="1"/>
  <c r="AO955" i="1"/>
  <c r="AO954" i="1" s="1"/>
  <c r="AD429" i="1"/>
  <c r="AD391" i="3" s="1"/>
  <c r="AD1019" i="1"/>
  <c r="AD981" i="3" s="1"/>
  <c r="AR1019" i="1"/>
  <c r="AS1019" i="1" s="1"/>
  <c r="AS981" i="3" s="1"/>
  <c r="AQ408" i="1"/>
  <c r="AS417" i="1"/>
  <c r="AS379" i="3" s="1"/>
  <c r="W52" i="1"/>
  <c r="W51" i="1" s="1"/>
  <c r="W9" i="1" s="1"/>
  <c r="O1050" i="1"/>
  <c r="P1050" i="1" s="1"/>
  <c r="AD413" i="1"/>
  <c r="AD375" i="3" s="1"/>
  <c r="AR413" i="1"/>
  <c r="AS413" i="1" s="1"/>
  <c r="AS375" i="3" s="1"/>
  <c r="AQ641" i="1"/>
  <c r="AS641" i="1" s="1"/>
  <c r="AS603" i="3" s="1"/>
  <c r="AS642" i="1"/>
  <c r="AS604" i="3" s="1"/>
  <c r="AD839" i="1"/>
  <c r="AD801" i="3" s="1"/>
  <c r="AR293" i="1"/>
  <c r="AD293" i="1"/>
  <c r="AD255" i="3" s="1"/>
  <c r="AP1042" i="1"/>
  <c r="AP1004" i="3" s="1"/>
  <c r="BA294" i="1"/>
  <c r="BA256" i="3" s="1"/>
  <c r="AU256" i="3"/>
  <c r="AM648" i="1"/>
  <c r="AM610" i="3" s="1"/>
  <c r="AL27" i="1"/>
  <c r="AM27" i="1" s="1"/>
  <c r="P695" i="1"/>
  <c r="N694" i="1"/>
  <c r="P694" i="1" s="1"/>
  <c r="AC294" i="1"/>
  <c r="P294" i="1"/>
  <c r="O291" i="1"/>
  <c r="AR898" i="1"/>
  <c r="AS898" i="1" s="1"/>
  <c r="AS860" i="3" s="1"/>
  <c r="AC897" i="1"/>
  <c r="AR897" i="1" s="1"/>
  <c r="AM11" i="1"/>
  <c r="AM16" i="3"/>
  <c r="AQ696" i="1"/>
  <c r="AS697" i="1"/>
  <c r="AS659" i="3" s="1"/>
  <c r="AB695" i="1"/>
  <c r="AD696" i="1"/>
  <c r="AD658" i="3" s="1"/>
  <c r="AZ294" i="1"/>
  <c r="AZ256" i="3" s="1"/>
  <c r="AT256" i="3"/>
  <c r="AS720" i="1"/>
  <c r="AS682" i="3" s="1"/>
  <c r="AR719" i="1"/>
  <c r="AS719" i="1" s="1"/>
  <c r="AS681" i="3" s="1"/>
  <c r="AK34" i="1"/>
  <c r="AM34" i="1" s="1"/>
  <c r="AK755" i="1"/>
  <c r="AM755" i="1" s="1"/>
  <c r="AM717" i="3" s="1"/>
  <c r="AO108" i="1"/>
  <c r="AP108" i="1" s="1"/>
  <c r="AP70" i="3" s="1"/>
  <c r="AC117" i="1"/>
  <c r="AD117" i="1" s="1"/>
  <c r="AD79" i="3" s="1"/>
  <c r="N291" i="1"/>
  <c r="AQ293" i="1"/>
  <c r="AQ291" i="1" s="1"/>
  <c r="AB291" i="1"/>
  <c r="AK22" i="1"/>
  <c r="AK108" i="1"/>
  <c r="AR145" i="1"/>
  <c r="AS145" i="1" s="1"/>
  <c r="AS107" i="3" s="1"/>
  <c r="AC394" i="1"/>
  <c r="AD394" i="1" s="1"/>
  <c r="AD356" i="3" s="1"/>
  <c r="AS1041" i="1"/>
  <c r="AS1003" i="3" s="1"/>
  <c r="AS998" i="1"/>
  <c r="AS960" i="3" s="1"/>
  <c r="P892" i="1"/>
  <c r="P424" i="1"/>
  <c r="AS821" i="1"/>
  <c r="AS783" i="3" s="1"/>
  <c r="AS942" i="1"/>
  <c r="AS904" i="3" s="1"/>
  <c r="P844" i="1"/>
  <c r="AZ286" i="1"/>
  <c r="AZ248" i="3" s="1"/>
  <c r="AT248" i="3"/>
  <c r="AB1043" i="1"/>
  <c r="AQ1043" i="1" s="1"/>
  <c r="AS1043" i="1" s="1"/>
  <c r="AS1005" i="3" s="1"/>
  <c r="AQ1044" i="1"/>
  <c r="AS1044" i="1" s="1"/>
  <c r="AS1006" i="3" s="1"/>
  <c r="BA286" i="1"/>
  <c r="BA248" i="3" s="1"/>
  <c r="AU248" i="3"/>
  <c r="AR806" i="1"/>
  <c r="AS806" i="1" s="1"/>
  <c r="AS768" i="3" s="1"/>
  <c r="AC694" i="1"/>
  <c r="AZ309" i="1"/>
  <c r="AZ271" i="3" s="1"/>
  <c r="AT271" i="3"/>
  <c r="AR112" i="1"/>
  <c r="AR111" i="1" s="1"/>
  <c r="BA309" i="1"/>
  <c r="BA271" i="3" s="1"/>
  <c r="AU271" i="3"/>
  <c r="AD1005" i="1"/>
  <c r="AD967" i="3" s="1"/>
  <c r="AD968" i="3"/>
  <c r="P891" i="1"/>
  <c r="AD875" i="3"/>
  <c r="AQ892" i="1"/>
  <c r="AD1064" i="1"/>
  <c r="AD1026" i="3" s="1"/>
  <c r="AD1027" i="3"/>
  <c r="AD937" i="1"/>
  <c r="AD900" i="3"/>
  <c r="AD932" i="1"/>
  <c r="AD894" i="3" s="1"/>
  <c r="AD897" i="3"/>
  <c r="AZ277" i="1"/>
  <c r="AZ239" i="3" s="1"/>
  <c r="AT239" i="3"/>
  <c r="AB678" i="1"/>
  <c r="AB672" i="1" s="1"/>
  <c r="AB662" i="1" s="1"/>
  <c r="N648" i="1"/>
  <c r="N27" i="1" s="1"/>
  <c r="AD1079" i="1"/>
  <c r="AD1042" i="3"/>
  <c r="AB999" i="1"/>
  <c r="AQ999" i="1" s="1"/>
  <c r="AS894" i="1"/>
  <c r="AS856" i="3" s="1"/>
  <c r="AD997" i="1"/>
  <c r="AD959" i="3" s="1"/>
  <c r="AD960" i="3"/>
  <c r="BA277" i="1"/>
  <c r="BA239" i="3" s="1"/>
  <c r="AU239" i="3"/>
  <c r="AD1076" i="1"/>
  <c r="AD1039" i="3"/>
  <c r="AD1027" i="1"/>
  <c r="AD989" i="3" s="1"/>
  <c r="AD990" i="3"/>
  <c r="AD1008" i="1"/>
  <c r="AD970" i="3" s="1"/>
  <c r="AD975" i="3"/>
  <c r="AD915" i="1"/>
  <c r="AD877" i="3" s="1"/>
  <c r="AD878" i="3"/>
  <c r="AD1069" i="1"/>
  <c r="AD1032" i="3"/>
  <c r="AD1024" i="1"/>
  <c r="AD987" i="3"/>
  <c r="AD1083" i="1"/>
  <c r="AD1046" i="3"/>
  <c r="AS447" i="1"/>
  <c r="AS409" i="3" s="1"/>
  <c r="AD1062" i="1"/>
  <c r="AD1025" i="3"/>
  <c r="AD1051" i="1"/>
  <c r="AD1021" i="3"/>
  <c r="AD967" i="1"/>
  <c r="AD930" i="3"/>
  <c r="AD1094" i="1"/>
  <c r="AD1056" i="3" s="1"/>
  <c r="AS601" i="1"/>
  <c r="AS563" i="3" s="1"/>
  <c r="AQ335" i="1"/>
  <c r="AQ334" i="1" s="1"/>
  <c r="AS1025" i="1"/>
  <c r="AS987" i="3" s="1"/>
  <c r="AD1002" i="1"/>
  <c r="AD965" i="3"/>
  <c r="AD1040" i="1"/>
  <c r="AD1003" i="3"/>
  <c r="AD1044" i="1"/>
  <c r="AD1010" i="3"/>
  <c r="B275" i="3"/>
  <c r="E276" i="3"/>
  <c r="N26" i="1"/>
  <c r="AL754" i="1"/>
  <c r="AL33" i="1"/>
  <c r="N37" i="1"/>
  <c r="AC774" i="1"/>
  <c r="AD774" i="1" s="1"/>
  <c r="AD736" i="3" s="1"/>
  <c r="AD775" i="1"/>
  <c r="AD737" i="3" s="1"/>
  <c r="AS760" i="1"/>
  <c r="AS722" i="3" s="1"/>
  <c r="AR759" i="1"/>
  <c r="AQ350" i="1"/>
  <c r="AS351" i="1"/>
  <c r="AS313" i="3" s="1"/>
  <c r="P409" i="1"/>
  <c r="O408" i="1"/>
  <c r="P408" i="1" s="1"/>
  <c r="AG746" i="1"/>
  <c r="AG708" i="3" s="1"/>
  <c r="AF32" i="1"/>
  <c r="AG32" i="1" s="1"/>
  <c r="AM662" i="1"/>
  <c r="AM624" i="3" s="1"/>
  <c r="AL661" i="1"/>
  <c r="AL29" i="1"/>
  <c r="AM29" i="1" s="1"/>
  <c r="AS230" i="1"/>
  <c r="AS192" i="3" s="1"/>
  <c r="AR228" i="1"/>
  <c r="AD599" i="1"/>
  <c r="AD561" i="3" s="1"/>
  <c r="AC598" i="1"/>
  <c r="AS302" i="1"/>
  <c r="AS264" i="3" s="1"/>
  <c r="AR299" i="1"/>
  <c r="AJ756" i="1"/>
  <c r="AJ718" i="3" s="1"/>
  <c r="AI755" i="1"/>
  <c r="AI34" i="1"/>
  <c r="AL73" i="1"/>
  <c r="AL14" i="1"/>
  <c r="AM14" i="1" s="1"/>
  <c r="AM74" i="1"/>
  <c r="AM36" i="3" s="1"/>
  <c r="AF13" i="1"/>
  <c r="AG13" i="1" s="1"/>
  <c r="AG73" i="1"/>
  <c r="AG35" i="3" s="1"/>
  <c r="AC708" i="1"/>
  <c r="AD709" i="1"/>
  <c r="AD671" i="3" s="1"/>
  <c r="P980" i="1"/>
  <c r="O979" i="1"/>
  <c r="P979" i="1" s="1"/>
  <c r="AP686" i="1"/>
  <c r="AP648" i="3" s="1"/>
  <c r="AO685" i="1"/>
  <c r="AO660" i="1" s="1"/>
  <c r="AP660" i="1" s="1"/>
  <c r="AP622" i="3" s="1"/>
  <c r="AO31" i="1"/>
  <c r="AP31" i="1" s="1"/>
  <c r="AC326" i="1"/>
  <c r="AD327" i="1"/>
  <c r="AD289" i="3" s="1"/>
  <c r="AD68" i="1"/>
  <c r="AD30" i="3" s="1"/>
  <c r="AC67" i="1"/>
  <c r="AG160" i="1"/>
  <c r="AG122" i="3" s="1"/>
  <c r="AF19" i="1"/>
  <c r="AG19" i="1" s="1"/>
  <c r="AR335" i="1"/>
  <c r="AS336" i="1"/>
  <c r="AS298" i="3" s="1"/>
  <c r="AD889" i="1"/>
  <c r="AD851" i="3" s="1"/>
  <c r="N661" i="1"/>
  <c r="N29" i="1"/>
  <c r="P110" i="1"/>
  <c r="AG956" i="1"/>
  <c r="AG918" i="3" s="1"/>
  <c r="AF955" i="1"/>
  <c r="N18" i="1"/>
  <c r="AR845" i="1"/>
  <c r="AS846" i="1"/>
  <c r="AS808" i="3" s="1"/>
  <c r="AD1032" i="1"/>
  <c r="AS782" i="1"/>
  <c r="AS744" i="3" s="1"/>
  <c r="AR781" i="1"/>
  <c r="AG399" i="1"/>
  <c r="AG361" i="3" s="1"/>
  <c r="AF23" i="1"/>
  <c r="AG23" i="1" s="1"/>
  <c r="P1075" i="1"/>
  <c r="O1071" i="1"/>
  <c r="AF661" i="1"/>
  <c r="AG662" i="1"/>
  <c r="AG624" i="3" s="1"/>
  <c r="AF29" i="1"/>
  <c r="AG29" i="1" s="1"/>
  <c r="AN107" i="1"/>
  <c r="AN16" i="1" s="1"/>
  <c r="AN17" i="1"/>
  <c r="AQ844" i="1"/>
  <c r="AR674" i="1"/>
  <c r="AS675" i="1"/>
  <c r="AS637" i="3" s="1"/>
  <c r="AD111" i="1"/>
  <c r="AD73" i="3" s="1"/>
  <c r="AR397" i="1"/>
  <c r="AS397" i="1" s="1"/>
  <c r="AS359" i="3" s="1"/>
  <c r="AS398" i="1"/>
  <c r="AS360" i="3" s="1"/>
  <c r="AG848" i="3"/>
  <c r="AF35" i="1"/>
  <c r="AG35" i="1" s="1"/>
  <c r="AD355" i="1"/>
  <c r="AD317" i="3" s="1"/>
  <c r="AC349" i="1"/>
  <c r="O404" i="1"/>
  <c r="P404" i="1" s="1"/>
  <c r="P405" i="1"/>
  <c r="AD759" i="1"/>
  <c r="AD721" i="3" s="1"/>
  <c r="AC758" i="1"/>
  <c r="AB349" i="1"/>
  <c r="AB333" i="1" s="1"/>
  <c r="AB324" i="1" s="1"/>
  <c r="AB21" i="1" s="1"/>
  <c r="AD350" i="1"/>
  <c r="AD312" i="3" s="1"/>
  <c r="AQ967" i="1"/>
  <c r="AB966" i="1"/>
  <c r="AQ966" i="1" s="1"/>
  <c r="P75" i="1"/>
  <c r="O74" i="1"/>
  <c r="AQ1088" i="1"/>
  <c r="AS1088" i="1" s="1"/>
  <c r="AS1050" i="3" s="1"/>
  <c r="AB1087" i="1"/>
  <c r="AQ1087" i="1" s="1"/>
  <c r="AD750" i="1"/>
  <c r="AD712" i="3" s="1"/>
  <c r="AR750" i="1"/>
  <c r="AC749" i="1"/>
  <c r="AS600" i="1"/>
  <c r="AS562" i="3" s="1"/>
  <c r="AR599" i="1"/>
  <c r="AQ1006" i="1"/>
  <c r="AS1006" i="1" s="1"/>
  <c r="AS968" i="3" s="1"/>
  <c r="AB1005" i="1"/>
  <c r="AQ1005" i="1" s="1"/>
  <c r="AS1005" i="1" s="1"/>
  <c r="AS967" i="3" s="1"/>
  <c r="AR368" i="1"/>
  <c r="AS369" i="1"/>
  <c r="AS331" i="3" s="1"/>
  <c r="AQ655" i="1"/>
  <c r="AQ654" i="1" s="1"/>
  <c r="AQ653" i="1" s="1"/>
  <c r="AQ648" i="1" s="1"/>
  <c r="AQ27" i="1" s="1"/>
  <c r="AS656" i="1"/>
  <c r="AS618" i="3" s="1"/>
  <c r="AS422" i="1"/>
  <c r="AS384" i="3" s="1"/>
  <c r="AR421" i="1"/>
  <c r="AD374" i="1"/>
  <c r="AD336" i="3" s="1"/>
  <c r="AC373" i="1"/>
  <c r="AQ1032" i="1"/>
  <c r="AB1031" i="1"/>
  <c r="AS953" i="1"/>
  <c r="AS915" i="3" s="1"/>
  <c r="AP324" i="1"/>
  <c r="AP286" i="3" s="1"/>
  <c r="AO21" i="1"/>
  <c r="AP21" i="1" s="1"/>
  <c r="AD321" i="1"/>
  <c r="AD283" i="3" s="1"/>
  <c r="AR321" i="1"/>
  <c r="AQ1062" i="1"/>
  <c r="AB1061" i="1"/>
  <c r="AQ1061" i="1" s="1"/>
  <c r="AS176" i="1"/>
  <c r="AS138" i="3" s="1"/>
  <c r="AR175" i="1"/>
  <c r="AC252" i="1"/>
  <c r="AD252" i="1" s="1"/>
  <c r="AD214" i="3" s="1"/>
  <c r="AD253" i="1"/>
  <c r="AD215" i="3" s="1"/>
  <c r="V52" i="1"/>
  <c r="V51" i="1" s="1"/>
  <c r="V9" i="1" s="1"/>
  <c r="AS712" i="1"/>
  <c r="AS674" i="3" s="1"/>
  <c r="AR709" i="1"/>
  <c r="AD849" i="1"/>
  <c r="AD811" i="3" s="1"/>
  <c r="AC450" i="1"/>
  <c r="AD450" i="1" s="1"/>
  <c r="AD412" i="3" s="1"/>
  <c r="AD451" i="1"/>
  <c r="AD413" i="3" s="1"/>
  <c r="AS328" i="1"/>
  <c r="AS290" i="3" s="1"/>
  <c r="AR327" i="1"/>
  <c r="AS70" i="1"/>
  <c r="AS32" i="3" s="1"/>
  <c r="AR68" i="1"/>
  <c r="AD918" i="1"/>
  <c r="AD335" i="1"/>
  <c r="AD297" i="3" s="1"/>
  <c r="AC334" i="1"/>
  <c r="Z754" i="1"/>
  <c r="Z33" i="1"/>
  <c r="AR290" i="1"/>
  <c r="AS290" i="1" s="1"/>
  <c r="AS252" i="3" s="1"/>
  <c r="AD290" i="1"/>
  <c r="AD252" i="3" s="1"/>
  <c r="AC887" i="1"/>
  <c r="AD888" i="1"/>
  <c r="AD850" i="3" s="1"/>
  <c r="AB1008" i="1"/>
  <c r="AQ1008" i="1" s="1"/>
  <c r="AE107" i="1"/>
  <c r="AE17" i="1"/>
  <c r="AR139" i="1"/>
  <c r="AS140" i="1"/>
  <c r="AS102" i="3" s="1"/>
  <c r="AS208" i="1"/>
  <c r="AS170" i="3" s="1"/>
  <c r="AR206" i="1"/>
  <c r="AQ819" i="1"/>
  <c r="AO10" i="1"/>
  <c r="P400" i="1"/>
  <c r="AB749" i="1"/>
  <c r="AB748" i="1" s="1"/>
  <c r="AB747" i="1" s="1"/>
  <c r="AB746" i="1" s="1"/>
  <c r="AB32" i="1" s="1"/>
  <c r="AQ750" i="1"/>
  <c r="AQ749" i="1" s="1"/>
  <c r="AQ748" i="1" s="1"/>
  <c r="AQ747" i="1" s="1"/>
  <c r="AQ746" i="1" s="1"/>
  <c r="AQ32" i="1" s="1"/>
  <c r="AB160" i="1"/>
  <c r="AB19" i="1" s="1"/>
  <c r="AC277" i="1"/>
  <c r="P277" i="1"/>
  <c r="AS944" i="1"/>
  <c r="AS906" i="3" s="1"/>
  <c r="AB912" i="1"/>
  <c r="AQ912" i="1" s="1"/>
  <c r="AC844" i="1"/>
  <c r="AD845" i="1"/>
  <c r="AD807" i="3" s="1"/>
  <c r="AG596" i="1"/>
  <c r="AG558" i="3" s="1"/>
  <c r="AF595" i="1"/>
  <c r="AF26" i="1"/>
  <c r="AG26" i="1" s="1"/>
  <c r="AR84" i="1"/>
  <c r="AQ84" i="1"/>
  <c r="AQ83" i="1" s="1"/>
  <c r="AQ82" i="1" s="1"/>
  <c r="AQ81" i="1" s="1"/>
  <c r="AQ15" i="1" s="1"/>
  <c r="AD56" i="1"/>
  <c r="AD18" i="3" s="1"/>
  <c r="AC55" i="1"/>
  <c r="AR1032" i="1"/>
  <c r="AC1031" i="1"/>
  <c r="AD781" i="1"/>
  <c r="AD743" i="3" s="1"/>
  <c r="AC780" i="1"/>
  <c r="AJ59" i="1"/>
  <c r="AJ21" i="3" s="1"/>
  <c r="AI53" i="1"/>
  <c r="AI12" i="1"/>
  <c r="AJ12" i="1" s="1"/>
  <c r="AB733" i="1"/>
  <c r="AB707" i="1" s="1"/>
  <c r="S310" i="1"/>
  <c r="AU310" i="1" s="1"/>
  <c r="R310" i="1"/>
  <c r="AT310" i="1" s="1"/>
  <c r="N310" i="1"/>
  <c r="AB310" i="1" s="1"/>
  <c r="AQ310" i="1" s="1"/>
  <c r="O310" i="1"/>
  <c r="AB615" i="1"/>
  <c r="P678" i="1"/>
  <c r="O748" i="1"/>
  <c r="P749" i="1"/>
  <c r="AS723" i="1"/>
  <c r="AS685" i="3" s="1"/>
  <c r="AP160" i="1"/>
  <c r="AP122" i="3" s="1"/>
  <c r="AO19" i="1"/>
  <c r="AP19" i="1" s="1"/>
  <c r="AP366" i="1"/>
  <c r="AP328" i="3" s="1"/>
  <c r="AO22" i="1"/>
  <c r="AP22" i="1" s="1"/>
  <c r="AS680" i="1"/>
  <c r="AS642" i="3" s="1"/>
  <c r="AR679" i="1"/>
  <c r="AR355" i="1"/>
  <c r="AS356" i="1"/>
  <c r="AS318" i="3" s="1"/>
  <c r="AD64" i="1"/>
  <c r="AD26" i="3" s="1"/>
  <c r="AC184" i="1"/>
  <c r="AD185" i="1"/>
  <c r="AD147" i="3" s="1"/>
  <c r="P664" i="1"/>
  <c r="O663" i="1"/>
  <c r="AM324" i="1"/>
  <c r="AM286" i="3" s="1"/>
  <c r="AL21" i="1"/>
  <c r="AM21" i="1" s="1"/>
  <c r="X16" i="1"/>
  <c r="X52" i="1"/>
  <c r="AC1023" i="1"/>
  <c r="AR1023" i="1" s="1"/>
  <c r="AR1024" i="1"/>
  <c r="AC819" i="1"/>
  <c r="AD819" i="1" s="1"/>
  <c r="AD781" i="3" s="1"/>
  <c r="AD820" i="1"/>
  <c r="AD782" i="3" s="1"/>
  <c r="AR1021" i="1"/>
  <c r="AS1021" i="1" s="1"/>
  <c r="AS983" i="3" s="1"/>
  <c r="AD1021" i="1"/>
  <c r="AC1018" i="1"/>
  <c r="AD691" i="1"/>
  <c r="AD653" i="3" s="1"/>
  <c r="AC687" i="1"/>
  <c r="X660" i="1"/>
  <c r="X30" i="1"/>
  <c r="AJ399" i="1"/>
  <c r="AJ361" i="3" s="1"/>
  <c r="AI23" i="1"/>
  <c r="AJ23" i="1" s="1"/>
  <c r="AM418" i="1"/>
  <c r="AM380" i="3" s="1"/>
  <c r="AL24" i="1"/>
  <c r="AM24" i="1" s="1"/>
  <c r="AC405" i="1"/>
  <c r="AD406" i="1"/>
  <c r="AD368" i="3" s="1"/>
  <c r="AD62" i="1"/>
  <c r="AD24" i="3" s="1"/>
  <c r="AC61" i="1"/>
  <c r="P1068" i="1"/>
  <c r="O1067" i="1"/>
  <c r="AS255" i="1"/>
  <c r="AS217" i="3" s="1"/>
  <c r="AR253" i="1"/>
  <c r="AD145" i="1"/>
  <c r="AD107" i="3" s="1"/>
  <c r="AC144" i="1"/>
  <c r="AD144" i="1" s="1"/>
  <c r="AD106" i="3" s="1"/>
  <c r="AS622" i="1"/>
  <c r="AS584" i="3" s="1"/>
  <c r="AR849" i="1"/>
  <c r="AS849" i="1" s="1"/>
  <c r="AS811" i="3" s="1"/>
  <c r="AS850" i="1"/>
  <c r="AS812" i="3" s="1"/>
  <c r="AC851" i="1"/>
  <c r="AD851" i="1" s="1"/>
  <c r="AD813" i="3" s="1"/>
  <c r="AD852" i="1"/>
  <c r="AD814" i="3" s="1"/>
  <c r="N53" i="1"/>
  <c r="N12" i="1"/>
  <c r="AD206" i="1"/>
  <c r="AD168" i="3" s="1"/>
  <c r="AC205" i="1"/>
  <c r="AD205" i="1" s="1"/>
  <c r="AD167" i="3" s="1"/>
  <c r="AC286" i="1"/>
  <c r="P286" i="1"/>
  <c r="AS292" i="1"/>
  <c r="AS254" i="3" s="1"/>
  <c r="AM366" i="1"/>
  <c r="AM328" i="3" s="1"/>
  <c r="AL22" i="1"/>
  <c r="AM22" i="1" s="1"/>
  <c r="AQ19" i="1"/>
  <c r="R288" i="1"/>
  <c r="AT288" i="1" s="1"/>
  <c r="O288" i="1"/>
  <c r="S288" i="1"/>
  <c r="AU288" i="1" s="1"/>
  <c r="N288" i="1"/>
  <c r="AB288" i="1" s="1"/>
  <c r="AQ288" i="1" s="1"/>
  <c r="AG324" i="1"/>
  <c r="AG286" i="3" s="1"/>
  <c r="AF21" i="1"/>
  <c r="AG21" i="1" s="1"/>
  <c r="AM746" i="1"/>
  <c r="AM708" i="3" s="1"/>
  <c r="AL32" i="1"/>
  <c r="AM32" i="1" s="1"/>
  <c r="AC643" i="1"/>
  <c r="AD643" i="1" s="1"/>
  <c r="AD605" i="3" s="1"/>
  <c r="AD644" i="1"/>
  <c r="AD606" i="3" s="1"/>
  <c r="AQ1059" i="1"/>
  <c r="AB1051" i="1"/>
  <c r="AQ1083" i="1"/>
  <c r="AS1083" i="1" s="1"/>
  <c r="AS1045" i="3" s="1"/>
  <c r="AB1082" i="1"/>
  <c r="E312" i="1"/>
  <c r="B311" i="1"/>
  <c r="AQ615" i="1"/>
  <c r="AS841" i="1"/>
  <c r="AS803" i="3" s="1"/>
  <c r="AR839" i="1"/>
  <c r="AS839" i="1" s="1"/>
  <c r="AS801" i="3" s="1"/>
  <c r="AJ366" i="1"/>
  <c r="AJ328" i="3" s="1"/>
  <c r="AI22" i="1"/>
  <c r="AJ22" i="1" s="1"/>
  <c r="AB980" i="1"/>
  <c r="AD416" i="1"/>
  <c r="AD378" i="3" s="1"/>
  <c r="AD951" i="1"/>
  <c r="AD913" i="3" s="1"/>
  <c r="AA16" i="1"/>
  <c r="AA52" i="1"/>
  <c r="AA51" i="1" s="1"/>
  <c r="AA9" i="1" s="1"/>
  <c r="AD895" i="1"/>
  <c r="AD857" i="3" s="1"/>
  <c r="AR616" i="1"/>
  <c r="AS617" i="1"/>
  <c r="AS579" i="3" s="1"/>
  <c r="O788" i="1"/>
  <c r="P788" i="1" s="1"/>
  <c r="P789" i="1"/>
  <c r="AS166" i="1"/>
  <c r="AS128" i="3" s="1"/>
  <c r="AR165" i="1"/>
  <c r="AD679" i="1"/>
  <c r="AD641" i="3" s="1"/>
  <c r="AC678" i="1"/>
  <c r="AS65" i="1"/>
  <c r="AS27" i="3" s="1"/>
  <c r="AR64" i="1"/>
  <c r="AS64" i="1" s="1"/>
  <c r="AS26" i="3" s="1"/>
  <c r="AS416" i="1"/>
  <c r="AS378" i="3" s="1"/>
  <c r="AR415" i="1"/>
  <c r="AS415" i="1" s="1"/>
  <c r="AS377" i="3" s="1"/>
  <c r="P901" i="1"/>
  <c r="O900" i="1"/>
  <c r="P900" i="1" s="1"/>
  <c r="N1071" i="1"/>
  <c r="P1072" i="1"/>
  <c r="AF59" i="1"/>
  <c r="AG60" i="1"/>
  <c r="AG22" i="3" s="1"/>
  <c r="AP886" i="1"/>
  <c r="AP848" i="3" s="1"/>
  <c r="AO35" i="1"/>
  <c r="AP35" i="1" s="1"/>
  <c r="O598" i="1"/>
  <c r="P599" i="1"/>
  <c r="AS273" i="1"/>
  <c r="AS235" i="3" s="1"/>
  <c r="AS411" i="1"/>
  <c r="AS373" i="3" s="1"/>
  <c r="AR410" i="1"/>
  <c r="AC221" i="1"/>
  <c r="AD221" i="1" s="1"/>
  <c r="AD183" i="3" s="1"/>
  <c r="AD222" i="1"/>
  <c r="AD184" i="3" s="1"/>
  <c r="O123" i="1"/>
  <c r="P123" i="1" s="1"/>
  <c r="P124" i="1"/>
  <c r="AK595" i="1"/>
  <c r="AK25" i="1" s="1"/>
  <c r="AK26" i="1"/>
  <c r="AS768" i="1"/>
  <c r="AS730" i="3" s="1"/>
  <c r="AR767" i="1"/>
  <c r="AS767" i="1" s="1"/>
  <c r="AS729" i="3" s="1"/>
  <c r="AD165" i="1"/>
  <c r="AD127" i="3" s="1"/>
  <c r="AC892" i="1"/>
  <c r="AG648" i="1"/>
  <c r="AG610" i="3" s="1"/>
  <c r="AF27" i="1"/>
  <c r="AG27" i="1" s="1"/>
  <c r="AS407" i="1"/>
  <c r="AS369" i="3" s="1"/>
  <c r="AR406" i="1"/>
  <c r="AR215" i="1"/>
  <c r="AR62" i="1"/>
  <c r="AS63" i="1"/>
  <c r="AS25" i="3" s="1"/>
  <c r="AD175" i="1"/>
  <c r="AD137" i="3" s="1"/>
  <c r="AC174" i="1"/>
  <c r="P367" i="1"/>
  <c r="AD125" i="1"/>
  <c r="AD87" i="3" s="1"/>
  <c r="AC124" i="1"/>
  <c r="AS890" i="1"/>
  <c r="AS852" i="3" s="1"/>
  <c r="AR608" i="1"/>
  <c r="AS609" i="1"/>
  <c r="AS571" i="3" s="1"/>
  <c r="P373" i="1"/>
  <c r="O372" i="1"/>
  <c r="P372" i="1" s="1"/>
  <c r="AR820" i="1"/>
  <c r="AR451" i="1"/>
  <c r="AS452" i="1"/>
  <c r="AS414" i="3" s="1"/>
  <c r="AJ648" i="1"/>
  <c r="AJ610" i="3" s="1"/>
  <c r="AI27" i="1"/>
  <c r="AJ27" i="1" s="1"/>
  <c r="AB687" i="1"/>
  <c r="AD688" i="1"/>
  <c r="AD650" i="3" s="1"/>
  <c r="P83" i="1"/>
  <c r="O82" i="1"/>
  <c r="AR937" i="1"/>
  <c r="AS937" i="1" s="1"/>
  <c r="AS899" i="3" s="1"/>
  <c r="AC936" i="1"/>
  <c r="AR936" i="1" s="1"/>
  <c r="AS936" i="1" s="1"/>
  <c r="AS898" i="3" s="1"/>
  <c r="AS854" i="1"/>
  <c r="AS816" i="3" s="1"/>
  <c r="AR852" i="1"/>
  <c r="AS1063" i="1"/>
  <c r="AS1025" i="3" s="1"/>
  <c r="AQ1069" i="1"/>
  <c r="AB1068" i="1"/>
  <c r="AQ1018" i="1"/>
  <c r="AE754" i="1"/>
  <c r="AE33" i="1"/>
  <c r="AJ1066" i="1"/>
  <c r="AJ1028" i="3" s="1"/>
  <c r="AH955" i="1"/>
  <c r="AH954" i="1" s="1"/>
  <c r="AH37" i="1" s="1"/>
  <c r="AJ418" i="1"/>
  <c r="AJ380" i="3" s="1"/>
  <c r="AI24" i="1"/>
  <c r="AJ24" i="1" s="1"/>
  <c r="AR704" i="1"/>
  <c r="AS704" i="1" s="1"/>
  <c r="AS666" i="3" s="1"/>
  <c r="AS705" i="1"/>
  <c r="AS667" i="3" s="1"/>
  <c r="AP661" i="1"/>
  <c r="AP623" i="3" s="1"/>
  <c r="AO28" i="1"/>
  <c r="AP28" i="1" s="1"/>
  <c r="O287" i="1"/>
  <c r="S287" i="1"/>
  <c r="AU287" i="1" s="1"/>
  <c r="R287" i="1"/>
  <c r="AT287" i="1" s="1"/>
  <c r="N287" i="1"/>
  <c r="AM607" i="1"/>
  <c r="AM569" i="3" s="1"/>
  <c r="AQ1079" i="1"/>
  <c r="AB1078" i="1"/>
  <c r="AQ1078" i="1" s="1"/>
  <c r="AQ681" i="1"/>
  <c r="AS681" i="1" s="1"/>
  <c r="AS643" i="3" s="1"/>
  <c r="AS682" i="1"/>
  <c r="AS644" i="3" s="1"/>
  <c r="O672" i="1"/>
  <c r="P672" i="1" s="1"/>
  <c r="P673" i="1"/>
  <c r="AQ134" i="1"/>
  <c r="AC764" i="1"/>
  <c r="AD764" i="1" s="1"/>
  <c r="AD726" i="3" s="1"/>
  <c r="AD765" i="1"/>
  <c r="AD727" i="3" s="1"/>
  <c r="AS666" i="1"/>
  <c r="AS628" i="3" s="1"/>
  <c r="AR665" i="1"/>
  <c r="AI595" i="1"/>
  <c r="AJ596" i="1"/>
  <c r="AJ558" i="3" s="1"/>
  <c r="AI26" i="1"/>
  <c r="AJ26" i="1" s="1"/>
  <c r="P654" i="1"/>
  <c r="O653" i="1"/>
  <c r="AD415" i="1"/>
  <c r="AD377" i="3" s="1"/>
  <c r="AG756" i="1"/>
  <c r="AG718" i="3" s="1"/>
  <c r="AF755" i="1"/>
  <c r="AF34" i="1"/>
  <c r="AG34" i="1" s="1"/>
  <c r="AQ722" i="1"/>
  <c r="AS181" i="1"/>
  <c r="AS143" i="3" s="1"/>
  <c r="AR180" i="1"/>
  <c r="AS180" i="1" s="1"/>
  <c r="AS142" i="3" s="1"/>
  <c r="AR895" i="1"/>
  <c r="AS895" i="1" s="1"/>
  <c r="AS857" i="3" s="1"/>
  <c r="AS896" i="1"/>
  <c r="AS858" i="3" s="1"/>
  <c r="AD616" i="1"/>
  <c r="AD578" i="3" s="1"/>
  <c r="AR322" i="1"/>
  <c r="AS322" i="1" s="1"/>
  <c r="AS284" i="3" s="1"/>
  <c r="AD322" i="1"/>
  <c r="AD284" i="3" s="1"/>
  <c r="AB76" i="1"/>
  <c r="AD77" i="1"/>
  <c r="AD39" i="3" s="1"/>
  <c r="AR915" i="1"/>
  <c r="AS915" i="1" s="1"/>
  <c r="AS877" i="3" s="1"/>
  <c r="AC912" i="1"/>
  <c r="AR912" i="1" s="1"/>
  <c r="AC1068" i="1"/>
  <c r="AR1069" i="1"/>
  <c r="AM160" i="1"/>
  <c r="AM122" i="3" s="1"/>
  <c r="AL19" i="1"/>
  <c r="AM19" i="1" s="1"/>
  <c r="AD323" i="1"/>
  <c r="AD285" i="3" s="1"/>
  <c r="AR323" i="1"/>
  <c r="AS323" i="1" s="1"/>
  <c r="AS285" i="3" s="1"/>
  <c r="O60" i="1"/>
  <c r="P61" i="1"/>
  <c r="AS224" i="1"/>
  <c r="AS186" i="3" s="1"/>
  <c r="AR222" i="1"/>
  <c r="AC789" i="1"/>
  <c r="AD790" i="1"/>
  <c r="AD752" i="3" s="1"/>
  <c r="AN59" i="1"/>
  <c r="AP60" i="1"/>
  <c r="AP22" i="3" s="1"/>
  <c r="P326" i="1"/>
  <c r="O325" i="1"/>
  <c r="AP399" i="1"/>
  <c r="AP361" i="3" s="1"/>
  <c r="AO23" i="1"/>
  <c r="AP23" i="1" s="1"/>
  <c r="AJ160" i="1"/>
  <c r="AJ122" i="3" s="1"/>
  <c r="AI19" i="1"/>
  <c r="AJ19" i="1" s="1"/>
  <c r="P958" i="1"/>
  <c r="O957" i="1"/>
  <c r="O707" i="1"/>
  <c r="P707" i="1" s="1"/>
  <c r="P708" i="1"/>
  <c r="AR125" i="1"/>
  <c r="AS126" i="1"/>
  <c r="AS88" i="3" s="1"/>
  <c r="AR888" i="1"/>
  <c r="AS889" i="1"/>
  <c r="AS851" i="3" s="1"/>
  <c r="AG109" i="1"/>
  <c r="AG71" i="3" s="1"/>
  <c r="AF108" i="1"/>
  <c r="AF18" i="1"/>
  <c r="AG18" i="1" s="1"/>
  <c r="AR1002" i="1"/>
  <c r="AS1002" i="1" s="1"/>
  <c r="AS964" i="3" s="1"/>
  <c r="AC999" i="1"/>
  <c r="AR999" i="1" s="1"/>
  <c r="AS999" i="1" s="1"/>
  <c r="AS961" i="3" s="1"/>
  <c r="AC1039" i="1"/>
  <c r="AR1039" i="1" s="1"/>
  <c r="AR1040" i="1"/>
  <c r="AR39" i="1" s="1"/>
  <c r="P174" i="1"/>
  <c r="O173" i="1"/>
  <c r="P173" i="1" s="1"/>
  <c r="AC1061" i="1"/>
  <c r="AR1061" i="1" s="1"/>
  <c r="AS1061" i="1" s="1"/>
  <c r="AS1023" i="3" s="1"/>
  <c r="AR1062" i="1"/>
  <c r="Y754" i="1"/>
  <c r="Y33" i="1"/>
  <c r="AR632" i="1"/>
  <c r="AS632" i="1" s="1"/>
  <c r="AS594" i="3" s="1"/>
  <c r="AS633" i="1"/>
  <c r="AS595" i="3" s="1"/>
  <c r="AR391" i="1"/>
  <c r="AS391" i="1" s="1"/>
  <c r="AS353" i="3" s="1"/>
  <c r="AS392" i="1"/>
  <c r="AS354" i="3" s="1"/>
  <c r="AB61" i="1"/>
  <c r="AB60" i="1" s="1"/>
  <c r="AB59" i="1" s="1"/>
  <c r="N1081" i="1"/>
  <c r="R305" i="1"/>
  <c r="AT305" i="1" s="1"/>
  <c r="S305" i="1"/>
  <c r="AU305" i="1" s="1"/>
  <c r="O305" i="1"/>
  <c r="N305" i="1"/>
  <c r="AD156" i="1"/>
  <c r="AD118" i="3" s="1"/>
  <c r="AC155" i="1"/>
  <c r="AD155" i="1" s="1"/>
  <c r="AD117" i="3" s="1"/>
  <c r="AS645" i="1"/>
  <c r="AS607" i="3" s="1"/>
  <c r="AR644" i="1"/>
  <c r="AS1014" i="1"/>
  <c r="AS976" i="3" s="1"/>
  <c r="AB134" i="1"/>
  <c r="AB109" i="1" s="1"/>
  <c r="AJ324" i="1"/>
  <c r="AJ286" i="3" s="1"/>
  <c r="AI21" i="1"/>
  <c r="AJ21" i="1" s="1"/>
  <c r="AS766" i="1"/>
  <c r="AS728" i="3" s="1"/>
  <c r="AR765" i="1"/>
  <c r="AI661" i="1"/>
  <c r="AJ662" i="1"/>
  <c r="AJ624" i="3" s="1"/>
  <c r="AI29" i="1"/>
  <c r="AJ29" i="1" s="1"/>
  <c r="AC664" i="1"/>
  <c r="AD665" i="1"/>
  <c r="AD627" i="3" s="1"/>
  <c r="AR445" i="1"/>
  <c r="AS320" i="1"/>
  <c r="AS282" i="3" s="1"/>
  <c r="AS57" i="1"/>
  <c r="AS19" i="3" s="1"/>
  <c r="AR56" i="1"/>
  <c r="AQ77" i="1"/>
  <c r="AS80" i="1"/>
  <c r="AS42" i="3" s="1"/>
  <c r="AR725" i="1"/>
  <c r="AS725" i="1" s="1"/>
  <c r="AS687" i="3" s="1"/>
  <c r="AS726" i="1"/>
  <c r="AS688" i="3" s="1"/>
  <c r="AS903" i="1"/>
  <c r="AS865" i="3" s="1"/>
  <c r="AD410" i="1"/>
  <c r="AD372" i="3" s="1"/>
  <c r="AC409" i="1"/>
  <c r="AQ1073" i="1"/>
  <c r="AS1073" i="1" s="1"/>
  <c r="AS1035" i="3" s="1"/>
  <c r="AB1072" i="1"/>
  <c r="AD1072" i="1" s="1"/>
  <c r="AD170" i="1"/>
  <c r="AD132" i="3" s="1"/>
  <c r="AC169" i="1"/>
  <c r="AD169" i="1" s="1"/>
  <c r="AD131" i="3" s="1"/>
  <c r="AC654" i="1"/>
  <c r="AD655" i="1"/>
  <c r="AD617" i="3" s="1"/>
  <c r="AR185" i="1"/>
  <c r="AB958" i="1"/>
  <c r="AD276" i="1"/>
  <c r="AD238" i="3" s="1"/>
  <c r="AR276" i="1"/>
  <c r="AS276" i="1" s="1"/>
  <c r="AS238" i="3" s="1"/>
  <c r="U16" i="1"/>
  <c r="U52" i="1"/>
  <c r="U51" i="1" s="1"/>
  <c r="U9" i="1" s="1"/>
  <c r="AD296" i="1"/>
  <c r="AD258" i="3" s="1"/>
  <c r="AC295" i="1"/>
  <c r="AD295" i="1" s="1"/>
  <c r="AD257" i="3" s="1"/>
  <c r="AS816" i="1"/>
  <c r="AS778" i="3" s="1"/>
  <c r="AR815" i="1"/>
  <c r="AS283" i="1"/>
  <c r="AS245" i="3" s="1"/>
  <c r="AC435" i="1"/>
  <c r="AD436" i="1"/>
  <c r="AD398" i="3" s="1"/>
  <c r="AS997" i="1"/>
  <c r="AS959" i="3" s="1"/>
  <c r="AQ363" i="1"/>
  <c r="AS363" i="1" s="1"/>
  <c r="AS325" i="3" s="1"/>
  <c r="AS364" i="1"/>
  <c r="AS326" i="3" s="1"/>
  <c r="AM886" i="1"/>
  <c r="AM848" i="3" s="1"/>
  <c r="AL35" i="1"/>
  <c r="AM35" i="1" s="1"/>
  <c r="Y16" i="1"/>
  <c r="Y52" i="1"/>
  <c r="AD426" i="1"/>
  <c r="AD388" i="3" s="1"/>
  <c r="P435" i="1"/>
  <c r="O434" i="1"/>
  <c r="P434" i="1" s="1"/>
  <c r="AS962" i="1"/>
  <c r="AS924" i="3" s="1"/>
  <c r="AQ688" i="1"/>
  <c r="AS689" i="1"/>
  <c r="AS651" i="3" s="1"/>
  <c r="AR75" i="1"/>
  <c r="T52" i="1"/>
  <c r="AQ399" i="1"/>
  <c r="AQ23" i="1" s="1"/>
  <c r="AR401" i="1"/>
  <c r="AS402" i="1"/>
  <c r="AS364" i="3" s="1"/>
  <c r="AS940" i="1"/>
  <c r="AS902" i="3" s="1"/>
  <c r="AM597" i="1"/>
  <c r="AM559" i="3" s="1"/>
  <c r="AL596" i="1"/>
  <c r="AQ61" i="1"/>
  <c r="AQ60" i="1" s="1"/>
  <c r="AQ59" i="1" s="1"/>
  <c r="AL685" i="1"/>
  <c r="AM686" i="1"/>
  <c r="AM648" i="3" s="1"/>
  <c r="AL31" i="1"/>
  <c r="AM31" i="1" s="1"/>
  <c r="AD636" i="1"/>
  <c r="AD598" i="3" s="1"/>
  <c r="AC635" i="1"/>
  <c r="AD635" i="1" s="1"/>
  <c r="AD597" i="3" s="1"/>
  <c r="AS1077" i="1"/>
  <c r="AS1039" i="3" s="1"/>
  <c r="AS753" i="1"/>
  <c r="AS715" i="3" s="1"/>
  <c r="AS157" i="1"/>
  <c r="AS119" i="3" s="1"/>
  <c r="AR156" i="1"/>
  <c r="AS280" i="1"/>
  <c r="AS242" i="3" s="1"/>
  <c r="AR279" i="1"/>
  <c r="AS279" i="1" s="1"/>
  <c r="AS241" i="3" s="1"/>
  <c r="AG366" i="1"/>
  <c r="AG328" i="3" s="1"/>
  <c r="AF22" i="1"/>
  <c r="AG22" i="1" s="1"/>
  <c r="N278" i="1"/>
  <c r="AB278" i="1" s="1"/>
  <c r="AQ278" i="1" s="1"/>
  <c r="AQ272" i="1" s="1"/>
  <c r="AQ271" i="1" s="1"/>
  <c r="R278" i="1"/>
  <c r="AT278" i="1" s="1"/>
  <c r="S278" i="1"/>
  <c r="AU278" i="1" s="1"/>
  <c r="O278" i="1"/>
  <c r="AP597" i="1"/>
  <c r="AP559" i="3" s="1"/>
  <c r="AO596" i="1"/>
  <c r="AC861" i="1"/>
  <c r="AD861" i="1" s="1"/>
  <c r="AD823" i="3" s="1"/>
  <c r="AP81" i="1"/>
  <c r="AP43" i="3" s="1"/>
  <c r="AO15" i="1"/>
  <c r="AP15" i="1" s="1"/>
  <c r="AO73" i="1"/>
  <c r="O54" i="1"/>
  <c r="P55" i="1"/>
  <c r="AS1087" i="1"/>
  <c r="AS1049" i="3" s="1"/>
  <c r="AQ374" i="1"/>
  <c r="AQ373" i="1" s="1"/>
  <c r="AQ372" i="1" s="1"/>
  <c r="AQ366" i="1" s="1"/>
  <c r="AQ22" i="1" s="1"/>
  <c r="AD84" i="1"/>
  <c r="AD46" i="3" s="1"/>
  <c r="AS776" i="1"/>
  <c r="AS738" i="3" s="1"/>
  <c r="AR775" i="1"/>
  <c r="AG418" i="1"/>
  <c r="AG380" i="3" s="1"/>
  <c r="AF24" i="1"/>
  <c r="AG24" i="1" s="1"/>
  <c r="AC318" i="1"/>
  <c r="P780" i="1"/>
  <c r="O779" i="1"/>
  <c r="P779" i="1" s="1"/>
  <c r="AR691" i="1"/>
  <c r="AS692" i="1"/>
  <c r="AS654" i="3" s="1"/>
  <c r="AN955" i="1"/>
  <c r="AN954" i="1" s="1"/>
  <c r="AN37" i="1" s="1"/>
  <c r="AP756" i="1"/>
  <c r="AP718" i="3" s="1"/>
  <c r="AO755" i="1"/>
  <c r="AO34" i="1"/>
  <c r="AP34" i="1" s="1"/>
  <c r="O317" i="1"/>
  <c r="P317" i="1" s="1"/>
  <c r="P318" i="1"/>
  <c r="AD228" i="1"/>
  <c r="AD190" i="3" s="1"/>
  <c r="AC227" i="1"/>
  <c r="AD227" i="1" s="1"/>
  <c r="AD189" i="3" s="1"/>
  <c r="AC901" i="1"/>
  <c r="AR902" i="1"/>
  <c r="AC74" i="1"/>
  <c r="AS784" i="1"/>
  <c r="AS746" i="3" s="1"/>
  <c r="AR783" i="1"/>
  <c r="AS783" i="1" s="1"/>
  <c r="AS745" i="3" s="1"/>
  <c r="AD981" i="1"/>
  <c r="AD608" i="1"/>
  <c r="AD570" i="3" s="1"/>
  <c r="AR790" i="1"/>
  <c r="AS791" i="1"/>
  <c r="AS753" i="3" s="1"/>
  <c r="AS171" i="1"/>
  <c r="AS133" i="3" s="1"/>
  <c r="AR170" i="1"/>
  <c r="P1043" i="1"/>
  <c r="AD762" i="1"/>
  <c r="AD724" i="3" s="1"/>
  <c r="AC761" i="1"/>
  <c r="AD761" i="1" s="1"/>
  <c r="AD723" i="3" s="1"/>
  <c r="AS657" i="1"/>
  <c r="AS619" i="3" s="1"/>
  <c r="AR655" i="1"/>
  <c r="AD308" i="1"/>
  <c r="AD270" i="3" s="1"/>
  <c r="AR308" i="1"/>
  <c r="AS308" i="1" s="1"/>
  <c r="AS270" i="3" s="1"/>
  <c r="AR698" i="1"/>
  <c r="AS698" i="1" s="1"/>
  <c r="AS660" i="3" s="1"/>
  <c r="AS699" i="1"/>
  <c r="AS661" i="3" s="1"/>
  <c r="AB892" i="1"/>
  <c r="AB891" i="1" s="1"/>
  <c r="AS297" i="1"/>
  <c r="AS259" i="3" s="1"/>
  <c r="AR296" i="1"/>
  <c r="AQ1024" i="1"/>
  <c r="AB1023" i="1"/>
  <c r="AQ1023" i="1" s="1"/>
  <c r="P887" i="1"/>
  <c r="O886" i="1"/>
  <c r="O607" i="1"/>
  <c r="P607" i="1" s="1"/>
  <c r="AG265" i="1"/>
  <c r="AG227" i="3" s="1"/>
  <c r="AF20" i="1"/>
  <c r="AG20" i="1" s="1"/>
  <c r="AQ739" i="1"/>
  <c r="AS739" i="1" s="1"/>
  <c r="AS701" i="3" s="1"/>
  <c r="AS740" i="1"/>
  <c r="AS702" i="3" s="1"/>
  <c r="AS594" i="1"/>
  <c r="AS556" i="3" s="1"/>
  <c r="AR593" i="1"/>
  <c r="AS1059" i="1"/>
  <c r="AS1021" i="3" s="1"/>
  <c r="AS136" i="1"/>
  <c r="AS98" i="3" s="1"/>
  <c r="AR135" i="1"/>
  <c r="O419" i="1"/>
  <c r="P420" i="1"/>
  <c r="AD621" i="1"/>
  <c r="AD583" i="3" s="1"/>
  <c r="AC620" i="1"/>
  <c r="AD620" i="1" s="1"/>
  <c r="AD582" i="3" s="1"/>
  <c r="AR621" i="1"/>
  <c r="AF685" i="1"/>
  <c r="AD425" i="1"/>
  <c r="AD387" i="3" s="1"/>
  <c r="AC424" i="1"/>
  <c r="AD424" i="1" s="1"/>
  <c r="AD386" i="3" s="1"/>
  <c r="AQ321" i="1"/>
  <c r="AQ318" i="1" s="1"/>
  <c r="AQ317" i="1" s="1"/>
  <c r="AB318" i="1"/>
  <c r="AB317" i="1" s="1"/>
  <c r="AR734" i="1"/>
  <c r="AR961" i="1"/>
  <c r="AS961" i="1" s="1"/>
  <c r="AS923" i="3" s="1"/>
  <c r="AD961" i="1"/>
  <c r="AC958" i="1"/>
  <c r="AS426" i="1"/>
  <c r="AS388" i="3" s="1"/>
  <c r="AR425" i="1"/>
  <c r="AJ956" i="1"/>
  <c r="AJ918" i="3" s="1"/>
  <c r="AI955" i="1"/>
  <c r="AC939" i="1"/>
  <c r="AR939" i="1" s="1"/>
  <c r="P1031" i="1"/>
  <c r="O1030" i="1"/>
  <c r="P1030" i="1" s="1"/>
  <c r="AS1008" i="1"/>
  <c r="AS970" i="3" s="1"/>
  <c r="AS638" i="1"/>
  <c r="AS600" i="3" s="1"/>
  <c r="AR636" i="1"/>
  <c r="AC1075" i="1"/>
  <c r="AR1075" i="1" s="1"/>
  <c r="AR1076" i="1"/>
  <c r="AB434" i="1"/>
  <c r="AB418" i="1" s="1"/>
  <c r="AB24" i="1" s="1"/>
  <c r="AH755" i="1"/>
  <c r="AH34" i="1"/>
  <c r="AR777" i="1"/>
  <c r="AS777" i="1" s="1"/>
  <c r="AS739" i="3" s="1"/>
  <c r="AS778" i="1"/>
  <c r="AS740" i="3" s="1"/>
  <c r="AL108" i="1"/>
  <c r="AL18" i="1"/>
  <c r="AM18" i="1" s="1"/>
  <c r="AM109" i="1"/>
  <c r="AM71" i="3" s="1"/>
  <c r="AQ897" i="1"/>
  <c r="AS897" i="1" s="1"/>
  <c r="AS859" i="3" s="1"/>
  <c r="AD897" i="1"/>
  <c r="AD859" i="3" s="1"/>
  <c r="O161" i="1"/>
  <c r="P687" i="1"/>
  <c r="AD267" i="1"/>
  <c r="AD229" i="3" s="1"/>
  <c r="AC266" i="1"/>
  <c r="O134" i="1"/>
  <c r="P134" i="1" s="1"/>
  <c r="AR360" i="1"/>
  <c r="AS360" i="1" s="1"/>
  <c r="AS322" i="3" s="1"/>
  <c r="AS361" i="1"/>
  <c r="AS323" i="3" s="1"/>
  <c r="O1081" i="1"/>
  <c r="P1082" i="1"/>
  <c r="AR118" i="1"/>
  <c r="AR967" i="1"/>
  <c r="AS967" i="1" s="1"/>
  <c r="AS929" i="3" s="1"/>
  <c r="AC966" i="1"/>
  <c r="AR966" i="1" s="1"/>
  <c r="P758" i="1"/>
  <c r="O757" i="1"/>
  <c r="AC309" i="1"/>
  <c r="P309" i="1"/>
  <c r="AD83" i="1"/>
  <c r="AD45" i="3" s="1"/>
  <c r="AC82" i="1"/>
  <c r="AS862" i="1"/>
  <c r="AS824" i="3" s="1"/>
  <c r="AR394" i="1"/>
  <c r="AS394" i="1" s="1"/>
  <c r="AS356" i="3" s="1"/>
  <c r="AS395" i="1"/>
  <c r="AS357" i="3" s="1"/>
  <c r="AS848" i="1"/>
  <c r="AS810" i="3" s="1"/>
  <c r="AR847" i="1"/>
  <c r="AS847" i="1" s="1"/>
  <c r="AS809" i="3" s="1"/>
  <c r="AS893" i="1"/>
  <c r="AS855" i="3" s="1"/>
  <c r="AR267" i="1"/>
  <c r="AS268" i="1"/>
  <c r="AS230" i="3" s="1"/>
  <c r="O1017" i="1"/>
  <c r="P1018" i="1"/>
  <c r="AC722" i="1"/>
  <c r="AD722" i="1" s="1"/>
  <c r="AD684" i="3" s="1"/>
  <c r="AR1072" i="1"/>
  <c r="AC1078" i="1"/>
  <c r="AR1078" i="1" s="1"/>
  <c r="AR1079" i="1"/>
  <c r="AP418" i="1"/>
  <c r="AP380" i="3" s="1"/>
  <c r="AO24" i="1"/>
  <c r="AP24" i="1" s="1"/>
  <c r="AS869" i="1"/>
  <c r="AS831" i="3" s="1"/>
  <c r="AR867" i="1"/>
  <c r="AS867" i="1" s="1"/>
  <c r="AS829" i="3" s="1"/>
  <c r="AS112" i="1"/>
  <c r="AS74" i="3" s="1"/>
  <c r="AD902" i="1"/>
  <c r="AD864" i="3" s="1"/>
  <c r="AD299" i="1"/>
  <c r="AD261" i="3" s="1"/>
  <c r="AC298" i="1"/>
  <c r="AD298" i="1" s="1"/>
  <c r="AD260" i="3" s="1"/>
  <c r="AC420" i="1"/>
  <c r="AD421" i="1"/>
  <c r="AD383" i="3" s="1"/>
  <c r="AR981" i="1"/>
  <c r="AS981" i="1" s="1"/>
  <c r="AS943" i="3" s="1"/>
  <c r="AC980" i="1"/>
  <c r="AS375" i="1"/>
  <c r="AS337" i="3" s="1"/>
  <c r="AR374" i="1"/>
  <c r="AQ1076" i="1"/>
  <c r="AB1075" i="1"/>
  <c r="AQ1075" i="1" s="1"/>
  <c r="AS763" i="1"/>
  <c r="AS725" i="3" s="1"/>
  <c r="AR762" i="1"/>
  <c r="AC1081" i="1"/>
  <c r="AR1081" i="1" s="1"/>
  <c r="AR1082" i="1"/>
  <c r="AH108" i="1"/>
  <c r="AH18" i="1"/>
  <c r="AD135" i="1"/>
  <c r="AD97" i="3" s="1"/>
  <c r="AD368" i="1"/>
  <c r="AD330" i="3" s="1"/>
  <c r="AC367" i="1"/>
  <c r="AC814" i="1"/>
  <c r="AD814" i="1" s="1"/>
  <c r="AD776" i="3" s="1"/>
  <c r="AD815" i="1"/>
  <c r="AD777" i="3" s="1"/>
  <c r="AR918" i="1"/>
  <c r="AS918" i="1" s="1"/>
  <c r="AS880" i="3" s="1"/>
  <c r="AC917" i="1"/>
  <c r="AR917" i="1" s="1"/>
  <c r="AS917" i="1" s="1"/>
  <c r="AS879" i="3" s="1"/>
  <c r="AC592" i="1"/>
  <c r="AD592" i="1" s="1"/>
  <c r="AD554" i="3" s="1"/>
  <c r="AD593" i="1"/>
  <c r="AD555" i="3" s="1"/>
  <c r="AC1050" i="1"/>
  <c r="AR1051" i="1"/>
  <c r="AS438" i="1"/>
  <c r="AS400" i="3" s="1"/>
  <c r="AR436" i="1"/>
  <c r="AD942" i="1"/>
  <c r="Z16" i="1"/>
  <c r="Z52" i="1"/>
  <c r="Z51" i="1" s="1"/>
  <c r="Z9" i="1" s="1"/>
  <c r="AJ109" i="1"/>
  <c r="AJ71" i="3" s="1"/>
  <c r="AI18" i="1"/>
  <c r="AI108" i="1"/>
  <c r="AR649" i="1"/>
  <c r="AS650" i="1"/>
  <c r="AS612" i="3" s="1"/>
  <c r="AD401" i="1"/>
  <c r="AD363" i="3" s="1"/>
  <c r="AC400" i="1"/>
  <c r="AS742" i="1"/>
  <c r="AS704" i="3" s="1"/>
  <c r="AR741" i="1"/>
  <c r="AS741" i="1" s="1"/>
  <c r="AS703" i="3" s="1"/>
  <c r="AC138" i="1"/>
  <c r="AD138" i="1" s="1"/>
  <c r="AD100" i="3" s="1"/>
  <c r="AD139" i="1"/>
  <c r="AD101" i="3" s="1"/>
  <c r="AQ852" i="1"/>
  <c r="AQ851" i="1" s="1"/>
  <c r="AS853" i="1"/>
  <c r="AS815" i="3" s="1"/>
  <c r="O333" i="1"/>
  <c r="P333" i="1" s="1"/>
  <c r="P334" i="1"/>
  <c r="AN754" i="1"/>
  <c r="AN33" i="1"/>
  <c r="AS427" i="1"/>
  <c r="AS389" i="3" s="1"/>
  <c r="AP265" i="1"/>
  <c r="AP227" i="3" s="1"/>
  <c r="AO20" i="1"/>
  <c r="AP20" i="1" s="1"/>
  <c r="AB939" i="1"/>
  <c r="AQ939" i="1" s="1"/>
  <c r="AR285" i="1"/>
  <c r="AS285" i="1" s="1"/>
  <c r="AS247" i="3" s="1"/>
  <c r="AD285" i="1"/>
  <c r="AD247" i="3" s="1"/>
  <c r="AS1009" i="1"/>
  <c r="AS971" i="3" s="1"/>
  <c r="AL955" i="1"/>
  <c r="AQ436" i="1"/>
  <c r="AQ435" i="1" s="1"/>
  <c r="AQ434" i="1" s="1"/>
  <c r="AQ418" i="1" s="1"/>
  <c r="AQ24" i="1" s="1"/>
  <c r="AS437" i="1"/>
  <c r="AS399" i="3" s="1"/>
  <c r="P184" i="1"/>
  <c r="O183" i="1"/>
  <c r="P183" i="1" s="1"/>
  <c r="AJ686" i="1"/>
  <c r="AJ648" i="3" s="1"/>
  <c r="AI685" i="1"/>
  <c r="AI31" i="1"/>
  <c r="AJ31" i="1" s="1"/>
  <c r="AP18" i="1"/>
  <c r="AB844" i="1"/>
  <c r="AB788" i="1" s="1"/>
  <c r="AB756" i="1" s="1"/>
  <c r="AD445" i="1"/>
  <c r="AD407" i="3" s="1"/>
  <c r="AC444" i="1"/>
  <c r="AD444" i="1" s="1"/>
  <c r="AD406" i="3" s="1"/>
  <c r="AD674" i="1"/>
  <c r="AD636" i="3" s="1"/>
  <c r="AC673" i="1"/>
  <c r="AS968" i="1"/>
  <c r="AS930" i="3" s="1"/>
  <c r="AQ1040" i="1"/>
  <c r="AQ39" i="1" s="1"/>
  <c r="AB1039" i="1"/>
  <c r="AQ1039" i="1" s="1"/>
  <c r="AB39" i="1"/>
  <c r="AR429" i="1"/>
  <c r="AM53" i="1"/>
  <c r="AM15" i="3" s="1"/>
  <c r="AL10" i="1"/>
  <c r="AM10" i="1" s="1"/>
  <c r="AD112" i="1"/>
  <c r="AD74" i="3" s="1"/>
  <c r="AD1087" i="1" l="1"/>
  <c r="AO107" i="1"/>
  <c r="P291" i="1"/>
  <c r="AB607" i="1"/>
  <c r="AB596" i="1" s="1"/>
  <c r="AB595" i="1" s="1"/>
  <c r="AB25" i="1" s="1"/>
  <c r="O1042" i="1"/>
  <c r="AC110" i="1"/>
  <c r="N755" i="1"/>
  <c r="N33" i="1" s="1"/>
  <c r="AR144" i="1"/>
  <c r="AS144" i="1" s="1"/>
  <c r="AS106" i="3" s="1"/>
  <c r="O399" i="1"/>
  <c r="P399" i="1" s="1"/>
  <c r="O686" i="1"/>
  <c r="AD936" i="3"/>
  <c r="AD973" i="1"/>
  <c r="AD935" i="3" s="1"/>
  <c r="T754" i="1"/>
  <c r="T51" i="1" s="1"/>
  <c r="T9" i="1" s="1"/>
  <c r="T33" i="1"/>
  <c r="AO17" i="1"/>
  <c r="AP17" i="1" s="1"/>
  <c r="Y51" i="1"/>
  <c r="Y9" i="1" s="1"/>
  <c r="AD678" i="1"/>
  <c r="AD640" i="3" s="1"/>
  <c r="AS966" i="1"/>
  <c r="AS928" i="3" s="1"/>
  <c r="AS912" i="1"/>
  <c r="AS874" i="3" s="1"/>
  <c r="AQ635" i="1"/>
  <c r="AQ607" i="1" s="1"/>
  <c r="N686" i="1"/>
  <c r="AP955" i="1"/>
  <c r="AP917" i="3" s="1"/>
  <c r="AK33" i="1"/>
  <c r="AM33" i="1" s="1"/>
  <c r="AK754" i="1"/>
  <c r="AM754" i="1" s="1"/>
  <c r="AM716" i="3" s="1"/>
  <c r="AB694" i="1"/>
  <c r="AB686" i="1" s="1"/>
  <c r="AD695" i="1"/>
  <c r="AD657" i="3" s="1"/>
  <c r="AK17" i="1"/>
  <c r="AK107" i="1"/>
  <c r="AQ695" i="1"/>
  <c r="AS696" i="1"/>
  <c r="AS658" i="3" s="1"/>
  <c r="AC291" i="1"/>
  <c r="AD291" i="1" s="1"/>
  <c r="AD253" i="3" s="1"/>
  <c r="AR294" i="1"/>
  <c r="AD294" i="1"/>
  <c r="AD256" i="3" s="1"/>
  <c r="X51" i="1"/>
  <c r="X9" i="1" s="1"/>
  <c r="AS293" i="1"/>
  <c r="AS255" i="3" s="1"/>
  <c r="AQ891" i="1"/>
  <c r="AS1069" i="1"/>
  <c r="AS1031" i="3" s="1"/>
  <c r="AD1034" i="3"/>
  <c r="BA287" i="1"/>
  <c r="BA249" i="3" s="1"/>
  <c r="AU249" i="3"/>
  <c r="AD1049" i="3"/>
  <c r="AD980" i="1"/>
  <c r="AD943" i="3"/>
  <c r="BA310" i="1"/>
  <c r="BA272" i="3" s="1"/>
  <c r="AU272" i="3"/>
  <c r="AD1043" i="1"/>
  <c r="AD1005" i="3" s="1"/>
  <c r="AD1006" i="3"/>
  <c r="AZ310" i="1"/>
  <c r="AZ272" i="3" s="1"/>
  <c r="AT272" i="3"/>
  <c r="AD939" i="1"/>
  <c r="AD901" i="3" s="1"/>
  <c r="AD904" i="3"/>
  <c r="P1081" i="1"/>
  <c r="AS902" i="1"/>
  <c r="AS864" i="3" s="1"/>
  <c r="BA278" i="1"/>
  <c r="AU240" i="3"/>
  <c r="BA288" i="1"/>
  <c r="BA250" i="3" s="1"/>
  <c r="AU250" i="3"/>
  <c r="AD1018" i="1"/>
  <c r="AD983" i="3"/>
  <c r="AS1032" i="1"/>
  <c r="AS994" i="3" s="1"/>
  <c r="AD1031" i="1"/>
  <c r="AD994" i="3"/>
  <c r="AD1082" i="1"/>
  <c r="AD1044" i="3" s="1"/>
  <c r="AD1045" i="3"/>
  <c r="AZ305" i="1"/>
  <c r="AZ267" i="3" s="1"/>
  <c r="AT267" i="3"/>
  <c r="AD917" i="1"/>
  <c r="AD879" i="3" s="1"/>
  <c r="AD880" i="3"/>
  <c r="AD1068" i="1"/>
  <c r="AD1031" i="3"/>
  <c r="AS1075" i="1"/>
  <c r="AS1037" i="3" s="1"/>
  <c r="AC615" i="1"/>
  <c r="AD1061" i="1"/>
  <c r="AD1023" i="3" s="1"/>
  <c r="AD1024" i="3"/>
  <c r="AD1075" i="1"/>
  <c r="AD1037" i="3" s="1"/>
  <c r="AD1038" i="3"/>
  <c r="AS1062" i="1"/>
  <c r="AS1024" i="3" s="1"/>
  <c r="AZ278" i="1"/>
  <c r="AZ240" i="3" s="1"/>
  <c r="AT240" i="3"/>
  <c r="AD1039" i="1"/>
  <c r="AD1001" i="3" s="1"/>
  <c r="AD1002" i="3"/>
  <c r="AD929" i="3"/>
  <c r="AR318" i="1"/>
  <c r="AS318" i="1" s="1"/>
  <c r="AS280" i="3" s="1"/>
  <c r="AD936" i="1"/>
  <c r="AD898" i="3" s="1"/>
  <c r="AD899" i="3"/>
  <c r="N272" i="1"/>
  <c r="N271" i="1" s="1"/>
  <c r="AZ288" i="1"/>
  <c r="AZ250" i="3" s="1"/>
  <c r="AT250" i="3"/>
  <c r="AD1023" i="1"/>
  <c r="AD985" i="3" s="1"/>
  <c r="AD986" i="3"/>
  <c r="AD912" i="1"/>
  <c r="AD874" i="3" s="1"/>
  <c r="AD1078" i="1"/>
  <c r="AD1040" i="3" s="1"/>
  <c r="AD1041" i="3"/>
  <c r="AQ678" i="1"/>
  <c r="AQ672" i="1" s="1"/>
  <c r="AQ662" i="1" s="1"/>
  <c r="AQ661" i="1" s="1"/>
  <c r="AC1071" i="1"/>
  <c r="AR1071" i="1" s="1"/>
  <c r="AD958" i="1"/>
  <c r="AD920" i="3" s="1"/>
  <c r="AD923" i="3"/>
  <c r="BA305" i="1"/>
  <c r="BA267" i="3" s="1"/>
  <c r="AU267" i="3"/>
  <c r="AZ287" i="1"/>
  <c r="AZ249" i="3" s="1"/>
  <c r="AT249" i="3"/>
  <c r="N595" i="1"/>
  <c r="N25" i="1" s="1"/>
  <c r="AD999" i="1"/>
  <c r="AD961" i="3" s="1"/>
  <c r="AD964" i="3"/>
  <c r="AD1013" i="3"/>
  <c r="E277" i="3"/>
  <c r="B276" i="3"/>
  <c r="AB34" i="1"/>
  <c r="P653" i="1"/>
  <c r="O648" i="1"/>
  <c r="AD286" i="1"/>
  <c r="AD248" i="3" s="1"/>
  <c r="AR286" i="1"/>
  <c r="AS286" i="1" s="1"/>
  <c r="AS248" i="3" s="1"/>
  <c r="AD673" i="1"/>
  <c r="AD635" i="3" s="1"/>
  <c r="AC672" i="1"/>
  <c r="AD672" i="1" s="1"/>
  <c r="AD634" i="3" s="1"/>
  <c r="AJ685" i="1"/>
  <c r="AJ647" i="3" s="1"/>
  <c r="AI30" i="1"/>
  <c r="AJ30" i="1" s="1"/>
  <c r="AC134" i="1"/>
  <c r="AD134" i="1" s="1"/>
  <c r="AD96" i="3" s="1"/>
  <c r="O1016" i="1"/>
  <c r="P1017" i="1"/>
  <c r="P757" i="1"/>
  <c r="O756" i="1"/>
  <c r="AH754" i="1"/>
  <c r="AH33" i="1"/>
  <c r="AG685" i="1"/>
  <c r="AG647" i="3" s="1"/>
  <c r="AF30" i="1"/>
  <c r="AG30" i="1" s="1"/>
  <c r="AR654" i="1"/>
  <c r="AS655" i="1"/>
  <c r="AS617" i="3" s="1"/>
  <c r="AS691" i="1"/>
  <c r="AS653" i="3" s="1"/>
  <c r="AR687" i="1"/>
  <c r="AQ687" i="1"/>
  <c r="AS688" i="1"/>
  <c r="AS650" i="3" s="1"/>
  <c r="AS765" i="1"/>
  <c r="AS727" i="3" s="1"/>
  <c r="AR764" i="1"/>
  <c r="AS764" i="1" s="1"/>
  <c r="AS726" i="3" s="1"/>
  <c r="AS644" i="1"/>
  <c r="AS606" i="3" s="1"/>
  <c r="AR643" i="1"/>
  <c r="AS643" i="1" s="1"/>
  <c r="AS605" i="3" s="1"/>
  <c r="AS1040" i="1"/>
  <c r="AS1002" i="3" s="1"/>
  <c r="AS39" i="1"/>
  <c r="AS888" i="1"/>
  <c r="AS850" i="3" s="1"/>
  <c r="AR887" i="1"/>
  <c r="AD789" i="1"/>
  <c r="AD751" i="3" s="1"/>
  <c r="AC788" i="1"/>
  <c r="AD788" i="1" s="1"/>
  <c r="AD750" i="3" s="1"/>
  <c r="AS852" i="1"/>
  <c r="AS814" i="3" s="1"/>
  <c r="AR851" i="1"/>
  <c r="AS851" i="1" s="1"/>
  <c r="AS813" i="3" s="1"/>
  <c r="AS608" i="1"/>
  <c r="AS570" i="3" s="1"/>
  <c r="AC161" i="1"/>
  <c r="O597" i="1"/>
  <c r="P598" i="1"/>
  <c r="N1066" i="1"/>
  <c r="AS616" i="1"/>
  <c r="AS578" i="3" s="1"/>
  <c r="P1067" i="1"/>
  <c r="O1066" i="1"/>
  <c r="AR1018" i="1"/>
  <c r="AS1018" i="1" s="1"/>
  <c r="AS980" i="3" s="1"/>
  <c r="AC1017" i="1"/>
  <c r="AD780" i="1"/>
  <c r="AD742" i="3" s="1"/>
  <c r="AC779" i="1"/>
  <c r="AD779" i="1" s="1"/>
  <c r="AD741" i="3" s="1"/>
  <c r="AD277" i="1"/>
  <c r="AD239" i="3" s="1"/>
  <c r="AR277" i="1"/>
  <c r="AS277" i="1" s="1"/>
  <c r="AS239" i="3" s="1"/>
  <c r="AE16" i="1"/>
  <c r="AE52" i="1"/>
  <c r="AE51" i="1" s="1"/>
  <c r="AE9" i="1" s="1"/>
  <c r="AS175" i="1"/>
  <c r="AS137" i="3" s="1"/>
  <c r="AR174" i="1"/>
  <c r="AS421" i="1"/>
  <c r="AS383" i="3" s="1"/>
  <c r="AR420" i="1"/>
  <c r="P74" i="1"/>
  <c r="O14" i="1"/>
  <c r="P14" i="1" s="1"/>
  <c r="AF954" i="1"/>
  <c r="AG955" i="1"/>
  <c r="AG917" i="3" s="1"/>
  <c r="AP954" i="1"/>
  <c r="AP916" i="3" s="1"/>
  <c r="AO37" i="1"/>
  <c r="AP37" i="1" s="1"/>
  <c r="AC325" i="1"/>
  <c r="AD326" i="1"/>
  <c r="AD288" i="3" s="1"/>
  <c r="AJ755" i="1"/>
  <c r="AJ717" i="3" s="1"/>
  <c r="AI754" i="1"/>
  <c r="AI33" i="1"/>
  <c r="AD598" i="1"/>
  <c r="AD560" i="3" s="1"/>
  <c r="AC597" i="1"/>
  <c r="AS781" i="1"/>
  <c r="AS743" i="3" s="1"/>
  <c r="AR780" i="1"/>
  <c r="AD400" i="1"/>
  <c r="AD362" i="3" s="1"/>
  <c r="AS1079" i="1"/>
  <c r="AS1041" i="3" s="1"/>
  <c r="AR861" i="1"/>
  <c r="AS861" i="1" s="1"/>
  <c r="AS823" i="3" s="1"/>
  <c r="AS939" i="1"/>
  <c r="AS901" i="3" s="1"/>
  <c r="AR620" i="1"/>
  <c r="AS620" i="1" s="1"/>
  <c r="AS582" i="3" s="1"/>
  <c r="AS621" i="1"/>
  <c r="AS583" i="3" s="1"/>
  <c r="P886" i="1"/>
  <c r="O35" i="1"/>
  <c r="P35" i="1" s="1"/>
  <c r="AS790" i="1"/>
  <c r="AS752" i="3" s="1"/>
  <c r="AR789" i="1"/>
  <c r="AC14" i="1"/>
  <c r="AP596" i="1"/>
  <c r="AP558" i="3" s="1"/>
  <c r="AO595" i="1"/>
  <c r="AO26" i="1"/>
  <c r="AP26" i="1" s="1"/>
  <c r="AS815" i="1"/>
  <c r="AS777" i="3" s="1"/>
  <c r="AR814" i="1"/>
  <c r="AS814" i="1" s="1"/>
  <c r="AS776" i="3" s="1"/>
  <c r="AQ1072" i="1"/>
  <c r="AS1072" i="1" s="1"/>
  <c r="AS1034" i="3" s="1"/>
  <c r="AB1071" i="1"/>
  <c r="AQ1071" i="1" s="1"/>
  <c r="AR444" i="1"/>
  <c r="AS444" i="1" s="1"/>
  <c r="AS406" i="3" s="1"/>
  <c r="AS445" i="1"/>
  <c r="AS407" i="3" s="1"/>
  <c r="AB53" i="1"/>
  <c r="AB12" i="1"/>
  <c r="AS1039" i="1"/>
  <c r="AS1001" i="3" s="1"/>
  <c r="AS222" i="1"/>
  <c r="AS184" i="3" s="1"/>
  <c r="AR221" i="1"/>
  <c r="AS221" i="1" s="1"/>
  <c r="AS183" i="3" s="1"/>
  <c r="AB75" i="1"/>
  <c r="AD76" i="1"/>
  <c r="AD38" i="3" s="1"/>
  <c r="AR61" i="1"/>
  <c r="AS62" i="1"/>
  <c r="AS24" i="3" s="1"/>
  <c r="AS355" i="1"/>
  <c r="AS317" i="3" s="1"/>
  <c r="AR349" i="1"/>
  <c r="AR722" i="1"/>
  <c r="AS722" i="1" s="1"/>
  <c r="AS684" i="3" s="1"/>
  <c r="AG595" i="1"/>
  <c r="AG557" i="3" s="1"/>
  <c r="AF25" i="1"/>
  <c r="AG25" i="1" s="1"/>
  <c r="AD334" i="1"/>
  <c r="AD296" i="3" s="1"/>
  <c r="AC333" i="1"/>
  <c r="AD333" i="1" s="1"/>
  <c r="AD295" i="3" s="1"/>
  <c r="AR598" i="1"/>
  <c r="AS599" i="1"/>
  <c r="AS561" i="3" s="1"/>
  <c r="AD110" i="1"/>
  <c r="AD72" i="3" s="1"/>
  <c r="AM955" i="1"/>
  <c r="AM917" i="3" s="1"/>
  <c r="AL954" i="1"/>
  <c r="AD420" i="1"/>
  <c r="AD382" i="3" s="1"/>
  <c r="AC419" i="1"/>
  <c r="AR309" i="1"/>
  <c r="AS309" i="1" s="1"/>
  <c r="AS271" i="3" s="1"/>
  <c r="AD309" i="1"/>
  <c r="AD271" i="3" s="1"/>
  <c r="AJ34" i="1"/>
  <c r="AC957" i="1"/>
  <c r="AR958" i="1"/>
  <c r="AS135" i="1"/>
  <c r="AS97" i="3" s="1"/>
  <c r="AS84" i="1"/>
  <c r="AS46" i="3" s="1"/>
  <c r="AR83" i="1"/>
  <c r="AS429" i="1"/>
  <c r="AS391" i="3" s="1"/>
  <c r="AR428" i="1"/>
  <c r="AS428" i="1" s="1"/>
  <c r="AS390" i="3" s="1"/>
  <c r="AJ18" i="1"/>
  <c r="AR373" i="1"/>
  <c r="AS374" i="1"/>
  <c r="AS336" i="3" s="1"/>
  <c r="AS1078" i="1"/>
  <c r="AS1040" i="3" s="1"/>
  <c r="AR266" i="1"/>
  <c r="AS267" i="1"/>
  <c r="AS229" i="3" s="1"/>
  <c r="AD266" i="1"/>
  <c r="AD228" i="3" s="1"/>
  <c r="AS1076" i="1"/>
  <c r="AS1038" i="3" s="1"/>
  <c r="AJ955" i="1"/>
  <c r="AJ917" i="3" s="1"/>
  <c r="AI954" i="1"/>
  <c r="AR733" i="1"/>
  <c r="AS734" i="1"/>
  <c r="AS696" i="3" s="1"/>
  <c r="AS593" i="1"/>
  <c r="AS555" i="3" s="1"/>
  <c r="AR592" i="1"/>
  <c r="AS592" i="1" s="1"/>
  <c r="AS554" i="3" s="1"/>
  <c r="AP755" i="1"/>
  <c r="AP717" i="3" s="1"/>
  <c r="AO754" i="1"/>
  <c r="AP754" i="1" s="1"/>
  <c r="AP716" i="3" s="1"/>
  <c r="AO33" i="1"/>
  <c r="AP33" i="1" s="1"/>
  <c r="AR400" i="1"/>
  <c r="AS401" i="1"/>
  <c r="AS363" i="3" s="1"/>
  <c r="AB957" i="1"/>
  <c r="AQ958" i="1"/>
  <c r="AB661" i="1"/>
  <c r="AB29" i="1"/>
  <c r="AS125" i="1"/>
  <c r="AS87" i="3" s="1"/>
  <c r="AR124" i="1"/>
  <c r="AB287" i="1"/>
  <c r="N282" i="1"/>
  <c r="N281" i="1" s="1"/>
  <c r="AB1017" i="1"/>
  <c r="AC123" i="1"/>
  <c r="AD123" i="1" s="1"/>
  <c r="AD85" i="3" s="1"/>
  <c r="AD124" i="1"/>
  <c r="AD86" i="3" s="1"/>
  <c r="AS215" i="1"/>
  <c r="AS177" i="3" s="1"/>
  <c r="AR214" i="1"/>
  <c r="AS214" i="1" s="1"/>
  <c r="AS176" i="3" s="1"/>
  <c r="AB1050" i="1"/>
  <c r="AQ1051" i="1"/>
  <c r="AS1051" i="1" s="1"/>
  <c r="AS1013" i="3" s="1"/>
  <c r="AD61" i="1"/>
  <c r="AD23" i="3" s="1"/>
  <c r="AR678" i="1"/>
  <c r="AS679" i="1"/>
  <c r="AS641" i="3" s="1"/>
  <c r="AR1031" i="1"/>
  <c r="AC1030" i="1"/>
  <c r="AR1030" i="1" s="1"/>
  <c r="AB272" i="1"/>
  <c r="AB271" i="1" s="1"/>
  <c r="AG661" i="1"/>
  <c r="AG623" i="3" s="1"/>
  <c r="AF660" i="1"/>
  <c r="AG660" i="1" s="1"/>
  <c r="AG622" i="3" s="1"/>
  <c r="AF28" i="1"/>
  <c r="AG28" i="1" s="1"/>
  <c r="O109" i="1"/>
  <c r="AR334" i="1"/>
  <c r="AS335" i="1"/>
  <c r="AS297" i="3" s="1"/>
  <c r="AP685" i="1"/>
  <c r="AP647" i="3" s="1"/>
  <c r="AO30" i="1"/>
  <c r="AP30" i="1" s="1"/>
  <c r="AR227" i="1"/>
  <c r="AS227" i="1" s="1"/>
  <c r="AS189" i="3" s="1"/>
  <c r="AS228" i="1"/>
  <c r="AS190" i="3" s="1"/>
  <c r="AJ661" i="1"/>
  <c r="AJ623" i="3" s="1"/>
  <c r="AI660" i="1"/>
  <c r="AJ660" i="1" s="1"/>
  <c r="AJ622" i="3" s="1"/>
  <c r="AI28" i="1"/>
  <c r="AJ28" i="1" s="1"/>
  <c r="AC891" i="1"/>
  <c r="AD891" i="1" s="1"/>
  <c r="AD853" i="3" s="1"/>
  <c r="AD892" i="1"/>
  <c r="AD854" i="3" s="1"/>
  <c r="AQ1082" i="1"/>
  <c r="AS1082" i="1" s="1"/>
  <c r="AS1044" i="3" s="1"/>
  <c r="AB1081" i="1"/>
  <c r="AQ1081" i="1" s="1"/>
  <c r="AS1081" i="1" s="1"/>
  <c r="AS1043" i="3" s="1"/>
  <c r="AD39" i="1"/>
  <c r="AS436" i="1"/>
  <c r="AS398" i="3" s="1"/>
  <c r="AR435" i="1"/>
  <c r="AH17" i="1"/>
  <c r="AH107" i="1"/>
  <c r="AR892" i="1"/>
  <c r="AC81" i="1"/>
  <c r="AD82" i="1"/>
  <c r="AD44" i="3" s="1"/>
  <c r="AR901" i="1"/>
  <c r="AC900" i="1"/>
  <c r="AR900" i="1" s="1"/>
  <c r="AD901" i="1"/>
  <c r="AD318" i="1"/>
  <c r="AD280" i="3" s="1"/>
  <c r="AC317" i="1"/>
  <c r="AD317" i="1" s="1"/>
  <c r="AD279" i="3" s="1"/>
  <c r="AC278" i="1"/>
  <c r="AC272" i="1" s="1"/>
  <c r="P278" i="1"/>
  <c r="O272" i="1"/>
  <c r="AB26" i="1"/>
  <c r="AS185" i="1"/>
  <c r="AS147" i="3" s="1"/>
  <c r="AR184" i="1"/>
  <c r="AD409" i="1"/>
  <c r="AD371" i="3" s="1"/>
  <c r="AC408" i="1"/>
  <c r="AD408" i="1" s="1"/>
  <c r="AD370" i="3" s="1"/>
  <c r="AD664" i="1"/>
  <c r="AD626" i="3" s="1"/>
  <c r="AC663" i="1"/>
  <c r="P325" i="1"/>
  <c r="O324" i="1"/>
  <c r="AJ595" i="1"/>
  <c r="AJ557" i="3" s="1"/>
  <c r="AI25" i="1"/>
  <c r="AJ25" i="1" s="1"/>
  <c r="AS451" i="1"/>
  <c r="AS413" i="3" s="1"/>
  <c r="AR450" i="1"/>
  <c r="AS450" i="1" s="1"/>
  <c r="AS412" i="3" s="1"/>
  <c r="AS406" i="1"/>
  <c r="AS368" i="3" s="1"/>
  <c r="AR405" i="1"/>
  <c r="AS410" i="1"/>
  <c r="AS372" i="3" s="1"/>
  <c r="AR409" i="1"/>
  <c r="AS165" i="1"/>
  <c r="AS127" i="3" s="1"/>
  <c r="N10" i="1"/>
  <c r="O662" i="1"/>
  <c r="P663" i="1"/>
  <c r="O747" i="1"/>
  <c r="P748" i="1"/>
  <c r="AR205" i="1"/>
  <c r="AS205" i="1" s="1"/>
  <c r="AS167" i="3" s="1"/>
  <c r="AS206" i="1"/>
  <c r="AS168" i="3" s="1"/>
  <c r="AS709" i="1"/>
  <c r="AS671" i="3" s="1"/>
  <c r="AR708" i="1"/>
  <c r="AD749" i="1"/>
  <c r="AD711" i="3" s="1"/>
  <c r="AC748" i="1"/>
  <c r="AD349" i="1"/>
  <c r="AD311" i="3" s="1"/>
  <c r="P1071" i="1"/>
  <c r="AS649" i="1"/>
  <c r="AS611" i="3" s="1"/>
  <c r="AC979" i="1"/>
  <c r="AR979" i="1" s="1"/>
  <c r="AR980" i="1"/>
  <c r="AS111" i="1"/>
  <c r="AS73" i="3" s="1"/>
  <c r="AS118" i="1"/>
  <c r="AS80" i="3" s="1"/>
  <c r="AR117" i="1"/>
  <c r="AS117" i="1" s="1"/>
  <c r="AS79" i="3" s="1"/>
  <c r="O31" i="1"/>
  <c r="AM108" i="1"/>
  <c r="AM70" i="3" s="1"/>
  <c r="AL107" i="1"/>
  <c r="AL17" i="1"/>
  <c r="AR635" i="1"/>
  <c r="AS636" i="1"/>
  <c r="AS598" i="3" s="1"/>
  <c r="AS425" i="1"/>
  <c r="AS387" i="3" s="1"/>
  <c r="P54" i="1"/>
  <c r="P11" i="1" s="1"/>
  <c r="O11" i="1"/>
  <c r="AS156" i="1"/>
  <c r="AS118" i="3" s="1"/>
  <c r="AR155" i="1"/>
  <c r="AS155" i="1" s="1"/>
  <c r="AS117" i="3" s="1"/>
  <c r="AM685" i="1"/>
  <c r="AM647" i="3" s="1"/>
  <c r="AL30" i="1"/>
  <c r="AM30" i="1" s="1"/>
  <c r="AB18" i="1"/>
  <c r="AQ76" i="1"/>
  <c r="AS77" i="1"/>
  <c r="AS39" i="3" s="1"/>
  <c r="AB305" i="1"/>
  <c r="P60" i="1"/>
  <c r="O59" i="1"/>
  <c r="AC1067" i="1"/>
  <c r="AR1068" i="1"/>
  <c r="AF754" i="1"/>
  <c r="AG754" i="1" s="1"/>
  <c r="AG716" i="3" s="1"/>
  <c r="AG755" i="1"/>
  <c r="AG717" i="3" s="1"/>
  <c r="AF33" i="1"/>
  <c r="AG33" i="1" s="1"/>
  <c r="AS665" i="1"/>
  <c r="AS627" i="3" s="1"/>
  <c r="AR664" i="1"/>
  <c r="AQ1068" i="1"/>
  <c r="AB1067" i="1"/>
  <c r="O81" i="1"/>
  <c r="P82" i="1"/>
  <c r="AS820" i="1"/>
  <c r="AS782" i="3" s="1"/>
  <c r="AR819" i="1"/>
  <c r="AS819" i="1" s="1"/>
  <c r="AS781" i="3" s="1"/>
  <c r="O311" i="1"/>
  <c r="N311" i="1"/>
  <c r="AB311" i="1" s="1"/>
  <c r="AQ311" i="1" s="1"/>
  <c r="R311" i="1"/>
  <c r="AT311" i="1" s="1"/>
  <c r="S311" i="1"/>
  <c r="AU311" i="1" s="1"/>
  <c r="AJ53" i="1"/>
  <c r="AJ15" i="3" s="1"/>
  <c r="AI10" i="1"/>
  <c r="AJ10" i="1" s="1"/>
  <c r="AD55" i="1"/>
  <c r="AD17" i="3" s="1"/>
  <c r="AC54" i="1"/>
  <c r="AD844" i="1"/>
  <c r="AD806" i="3" s="1"/>
  <c r="AD887" i="1"/>
  <c r="AD849" i="3" s="1"/>
  <c r="AC886" i="1"/>
  <c r="AD886" i="1" s="1"/>
  <c r="AS68" i="1"/>
  <c r="AS30" i="3" s="1"/>
  <c r="AR67" i="1"/>
  <c r="AS321" i="1"/>
  <c r="AS283" i="3" s="1"/>
  <c r="AB1030" i="1"/>
  <c r="AQ1030" i="1" s="1"/>
  <c r="AQ1031" i="1"/>
  <c r="AR749" i="1"/>
  <c r="AS750" i="1"/>
  <c r="AS712" i="3" s="1"/>
  <c r="AS674" i="1"/>
  <c r="AS636" i="3" s="1"/>
  <c r="AR673" i="1"/>
  <c r="AR844" i="1"/>
  <c r="AS844" i="1" s="1"/>
  <c r="AS806" i="3" s="1"/>
  <c r="AS845" i="1"/>
  <c r="AS807" i="3" s="1"/>
  <c r="AR298" i="1"/>
  <c r="AS298" i="1" s="1"/>
  <c r="AS260" i="3" s="1"/>
  <c r="AS299" i="1"/>
  <c r="AS261" i="3" s="1"/>
  <c r="AQ349" i="1"/>
  <c r="AQ333" i="1" s="1"/>
  <c r="AQ324" i="1" s="1"/>
  <c r="AQ21" i="1" s="1"/>
  <c r="AS350" i="1"/>
  <c r="AS312" i="3" s="1"/>
  <c r="AO16" i="1"/>
  <c r="AP16" i="1" s="1"/>
  <c r="AP107" i="1"/>
  <c r="AP69" i="3" s="1"/>
  <c r="AI17" i="1"/>
  <c r="AI107" i="1"/>
  <c r="AJ108" i="1"/>
  <c r="AJ70" i="3" s="1"/>
  <c r="AQ18" i="1"/>
  <c r="AS296" i="1"/>
  <c r="AS258" i="3" s="1"/>
  <c r="AR295" i="1"/>
  <c r="AS295" i="1" s="1"/>
  <c r="AS257" i="3" s="1"/>
  <c r="P1042" i="1"/>
  <c r="O39" i="1"/>
  <c r="P39" i="1" s="1"/>
  <c r="AO13" i="1"/>
  <c r="AP13" i="1" s="1"/>
  <c r="AP73" i="1"/>
  <c r="AP35" i="3" s="1"/>
  <c r="AQ12" i="1"/>
  <c r="AQ53" i="1"/>
  <c r="AR74" i="1"/>
  <c r="AD654" i="1"/>
  <c r="AD616" i="3" s="1"/>
  <c r="AC653" i="1"/>
  <c r="AR55" i="1"/>
  <c r="AS56" i="1"/>
  <c r="AS18" i="3" s="1"/>
  <c r="AC305" i="1"/>
  <c r="P305" i="1"/>
  <c r="AF107" i="1"/>
  <c r="AF17" i="1"/>
  <c r="AG17" i="1" s="1"/>
  <c r="AG108" i="1"/>
  <c r="AG70" i="3" s="1"/>
  <c r="P957" i="1"/>
  <c r="O956" i="1"/>
  <c r="AC287" i="1"/>
  <c r="P287" i="1"/>
  <c r="O282" i="1"/>
  <c r="O366" i="1"/>
  <c r="B312" i="1"/>
  <c r="E313" i="1"/>
  <c r="AC288" i="1"/>
  <c r="P288" i="1"/>
  <c r="AD405" i="1"/>
  <c r="AD367" i="3" s="1"/>
  <c r="AC404" i="1"/>
  <c r="AD404" i="1" s="1"/>
  <c r="AD366" i="3" s="1"/>
  <c r="AS1024" i="1"/>
  <c r="AS986" i="3" s="1"/>
  <c r="O23" i="1"/>
  <c r="P23" i="1" s="1"/>
  <c r="AR367" i="1"/>
  <c r="AS368" i="1"/>
  <c r="AS330" i="3" s="1"/>
  <c r="AD733" i="1"/>
  <c r="AD695" i="3" s="1"/>
  <c r="N28" i="1"/>
  <c r="AC66" i="1"/>
  <c r="AD66" i="1" s="1"/>
  <c r="AD28" i="3" s="1"/>
  <c r="AD67" i="1"/>
  <c r="AD29" i="3" s="1"/>
  <c r="AL660" i="1"/>
  <c r="AM660" i="1" s="1"/>
  <c r="AM622" i="3" s="1"/>
  <c r="AM661" i="1"/>
  <c r="AM623" i="3" s="1"/>
  <c r="AL28" i="1"/>
  <c r="AM28" i="1" s="1"/>
  <c r="AS759" i="1"/>
  <c r="AS721" i="3" s="1"/>
  <c r="AR758" i="1"/>
  <c r="AD708" i="1"/>
  <c r="AD670" i="3" s="1"/>
  <c r="AC707" i="1"/>
  <c r="AD707" i="1" s="1"/>
  <c r="AD669" i="3" s="1"/>
  <c r="AR1050" i="1"/>
  <c r="AC1042" i="1"/>
  <c r="AR1042" i="1" s="1"/>
  <c r="AD367" i="1"/>
  <c r="AD329" i="3" s="1"/>
  <c r="AS762" i="1"/>
  <c r="AS724" i="3" s="1"/>
  <c r="AR761" i="1"/>
  <c r="AS761" i="1" s="1"/>
  <c r="AS723" i="3" s="1"/>
  <c r="P161" i="1"/>
  <c r="O160" i="1"/>
  <c r="P419" i="1"/>
  <c r="O418" i="1"/>
  <c r="AR169" i="1"/>
  <c r="AS169" i="1" s="1"/>
  <c r="AS131" i="3" s="1"/>
  <c r="AS170" i="1"/>
  <c r="AS132" i="3" s="1"/>
  <c r="AS775" i="1"/>
  <c r="AS737" i="3" s="1"/>
  <c r="AR774" i="1"/>
  <c r="AS774" i="1" s="1"/>
  <c r="AS736" i="3" s="1"/>
  <c r="AL595" i="1"/>
  <c r="AM596" i="1"/>
  <c r="AM558" i="3" s="1"/>
  <c r="AL26" i="1"/>
  <c r="AM26" i="1" s="1"/>
  <c r="AC434" i="1"/>
  <c r="AD434" i="1" s="1"/>
  <c r="AD396" i="3" s="1"/>
  <c r="AD435" i="1"/>
  <c r="AD397" i="3" s="1"/>
  <c r="AN53" i="1"/>
  <c r="AN12" i="1"/>
  <c r="AP12" i="1" s="1"/>
  <c r="AP59" i="1"/>
  <c r="AP21" i="3" s="1"/>
  <c r="AC173" i="1"/>
  <c r="AD173" i="1" s="1"/>
  <c r="AD135" i="3" s="1"/>
  <c r="AD174" i="1"/>
  <c r="AD136" i="3" s="1"/>
  <c r="AF53" i="1"/>
  <c r="AG59" i="1"/>
  <c r="AG21" i="3" s="1"/>
  <c r="AF12" i="1"/>
  <c r="AG12" i="1" s="1"/>
  <c r="AQ980" i="1"/>
  <c r="AB979" i="1"/>
  <c r="AQ979" i="1" s="1"/>
  <c r="AQ733" i="1"/>
  <c r="AQ685" i="1" s="1"/>
  <c r="AQ660" i="1" s="1"/>
  <c r="AS253" i="1"/>
  <c r="AS215" i="3" s="1"/>
  <c r="AR252" i="1"/>
  <c r="AS252" i="1" s="1"/>
  <c r="AS214" i="3" s="1"/>
  <c r="AD687" i="1"/>
  <c r="AD649" i="3" s="1"/>
  <c r="AS1023" i="1"/>
  <c r="AS985" i="3" s="1"/>
  <c r="AC183" i="1"/>
  <c r="AD183" i="1" s="1"/>
  <c r="AD145" i="3" s="1"/>
  <c r="AD184" i="1"/>
  <c r="AD146" i="3" s="1"/>
  <c r="P310" i="1"/>
  <c r="AC310" i="1"/>
  <c r="AR694" i="1"/>
  <c r="AR138" i="1"/>
  <c r="AS138" i="1" s="1"/>
  <c r="AS100" i="3" s="1"/>
  <c r="AS139" i="1"/>
  <c r="AS101" i="3" s="1"/>
  <c r="AR326" i="1"/>
  <c r="AS327" i="1"/>
  <c r="AS289" i="3" s="1"/>
  <c r="AD373" i="1"/>
  <c r="AD335" i="3" s="1"/>
  <c r="AC372" i="1"/>
  <c r="AD372" i="1" s="1"/>
  <c r="AD334" i="3" s="1"/>
  <c r="AC757" i="1"/>
  <c r="AD758" i="1"/>
  <c r="AD720" i="3" s="1"/>
  <c r="AM73" i="1"/>
  <c r="AM35" i="3" s="1"/>
  <c r="AL13" i="1"/>
  <c r="AM13" i="1" s="1"/>
  <c r="AQ756" i="1" l="1"/>
  <c r="AQ755" i="1" s="1"/>
  <c r="AQ754" i="1" s="1"/>
  <c r="P686" i="1"/>
  <c r="BA240" i="3"/>
  <c r="N754" i="1"/>
  <c r="AD966" i="1"/>
  <c r="AD928" i="3" s="1"/>
  <c r="AD694" i="1"/>
  <c r="AD656" i="3" s="1"/>
  <c r="AB31" i="1"/>
  <c r="AB685" i="1"/>
  <c r="AB30" i="1" s="1"/>
  <c r="AR317" i="1"/>
  <c r="AS317" i="1" s="1"/>
  <c r="AS279" i="3" s="1"/>
  <c r="AQ26" i="1"/>
  <c r="AJ754" i="1"/>
  <c r="AJ716" i="3" s="1"/>
  <c r="AS635" i="1"/>
  <c r="AS597" i="3" s="1"/>
  <c r="AM17" i="1"/>
  <c r="N31" i="1"/>
  <c r="P31" i="1" s="1"/>
  <c r="N685" i="1"/>
  <c r="AR615" i="1"/>
  <c r="AS615" i="1" s="1"/>
  <c r="AS577" i="3" s="1"/>
  <c r="AS900" i="1"/>
  <c r="AS862" i="3" s="1"/>
  <c r="AK16" i="1"/>
  <c r="AK52" i="1"/>
  <c r="AK51" i="1" s="1"/>
  <c r="AK9" i="1" s="1"/>
  <c r="AS901" i="1"/>
  <c r="AS863" i="3" s="1"/>
  <c r="AS1071" i="1"/>
  <c r="AS1033" i="3" s="1"/>
  <c r="AS294" i="1"/>
  <c r="AS256" i="3" s="1"/>
  <c r="AR291" i="1"/>
  <c r="AS291" i="1" s="1"/>
  <c r="AS253" i="3" s="1"/>
  <c r="AS678" i="1"/>
  <c r="AS640" i="3" s="1"/>
  <c r="AQ694" i="1"/>
  <c r="AS694" i="1" s="1"/>
  <c r="AS656" i="3" s="1"/>
  <c r="AS695" i="1"/>
  <c r="AS657" i="3" s="1"/>
  <c r="AQ29" i="1"/>
  <c r="AD1071" i="1"/>
  <c r="AD1033" i="3" s="1"/>
  <c r="AC366" i="1"/>
  <c r="AC22" i="1" s="1"/>
  <c r="AD22" i="1" s="1"/>
  <c r="AS1068" i="1"/>
  <c r="AS1030" i="3" s="1"/>
  <c r="AD1017" i="1"/>
  <c r="AD980" i="3"/>
  <c r="AC109" i="1"/>
  <c r="AD109" i="1" s="1"/>
  <c r="AD71" i="3" s="1"/>
  <c r="AD1050" i="1"/>
  <c r="BA311" i="1"/>
  <c r="BA273" i="3" s="1"/>
  <c r="AU273" i="3"/>
  <c r="AZ311" i="1"/>
  <c r="AZ273" i="3" s="1"/>
  <c r="AT273" i="3"/>
  <c r="AD615" i="1"/>
  <c r="AD577" i="3" s="1"/>
  <c r="AC607" i="1"/>
  <c r="AD607" i="1" s="1"/>
  <c r="AD569" i="3" s="1"/>
  <c r="AD1081" i="1"/>
  <c r="AD1043" i="3" s="1"/>
  <c r="AS958" i="1"/>
  <c r="AS920" i="3" s="1"/>
  <c r="AD979" i="1"/>
  <c r="AD941" i="3" s="1"/>
  <c r="AD942" i="3"/>
  <c r="AD900" i="1"/>
  <c r="AD862" i="3" s="1"/>
  <c r="AD863" i="3"/>
  <c r="AD1067" i="1"/>
  <c r="AD1030" i="3"/>
  <c r="AD1030" i="1"/>
  <c r="AD992" i="3" s="1"/>
  <c r="AD993" i="3"/>
  <c r="E278" i="3"/>
  <c r="B277" i="3"/>
  <c r="AQ35" i="1"/>
  <c r="AD272" i="1"/>
  <c r="AD234" i="3" s="1"/>
  <c r="AC271" i="1"/>
  <c r="AM595" i="1"/>
  <c r="AM557" i="3" s="1"/>
  <c r="AL25" i="1"/>
  <c r="AM25" i="1" s="1"/>
  <c r="AR748" i="1"/>
  <c r="AS749" i="1"/>
  <c r="AS711" i="3" s="1"/>
  <c r="AQ1067" i="1"/>
  <c r="AB1066" i="1"/>
  <c r="AC1066" i="1"/>
  <c r="AR1067" i="1"/>
  <c r="AR424" i="1"/>
  <c r="AS424" i="1" s="1"/>
  <c r="AS386" i="3" s="1"/>
  <c r="AS979" i="1"/>
  <c r="AS941" i="3" s="1"/>
  <c r="P747" i="1"/>
  <c r="O746" i="1"/>
  <c r="AD957" i="1"/>
  <c r="AR957" i="1"/>
  <c r="AC956" i="1"/>
  <c r="AB10" i="1"/>
  <c r="AP595" i="1"/>
  <c r="AP557" i="3" s="1"/>
  <c r="AO25" i="1"/>
  <c r="AP25" i="1" s="1"/>
  <c r="P1066" i="1"/>
  <c r="O40" i="1"/>
  <c r="AD161" i="1"/>
  <c r="AD123" i="3" s="1"/>
  <c r="AC160" i="1"/>
  <c r="AS887" i="1"/>
  <c r="AS849" i="3" s="1"/>
  <c r="AS326" i="1"/>
  <c r="AS288" i="3" s="1"/>
  <c r="AR325" i="1"/>
  <c r="P366" i="1"/>
  <c r="O22" i="1"/>
  <c r="P22" i="1" s="1"/>
  <c r="AG107" i="1"/>
  <c r="AG69" i="3" s="1"/>
  <c r="AF16" i="1"/>
  <c r="AG16" i="1" s="1"/>
  <c r="AR14" i="1"/>
  <c r="AI16" i="1"/>
  <c r="AJ107" i="1"/>
  <c r="AJ69" i="3" s="1"/>
  <c r="P59" i="1"/>
  <c r="O53" i="1"/>
  <c r="O12" i="1"/>
  <c r="P12" i="1" s="1"/>
  <c r="AR404" i="1"/>
  <c r="AS404" i="1" s="1"/>
  <c r="AS366" i="3" s="1"/>
  <c r="AS405" i="1"/>
  <c r="AS367" i="3" s="1"/>
  <c r="AD663" i="1"/>
  <c r="AD625" i="3" s="1"/>
  <c r="AC662" i="1"/>
  <c r="AC60" i="1"/>
  <c r="AQ1017" i="1"/>
  <c r="AB1016" i="1"/>
  <c r="AQ1016" i="1" s="1"/>
  <c r="AR82" i="1"/>
  <c r="AS83" i="1"/>
  <c r="AS45" i="3" s="1"/>
  <c r="AM954" i="1"/>
  <c r="AM916" i="3" s="1"/>
  <c r="AL37" i="1"/>
  <c r="AM37" i="1" s="1"/>
  <c r="AS61" i="1"/>
  <c r="AS23" i="3" s="1"/>
  <c r="AC399" i="1"/>
  <c r="AJ33" i="1"/>
  <c r="P648" i="1"/>
  <c r="O27" i="1"/>
  <c r="P27" i="1" s="1"/>
  <c r="AQ28" i="1"/>
  <c r="AN52" i="1"/>
  <c r="AN51" i="1" s="1"/>
  <c r="AN9" i="1" s="1"/>
  <c r="AN10" i="1"/>
  <c r="AP10" i="1" s="1"/>
  <c r="AP53" i="1"/>
  <c r="AP15" i="3" s="1"/>
  <c r="AR757" i="1"/>
  <c r="AS758" i="1"/>
  <c r="AS720" i="3" s="1"/>
  <c r="P282" i="1"/>
  <c r="O281" i="1"/>
  <c r="P281" i="1" s="1"/>
  <c r="AD54" i="1"/>
  <c r="AC11" i="1"/>
  <c r="P311" i="1"/>
  <c r="AC311" i="1"/>
  <c r="AR663" i="1"/>
  <c r="AS664" i="1"/>
  <c r="AS626" i="3" s="1"/>
  <c r="AR707" i="1"/>
  <c r="AS707" i="1" s="1"/>
  <c r="AS669" i="3" s="1"/>
  <c r="AS708" i="1"/>
  <c r="AS670" i="3" s="1"/>
  <c r="O661" i="1"/>
  <c r="P662" i="1"/>
  <c r="O29" i="1"/>
  <c r="P29" i="1" s="1"/>
  <c r="O271" i="1"/>
  <c r="P272" i="1"/>
  <c r="AQ957" i="1"/>
  <c r="AB956" i="1"/>
  <c r="AS266" i="1"/>
  <c r="AS228" i="3" s="1"/>
  <c r="AR779" i="1"/>
  <c r="AS779" i="1" s="1"/>
  <c r="AS741" i="3" s="1"/>
  <c r="AS780" i="1"/>
  <c r="AS742" i="3" s="1"/>
  <c r="AD325" i="1"/>
  <c r="AD287" i="3" s="1"/>
  <c r="AC324" i="1"/>
  <c r="AS420" i="1"/>
  <c r="AS382" i="3" s="1"/>
  <c r="AR419" i="1"/>
  <c r="AC686" i="1"/>
  <c r="AD366" i="1"/>
  <c r="AD328" i="3" s="1"/>
  <c r="AQ10" i="1"/>
  <c r="AQ305" i="1"/>
  <c r="AD81" i="1"/>
  <c r="AD43" i="3" s="1"/>
  <c r="AC15" i="1"/>
  <c r="AD15" i="1" s="1"/>
  <c r="AQ287" i="1"/>
  <c r="AQ282" i="1" s="1"/>
  <c r="AQ281" i="1" s="1"/>
  <c r="AB282" i="1"/>
  <c r="AB281" i="1" s="1"/>
  <c r="AS733" i="1"/>
  <c r="AS695" i="3" s="1"/>
  <c r="AB74" i="1"/>
  <c r="AD75" i="1"/>
  <c r="AD37" i="3" s="1"/>
  <c r="AS687" i="1"/>
  <c r="AS649" i="3" s="1"/>
  <c r="O755" i="1"/>
  <c r="P756" i="1"/>
  <c r="O34" i="1"/>
  <c r="P34" i="1" s="1"/>
  <c r="AG53" i="1"/>
  <c r="AG15" i="3" s="1"/>
  <c r="AF52" i="1"/>
  <c r="AF10" i="1"/>
  <c r="AG10" i="1" s="1"/>
  <c r="AR288" i="1"/>
  <c r="AS288" i="1" s="1"/>
  <c r="AS250" i="3" s="1"/>
  <c r="AD288" i="1"/>
  <c r="AD250" i="3" s="1"/>
  <c r="AD287" i="1"/>
  <c r="AD249" i="3" s="1"/>
  <c r="AR287" i="1"/>
  <c r="AD305" i="1"/>
  <c r="AD267" i="3" s="1"/>
  <c r="AR305" i="1"/>
  <c r="AR66" i="1"/>
  <c r="AS66" i="1" s="1"/>
  <c r="AS28" i="3" s="1"/>
  <c r="AS67" i="1"/>
  <c r="AS29" i="3" s="1"/>
  <c r="AR278" i="1"/>
  <c r="AD278" i="1"/>
  <c r="AD240" i="3" s="1"/>
  <c r="AR891" i="1"/>
  <c r="AS891" i="1" s="1"/>
  <c r="AS853" i="3" s="1"/>
  <c r="AS892" i="1"/>
  <c r="AS854" i="3" s="1"/>
  <c r="AS1030" i="1"/>
  <c r="AS992" i="3" s="1"/>
  <c r="AQ1050" i="1"/>
  <c r="AS1050" i="1" s="1"/>
  <c r="AS1012" i="3" s="1"/>
  <c r="AB1042" i="1"/>
  <c r="AQ1042" i="1" s="1"/>
  <c r="AS1042" i="1" s="1"/>
  <c r="AS1004" i="3" s="1"/>
  <c r="AR123" i="1"/>
  <c r="AS123" i="1" s="1"/>
  <c r="AS85" i="3" s="1"/>
  <c r="AS124" i="1"/>
  <c r="AS86" i="3" s="1"/>
  <c r="AS400" i="1"/>
  <c r="AS362" i="3" s="1"/>
  <c r="AJ954" i="1"/>
  <c r="AJ916" i="3" s="1"/>
  <c r="AI37" i="1"/>
  <c r="AJ37" i="1" s="1"/>
  <c r="AD597" i="1"/>
  <c r="AD559" i="3" s="1"/>
  <c r="AO52" i="1"/>
  <c r="AD757" i="1"/>
  <c r="AD719" i="3" s="1"/>
  <c r="AC756" i="1"/>
  <c r="P418" i="1"/>
  <c r="O24" i="1"/>
  <c r="P24" i="1" s="1"/>
  <c r="AS367" i="1"/>
  <c r="AS329" i="3" s="1"/>
  <c r="E314" i="1"/>
  <c r="B313" i="1"/>
  <c r="P956" i="1"/>
  <c r="O955" i="1"/>
  <c r="O37" i="1"/>
  <c r="P37" i="1" s="1"/>
  <c r="AR672" i="1"/>
  <c r="AS672" i="1" s="1"/>
  <c r="AS634" i="3" s="1"/>
  <c r="AS673" i="1"/>
  <c r="AS635" i="3" s="1"/>
  <c r="AI52" i="1"/>
  <c r="AM107" i="1"/>
  <c r="AM69" i="3" s="1"/>
  <c r="AL16" i="1"/>
  <c r="AL52" i="1"/>
  <c r="AR110" i="1"/>
  <c r="AR161" i="1"/>
  <c r="AS184" i="1"/>
  <c r="AS146" i="3" s="1"/>
  <c r="AR183" i="1"/>
  <c r="AS183" i="1" s="1"/>
  <c r="AS145" i="3" s="1"/>
  <c r="AH16" i="1"/>
  <c r="AH52" i="1"/>
  <c r="AH51" i="1" s="1"/>
  <c r="AH9" i="1" s="1"/>
  <c r="AR333" i="1"/>
  <c r="AS333" i="1" s="1"/>
  <c r="AS295" i="3" s="1"/>
  <c r="AS334" i="1"/>
  <c r="AS296" i="3" s="1"/>
  <c r="AS1031" i="1"/>
  <c r="AS993" i="3" s="1"/>
  <c r="AR372" i="1"/>
  <c r="AS372" i="1" s="1"/>
  <c r="AS334" i="3" s="1"/>
  <c r="AS373" i="1"/>
  <c r="AS335" i="3" s="1"/>
  <c r="AR134" i="1"/>
  <c r="AS134" i="1" s="1"/>
  <c r="AS96" i="3" s="1"/>
  <c r="AC73" i="1"/>
  <c r="AS174" i="1"/>
  <c r="AS136" i="3" s="1"/>
  <c r="AR173" i="1"/>
  <c r="AS173" i="1" s="1"/>
  <c r="AS135" i="3" s="1"/>
  <c r="N40" i="1"/>
  <c r="N955" i="1"/>
  <c r="AD848" i="3"/>
  <c r="AD310" i="1"/>
  <c r="AD272" i="3" s="1"/>
  <c r="AR310" i="1"/>
  <c r="AS310" i="1" s="1"/>
  <c r="AS272" i="3" s="1"/>
  <c r="R312" i="1"/>
  <c r="AT312" i="1" s="1"/>
  <c r="S312" i="1"/>
  <c r="AU312" i="1" s="1"/>
  <c r="N312" i="1"/>
  <c r="AB312" i="1" s="1"/>
  <c r="AQ312" i="1" s="1"/>
  <c r="O312" i="1"/>
  <c r="AR54" i="1"/>
  <c r="AS55" i="1"/>
  <c r="AS17" i="3" s="1"/>
  <c r="AC35" i="1"/>
  <c r="AQ75" i="1"/>
  <c r="AS76" i="1"/>
  <c r="AS38" i="3" s="1"/>
  <c r="AJ17" i="1"/>
  <c r="P109" i="1"/>
  <c r="O18" i="1"/>
  <c r="P18" i="1" s="1"/>
  <c r="AC418" i="1"/>
  <c r="AD419" i="1"/>
  <c r="AD381" i="3" s="1"/>
  <c r="AS598" i="1"/>
  <c r="AS560" i="3" s="1"/>
  <c r="AR597" i="1"/>
  <c r="AS349" i="1"/>
  <c r="AS311" i="3" s="1"/>
  <c r="AS789" i="1"/>
  <c r="AS751" i="3" s="1"/>
  <c r="AR788" i="1"/>
  <c r="AS788" i="1" s="1"/>
  <c r="AS750" i="3" s="1"/>
  <c r="AG954" i="1"/>
  <c r="AG916" i="3" s="1"/>
  <c r="AF37" i="1"/>
  <c r="AG37" i="1" s="1"/>
  <c r="AC1016" i="1"/>
  <c r="AR1016" i="1" s="1"/>
  <c r="AR1017" i="1"/>
  <c r="AR653" i="1"/>
  <c r="AS654" i="1"/>
  <c r="AS616" i="3" s="1"/>
  <c r="P1016" i="1"/>
  <c r="O38" i="1"/>
  <c r="P38" i="1" s="1"/>
  <c r="AC282" i="1"/>
  <c r="P160" i="1"/>
  <c r="O19" i="1"/>
  <c r="P19" i="1" s="1"/>
  <c r="AD653" i="1"/>
  <c r="AD615" i="3" s="1"/>
  <c r="AC648" i="1"/>
  <c r="P81" i="1"/>
  <c r="O15" i="1"/>
  <c r="P15" i="1" s="1"/>
  <c r="AS980" i="1"/>
  <c r="AS942" i="3" s="1"/>
  <c r="AD748" i="1"/>
  <c r="AD710" i="3" s="1"/>
  <c r="AC747" i="1"/>
  <c r="AR408" i="1"/>
  <c r="AS408" i="1" s="1"/>
  <c r="AS370" i="3" s="1"/>
  <c r="AS409" i="1"/>
  <c r="AS371" i="3" s="1"/>
  <c r="P324" i="1"/>
  <c r="O21" i="1"/>
  <c r="P21" i="1" s="1"/>
  <c r="AS435" i="1"/>
  <c r="AS397" i="3" s="1"/>
  <c r="AR434" i="1"/>
  <c r="AS434" i="1" s="1"/>
  <c r="AS396" i="3" s="1"/>
  <c r="AB660" i="1"/>
  <c r="AB28" i="1"/>
  <c r="O73" i="1"/>
  <c r="O596" i="1"/>
  <c r="P597" i="1"/>
  <c r="AQ34" i="1" l="1"/>
  <c r="AQ25" i="1"/>
  <c r="AR1066" i="1"/>
  <c r="AC40" i="1"/>
  <c r="AQ1066" i="1"/>
  <c r="AB40" i="1"/>
  <c r="AD40" i="1" s="1"/>
  <c r="AR686" i="1"/>
  <c r="AR31" i="1" s="1"/>
  <c r="P40" i="1"/>
  <c r="AC596" i="1"/>
  <c r="AC595" i="1" s="1"/>
  <c r="AR607" i="1"/>
  <c r="AS607" i="1" s="1"/>
  <c r="AS569" i="3" s="1"/>
  <c r="AS1017" i="1"/>
  <c r="AS979" i="3" s="1"/>
  <c r="AQ31" i="1"/>
  <c r="AC18" i="1"/>
  <c r="AD18" i="1" s="1"/>
  <c r="N30" i="1"/>
  <c r="N660" i="1"/>
  <c r="AM16" i="1"/>
  <c r="AS287" i="1"/>
  <c r="AS249" i="3" s="1"/>
  <c r="AS1016" i="1"/>
  <c r="AS978" i="3" s="1"/>
  <c r="AR366" i="1"/>
  <c r="AS366" i="1" s="1"/>
  <c r="AS328" i="3" s="1"/>
  <c r="AD11" i="1"/>
  <c r="AD16" i="3"/>
  <c r="AD956" i="1"/>
  <c r="AD919" i="3"/>
  <c r="AD1042" i="1"/>
  <c r="AD1004" i="3" s="1"/>
  <c r="AD1012" i="3"/>
  <c r="BA312" i="1"/>
  <c r="BA274" i="3" s="1"/>
  <c r="AU274" i="3"/>
  <c r="AZ312" i="1"/>
  <c r="AZ274" i="3" s="1"/>
  <c r="AT274" i="3"/>
  <c r="AD1029" i="3"/>
  <c r="AD1066" i="1"/>
  <c r="AD1028" i="3" s="1"/>
  <c r="AD1016" i="1"/>
  <c r="AD978" i="3" s="1"/>
  <c r="AD979" i="3"/>
  <c r="B278" i="3"/>
  <c r="E279" i="3"/>
  <c r="AQ74" i="1"/>
  <c r="AS75" i="1"/>
  <c r="AS37" i="3" s="1"/>
  <c r="E315" i="1"/>
  <c r="B314" i="1"/>
  <c r="AP52" i="1"/>
  <c r="AO51" i="1"/>
  <c r="AO9" i="1" s="1"/>
  <c r="AD399" i="1"/>
  <c r="AD361" i="3" s="1"/>
  <c r="AC23" i="1"/>
  <c r="AD23" i="1" s="1"/>
  <c r="P53" i="1"/>
  <c r="O10" i="1"/>
  <c r="P10" i="1" s="1"/>
  <c r="AR886" i="1"/>
  <c r="P746" i="1"/>
  <c r="O32" i="1"/>
  <c r="P32" i="1" s="1"/>
  <c r="O685" i="1"/>
  <c r="O660" i="1" s="1"/>
  <c r="AD418" i="1"/>
  <c r="AD380" i="3" s="1"/>
  <c r="AC24" i="1"/>
  <c r="AD24" i="1" s="1"/>
  <c r="AC13" i="1"/>
  <c r="AJ16" i="1"/>
  <c r="AI51" i="1"/>
  <c r="AI9" i="1" s="1"/>
  <c r="AJ52" i="1"/>
  <c r="O754" i="1"/>
  <c r="P754" i="1" s="1"/>
  <c r="P755" i="1"/>
  <c r="O33" i="1"/>
  <c r="P33" i="1" s="1"/>
  <c r="AR60" i="1"/>
  <c r="AD60" i="1"/>
  <c r="AD22" i="3" s="1"/>
  <c r="AC59" i="1"/>
  <c r="AR747" i="1"/>
  <c r="AS748" i="1"/>
  <c r="AS710" i="3" s="1"/>
  <c r="O595" i="1"/>
  <c r="P596" i="1"/>
  <c r="O26" i="1"/>
  <c r="P26" i="1" s="1"/>
  <c r="AC281" i="1"/>
  <c r="AD281" i="1" s="1"/>
  <c r="AD243" i="3" s="1"/>
  <c r="AD282" i="1"/>
  <c r="AD244" i="3" s="1"/>
  <c r="AS419" i="1"/>
  <c r="AS381" i="3" s="1"/>
  <c r="AR418" i="1"/>
  <c r="P661" i="1"/>
  <c r="O28" i="1"/>
  <c r="P28" i="1" s="1"/>
  <c r="AD160" i="1"/>
  <c r="AD122" i="3" s="1"/>
  <c r="AC19" i="1"/>
  <c r="AD19" i="1" s="1"/>
  <c r="P73" i="1"/>
  <c r="O13" i="1"/>
  <c r="P13" i="1" s="1"/>
  <c r="AB955" i="1"/>
  <c r="AB36" i="1" s="1"/>
  <c r="AQ956" i="1"/>
  <c r="AD662" i="1"/>
  <c r="AD624" i="3" s="1"/>
  <c r="AC661" i="1"/>
  <c r="AC29" i="1"/>
  <c r="AD29" i="1" s="1"/>
  <c r="AC955" i="1"/>
  <c r="AC36" i="1" s="1"/>
  <c r="AR956" i="1"/>
  <c r="AC746" i="1"/>
  <c r="AC685" i="1" s="1"/>
  <c r="AD747" i="1"/>
  <c r="AD709" i="3" s="1"/>
  <c r="AS54" i="1"/>
  <c r="AR11" i="1"/>
  <c r="AB35" i="1"/>
  <c r="AD35" i="1" s="1"/>
  <c r="AB755" i="1"/>
  <c r="AR160" i="1"/>
  <c r="AS161" i="1"/>
  <c r="AS123" i="3" s="1"/>
  <c r="AS305" i="1"/>
  <c r="AS267" i="3" s="1"/>
  <c r="AG52" i="1"/>
  <c r="AF51" i="1"/>
  <c r="AF9" i="1" s="1"/>
  <c r="AD324" i="1"/>
  <c r="AD286" i="3" s="1"/>
  <c r="AC21" i="1"/>
  <c r="AD21" i="1" s="1"/>
  <c r="AR324" i="1"/>
  <c r="AS325" i="1"/>
  <c r="AS287" i="3" s="1"/>
  <c r="AS957" i="1"/>
  <c r="AS919" i="3" s="1"/>
  <c r="AS1067" i="1"/>
  <c r="AS1029" i="3" s="1"/>
  <c r="AD271" i="1"/>
  <c r="AD233" i="3" s="1"/>
  <c r="AC312" i="1"/>
  <c r="P312" i="1"/>
  <c r="N954" i="1"/>
  <c r="N36" i="1"/>
  <c r="AS110" i="1"/>
  <c r="AS72" i="3" s="1"/>
  <c r="AR109" i="1"/>
  <c r="O954" i="1"/>
  <c r="P955" i="1"/>
  <c r="O36" i="1"/>
  <c r="AR399" i="1"/>
  <c r="AB73" i="1"/>
  <c r="AB14" i="1"/>
  <c r="AD14" i="1" s="1"/>
  <c r="AD74" i="1"/>
  <c r="AD36" i="3" s="1"/>
  <c r="AS1066" i="1"/>
  <c r="AS1028" i="3" s="1"/>
  <c r="AD648" i="1"/>
  <c r="AD610" i="3" s="1"/>
  <c r="AC27" i="1"/>
  <c r="AD27" i="1" s="1"/>
  <c r="AS653" i="1"/>
  <c r="AS615" i="3" s="1"/>
  <c r="AR648" i="1"/>
  <c r="AS597" i="1"/>
  <c r="AS559" i="3" s="1"/>
  <c r="AM52" i="1"/>
  <c r="AL51" i="1"/>
  <c r="AL9" i="1" s="1"/>
  <c r="AD756" i="1"/>
  <c r="AD718" i="3" s="1"/>
  <c r="AC755" i="1"/>
  <c r="AC34" i="1"/>
  <c r="AD34" i="1" s="1"/>
  <c r="AS663" i="1"/>
  <c r="AS625" i="3" s="1"/>
  <c r="AR662" i="1"/>
  <c r="AR756" i="1"/>
  <c r="AS757" i="1"/>
  <c r="AS719" i="3" s="1"/>
  <c r="AR81" i="1"/>
  <c r="AS82" i="1"/>
  <c r="AS44" i="3" s="1"/>
  <c r="AQ33" i="1"/>
  <c r="N313" i="1"/>
  <c r="AB313" i="1" s="1"/>
  <c r="AQ313" i="1" s="1"/>
  <c r="R313" i="1"/>
  <c r="AT313" i="1" s="1"/>
  <c r="S313" i="1"/>
  <c r="AU313" i="1" s="1"/>
  <c r="O313" i="1"/>
  <c r="AS278" i="1"/>
  <c r="AS240" i="3" s="1"/>
  <c r="AR272" i="1"/>
  <c r="AD686" i="1"/>
  <c r="AD648" i="3" s="1"/>
  <c r="AC31" i="1"/>
  <c r="AD31" i="1" s="1"/>
  <c r="P271" i="1"/>
  <c r="AD311" i="1"/>
  <c r="AD273" i="3" s="1"/>
  <c r="AR311" i="1"/>
  <c r="AS311" i="1" s="1"/>
  <c r="AS273" i="3" s="1"/>
  <c r="AR282" i="1"/>
  <c r="AS52" i="1" l="1"/>
  <c r="AD36" i="1"/>
  <c r="AQ40" i="1"/>
  <c r="AQ36" i="1"/>
  <c r="AR36" i="1"/>
  <c r="AR40" i="1"/>
  <c r="AS686" i="1"/>
  <c r="AS648" i="3" s="1"/>
  <c r="AR596" i="1"/>
  <c r="AR595" i="1" s="1"/>
  <c r="AQ30" i="1"/>
  <c r="AD596" i="1"/>
  <c r="AD558" i="3" s="1"/>
  <c r="AC26" i="1"/>
  <c r="AD26" i="1" s="1"/>
  <c r="AR22" i="1"/>
  <c r="AS22" i="1" s="1"/>
  <c r="P660" i="1"/>
  <c r="AP51" i="1"/>
  <c r="AP14" i="3"/>
  <c r="AG51" i="1"/>
  <c r="AG14" i="3"/>
  <c r="AJ51" i="1"/>
  <c r="AJ14" i="3"/>
  <c r="AM51" i="1"/>
  <c r="AM14" i="3"/>
  <c r="AS956" i="1"/>
  <c r="AS918" i="3" s="1"/>
  <c r="AS11" i="1"/>
  <c r="AS16" i="3"/>
  <c r="AZ313" i="1"/>
  <c r="AZ275" i="3" s="1"/>
  <c r="AT275" i="3"/>
  <c r="AS31" i="1"/>
  <c r="AD955" i="1"/>
  <c r="AD918" i="3"/>
  <c r="BA313" i="1"/>
  <c r="BA275" i="3" s="1"/>
  <c r="AU275" i="3"/>
  <c r="P36" i="1"/>
  <c r="E280" i="3"/>
  <c r="B280" i="3" s="1"/>
  <c r="B279" i="3"/>
  <c r="AR661" i="1"/>
  <c r="AS662" i="1"/>
  <c r="AS624" i="3" s="1"/>
  <c r="AR29" i="1"/>
  <c r="AS29" i="1" s="1"/>
  <c r="AR26" i="1"/>
  <c r="AS26" i="1" s="1"/>
  <c r="AB954" i="1"/>
  <c r="AQ955" i="1"/>
  <c r="AS747" i="1"/>
  <c r="AS709" i="3" s="1"/>
  <c r="AR746" i="1"/>
  <c r="AS648" i="1"/>
  <c r="AS610" i="3" s="1"/>
  <c r="AR27" i="1"/>
  <c r="AS27" i="1" s="1"/>
  <c r="AB13" i="1"/>
  <c r="AD13" i="1" s="1"/>
  <c r="AD746" i="1"/>
  <c r="AD708" i="3" s="1"/>
  <c r="AC32" i="1"/>
  <c r="AD32" i="1" s="1"/>
  <c r="AD59" i="1"/>
  <c r="AD21" i="3" s="1"/>
  <c r="AC53" i="1"/>
  <c r="AC12" i="1"/>
  <c r="AD12" i="1" s="1"/>
  <c r="AD73" i="1"/>
  <c r="AD35" i="3" s="1"/>
  <c r="S314" i="1"/>
  <c r="AU314" i="1" s="1"/>
  <c r="R314" i="1"/>
  <c r="AT314" i="1" s="1"/>
  <c r="O314" i="1"/>
  <c r="N314" i="1"/>
  <c r="AB314" i="1" s="1"/>
  <c r="AQ314" i="1" s="1"/>
  <c r="AS324" i="1"/>
  <c r="AS286" i="3" s="1"/>
  <c r="AR21" i="1"/>
  <c r="AS21" i="1" s="1"/>
  <c r="E316" i="1"/>
  <c r="B315" i="1"/>
  <c r="AC754" i="1"/>
  <c r="AD755" i="1"/>
  <c r="AD717" i="3" s="1"/>
  <c r="AC33" i="1"/>
  <c r="AS160" i="1"/>
  <c r="AS122" i="3" s="1"/>
  <c r="AR19" i="1"/>
  <c r="AS19" i="1" s="1"/>
  <c r="AR955" i="1"/>
  <c r="AC954" i="1"/>
  <c r="AS418" i="1"/>
  <c r="AS380" i="3" s="1"/>
  <c r="AR24" i="1"/>
  <c r="AS24" i="1" s="1"/>
  <c r="AS60" i="1"/>
  <c r="AS22" i="3" s="1"/>
  <c r="AR59" i="1"/>
  <c r="AS282" i="1"/>
  <c r="AS244" i="3" s="1"/>
  <c r="AR281" i="1"/>
  <c r="AS281" i="1" s="1"/>
  <c r="AS243" i="3" s="1"/>
  <c r="AS272" i="1"/>
  <c r="AS234" i="3" s="1"/>
  <c r="AR271" i="1"/>
  <c r="AR312" i="1"/>
  <c r="AD312" i="1"/>
  <c r="AD274" i="3" s="1"/>
  <c r="AB754" i="1"/>
  <c r="AB33" i="1"/>
  <c r="AD595" i="1"/>
  <c r="AD557" i="3" s="1"/>
  <c r="AC25" i="1"/>
  <c r="AD25" i="1" s="1"/>
  <c r="P685" i="1"/>
  <c r="O30" i="1"/>
  <c r="P30" i="1" s="1"/>
  <c r="AQ14" i="1"/>
  <c r="AS14" i="1" s="1"/>
  <c r="AS74" i="1"/>
  <c r="AS36" i="3" s="1"/>
  <c r="AD685" i="1"/>
  <c r="AD647" i="3" s="1"/>
  <c r="AC30" i="1"/>
  <c r="AD30" i="1" s="1"/>
  <c r="AS399" i="1"/>
  <c r="AS361" i="3" s="1"/>
  <c r="AR23" i="1"/>
  <c r="AS23" i="1" s="1"/>
  <c r="AS81" i="1"/>
  <c r="AS43" i="3" s="1"/>
  <c r="AR15" i="1"/>
  <c r="AS15" i="1" s="1"/>
  <c r="AR73" i="1"/>
  <c r="P954" i="1"/>
  <c r="AC660" i="1"/>
  <c r="AD660" i="1" s="1"/>
  <c r="AD622" i="3" s="1"/>
  <c r="AD661" i="1"/>
  <c r="AD623" i="3" s="1"/>
  <c r="AC28" i="1"/>
  <c r="AD28" i="1" s="1"/>
  <c r="AC313" i="1"/>
  <c r="P313" i="1"/>
  <c r="AS109" i="1"/>
  <c r="AS71" i="3" s="1"/>
  <c r="AR18" i="1"/>
  <c r="AS18" i="1" s="1"/>
  <c r="P595" i="1"/>
  <c r="O25" i="1"/>
  <c r="P25" i="1" s="1"/>
  <c r="AS756" i="1"/>
  <c r="AS718" i="3" s="1"/>
  <c r="AR755" i="1"/>
  <c r="AR34" i="1"/>
  <c r="AS34" i="1" s="1"/>
  <c r="AS886" i="1"/>
  <c r="AS848" i="3" s="1"/>
  <c r="AR35" i="1"/>
  <c r="AS35" i="1" s="1"/>
  <c r="AS36" i="1" l="1"/>
  <c r="AS40" i="1"/>
  <c r="AS596" i="1"/>
  <c r="AS558" i="3" s="1"/>
  <c r="AD33" i="1"/>
  <c r="AP9" i="1"/>
  <c r="AP13" i="3"/>
  <c r="AM9" i="1"/>
  <c r="AM13" i="3"/>
  <c r="AJ9" i="1"/>
  <c r="AJ13" i="3"/>
  <c r="AG9" i="1"/>
  <c r="AG13" i="3"/>
  <c r="AZ314" i="1"/>
  <c r="AZ276" i="3" s="1"/>
  <c r="AT276" i="3"/>
  <c r="AD954" i="1"/>
  <c r="AD916" i="3" s="1"/>
  <c r="AD917" i="3"/>
  <c r="BA314" i="1"/>
  <c r="BA276" i="3" s="1"/>
  <c r="AU276" i="3"/>
  <c r="AR754" i="1"/>
  <c r="AS754" i="1" s="1"/>
  <c r="AS716" i="3" s="1"/>
  <c r="AS755" i="1"/>
  <c r="AS717" i="3" s="1"/>
  <c r="AR33" i="1"/>
  <c r="AS33" i="1" s="1"/>
  <c r="AS271" i="1"/>
  <c r="AS233" i="3" s="1"/>
  <c r="O315" i="1"/>
  <c r="S315" i="1"/>
  <c r="AU315" i="1" s="1"/>
  <c r="R315" i="1"/>
  <c r="AT315" i="1" s="1"/>
  <c r="N315" i="1"/>
  <c r="AB315" i="1" s="1"/>
  <c r="AQ315" i="1" s="1"/>
  <c r="AS595" i="1"/>
  <c r="AS557" i="3" s="1"/>
  <c r="AR25" i="1"/>
  <c r="AS25" i="1" s="1"/>
  <c r="AS59" i="1"/>
  <c r="AS21" i="3" s="1"/>
  <c r="AR12" i="1"/>
  <c r="AS12" i="1" s="1"/>
  <c r="AR53" i="1"/>
  <c r="AS312" i="1"/>
  <c r="AS274" i="3" s="1"/>
  <c r="AD754" i="1"/>
  <c r="AD716" i="3" s="1"/>
  <c r="AS955" i="1"/>
  <c r="AS917" i="3" s="1"/>
  <c r="AC10" i="1"/>
  <c r="AD10" i="1" s="1"/>
  <c r="AD53" i="1"/>
  <c r="AD15" i="3" s="1"/>
  <c r="AS746" i="1"/>
  <c r="AS708" i="3" s="1"/>
  <c r="AR32" i="1"/>
  <c r="AS32" i="1" s="1"/>
  <c r="AR685" i="1"/>
  <c r="AC314" i="1"/>
  <c r="P314" i="1"/>
  <c r="AQ954" i="1"/>
  <c r="AR13" i="1"/>
  <c r="AS73" i="1"/>
  <c r="AS35" i="3" s="1"/>
  <c r="AR313" i="1"/>
  <c r="AS313" i="1" s="1"/>
  <c r="AS275" i="3" s="1"/>
  <c r="AD313" i="1"/>
  <c r="AD275" i="3" s="1"/>
  <c r="AQ13" i="1"/>
  <c r="AR954" i="1"/>
  <c r="B316" i="1"/>
  <c r="E317" i="1"/>
  <c r="AS661" i="1"/>
  <c r="AS623" i="3" s="1"/>
  <c r="AR28" i="1"/>
  <c r="AS28" i="1" s="1"/>
  <c r="AZ315" i="1" l="1"/>
  <c r="AZ277" i="3" s="1"/>
  <c r="AT277" i="3"/>
  <c r="BA315" i="1"/>
  <c r="BA277" i="3" s="1"/>
  <c r="AU277" i="3"/>
  <c r="P315" i="1"/>
  <c r="AC315" i="1"/>
  <c r="AS685" i="1"/>
  <c r="AS647" i="3" s="1"/>
  <c r="AR30" i="1"/>
  <c r="AS30" i="1" s="1"/>
  <c r="B317" i="1"/>
  <c r="E318" i="1"/>
  <c r="B318" i="1" s="1"/>
  <c r="AS954" i="1"/>
  <c r="AS916" i="3" s="1"/>
  <c r="AS37" i="1"/>
  <c r="AR10" i="1"/>
  <c r="AS10" i="1" s="1"/>
  <c r="AS53" i="1"/>
  <c r="AS15" i="3" s="1"/>
  <c r="R316" i="1"/>
  <c r="AT316" i="1" s="1"/>
  <c r="AT51" i="1" s="1"/>
  <c r="AT13" i="3" s="1"/>
  <c r="N316" i="1"/>
  <c r="S316" i="1"/>
  <c r="AU316" i="1" s="1"/>
  <c r="AU51" i="1" s="1"/>
  <c r="AU13" i="3" s="1"/>
  <c r="O316" i="1"/>
  <c r="AD37" i="1"/>
  <c r="AS13" i="1"/>
  <c r="AR660" i="1"/>
  <c r="AS660" i="1" s="1"/>
  <c r="AS622" i="3" s="1"/>
  <c r="AD314" i="1"/>
  <c r="AD276" i="3" s="1"/>
  <c r="AR314" i="1"/>
  <c r="AS314" i="1" s="1"/>
  <c r="AS276" i="3" s="1"/>
  <c r="AZ316" i="1" l="1"/>
  <c r="AT278" i="3"/>
  <c r="BA316" i="1"/>
  <c r="AU278" i="3"/>
  <c r="AB316" i="1"/>
  <c r="N304" i="1"/>
  <c r="N303" i="1" s="1"/>
  <c r="N270" i="1" s="1"/>
  <c r="N265" i="1" s="1"/>
  <c r="AC316" i="1"/>
  <c r="P316" i="1"/>
  <c r="O304" i="1"/>
  <c r="AR315" i="1"/>
  <c r="AS315" i="1" s="1"/>
  <c r="AS277" i="3" s="1"/>
  <c r="AD315" i="1"/>
  <c r="AD277" i="3" s="1"/>
  <c r="BA278" i="3" l="1"/>
  <c r="BA51" i="1"/>
  <c r="BA13" i="3" s="1"/>
  <c r="AZ278" i="3"/>
  <c r="AZ51" i="1"/>
  <c r="AZ13" i="3" s="1"/>
  <c r="O303" i="1"/>
  <c r="P304" i="1"/>
  <c r="AD316" i="1"/>
  <c r="AD278" i="3" s="1"/>
  <c r="AR316" i="1"/>
  <c r="AR304" i="1" s="1"/>
  <c r="N20" i="1"/>
  <c r="N108" i="1"/>
  <c r="AQ316" i="1"/>
  <c r="AQ304" i="1" s="1"/>
  <c r="AQ303" i="1" s="1"/>
  <c r="AQ270" i="1" s="1"/>
  <c r="AB304" i="1"/>
  <c r="AB303" i="1" s="1"/>
  <c r="AB270" i="1" s="1"/>
  <c r="AB265" i="1" s="1"/>
  <c r="AC304" i="1"/>
  <c r="AB20" i="1" l="1"/>
  <c r="AB108" i="1"/>
  <c r="AQ20" i="1"/>
  <c r="N17" i="1"/>
  <c r="N107" i="1"/>
  <c r="AS316" i="1"/>
  <c r="AS278" i="3" s="1"/>
  <c r="AR303" i="1"/>
  <c r="AS304" i="1"/>
  <c r="AS266" i="3" s="1"/>
  <c r="AC303" i="1"/>
  <c r="AD304" i="1"/>
  <c r="AD266" i="3" s="1"/>
  <c r="P303" i="1"/>
  <c r="O270" i="1"/>
  <c r="P270" i="1" l="1"/>
  <c r="O265" i="1"/>
  <c r="N16" i="1"/>
  <c r="N52" i="1"/>
  <c r="N51" i="1" s="1"/>
  <c r="AQ17" i="1"/>
  <c r="AD303" i="1"/>
  <c r="AD265" i="3" s="1"/>
  <c r="AC270" i="1"/>
  <c r="AB107" i="1"/>
  <c r="AB17" i="1"/>
  <c r="AS303" i="1"/>
  <c r="AS265" i="3" s="1"/>
  <c r="AR270" i="1"/>
  <c r="AQ16" i="1" l="1"/>
  <c r="AQ9" i="1"/>
  <c r="N9" i="1"/>
  <c r="AS270" i="1"/>
  <c r="AS232" i="3" s="1"/>
  <c r="AR265" i="1"/>
  <c r="AB16" i="1"/>
  <c r="AB52" i="1"/>
  <c r="AB51" i="1" s="1"/>
  <c r="AB9" i="1" s="1"/>
  <c r="P265" i="1"/>
  <c r="O20" i="1"/>
  <c r="P20" i="1" s="1"/>
  <c r="O108" i="1"/>
  <c r="AD270" i="1"/>
  <c r="AD232" i="3" s="1"/>
  <c r="AC265" i="1"/>
  <c r="AD265" i="1" l="1"/>
  <c r="AD227" i="3" s="1"/>
  <c r="AC20" i="1"/>
  <c r="AD20" i="1" s="1"/>
  <c r="AC108" i="1"/>
  <c r="AS265" i="1"/>
  <c r="AS227" i="3" s="1"/>
  <c r="AR20" i="1"/>
  <c r="AS20" i="1" s="1"/>
  <c r="AR108" i="1"/>
  <c r="P108" i="1"/>
  <c r="O107" i="1"/>
  <c r="O17" i="1"/>
  <c r="P17" i="1" s="1"/>
  <c r="AR107" i="1" l="1"/>
  <c r="AS108" i="1"/>
  <c r="AS70" i="3" s="1"/>
  <c r="AR17" i="1"/>
  <c r="AS17" i="1" s="1"/>
  <c r="AC107" i="1"/>
  <c r="AD108" i="1"/>
  <c r="AD70" i="3" s="1"/>
  <c r="AC17" i="1"/>
  <c r="AD17" i="1" s="1"/>
  <c r="P107" i="1"/>
  <c r="O16" i="1"/>
  <c r="P16" i="1" s="1"/>
  <c r="O52" i="1"/>
  <c r="AD107" i="1" l="1"/>
  <c r="AD69" i="3" s="1"/>
  <c r="AC16" i="1"/>
  <c r="AD16" i="1" s="1"/>
  <c r="AC52" i="1"/>
  <c r="O51" i="1"/>
  <c r="P52" i="1"/>
  <c r="AS107" i="1"/>
  <c r="AS69" i="3" s="1"/>
  <c r="AR16" i="1"/>
  <c r="AS16" i="1" s="1"/>
  <c r="AR52" i="1"/>
  <c r="AR51" i="1" l="1"/>
  <c r="AR9" i="1" s="1"/>
  <c r="O9" i="1"/>
  <c r="P9" i="1" s="1"/>
  <c r="P51" i="1"/>
  <c r="AC51" i="1"/>
  <c r="AC9" i="1" s="1"/>
  <c r="AD52" i="1"/>
  <c r="AD51" i="1" l="1"/>
  <c r="AD14" i="3"/>
  <c r="AS51" i="1"/>
  <c r="AS13" i="3" s="1"/>
  <c r="AS14" i="3"/>
  <c r="AS9" i="1" l="1"/>
  <c r="AD9" i="1"/>
  <c r="AD13" i="3"/>
</calcChain>
</file>

<file path=xl/sharedStrings.xml><?xml version="1.0" encoding="utf-8"?>
<sst xmlns="http://schemas.openxmlformats.org/spreadsheetml/2006/main" count="4198" uniqueCount="787">
  <si>
    <t>AÑO</t>
  </si>
  <si>
    <t xml:space="preserve">ENTIDAD </t>
  </si>
  <si>
    <t>EJE</t>
  </si>
  <si>
    <t>PROGRAMA</t>
  </si>
  <si>
    <t>SUBPROGRAMA</t>
  </si>
  <si>
    <t>CAPÍTULO</t>
  </si>
  <si>
    <t>CONCEPTO</t>
  </si>
  <si>
    <t>PARTIDA GENÉRICA</t>
  </si>
  <si>
    <t>BIEN</t>
  </si>
  <si>
    <t>PROGRAMAS CON PRIORIDAD NACIONAL 
Y SUBPROGRAMAS</t>
  </si>
  <si>
    <t>ORIGEN DE LOS RECURSOS</t>
  </si>
  <si>
    <t>MODIFICACIONES PROGRAMÁTICO-PRESUPUESTALES</t>
  </si>
  <si>
    <t>RECURSOS CONVENIDOS/MODIFICADOS</t>
  </si>
  <si>
    <t>RECURSOS PAGADOS</t>
  </si>
  <si>
    <t>RECURSOS COMPROMETIDOS</t>
  </si>
  <si>
    <t>RECURSOS DEVENGADOS</t>
  </si>
  <si>
    <t>RECURSOS REINTEGRADOS</t>
  </si>
  <si>
    <t>RECURSOS PENDIENTES DE APLICAR</t>
  </si>
  <si>
    <t>AMPLIACIÓN</t>
  </si>
  <si>
    <t>REDUCCIÓN</t>
  </si>
  <si>
    <t xml:space="preserve">APORTACIONES FEDERALES (FOFISP) </t>
  </si>
  <si>
    <t>APORTACIONES ESTATALES</t>
  </si>
  <si>
    <t>FINANCIEMIENTO CONJUNTO</t>
  </si>
  <si>
    <t>APORTACIONES FEDERALES (FOFISP)</t>
  </si>
  <si>
    <t>FINANCIAMIENTO CONJUNTO</t>
  </si>
  <si>
    <t>APORTACIONES FEDERALES
 (FOFISP)</t>
  </si>
  <si>
    <t>FINANCIAMIENTO
CONJUNTO</t>
  </si>
  <si>
    <t>FEDERAL</t>
  </si>
  <si>
    <t>ESTATAL</t>
  </si>
  <si>
    <t>CANTIDAD</t>
  </si>
  <si>
    <t>PERSONA</t>
  </si>
  <si>
    <t>TOTAL</t>
  </si>
  <si>
    <t>FONDO PARA EL FORTALECIMIENTO DE LAS INSTITUCIONES DE SEGURIDAD PÚBLICA (FOFISP) PARA EL EJERCICIO FISCAL 2023</t>
  </si>
  <si>
    <t>"FORMATO DE LA ESTRUCTURA PRESUPUESTARIA FOFISP 2023"</t>
  </si>
  <si>
    <t>ENTIDAD FEDERATIVA: OAXACA</t>
  </si>
  <si>
    <t>(Pesos)</t>
  </si>
  <si>
    <t>PARTIDA
GENÉRICA</t>
  </si>
  <si>
    <t>ORIGEN DE RECURSOS</t>
  </si>
  <si>
    <t>UNIDAD
DE MEDIDA</t>
  </si>
  <si>
    <t>METAS</t>
  </si>
  <si>
    <t>CONVENIDAS/MODIFICADAS</t>
  </si>
  <si>
    <t>ALCANZADAS</t>
  </si>
  <si>
    <t>NO REALIZADAS POR REINTEGRO</t>
  </si>
  <si>
    <t>POR ALCANZAR</t>
  </si>
  <si>
    <t>Mejorar las condiciones de seguridad pública en las regiones del territorio nacional para construir la paz</t>
  </si>
  <si>
    <t/>
  </si>
  <si>
    <t>Dignificación del personal de las Instituciones de Seguridad Pública y Procuración de Justicia conforme al Modelo Nacional de Policía y Justicia Cívica</t>
  </si>
  <si>
    <t xml:space="preserve"> </t>
  </si>
  <si>
    <t>Mejora salarial, prestaciones y bonos por buen desempeño</t>
  </si>
  <si>
    <t>Transferencias, Asignaciones, Subsidios y Otras Ayudas</t>
  </si>
  <si>
    <t>Ayudas Sociales</t>
  </si>
  <si>
    <t>Ayudas sociales a personas</t>
  </si>
  <si>
    <t>Ayuda extraordinaria para personal policial.</t>
  </si>
  <si>
    <t>Persona</t>
  </si>
  <si>
    <t>Equipamiento del personal de las instituciones de Seguridad Pública y Procuración de Justicia</t>
  </si>
  <si>
    <t>Materiales y Suministros</t>
  </si>
  <si>
    <t xml:space="preserve">Vestuario, blancos, prendas de protección y artículos deportivos </t>
  </si>
  <si>
    <t>Vestuario y uniformes para Secretaría de Seguridad Pública Municipal</t>
  </si>
  <si>
    <t>Cinturón táctico</t>
  </si>
  <si>
    <t>Pieza</t>
  </si>
  <si>
    <t>Prendas de seguridad y proteccion personal</t>
  </si>
  <si>
    <t>Fornitura</t>
  </si>
  <si>
    <t>Materiales y Suministros para Seguridad</t>
  </si>
  <si>
    <t>Prendas de protección para seguridad pública y nacional</t>
  </si>
  <si>
    <t>Prendas de protección para Secretaría de Seguridad Pública Municipal</t>
  </si>
  <si>
    <t>Candado de mano de nylon</t>
  </si>
  <si>
    <t>Candado de mano metálico</t>
  </si>
  <si>
    <t>Casco balístico mínimo nivel III-A</t>
  </si>
  <si>
    <t>Chaleco balístico mínimo nivel III-A, con dos placas balísticas nivel IV</t>
  </si>
  <si>
    <t>Certificación, capacitación y profesionalización de los elementos policiales de las Instituciones de Seguridad Pública conforme al Modelo Nacional de Policía y Justicia Cívica</t>
  </si>
  <si>
    <t>Fortalecimiento de las capacidades de evaluación en control de confianza</t>
  </si>
  <si>
    <t>Servicios Generales</t>
  </si>
  <si>
    <t>Servicios Profesionales, Científicos, Técnicos y Otros Servicios</t>
  </si>
  <si>
    <t>Servicios Profesionales, Científicos, Técnicos Integrales</t>
  </si>
  <si>
    <t>Aplicación de evaluaciones a personal en activo (Permanencias, Ascensos y Promociones).</t>
  </si>
  <si>
    <t>Evaluaciones a aspirantes de nuevo ingreso</t>
  </si>
  <si>
    <t xml:space="preserve">3 Pruebas para Licencia Oficial Colectiva (Psicológica, Médica y Toxicológica). </t>
  </si>
  <si>
    <t>Capacitación en todas sus modalidades para el mejor desempeño de los elementos de las instituciones de seguridad pública y de procuración de justicia conforme al Modelo Nacional de Policía y Justicia Cívica</t>
  </si>
  <si>
    <t>Servicios de capacitación</t>
  </si>
  <si>
    <t>Formación Inicial Aspirantes</t>
  </si>
  <si>
    <t>Servicio</t>
  </si>
  <si>
    <t>Formación Inicial para Elementos en Activo</t>
  </si>
  <si>
    <t>Competencias Básicas de la Función Policial</t>
  </si>
  <si>
    <t>Justicia Cívica</t>
  </si>
  <si>
    <t>Protocolo de Actuación Policial ante Hechos Delictivos</t>
  </si>
  <si>
    <t>Protocolo para la Actuación Policial ante Casos de Violencia contra las Mujeres y Feminicidios</t>
  </si>
  <si>
    <t>Policía de Proximidad con Perspectiva de Género</t>
  </si>
  <si>
    <t>Protocolo para la Atención a Víctimas Vulnerables</t>
  </si>
  <si>
    <t>Atención a la Violencia de Género en el Ámbito Familiar</t>
  </si>
  <si>
    <t>Atención Integral de Primer Contacto a Mujeres Víctimas de Violencia de Género</t>
  </si>
  <si>
    <t>Seguridad Pública con Perspectiva de Género</t>
  </si>
  <si>
    <t>Atención a Víctimas</t>
  </si>
  <si>
    <t>Uso de la Fuerza y Derechos Humanos</t>
  </si>
  <si>
    <t>Liderazgo y Ética Policial</t>
  </si>
  <si>
    <t>Técnicas y Tácticas de Reacción a la Emboscada</t>
  </si>
  <si>
    <t>Curso - Taller Nuestros Valores, Sentido de Pertenencia e Identidad Policial</t>
  </si>
  <si>
    <t>Primeros Auxilios</t>
  </si>
  <si>
    <t>Curso de Especialización para Policía de Reacción</t>
  </si>
  <si>
    <t>Diplomado para Mandos</t>
  </si>
  <si>
    <t>Desarrollo de Habilidades Directivas</t>
  </si>
  <si>
    <t>Planeación Táctica Operativa</t>
  </si>
  <si>
    <t>Planeación y Control Policial</t>
  </si>
  <si>
    <t>Infraestructura de las Instituciones de seguridad pública e instancias de procuración e impartición de justicia conforme al Modelo Nacional de Policía y Justicia Cívica</t>
  </si>
  <si>
    <t>Infraestructura y equipamiento de las Instituciones de Seguridad Pública y Procuración de Justicia</t>
  </si>
  <si>
    <t>a) Infraestructura y equipamiento de las instituciones de seguridad pública y procuración de justicia</t>
  </si>
  <si>
    <t>Materiales de Administración, Emisión de Documentos y Artículos Oficiales</t>
  </si>
  <si>
    <t>Materiales, útiles y equipos menores de oficina</t>
  </si>
  <si>
    <t>Cinta levanta huella</t>
  </si>
  <si>
    <t>Kit Primer Respondiente (Patrulla)</t>
  </si>
  <si>
    <t>Paquete/ Pieza</t>
  </si>
  <si>
    <t>Kit Primer Respondiente (Personal)</t>
  </si>
  <si>
    <t>Materiales de Apoyo para procesamiento de indicios o elementos materiales probatorios y equipo de protección personal</t>
  </si>
  <si>
    <t>Materiales de seguridad pública</t>
  </si>
  <si>
    <t>Cargador de arma corta</t>
  </si>
  <si>
    <t>Cargador de arma larga</t>
  </si>
  <si>
    <t>Cartuchos para arma corta</t>
  </si>
  <si>
    <t>Millar</t>
  </si>
  <si>
    <t>Cartuchos para arma larga</t>
  </si>
  <si>
    <t>Servicios profesionales, Científicos, Técnicos y Otros Servicios</t>
  </si>
  <si>
    <t>Servicios de apoyo administrativo, traducción, fotocopiado e impresión</t>
  </si>
  <si>
    <t>Anexo de continuación de inspección a personas del Informe Policial Homologado</t>
  </si>
  <si>
    <t>Pieza/ Servicio</t>
  </si>
  <si>
    <t>Anexo de continuación de inspección de vehículos del Informe Policial Homologado</t>
  </si>
  <si>
    <t>Anexo de continuación de inspección del lugar del Informe Policial Homologado</t>
  </si>
  <si>
    <t>Anexo de continuación de la descripción de los hechos del Informe Policial Homologado</t>
  </si>
  <si>
    <t>Diagrama del protocolo PCP</t>
  </si>
  <si>
    <t>Entrega recepción de indicio o elementos materiales probatorios</t>
  </si>
  <si>
    <t>Entrega recepción del lugar de intervención</t>
  </si>
  <si>
    <t>Material de Apoyo de Operación para Primer Respondiente</t>
  </si>
  <si>
    <t>Bienes Muebles, Inmuebles e Intangibles</t>
  </si>
  <si>
    <t>Mobiliario y Equipo de Administración</t>
  </si>
  <si>
    <t>Equipo de cómputo y de tecnologías de la información</t>
  </si>
  <si>
    <t>Lector de reconocimiento automático de placas vehiculares</t>
  </si>
  <si>
    <t>Mobiliario y Equipo Educacional y Recreativo</t>
  </si>
  <si>
    <t>Cámaras fotográficas y de video</t>
  </si>
  <si>
    <t>Cámara de solapa</t>
  </si>
  <si>
    <t>Cámara fotográfica para Primer Respondiente (pie a tierra y patrulla)</t>
  </si>
  <si>
    <t>Cámara para casco táctico</t>
  </si>
  <si>
    <t>Sistema de grabación portátil en patrulla</t>
  </si>
  <si>
    <t>Vehículos y Equipo de Transporte</t>
  </si>
  <si>
    <t>Vehículos y equipo terrestre</t>
  </si>
  <si>
    <t>Bicicleta equipada como patrulla con balizamiento</t>
  </si>
  <si>
    <t>Vehículo</t>
  </si>
  <si>
    <t>Motocicleta municipal</t>
  </si>
  <si>
    <t>Vehículo municipal</t>
  </si>
  <si>
    <t>Vehículo táctico municipal</t>
  </si>
  <si>
    <t>Camioneta</t>
  </si>
  <si>
    <t>Motocicleta</t>
  </si>
  <si>
    <t>Pick Up equipada como patrulla</t>
  </si>
  <si>
    <t>Bicileta</t>
  </si>
  <si>
    <t>Equipo de Defensa y Seguridad</t>
  </si>
  <si>
    <t>Equipo de defensa y seguridad</t>
  </si>
  <si>
    <t>Arma corta</t>
  </si>
  <si>
    <t>Arma larga</t>
  </si>
  <si>
    <t>Torre móvil de vigilancia</t>
  </si>
  <si>
    <t>b) Fortalecimiento de capacidades para la prevención y combate a delitos de alto impacto</t>
  </si>
  <si>
    <t>Materiales, útiles y equipos menores de tecnologías de la información y comunicaciones</t>
  </si>
  <si>
    <t xml:space="preserve">Materiales y útiles para el procesamiento en equipos y bienes informáticos </t>
  </si>
  <si>
    <t>Lote</t>
  </si>
  <si>
    <t xml:space="preserve">Productos Químicos, Farmacéuticos y de Laboratorio  </t>
  </si>
  <si>
    <t xml:space="preserve">Materiales, accesorios y suministros médicos </t>
  </si>
  <si>
    <t xml:space="preserve">Kit de primeros auxilios </t>
  </si>
  <si>
    <t>Kit</t>
  </si>
  <si>
    <t>Trajes tipo tybet.</t>
  </si>
  <si>
    <t>Equipo de visión</t>
  </si>
  <si>
    <t>Kit para policía de investigación</t>
  </si>
  <si>
    <t>Servicios Básicos</t>
  </si>
  <si>
    <t xml:space="preserve">Servicios de acceso de Internet, redes y procesamiento de la información </t>
  </si>
  <si>
    <t>Servicios de conducción de señales analógicas y digitales</t>
  </si>
  <si>
    <t xml:space="preserve">Servicios integrales y otros servicios </t>
  </si>
  <si>
    <t>Servicios integrales de telecomunicación</t>
  </si>
  <si>
    <t>Consultas de geolocalización</t>
  </si>
  <si>
    <t>Consulta</t>
  </si>
  <si>
    <t xml:space="preserve">Servicios de consultoría administrativa, procesos, técnica y en tecnologías de información  </t>
  </si>
  <si>
    <t>Servicios de consultoría administrativa, procesos, técnica y en tecnologías de la información</t>
  </si>
  <si>
    <t xml:space="preserve">Servicio </t>
  </si>
  <si>
    <t>Acceso a Huella Digital</t>
  </si>
  <si>
    <t>Bloqueador de escritura</t>
  </si>
  <si>
    <t>Computadora de escritorio</t>
  </si>
  <si>
    <t xml:space="preserve">Computadora portátil </t>
  </si>
  <si>
    <t>Disco duro externo</t>
  </si>
  <si>
    <t>Duplicador de discos duros</t>
  </si>
  <si>
    <t>Equipo de extracción de evidencia digital</t>
  </si>
  <si>
    <t>Equipo para borrado de discos duros</t>
  </si>
  <si>
    <t>Equipo para realizar análisis de voz</t>
  </si>
  <si>
    <t>Kit para manejo de crisis</t>
  </si>
  <si>
    <t>Plotter</t>
  </si>
  <si>
    <t>Sistema de almacenamiento</t>
  </si>
  <si>
    <t>Sistemas informáticos</t>
  </si>
  <si>
    <t>Solución integral Analyst's Workstation</t>
  </si>
  <si>
    <t>Unidad de grabación portátil</t>
  </si>
  <si>
    <t>Unidad de protección y respaldo de energía (UPS)</t>
  </si>
  <si>
    <t>Otros mobiliarios y equipos de administración</t>
  </si>
  <si>
    <t>Circuito cerrado de televisión (CCTV)</t>
  </si>
  <si>
    <t>Sistema de monitoreo y comunicación</t>
  </si>
  <si>
    <t>Equipos y aparatos audiovisuales</t>
  </si>
  <si>
    <t>Digitalizador de video</t>
  </si>
  <si>
    <t>Kit de apoyo tecnológico</t>
  </si>
  <si>
    <t>Pantalla led</t>
  </si>
  <si>
    <t>Kit de cámara oculta</t>
  </si>
  <si>
    <t>Videograbadora</t>
  </si>
  <si>
    <t>Videoproyector</t>
  </si>
  <si>
    <t xml:space="preserve">Equipo e Instrumental Médico y de Laboratorio </t>
  </si>
  <si>
    <t xml:space="preserve">Equipo Médico y de Laboratorio </t>
  </si>
  <si>
    <t>Analizador de ADN</t>
  </si>
  <si>
    <t>Equipo/ Pieza</t>
  </si>
  <si>
    <t>Centrífuga</t>
  </si>
  <si>
    <t>Equipo forense para la extracción de ADN</t>
  </si>
  <si>
    <t>Laboratorio forense portátil</t>
  </si>
  <si>
    <t>Sistema de luz forense</t>
  </si>
  <si>
    <t>Cámara telescópica</t>
  </si>
  <si>
    <t>Fibra óptica táctica</t>
  </si>
  <si>
    <t>Kit de entrada táctica</t>
  </si>
  <si>
    <t>Lentes térmicos</t>
  </si>
  <si>
    <t>Maquinas, Otros Equipos y Herramientas</t>
  </si>
  <si>
    <t>Equipo de comunicación y telecomunicación</t>
  </si>
  <si>
    <t>Control de grabación</t>
  </si>
  <si>
    <t>Eliminador de frecuencia</t>
  </si>
  <si>
    <t>Equipo de radiocomunicación con GPS</t>
  </si>
  <si>
    <t>Equipo de reconocimiento facial</t>
  </si>
  <si>
    <t xml:space="preserve">Equipo forense para extracción física y decodificación de información (Extracción de información de teléfonos) </t>
  </si>
  <si>
    <t>Equipo GPS</t>
  </si>
  <si>
    <t>Equipo táctico de comunicación</t>
  </si>
  <si>
    <t xml:space="preserve">Equipo última milla </t>
  </si>
  <si>
    <t>Kit de micrófono y receptor UHF</t>
  </si>
  <si>
    <t>Kit radio de comunicación táctico</t>
  </si>
  <si>
    <t>Laboratorio forense de audio</t>
  </si>
  <si>
    <t xml:space="preserve">Navegador Satelital </t>
  </si>
  <si>
    <t xml:space="preserve">Radar de penetración </t>
  </si>
  <si>
    <t xml:space="preserve">Rastreador y/o localizador </t>
  </si>
  <si>
    <t xml:space="preserve">Sistema de análisis forense para extracción de información de teléfonos celulares </t>
  </si>
  <si>
    <t>Sistema de análisis para muestreo (GFM)</t>
  </si>
  <si>
    <t>Sistema de intercomunicación</t>
  </si>
  <si>
    <t>Equipo Sistema Cellebrite de Análisis Forense</t>
  </si>
  <si>
    <t>Equipo</t>
  </si>
  <si>
    <t>Equipo especializado (Ubicación de teléfonos celulares)</t>
  </si>
  <si>
    <t xml:space="preserve">Equipos de generación eléctrica, aparatos y accesorios eléctricos </t>
  </si>
  <si>
    <t xml:space="preserve">Convertidor senoidal para onda </t>
  </si>
  <si>
    <t>Otros Equipos</t>
  </si>
  <si>
    <t>Caja inhibidora</t>
  </si>
  <si>
    <t>Activos Intangibles</t>
  </si>
  <si>
    <t>Software</t>
  </si>
  <si>
    <t>Buscador de información en fuentes Wed</t>
  </si>
  <si>
    <t>Licencia</t>
  </si>
  <si>
    <t>Software de geolocalización</t>
  </si>
  <si>
    <t xml:space="preserve">Software de limpieza y análisis geográfico de información telefónica </t>
  </si>
  <si>
    <t xml:space="preserve">Software para cargas/montar imágenes o archivos de evidencia digital </t>
  </si>
  <si>
    <t>Software de análisis de código de hexadecimal</t>
  </si>
  <si>
    <t>Software de detención de estenografía</t>
  </si>
  <si>
    <t>Software para realizar análisis de voz</t>
  </si>
  <si>
    <t>Software Oxygen Forensic Detective</t>
  </si>
  <si>
    <t>Software Magnet AXIOM</t>
  </si>
  <si>
    <t xml:space="preserve">Software de almacenamiento de muestras de voz y grabación con voz </t>
  </si>
  <si>
    <t>Software Gio Basic Sistem</t>
  </si>
  <si>
    <t>c) Unidades de investigación del delito para policía estatal y municipal</t>
  </si>
  <si>
    <t>Servicio de evaluación integral para el desarrollo de instrumentos tecnológicos locales</t>
  </si>
  <si>
    <t>Servidor de cómputo</t>
  </si>
  <si>
    <t>Sistema de almacenamiento de datos</t>
  </si>
  <si>
    <t>Unidad de almacenamiento de datos</t>
  </si>
  <si>
    <t>Computadora de escitorio</t>
  </si>
  <si>
    <t>Circuito Cerrado de Televisión (CCTV)</t>
  </si>
  <si>
    <t xml:space="preserve">Equipo e Instalación de audio y video para sala de entrevistas y sistema de grabación </t>
  </si>
  <si>
    <t>Equipo de insonorización para generar sensación de aislamiento en sala de entrevistas</t>
  </si>
  <si>
    <t>Teléfono interior para comunicación a sala anexo a la sala de entrevista</t>
  </si>
  <si>
    <t>Timbre oculto de alarma para emergencias (en sala de entrevistas)</t>
  </si>
  <si>
    <t>Espejo reversible para sala de entrevistas</t>
  </si>
  <si>
    <t xml:space="preserve">Kit de apoyo tecnológico </t>
  </si>
  <si>
    <t>Pantalla Led</t>
  </si>
  <si>
    <t>Videocámara</t>
  </si>
  <si>
    <t>Maquinaria, otros equipos y herramientas</t>
  </si>
  <si>
    <t>Equipo  GPS</t>
  </si>
  <si>
    <t>Equipo  Sistema Cellebrite de Análisis Forense</t>
  </si>
  <si>
    <t>Equipo forense para extracción física y decodificación de información (Extracción de información de teléfonos)</t>
  </si>
  <si>
    <t>Equipo para extracción de datos de celulares</t>
  </si>
  <si>
    <t>Equipo última milla</t>
  </si>
  <si>
    <t>Kit de radios de intercomunicación táctico</t>
  </si>
  <si>
    <t>Sistema de análisis forense para extracción de información de teléfonos celulares</t>
  </si>
  <si>
    <t>Buscador de información en fuentes Web</t>
  </si>
  <si>
    <t>Software limpieza y análisis geográfico de información telefónica</t>
  </si>
  <si>
    <t>Software suice (sistema de identificación criminal)</t>
  </si>
  <si>
    <t>Software para cargas/montar imágenes o archivos de evidencia digital</t>
  </si>
  <si>
    <t>d) Modelo homologado de unidades de policía cibernética</t>
  </si>
  <si>
    <t>Servicios de acceso de Internet, redes y procesamiento de información</t>
  </si>
  <si>
    <t>Cableado estructurado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</si>
  <si>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</si>
  <si>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</si>
  <si>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</si>
  <si>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Balanceador de carga</t>
  </si>
  <si>
    <t>Computadora portátil</t>
  </si>
  <si>
    <t>Equipo bloqueador contra escritura de discos y USB</t>
  </si>
  <si>
    <t>Equipo de cómputo para análisis forense digital</t>
  </si>
  <si>
    <t>Equipo de extracción de información de dispositivos de comunicación móvil</t>
  </si>
  <si>
    <t>Equipo de seguridad informática (Firewall, IPS, Anti-Spam)</t>
  </si>
  <si>
    <t>Equipo duplicador de discos duros</t>
  </si>
  <si>
    <t>Pantalla táctil inalámbrica</t>
  </si>
  <si>
    <t>Acondicionador de línea</t>
  </si>
  <si>
    <t>Pantalla profesional</t>
  </si>
  <si>
    <t>Procesador de control</t>
  </si>
  <si>
    <t>Procesador de video</t>
  </si>
  <si>
    <t>Cámara digital</t>
  </si>
  <si>
    <t>Video wall de 4 pantallas</t>
  </si>
  <si>
    <t>Software especializado en análisis forense digital</t>
  </si>
  <si>
    <t>f) Fortalecimiento y/o creación de las unidades de inteligencia patrimonial y económica (UIPE’S)</t>
  </si>
  <si>
    <t>Servicios de Informática</t>
  </si>
  <si>
    <t>Servicios profesionales para el desarrollo de sistemas</t>
  </si>
  <si>
    <t>Computadora cliente ligero</t>
  </si>
  <si>
    <t>Correlacionador de eventos</t>
  </si>
  <si>
    <t>Equipo biométrico</t>
  </si>
  <si>
    <t>Equipo de almacenamiento</t>
  </si>
  <si>
    <t>Equipo para respaldo de información</t>
  </si>
  <si>
    <t>Equipo de seguridad de prevención de intrusiones de siguiente generación (NGIPS)</t>
  </si>
  <si>
    <t>Herramienta de seguridad para detección y contención de ciberataques</t>
  </si>
  <si>
    <t>Herramienta de seguridad para el monitoreo y análisis del tráfico de red</t>
  </si>
  <si>
    <t>Herramienta de seguridad para la prevención de fuga o pérdida de información</t>
  </si>
  <si>
    <t xml:space="preserve">Habitáculo para centro de datos </t>
  </si>
  <si>
    <t>Equipo de detección de incendio</t>
  </si>
  <si>
    <t>Pantalla (LED)</t>
  </si>
  <si>
    <t>g) Justicia cívica</t>
  </si>
  <si>
    <t>Materiales y Artículos de Construcción y de Reparación</t>
  </si>
  <si>
    <t>Artículos metálicos para la construcción</t>
  </si>
  <si>
    <t>Artículos metálicos para la construcción para (espacios para la justicia cívica)</t>
  </si>
  <si>
    <t>Proyecto para Prestación de Servicios en materia de Justicia Cívica</t>
  </si>
  <si>
    <t>Proyecto</t>
  </si>
  <si>
    <t>Computadora de Escritorio</t>
  </si>
  <si>
    <t>Computadora Portátil</t>
  </si>
  <si>
    <t>Unidad de protección y respaldo de energía</t>
  </si>
  <si>
    <t xml:space="preserve">Mobiliario y equipo educacional y recreativo </t>
  </si>
  <si>
    <t>Fortalecimiento de las áreas de investigación forense y pericial</t>
  </si>
  <si>
    <t>Vestuario, Blancos, Prendas de Protección y Artículos Deportivos</t>
  </si>
  <si>
    <t>Prendas de Seguridad y Protección personal</t>
  </si>
  <si>
    <t>Escafandras</t>
  </si>
  <si>
    <t>Traje de bioseguridad tyvek</t>
  </si>
  <si>
    <t>Servicios de acceso de internet, redes y procesamiento de información</t>
  </si>
  <si>
    <t>Servicio de consultoría administrativa, procesos, técnica y en tecnologías de la información.</t>
  </si>
  <si>
    <t>Servicios relacionados con certificación de procesos</t>
  </si>
  <si>
    <t>Servicio pago de Acreditación de los Laboratorios Forenses que se encuentran acreditados bajo la norma Iso 17020, 17025 y las que apliquen.</t>
  </si>
  <si>
    <t>Servicio de Pruebas Psicológicas</t>
  </si>
  <si>
    <t>Servicios de Pruebas de Aptitud Pro eficiencias para acreditación de laboratorios.</t>
  </si>
  <si>
    <t>Equipo de Cómputo y de Tecnologías de la Información.</t>
  </si>
  <si>
    <t>Impresora fotográfica</t>
  </si>
  <si>
    <t>Pantalla de proyección</t>
  </si>
  <si>
    <t>Caja Octoplusbox</t>
  </si>
  <si>
    <t>Cámara fotográfica digital</t>
  </si>
  <si>
    <t>Cámara submarina de buceo</t>
  </si>
  <si>
    <t>Lente de Cámara</t>
  </si>
  <si>
    <t>Disparador remoto inalámbrico para canon T6</t>
  </si>
  <si>
    <t>Equipo Instrumental Médico y de Laboratorio</t>
  </si>
  <si>
    <t>Equipo médico y de laboratorio</t>
  </si>
  <si>
    <t>AB 2500 genetic analyzer HID para identificación humana</t>
  </si>
  <si>
    <t>Analizador de hidrocarburos petrosense</t>
  </si>
  <si>
    <t>Caja de Faraday</t>
  </si>
  <si>
    <t>Calibrador digital</t>
  </si>
  <si>
    <t>Cámara bioclimática</t>
  </si>
  <si>
    <t>Cámara de video y grabación de manchas de sangre y residuos de disparo.</t>
  </si>
  <si>
    <t>Cámara de ahumado desechable con marco de fibra de vidrio</t>
  </si>
  <si>
    <t>Cámara de cianocrilato</t>
  </si>
  <si>
    <t>Cámara de secado de evidencia y extracción de vapores</t>
  </si>
  <si>
    <t>Cámara de tomas de muestra con división deslizable Grabadores de escritorio Tascam con Lap top micrófono y pedestal mini</t>
  </si>
  <si>
    <t>Cámara intraoral</t>
  </si>
  <si>
    <t>Cámara para cadáveres</t>
  </si>
  <si>
    <t>Cámara para putrefactos para cadáveres</t>
  </si>
  <si>
    <t>Cámaras de video para espacios confinados</t>
  </si>
  <si>
    <t>Campana de contención de bioseguridad nivel 1</t>
  </si>
  <si>
    <t>Carro elevador hidráulico</t>
  </si>
  <si>
    <t>Centrífuga banco</t>
  </si>
  <si>
    <t>Charola para manejo operación y almacenaje de cuerpos</t>
  </si>
  <si>
    <t>Concentrador ADN</t>
  </si>
  <si>
    <t>Concentrador de datos</t>
  </si>
  <si>
    <t>Contenedor de nitrógeno líquido con capacidad de 50 lts</t>
  </si>
  <si>
    <t>Criomolino para pulverizar hueso, por medio de nitrógeno líquido</t>
  </si>
  <si>
    <t>Cromatógrafo de gases</t>
  </si>
  <si>
    <t>Cromatógrafo de líquidos</t>
  </si>
  <si>
    <t>Detector de explosivos portátil RKI</t>
  </si>
  <si>
    <t>Detector de gases RKI</t>
  </si>
  <si>
    <t>Dispositivo recuperador de balas</t>
  </si>
  <si>
    <t>Distanciómetro láser</t>
  </si>
  <si>
    <t>Dummy con accesorios simuladores de lesiones</t>
  </si>
  <si>
    <t>Dummy desarticulable</t>
  </si>
  <si>
    <t>Dummy esqueletizado desarticulable</t>
  </si>
  <si>
    <t>Duplicadores TD2</t>
  </si>
  <si>
    <t>Electroforesis capilar</t>
  </si>
  <si>
    <t>Elevador eléctrico para transportar cadáveres</t>
  </si>
  <si>
    <t>Equipo AFIS escena del Crimen</t>
  </si>
  <si>
    <t>Equipo Analizador de Aleaciones (Oro)</t>
  </si>
  <si>
    <t>Equipo biométrico de comparación de voz</t>
  </si>
  <si>
    <t>Equipo de procesamiento y limpieza de la señal de audio</t>
  </si>
  <si>
    <t>Equipo de Comparación de Voz por Formantes IKAR LAB-II</t>
  </si>
  <si>
    <t>Equipo de correlación de variables ambientales, análisis de parámetros fisicoquímicos, bioquímicos y microbiológicos</t>
  </si>
  <si>
    <t>Equipo de desempeño óptimo con interfaces para veterinaria</t>
  </si>
  <si>
    <t>Equipo de enrolamiento en vivo</t>
  </si>
  <si>
    <t>Equipo de extracción automatizada de dispositivos móviles ZRT 2</t>
  </si>
  <si>
    <t>Equipo de extracción celular UFED Cellebrite touch con versión Phisical y logical</t>
  </si>
  <si>
    <t>Equipo Detective- Clear ID</t>
  </si>
  <si>
    <t>Equipo fotodocumentador geles de agarosa</t>
  </si>
  <si>
    <t>Equipo Opminizador de Huellas Latentes</t>
  </si>
  <si>
    <t>Equipo para análisis de documentos cuestionados ESDA, identificación de escritura oculta</t>
  </si>
  <si>
    <t>Equipo para homogenizar sustancias VORTEX</t>
  </si>
  <si>
    <t>Equipo portable de gas detector</t>
  </si>
  <si>
    <t>Equipo portátil de análisis de suelo</t>
  </si>
  <si>
    <t>Equipo Star Witnes</t>
  </si>
  <si>
    <t>Equipo themomixer</t>
  </si>
  <si>
    <t>Equipo y traje de explosivos</t>
  </si>
  <si>
    <t>Equipo AFIS - Full Work Station</t>
  </si>
  <si>
    <t>Espectrofómetro de Infrarrojo con accesorio de ATR y deshumificador</t>
  </si>
  <si>
    <t>Estación de adquisición de balas/proyectiles compatibles con tecnología nacional</t>
  </si>
  <si>
    <t>Estación de adquisición de casquillos compatibles con tecnología nacional</t>
  </si>
  <si>
    <t>Estación de Captura Remota AFIS Cardscan/Telscan</t>
  </si>
  <si>
    <t>Estación de correlación y/o consulta de casquillos y balas compatibles con tecnología nacional</t>
  </si>
  <si>
    <t>Estación de huella latente</t>
  </si>
  <si>
    <t>Estación de investigación para huellas latentes con luz de diferentes longitudes de onda</t>
  </si>
  <si>
    <t>Estación de necropsia</t>
  </si>
  <si>
    <t>Estación de operaciones para necropsias para putrefactos e infectología</t>
  </si>
  <si>
    <t>Estación de referencia y sistema de posicionamiento geográfico portátil</t>
  </si>
  <si>
    <t>Estación de trabajo tipo cámara con fuente de luz UV para PCR</t>
  </si>
  <si>
    <t>Estación fija de análisis forense FRED con software Encase Forensic, FTK e IEF</t>
  </si>
  <si>
    <t>Estación portátil de análisis forense con Software Encase Forensic, FTK, IEF, Kit de Ultrakit con bloqueadores de escritura y duplicador de discos duros TD 2 Tableau</t>
  </si>
  <si>
    <t>Estación total para topografía con distanciómetro</t>
  </si>
  <si>
    <t>Estación Verificadora AFIS</t>
  </si>
  <si>
    <t>Estereoscopio</t>
  </si>
  <si>
    <t>Estereoscopio microscópico SMZ660</t>
  </si>
  <si>
    <t>Estuche de lámparas fluorescentes para el revelado de huellas latentes</t>
  </si>
  <si>
    <t>Fotómetro de microplaca</t>
  </si>
  <si>
    <t>Gabinete extractor de vapores de cianocrilato</t>
  </si>
  <si>
    <t>Gabinete para secado de prendas</t>
  </si>
  <si>
    <t>Gabinete de laboratorio con vitrina</t>
  </si>
  <si>
    <t>Generador de nitrógeno</t>
  </si>
  <si>
    <t>Georradar</t>
  </si>
  <si>
    <t>Grabadoras Digitales que graben en formato WAV</t>
  </si>
  <si>
    <t>Horno de esterilización</t>
  </si>
  <si>
    <t>Horno de microondas para digestión de muestras</t>
  </si>
  <si>
    <t>Incubadora de baño seco digital</t>
  </si>
  <si>
    <t>Kit de exploración</t>
  </si>
  <si>
    <t>Kit de restructuración de matrículas</t>
  </si>
  <si>
    <t>Kit de trayectoria láser</t>
  </si>
  <si>
    <t>Kit de herramientas de antropología</t>
  </si>
  <si>
    <t>Kit de trayectorias balísticas</t>
  </si>
  <si>
    <t>KRI Portable Gas Detector</t>
  </si>
  <si>
    <t>Laboratorio de impresión fotográfica termal en seco</t>
  </si>
  <si>
    <t>Lavador de microplacas</t>
  </si>
  <si>
    <t>Lector de microchips de mano</t>
  </si>
  <si>
    <t>Levantador electroestático impresiones polvo</t>
  </si>
  <si>
    <t>Limpiador ultrasónico</t>
  </si>
  <si>
    <t>Medidor digital de compactación del suelo</t>
  </si>
  <si>
    <t>Medidor portátil de salinidad, conductividad, oxígeno disuelto y temperatura</t>
  </si>
  <si>
    <t>Microscopio (Diferentes tipos)</t>
  </si>
  <si>
    <t>Microtomo</t>
  </si>
  <si>
    <t>Modelo del cuerpo humano torso elemental</t>
  </si>
  <si>
    <t>Modelo Esqueleto Humano</t>
  </si>
  <si>
    <t>Navegador GPS portátil</t>
  </si>
  <si>
    <t>Negatoscopio</t>
  </si>
  <si>
    <t>Plasma Inductivamente acoplado a Espectrofometría de Masas. (ICP-MS)</t>
  </si>
  <si>
    <t>Sistema de búsqueda de locutores masiva con base de datos reducida</t>
  </si>
  <si>
    <t>Sistema de luces forense para laboratorio, incluye fuente de poder</t>
  </si>
  <si>
    <t>Procesador de tejidos</t>
  </si>
  <si>
    <t>Radio para comunicaciones de 25 km</t>
  </si>
  <si>
    <t>Radiovisográfo, sensor útil para la toma de radiografías digitales</t>
  </si>
  <si>
    <t>Refrigerador para fetos/órganos</t>
  </si>
  <si>
    <t>Refrigeradores de laboratorio</t>
  </si>
  <si>
    <t>Secuenciador de ADN</t>
  </si>
  <si>
    <t>Selladora térmica de impulso</t>
  </si>
  <si>
    <t>Servidor de base de datos compatible con la tecnología utilizada a nivel nacional</t>
  </si>
  <si>
    <t>Sistema automático de extracción de sólidos</t>
  </si>
  <si>
    <t>Sistema automático para portaobjetos (Tinción y Montaje)</t>
  </si>
  <si>
    <t>Sistema automatizado para extracción de ADN</t>
  </si>
  <si>
    <t>Sistema de administración para estaciones de referencia</t>
  </si>
  <si>
    <t>Sistema de desionizador de agua</t>
  </si>
  <si>
    <t>Sistema de inclusión de tejidos modular</t>
  </si>
  <si>
    <t>Sistema de levantamientos planimétricos</t>
  </si>
  <si>
    <t>Secador de hisopos</t>
  </si>
  <si>
    <t>Gabinetes para almacén de reactivos con filtros</t>
  </si>
  <si>
    <t>HID-Ion S5, equipo Nueva generación para DNA Mitocondrial</t>
  </si>
  <si>
    <t>Evidence Photography Systems</t>
  </si>
  <si>
    <t xml:space="preserve">Biomek 4000 </t>
  </si>
  <si>
    <t>Equipo Automatizado QIAcube para extracción de ADN a partir de muestras de asalto sexual y muestras óseas</t>
  </si>
  <si>
    <t>Equipo Para Análisis de Documentos Cuestionados SPECTRA PRO</t>
  </si>
  <si>
    <t>Cámara de vacío para revelado de huellas latentes VMD</t>
  </si>
  <si>
    <t>Scene View</t>
  </si>
  <si>
    <t>Sistema de análisis para drogas</t>
  </si>
  <si>
    <t>Cámara Plas-Labs PCR UV chamber</t>
  </si>
  <si>
    <t>Videocomparador espectral</t>
  </si>
  <si>
    <t>Equipo de Análisis de documentos</t>
  </si>
  <si>
    <t>Equipo de Análisis y detección de metabólicos de drogas de abuso</t>
  </si>
  <si>
    <t xml:space="preserve">Calibrador para instrumental GPM </t>
  </si>
  <si>
    <t>Photovent</t>
  </si>
  <si>
    <t>Analizador Genético de 4 capilares</t>
  </si>
  <si>
    <t>Sistema de PCR</t>
  </si>
  <si>
    <t>Termociclador</t>
  </si>
  <si>
    <t xml:space="preserve">Activos Intangibles </t>
  </si>
  <si>
    <t>Software Forense o de Apoyo a la Investigación Forense</t>
  </si>
  <si>
    <t>Sistema de estándares de trabajo y rendición de cuentas</t>
  </si>
  <si>
    <t>Seguimiento a protocolos de actuación policial para mejorar el desempeño del personal de las instituciones de seguridad pública y procuración de justicia</t>
  </si>
  <si>
    <t>Materiales y útiles de enseñanza</t>
  </si>
  <si>
    <t>Materiales y suministros para planteles educativos</t>
  </si>
  <si>
    <t>Juegos de mesa</t>
  </si>
  <si>
    <t>Memoramas</t>
  </si>
  <si>
    <t>Marionetas</t>
  </si>
  <si>
    <t>Libros para Colorear</t>
  </si>
  <si>
    <t>Crayones de Colores</t>
  </si>
  <si>
    <t>Cámaras de fotografía y video</t>
  </si>
  <si>
    <t>Tablet</t>
  </si>
  <si>
    <t>Lectores</t>
  </si>
  <si>
    <t>Monitor</t>
  </si>
  <si>
    <t>Pantalla para proyector</t>
  </si>
  <si>
    <t>Proyector</t>
  </si>
  <si>
    <t>Otro mobiliario y equipo educacional y recreativo</t>
  </si>
  <si>
    <t>Guitarra</t>
  </si>
  <si>
    <t>Teclado</t>
  </si>
  <si>
    <t>Bajo</t>
  </si>
  <si>
    <t>Batería</t>
  </si>
  <si>
    <t>Tumbas</t>
  </si>
  <si>
    <t>Cajón</t>
  </si>
  <si>
    <t>Güiro</t>
  </si>
  <si>
    <t>Bocina</t>
  </si>
  <si>
    <t>Micrófono</t>
  </si>
  <si>
    <t>Consola</t>
  </si>
  <si>
    <t>Maquinaria, Otros Equipos y Herramientas</t>
  </si>
  <si>
    <t>Botón de pánico</t>
  </si>
  <si>
    <t>Equipo de GPS</t>
  </si>
  <si>
    <t>Radio base</t>
  </si>
  <si>
    <t>Radio portátil</t>
  </si>
  <si>
    <t>Otros equipos</t>
  </si>
  <si>
    <t>Simulador de Tiro de Realidad Virtual</t>
  </si>
  <si>
    <t>Licencias informáticas e intelectuales</t>
  </si>
  <si>
    <t>Licencias</t>
  </si>
  <si>
    <t>Impulso a la mejoría del control de gestión, supervisión y seguimiento de los reportes a la policía</t>
  </si>
  <si>
    <t>Servicios integrales y otros servicios</t>
  </si>
  <si>
    <t>Equipo de seguridad informática (firewall, IPS, Antispam)</t>
  </si>
  <si>
    <t>Servidor de computo</t>
  </si>
  <si>
    <t>Fortalecer el diseño e implementación de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t>
  </si>
  <si>
    <t>Prevención de la violencia y del delito conforme al Modelo Nacional de Policía y Justicia Cívica</t>
  </si>
  <si>
    <t>Prevención de la violencia y la delincuencia, proceso generador de paz y proceso para la atención de la delincuencia juvenil</t>
  </si>
  <si>
    <t>Servicios de investigación científica y desarrollo</t>
  </si>
  <si>
    <t>Diagnóstico de violencia y seguridad escolar</t>
  </si>
  <si>
    <t xml:space="preserve">Proyecto </t>
  </si>
  <si>
    <t xml:space="preserve">Contextualización de problemáticas en jóvenes </t>
  </si>
  <si>
    <t>Diagnóstico sobre violencia familiar y de género</t>
  </si>
  <si>
    <t>Diagnósticos participativos</t>
  </si>
  <si>
    <t>Participación Ciudadana para la construcción de paz.</t>
  </si>
  <si>
    <t>Muebles de oficina y estantería</t>
  </si>
  <si>
    <t>Equipamiento para Intervención</t>
  </si>
  <si>
    <t>Aparatos deportivos</t>
  </si>
  <si>
    <t>Prevención y atención de la violencia contra las mujeres con perspectiva de género</t>
  </si>
  <si>
    <t>Fortalecimiento a los programas de prevención y atención a la violencia contra las mujeres</t>
  </si>
  <si>
    <t>Materiales y útiles para el procesamiento en equipos y bienes informáticos</t>
  </si>
  <si>
    <t>Productos Químicos, Farmacéuticos y de Laboratorio</t>
  </si>
  <si>
    <t>Materiales, accesorios y suministros de laboratorio</t>
  </si>
  <si>
    <t>Lote/ Pieza</t>
  </si>
  <si>
    <t>Elaboración de manuales de procedimientos, protocolos</t>
  </si>
  <si>
    <t>Servicios de Instalación, Reparación, Mantenimiento y Conservación</t>
  </si>
  <si>
    <t>Reparacion y Mantenimiento de Equipo de Transporte</t>
  </si>
  <si>
    <t>Mantenimiento y conservación de Vehiculos Terrestres</t>
  </si>
  <si>
    <t>Access point</t>
  </si>
  <si>
    <t>Control de Acceso</t>
  </si>
  <si>
    <t>Enrolador de huellas</t>
  </si>
  <si>
    <t>Sistema de traducción simultánea</t>
  </si>
  <si>
    <t>Equipo detector de fuego</t>
  </si>
  <si>
    <t>Pantalla para proyección retráctil</t>
  </si>
  <si>
    <t>Cámara (Web p/computadoras)</t>
  </si>
  <si>
    <t>Equipo de video y sonido para cámara de Gesell</t>
  </si>
  <si>
    <t>Equipo de videograbación</t>
  </si>
  <si>
    <t>Muñecos sexuados (Juego o set)</t>
  </si>
  <si>
    <t>Equipo e Instrumental Médico y de Laboratorio</t>
  </si>
  <si>
    <t>Cama de exploración</t>
  </si>
  <si>
    <t>Equipo de química sanguínea</t>
  </si>
  <si>
    <t>Equipo para hematología clínica</t>
  </si>
  <si>
    <t>Maniquí anatómico</t>
  </si>
  <si>
    <t>Instrumental médico y de laboratorio</t>
  </si>
  <si>
    <t>Detector de latidos fetales</t>
  </si>
  <si>
    <t>Cámara IP</t>
  </si>
  <si>
    <t>Equipo para enlaces de comunicación</t>
  </si>
  <si>
    <t>Capacitación continua para la atención y prevención de la violencia de género</t>
  </si>
  <si>
    <t>Cursos de capacitación</t>
  </si>
  <si>
    <t>Curso de capacitación para otros operadores de las instituciones de seguridad pública_Formación Inicial (CEAV)</t>
  </si>
  <si>
    <t>Curso de capacitación para otros operadores de las instituciones de seguridad pública_Formación Continua (CEAV)</t>
  </si>
  <si>
    <t>Curso de capacitación para otros operadores de las instituciones de seguridad pública_Formación Continua (CEAV) Violencia de Género</t>
  </si>
  <si>
    <t>Impulsar la reinserción social de las personas privadas de la libertad en centros penitenciarios con enfoque de respeto a los derechos humanos, inclusión y perspectiva de género</t>
  </si>
  <si>
    <t>Fortalecimiento del sistema penitenciario nacional y de ejecución de medidas para adolescentes</t>
  </si>
  <si>
    <t>Fortalecimiento al sistema penitenciario nacional</t>
  </si>
  <si>
    <t>Prendas de seguridad y protección personal</t>
  </si>
  <si>
    <t>Equipo de protección radiológica (mandil, collarín y lentes emplomados)</t>
  </si>
  <si>
    <t xml:space="preserve">Cargador para arma larga </t>
  </si>
  <si>
    <t>Cartuchos</t>
  </si>
  <si>
    <t>Kit equipo antimotín</t>
  </si>
  <si>
    <t>Cinturón de restricción de movimiento</t>
  </si>
  <si>
    <t>Herramientas, Refacciones y Accesorios Menores</t>
  </si>
  <si>
    <t>Herramientas menores</t>
  </si>
  <si>
    <t>Detector de metales (manual)</t>
  </si>
  <si>
    <t>Refacciones y accesorios menores de edificios</t>
  </si>
  <si>
    <t>Candados de alta seguridad</t>
  </si>
  <si>
    <t>Servicios de protección y seguridad</t>
  </si>
  <si>
    <t>Blindaje de unidades automotrices</t>
  </si>
  <si>
    <t>Servidor de respaldo informático de información</t>
  </si>
  <si>
    <t>Equipo de Registros Biométricos</t>
  </si>
  <si>
    <t>Digitalizador de voz</t>
  </si>
  <si>
    <t>Estación de captura de registro dactilar y palmar</t>
  </si>
  <si>
    <t>Estación telescan</t>
  </si>
  <si>
    <t>Lector biométrico</t>
  </si>
  <si>
    <t>Lector de iris</t>
  </si>
  <si>
    <t>Lector de reconocimiento de placa vehicular</t>
  </si>
  <si>
    <t>Lector de rostro</t>
  </si>
  <si>
    <t>Servidor de aplicaciones y/o plataforma</t>
  </si>
  <si>
    <t>Servidor de consulta</t>
  </si>
  <si>
    <t>Servidor de datos</t>
  </si>
  <si>
    <t>Componentes de controles de acceso (chapas magnéticas, tarjetas, etc.)</t>
  </si>
  <si>
    <t>Congelador horizontal de 15 pies con termostato</t>
  </si>
  <si>
    <t>Control de acceso de visita familiar y acceso general</t>
  </si>
  <si>
    <t>Procesador de audio</t>
  </si>
  <si>
    <t>Sistema de grabación y almacenamiento de video</t>
  </si>
  <si>
    <t>Sistema de comunicación</t>
  </si>
  <si>
    <t>Mobiliario y equipo educacional y recreativo</t>
  </si>
  <si>
    <t>Kit de iluminación</t>
  </si>
  <si>
    <t>Caja obscura para revelar placa de rayos X dental</t>
  </si>
  <si>
    <t>Cámara Termográfica</t>
  </si>
  <si>
    <t>Carro rojo de emergencia</t>
  </si>
  <si>
    <t>Concentrador estacionario</t>
  </si>
  <si>
    <t>Cuna de calor radiante</t>
  </si>
  <si>
    <t>Desfibrilador portátil</t>
  </si>
  <si>
    <t>Desfibrilador</t>
  </si>
  <si>
    <t>Electrocardiógrafo</t>
  </si>
  <si>
    <t>Electrocauterio</t>
  </si>
  <si>
    <t>Equipo de coagulación</t>
  </si>
  <si>
    <t>Espectrofotómetro</t>
  </si>
  <si>
    <t>Generador radiológico</t>
  </si>
  <si>
    <t>Sistema para inactivar o esterilizar los residuos peligrosos biológicos</t>
  </si>
  <si>
    <t>Sistema para marcar placas</t>
  </si>
  <si>
    <t>Sistema para recolectar residuos peligrosos y para inactivar o esterilizar</t>
  </si>
  <si>
    <t>Tanque compresor de oxígeno grado médico</t>
  </si>
  <si>
    <t>Cámara de neubawer</t>
  </si>
  <si>
    <t>Esterilizador de vapor con cámara de acero</t>
  </si>
  <si>
    <t>Refractómetro de mano</t>
  </si>
  <si>
    <t>Resucitador</t>
  </si>
  <si>
    <t>Camioneta para traslado de reos</t>
  </si>
  <si>
    <t>Carrocerías y Remolques</t>
  </si>
  <si>
    <t>Remolque para traslado de equipo antimotín</t>
  </si>
  <si>
    <t>Equipo aeroespacial</t>
  </si>
  <si>
    <t>Antidrone</t>
  </si>
  <si>
    <t>Cabina portátil insonorizada</t>
  </si>
  <si>
    <t>Cañón sónico (acústico de largo alcance de 150 decibelios)</t>
  </si>
  <si>
    <t>Cargador para arma corta</t>
  </si>
  <si>
    <t>Detector de explosivos y narcóticos</t>
  </si>
  <si>
    <t>Detector de metales tipo silla para cavidades del cuerpo</t>
  </si>
  <si>
    <t>Sistema de detección de objetos y sustancias prohibidas adheridos al cuerpo en cavidades</t>
  </si>
  <si>
    <t>Maquinaria y equipo industrial</t>
  </si>
  <si>
    <t>Detector de metales</t>
  </si>
  <si>
    <t>Sistemas de aire acondicionado, calefacción y de refrigeración industrial y comercial</t>
  </si>
  <si>
    <t>Condensador para cuarto frío</t>
  </si>
  <si>
    <t>Cuarto frío</t>
  </si>
  <si>
    <t>Accesorios para radiocomunicación</t>
  </si>
  <si>
    <t>Equipo de radio base</t>
  </si>
  <si>
    <t>Equipo de radiocomunicación (tipo matra)</t>
  </si>
  <si>
    <t>Equipo para enlace de transmisión de datos</t>
  </si>
  <si>
    <t>Infraestructura y software para monitoreo remoto</t>
  </si>
  <si>
    <t>Kit de monitoreo remoto</t>
  </si>
  <si>
    <t>Módulo de amplificación de frecuencia</t>
  </si>
  <si>
    <t>Repetidor para cobertura de radiocomunicación</t>
  </si>
  <si>
    <t>Sistema electrónico de Seguridad Perimetral</t>
  </si>
  <si>
    <t>Torre para radiocomunicación</t>
  </si>
  <si>
    <t>Equipos de generación eléctrica, aparatos y accesorios eléctricos</t>
  </si>
  <si>
    <t>Homologación de tierras físicas</t>
  </si>
  <si>
    <t>Paneles Solares</t>
  </si>
  <si>
    <t>Aduana inteligente</t>
  </si>
  <si>
    <t>Cabina para grabación de voz</t>
  </si>
  <si>
    <t>Sistema de Protección de Acceso Vehicular</t>
  </si>
  <si>
    <t>Fortalecimiento de la autoridad administrativa especializada del sistema de justicia penal para adolescentes</t>
  </si>
  <si>
    <t>Paletas para revisión de personas</t>
  </si>
  <si>
    <t>Servicios de telecomunicaciones y satélites</t>
  </si>
  <si>
    <t>Red de telecomunicaciones</t>
  </si>
  <si>
    <t>Servicios de informática</t>
  </si>
  <si>
    <t xml:space="preserve">Moobiliario y Equipo educacional y Recreativo </t>
  </si>
  <si>
    <t>Grabadora</t>
  </si>
  <si>
    <t>Camión para traslado de adolescentes que cumplen medida</t>
  </si>
  <si>
    <t>Transformador</t>
  </si>
  <si>
    <t>Fortalecer la capacidad tecnológica que permita a las instituciones de seguridad de los tres órdenes de gobierno el intercambio seguro de la información en la generación de inteligencia, prevención y persecución del delito</t>
  </si>
  <si>
    <t>Sistema Nacional de Información</t>
  </si>
  <si>
    <t>Bases de datos del Sistema Nacional de Seguridad Pública</t>
  </si>
  <si>
    <t>Materiales y útiles de impresión y reproducción</t>
  </si>
  <si>
    <t>Cintas para impresora térmica</t>
  </si>
  <si>
    <t>Cableado Estructurado</t>
  </si>
  <si>
    <t>Servicios integrales de infraestructura de cómputo</t>
  </si>
  <si>
    <t>Servicio de Arrendamiento</t>
  </si>
  <si>
    <t>Arrendamiento de activos intangibles</t>
  </si>
  <si>
    <t>Renovación de licencias</t>
  </si>
  <si>
    <t>Servicios de desarrollo de aplicaciones informáticas y servicio de instalación de software</t>
  </si>
  <si>
    <t>Access Point</t>
  </si>
  <si>
    <t>Analizador de voz</t>
  </si>
  <si>
    <t>Digiscan Web</t>
  </si>
  <si>
    <t xml:space="preserve">Estación de captura de registros dactilares y palmas </t>
  </si>
  <si>
    <t>Torre (arriostrada-autosoportada)</t>
  </si>
  <si>
    <t>Unidad de energía ininterrumpida</t>
  </si>
  <si>
    <t>Sistema</t>
  </si>
  <si>
    <t>Kit de Lámpara</t>
  </si>
  <si>
    <t>Video Proyector</t>
  </si>
  <si>
    <t>Accesorios mayores (fibra óptica)</t>
  </si>
  <si>
    <t>Equipo de enlaces de datos inalámbricos o de microondas en 4.9 GHz</t>
  </si>
  <si>
    <t>Equipo de videoconferencia</t>
  </si>
  <si>
    <t>Equipo de protección contra descargas atmosféricas (Sistema de Tierras Físicas y Apartarrayos)</t>
  </si>
  <si>
    <t>Sistema de energía interrumpible</t>
  </si>
  <si>
    <t>Sistema Nacional de Atención de Llamadas de Emergencias y Denuncias Ciudadanas</t>
  </si>
  <si>
    <t>Unidad de energía Ininterrumpida</t>
  </si>
  <si>
    <t>Fortalecimiento de los Sistemas de Videovigilancia y Geolocalización.</t>
  </si>
  <si>
    <t>Servicios Integrales de Telecomunicación</t>
  </si>
  <si>
    <t>Aire Acondicionado</t>
  </si>
  <si>
    <t xml:space="preserve">Red Nacional de Radiocomunicación </t>
  </si>
  <si>
    <t>Instalación, reparación y mantenimiento de maquinaria, otros equipos y herramienta</t>
  </si>
  <si>
    <t>Mantenimiento a aires acondicionados</t>
  </si>
  <si>
    <t>Torre de radiocomunicación</t>
  </si>
  <si>
    <t>Terminal Móvil</t>
  </si>
  <si>
    <t>Téminal de Escritorio (Radio Base)</t>
  </si>
  <si>
    <t>Terminal Potátil</t>
  </si>
  <si>
    <t>Equipo de protección contra descargas atmosféricas (Apartarrayos)</t>
  </si>
  <si>
    <t>Equipo de protección contra descargas atmosféricas (Sistema de tierras físicas)</t>
  </si>
  <si>
    <t>Unidad de Protección y Respaldo de Energía (UPS)</t>
  </si>
  <si>
    <t>Batería para Terminal Portátil</t>
  </si>
  <si>
    <t xml:space="preserve">PESTAÑA </t>
  </si>
  <si>
    <t>"EDO" ("nombre abreviado de la entidad federativa")</t>
  </si>
  <si>
    <t>Avance Físico Financiero de la Entidad Federativa, en el cual se deberá reflejar el avance en la aplicación de los recursos y cumplimiento de metas programáticas del FOFISP, en sus diversos momentos contables del recurso convenido, así como las modificaciones programáticas presupuestales previa validación del SESNSP.</t>
  </si>
  <si>
    <t>Fecha de Corte</t>
  </si>
  <si>
    <t>Corresponde al mes o trimestre, en su caso, reportado.</t>
  </si>
  <si>
    <t>Año</t>
  </si>
  <si>
    <t>Ejercicio fiscal del cual se trate.</t>
  </si>
  <si>
    <t>Entidad</t>
  </si>
  <si>
    <t>Clave asignada por el Instituto Nacional de Geografía y Estadística a cada entidad federativa.</t>
  </si>
  <si>
    <t>Eje</t>
  </si>
  <si>
    <t>Los Ejes Estratégicos del Sistema Nacional de Seguridad Pública aprobados por el Consejo Nacional de Seguridad Pública  mediante el acuerdo 06/XLVIII/22 en su Cuadragésima Quinta Sesión Ordinaria, celebrada el 2 de diciembre de 2022.</t>
  </si>
  <si>
    <t>Programa</t>
  </si>
  <si>
    <t>Los Programas con Prioridad Nacional aprobados por el Consejo Nacional de Seguridad Pública  mediante el acuerdo 06/XLVIII/22 en su Cuadragésima Quinta Sesión Ordinaria, celebrada el 2 de diciembre de 2022.</t>
  </si>
  <si>
    <t>Subprograma</t>
  </si>
  <si>
    <t>Subprogramas para la implementación de los Programas con Prioridad Nacional de los Ejes Estratégicos del Sistema Nacional de Seguridad Pública.</t>
  </si>
  <si>
    <t>Capitulo</t>
  </si>
  <si>
    <t>Es el mayor nivel de agregación que identifica el conjunto homogéneo y ordenado de los bienes y servicios requeridos por los entes públicos.</t>
  </si>
  <si>
    <t>Concepto</t>
  </si>
  <si>
    <t>Son subconjuntos homogéneos y ordenados en forma específica, producto de la desagregación de los bienes y servicios, incluidos en cada capítulo.</t>
  </si>
  <si>
    <t>Partida Genérica</t>
  </si>
  <si>
    <t>Es el nivel de agregación más específico en el cual se describen las expresiones concretas y detalladas de los bienes y servicios que se adquieren o contraten, y que permite la armonización a todos los niveles de gobierno</t>
  </si>
  <si>
    <t xml:space="preserve">Bien </t>
  </si>
  <si>
    <t xml:space="preserve">Los bienes, infraestructura y servicios que refiere un proyecto de inversión asociado a los Programas con Prioridad Nacional contenidos en los Ejes Estratégicos del Sistema Nacional de Seguridad Pública, los cuales se encuentran alineados al Clasificador por Objeto del Gasto </t>
  </si>
  <si>
    <t>Origen de los recursos</t>
  </si>
  <si>
    <t>Distribución de los recursos convenidos de acuerdo al Anexo Técnico del Convenio de Coordinación del ejercicio fiscal correspondiente, tanto de los recursos federales como de la aportación estatal.</t>
  </si>
  <si>
    <t>Unidad de Medida</t>
  </si>
  <si>
    <t>Definición de los bienes y servicios convenidos para su cuantificación.</t>
  </si>
  <si>
    <t>Cantidad</t>
  </si>
  <si>
    <t>El número de bienes y/o servicios programados para ser alcanzados con el presupuesto convenido.</t>
  </si>
  <si>
    <t xml:space="preserve">Persona: El numero de elementos y/o servidores públicos,  programados a ser beneficiados con el recurso convenido.
</t>
  </si>
  <si>
    <t>Modificaciones Programático-Presupuestales</t>
  </si>
  <si>
    <t>Las modificaciones que se realicen a las metas, conceptos y/o montos de los Programas con Prioridad Nacional y Subprogrmas convenidos</t>
  </si>
  <si>
    <t>Recursos Convenidos/Modificados</t>
  </si>
  <si>
    <t>Distribución de los recursos convenidos, como resultado de una o más modificaciones programáticas presupuestales, tanto de los recursos federales como de la aportación estatal.</t>
  </si>
  <si>
    <t>Recursos Pagados</t>
  </si>
  <si>
    <t>El momento contable del gasto que refleja la cancelación total o parcial de las obligaciones de pago, que se concreta mediante el desembolso de efectivo o cualquier otro medio de pago. (LGCG)</t>
  </si>
  <si>
    <t>Recursos Comprometidos</t>
  </si>
  <si>
    <t>El momento contable del gasto que refleja la aprobación por autoridad competente de un acto administrativo, u otro instrumento jurídico que formaliza una relación jurídica con terceros para la adquisición de bienes y servicios o ejecución de obras. En el caso de las obras a ejecutarse o de bienes y servicios a recibirse durante varios ejercicios, el compromiso será registrado por la parte que se ejecutará o recibirá, durante cada ejercicio. (LGCG)</t>
  </si>
  <si>
    <t>Recursos Devengados</t>
  </si>
  <si>
    <t>El momento contable del gasto que refleja el reconocimiento de una obligación de pago a favor de terceros por la recepción de conformidad de bienes, servicios y obras oportunamente contratados; así como de las obligaciones que derivan de tratados, leyes, decretos, resoluciones y sentencias definitivas. (LGCG)</t>
  </si>
  <si>
    <t>Recursos Reintegrados</t>
  </si>
  <si>
    <t>Recursos reintegrados de conformidad con el artículo 17 de la Ley de Disciplina Financiera de las Entidades Federativas y Municipios</t>
  </si>
  <si>
    <t>Recursos Pendientes de Aplicar</t>
  </si>
  <si>
    <t>Recuso resultante de la aplicación del presupuesto en sus diversos momentos contables.</t>
  </si>
  <si>
    <t>Metas</t>
  </si>
  <si>
    <t>La cantidad de bienes y servicios que se alcanzarán con el presupuesto convenido para cumplirlas y en su caso a las personas beneficiarias.</t>
  </si>
  <si>
    <t>Metas Convenidas/Modificadas</t>
  </si>
  <si>
    <t>La cantidad de bienes y servicios convenidos y en su caso modificados por una o más modificaciones programáticas presupuestales, que se alcanzarán con el presupuesto convenido y en su caso a las personas beneficiarias.</t>
  </si>
  <si>
    <t>Metas Alcanzadas</t>
  </si>
  <si>
    <t>La cantidad de bienes y servicios alcanzados con el presupuesto convenido y en su caso a las personas beneficiarias.</t>
  </si>
  <si>
    <t>Metas no realizadas por reintegro</t>
  </si>
  <si>
    <t>La cantidad de bienes y servicios que no fueron adquiridos con motivo del reintegro de recursos.</t>
  </si>
  <si>
    <t>Meta por Alcanzar</t>
  </si>
  <si>
    <t>La cantidad de bienes y servicios pendientes de alcanzar con el presupuesto convenido y en su caso a las personas beneficiarias.</t>
  </si>
  <si>
    <t>REPORTE INFORME DEL AVANCE EN EL EJERCICIO DE LOS RECURSOS FOFISP 2023</t>
  </si>
  <si>
    <t>Nombre, Firma y cargo del Secretario Ejecutivo</t>
  </si>
  <si>
    <t>Nombre y Firma del Enlace FOFISP</t>
  </si>
  <si>
    <t>FECHA DE CORTE:</t>
  </si>
  <si>
    <t>ENTIDAD FEDERATIVA: AGUASCALIENTES</t>
  </si>
  <si>
    <t>FORMATO DE LA ESTRUCTURA PRESUPUESTARIA FOFISP 2023</t>
  </si>
  <si>
    <t>CONVENIDAS / MODIFICADAS</t>
  </si>
  <si>
    <t>RECURSOS CONVENIDOS / MODIFICADOS</t>
  </si>
  <si>
    <t>MODIFICACIONES T6:AA10PROGRAMÁTICO-PRESUPUESTALES</t>
  </si>
  <si>
    <t>Nombre, cargo y firma del Secretario Ejecutivo o Equivalente</t>
  </si>
  <si>
    <t>Nombre, cargo y Firma del Enlace FOFISP</t>
  </si>
  <si>
    <t>INSTRUCTIVO DEL INFORME DEL AVANCE EN EL EJERCICIO DE LOS RECURSOS DEL FONDO PARA EL FORTALECIMIENTO DE LAS INSTITUCIONES DE SEGURIDAD PÚBLICA (FOFISP) 2023</t>
  </si>
  <si>
    <t>INFORME DEL AVANCE EN EL EJERCICIO DE LOS RECURSOS DEL FONDO PARA EL FORTALECIMIENTO DE LAS INSTITUCIONES DE SEGURIDAD PÚBLICA (FOFISP) PARA EL EJERCICIO FISCAL 2023</t>
  </si>
  <si>
    <t>Lic. Natalia Karina Barón Ortiz</t>
  </si>
  <si>
    <t>Del Secretariado Ejecutivo del Sistema Estatal de Seguridad Pública</t>
  </si>
  <si>
    <t>Secretaria Ejecutiva del Sistema Estatal de Seguridad Pública del Estado de Oaxaca</t>
  </si>
  <si>
    <t>Lic. Georgina Cortés Mendoza</t>
  </si>
  <si>
    <t>Encargada de la Unidad de Evaluación y Seguimiento</t>
  </si>
  <si>
    <t>FECHA DE CORTE: DICIEMBRE 2023</t>
  </si>
  <si>
    <t>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</si>
</sst>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??_);_(@_)"/>
    <numFmt numFmtId="165" formatCode="00"/>
    <numFmt numFmtId="166" formatCode="000"/>
    <numFmt numFmtId="167" formatCode="000000"/>
    <numFmt numFmtId="168" formatCode="00000"/>
  </numFmts>
  <fonts count="4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9"/>
      <name val="Calibri"/>
      <family val="2"/>
      <scheme val="minor"/>
    </font>
    <font>
      <sz val="11"/>
      <color indexed="8"/>
      <name val="Calibri"/>
      <family val="2"/>
    </font>
    <font>
      <b/>
      <sz val="19"/>
      <name val="Monserrat"/>
    </font>
    <font>
      <b/>
      <sz val="19"/>
      <color indexed="8"/>
      <name val="Monserrat"/>
    </font>
    <font>
      <b/>
      <sz val="19"/>
      <name val="Montserrat"/>
    </font>
    <font>
      <b/>
      <sz val="19"/>
      <color theme="0"/>
      <name val="Montserrat"/>
    </font>
    <font>
      <sz val="19"/>
      <color indexed="8"/>
      <name val="Monserrat"/>
    </font>
    <font>
      <sz val="19"/>
      <name val="Monserrat"/>
    </font>
    <font>
      <sz val="19"/>
      <color rgb="FF000000"/>
      <name val="Monserrat"/>
    </font>
    <font>
      <sz val="19"/>
      <color rgb="FFFF0000"/>
      <name val="Arial"/>
      <family val="2"/>
    </font>
    <font>
      <sz val="19"/>
      <name val="Calibri"/>
      <family val="2"/>
    </font>
    <font>
      <b/>
      <sz val="19"/>
      <name val="Calibri"/>
      <family val="2"/>
      <scheme val="minor"/>
    </font>
    <font>
      <b/>
      <sz val="19"/>
      <color theme="0"/>
      <name val="Monserrat"/>
    </font>
    <font>
      <b/>
      <sz val="19"/>
      <color theme="0"/>
      <name val="Calibri"/>
      <family val="2"/>
      <scheme val="minor"/>
    </font>
    <font>
      <b/>
      <sz val="19"/>
      <color rgb="FF000000"/>
      <name val="Monserrat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name val="Arial"/>
      <family val="2"/>
    </font>
    <font>
      <b/>
      <sz val="26"/>
      <name val="Montserrat"/>
    </font>
    <font>
      <b/>
      <sz val="24"/>
      <name val="Montserrat"/>
    </font>
    <font>
      <b/>
      <sz val="24"/>
      <color rgb="FF000000"/>
      <name val="Montserrat"/>
    </font>
    <font>
      <b/>
      <sz val="20"/>
      <name val="Montserrat"/>
    </font>
    <font>
      <sz val="20"/>
      <name val="Montserrat"/>
    </font>
    <font>
      <b/>
      <sz val="18"/>
      <color indexed="8"/>
      <name val="Monserrat"/>
    </font>
    <font>
      <sz val="18"/>
      <color indexed="8"/>
      <name val="Monserrat"/>
    </font>
    <font>
      <b/>
      <sz val="18"/>
      <name val="Monserrat"/>
    </font>
    <font>
      <b/>
      <sz val="18"/>
      <color rgb="FF000000"/>
      <name val="Monserrat"/>
    </font>
    <font>
      <b/>
      <sz val="18"/>
      <name val="Montserrat"/>
    </font>
    <font>
      <sz val="18"/>
      <name val="Monserrat"/>
    </font>
    <font>
      <b/>
      <sz val="18"/>
      <name val="Calibri"/>
      <family val="2"/>
      <scheme val="minor"/>
    </font>
    <font>
      <b/>
      <sz val="18"/>
      <color theme="0"/>
      <name val="Montserrat"/>
    </font>
    <font>
      <b/>
      <sz val="18"/>
      <color theme="0"/>
      <name val="Monserrat"/>
    </font>
    <font>
      <b/>
      <sz val="18"/>
      <color theme="0"/>
      <name val="Calibri"/>
      <family val="2"/>
      <scheme val="minor"/>
    </font>
    <font>
      <sz val="18"/>
      <color rgb="FF000000"/>
      <name val="Monserrat"/>
    </font>
  </fonts>
  <fills count="2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999"/>
        <bgColor rgb="FFFF9999"/>
      </patternFill>
    </fill>
    <fill>
      <patternFill patternType="solid">
        <fgColor rgb="FFCCFFCC"/>
        <bgColor rgb="FFCCFFCC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FFD5AB"/>
        <bgColor rgb="FFFFD5AB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CDD6A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783">
    <xf numFmtId="0" fontId="0" fillId="0" borderId="0" xfId="0"/>
    <xf numFmtId="0" fontId="4" fillId="0" borderId="0" xfId="0" applyFont="1" applyAlignment="1" applyProtection="1"/>
    <xf numFmtId="164" fontId="6" fillId="0" borderId="0" xfId="2" applyNumberFormat="1" applyFont="1" applyAlignment="1" applyProtection="1">
      <alignment vertical="center"/>
    </xf>
    <xf numFmtId="0" fontId="4" fillId="0" borderId="0" xfId="0" applyFont="1" applyAlignment="1" applyProtection="1">
      <alignment horizontal="left"/>
    </xf>
    <xf numFmtId="0" fontId="4" fillId="0" borderId="0" xfId="0" applyFont="1" applyAlignment="1"/>
    <xf numFmtId="0" fontId="7" fillId="2" borderId="1" xfId="0" applyFont="1" applyFill="1" applyBorder="1" applyAlignment="1" applyProtection="1">
      <alignment horizontal="center" textRotation="90" wrapText="1"/>
    </xf>
    <xf numFmtId="0" fontId="0" fillId="0" borderId="0" xfId="0" applyFont="1" applyAlignment="1" applyProtection="1">
      <alignment horizontal="left"/>
    </xf>
    <xf numFmtId="0" fontId="0" fillId="0" borderId="0" xfId="0" applyFont="1" applyAlignment="1" applyProtection="1"/>
    <xf numFmtId="0" fontId="4" fillId="0" borderId="0" xfId="0" applyFont="1"/>
    <xf numFmtId="0" fontId="7" fillId="2" borderId="8" xfId="0" applyFont="1" applyFill="1" applyBorder="1" applyAlignment="1" applyProtection="1">
      <alignment horizontal="center" textRotation="90" wrapText="1"/>
    </xf>
    <xf numFmtId="0" fontId="8" fillId="4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vertical="center" wrapText="1"/>
    </xf>
    <xf numFmtId="0" fontId="8" fillId="7" borderId="7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10" fillId="2" borderId="1" xfId="0" applyFont="1" applyFill="1" applyBorder="1" applyProtection="1"/>
    <xf numFmtId="0" fontId="7" fillId="2" borderId="1" xfId="0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left"/>
    </xf>
    <xf numFmtId="0" fontId="6" fillId="2" borderId="1" xfId="0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vertical="center" wrapText="1"/>
    </xf>
    <xf numFmtId="4" fontId="6" fillId="7" borderId="1" xfId="0" applyNumberFormat="1" applyFont="1" applyFill="1" applyBorder="1" applyAlignment="1">
      <alignment vertical="center" wrapText="1"/>
    </xf>
    <xf numFmtId="4" fontId="6" fillId="8" borderId="1" xfId="0" applyNumberFormat="1" applyFont="1" applyFill="1" applyBorder="1" applyAlignment="1">
      <alignment vertical="center" wrapText="1"/>
    </xf>
    <xf numFmtId="4" fontId="6" fillId="9" borderId="1" xfId="0" applyNumberFormat="1" applyFont="1" applyFill="1" applyBorder="1" applyAlignment="1">
      <alignment vertical="center" wrapText="1"/>
    </xf>
    <xf numFmtId="165" fontId="6" fillId="0" borderId="8" xfId="0" applyNumberFormat="1" applyFont="1" applyBorder="1" applyAlignment="1" applyProtection="1">
      <alignment horizontal="center" vertical="center"/>
    </xf>
    <xf numFmtId="165" fontId="6" fillId="0" borderId="8" xfId="0" applyNumberFormat="1" applyFont="1" applyBorder="1" applyAlignment="1" applyProtection="1">
      <alignment horizontal="left" vertical="center" wrapText="1"/>
    </xf>
    <xf numFmtId="4" fontId="6" fillId="0" borderId="8" xfId="0" applyNumberFormat="1" applyFont="1" applyBorder="1" applyAlignment="1" applyProtection="1">
      <alignment horizontal="right" vertical="center"/>
    </xf>
    <xf numFmtId="4" fontId="4" fillId="0" borderId="12" xfId="0" applyNumberFormat="1" applyFont="1" applyBorder="1" applyAlignment="1">
      <alignment horizontal="right"/>
    </xf>
    <xf numFmtId="4" fontId="6" fillId="0" borderId="8" xfId="0" applyNumberFormat="1" applyFont="1" applyBorder="1" applyAlignment="1">
      <alignment horizontal="right" vertical="center"/>
    </xf>
    <xf numFmtId="165" fontId="11" fillId="0" borderId="8" xfId="0" applyNumberFormat="1" applyFont="1" applyBorder="1" applyAlignment="1" applyProtection="1">
      <alignment horizontal="left" vertical="center" wrapText="1"/>
    </xf>
    <xf numFmtId="4" fontId="11" fillId="0" borderId="8" xfId="0" applyNumberFormat="1" applyFont="1" applyBorder="1" applyAlignment="1" applyProtection="1">
      <alignment horizontal="right" vertical="center"/>
    </xf>
    <xf numFmtId="4" fontId="4" fillId="0" borderId="13" xfId="0" applyNumberFormat="1" applyFont="1" applyBorder="1" applyAlignment="1">
      <alignment horizontal="right"/>
    </xf>
    <xf numFmtId="4" fontId="11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165" fontId="11" fillId="0" borderId="8" xfId="0" applyNumberFormat="1" applyFont="1" applyBorder="1" applyAlignment="1" applyProtection="1">
      <alignment horizontal="left" vertical="center" wrapText="1" indent="4"/>
    </xf>
    <xf numFmtId="165" fontId="11" fillId="0" borderId="8" xfId="0" applyNumberFormat="1" applyFont="1" applyBorder="1" applyAlignment="1" applyProtection="1">
      <alignment horizontal="left" vertical="center" indent="4"/>
    </xf>
    <xf numFmtId="165" fontId="6" fillId="0" borderId="8" xfId="0" applyNumberFormat="1" applyFont="1" applyBorder="1" applyAlignment="1" applyProtection="1">
      <alignment horizontal="left" vertical="center"/>
    </xf>
    <xf numFmtId="165" fontId="6" fillId="0" borderId="11" xfId="0" applyNumberFormat="1" applyFont="1" applyBorder="1" applyAlignment="1" applyProtection="1">
      <alignment horizontal="center" vertical="center"/>
    </xf>
    <xf numFmtId="165" fontId="11" fillId="0" borderId="11" xfId="0" applyNumberFormat="1" applyFont="1" applyBorder="1" applyAlignment="1" applyProtection="1">
      <alignment horizontal="left" vertical="center"/>
    </xf>
    <xf numFmtId="4" fontId="11" fillId="0" borderId="11" xfId="0" applyNumberFormat="1" applyFont="1" applyBorder="1" applyAlignment="1" applyProtection="1">
      <alignment horizontal="right" vertical="center"/>
    </xf>
    <xf numFmtId="4" fontId="4" fillId="0" borderId="14" xfId="0" applyNumberFormat="1" applyFont="1" applyBorder="1" applyAlignment="1">
      <alignment horizontal="right"/>
    </xf>
    <xf numFmtId="4" fontId="11" fillId="0" borderId="11" xfId="0" applyNumberFormat="1" applyFont="1" applyBorder="1" applyAlignment="1">
      <alignment horizontal="right" vertical="center"/>
    </xf>
    <xf numFmtId="0" fontId="4" fillId="0" borderId="0" xfId="0" applyFont="1" applyBorder="1"/>
    <xf numFmtId="0" fontId="12" fillId="0" borderId="0" xfId="0" applyFont="1" applyBorder="1" applyProtection="1"/>
    <xf numFmtId="164" fontId="6" fillId="12" borderId="0" xfId="2" applyNumberFormat="1" applyFont="1" applyFill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 vertical="center"/>
    </xf>
    <xf numFmtId="164" fontId="6" fillId="12" borderId="0" xfId="2" applyNumberFormat="1" applyFont="1" applyFill="1" applyAlignment="1" applyProtection="1">
      <alignment vertical="center"/>
      <protection locked="0"/>
    </xf>
    <xf numFmtId="164" fontId="6" fillId="0" borderId="0" xfId="0" applyNumberFormat="1" applyFont="1" applyAlignment="1" applyProtection="1">
      <alignment vertical="center"/>
    </xf>
    <xf numFmtId="164" fontId="6" fillId="0" borderId="0" xfId="0" applyNumberFormat="1" applyFont="1" applyBorder="1" applyAlignment="1" applyProtection="1">
      <alignment vertical="center"/>
    </xf>
    <xf numFmtId="0" fontId="14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4" fillId="0" borderId="10" xfId="0" applyFont="1" applyBorder="1"/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 applyProtection="1">
      <alignment horizontal="left" vertical="center" textRotation="90" wrapText="1"/>
    </xf>
    <xf numFmtId="3" fontId="6" fillId="2" borderId="1" xfId="0" applyNumberFormat="1" applyFont="1" applyFill="1" applyBorder="1" applyAlignment="1" applyProtection="1">
      <alignment vertical="center" textRotation="90" wrapText="1"/>
    </xf>
    <xf numFmtId="4" fontId="15" fillId="3" borderId="15" xfId="0" applyNumberFormat="1" applyFont="1" applyFill="1" applyBorder="1" applyAlignment="1">
      <alignment horizontal="center"/>
    </xf>
    <xf numFmtId="0" fontId="13" fillId="0" borderId="0" xfId="0" applyFont="1" applyProtection="1"/>
    <xf numFmtId="165" fontId="6" fillId="16" borderId="16" xfId="0" applyNumberFormat="1" applyFont="1" applyFill="1" applyBorder="1" applyAlignment="1" applyProtection="1">
      <alignment horizontal="center" vertical="center" wrapText="1"/>
    </xf>
    <xf numFmtId="166" fontId="6" fillId="16" borderId="16" xfId="0" applyNumberFormat="1" applyFont="1" applyFill="1" applyBorder="1" applyAlignment="1" applyProtection="1">
      <alignment horizontal="center" vertical="center" wrapText="1"/>
    </xf>
    <xf numFmtId="4" fontId="6" fillId="16" borderId="16" xfId="0" applyNumberFormat="1" applyFont="1" applyFill="1" applyBorder="1" applyAlignment="1" applyProtection="1">
      <alignment horizontal="right" vertical="center" wrapText="1"/>
    </xf>
    <xf numFmtId="4" fontId="6" fillId="16" borderId="17" xfId="0" applyNumberFormat="1" applyFont="1" applyFill="1" applyBorder="1" applyAlignment="1" applyProtection="1">
      <alignment horizontal="right" vertical="center" wrapText="1"/>
    </xf>
    <xf numFmtId="165" fontId="6" fillId="17" borderId="18" xfId="0" applyNumberFormat="1" applyFont="1" applyFill="1" applyBorder="1" applyAlignment="1" applyProtection="1">
      <alignment horizontal="center" vertical="center" wrapText="1"/>
    </xf>
    <xf numFmtId="166" fontId="6" fillId="17" borderId="18" xfId="0" applyNumberFormat="1" applyFont="1" applyFill="1" applyBorder="1" applyAlignment="1" applyProtection="1">
      <alignment horizontal="center" vertical="center" wrapText="1"/>
    </xf>
    <xf numFmtId="165" fontId="6" fillId="17" borderId="18" xfId="0" applyNumberFormat="1" applyFont="1" applyFill="1" applyBorder="1" applyAlignment="1" applyProtection="1">
      <alignment horizontal="left" vertical="center" wrapText="1"/>
    </xf>
    <xf numFmtId="4" fontId="6" fillId="17" borderId="18" xfId="0" applyNumberFormat="1" applyFont="1" applyFill="1" applyBorder="1" applyAlignment="1" applyProtection="1">
      <alignment horizontal="right" vertical="center" wrapText="1"/>
    </xf>
    <xf numFmtId="165" fontId="11" fillId="17" borderId="18" xfId="0" applyNumberFormat="1" applyFont="1" applyFill="1" applyBorder="1" applyAlignment="1" applyProtection="1">
      <alignment horizontal="center" vertical="center" wrapText="1"/>
    </xf>
    <xf numFmtId="4" fontId="6" fillId="17" borderId="19" xfId="0" applyNumberFormat="1" applyFont="1" applyFill="1" applyBorder="1" applyAlignment="1" applyProtection="1">
      <alignment horizontal="right" vertical="center" wrapText="1"/>
    </xf>
    <xf numFmtId="0" fontId="6" fillId="18" borderId="18" xfId="0" applyFont="1" applyFill="1" applyBorder="1" applyAlignment="1" applyProtection="1">
      <alignment horizontal="center" vertical="center" wrapText="1"/>
    </xf>
    <xf numFmtId="165" fontId="6" fillId="18" borderId="18" xfId="0" applyNumberFormat="1" applyFont="1" applyFill="1" applyBorder="1" applyAlignment="1" applyProtection="1">
      <alignment horizontal="center" vertical="center" wrapText="1"/>
    </xf>
    <xf numFmtId="0" fontId="18" fillId="18" borderId="18" xfId="0" applyFont="1" applyFill="1" applyBorder="1" applyAlignment="1" applyProtection="1">
      <alignment horizontal="center" wrapText="1"/>
    </xf>
    <xf numFmtId="166" fontId="6" fillId="18" borderId="18" xfId="0" applyNumberFormat="1" applyFont="1" applyFill="1" applyBorder="1" applyAlignment="1" applyProtection="1">
      <alignment horizontal="center" vertical="center" wrapText="1"/>
    </xf>
    <xf numFmtId="4" fontId="18" fillId="18" borderId="18" xfId="0" applyNumberFormat="1" applyFont="1" applyFill="1" applyBorder="1" applyAlignment="1" applyProtection="1">
      <alignment horizontal="left" vertical="center" wrapText="1"/>
    </xf>
    <xf numFmtId="4" fontId="18" fillId="18" borderId="18" xfId="0" applyNumberFormat="1" applyFont="1" applyFill="1" applyBorder="1" applyAlignment="1" applyProtection="1">
      <alignment horizontal="right" vertical="center" wrapText="1"/>
    </xf>
    <xf numFmtId="4" fontId="12" fillId="18" borderId="18" xfId="0" applyNumberFormat="1" applyFont="1" applyFill="1" applyBorder="1" applyAlignment="1" applyProtection="1">
      <alignment horizontal="center" vertical="center" wrapText="1"/>
    </xf>
    <xf numFmtId="4" fontId="18" fillId="18" borderId="18" xfId="0" applyNumberFormat="1" applyFont="1" applyFill="1" applyBorder="1" applyAlignment="1" applyProtection="1">
      <alignment horizontal="center" vertical="center" wrapText="1"/>
    </xf>
    <xf numFmtId="4" fontId="18" fillId="18" borderId="19" xfId="0" applyNumberFormat="1" applyFont="1" applyFill="1" applyBorder="1" applyAlignment="1" applyProtection="1">
      <alignment horizontal="right" vertical="center" wrapText="1"/>
    </xf>
    <xf numFmtId="165" fontId="6" fillId="19" borderId="18" xfId="0" applyNumberFormat="1" applyFont="1" applyFill="1" applyBorder="1" applyAlignment="1" applyProtection="1">
      <alignment horizontal="center" vertical="center" wrapText="1"/>
    </xf>
    <xf numFmtId="166" fontId="6" fillId="19" borderId="18" xfId="0" applyNumberFormat="1" applyFont="1" applyFill="1" applyBorder="1" applyAlignment="1" applyProtection="1">
      <alignment horizontal="center" vertical="center" wrapText="1"/>
    </xf>
    <xf numFmtId="0" fontId="18" fillId="19" borderId="18" xfId="0" applyFont="1" applyFill="1" applyBorder="1" applyAlignment="1" applyProtection="1">
      <alignment horizontal="left" vertical="center" wrapText="1"/>
    </xf>
    <xf numFmtId="4" fontId="18" fillId="19" borderId="18" xfId="0" applyNumberFormat="1" applyFont="1" applyFill="1" applyBorder="1" applyAlignment="1" applyProtection="1">
      <alignment horizontal="right" vertical="center" wrapText="1"/>
    </xf>
    <xf numFmtId="0" fontId="12" fillId="19" borderId="18" xfId="0" applyFont="1" applyFill="1" applyBorder="1" applyAlignment="1" applyProtection="1">
      <alignment horizontal="center" vertical="center" wrapText="1"/>
    </xf>
    <xf numFmtId="0" fontId="18" fillId="19" borderId="18" xfId="0" applyFont="1" applyFill="1" applyBorder="1" applyAlignment="1" applyProtection="1">
      <alignment horizontal="center" vertical="center" wrapText="1"/>
    </xf>
    <xf numFmtId="4" fontId="18" fillId="19" borderId="19" xfId="0" applyNumberFormat="1" applyFont="1" applyFill="1" applyBorder="1" applyAlignment="1" applyProtection="1">
      <alignment horizontal="right" vertical="center" wrapText="1"/>
    </xf>
    <xf numFmtId="165" fontId="6" fillId="20" borderId="18" xfId="0" applyNumberFormat="1" applyFont="1" applyFill="1" applyBorder="1" applyAlignment="1" applyProtection="1">
      <alignment horizontal="center" vertical="center" wrapText="1"/>
    </xf>
    <xf numFmtId="166" fontId="6" fillId="20" borderId="18" xfId="0" applyNumberFormat="1" applyFont="1" applyFill="1" applyBorder="1" applyAlignment="1" applyProtection="1">
      <alignment horizontal="center" vertical="center" wrapText="1"/>
    </xf>
    <xf numFmtId="0" fontId="18" fillId="20" borderId="18" xfId="0" applyFont="1" applyFill="1" applyBorder="1" applyAlignment="1" applyProtection="1">
      <alignment horizontal="left" vertical="center" wrapText="1"/>
    </xf>
    <xf numFmtId="4" fontId="18" fillId="20" borderId="18" xfId="0" applyNumberFormat="1" applyFont="1" applyFill="1" applyBorder="1" applyAlignment="1" applyProtection="1">
      <alignment horizontal="right" vertical="center" wrapText="1"/>
    </xf>
    <xf numFmtId="0" fontId="12" fillId="20" borderId="18" xfId="0" applyFont="1" applyFill="1" applyBorder="1" applyAlignment="1" applyProtection="1">
      <alignment horizontal="center" vertical="center" wrapText="1"/>
    </xf>
    <xf numFmtId="0" fontId="18" fillId="20" borderId="18" xfId="0" applyFont="1" applyFill="1" applyBorder="1" applyAlignment="1" applyProtection="1">
      <alignment horizontal="center" vertical="center" wrapText="1"/>
    </xf>
    <xf numFmtId="4" fontId="18" fillId="20" borderId="19" xfId="0" applyNumberFormat="1" applyFont="1" applyFill="1" applyBorder="1" applyAlignment="1" applyProtection="1">
      <alignment horizontal="right" vertical="center" wrapText="1"/>
    </xf>
    <xf numFmtId="165" fontId="6" fillId="21" borderId="18" xfId="0" applyNumberFormat="1" applyFont="1" applyFill="1" applyBorder="1" applyAlignment="1" applyProtection="1">
      <alignment horizontal="center" vertical="center" wrapText="1"/>
    </xf>
    <xf numFmtId="166" fontId="6" fillId="21" borderId="18" xfId="0" applyNumberFormat="1" applyFont="1" applyFill="1" applyBorder="1" applyAlignment="1" applyProtection="1">
      <alignment horizontal="center" vertical="center" wrapText="1"/>
    </xf>
    <xf numFmtId="0" fontId="18" fillId="21" borderId="18" xfId="0" applyFont="1" applyFill="1" applyBorder="1" applyAlignment="1" applyProtection="1">
      <alignment horizontal="left" vertical="center" wrapText="1"/>
    </xf>
    <xf numFmtId="4" fontId="18" fillId="21" borderId="18" xfId="0" applyNumberFormat="1" applyFont="1" applyFill="1" applyBorder="1" applyAlignment="1" applyProtection="1">
      <alignment horizontal="right" vertical="center" wrapText="1"/>
    </xf>
    <xf numFmtId="0" fontId="12" fillId="21" borderId="18" xfId="0" applyFont="1" applyFill="1" applyBorder="1" applyAlignment="1" applyProtection="1">
      <alignment horizontal="center" vertical="center" wrapText="1"/>
    </xf>
    <xf numFmtId="0" fontId="18" fillId="21" borderId="18" xfId="0" applyFont="1" applyFill="1" applyBorder="1" applyAlignment="1" applyProtection="1">
      <alignment horizontal="center" vertical="center" wrapText="1"/>
    </xf>
    <xf numFmtId="4" fontId="18" fillId="21" borderId="19" xfId="0" applyNumberFormat="1" applyFont="1" applyFill="1" applyBorder="1" applyAlignment="1" applyProtection="1">
      <alignment horizontal="right" vertical="center" wrapText="1"/>
    </xf>
    <xf numFmtId="165" fontId="6" fillId="0" borderId="18" xfId="0" applyNumberFormat="1" applyFont="1" applyBorder="1" applyAlignment="1" applyProtection="1">
      <alignment horizontal="center" vertical="center" wrapText="1"/>
    </xf>
    <xf numFmtId="166" fontId="6" fillId="0" borderId="18" xfId="0" applyNumberFormat="1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left" vertical="center" wrapText="1"/>
    </xf>
    <xf numFmtId="4" fontId="12" fillId="0" borderId="18" xfId="0" applyNumberFormat="1" applyFont="1" applyBorder="1" applyAlignment="1" applyProtection="1">
      <alignment horizontal="right" vertical="center" wrapText="1"/>
    </xf>
    <xf numFmtId="0" fontId="12" fillId="0" borderId="18" xfId="0" applyFont="1" applyBorder="1" applyAlignment="1" applyProtection="1">
      <alignment horizontal="center" vertical="center" wrapText="1"/>
    </xf>
    <xf numFmtId="3" fontId="12" fillId="0" borderId="18" xfId="0" applyNumberFormat="1" applyFont="1" applyBorder="1" applyAlignment="1" applyProtection="1">
      <alignment horizontal="right" vertical="center" wrapText="1"/>
    </xf>
    <xf numFmtId="4" fontId="12" fillId="0" borderId="19" xfId="0" applyNumberFormat="1" applyFont="1" applyBorder="1" applyAlignment="1" applyProtection="1">
      <alignment horizontal="right" vertical="center" wrapText="1"/>
    </xf>
    <xf numFmtId="0" fontId="18" fillId="0" borderId="18" xfId="0" applyFont="1" applyBorder="1" applyAlignment="1" applyProtection="1">
      <alignment horizontal="left" vertical="center" wrapText="1"/>
    </xf>
    <xf numFmtId="4" fontId="18" fillId="0" borderId="18" xfId="0" applyNumberFormat="1" applyFont="1" applyBorder="1" applyAlignment="1" applyProtection="1">
      <alignment horizontal="right" vertical="center" wrapText="1"/>
    </xf>
    <xf numFmtId="3" fontId="18" fillId="0" borderId="18" xfId="0" applyNumberFormat="1" applyFont="1" applyBorder="1" applyAlignment="1" applyProtection="1">
      <alignment horizontal="center" vertical="center" wrapText="1"/>
    </xf>
    <xf numFmtId="4" fontId="18" fillId="0" borderId="19" xfId="0" applyNumberFormat="1" applyFont="1" applyBorder="1" applyAlignment="1" applyProtection="1">
      <alignment horizontal="right" vertical="center" wrapText="1"/>
    </xf>
    <xf numFmtId="167" fontId="6" fillId="0" borderId="18" xfId="0" applyNumberFormat="1" applyFont="1" applyBorder="1" applyAlignment="1" applyProtection="1">
      <alignment horizontal="center" vertical="center" wrapText="1"/>
    </xf>
    <xf numFmtId="0" fontId="6" fillId="17" borderId="18" xfId="0" applyFont="1" applyFill="1" applyBorder="1" applyAlignment="1" applyProtection="1">
      <alignment horizontal="center" vertical="center"/>
    </xf>
    <xf numFmtId="165" fontId="6" fillId="17" borderId="18" xfId="0" applyNumberFormat="1" applyFont="1" applyFill="1" applyBorder="1" applyAlignment="1" applyProtection="1">
      <alignment horizontal="center" vertical="center"/>
    </xf>
    <xf numFmtId="166" fontId="6" fillId="17" borderId="18" xfId="0" applyNumberFormat="1" applyFont="1" applyFill="1" applyBorder="1" applyAlignment="1" applyProtection="1">
      <alignment horizontal="center" vertical="center"/>
    </xf>
    <xf numFmtId="165" fontId="11" fillId="18" borderId="18" xfId="0" applyNumberFormat="1" applyFont="1" applyFill="1" applyBorder="1" applyAlignment="1" applyProtection="1">
      <alignment horizontal="center" vertical="center" wrapText="1"/>
    </xf>
    <xf numFmtId="165" fontId="18" fillId="19" borderId="18" xfId="0" applyNumberFormat="1" applyFont="1" applyFill="1" applyBorder="1" applyAlignment="1" applyProtection="1">
      <alignment horizontal="center" vertical="center" wrapText="1"/>
    </xf>
    <xf numFmtId="165" fontId="6" fillId="19" borderId="18" xfId="0" applyNumberFormat="1" applyFont="1" applyFill="1" applyBorder="1" applyAlignment="1" applyProtection="1">
      <alignment horizontal="center" vertical="center"/>
    </xf>
    <xf numFmtId="165" fontId="6" fillId="20" borderId="18" xfId="0" applyNumberFormat="1" applyFont="1" applyFill="1" applyBorder="1" applyAlignment="1" applyProtection="1">
      <alignment horizontal="center" vertical="center"/>
    </xf>
    <xf numFmtId="165" fontId="11" fillId="20" borderId="18" xfId="0" applyNumberFormat="1" applyFont="1" applyFill="1" applyBorder="1" applyAlignment="1" applyProtection="1">
      <alignment horizontal="center" vertical="center" wrapText="1"/>
    </xf>
    <xf numFmtId="165" fontId="6" fillId="22" borderId="18" xfId="0" applyNumberFormat="1" applyFont="1" applyFill="1" applyBorder="1" applyAlignment="1" applyProtection="1">
      <alignment horizontal="center" vertical="center"/>
    </xf>
    <xf numFmtId="165" fontId="6" fillId="21" borderId="18" xfId="0" applyNumberFormat="1" applyFont="1" applyFill="1" applyBorder="1" applyAlignment="1" applyProtection="1">
      <alignment horizontal="center" vertical="center"/>
    </xf>
    <xf numFmtId="0" fontId="18" fillId="22" borderId="18" xfId="0" applyFont="1" applyFill="1" applyBorder="1" applyAlignment="1" applyProtection="1">
      <alignment horizontal="center" vertical="center" wrapText="1"/>
    </xf>
    <xf numFmtId="0" fontId="12" fillId="22" borderId="18" xfId="0" applyFont="1" applyFill="1" applyBorder="1" applyAlignment="1" applyProtection="1">
      <alignment horizontal="center" vertical="center" wrapText="1"/>
    </xf>
    <xf numFmtId="165" fontId="6" fillId="0" borderId="18" xfId="0" applyNumberFormat="1" applyFont="1" applyBorder="1" applyAlignment="1" applyProtection="1">
      <alignment horizontal="center" vertical="center"/>
    </xf>
    <xf numFmtId="166" fontId="6" fillId="0" borderId="18" xfId="0" applyNumberFormat="1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left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165" fontId="6" fillId="18" borderId="18" xfId="0" applyNumberFormat="1" applyFont="1" applyFill="1" applyBorder="1" applyAlignment="1" applyProtection="1">
      <alignment horizontal="center" vertical="center"/>
    </xf>
    <xf numFmtId="0" fontId="6" fillId="19" borderId="18" xfId="0" applyFont="1" applyFill="1" applyBorder="1" applyAlignment="1" applyProtection="1">
      <alignment horizontal="center" vertical="center"/>
    </xf>
    <xf numFmtId="166" fontId="6" fillId="19" borderId="18" xfId="0" applyNumberFormat="1" applyFont="1" applyFill="1" applyBorder="1" applyAlignment="1" applyProtection="1">
      <alignment horizontal="left" vertical="center" wrapText="1"/>
    </xf>
    <xf numFmtId="4" fontId="6" fillId="19" borderId="18" xfId="0" applyNumberFormat="1" applyFont="1" applyFill="1" applyBorder="1" applyAlignment="1" applyProtection="1">
      <alignment horizontal="right" vertical="center"/>
    </xf>
    <xf numFmtId="4" fontId="6" fillId="19" borderId="19" xfId="0" applyNumberFormat="1" applyFont="1" applyFill="1" applyBorder="1" applyAlignment="1" applyProtection="1">
      <alignment horizontal="right" vertical="center"/>
    </xf>
    <xf numFmtId="0" fontId="12" fillId="0" borderId="18" xfId="0" applyFont="1" applyBorder="1" applyAlignment="1" applyProtection="1">
      <alignment vertical="center" wrapText="1"/>
    </xf>
    <xf numFmtId="0" fontId="6" fillId="18" borderId="18" xfId="0" applyFont="1" applyFill="1" applyBorder="1" applyAlignment="1" applyProtection="1">
      <alignment horizontal="center" vertical="center"/>
    </xf>
    <xf numFmtId="0" fontId="18" fillId="18" borderId="18" xfId="0" applyFont="1" applyFill="1" applyBorder="1" applyAlignment="1" applyProtection="1">
      <alignment horizontal="center" vertical="center"/>
    </xf>
    <xf numFmtId="166" fontId="6" fillId="18" borderId="18" xfId="0" applyNumberFormat="1" applyFont="1" applyFill="1" applyBorder="1" applyAlignment="1" applyProtection="1">
      <alignment horizontal="center" vertical="center"/>
    </xf>
    <xf numFmtId="0" fontId="6" fillId="23" borderId="8" xfId="0" applyFont="1" applyFill="1" applyBorder="1" applyAlignment="1" applyProtection="1">
      <alignment horizontal="center" vertical="center"/>
    </xf>
    <xf numFmtId="165" fontId="6" fillId="23" borderId="8" xfId="0" applyNumberFormat="1" applyFont="1" applyFill="1" applyBorder="1" applyAlignment="1" applyProtection="1">
      <alignment horizontal="center" vertical="center"/>
    </xf>
    <xf numFmtId="0" fontId="7" fillId="23" borderId="8" xfId="0" applyFont="1" applyFill="1" applyBorder="1" applyAlignment="1" applyProtection="1">
      <alignment horizontal="center"/>
    </xf>
    <xf numFmtId="0" fontId="6" fillId="23" borderId="8" xfId="0" applyFont="1" applyFill="1" applyBorder="1" applyAlignment="1" applyProtection="1">
      <alignment horizontal="left" vertical="center"/>
    </xf>
    <xf numFmtId="0" fontId="7" fillId="23" borderId="8" xfId="0" applyFont="1" applyFill="1" applyBorder="1" applyAlignment="1" applyProtection="1">
      <alignment horizontal="left" wrapText="1"/>
    </xf>
    <xf numFmtId="4" fontId="7" fillId="23" borderId="8" xfId="0" applyNumberFormat="1" applyFont="1" applyFill="1" applyBorder="1" applyAlignment="1" applyProtection="1">
      <alignment vertical="center"/>
    </xf>
    <xf numFmtId="4" fontId="10" fillId="23" borderId="8" xfId="0" applyNumberFormat="1" applyFont="1" applyFill="1" applyBorder="1" applyAlignment="1" applyProtection="1">
      <alignment horizontal="center" vertical="center" wrapText="1"/>
    </xf>
    <xf numFmtId="4" fontId="7" fillId="23" borderId="13" xfId="0" applyNumberFormat="1" applyFont="1" applyFill="1" applyBorder="1" applyAlignment="1" applyProtection="1">
      <alignment vertical="center"/>
    </xf>
    <xf numFmtId="0" fontId="6" fillId="20" borderId="18" xfId="0" applyFont="1" applyFill="1" applyBorder="1" applyAlignment="1" applyProtection="1">
      <alignment horizontal="left" vertical="center" wrapText="1"/>
    </xf>
    <xf numFmtId="4" fontId="6" fillId="20" borderId="18" xfId="0" applyNumberFormat="1" applyFont="1" applyFill="1" applyBorder="1" applyAlignment="1" applyProtection="1">
      <alignment horizontal="right" vertical="center" wrapText="1"/>
    </xf>
    <xf numFmtId="0" fontId="11" fillId="20" borderId="18" xfId="0" applyFont="1" applyFill="1" applyBorder="1" applyAlignment="1" applyProtection="1">
      <alignment horizontal="center" vertical="center" wrapText="1"/>
    </xf>
    <xf numFmtId="0" fontId="6" fillId="20" borderId="18" xfId="0" applyFont="1" applyFill="1" applyBorder="1" applyAlignment="1" applyProtection="1">
      <alignment horizontal="center" vertical="center" wrapText="1"/>
    </xf>
    <xf numFmtId="4" fontId="6" fillId="20" borderId="19" xfId="0" applyNumberFormat="1" applyFont="1" applyFill="1" applyBorder="1" applyAlignment="1" applyProtection="1">
      <alignment horizontal="right" vertical="center" wrapText="1"/>
    </xf>
    <xf numFmtId="165" fontId="18" fillId="20" borderId="18" xfId="0" applyNumberFormat="1" applyFont="1" applyFill="1" applyBorder="1" applyAlignment="1" applyProtection="1">
      <alignment horizontal="center" vertical="center" wrapText="1"/>
    </xf>
    <xf numFmtId="165" fontId="18" fillId="21" borderId="18" xfId="0" applyNumberFormat="1" applyFont="1" applyFill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4" fontId="11" fillId="0" borderId="8" xfId="0" applyNumberFormat="1" applyFont="1" applyBorder="1" applyAlignment="1" applyProtection="1">
      <alignment horizontal="center" vertical="center" wrapText="1"/>
    </xf>
    <xf numFmtId="4" fontId="12" fillId="19" borderId="18" xfId="0" applyNumberFormat="1" applyFont="1" applyFill="1" applyBorder="1" applyAlignment="1" applyProtection="1">
      <alignment horizontal="center" vertical="center" wrapText="1"/>
    </xf>
    <xf numFmtId="4" fontId="18" fillId="19" borderId="18" xfId="0" applyNumberFormat="1" applyFont="1" applyFill="1" applyBorder="1" applyAlignment="1" applyProtection="1">
      <alignment horizontal="center" vertical="center" wrapText="1"/>
    </xf>
    <xf numFmtId="4" fontId="12" fillId="20" borderId="18" xfId="0" applyNumberFormat="1" applyFont="1" applyFill="1" applyBorder="1" applyAlignment="1" applyProtection="1">
      <alignment horizontal="center" vertical="center" wrapText="1"/>
    </xf>
    <xf numFmtId="4" fontId="18" fillId="20" borderId="18" xfId="0" applyNumberFormat="1" applyFont="1" applyFill="1" applyBorder="1" applyAlignment="1" applyProtection="1">
      <alignment horizontal="center" vertical="center" wrapText="1"/>
    </xf>
    <xf numFmtId="4" fontId="12" fillId="21" borderId="18" xfId="0" applyNumberFormat="1" applyFont="1" applyFill="1" applyBorder="1" applyAlignment="1" applyProtection="1">
      <alignment horizontal="center" vertical="center" wrapText="1"/>
    </xf>
    <xf numFmtId="4" fontId="18" fillId="21" borderId="18" xfId="0" applyNumberFormat="1" applyFont="1" applyFill="1" applyBorder="1" applyAlignment="1" applyProtection="1">
      <alignment horizontal="center" vertical="center" wrapText="1"/>
    </xf>
    <xf numFmtId="4" fontId="11" fillId="0" borderId="18" xfId="0" applyNumberFormat="1" applyFont="1" applyBorder="1" applyAlignment="1" applyProtection="1">
      <alignment horizontal="center" vertical="center" wrapText="1"/>
    </xf>
    <xf numFmtId="164" fontId="12" fillId="21" borderId="18" xfId="0" applyNumberFormat="1" applyFont="1" applyFill="1" applyBorder="1" applyAlignment="1" applyProtection="1">
      <alignment horizontal="center" vertical="center" wrapText="1"/>
    </xf>
    <xf numFmtId="164" fontId="18" fillId="21" borderId="18" xfId="0" applyNumberFormat="1" applyFont="1" applyFill="1" applyBorder="1" applyAlignment="1" applyProtection="1">
      <alignment horizontal="center" vertical="center" wrapText="1"/>
    </xf>
    <xf numFmtId="166" fontId="6" fillId="19" borderId="18" xfId="0" applyNumberFormat="1" applyFont="1" applyFill="1" applyBorder="1" applyAlignment="1" applyProtection="1">
      <alignment horizontal="center" vertical="center"/>
    </xf>
    <xf numFmtId="4" fontId="18" fillId="19" borderId="18" xfId="0" applyNumberFormat="1" applyFont="1" applyFill="1" applyBorder="1" applyAlignment="1" applyProtection="1">
      <alignment vertical="center" wrapText="1"/>
    </xf>
    <xf numFmtId="4" fontId="18" fillId="19" borderId="18" xfId="0" applyNumberFormat="1" applyFont="1" applyFill="1" applyBorder="1" applyAlignment="1" applyProtection="1">
      <alignment horizontal="right" vertical="center"/>
    </xf>
    <xf numFmtId="4" fontId="18" fillId="19" borderId="18" xfId="0" applyNumberFormat="1" applyFont="1" applyFill="1" applyBorder="1" applyAlignment="1" applyProtection="1">
      <alignment horizontal="center" vertical="center"/>
    </xf>
    <xf numFmtId="4" fontId="18" fillId="19" borderId="19" xfId="0" applyNumberFormat="1" applyFont="1" applyFill="1" applyBorder="1" applyAlignment="1" applyProtection="1">
      <alignment horizontal="right" vertical="center"/>
    </xf>
    <xf numFmtId="165" fontId="6" fillId="24" borderId="18" xfId="0" applyNumberFormat="1" applyFont="1" applyFill="1" applyBorder="1" applyAlignment="1" applyProtection="1">
      <alignment horizontal="center" vertical="center"/>
    </xf>
    <xf numFmtId="165" fontId="6" fillId="24" borderId="18" xfId="0" applyNumberFormat="1" applyFont="1" applyFill="1" applyBorder="1" applyAlignment="1" applyProtection="1">
      <alignment horizontal="center" vertical="center" wrapText="1"/>
    </xf>
    <xf numFmtId="165" fontId="6" fillId="24" borderId="18" xfId="0" applyNumberFormat="1" applyFont="1" applyFill="1" applyBorder="1" applyAlignment="1" applyProtection="1">
      <alignment horizontal="left" vertical="center" wrapText="1"/>
    </xf>
    <xf numFmtId="4" fontId="6" fillId="24" borderId="18" xfId="0" applyNumberFormat="1" applyFont="1" applyFill="1" applyBorder="1" applyAlignment="1" applyProtection="1">
      <alignment horizontal="right" vertical="center" wrapText="1"/>
    </xf>
    <xf numFmtId="4" fontId="12" fillId="20" borderId="18" xfId="0" applyNumberFormat="1" applyFont="1" applyFill="1" applyBorder="1" applyAlignment="1" applyProtection="1">
      <alignment horizontal="center" vertical="center"/>
    </xf>
    <xf numFmtId="4" fontId="6" fillId="24" borderId="19" xfId="0" applyNumberFormat="1" applyFont="1" applyFill="1" applyBorder="1" applyAlignment="1" applyProtection="1">
      <alignment horizontal="right" vertical="center" wrapText="1"/>
    </xf>
    <xf numFmtId="0" fontId="6" fillId="0" borderId="18" xfId="0" applyFont="1" applyBorder="1" applyAlignment="1" applyProtection="1">
      <alignment horizontal="center" vertical="center"/>
    </xf>
    <xf numFmtId="4" fontId="11" fillId="24" borderId="18" xfId="0" applyNumberFormat="1" applyFont="1" applyFill="1" applyBorder="1" applyAlignment="1" applyProtection="1">
      <alignment horizontal="center" vertical="center" wrapText="1"/>
    </xf>
    <xf numFmtId="4" fontId="6" fillId="24" borderId="18" xfId="0" applyNumberFormat="1" applyFont="1" applyFill="1" applyBorder="1" applyAlignment="1" applyProtection="1">
      <alignment horizontal="center" vertical="center"/>
    </xf>
    <xf numFmtId="4" fontId="12" fillId="19" borderId="18" xfId="0" applyNumberFormat="1" applyFont="1" applyFill="1" applyBorder="1" applyAlignment="1" applyProtection="1">
      <alignment horizontal="center" vertical="center"/>
    </xf>
    <xf numFmtId="4" fontId="11" fillId="24" borderId="18" xfId="0" applyNumberFormat="1" applyFont="1" applyFill="1" applyBorder="1" applyAlignment="1" applyProtection="1">
      <alignment horizontal="center" vertical="center"/>
    </xf>
    <xf numFmtId="4" fontId="12" fillId="24" borderId="18" xfId="0" applyNumberFormat="1" applyFont="1" applyFill="1" applyBorder="1" applyAlignment="1" applyProtection="1">
      <alignment horizontal="center" vertical="center" wrapText="1"/>
    </xf>
    <xf numFmtId="4" fontId="12" fillId="24" borderId="18" xfId="0" applyNumberFormat="1" applyFont="1" applyFill="1" applyBorder="1" applyAlignment="1" applyProtection="1">
      <alignment horizontal="center" vertical="center"/>
    </xf>
    <xf numFmtId="165" fontId="6" fillId="18" borderId="18" xfId="0" applyNumberFormat="1" applyFont="1" applyFill="1" applyBorder="1" applyAlignment="1" applyProtection="1">
      <alignment horizontal="left" vertical="center" wrapText="1"/>
    </xf>
    <xf numFmtId="4" fontId="6" fillId="18" borderId="18" xfId="0" applyNumberFormat="1" applyFont="1" applyFill="1" applyBorder="1" applyAlignment="1" applyProtection="1">
      <alignment horizontal="right" vertical="center"/>
    </xf>
    <xf numFmtId="165" fontId="11" fillId="18" borderId="18" xfId="0" applyNumberFormat="1" applyFont="1" applyFill="1" applyBorder="1" applyAlignment="1" applyProtection="1">
      <alignment horizontal="center" vertical="center"/>
    </xf>
    <xf numFmtId="4" fontId="6" fillId="18" borderId="19" xfId="0" applyNumberFormat="1" applyFont="1" applyFill="1" applyBorder="1" applyAlignment="1" applyProtection="1">
      <alignment horizontal="right" vertical="center"/>
    </xf>
    <xf numFmtId="166" fontId="6" fillId="20" borderId="18" xfId="0" applyNumberFormat="1" applyFont="1" applyFill="1" applyBorder="1" applyAlignment="1" applyProtection="1">
      <alignment horizontal="center" vertical="center"/>
    </xf>
    <xf numFmtId="166" fontId="6" fillId="21" borderId="18" xfId="0" applyNumberFormat="1" applyFont="1" applyFill="1" applyBorder="1" applyAlignment="1" applyProtection="1">
      <alignment horizontal="center" vertical="center"/>
    </xf>
    <xf numFmtId="167" fontId="6" fillId="0" borderId="18" xfId="0" applyNumberFormat="1" applyFont="1" applyBorder="1" applyAlignment="1" applyProtection="1">
      <alignment horizontal="center" vertical="center"/>
    </xf>
    <xf numFmtId="165" fontId="6" fillId="16" borderId="18" xfId="0" applyNumberFormat="1" applyFont="1" applyFill="1" applyBorder="1" applyAlignment="1" applyProtection="1">
      <alignment horizontal="center" vertical="center"/>
    </xf>
    <xf numFmtId="166" fontId="6" fillId="16" borderId="18" xfId="0" applyNumberFormat="1" applyFont="1" applyFill="1" applyBorder="1" applyAlignment="1" applyProtection="1">
      <alignment horizontal="center" vertical="center"/>
    </xf>
    <xf numFmtId="4" fontId="6" fillId="16" borderId="18" xfId="0" applyNumberFormat="1" applyFont="1" applyFill="1" applyBorder="1" applyAlignment="1" applyProtection="1">
      <alignment horizontal="right" vertical="center" wrapText="1"/>
    </xf>
    <xf numFmtId="4" fontId="6" fillId="16" borderId="19" xfId="0" applyNumberFormat="1" applyFont="1" applyFill="1" applyBorder="1" applyAlignment="1" applyProtection="1">
      <alignment horizontal="right" vertical="center" wrapText="1"/>
    </xf>
    <xf numFmtId="166" fontId="6" fillId="17" borderId="18" xfId="0" applyNumberFormat="1" applyFont="1" applyFill="1" applyBorder="1" applyAlignment="1" applyProtection="1">
      <alignment horizontal="left" vertical="center" wrapText="1"/>
    </xf>
    <xf numFmtId="4" fontId="6" fillId="18" borderId="18" xfId="0" applyNumberFormat="1" applyFont="1" applyFill="1" applyBorder="1" applyAlignment="1" applyProtection="1">
      <alignment horizontal="right" vertical="center" wrapText="1"/>
    </xf>
    <xf numFmtId="4" fontId="6" fillId="18" borderId="19" xfId="0" applyNumberFormat="1" applyFont="1" applyFill="1" applyBorder="1" applyAlignment="1" applyProtection="1">
      <alignment horizontal="right" vertical="center" wrapText="1"/>
    </xf>
    <xf numFmtId="0" fontId="6" fillId="21" borderId="18" xfId="0" applyFont="1" applyFill="1" applyBorder="1" applyAlignment="1" applyProtection="1">
      <alignment horizontal="left" vertical="center" wrapText="1"/>
    </xf>
    <xf numFmtId="4" fontId="6" fillId="21" borderId="18" xfId="0" applyNumberFormat="1" applyFont="1" applyFill="1" applyBorder="1" applyAlignment="1" applyProtection="1">
      <alignment horizontal="right" vertical="center" wrapText="1"/>
    </xf>
    <xf numFmtId="0" fontId="11" fillId="21" borderId="18" xfId="0" applyFont="1" applyFill="1" applyBorder="1" applyAlignment="1" applyProtection="1">
      <alignment horizontal="center" vertical="center" wrapText="1"/>
    </xf>
    <xf numFmtId="0" fontId="6" fillId="21" borderId="18" xfId="0" applyFont="1" applyFill="1" applyBorder="1" applyAlignment="1" applyProtection="1">
      <alignment horizontal="center" vertical="center" wrapText="1"/>
    </xf>
    <xf numFmtId="4" fontId="6" fillId="21" borderId="19" xfId="0" applyNumberFormat="1" applyFont="1" applyFill="1" applyBorder="1" applyAlignment="1" applyProtection="1">
      <alignment horizontal="right" vertical="center" wrapText="1"/>
    </xf>
    <xf numFmtId="0" fontId="6" fillId="19" borderId="18" xfId="0" applyFont="1" applyFill="1" applyBorder="1" applyAlignment="1" applyProtection="1">
      <alignment horizontal="left" vertical="center" wrapText="1"/>
    </xf>
    <xf numFmtId="4" fontId="6" fillId="19" borderId="18" xfId="0" applyNumberFormat="1" applyFont="1" applyFill="1" applyBorder="1" applyAlignment="1" applyProtection="1">
      <alignment horizontal="right" vertical="center" wrapText="1"/>
    </xf>
    <xf numFmtId="0" fontId="11" fillId="19" borderId="18" xfId="0" applyFont="1" applyFill="1" applyBorder="1" applyAlignment="1" applyProtection="1">
      <alignment horizontal="center" vertical="center" wrapText="1"/>
    </xf>
    <xf numFmtId="4" fontId="6" fillId="19" borderId="19" xfId="0" applyNumberFormat="1" applyFont="1" applyFill="1" applyBorder="1" applyAlignment="1" applyProtection="1">
      <alignment horizontal="right" vertical="center" wrapText="1"/>
    </xf>
    <xf numFmtId="166" fontId="6" fillId="20" borderId="18" xfId="0" applyNumberFormat="1" applyFont="1" applyFill="1" applyBorder="1" applyAlignment="1" applyProtection="1">
      <alignment horizontal="left" vertical="center" wrapText="1"/>
    </xf>
    <xf numFmtId="166" fontId="11" fillId="20" borderId="18" xfId="0" applyNumberFormat="1" applyFont="1" applyFill="1" applyBorder="1" applyAlignment="1" applyProtection="1">
      <alignment horizontal="center" vertical="center" wrapText="1"/>
    </xf>
    <xf numFmtId="166" fontId="11" fillId="21" borderId="18" xfId="0" applyNumberFormat="1" applyFont="1" applyFill="1" applyBorder="1" applyAlignment="1" applyProtection="1">
      <alignment horizontal="center" vertical="center" wrapText="1"/>
    </xf>
    <xf numFmtId="168" fontId="11" fillId="0" borderId="18" xfId="0" applyNumberFormat="1" applyFont="1" applyBorder="1" applyAlignment="1" applyProtection="1">
      <alignment horizontal="center" vertical="center" wrapText="1"/>
    </xf>
    <xf numFmtId="3" fontId="11" fillId="0" borderId="18" xfId="0" applyNumberFormat="1" applyFont="1" applyBorder="1" applyAlignment="1" applyProtection="1">
      <alignment horizontal="center" vertical="center"/>
    </xf>
    <xf numFmtId="165" fontId="6" fillId="21" borderId="18" xfId="0" applyNumberFormat="1" applyFont="1" applyFill="1" applyBorder="1" applyAlignment="1" applyProtection="1">
      <alignment horizontal="left" vertical="center" wrapText="1"/>
    </xf>
    <xf numFmtId="4" fontId="18" fillId="20" borderId="18" xfId="0" applyNumberFormat="1" applyFont="1" applyFill="1" applyBorder="1" applyAlignment="1" applyProtection="1">
      <alignment horizontal="center" vertical="center"/>
    </xf>
    <xf numFmtId="4" fontId="18" fillId="21" borderId="18" xfId="0" applyNumberFormat="1" applyFont="1" applyFill="1" applyBorder="1" applyAlignment="1" applyProtection="1">
      <alignment horizontal="center" vertical="center"/>
    </xf>
    <xf numFmtId="165" fontId="6" fillId="0" borderId="20" xfId="0" applyNumberFormat="1" applyFont="1" applyBorder="1" applyAlignment="1" applyProtection="1">
      <alignment horizontal="center" vertical="center"/>
    </xf>
    <xf numFmtId="166" fontId="6" fillId="0" borderId="20" xfId="0" applyNumberFormat="1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left" vertical="center" wrapText="1"/>
    </xf>
    <xf numFmtId="4" fontId="12" fillId="0" borderId="20" xfId="0" applyNumberFormat="1" applyFont="1" applyBorder="1" applyAlignment="1" applyProtection="1">
      <alignment horizontal="right" vertical="center" wrapText="1"/>
    </xf>
    <xf numFmtId="4" fontId="11" fillId="0" borderId="20" xfId="0" applyNumberFormat="1" applyFont="1" applyBorder="1" applyAlignment="1" applyProtection="1">
      <alignment horizontal="center" vertical="center" wrapText="1"/>
    </xf>
    <xf numFmtId="3" fontId="12" fillId="0" borderId="20" xfId="0" applyNumberFormat="1" applyFont="1" applyBorder="1" applyAlignment="1" applyProtection="1">
      <alignment horizontal="right" vertical="center" wrapText="1"/>
    </xf>
    <xf numFmtId="4" fontId="12" fillId="0" borderId="21" xfId="0" applyNumberFormat="1" applyFont="1" applyBorder="1" applyAlignment="1" applyProtection="1">
      <alignment horizontal="right" vertical="center" wrapText="1"/>
    </xf>
    <xf numFmtId="0" fontId="12" fillId="0" borderId="0" xfId="0" applyFont="1" applyBorder="1"/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64" fontId="19" fillId="0" borderId="0" xfId="2" applyNumberFormat="1" applyFont="1" applyAlignment="1" applyProtection="1">
      <alignment horizontal="left" vertical="center"/>
      <protection locked="0"/>
    </xf>
    <xf numFmtId="0" fontId="20" fillId="0" borderId="0" xfId="3" applyFont="1"/>
    <xf numFmtId="164" fontId="19" fillId="26" borderId="0" xfId="2" applyNumberFormat="1" applyFont="1" applyFill="1" applyAlignment="1" applyProtection="1">
      <alignment horizontal="left" vertical="center"/>
      <protection locked="0"/>
    </xf>
    <xf numFmtId="0" fontId="22" fillId="27" borderId="0" xfId="3" applyFont="1" applyFill="1" applyAlignment="1">
      <alignment vertical="center"/>
    </xf>
    <xf numFmtId="0" fontId="20" fillId="0" borderId="0" xfId="3" applyFont="1" applyAlignment="1">
      <alignment wrapText="1"/>
    </xf>
    <xf numFmtId="0" fontId="22" fillId="0" borderId="0" xfId="3" applyFont="1" applyBorder="1" applyAlignment="1">
      <alignment vertical="center" wrapText="1"/>
    </xf>
    <xf numFmtId="0" fontId="20" fillId="0" borderId="0" xfId="3" applyFont="1" applyBorder="1" applyAlignment="1">
      <alignment horizontal="justify" vertical="center" wrapText="1"/>
    </xf>
    <xf numFmtId="0" fontId="23" fillId="28" borderId="0" xfId="3" applyFont="1" applyFill="1" applyBorder="1" applyAlignment="1">
      <alignment vertical="center" wrapText="1"/>
    </xf>
    <xf numFmtId="0" fontId="20" fillId="28" borderId="0" xfId="3" applyFont="1" applyFill="1" applyBorder="1" applyAlignment="1">
      <alignment horizontal="justify" vertical="center" wrapText="1"/>
    </xf>
    <xf numFmtId="0" fontId="22" fillId="27" borderId="0" xfId="3" applyFont="1" applyFill="1" applyAlignment="1">
      <alignment horizontal="justify" vertical="center"/>
    </xf>
    <xf numFmtId="0" fontId="23" fillId="0" borderId="0" xfId="3" applyFont="1" applyFill="1" applyBorder="1" applyAlignment="1">
      <alignment vertical="center" wrapText="1"/>
    </xf>
    <xf numFmtId="0" fontId="20" fillId="0" borderId="0" xfId="3" applyFont="1" applyFill="1" applyBorder="1" applyAlignment="1">
      <alignment horizontal="justify" vertical="center" wrapText="1"/>
    </xf>
    <xf numFmtId="0" fontId="20" fillId="0" borderId="0" xfId="3" applyFont="1" applyFill="1"/>
    <xf numFmtId="0" fontId="20" fillId="0" borderId="0" xfId="3" applyFont="1" applyAlignment="1">
      <alignment horizontal="justify"/>
    </xf>
    <xf numFmtId="0" fontId="2" fillId="0" borderId="0" xfId="3" applyFont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 applyProtection="1"/>
    <xf numFmtId="0" fontId="15" fillId="0" borderId="0" xfId="0" applyFont="1" applyFill="1" applyAlignment="1" applyProtection="1"/>
    <xf numFmtId="0" fontId="4" fillId="12" borderId="0" xfId="0" applyFont="1" applyFill="1" applyAlignment="1" applyProtection="1"/>
    <xf numFmtId="0" fontId="15" fillId="12" borderId="0" xfId="0" applyFont="1" applyFill="1" applyAlignment="1" applyProtection="1"/>
    <xf numFmtId="0" fontId="4" fillId="12" borderId="0" xfId="0" applyFont="1" applyFill="1" applyAlignment="1"/>
    <xf numFmtId="0" fontId="8" fillId="3" borderId="4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8" fillId="0" borderId="0" xfId="0" applyFont="1" applyAlignment="1">
      <alignment horizontal="center" vertical="center"/>
    </xf>
    <xf numFmtId="4" fontId="15" fillId="3" borderId="22" xfId="0" applyNumberFormat="1" applyFont="1" applyFill="1" applyBorder="1" applyAlignment="1">
      <alignment horizontal="center"/>
    </xf>
    <xf numFmtId="4" fontId="6" fillId="16" borderId="23" xfId="0" applyNumberFormat="1" applyFont="1" applyFill="1" applyBorder="1" applyAlignment="1" applyProtection="1">
      <alignment horizontal="right" vertical="center" wrapText="1"/>
    </xf>
    <xf numFmtId="4" fontId="6" fillId="17" borderId="24" xfId="0" applyNumberFormat="1" applyFont="1" applyFill="1" applyBorder="1" applyAlignment="1" applyProtection="1">
      <alignment horizontal="right" vertical="center" wrapText="1"/>
    </xf>
    <xf numFmtId="4" fontId="18" fillId="18" borderId="24" xfId="0" applyNumberFormat="1" applyFont="1" applyFill="1" applyBorder="1" applyAlignment="1" applyProtection="1">
      <alignment horizontal="right" vertical="center" wrapText="1"/>
    </xf>
    <xf numFmtId="4" fontId="18" fillId="19" borderId="24" xfId="0" applyNumberFormat="1" applyFont="1" applyFill="1" applyBorder="1" applyAlignment="1" applyProtection="1">
      <alignment horizontal="right" vertical="center" wrapText="1"/>
    </xf>
    <xf numFmtId="4" fontId="18" fillId="20" borderId="24" xfId="0" applyNumberFormat="1" applyFont="1" applyFill="1" applyBorder="1" applyAlignment="1" applyProtection="1">
      <alignment horizontal="right" vertical="center" wrapText="1"/>
    </xf>
    <xf numFmtId="4" fontId="18" fillId="21" borderId="24" xfId="0" applyNumberFormat="1" applyFont="1" applyFill="1" applyBorder="1" applyAlignment="1" applyProtection="1">
      <alignment horizontal="right" vertical="center" wrapText="1"/>
    </xf>
    <xf numFmtId="4" fontId="12" fillId="0" borderId="24" xfId="0" applyNumberFormat="1" applyFont="1" applyBorder="1" applyAlignment="1" applyProtection="1">
      <alignment horizontal="right" vertical="center" wrapText="1"/>
    </xf>
    <xf numFmtId="4" fontId="18" fillId="0" borderId="24" xfId="0" applyNumberFormat="1" applyFont="1" applyBorder="1" applyAlignment="1" applyProtection="1">
      <alignment horizontal="right" vertical="center" wrapText="1"/>
    </xf>
    <xf numFmtId="4" fontId="6" fillId="19" borderId="24" xfId="0" applyNumberFormat="1" applyFont="1" applyFill="1" applyBorder="1" applyAlignment="1" applyProtection="1">
      <alignment horizontal="right" vertical="center"/>
    </xf>
    <xf numFmtId="4" fontId="7" fillId="23" borderId="25" xfId="0" applyNumberFormat="1" applyFont="1" applyFill="1" applyBorder="1" applyAlignment="1" applyProtection="1">
      <alignment vertical="center"/>
    </xf>
    <xf numFmtId="4" fontId="6" fillId="20" borderId="24" xfId="0" applyNumberFormat="1" applyFont="1" applyFill="1" applyBorder="1" applyAlignment="1" applyProtection="1">
      <alignment horizontal="right" vertical="center" wrapText="1"/>
    </xf>
    <xf numFmtId="4" fontId="18" fillId="19" borderId="24" xfId="0" applyNumberFormat="1" applyFont="1" applyFill="1" applyBorder="1" applyAlignment="1" applyProtection="1">
      <alignment horizontal="right" vertical="center"/>
    </xf>
    <xf numFmtId="4" fontId="6" fillId="24" borderId="24" xfId="0" applyNumberFormat="1" applyFont="1" applyFill="1" applyBorder="1" applyAlignment="1" applyProtection="1">
      <alignment horizontal="right" vertical="center" wrapText="1"/>
    </xf>
    <xf numFmtId="4" fontId="6" fillId="18" borderId="24" xfId="0" applyNumberFormat="1" applyFont="1" applyFill="1" applyBorder="1" applyAlignment="1" applyProtection="1">
      <alignment horizontal="right" vertical="center"/>
    </xf>
    <xf numFmtId="4" fontId="6" fillId="16" borderId="24" xfId="0" applyNumberFormat="1" applyFont="1" applyFill="1" applyBorder="1" applyAlignment="1" applyProtection="1">
      <alignment horizontal="right" vertical="center" wrapText="1"/>
    </xf>
    <xf numFmtId="4" fontId="6" fillId="18" borderId="24" xfId="0" applyNumberFormat="1" applyFont="1" applyFill="1" applyBorder="1" applyAlignment="1" applyProtection="1">
      <alignment horizontal="right" vertical="center" wrapText="1"/>
    </xf>
    <xf numFmtId="4" fontId="6" fillId="21" borderId="24" xfId="0" applyNumberFormat="1" applyFont="1" applyFill="1" applyBorder="1" applyAlignment="1" applyProtection="1">
      <alignment horizontal="right" vertical="center" wrapText="1"/>
    </xf>
    <xf numFmtId="4" fontId="6" fillId="19" borderId="24" xfId="0" applyNumberFormat="1" applyFont="1" applyFill="1" applyBorder="1" applyAlignment="1" applyProtection="1">
      <alignment horizontal="right" vertical="center" wrapText="1"/>
    </xf>
    <xf numFmtId="4" fontId="18" fillId="19" borderId="0" xfId="0" applyNumberFormat="1" applyFont="1" applyFill="1" applyBorder="1" applyAlignment="1" applyProtection="1">
      <alignment horizontal="right" vertical="center" wrapText="1"/>
    </xf>
    <xf numFmtId="4" fontId="6" fillId="21" borderId="0" xfId="0" applyNumberFormat="1" applyFont="1" applyFill="1" applyBorder="1" applyAlignment="1" applyProtection="1">
      <alignment horizontal="right" vertical="center" wrapText="1"/>
    </xf>
    <xf numFmtId="4" fontId="18" fillId="20" borderId="0" xfId="0" applyNumberFormat="1" applyFont="1" applyFill="1" applyBorder="1" applyAlignment="1" applyProtection="1">
      <alignment horizontal="right" vertical="center" wrapText="1"/>
    </xf>
    <xf numFmtId="4" fontId="6" fillId="16" borderId="0" xfId="0" applyNumberFormat="1" applyFont="1" applyFill="1" applyBorder="1" applyAlignment="1" applyProtection="1">
      <alignment horizontal="right" vertical="center" wrapText="1"/>
    </xf>
    <xf numFmtId="4" fontId="6" fillId="17" borderId="0" xfId="0" applyNumberFormat="1" applyFont="1" applyFill="1" applyBorder="1" applyAlignment="1" applyProtection="1">
      <alignment horizontal="right" vertical="center" wrapText="1"/>
    </xf>
    <xf numFmtId="4" fontId="6" fillId="18" borderId="0" xfId="0" applyNumberFormat="1" applyFont="1" applyFill="1" applyBorder="1" applyAlignment="1" applyProtection="1">
      <alignment horizontal="right" vertical="center"/>
    </xf>
    <xf numFmtId="4" fontId="18" fillId="21" borderId="0" xfId="0" applyNumberFormat="1" applyFont="1" applyFill="1" applyBorder="1" applyAlignment="1" applyProtection="1">
      <alignment horizontal="right" vertical="center" wrapText="1"/>
    </xf>
    <xf numFmtId="4" fontId="6" fillId="18" borderId="0" xfId="0" applyNumberFormat="1" applyFont="1" applyFill="1" applyBorder="1" applyAlignment="1" applyProtection="1">
      <alignment horizontal="right" vertical="center" wrapText="1"/>
    </xf>
    <xf numFmtId="4" fontId="12" fillId="0" borderId="26" xfId="0" applyNumberFormat="1" applyFont="1" applyBorder="1" applyAlignment="1" applyProtection="1">
      <alignment horizontal="right" vertical="center" wrapText="1"/>
    </xf>
    <xf numFmtId="4" fontId="15" fillId="3" borderId="27" xfId="0" applyNumberFormat="1" applyFont="1" applyFill="1" applyBorder="1" applyAlignment="1">
      <alignment horizontal="center"/>
    </xf>
    <xf numFmtId="4" fontId="12" fillId="0" borderId="0" xfId="0" applyNumberFormat="1" applyFont="1" applyBorder="1" applyAlignment="1" applyProtection="1">
      <alignment horizontal="right" vertical="center" wrapText="1"/>
    </xf>
    <xf numFmtId="4" fontId="6" fillId="16" borderId="28" xfId="0" applyNumberFormat="1" applyFont="1" applyFill="1" applyBorder="1" applyAlignment="1" applyProtection="1">
      <alignment horizontal="right" vertical="center" wrapText="1"/>
    </xf>
    <xf numFmtId="4" fontId="6" fillId="17" borderId="30" xfId="0" applyNumberFormat="1" applyFont="1" applyFill="1" applyBorder="1" applyAlignment="1" applyProtection="1">
      <alignment horizontal="right" vertical="center" wrapText="1"/>
    </xf>
    <xf numFmtId="4" fontId="6" fillId="17" borderId="31" xfId="0" applyNumberFormat="1" applyFont="1" applyFill="1" applyBorder="1" applyAlignment="1" applyProtection="1">
      <alignment horizontal="right" vertical="center" wrapText="1"/>
    </xf>
    <xf numFmtId="4" fontId="18" fillId="18" borderId="30" xfId="0" applyNumberFormat="1" applyFont="1" applyFill="1" applyBorder="1" applyAlignment="1" applyProtection="1">
      <alignment horizontal="right" vertical="center" wrapText="1"/>
    </xf>
    <xf numFmtId="4" fontId="18" fillId="18" borderId="31" xfId="0" applyNumberFormat="1" applyFont="1" applyFill="1" applyBorder="1" applyAlignment="1" applyProtection="1">
      <alignment horizontal="right" vertical="center" wrapText="1"/>
    </xf>
    <xf numFmtId="4" fontId="18" fillId="19" borderId="30" xfId="0" applyNumberFormat="1" applyFont="1" applyFill="1" applyBorder="1" applyAlignment="1" applyProtection="1">
      <alignment horizontal="right" vertical="center" wrapText="1"/>
    </xf>
    <xf numFmtId="4" fontId="18" fillId="19" borderId="31" xfId="0" applyNumberFormat="1" applyFont="1" applyFill="1" applyBorder="1" applyAlignment="1" applyProtection="1">
      <alignment horizontal="right" vertical="center" wrapText="1"/>
    </xf>
    <xf numFmtId="4" fontId="18" fillId="20" borderId="30" xfId="0" applyNumberFormat="1" applyFont="1" applyFill="1" applyBorder="1" applyAlignment="1" applyProtection="1">
      <alignment horizontal="right" vertical="center" wrapText="1"/>
    </xf>
    <xf numFmtId="4" fontId="18" fillId="20" borderId="31" xfId="0" applyNumberFormat="1" applyFont="1" applyFill="1" applyBorder="1" applyAlignment="1" applyProtection="1">
      <alignment horizontal="right" vertical="center" wrapText="1"/>
    </xf>
    <xf numFmtId="4" fontId="18" fillId="21" borderId="30" xfId="0" applyNumberFormat="1" applyFont="1" applyFill="1" applyBorder="1" applyAlignment="1" applyProtection="1">
      <alignment horizontal="right" vertical="center" wrapText="1"/>
    </xf>
    <xf numFmtId="4" fontId="18" fillId="21" borderId="31" xfId="0" applyNumberFormat="1" applyFont="1" applyFill="1" applyBorder="1" applyAlignment="1" applyProtection="1">
      <alignment horizontal="right" vertical="center" wrapText="1"/>
    </xf>
    <xf numFmtId="4" fontId="12" fillId="0" borderId="30" xfId="0" applyNumberFormat="1" applyFont="1" applyBorder="1" applyAlignment="1" applyProtection="1">
      <alignment horizontal="right" vertical="center" wrapText="1"/>
    </xf>
    <xf numFmtId="4" fontId="12" fillId="0" borderId="31" xfId="0" applyNumberFormat="1" applyFont="1" applyBorder="1" applyAlignment="1" applyProtection="1">
      <alignment horizontal="right" vertical="center" wrapText="1"/>
    </xf>
    <xf numFmtId="4" fontId="18" fillId="0" borderId="30" xfId="0" applyNumberFormat="1" applyFont="1" applyBorder="1" applyAlignment="1" applyProtection="1">
      <alignment horizontal="right" vertical="center" wrapText="1"/>
    </xf>
    <xf numFmtId="4" fontId="18" fillId="0" borderId="31" xfId="0" applyNumberFormat="1" applyFont="1" applyBorder="1" applyAlignment="1" applyProtection="1">
      <alignment horizontal="right" vertical="center" wrapText="1"/>
    </xf>
    <xf numFmtId="4" fontId="6" fillId="19" borderId="30" xfId="0" applyNumberFormat="1" applyFont="1" applyFill="1" applyBorder="1" applyAlignment="1" applyProtection="1">
      <alignment horizontal="right" vertical="center"/>
    </xf>
    <xf numFmtId="4" fontId="6" fillId="19" borderId="31" xfId="0" applyNumberFormat="1" applyFont="1" applyFill="1" applyBorder="1" applyAlignment="1" applyProtection="1">
      <alignment horizontal="right" vertical="center"/>
    </xf>
    <xf numFmtId="4" fontId="6" fillId="20" borderId="30" xfId="0" applyNumberFormat="1" applyFont="1" applyFill="1" applyBorder="1" applyAlignment="1" applyProtection="1">
      <alignment horizontal="right" vertical="center" wrapText="1"/>
    </xf>
    <xf numFmtId="4" fontId="6" fillId="20" borderId="31" xfId="0" applyNumberFormat="1" applyFont="1" applyFill="1" applyBorder="1" applyAlignment="1" applyProtection="1">
      <alignment horizontal="right" vertical="center" wrapText="1"/>
    </xf>
    <xf numFmtId="4" fontId="18" fillId="19" borderId="30" xfId="0" applyNumberFormat="1" applyFont="1" applyFill="1" applyBorder="1" applyAlignment="1" applyProtection="1">
      <alignment horizontal="right" vertical="center"/>
    </xf>
    <xf numFmtId="4" fontId="18" fillId="19" borderId="31" xfId="0" applyNumberFormat="1" applyFont="1" applyFill="1" applyBorder="1" applyAlignment="1" applyProtection="1">
      <alignment horizontal="right" vertical="center"/>
    </xf>
    <xf numFmtId="4" fontId="6" fillId="24" borderId="30" xfId="0" applyNumberFormat="1" applyFont="1" applyFill="1" applyBorder="1" applyAlignment="1" applyProtection="1">
      <alignment horizontal="right" vertical="center" wrapText="1"/>
    </xf>
    <xf numFmtId="4" fontId="6" fillId="24" borderId="31" xfId="0" applyNumberFormat="1" applyFont="1" applyFill="1" applyBorder="1" applyAlignment="1" applyProtection="1">
      <alignment horizontal="right" vertical="center" wrapText="1"/>
    </xf>
    <xf numFmtId="4" fontId="6" fillId="18" borderId="30" xfId="0" applyNumberFormat="1" applyFont="1" applyFill="1" applyBorder="1" applyAlignment="1" applyProtection="1">
      <alignment horizontal="right" vertical="center"/>
    </xf>
    <xf numFmtId="4" fontId="6" fillId="18" borderId="31" xfId="0" applyNumberFormat="1" applyFont="1" applyFill="1" applyBorder="1" applyAlignment="1" applyProtection="1">
      <alignment horizontal="right" vertical="center"/>
    </xf>
    <xf numFmtId="4" fontId="6" fillId="16" borderId="30" xfId="0" applyNumberFormat="1" applyFont="1" applyFill="1" applyBorder="1" applyAlignment="1" applyProtection="1">
      <alignment horizontal="right" vertical="center" wrapText="1"/>
    </xf>
    <xf numFmtId="4" fontId="6" fillId="18" borderId="30" xfId="0" applyNumberFormat="1" applyFont="1" applyFill="1" applyBorder="1" applyAlignment="1" applyProtection="1">
      <alignment horizontal="right" vertical="center" wrapText="1"/>
    </xf>
    <xf numFmtId="4" fontId="6" fillId="18" borderId="31" xfId="0" applyNumberFormat="1" applyFont="1" applyFill="1" applyBorder="1" applyAlignment="1" applyProtection="1">
      <alignment horizontal="right" vertical="center" wrapText="1"/>
    </xf>
    <xf numFmtId="4" fontId="6" fillId="21" borderId="30" xfId="0" applyNumberFormat="1" applyFont="1" applyFill="1" applyBorder="1" applyAlignment="1" applyProtection="1">
      <alignment horizontal="right" vertical="center" wrapText="1"/>
    </xf>
    <xf numFmtId="4" fontId="6" fillId="21" borderId="31" xfId="0" applyNumberFormat="1" applyFont="1" applyFill="1" applyBorder="1" applyAlignment="1" applyProtection="1">
      <alignment horizontal="right" vertical="center" wrapText="1"/>
    </xf>
    <xf numFmtId="4" fontId="6" fillId="19" borderId="30" xfId="0" applyNumberFormat="1" applyFont="1" applyFill="1" applyBorder="1" applyAlignment="1" applyProtection="1">
      <alignment horizontal="right" vertical="center" wrapText="1"/>
    </xf>
    <xf numFmtId="4" fontId="6" fillId="19" borderId="31" xfId="0" applyNumberFormat="1" applyFont="1" applyFill="1" applyBorder="1" applyAlignment="1" applyProtection="1">
      <alignment horizontal="right" vertical="center" wrapText="1"/>
    </xf>
    <xf numFmtId="4" fontId="18" fillId="19" borderId="13" xfId="0" applyNumberFormat="1" applyFont="1" applyFill="1" applyBorder="1" applyAlignment="1" applyProtection="1">
      <alignment horizontal="right" vertical="center" wrapText="1"/>
    </xf>
    <xf numFmtId="4" fontId="6" fillId="21" borderId="13" xfId="0" applyNumberFormat="1" applyFont="1" applyFill="1" applyBorder="1" applyAlignment="1" applyProtection="1">
      <alignment horizontal="right" vertical="center" wrapText="1"/>
    </xf>
    <xf numFmtId="4" fontId="18" fillId="20" borderId="13" xfId="0" applyNumberFormat="1" applyFont="1" applyFill="1" applyBorder="1" applyAlignment="1" applyProtection="1">
      <alignment horizontal="right" vertical="center" wrapText="1"/>
    </xf>
    <xf numFmtId="4" fontId="6" fillId="18" borderId="13" xfId="0" applyNumberFormat="1" applyFont="1" applyFill="1" applyBorder="1" applyAlignment="1" applyProtection="1">
      <alignment horizontal="right" vertical="center"/>
    </xf>
    <xf numFmtId="4" fontId="18" fillId="21" borderId="13" xfId="0" applyNumberFormat="1" applyFont="1" applyFill="1" applyBorder="1" applyAlignment="1" applyProtection="1">
      <alignment horizontal="right" vertical="center" wrapText="1"/>
    </xf>
    <xf numFmtId="4" fontId="12" fillId="0" borderId="32" xfId="0" applyNumberFormat="1" applyFont="1" applyBorder="1" applyAlignment="1" applyProtection="1">
      <alignment horizontal="right" vertical="center" wrapText="1"/>
    </xf>
    <xf numFmtId="4" fontId="12" fillId="0" borderId="33" xfId="0" applyNumberFormat="1" applyFont="1" applyBorder="1" applyAlignment="1" applyProtection="1">
      <alignment horizontal="right" vertical="center" wrapText="1"/>
    </xf>
    <xf numFmtId="4" fontId="12" fillId="0" borderId="34" xfId="0" applyNumberFormat="1" applyFont="1" applyBorder="1" applyAlignment="1" applyProtection="1">
      <alignment horizontal="right" vertical="center" wrapText="1"/>
    </xf>
    <xf numFmtId="0" fontId="15" fillId="0" borderId="0" xfId="0" applyFont="1" applyAlignment="1" applyProtection="1"/>
    <xf numFmtId="43" fontId="4" fillId="4" borderId="4" xfId="1" applyFont="1" applyFill="1" applyBorder="1" applyAlignment="1">
      <alignment horizontal="center"/>
    </xf>
    <xf numFmtId="43" fontId="4" fillId="4" borderId="0" xfId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2" borderId="12" xfId="0" applyFont="1" applyFill="1" applyBorder="1" applyAlignment="1" applyProtection="1">
      <alignment horizontal="center" textRotation="90" wrapText="1"/>
    </xf>
    <xf numFmtId="0" fontId="7" fillId="2" borderId="13" xfId="0" applyFont="1" applyFill="1" applyBorder="1" applyAlignment="1" applyProtection="1">
      <alignment horizontal="center" textRotation="90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/>
    </xf>
    <xf numFmtId="165" fontId="6" fillId="16" borderId="8" xfId="0" applyNumberFormat="1" applyFont="1" applyFill="1" applyBorder="1" applyAlignment="1" applyProtection="1">
      <alignment horizontal="center" vertical="center" wrapText="1"/>
    </xf>
    <xf numFmtId="0" fontId="18" fillId="16" borderId="8" xfId="0" applyFont="1" applyFill="1" applyBorder="1" applyAlignment="1" applyProtection="1">
      <alignment horizontal="center" wrapText="1"/>
    </xf>
    <xf numFmtId="166" fontId="6" fillId="16" borderId="8" xfId="0" applyNumberFormat="1" applyFont="1" applyFill="1" applyBorder="1" applyAlignment="1" applyProtection="1">
      <alignment horizontal="center" vertical="center" wrapText="1"/>
    </xf>
    <xf numFmtId="165" fontId="6" fillId="16" borderId="8" xfId="0" applyNumberFormat="1" applyFont="1" applyFill="1" applyBorder="1" applyAlignment="1" applyProtection="1">
      <alignment horizontal="left" vertical="center" wrapText="1"/>
    </xf>
    <xf numFmtId="4" fontId="6" fillId="16" borderId="8" xfId="0" applyNumberFormat="1" applyFont="1" applyFill="1" applyBorder="1" applyAlignment="1" applyProtection="1">
      <alignment horizontal="right" vertical="center" wrapText="1"/>
    </xf>
    <xf numFmtId="165" fontId="11" fillId="16" borderId="8" xfId="0" applyNumberFormat="1" applyFont="1" applyFill="1" applyBorder="1" applyAlignment="1" applyProtection="1">
      <alignment horizontal="center" vertical="center" wrapText="1"/>
    </xf>
    <xf numFmtId="165" fontId="6" fillId="17" borderId="8" xfId="0" applyNumberFormat="1" applyFont="1" applyFill="1" applyBorder="1" applyAlignment="1" applyProtection="1">
      <alignment horizontal="center" vertical="center" wrapText="1"/>
    </xf>
    <xf numFmtId="166" fontId="6" fillId="17" borderId="8" xfId="0" applyNumberFormat="1" applyFont="1" applyFill="1" applyBorder="1" applyAlignment="1" applyProtection="1">
      <alignment horizontal="center" vertical="center" wrapText="1"/>
    </xf>
    <xf numFmtId="165" fontId="6" fillId="17" borderId="8" xfId="0" applyNumberFormat="1" applyFont="1" applyFill="1" applyBorder="1" applyAlignment="1" applyProtection="1">
      <alignment horizontal="left" vertical="center" wrapText="1"/>
    </xf>
    <xf numFmtId="4" fontId="6" fillId="17" borderId="8" xfId="0" applyNumberFormat="1" applyFont="1" applyFill="1" applyBorder="1" applyAlignment="1" applyProtection="1">
      <alignment horizontal="right" vertical="center" wrapText="1"/>
    </xf>
    <xf numFmtId="165" fontId="11" fillId="17" borderId="8" xfId="0" applyNumberFormat="1" applyFont="1" applyFill="1" applyBorder="1" applyAlignment="1" applyProtection="1">
      <alignment horizontal="center" vertical="center" wrapText="1"/>
    </xf>
    <xf numFmtId="0" fontId="6" fillId="18" borderId="8" xfId="0" applyFont="1" applyFill="1" applyBorder="1" applyAlignment="1" applyProtection="1">
      <alignment horizontal="center" vertical="center" wrapText="1"/>
    </xf>
    <xf numFmtId="165" fontId="6" fillId="18" borderId="8" xfId="0" applyNumberFormat="1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center" wrapText="1"/>
    </xf>
    <xf numFmtId="166" fontId="6" fillId="18" borderId="8" xfId="0" applyNumberFormat="1" applyFont="1" applyFill="1" applyBorder="1" applyAlignment="1" applyProtection="1">
      <alignment horizontal="center" vertical="center" wrapText="1"/>
    </xf>
    <xf numFmtId="4" fontId="18" fillId="18" borderId="8" xfId="0" applyNumberFormat="1" applyFont="1" applyFill="1" applyBorder="1" applyAlignment="1" applyProtection="1">
      <alignment horizontal="left" vertical="center" wrapText="1"/>
    </xf>
    <xf numFmtId="4" fontId="18" fillId="18" borderId="8" xfId="0" applyNumberFormat="1" applyFont="1" applyFill="1" applyBorder="1" applyAlignment="1" applyProtection="1">
      <alignment horizontal="right" vertical="center" wrapText="1"/>
    </xf>
    <xf numFmtId="4" fontId="12" fillId="18" borderId="8" xfId="0" applyNumberFormat="1" applyFont="1" applyFill="1" applyBorder="1" applyAlignment="1" applyProtection="1">
      <alignment horizontal="center" vertical="center" wrapText="1"/>
    </xf>
    <xf numFmtId="4" fontId="18" fillId="18" borderId="8" xfId="0" applyNumberFormat="1" applyFont="1" applyFill="1" applyBorder="1" applyAlignment="1" applyProtection="1">
      <alignment horizontal="center" vertical="center" wrapText="1"/>
    </xf>
    <xf numFmtId="165" fontId="6" fillId="19" borderId="8" xfId="0" applyNumberFormat="1" applyFont="1" applyFill="1" applyBorder="1" applyAlignment="1" applyProtection="1">
      <alignment horizontal="center" vertical="center" wrapText="1"/>
    </xf>
    <xf numFmtId="166" fontId="6" fillId="19" borderId="8" xfId="0" applyNumberFormat="1" applyFont="1" applyFill="1" applyBorder="1" applyAlignment="1" applyProtection="1">
      <alignment horizontal="center" vertical="center" wrapText="1"/>
    </xf>
    <xf numFmtId="0" fontId="18" fillId="19" borderId="8" xfId="0" applyFont="1" applyFill="1" applyBorder="1" applyAlignment="1" applyProtection="1">
      <alignment horizontal="left" vertical="center" wrapText="1"/>
    </xf>
    <xf numFmtId="4" fontId="18" fillId="19" borderId="8" xfId="0" applyNumberFormat="1" applyFont="1" applyFill="1" applyBorder="1" applyAlignment="1" applyProtection="1">
      <alignment horizontal="right" vertical="center" wrapText="1"/>
    </xf>
    <xf numFmtId="0" fontId="12" fillId="19" borderId="8" xfId="0" applyFont="1" applyFill="1" applyBorder="1" applyAlignment="1" applyProtection="1">
      <alignment horizontal="center" vertical="center" wrapText="1"/>
    </xf>
    <xf numFmtId="0" fontId="18" fillId="19" borderId="8" xfId="0" applyFont="1" applyFill="1" applyBorder="1" applyAlignment="1" applyProtection="1">
      <alignment horizontal="center" vertical="center" wrapText="1"/>
    </xf>
    <xf numFmtId="165" fontId="6" fillId="20" borderId="8" xfId="0" applyNumberFormat="1" applyFont="1" applyFill="1" applyBorder="1" applyAlignment="1" applyProtection="1">
      <alignment horizontal="center" vertical="center" wrapText="1"/>
    </xf>
    <xf numFmtId="166" fontId="6" fillId="20" borderId="8" xfId="0" applyNumberFormat="1" applyFont="1" applyFill="1" applyBorder="1" applyAlignment="1" applyProtection="1">
      <alignment horizontal="center" vertical="center" wrapText="1"/>
    </xf>
    <xf numFmtId="0" fontId="18" fillId="20" borderId="8" xfId="0" applyFont="1" applyFill="1" applyBorder="1" applyAlignment="1" applyProtection="1">
      <alignment horizontal="left" vertical="center" wrapText="1"/>
    </xf>
    <xf numFmtId="4" fontId="18" fillId="20" borderId="8" xfId="0" applyNumberFormat="1" applyFont="1" applyFill="1" applyBorder="1" applyAlignment="1" applyProtection="1">
      <alignment horizontal="right" vertical="center" wrapText="1"/>
    </xf>
    <xf numFmtId="0" fontId="12" fillId="20" borderId="8" xfId="0" applyFont="1" applyFill="1" applyBorder="1" applyAlignment="1" applyProtection="1">
      <alignment horizontal="center" vertical="center" wrapText="1"/>
    </xf>
    <xf numFmtId="0" fontId="18" fillId="20" borderId="8" xfId="0" applyFont="1" applyFill="1" applyBorder="1" applyAlignment="1" applyProtection="1">
      <alignment horizontal="center" vertical="center" wrapText="1"/>
    </xf>
    <xf numFmtId="165" fontId="6" fillId="21" borderId="8" xfId="0" applyNumberFormat="1" applyFont="1" applyFill="1" applyBorder="1" applyAlignment="1" applyProtection="1">
      <alignment horizontal="center" vertical="center" wrapText="1"/>
    </xf>
    <xf numFmtId="166" fontId="6" fillId="21" borderId="8" xfId="0" applyNumberFormat="1" applyFont="1" applyFill="1" applyBorder="1" applyAlignment="1" applyProtection="1">
      <alignment horizontal="center" vertical="center" wrapText="1"/>
    </xf>
    <xf numFmtId="0" fontId="18" fillId="21" borderId="8" xfId="0" applyFont="1" applyFill="1" applyBorder="1" applyAlignment="1" applyProtection="1">
      <alignment horizontal="left" vertical="center" wrapText="1"/>
    </xf>
    <xf numFmtId="4" fontId="18" fillId="21" borderId="8" xfId="0" applyNumberFormat="1" applyFont="1" applyFill="1" applyBorder="1" applyAlignment="1" applyProtection="1">
      <alignment horizontal="right" vertical="center" wrapText="1"/>
    </xf>
    <xf numFmtId="0" fontId="12" fillId="21" borderId="8" xfId="0" applyFont="1" applyFill="1" applyBorder="1" applyAlignment="1" applyProtection="1">
      <alignment horizontal="center" vertical="center" wrapText="1"/>
    </xf>
    <xf numFmtId="0" fontId="18" fillId="21" borderId="8" xfId="0" applyFont="1" applyFill="1" applyBorder="1" applyAlignment="1" applyProtection="1">
      <alignment horizontal="center" vertical="center" wrapText="1"/>
    </xf>
    <xf numFmtId="165" fontId="6" fillId="0" borderId="8" xfId="0" applyNumberFormat="1" applyFont="1" applyBorder="1" applyAlignment="1" applyProtection="1">
      <alignment horizontal="center" vertical="center" wrapText="1"/>
    </xf>
    <xf numFmtId="166" fontId="6" fillId="0" borderId="8" xfId="0" applyNumberFormat="1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left" vertical="center" wrapText="1"/>
    </xf>
    <xf numFmtId="4" fontId="12" fillId="0" borderId="8" xfId="0" applyNumberFormat="1" applyFont="1" applyBorder="1" applyAlignment="1" applyProtection="1">
      <alignment horizontal="right" vertical="center" wrapText="1"/>
    </xf>
    <xf numFmtId="0" fontId="12" fillId="0" borderId="8" xfId="0" applyFont="1" applyBorder="1" applyAlignment="1" applyProtection="1">
      <alignment horizontal="center" vertical="center" wrapText="1"/>
    </xf>
    <xf numFmtId="3" fontId="12" fillId="0" borderId="8" xfId="0" applyNumberFormat="1" applyFont="1" applyBorder="1" applyAlignment="1" applyProtection="1">
      <alignment horizontal="right" vertical="center" wrapText="1"/>
    </xf>
    <xf numFmtId="0" fontId="18" fillId="0" borderId="8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horizontal="right" vertical="center" wrapText="1"/>
    </xf>
    <xf numFmtId="3" fontId="18" fillId="0" borderId="8" xfId="0" applyNumberFormat="1" applyFont="1" applyBorder="1" applyAlignment="1" applyProtection="1">
      <alignment horizontal="center" vertical="center" wrapText="1"/>
    </xf>
    <xf numFmtId="167" fontId="6" fillId="0" borderId="8" xfId="0" applyNumberFormat="1" applyFont="1" applyBorder="1" applyAlignment="1" applyProtection="1">
      <alignment horizontal="center" vertical="center" wrapText="1"/>
    </xf>
    <xf numFmtId="0" fontId="6" fillId="17" borderId="8" xfId="0" applyFont="1" applyFill="1" applyBorder="1" applyAlignment="1" applyProtection="1">
      <alignment horizontal="center" vertical="center"/>
    </xf>
    <xf numFmtId="165" fontId="6" fillId="17" borderId="8" xfId="0" applyNumberFormat="1" applyFont="1" applyFill="1" applyBorder="1" applyAlignment="1" applyProtection="1">
      <alignment horizontal="center" vertical="center"/>
    </xf>
    <xf numFmtId="166" fontId="6" fillId="17" borderId="8" xfId="0" applyNumberFormat="1" applyFont="1" applyFill="1" applyBorder="1" applyAlignment="1" applyProtection="1">
      <alignment horizontal="center" vertical="center"/>
    </xf>
    <xf numFmtId="165" fontId="11" fillId="18" borderId="8" xfId="0" applyNumberFormat="1" applyFont="1" applyFill="1" applyBorder="1" applyAlignment="1" applyProtection="1">
      <alignment horizontal="center" vertical="center" wrapText="1"/>
    </xf>
    <xf numFmtId="165" fontId="18" fillId="19" borderId="8" xfId="0" applyNumberFormat="1" applyFont="1" applyFill="1" applyBorder="1" applyAlignment="1" applyProtection="1">
      <alignment horizontal="center" vertical="center" wrapText="1"/>
    </xf>
    <xf numFmtId="165" fontId="6" fillId="19" borderId="8" xfId="0" applyNumberFormat="1" applyFont="1" applyFill="1" applyBorder="1" applyAlignment="1" applyProtection="1">
      <alignment horizontal="center" vertical="center"/>
    </xf>
    <xf numFmtId="165" fontId="6" fillId="20" borderId="8" xfId="0" applyNumberFormat="1" applyFont="1" applyFill="1" applyBorder="1" applyAlignment="1" applyProtection="1">
      <alignment horizontal="center" vertical="center"/>
    </xf>
    <xf numFmtId="165" fontId="11" fillId="20" borderId="8" xfId="0" applyNumberFormat="1" applyFont="1" applyFill="1" applyBorder="1" applyAlignment="1" applyProtection="1">
      <alignment horizontal="center" vertical="center" wrapText="1"/>
    </xf>
    <xf numFmtId="165" fontId="6" fillId="22" borderId="8" xfId="0" applyNumberFormat="1" applyFont="1" applyFill="1" applyBorder="1" applyAlignment="1" applyProtection="1">
      <alignment horizontal="center" vertical="center"/>
    </xf>
    <xf numFmtId="165" fontId="6" fillId="21" borderId="8" xfId="0" applyNumberFormat="1" applyFont="1" applyFill="1" applyBorder="1" applyAlignment="1" applyProtection="1">
      <alignment horizontal="center" vertical="center"/>
    </xf>
    <xf numFmtId="0" fontId="18" fillId="22" borderId="8" xfId="0" applyFont="1" applyFill="1" applyBorder="1" applyAlignment="1" applyProtection="1">
      <alignment horizontal="center" vertical="center" wrapText="1"/>
    </xf>
    <xf numFmtId="0" fontId="12" fillId="22" borderId="8" xfId="0" applyFont="1" applyFill="1" applyBorder="1" applyAlignment="1" applyProtection="1">
      <alignment horizontal="center" vertical="center" wrapText="1"/>
    </xf>
    <xf numFmtId="166" fontId="6" fillId="0" borderId="8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left" vertical="center" wrapText="1"/>
    </xf>
    <xf numFmtId="0" fontId="11" fillId="0" borderId="8" xfId="0" applyFont="1" applyBorder="1" applyAlignment="1" applyProtection="1">
      <alignment horizontal="center" vertical="center" wrapText="1"/>
    </xf>
    <xf numFmtId="165" fontId="6" fillId="18" borderId="8" xfId="0" applyNumberFormat="1" applyFont="1" applyFill="1" applyBorder="1" applyAlignment="1" applyProtection="1">
      <alignment horizontal="center" vertical="center"/>
    </xf>
    <xf numFmtId="0" fontId="6" fillId="19" borderId="8" xfId="0" applyFont="1" applyFill="1" applyBorder="1" applyAlignment="1" applyProtection="1">
      <alignment horizontal="center" vertical="center"/>
    </xf>
    <xf numFmtId="166" fontId="6" fillId="19" borderId="8" xfId="0" applyNumberFormat="1" applyFont="1" applyFill="1" applyBorder="1" applyAlignment="1" applyProtection="1">
      <alignment horizontal="left" vertical="center" wrapText="1"/>
    </xf>
    <xf numFmtId="4" fontId="6" fillId="19" borderId="8" xfId="0" applyNumberFormat="1" applyFont="1" applyFill="1" applyBorder="1" applyAlignment="1" applyProtection="1">
      <alignment horizontal="right" vertical="center"/>
    </xf>
    <xf numFmtId="0" fontId="12" fillId="0" borderId="8" xfId="0" applyFont="1" applyBorder="1" applyAlignment="1" applyProtection="1">
      <alignment vertical="center" wrapText="1"/>
    </xf>
    <xf numFmtId="0" fontId="6" fillId="18" borderId="8" xfId="0" applyFont="1" applyFill="1" applyBorder="1" applyAlignment="1" applyProtection="1">
      <alignment horizontal="center" vertical="center"/>
    </xf>
    <xf numFmtId="0" fontId="18" fillId="18" borderId="8" xfId="0" applyFont="1" applyFill="1" applyBorder="1" applyAlignment="1" applyProtection="1">
      <alignment horizontal="center" vertical="center"/>
    </xf>
    <xf numFmtId="166" fontId="6" fillId="18" borderId="8" xfId="0" applyNumberFormat="1" applyFont="1" applyFill="1" applyBorder="1" applyAlignment="1" applyProtection="1">
      <alignment horizontal="center" vertical="center"/>
    </xf>
    <xf numFmtId="0" fontId="6" fillId="20" borderId="8" xfId="0" applyFont="1" applyFill="1" applyBorder="1" applyAlignment="1" applyProtection="1">
      <alignment horizontal="left" vertical="center" wrapText="1"/>
    </xf>
    <xf numFmtId="4" fontId="6" fillId="20" borderId="8" xfId="0" applyNumberFormat="1" applyFont="1" applyFill="1" applyBorder="1" applyAlignment="1" applyProtection="1">
      <alignment horizontal="right" vertical="center" wrapText="1"/>
    </xf>
    <xf numFmtId="0" fontId="11" fillId="20" borderId="8" xfId="0" applyFont="1" applyFill="1" applyBorder="1" applyAlignment="1" applyProtection="1">
      <alignment horizontal="center" vertical="center" wrapText="1"/>
    </xf>
    <xf numFmtId="0" fontId="6" fillId="20" borderId="8" xfId="0" applyFont="1" applyFill="1" applyBorder="1" applyAlignment="1" applyProtection="1">
      <alignment horizontal="center" vertical="center" wrapText="1"/>
    </xf>
    <xf numFmtId="165" fontId="18" fillId="20" borderId="8" xfId="0" applyNumberFormat="1" applyFont="1" applyFill="1" applyBorder="1" applyAlignment="1" applyProtection="1">
      <alignment horizontal="center" vertical="center" wrapText="1"/>
    </xf>
    <xf numFmtId="165" fontId="18" fillId="21" borderId="8" xfId="0" applyNumberFormat="1" applyFont="1" applyFill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4" fontId="12" fillId="19" borderId="8" xfId="0" applyNumberFormat="1" applyFont="1" applyFill="1" applyBorder="1" applyAlignment="1" applyProtection="1">
      <alignment horizontal="center" vertical="center" wrapText="1"/>
    </xf>
    <xf numFmtId="4" fontId="18" fillId="19" borderId="8" xfId="0" applyNumberFormat="1" applyFont="1" applyFill="1" applyBorder="1" applyAlignment="1" applyProtection="1">
      <alignment horizontal="center" vertical="center" wrapText="1"/>
    </xf>
    <xf numFmtId="4" fontId="12" fillId="20" borderId="8" xfId="0" applyNumberFormat="1" applyFont="1" applyFill="1" applyBorder="1" applyAlignment="1" applyProtection="1">
      <alignment horizontal="center" vertical="center" wrapText="1"/>
    </xf>
    <xf numFmtId="4" fontId="18" fillId="20" borderId="8" xfId="0" applyNumberFormat="1" applyFont="1" applyFill="1" applyBorder="1" applyAlignment="1" applyProtection="1">
      <alignment horizontal="center" vertical="center" wrapText="1"/>
    </xf>
    <xf numFmtId="4" fontId="12" fillId="21" borderId="8" xfId="0" applyNumberFormat="1" applyFont="1" applyFill="1" applyBorder="1" applyAlignment="1" applyProtection="1">
      <alignment horizontal="center" vertical="center" wrapText="1"/>
    </xf>
    <xf numFmtId="4" fontId="18" fillId="21" borderId="8" xfId="0" applyNumberFormat="1" applyFont="1" applyFill="1" applyBorder="1" applyAlignment="1" applyProtection="1">
      <alignment horizontal="center" vertical="center" wrapText="1"/>
    </xf>
    <xf numFmtId="164" fontId="12" fillId="21" borderId="8" xfId="0" applyNumberFormat="1" applyFont="1" applyFill="1" applyBorder="1" applyAlignment="1" applyProtection="1">
      <alignment horizontal="center" vertical="center" wrapText="1"/>
    </xf>
    <xf numFmtId="164" fontId="18" fillId="21" borderId="8" xfId="0" applyNumberFormat="1" applyFont="1" applyFill="1" applyBorder="1" applyAlignment="1" applyProtection="1">
      <alignment horizontal="center" vertical="center" wrapText="1"/>
    </xf>
    <xf numFmtId="166" fontId="6" fillId="19" borderId="8" xfId="0" applyNumberFormat="1" applyFont="1" applyFill="1" applyBorder="1" applyAlignment="1" applyProtection="1">
      <alignment horizontal="center" vertical="center"/>
    </xf>
    <xf numFmtId="4" fontId="18" fillId="19" borderId="8" xfId="0" applyNumberFormat="1" applyFont="1" applyFill="1" applyBorder="1" applyAlignment="1" applyProtection="1">
      <alignment vertical="center" wrapText="1"/>
    </xf>
    <xf numFmtId="4" fontId="18" fillId="19" borderId="8" xfId="0" applyNumberFormat="1" applyFont="1" applyFill="1" applyBorder="1" applyAlignment="1" applyProtection="1">
      <alignment horizontal="right" vertical="center"/>
    </xf>
    <xf numFmtId="4" fontId="18" fillId="19" borderId="8" xfId="0" applyNumberFormat="1" applyFont="1" applyFill="1" applyBorder="1" applyAlignment="1" applyProtection="1">
      <alignment horizontal="center" vertical="center"/>
    </xf>
    <xf numFmtId="165" fontId="6" fillId="24" borderId="8" xfId="0" applyNumberFormat="1" applyFont="1" applyFill="1" applyBorder="1" applyAlignment="1" applyProtection="1">
      <alignment horizontal="center" vertical="center"/>
    </xf>
    <xf numFmtId="165" fontId="6" fillId="24" borderId="8" xfId="0" applyNumberFormat="1" applyFont="1" applyFill="1" applyBorder="1" applyAlignment="1" applyProtection="1">
      <alignment horizontal="center" vertical="center" wrapText="1"/>
    </xf>
    <xf numFmtId="165" fontId="6" fillId="24" borderId="8" xfId="0" applyNumberFormat="1" applyFont="1" applyFill="1" applyBorder="1" applyAlignment="1" applyProtection="1">
      <alignment horizontal="left" vertical="center" wrapText="1"/>
    </xf>
    <xf numFmtId="4" fontId="6" fillId="24" borderId="8" xfId="0" applyNumberFormat="1" applyFont="1" applyFill="1" applyBorder="1" applyAlignment="1" applyProtection="1">
      <alignment horizontal="right" vertical="center" wrapText="1"/>
    </xf>
    <xf numFmtId="4" fontId="12" fillId="20" borderId="8" xfId="0" applyNumberFormat="1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4" fontId="11" fillId="24" borderId="8" xfId="0" applyNumberFormat="1" applyFont="1" applyFill="1" applyBorder="1" applyAlignment="1" applyProtection="1">
      <alignment horizontal="center" vertical="center" wrapText="1"/>
    </xf>
    <xf numFmtId="4" fontId="6" fillId="24" borderId="8" xfId="0" applyNumberFormat="1" applyFont="1" applyFill="1" applyBorder="1" applyAlignment="1" applyProtection="1">
      <alignment horizontal="center" vertical="center"/>
    </xf>
    <xf numFmtId="4" fontId="12" fillId="19" borderId="8" xfId="0" applyNumberFormat="1" applyFont="1" applyFill="1" applyBorder="1" applyAlignment="1" applyProtection="1">
      <alignment horizontal="center" vertical="center"/>
    </xf>
    <xf numFmtId="4" fontId="11" fillId="24" borderId="8" xfId="0" applyNumberFormat="1" applyFont="1" applyFill="1" applyBorder="1" applyAlignment="1" applyProtection="1">
      <alignment horizontal="center" vertical="center"/>
    </xf>
    <xf numFmtId="4" fontId="12" fillId="24" borderId="8" xfId="0" applyNumberFormat="1" applyFont="1" applyFill="1" applyBorder="1" applyAlignment="1" applyProtection="1">
      <alignment horizontal="center" vertical="center" wrapText="1"/>
    </xf>
    <xf numFmtId="4" fontId="12" fillId="24" borderId="8" xfId="0" applyNumberFormat="1" applyFont="1" applyFill="1" applyBorder="1" applyAlignment="1" applyProtection="1">
      <alignment horizontal="center" vertical="center"/>
    </xf>
    <xf numFmtId="165" fontId="6" fillId="18" borderId="8" xfId="0" applyNumberFormat="1" applyFont="1" applyFill="1" applyBorder="1" applyAlignment="1" applyProtection="1">
      <alignment horizontal="left" vertical="center" wrapText="1"/>
    </xf>
    <xf numFmtId="4" fontId="6" fillId="18" borderId="8" xfId="0" applyNumberFormat="1" applyFont="1" applyFill="1" applyBorder="1" applyAlignment="1" applyProtection="1">
      <alignment horizontal="right" vertical="center"/>
    </xf>
    <xf numFmtId="165" fontId="11" fillId="18" borderId="8" xfId="0" applyNumberFormat="1" applyFont="1" applyFill="1" applyBorder="1" applyAlignment="1" applyProtection="1">
      <alignment horizontal="center" vertical="center"/>
    </xf>
    <xf numFmtId="166" fontId="6" fillId="20" borderId="8" xfId="0" applyNumberFormat="1" applyFont="1" applyFill="1" applyBorder="1" applyAlignment="1" applyProtection="1">
      <alignment horizontal="center" vertical="center"/>
    </xf>
    <xf numFmtId="166" fontId="6" fillId="21" borderId="8" xfId="0" applyNumberFormat="1" applyFont="1" applyFill="1" applyBorder="1" applyAlignment="1" applyProtection="1">
      <alignment horizontal="center" vertical="center"/>
    </xf>
    <xf numFmtId="3" fontId="12" fillId="0" borderId="8" xfId="0" applyNumberFormat="1" applyFont="1" applyBorder="1" applyAlignment="1" applyProtection="1">
      <alignment horizontal="center" vertical="center" wrapText="1"/>
    </xf>
    <xf numFmtId="167" fontId="6" fillId="0" borderId="8" xfId="0" applyNumberFormat="1" applyFont="1" applyBorder="1" applyAlignment="1" applyProtection="1">
      <alignment horizontal="center" vertical="center"/>
    </xf>
    <xf numFmtId="165" fontId="6" fillId="16" borderId="8" xfId="0" applyNumberFormat="1" applyFont="1" applyFill="1" applyBorder="1" applyAlignment="1" applyProtection="1">
      <alignment horizontal="center" vertical="center"/>
    </xf>
    <xf numFmtId="0" fontId="18" fillId="16" borderId="8" xfId="0" applyFont="1" applyFill="1" applyBorder="1" applyAlignment="1" applyProtection="1">
      <alignment horizontal="center" vertical="center"/>
    </xf>
    <xf numFmtId="166" fontId="6" fillId="16" borderId="8" xfId="0" applyNumberFormat="1" applyFont="1" applyFill="1" applyBorder="1" applyAlignment="1" applyProtection="1">
      <alignment horizontal="center" vertical="center"/>
    </xf>
    <xf numFmtId="166" fontId="6" fillId="17" borderId="8" xfId="0" applyNumberFormat="1" applyFont="1" applyFill="1" applyBorder="1" applyAlignment="1" applyProtection="1">
      <alignment horizontal="left" vertical="center" wrapText="1"/>
    </xf>
    <xf numFmtId="4" fontId="6" fillId="18" borderId="8" xfId="0" applyNumberFormat="1" applyFont="1" applyFill="1" applyBorder="1" applyAlignment="1" applyProtection="1">
      <alignment horizontal="right" vertical="center" wrapText="1"/>
    </xf>
    <xf numFmtId="0" fontId="6" fillId="21" borderId="8" xfId="0" applyFont="1" applyFill="1" applyBorder="1" applyAlignment="1" applyProtection="1">
      <alignment horizontal="left" vertical="center" wrapText="1"/>
    </xf>
    <xf numFmtId="4" fontId="6" fillId="21" borderId="8" xfId="0" applyNumberFormat="1" applyFont="1" applyFill="1" applyBorder="1" applyAlignment="1" applyProtection="1">
      <alignment horizontal="right" vertical="center" wrapText="1"/>
    </xf>
    <xf numFmtId="0" fontId="11" fillId="21" borderId="8" xfId="0" applyFont="1" applyFill="1" applyBorder="1" applyAlignment="1" applyProtection="1">
      <alignment horizontal="center" vertical="center" wrapText="1"/>
    </xf>
    <xf numFmtId="0" fontId="6" fillId="21" borderId="8" xfId="0" applyFont="1" applyFill="1" applyBorder="1" applyAlignment="1" applyProtection="1">
      <alignment horizontal="center" vertical="center" wrapText="1"/>
    </xf>
    <xf numFmtId="0" fontId="6" fillId="19" borderId="8" xfId="0" applyFont="1" applyFill="1" applyBorder="1" applyAlignment="1" applyProtection="1">
      <alignment horizontal="left" vertical="center" wrapText="1"/>
    </xf>
    <xf numFmtId="4" fontId="6" fillId="19" borderId="8" xfId="0" applyNumberFormat="1" applyFont="1" applyFill="1" applyBorder="1" applyAlignment="1" applyProtection="1">
      <alignment horizontal="right" vertical="center" wrapText="1"/>
    </xf>
    <xf numFmtId="0" fontId="11" fillId="19" borderId="8" xfId="0" applyFont="1" applyFill="1" applyBorder="1" applyAlignment="1" applyProtection="1">
      <alignment horizontal="center" vertical="center" wrapText="1"/>
    </xf>
    <xf numFmtId="166" fontId="6" fillId="20" borderId="8" xfId="0" applyNumberFormat="1" applyFont="1" applyFill="1" applyBorder="1" applyAlignment="1" applyProtection="1">
      <alignment horizontal="left" vertical="center" wrapText="1"/>
    </xf>
    <xf numFmtId="166" fontId="11" fillId="20" borderId="8" xfId="0" applyNumberFormat="1" applyFont="1" applyFill="1" applyBorder="1" applyAlignment="1" applyProtection="1">
      <alignment horizontal="center" vertical="center" wrapText="1"/>
    </xf>
    <xf numFmtId="166" fontId="11" fillId="21" borderId="8" xfId="0" applyNumberFormat="1" applyFont="1" applyFill="1" applyBorder="1" applyAlignment="1" applyProtection="1">
      <alignment horizontal="center" vertical="center" wrapText="1"/>
    </xf>
    <xf numFmtId="166" fontId="11" fillId="19" borderId="8" xfId="0" applyNumberFormat="1" applyFont="1" applyFill="1" applyBorder="1" applyAlignment="1" applyProtection="1">
      <alignment horizontal="center" vertical="center" wrapText="1"/>
    </xf>
    <xf numFmtId="168" fontId="11" fillId="0" borderId="8" xfId="0" applyNumberFormat="1" applyFont="1" applyBorder="1" applyAlignment="1" applyProtection="1">
      <alignment horizontal="center" vertical="center" wrapText="1"/>
    </xf>
    <xf numFmtId="3" fontId="11" fillId="0" borderId="8" xfId="0" applyNumberFormat="1" applyFont="1" applyBorder="1" applyAlignment="1" applyProtection="1">
      <alignment horizontal="center" vertical="center"/>
    </xf>
    <xf numFmtId="165" fontId="6" fillId="21" borderId="8" xfId="0" applyNumberFormat="1" applyFont="1" applyFill="1" applyBorder="1" applyAlignment="1" applyProtection="1">
      <alignment horizontal="left" vertical="center" wrapText="1"/>
    </xf>
    <xf numFmtId="4" fontId="11" fillId="21" borderId="8" xfId="0" applyNumberFormat="1" applyFont="1" applyFill="1" applyBorder="1" applyAlignment="1" applyProtection="1">
      <alignment horizontal="center" vertical="center" wrapText="1"/>
    </xf>
    <xf numFmtId="4" fontId="6" fillId="21" borderId="8" xfId="0" applyNumberFormat="1" applyFont="1" applyFill="1" applyBorder="1" applyAlignment="1" applyProtection="1">
      <alignment horizontal="center" vertical="center" wrapText="1"/>
    </xf>
    <xf numFmtId="4" fontId="18" fillId="20" borderId="8" xfId="0" applyNumberFormat="1" applyFont="1" applyFill="1" applyBorder="1" applyAlignment="1" applyProtection="1">
      <alignment horizontal="center" vertical="center"/>
    </xf>
    <xf numFmtId="4" fontId="18" fillId="21" borderId="8" xfId="0" applyNumberFormat="1" applyFont="1" applyFill="1" applyBorder="1" applyAlignment="1" applyProtection="1">
      <alignment horizontal="center" vertical="center"/>
    </xf>
    <xf numFmtId="166" fontId="6" fillId="0" borderId="11" xfId="0" applyNumberFormat="1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left" vertical="center" wrapText="1"/>
    </xf>
    <xf numFmtId="4" fontId="12" fillId="0" borderId="11" xfId="0" applyNumberFormat="1" applyFont="1" applyBorder="1" applyAlignment="1" applyProtection="1">
      <alignment horizontal="right" vertical="center" wrapText="1"/>
    </xf>
    <xf numFmtId="4" fontId="11" fillId="0" borderId="11" xfId="0" applyNumberFormat="1" applyFont="1" applyBorder="1" applyAlignment="1" applyProtection="1">
      <alignment horizontal="center" vertical="center" wrapText="1"/>
    </xf>
    <xf numFmtId="3" fontId="12" fillId="0" borderId="11" xfId="0" applyNumberFormat="1" applyFont="1" applyBorder="1" applyAlignment="1" applyProtection="1">
      <alignment horizontal="right" vertical="center" wrapText="1"/>
    </xf>
    <xf numFmtId="4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horizontal="right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49" fontId="15" fillId="0" borderId="0" xfId="0" applyNumberFormat="1" applyFont="1" applyAlignment="1" applyProtection="1"/>
    <xf numFmtId="0" fontId="30" fillId="2" borderId="1" xfId="0" applyFont="1" applyFill="1" applyBorder="1" applyAlignment="1" applyProtection="1">
      <alignment horizontal="center"/>
    </xf>
    <xf numFmtId="0" fontId="30" fillId="3" borderId="1" xfId="0" applyFont="1" applyFill="1" applyBorder="1" applyAlignment="1" applyProtection="1">
      <alignment horizontal="center"/>
    </xf>
    <xf numFmtId="0" fontId="31" fillId="2" borderId="1" xfId="0" applyFont="1" applyFill="1" applyBorder="1" applyAlignment="1" applyProtection="1">
      <alignment horizontal="left"/>
    </xf>
    <xf numFmtId="165" fontId="32" fillId="16" borderId="16" xfId="0" applyNumberFormat="1" applyFont="1" applyFill="1" applyBorder="1" applyAlignment="1" applyProtection="1">
      <alignment horizontal="center" vertical="center" wrapText="1"/>
    </xf>
    <xf numFmtId="0" fontId="33" fillId="16" borderId="16" xfId="0" applyFont="1" applyFill="1" applyBorder="1" applyAlignment="1" applyProtection="1">
      <alignment horizontal="center" wrapText="1"/>
    </xf>
    <xf numFmtId="166" fontId="32" fillId="16" borderId="16" xfId="0" applyNumberFormat="1" applyFont="1" applyFill="1" applyBorder="1" applyAlignment="1" applyProtection="1">
      <alignment horizontal="center" vertical="center" wrapText="1"/>
    </xf>
    <xf numFmtId="0" fontId="32" fillId="2" borderId="1" xfId="0" applyFont="1" applyFill="1" applyBorder="1" applyAlignment="1" applyProtection="1">
      <alignment horizontal="center" vertical="center" wrapText="1"/>
    </xf>
    <xf numFmtId="4" fontId="32" fillId="2" borderId="1" xfId="0" applyNumberFormat="1" applyFont="1" applyFill="1" applyBorder="1" applyAlignment="1" applyProtection="1">
      <alignment vertical="center" wrapText="1"/>
    </xf>
    <xf numFmtId="3" fontId="32" fillId="2" borderId="1" xfId="0" applyNumberFormat="1" applyFont="1" applyFill="1" applyBorder="1" applyAlignment="1" applyProtection="1">
      <alignment horizontal="left" vertical="center" textRotation="90" wrapText="1"/>
    </xf>
    <xf numFmtId="3" fontId="32" fillId="2" borderId="1" xfId="0" applyNumberFormat="1" applyFont="1" applyFill="1" applyBorder="1" applyAlignment="1" applyProtection="1">
      <alignment vertical="center" textRotation="90" wrapText="1"/>
    </xf>
    <xf numFmtId="165" fontId="32" fillId="16" borderId="16" xfId="0" applyNumberFormat="1" applyFont="1" applyFill="1" applyBorder="1" applyAlignment="1" applyProtection="1">
      <alignment horizontal="left" vertical="center" wrapText="1"/>
    </xf>
    <xf numFmtId="4" fontId="32" fillId="16" borderId="16" xfId="0" applyNumberFormat="1" applyFont="1" applyFill="1" applyBorder="1" applyAlignment="1" applyProtection="1">
      <alignment horizontal="right" vertical="center" wrapText="1"/>
    </xf>
    <xf numFmtId="165" fontId="35" fillId="16" borderId="16" xfId="0" applyNumberFormat="1" applyFont="1" applyFill="1" applyBorder="1" applyAlignment="1" applyProtection="1">
      <alignment horizontal="center" vertical="center" wrapText="1"/>
    </xf>
    <xf numFmtId="4" fontId="36" fillId="3" borderId="15" xfId="0" applyNumberFormat="1" applyFont="1" applyFill="1" applyBorder="1" applyAlignment="1">
      <alignment horizontal="right"/>
    </xf>
    <xf numFmtId="4" fontId="32" fillId="16" borderId="29" xfId="0" applyNumberFormat="1" applyFont="1" applyFill="1" applyBorder="1" applyAlignment="1" applyProtection="1">
      <alignment horizontal="right" vertical="center" wrapText="1"/>
    </xf>
    <xf numFmtId="4" fontId="36" fillId="3" borderId="15" xfId="0" applyNumberFormat="1" applyFont="1" applyFill="1" applyBorder="1" applyAlignment="1">
      <alignment horizontal="center"/>
    </xf>
    <xf numFmtId="0" fontId="36" fillId="3" borderId="7" xfId="0" applyFont="1" applyFill="1" applyBorder="1" applyAlignment="1">
      <alignment horizontal="center" vertical="center" wrapText="1"/>
    </xf>
    <xf numFmtId="0" fontId="36" fillId="15" borderId="7" xfId="0" applyFont="1" applyFill="1" applyBorder="1" applyAlignment="1">
      <alignment horizontal="center" vertical="center" wrapText="1"/>
    </xf>
    <xf numFmtId="0" fontId="39" fillId="8" borderId="7" xfId="0" applyFont="1" applyFill="1" applyBorder="1" applyAlignment="1">
      <alignment horizontal="center" vertical="center" wrapText="1"/>
    </xf>
    <xf numFmtId="0" fontId="39" fillId="14" borderId="7" xfId="0" applyFont="1" applyFill="1" applyBorder="1" applyAlignment="1">
      <alignment horizontal="center" vertical="center" wrapText="1"/>
    </xf>
    <xf numFmtId="0" fontId="36" fillId="3" borderId="7" xfId="0" applyFont="1" applyFill="1" applyBorder="1"/>
    <xf numFmtId="165" fontId="32" fillId="17" borderId="18" xfId="0" applyNumberFormat="1" applyFont="1" applyFill="1" applyBorder="1" applyAlignment="1" applyProtection="1">
      <alignment horizontal="center" vertical="center"/>
    </xf>
    <xf numFmtId="166" fontId="32" fillId="17" borderId="18" xfId="0" applyNumberFormat="1" applyFont="1" applyFill="1" applyBorder="1" applyAlignment="1" applyProtection="1">
      <alignment horizontal="center" vertical="center"/>
    </xf>
    <xf numFmtId="165" fontId="32" fillId="17" borderId="18" xfId="0" applyNumberFormat="1" applyFont="1" applyFill="1" applyBorder="1" applyAlignment="1" applyProtection="1">
      <alignment horizontal="left" vertical="center" wrapText="1"/>
    </xf>
    <xf numFmtId="4" fontId="32" fillId="17" borderId="18" xfId="0" applyNumberFormat="1" applyFont="1" applyFill="1" applyBorder="1" applyAlignment="1" applyProtection="1">
      <alignment horizontal="right" vertical="center" wrapText="1"/>
    </xf>
    <xf numFmtId="165" fontId="35" fillId="17" borderId="18" xfId="0" applyNumberFormat="1" applyFont="1" applyFill="1" applyBorder="1" applyAlignment="1" applyProtection="1">
      <alignment horizontal="center" vertical="center" wrapText="1"/>
    </xf>
    <xf numFmtId="165" fontId="32" fillId="17" borderId="18" xfId="0" applyNumberFormat="1" applyFont="1" applyFill="1" applyBorder="1" applyAlignment="1" applyProtection="1">
      <alignment horizontal="center" vertical="center" wrapText="1"/>
    </xf>
    <xf numFmtId="4" fontId="32" fillId="17" borderId="31" xfId="0" applyNumberFormat="1" applyFont="1" applyFill="1" applyBorder="1" applyAlignment="1" applyProtection="1">
      <alignment horizontal="right" vertical="center" wrapText="1"/>
    </xf>
    <xf numFmtId="165" fontId="32" fillId="18" borderId="18" xfId="0" applyNumberFormat="1" applyFont="1" applyFill="1" applyBorder="1" applyAlignment="1" applyProtection="1">
      <alignment horizontal="center" vertical="center"/>
    </xf>
    <xf numFmtId="165" fontId="32" fillId="19" borderId="18" xfId="0" applyNumberFormat="1" applyFont="1" applyFill="1" applyBorder="1" applyAlignment="1" applyProtection="1">
      <alignment horizontal="center" vertical="center"/>
    </xf>
    <xf numFmtId="165" fontId="32" fillId="20" borderId="18" xfId="0" applyNumberFormat="1" applyFont="1" applyFill="1" applyBorder="1" applyAlignment="1" applyProtection="1">
      <alignment horizontal="center" vertical="center"/>
    </xf>
    <xf numFmtId="165" fontId="32" fillId="22" borderId="18" xfId="0" applyNumberFormat="1" applyFont="1" applyFill="1" applyBorder="1" applyAlignment="1" applyProtection="1">
      <alignment horizontal="center" vertical="center"/>
    </xf>
    <xf numFmtId="165" fontId="32" fillId="21" borderId="18" xfId="0" applyNumberFormat="1" applyFont="1" applyFill="1" applyBorder="1" applyAlignment="1" applyProtection="1">
      <alignment horizontal="center" vertical="center"/>
    </xf>
    <xf numFmtId="0" fontId="33" fillId="22" borderId="18" xfId="0" applyFont="1" applyFill="1" applyBorder="1" applyAlignment="1" applyProtection="1">
      <alignment horizontal="center" vertical="center" wrapText="1"/>
    </xf>
    <xf numFmtId="4" fontId="33" fillId="18" borderId="18" xfId="0" applyNumberFormat="1" applyFont="1" applyFill="1" applyBorder="1" applyAlignment="1" applyProtection="1">
      <alignment horizontal="left" vertical="center" wrapText="1"/>
    </xf>
    <xf numFmtId="4" fontId="33" fillId="18" borderId="18" xfId="0" applyNumberFormat="1" applyFont="1" applyFill="1" applyBorder="1" applyAlignment="1" applyProtection="1">
      <alignment horizontal="right" vertical="center" wrapText="1"/>
    </xf>
    <xf numFmtId="165" fontId="35" fillId="18" borderId="18" xfId="0" applyNumberFormat="1" applyFont="1" applyFill="1" applyBorder="1" applyAlignment="1" applyProtection="1">
      <alignment horizontal="center" vertical="center" wrapText="1"/>
    </xf>
    <xf numFmtId="166" fontId="32" fillId="19" borderId="18" xfId="0" applyNumberFormat="1" applyFont="1" applyFill="1" applyBorder="1" applyAlignment="1" applyProtection="1">
      <alignment horizontal="left" vertical="center" wrapText="1"/>
    </xf>
    <xf numFmtId="4" fontId="32" fillId="19" borderId="18" xfId="0" applyNumberFormat="1" applyFont="1" applyFill="1" applyBorder="1" applyAlignment="1" applyProtection="1">
      <alignment horizontal="right" vertical="center"/>
    </xf>
    <xf numFmtId="0" fontId="40" fillId="19" borderId="18" xfId="0" applyFont="1" applyFill="1" applyBorder="1" applyAlignment="1" applyProtection="1">
      <alignment horizontal="center" vertical="center" wrapText="1"/>
    </xf>
    <xf numFmtId="0" fontId="33" fillId="19" borderId="18" xfId="0" applyFont="1" applyFill="1" applyBorder="1" applyAlignment="1" applyProtection="1">
      <alignment horizontal="center" vertical="center" wrapText="1"/>
    </xf>
    <xf numFmtId="0" fontId="33" fillId="20" borderId="18" xfId="0" applyFont="1" applyFill="1" applyBorder="1" applyAlignment="1" applyProtection="1">
      <alignment horizontal="left" vertical="center" wrapText="1"/>
    </xf>
    <xf numFmtId="4" fontId="33" fillId="20" borderId="18" xfId="0" applyNumberFormat="1" applyFont="1" applyFill="1" applyBorder="1" applyAlignment="1" applyProtection="1">
      <alignment horizontal="right" vertical="center" wrapText="1"/>
    </xf>
    <xf numFmtId="165" fontId="35" fillId="20" borderId="18" xfId="0" applyNumberFormat="1" applyFont="1" applyFill="1" applyBorder="1" applyAlignment="1" applyProtection="1">
      <alignment horizontal="center" vertical="center" wrapText="1"/>
    </xf>
    <xf numFmtId="0" fontId="33" fillId="21" borderId="18" xfId="0" applyFont="1" applyFill="1" applyBorder="1" applyAlignment="1" applyProtection="1">
      <alignment horizontal="left" vertical="center" wrapText="1"/>
    </xf>
    <xf numFmtId="4" fontId="33" fillId="21" borderId="18" xfId="0" applyNumberFormat="1" applyFont="1" applyFill="1" applyBorder="1" applyAlignment="1" applyProtection="1">
      <alignment horizontal="right" vertical="center" wrapText="1"/>
    </xf>
    <xf numFmtId="0" fontId="40" fillId="22" borderId="18" xfId="0" applyFont="1" applyFill="1" applyBorder="1" applyAlignment="1" applyProtection="1">
      <alignment horizontal="center" vertical="center" wrapText="1"/>
    </xf>
    <xf numFmtId="4" fontId="33" fillId="18" borderId="31" xfId="0" applyNumberFormat="1" applyFont="1" applyFill="1" applyBorder="1" applyAlignment="1" applyProtection="1">
      <alignment horizontal="right" vertical="center" wrapText="1"/>
    </xf>
    <xf numFmtId="4" fontId="32" fillId="19" borderId="31" xfId="0" applyNumberFormat="1" applyFont="1" applyFill="1" applyBorder="1" applyAlignment="1" applyProtection="1">
      <alignment horizontal="right" vertical="center"/>
    </xf>
    <xf numFmtId="4" fontId="33" fillId="20" borderId="31" xfId="0" applyNumberFormat="1" applyFont="1" applyFill="1" applyBorder="1" applyAlignment="1" applyProtection="1">
      <alignment horizontal="right" vertical="center" wrapText="1"/>
    </xf>
    <xf numFmtId="4" fontId="33" fillId="21" borderId="31" xfId="0" applyNumberFormat="1" applyFont="1" applyFill="1" applyBorder="1" applyAlignment="1" applyProtection="1">
      <alignment horizontal="right" vertical="center" wrapText="1"/>
    </xf>
    <xf numFmtId="165" fontId="32" fillId="0" borderId="18" xfId="0" applyNumberFormat="1" applyFont="1" applyBorder="1" applyAlignment="1" applyProtection="1">
      <alignment horizontal="center" vertical="center"/>
    </xf>
    <xf numFmtId="166" fontId="32" fillId="0" borderId="18" xfId="0" applyNumberFormat="1" applyFont="1" applyBorder="1" applyAlignment="1" applyProtection="1">
      <alignment horizontal="center" vertical="center"/>
    </xf>
    <xf numFmtId="0" fontId="40" fillId="0" borderId="18" xfId="0" applyFont="1" applyBorder="1" applyAlignment="1" applyProtection="1">
      <alignment horizontal="left" vertical="center" wrapText="1"/>
    </xf>
    <xf numFmtId="4" fontId="40" fillId="0" borderId="18" xfId="0" applyNumberFormat="1" applyFont="1" applyBorder="1" applyAlignment="1" applyProtection="1">
      <alignment horizontal="right" vertical="center" wrapText="1"/>
    </xf>
    <xf numFmtId="0" fontId="40" fillId="0" borderId="18" xfId="0" applyFont="1" applyBorder="1" applyAlignment="1" applyProtection="1">
      <alignment horizontal="center" vertical="center" wrapText="1"/>
    </xf>
    <xf numFmtId="3" fontId="40" fillId="0" borderId="18" xfId="0" applyNumberFormat="1" applyFont="1" applyBorder="1" applyAlignment="1" applyProtection="1">
      <alignment horizontal="right" vertical="center" wrapText="1"/>
    </xf>
    <xf numFmtId="4" fontId="40" fillId="0" borderId="31" xfId="0" applyNumberFormat="1" applyFont="1" applyBorder="1" applyAlignment="1" applyProtection="1">
      <alignment horizontal="right" vertical="center" wrapText="1"/>
    </xf>
    <xf numFmtId="0" fontId="33" fillId="18" borderId="18" xfId="0" applyFont="1" applyFill="1" applyBorder="1" applyAlignment="1" applyProtection="1">
      <alignment horizontal="center" vertical="center"/>
    </xf>
    <xf numFmtId="166" fontId="32" fillId="18" borderId="18" xfId="0" applyNumberFormat="1" applyFont="1" applyFill="1" applyBorder="1" applyAlignment="1" applyProtection="1">
      <alignment horizontal="center" vertical="center"/>
    </xf>
    <xf numFmtId="165" fontId="32" fillId="23" borderId="8" xfId="0" applyNumberFormat="1" applyFont="1" applyFill="1" applyBorder="1" applyAlignment="1" applyProtection="1">
      <alignment horizontal="center" vertical="center"/>
    </xf>
    <xf numFmtId="0" fontId="30" fillId="23" borderId="8" xfId="0" applyFont="1" applyFill="1" applyBorder="1" applyAlignment="1" applyProtection="1">
      <alignment horizontal="center"/>
    </xf>
    <xf numFmtId="0" fontId="32" fillId="23" borderId="8" xfId="0" applyFont="1" applyFill="1" applyBorder="1" applyAlignment="1" applyProtection="1">
      <alignment horizontal="left" vertical="center"/>
    </xf>
    <xf numFmtId="4" fontId="40" fillId="18" borderId="18" xfId="0" applyNumberFormat="1" applyFont="1" applyFill="1" applyBorder="1" applyAlignment="1" applyProtection="1">
      <alignment horizontal="center" vertical="center" wrapText="1"/>
    </xf>
    <xf numFmtId="4" fontId="33" fillId="18" borderId="18" xfId="0" applyNumberFormat="1" applyFont="1" applyFill="1" applyBorder="1" applyAlignment="1" applyProtection="1">
      <alignment horizontal="center" vertical="center" wrapText="1"/>
    </xf>
    <xf numFmtId="0" fontId="30" fillId="23" borderId="8" xfId="0" applyFont="1" applyFill="1" applyBorder="1" applyAlignment="1" applyProtection="1">
      <alignment horizontal="left" wrapText="1"/>
    </xf>
    <xf numFmtId="4" fontId="30" fillId="23" borderId="8" xfId="0" applyNumberFormat="1" applyFont="1" applyFill="1" applyBorder="1" applyAlignment="1" applyProtection="1">
      <alignment vertical="center"/>
    </xf>
    <xf numFmtId="4" fontId="31" fillId="23" borderId="8" xfId="0" applyNumberFormat="1" applyFont="1" applyFill="1" applyBorder="1" applyAlignment="1" applyProtection="1">
      <alignment horizontal="center" vertical="center" wrapText="1"/>
    </xf>
    <xf numFmtId="165" fontId="32" fillId="19" borderId="18" xfId="0" applyNumberFormat="1" applyFont="1" applyFill="1" applyBorder="1" applyAlignment="1" applyProtection="1">
      <alignment horizontal="center" vertical="center" wrapText="1"/>
    </xf>
    <xf numFmtId="166" fontId="32" fillId="19" borderId="18" xfId="0" applyNumberFormat="1" applyFont="1" applyFill="1" applyBorder="1" applyAlignment="1" applyProtection="1">
      <alignment horizontal="center" vertical="center" wrapText="1"/>
    </xf>
    <xf numFmtId="0" fontId="33" fillId="19" borderId="18" xfId="0" applyFont="1" applyFill="1" applyBorder="1" applyAlignment="1" applyProtection="1">
      <alignment horizontal="left" vertical="center" wrapText="1"/>
    </xf>
    <xf numFmtId="4" fontId="33" fillId="19" borderId="18" xfId="0" applyNumberFormat="1" applyFont="1" applyFill="1" applyBorder="1" applyAlignment="1" applyProtection="1">
      <alignment horizontal="right" vertical="center" wrapText="1"/>
    </xf>
    <xf numFmtId="4" fontId="33" fillId="19" borderId="31" xfId="0" applyNumberFormat="1" applyFont="1" applyFill="1" applyBorder="1" applyAlignment="1" applyProtection="1">
      <alignment horizontal="right" vertical="center" wrapText="1"/>
    </xf>
    <xf numFmtId="165" fontId="32" fillId="20" borderId="18" xfId="0" applyNumberFormat="1" applyFont="1" applyFill="1" applyBorder="1" applyAlignment="1" applyProtection="1">
      <alignment horizontal="center" vertical="center" wrapText="1"/>
    </xf>
    <xf numFmtId="166" fontId="32" fillId="20" borderId="18" xfId="0" applyNumberFormat="1" applyFont="1" applyFill="1" applyBorder="1" applyAlignment="1" applyProtection="1">
      <alignment horizontal="center" vertical="center" wrapText="1"/>
    </xf>
    <xf numFmtId="165" fontId="32" fillId="21" borderId="18" xfId="0" applyNumberFormat="1" applyFont="1" applyFill="1" applyBorder="1" applyAlignment="1" applyProtection="1">
      <alignment horizontal="center" vertical="center" wrapText="1"/>
    </xf>
    <xf numFmtId="166" fontId="32" fillId="21" borderId="18" xfId="0" applyNumberFormat="1" applyFont="1" applyFill="1" applyBorder="1" applyAlignment="1" applyProtection="1">
      <alignment horizontal="center" vertical="center" wrapText="1"/>
    </xf>
    <xf numFmtId="0" fontId="40" fillId="20" borderId="18" xfId="0" applyFont="1" applyFill="1" applyBorder="1" applyAlignment="1" applyProtection="1">
      <alignment horizontal="center" vertical="center" wrapText="1"/>
    </xf>
    <xf numFmtId="0" fontId="33" fillId="20" borderId="18" xfId="0" applyFont="1" applyFill="1" applyBorder="1" applyAlignment="1" applyProtection="1">
      <alignment horizontal="center" vertical="center" wrapText="1"/>
    </xf>
    <xf numFmtId="0" fontId="40" fillId="21" borderId="18" xfId="0" applyFont="1" applyFill="1" applyBorder="1" applyAlignment="1" applyProtection="1">
      <alignment horizontal="center" vertical="center" wrapText="1"/>
    </xf>
    <xf numFmtId="0" fontId="33" fillId="21" borderId="18" xfId="0" applyFont="1" applyFill="1" applyBorder="1" applyAlignment="1" applyProtection="1">
      <alignment horizontal="center" vertical="center" wrapText="1"/>
    </xf>
    <xf numFmtId="165" fontId="32" fillId="0" borderId="18" xfId="0" applyNumberFormat="1" applyFont="1" applyBorder="1" applyAlignment="1" applyProtection="1">
      <alignment horizontal="center" vertical="center" wrapText="1"/>
    </xf>
    <xf numFmtId="166" fontId="32" fillId="0" borderId="18" xfId="0" applyNumberFormat="1" applyFont="1" applyBorder="1" applyAlignment="1" applyProtection="1">
      <alignment horizontal="center" vertical="center" wrapText="1"/>
    </xf>
    <xf numFmtId="0" fontId="32" fillId="0" borderId="18" xfId="0" applyFont="1" applyBorder="1" applyAlignment="1" applyProtection="1">
      <alignment horizontal="center" vertical="center" wrapText="1"/>
    </xf>
    <xf numFmtId="0" fontId="35" fillId="0" borderId="18" xfId="0" applyFont="1" applyBorder="1" applyAlignment="1" applyProtection="1">
      <alignment horizontal="left" vertical="center" wrapText="1"/>
    </xf>
    <xf numFmtId="0" fontId="35" fillId="0" borderId="18" xfId="0" applyFont="1" applyBorder="1" applyAlignment="1" applyProtection="1">
      <alignment horizontal="center" vertical="center" wrapText="1"/>
    </xf>
    <xf numFmtId="4" fontId="40" fillId="19" borderId="18" xfId="0" applyNumberFormat="1" applyFont="1" applyFill="1" applyBorder="1" applyAlignment="1" applyProtection="1">
      <alignment horizontal="center" vertical="center" wrapText="1"/>
    </xf>
    <xf numFmtId="4" fontId="33" fillId="19" borderId="18" xfId="0" applyNumberFormat="1" applyFont="1" applyFill="1" applyBorder="1" applyAlignment="1" applyProtection="1">
      <alignment horizontal="center" vertical="center" wrapText="1"/>
    </xf>
    <xf numFmtId="4" fontId="40" fillId="20" borderId="18" xfId="0" applyNumberFormat="1" applyFont="1" applyFill="1" applyBorder="1" applyAlignment="1" applyProtection="1">
      <alignment horizontal="center" vertical="center" wrapText="1"/>
    </xf>
    <xf numFmtId="4" fontId="33" fillId="20" borderId="18" xfId="0" applyNumberFormat="1" applyFont="1" applyFill="1" applyBorder="1" applyAlignment="1" applyProtection="1">
      <alignment horizontal="center" vertical="center" wrapText="1"/>
    </xf>
    <xf numFmtId="4" fontId="40" fillId="21" borderId="18" xfId="0" applyNumberFormat="1" applyFont="1" applyFill="1" applyBorder="1" applyAlignment="1" applyProtection="1">
      <alignment horizontal="center" vertical="center" wrapText="1"/>
    </xf>
    <xf numFmtId="4" fontId="33" fillId="21" borderId="18" xfId="0" applyNumberFormat="1" applyFont="1" applyFill="1" applyBorder="1" applyAlignment="1" applyProtection="1">
      <alignment horizontal="center" vertical="center" wrapText="1"/>
    </xf>
    <xf numFmtId="4" fontId="35" fillId="0" borderId="18" xfId="0" applyNumberFormat="1" applyFont="1" applyBorder="1" applyAlignment="1" applyProtection="1">
      <alignment horizontal="center" vertical="center" wrapText="1"/>
    </xf>
    <xf numFmtId="166" fontId="32" fillId="19" borderId="18" xfId="0" applyNumberFormat="1" applyFont="1" applyFill="1" applyBorder="1" applyAlignment="1" applyProtection="1">
      <alignment horizontal="center" vertical="center"/>
    </xf>
    <xf numFmtId="166" fontId="32" fillId="20" borderId="18" xfId="0" applyNumberFormat="1" applyFont="1" applyFill="1" applyBorder="1" applyAlignment="1" applyProtection="1">
      <alignment horizontal="center" vertical="center"/>
    </xf>
    <xf numFmtId="166" fontId="32" fillId="21" borderId="18" xfId="0" applyNumberFormat="1" applyFont="1" applyFill="1" applyBorder="1" applyAlignment="1" applyProtection="1">
      <alignment horizontal="center" vertical="center"/>
    </xf>
    <xf numFmtId="167" fontId="32" fillId="0" borderId="18" xfId="0" applyNumberFormat="1" applyFont="1" applyBorder="1" applyAlignment="1" applyProtection="1">
      <alignment horizontal="center" vertical="center"/>
    </xf>
    <xf numFmtId="165" fontId="32" fillId="18" borderId="18" xfId="0" applyNumberFormat="1" applyFont="1" applyFill="1" applyBorder="1" applyAlignment="1" applyProtection="1">
      <alignment horizontal="left" vertical="center" wrapText="1"/>
    </xf>
    <xf numFmtId="4" fontId="32" fillId="18" borderId="18" xfId="0" applyNumberFormat="1" applyFont="1" applyFill="1" applyBorder="1" applyAlignment="1" applyProtection="1">
      <alignment horizontal="right" vertical="center"/>
    </xf>
    <xf numFmtId="3" fontId="40" fillId="0" borderId="18" xfId="0" applyNumberFormat="1" applyFont="1" applyBorder="1" applyAlignment="1" applyProtection="1">
      <alignment horizontal="center" vertical="center" wrapText="1"/>
    </xf>
    <xf numFmtId="4" fontId="32" fillId="18" borderId="31" xfId="0" applyNumberFormat="1" applyFont="1" applyFill="1" applyBorder="1" applyAlignment="1" applyProtection="1">
      <alignment horizontal="right" vertical="center"/>
    </xf>
    <xf numFmtId="165" fontId="32" fillId="16" borderId="18" xfId="0" applyNumberFormat="1" applyFont="1" applyFill="1" applyBorder="1" applyAlignment="1" applyProtection="1">
      <alignment horizontal="center" vertical="center"/>
    </xf>
    <xf numFmtId="0" fontId="33" fillId="16" borderId="18" xfId="0" applyFont="1" applyFill="1" applyBorder="1" applyAlignment="1" applyProtection="1">
      <alignment horizontal="center" vertical="center"/>
    </xf>
    <xf numFmtId="166" fontId="32" fillId="16" borderId="18" xfId="0" applyNumberFormat="1" applyFont="1" applyFill="1" applyBorder="1" applyAlignment="1" applyProtection="1">
      <alignment horizontal="center" vertical="center"/>
    </xf>
    <xf numFmtId="165" fontId="32" fillId="16" borderId="18" xfId="0" applyNumberFormat="1" applyFont="1" applyFill="1" applyBorder="1" applyAlignment="1" applyProtection="1">
      <alignment horizontal="left" vertical="center" wrapText="1"/>
    </xf>
    <xf numFmtId="4" fontId="32" fillId="16" borderId="18" xfId="0" applyNumberFormat="1" applyFont="1" applyFill="1" applyBorder="1" applyAlignment="1" applyProtection="1">
      <alignment horizontal="right" vertical="center" wrapText="1"/>
    </xf>
    <xf numFmtId="165" fontId="35" fillId="16" borderId="18" xfId="0" applyNumberFormat="1" applyFont="1" applyFill="1" applyBorder="1" applyAlignment="1" applyProtection="1">
      <alignment horizontal="center" vertical="center" wrapText="1"/>
    </xf>
    <xf numFmtId="165" fontId="32" fillId="16" borderId="18" xfId="0" applyNumberFormat="1" applyFont="1" applyFill="1" applyBorder="1" applyAlignment="1" applyProtection="1">
      <alignment horizontal="center" vertical="center" wrapText="1"/>
    </xf>
    <xf numFmtId="4" fontId="32" fillId="16" borderId="31" xfId="0" applyNumberFormat="1" applyFont="1" applyFill="1" applyBorder="1" applyAlignment="1" applyProtection="1">
      <alignment horizontal="right" vertical="center" wrapText="1"/>
    </xf>
    <xf numFmtId="0" fontId="32" fillId="19" borderId="18" xfId="0" applyFont="1" applyFill="1" applyBorder="1" applyAlignment="1" applyProtection="1">
      <alignment horizontal="left" vertical="center" wrapText="1"/>
    </xf>
    <xf numFmtId="4" fontId="32" fillId="19" borderId="18" xfId="0" applyNumberFormat="1" applyFont="1" applyFill="1" applyBorder="1" applyAlignment="1" applyProtection="1">
      <alignment horizontal="right" vertical="center" wrapText="1"/>
    </xf>
    <xf numFmtId="0" fontId="35" fillId="19" borderId="18" xfId="0" applyFont="1" applyFill="1" applyBorder="1" applyAlignment="1" applyProtection="1">
      <alignment horizontal="center" vertical="center" wrapText="1"/>
    </xf>
    <xf numFmtId="4" fontId="32" fillId="19" borderId="31" xfId="0" applyNumberFormat="1" applyFont="1" applyFill="1" applyBorder="1" applyAlignment="1" applyProtection="1">
      <alignment horizontal="right" vertical="center" wrapText="1"/>
    </xf>
    <xf numFmtId="0" fontId="32" fillId="20" borderId="18" xfId="0" applyFont="1" applyFill="1" applyBorder="1" applyAlignment="1" applyProtection="1">
      <alignment horizontal="left" vertical="center" wrapText="1"/>
    </xf>
    <xf numFmtId="4" fontId="32" fillId="20" borderId="18" xfId="0" applyNumberFormat="1" applyFont="1" applyFill="1" applyBorder="1" applyAlignment="1" applyProtection="1">
      <alignment horizontal="right" vertical="center" wrapText="1"/>
    </xf>
    <xf numFmtId="166" fontId="35" fillId="20" borderId="18" xfId="0" applyNumberFormat="1" applyFont="1" applyFill="1" applyBorder="1" applyAlignment="1" applyProtection="1">
      <alignment horizontal="center" vertical="center" wrapText="1"/>
    </xf>
    <xf numFmtId="166" fontId="32" fillId="20" borderId="18" xfId="0" applyNumberFormat="1" applyFont="1" applyFill="1" applyBorder="1" applyAlignment="1" applyProtection="1">
      <alignment horizontal="left" vertical="center" wrapText="1"/>
    </xf>
    <xf numFmtId="0" fontId="32" fillId="21" borderId="18" xfId="0" applyFont="1" applyFill="1" applyBorder="1" applyAlignment="1" applyProtection="1">
      <alignment horizontal="left" vertical="center" wrapText="1"/>
    </xf>
    <xf numFmtId="4" fontId="32" fillId="21" borderId="18" xfId="0" applyNumberFormat="1" applyFont="1" applyFill="1" applyBorder="1" applyAlignment="1" applyProtection="1">
      <alignment horizontal="right" vertical="center" wrapText="1"/>
    </xf>
    <xf numFmtId="166" fontId="35" fillId="21" borderId="18" xfId="0" applyNumberFormat="1" applyFont="1" applyFill="1" applyBorder="1" applyAlignment="1" applyProtection="1">
      <alignment horizontal="center" vertical="center" wrapText="1"/>
    </xf>
    <xf numFmtId="166" fontId="35" fillId="19" borderId="18" xfId="0" applyNumberFormat="1" applyFont="1" applyFill="1" applyBorder="1" applyAlignment="1" applyProtection="1">
      <alignment horizontal="center" vertical="center" wrapText="1"/>
    </xf>
    <xf numFmtId="4" fontId="32" fillId="20" borderId="31" xfId="0" applyNumberFormat="1" applyFont="1" applyFill="1" applyBorder="1" applyAlignment="1" applyProtection="1">
      <alignment horizontal="right" vertical="center" wrapText="1"/>
    </xf>
    <xf numFmtId="4" fontId="32" fillId="21" borderId="31" xfId="0" applyNumberFormat="1" applyFont="1" applyFill="1" applyBorder="1" applyAlignment="1" applyProtection="1">
      <alignment horizontal="right" vertical="center" wrapText="1"/>
    </xf>
    <xf numFmtId="4" fontId="35" fillId="21" borderId="18" xfId="0" applyNumberFormat="1" applyFont="1" applyFill="1" applyBorder="1" applyAlignment="1" applyProtection="1">
      <alignment horizontal="center" vertical="center" wrapText="1"/>
    </xf>
    <xf numFmtId="4" fontId="32" fillId="21" borderId="18" xfId="0" applyNumberFormat="1" applyFont="1" applyFill="1" applyBorder="1" applyAlignment="1" applyProtection="1">
      <alignment horizontal="center" vertical="center" wrapText="1"/>
    </xf>
    <xf numFmtId="4" fontId="33" fillId="19" borderId="18" xfId="0" applyNumberFormat="1" applyFont="1" applyFill="1" applyBorder="1" applyAlignment="1" applyProtection="1">
      <alignment horizontal="center" vertical="center"/>
    </xf>
    <xf numFmtId="4" fontId="33" fillId="19" borderId="13" xfId="0" applyNumberFormat="1" applyFont="1" applyFill="1" applyBorder="1" applyAlignment="1" applyProtection="1">
      <alignment horizontal="right" vertical="center" wrapText="1"/>
    </xf>
    <xf numFmtId="4" fontId="32" fillId="21" borderId="13" xfId="0" applyNumberFormat="1" applyFont="1" applyFill="1" applyBorder="1" applyAlignment="1" applyProtection="1">
      <alignment horizontal="right" vertical="center" wrapText="1"/>
    </xf>
    <xf numFmtId="4" fontId="33" fillId="19" borderId="19" xfId="0" applyNumberFormat="1" applyFont="1" applyFill="1" applyBorder="1" applyAlignment="1" applyProtection="1">
      <alignment horizontal="right" vertical="center" wrapText="1"/>
    </xf>
    <xf numFmtId="4" fontId="32" fillId="21" borderId="19" xfId="0" applyNumberFormat="1" applyFont="1" applyFill="1" applyBorder="1" applyAlignment="1" applyProtection="1">
      <alignment horizontal="right" vertical="center" wrapText="1"/>
    </xf>
    <xf numFmtId="4" fontId="40" fillId="0" borderId="19" xfId="0" applyNumberFormat="1" applyFont="1" applyBorder="1" applyAlignment="1" applyProtection="1">
      <alignment horizontal="right" vertical="center" wrapText="1"/>
    </xf>
    <xf numFmtId="4" fontId="32" fillId="16" borderId="13" xfId="0" applyNumberFormat="1" applyFont="1" applyFill="1" applyBorder="1" applyAlignment="1" applyProtection="1">
      <alignment horizontal="right" vertical="center" wrapText="1"/>
    </xf>
    <xf numFmtId="4" fontId="32" fillId="17" borderId="13" xfId="0" applyNumberFormat="1" applyFont="1" applyFill="1" applyBorder="1" applyAlignment="1" applyProtection="1">
      <alignment horizontal="right" vertical="center" wrapText="1"/>
    </xf>
    <xf numFmtId="4" fontId="32" fillId="16" borderId="19" xfId="0" applyNumberFormat="1" applyFont="1" applyFill="1" applyBorder="1" applyAlignment="1" applyProtection="1">
      <alignment horizontal="right" vertical="center" wrapText="1"/>
    </xf>
    <xf numFmtId="4" fontId="32" fillId="17" borderId="19" xfId="0" applyNumberFormat="1" applyFont="1" applyFill="1" applyBorder="1" applyAlignment="1" applyProtection="1">
      <alignment horizontal="right" vertical="center" wrapText="1"/>
    </xf>
    <xf numFmtId="165" fontId="32" fillId="18" borderId="18" xfId="0" applyNumberFormat="1" applyFont="1" applyFill="1" applyBorder="1" applyAlignment="1" applyProtection="1">
      <alignment horizontal="center" vertical="center" wrapText="1"/>
    </xf>
    <xf numFmtId="4" fontId="32" fillId="18" borderId="18" xfId="0" applyNumberFormat="1" applyFont="1" applyFill="1" applyBorder="1" applyAlignment="1" applyProtection="1">
      <alignment horizontal="right" vertical="center" wrapText="1"/>
    </xf>
    <xf numFmtId="4" fontId="32" fillId="18" borderId="13" xfId="0" applyNumberFormat="1" applyFont="1" applyFill="1" applyBorder="1" applyAlignment="1" applyProtection="1">
      <alignment horizontal="right" vertical="center" wrapText="1"/>
    </xf>
    <xf numFmtId="4" fontId="32" fillId="18" borderId="19" xfId="0" applyNumberFormat="1" applyFont="1" applyFill="1" applyBorder="1" applyAlignment="1" applyProtection="1">
      <alignment horizontal="right" vertical="center" wrapText="1"/>
    </xf>
    <xf numFmtId="4" fontId="33" fillId="20" borderId="18" xfId="0" applyNumberFormat="1" applyFont="1" applyFill="1" applyBorder="1" applyAlignment="1" applyProtection="1">
      <alignment horizontal="center" vertical="center"/>
    </xf>
    <xf numFmtId="4" fontId="33" fillId="21" borderId="18" xfId="0" applyNumberFormat="1" applyFont="1" applyFill="1" applyBorder="1" applyAlignment="1" applyProtection="1">
      <alignment horizontal="center" vertical="center"/>
    </xf>
    <xf numFmtId="4" fontId="33" fillId="20" borderId="13" xfId="0" applyNumberFormat="1" applyFont="1" applyFill="1" applyBorder="1" applyAlignment="1" applyProtection="1">
      <alignment horizontal="right" vertical="center" wrapText="1"/>
    </xf>
    <xf numFmtId="4" fontId="33" fillId="21" borderId="13" xfId="0" applyNumberFormat="1" applyFont="1" applyFill="1" applyBorder="1" applyAlignment="1" applyProtection="1">
      <alignment horizontal="right" vertical="center" wrapText="1"/>
    </xf>
    <xf numFmtId="4" fontId="33" fillId="20" borderId="19" xfId="0" applyNumberFormat="1" applyFont="1" applyFill="1" applyBorder="1" applyAlignment="1" applyProtection="1">
      <alignment horizontal="right" vertical="center" wrapText="1"/>
    </xf>
    <xf numFmtId="4" fontId="33" fillId="21" borderId="19" xfId="0" applyNumberFormat="1" applyFont="1" applyFill="1" applyBorder="1" applyAlignment="1" applyProtection="1">
      <alignment horizontal="right" vertical="center" wrapText="1"/>
    </xf>
    <xf numFmtId="165" fontId="32" fillId="0" borderId="20" xfId="0" applyNumberFormat="1" applyFont="1" applyBorder="1" applyAlignment="1" applyProtection="1">
      <alignment horizontal="center" vertical="center"/>
    </xf>
    <xf numFmtId="166" fontId="32" fillId="0" borderId="20" xfId="0" applyNumberFormat="1" applyFont="1" applyBorder="1" applyAlignment="1" applyProtection="1">
      <alignment horizontal="center" vertical="center" wrapText="1"/>
    </xf>
    <xf numFmtId="0" fontId="40" fillId="0" borderId="20" xfId="0" applyFont="1" applyBorder="1" applyAlignment="1" applyProtection="1">
      <alignment horizontal="left" vertical="center" wrapText="1"/>
    </xf>
    <xf numFmtId="4" fontId="40" fillId="0" borderId="20" xfId="0" applyNumberFormat="1" applyFont="1" applyBorder="1" applyAlignment="1" applyProtection="1">
      <alignment horizontal="right" vertical="center" wrapText="1"/>
    </xf>
    <xf numFmtId="4" fontId="35" fillId="0" borderId="20" xfId="0" applyNumberFormat="1" applyFont="1" applyBorder="1" applyAlignment="1" applyProtection="1">
      <alignment horizontal="center" vertical="center" wrapText="1"/>
    </xf>
    <xf numFmtId="3" fontId="40" fillId="0" borderId="20" xfId="0" applyNumberFormat="1" applyFont="1" applyBorder="1" applyAlignment="1" applyProtection="1">
      <alignment horizontal="right" vertical="center" wrapText="1"/>
    </xf>
    <xf numFmtId="4" fontId="40" fillId="0" borderId="35" xfId="0" applyNumberFormat="1" applyFont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horizontal="center" textRotation="90" wrapText="1"/>
    </xf>
    <xf numFmtId="0" fontId="7" fillId="2" borderId="8" xfId="0" applyFont="1" applyFill="1" applyBorder="1" applyAlignment="1" applyProtection="1">
      <alignment horizontal="center" textRotation="90" wrapText="1"/>
    </xf>
    <xf numFmtId="0" fontId="7" fillId="2" borderId="11" xfId="0" applyFont="1" applyFill="1" applyBorder="1" applyAlignment="1" applyProtection="1">
      <alignment horizontal="center" textRotation="90" wrapText="1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3" borderId="2" xfId="0" applyNumberFormat="1" applyFont="1" applyFill="1" applyBorder="1" applyAlignment="1" applyProtection="1">
      <alignment horizontal="center" vertical="center"/>
    </xf>
    <xf numFmtId="164" fontId="6" fillId="3" borderId="3" xfId="0" applyNumberFormat="1" applyFont="1" applyFill="1" applyBorder="1" applyAlignment="1" applyProtection="1">
      <alignment horizontal="center" vertical="center"/>
    </xf>
    <xf numFmtId="164" fontId="6" fillId="3" borderId="12" xfId="0" applyNumberFormat="1" applyFont="1" applyFill="1" applyBorder="1" applyAlignment="1" applyProtection="1">
      <alignment horizontal="center" vertical="center"/>
    </xf>
    <xf numFmtId="164" fontId="6" fillId="3" borderId="9" xfId="0" applyNumberFormat="1" applyFont="1" applyFill="1" applyBorder="1" applyAlignment="1" applyProtection="1">
      <alignment horizontal="center" vertical="center"/>
    </xf>
    <xf numFmtId="164" fontId="6" fillId="3" borderId="10" xfId="0" applyNumberFormat="1" applyFont="1" applyFill="1" applyBorder="1" applyAlignment="1" applyProtection="1">
      <alignment horizontal="center" vertical="center"/>
    </xf>
    <xf numFmtId="164" fontId="6" fillId="3" borderId="14" xfId="0" applyNumberFormat="1" applyFont="1" applyFill="1" applyBorder="1" applyAlignment="1" applyProtection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 applyProtection="1">
      <alignment horizontal="center" textRotation="90" wrapText="1"/>
    </xf>
    <xf numFmtId="3" fontId="6" fillId="2" borderId="8" xfId="0" applyNumberFormat="1" applyFont="1" applyFill="1" applyBorder="1" applyAlignment="1" applyProtection="1">
      <alignment horizontal="center" textRotation="90" wrapText="1"/>
    </xf>
    <xf numFmtId="164" fontId="6" fillId="0" borderId="0" xfId="0" applyNumberFormat="1" applyFont="1" applyBorder="1" applyProtection="1"/>
    <xf numFmtId="0" fontId="14" fillId="0" borderId="0" xfId="0" applyFont="1" applyBorder="1" applyProtection="1"/>
    <xf numFmtId="0" fontId="8" fillId="6" borderId="1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 applyProtection="1">
      <alignment horizontal="center" textRotation="90" wrapText="1"/>
    </xf>
    <xf numFmtId="164" fontId="6" fillId="2" borderId="8" xfId="0" applyNumberFormat="1" applyFont="1" applyFill="1" applyBorder="1" applyAlignment="1" applyProtection="1">
      <alignment horizontal="center" textRotation="90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 vertical="center" wrapText="1"/>
    </xf>
    <xf numFmtId="3" fontId="16" fillId="8" borderId="1" xfId="0" applyNumberFormat="1" applyFont="1" applyFill="1" applyBorder="1" applyAlignment="1">
      <alignment horizontal="center" vertical="center" wrapText="1"/>
    </xf>
    <xf numFmtId="3" fontId="16" fillId="8" borderId="8" xfId="0" applyNumberFormat="1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3" fontId="6" fillId="5" borderId="8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3" fontId="6" fillId="13" borderId="1" xfId="0" applyNumberFormat="1" applyFont="1" applyFill="1" applyBorder="1" applyAlignment="1">
      <alignment horizontal="center" vertical="center" wrapText="1"/>
    </xf>
    <xf numFmtId="3" fontId="6" fillId="13" borderId="8" xfId="0" applyNumberFormat="1" applyFont="1" applyFill="1" applyBorder="1" applyAlignment="1">
      <alignment horizontal="center" vertical="center" wrapText="1"/>
    </xf>
    <xf numFmtId="0" fontId="17" fillId="14" borderId="4" xfId="0" applyFont="1" applyFill="1" applyBorder="1" applyAlignment="1">
      <alignment horizontal="center" vertical="center" wrapText="1"/>
    </xf>
    <xf numFmtId="0" fontId="17" fillId="14" borderId="6" xfId="0" applyFont="1" applyFill="1" applyBorder="1" applyAlignment="1">
      <alignment horizontal="center" vertical="center" wrapText="1"/>
    </xf>
    <xf numFmtId="3" fontId="16" fillId="14" borderId="1" xfId="0" applyNumberFormat="1" applyFont="1" applyFill="1" applyBorder="1" applyAlignment="1">
      <alignment horizontal="center" vertical="center" wrapText="1"/>
    </xf>
    <xf numFmtId="3" fontId="16" fillId="14" borderId="8" xfId="0" applyNumberFormat="1" applyFont="1" applyFill="1" applyBorder="1" applyAlignment="1">
      <alignment horizontal="center" vertical="center" wrapText="1"/>
    </xf>
    <xf numFmtId="0" fontId="15" fillId="15" borderId="4" xfId="0" applyFont="1" applyFill="1" applyBorder="1" applyAlignment="1">
      <alignment horizontal="center" vertical="center" wrapText="1"/>
    </xf>
    <xf numFmtId="0" fontId="15" fillId="15" borderId="6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0" fontId="27" fillId="0" borderId="0" xfId="0" applyFont="1" applyAlignment="1" applyProtection="1">
      <alignment horizontal="center"/>
    </xf>
    <xf numFmtId="0" fontId="30" fillId="2" borderId="1" xfId="0" applyFont="1" applyFill="1" applyBorder="1" applyAlignment="1" applyProtection="1">
      <alignment horizontal="center" textRotation="90" wrapText="1"/>
    </xf>
    <xf numFmtId="0" fontId="30" fillId="2" borderId="8" xfId="0" applyFont="1" applyFill="1" applyBorder="1" applyAlignment="1" applyProtection="1">
      <alignment horizontal="center" textRotation="90" wrapText="1"/>
    </xf>
    <xf numFmtId="0" fontId="30" fillId="2" borderId="11" xfId="0" applyFont="1" applyFill="1" applyBorder="1" applyAlignment="1" applyProtection="1">
      <alignment horizontal="center" textRotation="90" wrapText="1"/>
    </xf>
    <xf numFmtId="0" fontId="32" fillId="2" borderId="1" xfId="0" applyFont="1" applyFill="1" applyBorder="1" applyAlignment="1" applyProtection="1">
      <alignment horizontal="center" vertical="center" wrapText="1"/>
    </xf>
    <xf numFmtId="0" fontId="34" fillId="3" borderId="4" xfId="0" applyFont="1" applyFill="1" applyBorder="1" applyAlignment="1">
      <alignment horizontal="center" vertical="center"/>
    </xf>
    <xf numFmtId="0" fontId="34" fillId="3" borderId="5" xfId="0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 applyProtection="1">
      <alignment horizontal="center" textRotation="90" wrapText="1"/>
    </xf>
    <xf numFmtId="3" fontId="32" fillId="2" borderId="8" xfId="0" applyNumberFormat="1" applyFont="1" applyFill="1" applyBorder="1" applyAlignment="1" applyProtection="1">
      <alignment horizontal="center" textRotation="90" wrapText="1"/>
    </xf>
    <xf numFmtId="3" fontId="32" fillId="2" borderId="11" xfId="0" applyNumberFormat="1" applyFont="1" applyFill="1" applyBorder="1" applyAlignment="1" applyProtection="1">
      <alignment horizontal="center" textRotation="90" wrapText="1"/>
    </xf>
    <xf numFmtId="164" fontId="32" fillId="2" borderId="1" xfId="0" applyNumberFormat="1" applyFont="1" applyFill="1" applyBorder="1" applyAlignment="1" applyProtection="1">
      <alignment horizontal="center" textRotation="90" wrapText="1"/>
    </xf>
    <xf numFmtId="164" fontId="32" fillId="2" borderId="8" xfId="0" applyNumberFormat="1" applyFont="1" applyFill="1" applyBorder="1" applyAlignment="1" applyProtection="1">
      <alignment horizontal="center" textRotation="90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34" fillId="3" borderId="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34" fillId="5" borderId="6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 wrapText="1"/>
    </xf>
    <xf numFmtId="3" fontId="32" fillId="3" borderId="11" xfId="0" applyNumberFormat="1" applyFont="1" applyFill="1" applyBorder="1" applyAlignment="1">
      <alignment horizontal="center" vertical="center" wrapText="1"/>
    </xf>
    <xf numFmtId="3" fontId="6" fillId="5" borderId="12" xfId="0" applyNumberFormat="1" applyFont="1" applyFill="1" applyBorder="1" applyAlignment="1">
      <alignment horizontal="center" vertical="center" wrapText="1"/>
    </xf>
    <xf numFmtId="3" fontId="6" fillId="5" borderId="14" xfId="0" applyNumberFormat="1" applyFont="1" applyFill="1" applyBorder="1" applyAlignment="1">
      <alignment horizontal="center" vertical="center" wrapText="1"/>
    </xf>
    <xf numFmtId="3" fontId="6" fillId="5" borderId="11" xfId="0" applyNumberFormat="1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34" fillId="7" borderId="6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37" fillId="8" borderId="6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37" fillId="9" borderId="6" xfId="0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3" fontId="16" fillId="14" borderId="11" xfId="0" applyNumberFormat="1" applyFont="1" applyFill="1" applyBorder="1" applyAlignment="1">
      <alignment horizontal="center" vertical="center" wrapText="1"/>
    </xf>
    <xf numFmtId="3" fontId="32" fillId="5" borderId="1" xfId="0" applyNumberFormat="1" applyFont="1" applyFill="1" applyBorder="1" applyAlignment="1">
      <alignment horizontal="center" vertical="center" wrapText="1"/>
    </xf>
    <xf numFmtId="3" fontId="32" fillId="5" borderId="11" xfId="0" applyNumberFormat="1" applyFont="1" applyFill="1" applyBorder="1" applyAlignment="1">
      <alignment horizontal="center" vertical="center" wrapText="1"/>
    </xf>
    <xf numFmtId="3" fontId="6" fillId="6" borderId="11" xfId="0" applyNumberFormat="1" applyFont="1" applyFill="1" applyBorder="1" applyAlignment="1">
      <alignment horizontal="center" vertical="center" wrapText="1"/>
    </xf>
    <xf numFmtId="3" fontId="32" fillId="6" borderId="1" xfId="0" applyNumberFormat="1" applyFont="1" applyFill="1" applyBorder="1" applyAlignment="1">
      <alignment horizontal="center" vertical="center" wrapText="1"/>
    </xf>
    <xf numFmtId="3" fontId="32" fillId="6" borderId="11" xfId="0" applyNumberFormat="1" applyFont="1" applyFill="1" applyBorder="1" applyAlignment="1">
      <alignment horizontal="center" vertical="center" wrapText="1"/>
    </xf>
    <xf numFmtId="3" fontId="6" fillId="13" borderId="11" xfId="0" applyNumberFormat="1" applyFont="1" applyFill="1" applyBorder="1" applyAlignment="1">
      <alignment horizontal="center" vertical="center" wrapText="1"/>
    </xf>
    <xf numFmtId="3" fontId="38" fillId="14" borderId="1" xfId="0" applyNumberFormat="1" applyFont="1" applyFill="1" applyBorder="1" applyAlignment="1">
      <alignment horizontal="center" vertical="center" wrapText="1"/>
    </xf>
    <xf numFmtId="3" fontId="38" fillId="14" borderId="11" xfId="0" applyNumberFormat="1" applyFont="1" applyFill="1" applyBorder="1" applyAlignment="1">
      <alignment horizontal="center" vertical="center" wrapText="1"/>
    </xf>
    <xf numFmtId="0" fontId="36" fillId="15" borderId="4" xfId="0" applyFont="1" applyFill="1" applyBorder="1" applyAlignment="1">
      <alignment horizontal="center" vertical="center" wrapText="1"/>
    </xf>
    <xf numFmtId="0" fontId="36" fillId="15" borderId="6" xfId="0" applyFont="1" applyFill="1" applyBorder="1" applyAlignment="1">
      <alignment horizontal="center" vertical="center" wrapText="1"/>
    </xf>
    <xf numFmtId="0" fontId="39" fillId="8" borderId="4" xfId="0" applyFont="1" applyFill="1" applyBorder="1" applyAlignment="1">
      <alignment horizontal="center" vertical="center" wrapText="1"/>
    </xf>
    <xf numFmtId="0" fontId="39" fillId="8" borderId="6" xfId="0" applyFont="1" applyFill="1" applyBorder="1" applyAlignment="1">
      <alignment horizontal="center" vertical="center" wrapText="1"/>
    </xf>
    <xf numFmtId="0" fontId="39" fillId="14" borderId="4" xfId="0" applyFont="1" applyFill="1" applyBorder="1" applyAlignment="1">
      <alignment horizontal="center" vertical="center" wrapText="1"/>
    </xf>
    <xf numFmtId="0" fontId="39" fillId="14" borderId="6" xfId="0" applyFont="1" applyFill="1" applyBorder="1" applyAlignment="1">
      <alignment horizontal="center" vertical="center" wrapText="1"/>
    </xf>
    <xf numFmtId="3" fontId="32" fillId="13" borderId="1" xfId="0" applyNumberFormat="1" applyFont="1" applyFill="1" applyBorder="1" applyAlignment="1">
      <alignment horizontal="center" vertical="center" wrapText="1"/>
    </xf>
    <xf numFmtId="3" fontId="32" fillId="13" borderId="11" xfId="0" applyNumberFormat="1" applyFont="1" applyFill="1" applyBorder="1" applyAlignment="1">
      <alignment horizontal="center" vertical="center" wrapText="1"/>
    </xf>
    <xf numFmtId="3" fontId="16" fillId="8" borderId="11" xfId="0" applyNumberFormat="1" applyFont="1" applyFill="1" applyBorder="1" applyAlignment="1">
      <alignment horizontal="center" vertical="center" wrapText="1"/>
    </xf>
    <xf numFmtId="3" fontId="38" fillId="8" borderId="1" xfId="0" applyNumberFormat="1" applyFont="1" applyFill="1" applyBorder="1" applyAlignment="1">
      <alignment horizontal="center" vertical="center" wrapText="1"/>
    </xf>
    <xf numFmtId="3" fontId="38" fillId="8" borderId="11" xfId="0" applyNumberFormat="1" applyFont="1" applyFill="1" applyBorder="1" applyAlignment="1">
      <alignment horizontal="center" vertical="center" wrapText="1"/>
    </xf>
    <xf numFmtId="164" fontId="21" fillId="25" borderId="0" xfId="2" applyNumberFormat="1" applyFont="1" applyFill="1" applyAlignment="1" applyProtection="1">
      <alignment horizontal="center" vertical="center" wrapText="1"/>
      <protection locked="0"/>
    </xf>
    <xf numFmtId="0" fontId="22" fillId="0" borderId="0" xfId="3" applyFont="1" applyAlignment="1">
      <alignment horizontal="justify" vertical="center" wrapText="1"/>
    </xf>
  </cellXfs>
  <cellStyles count="4">
    <cellStyle name="Millares" xfId="1" builtinId="3"/>
    <cellStyle name="Millares 2 10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A44D.8676167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361950</xdr:colOff>
      <xdr:row>2</xdr:row>
      <xdr:rowOff>171450</xdr:rowOff>
    </xdr:from>
    <xdr:ext cx="7257600" cy="1701800"/>
    <xdr:pic>
      <xdr:nvPicPr>
        <xdr:cNvPr id="2" name="3 Imagen" descr="Descripción: SSPC_SESNS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806450"/>
          <a:ext cx="7257600" cy="17018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10</xdr:col>
      <xdr:colOff>554190</xdr:colOff>
      <xdr:row>1062</xdr:row>
      <xdr:rowOff>450268</xdr:rowOff>
    </xdr:from>
    <xdr:to>
      <xdr:col>13</xdr:col>
      <xdr:colOff>1288048</xdr:colOff>
      <xdr:row>1062</xdr:row>
      <xdr:rowOff>450268</xdr:rowOff>
    </xdr:to>
    <xdr:cxnSp macro="">
      <xdr:nvCxnSpPr>
        <xdr:cNvPr id="3" name="7 Conector rec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870872" y="409678904"/>
          <a:ext cx="9358312" cy="0"/>
        </a:xfrm>
        <a:prstGeom prst="line">
          <a:avLst/>
        </a:prstGeom>
        <a:ln w="508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2857502</xdr:colOff>
      <xdr:row>1062</xdr:row>
      <xdr:rowOff>452428</xdr:rowOff>
    </xdr:from>
    <xdr:to>
      <xdr:col>46</xdr:col>
      <xdr:colOff>1062968</xdr:colOff>
      <xdr:row>1062</xdr:row>
      <xdr:rowOff>452428</xdr:rowOff>
    </xdr:to>
    <xdr:cxnSp macro="">
      <xdr:nvCxnSpPr>
        <xdr:cNvPr id="4" name="7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7566602" y="50077678"/>
          <a:ext cx="9387816" cy="0"/>
        </a:xfrm>
        <a:prstGeom prst="line">
          <a:avLst/>
        </a:prstGeom>
        <a:ln w="508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9.2.107\Mensual%20y%20trimestral\TABASCO\Copia%20de%20Estructura%20program&#225;tica%20presupuestal%20FASP%202017%2016-01-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7.159.186\fofisp%202023\SALDO%20CERO%20ENERO-DIC%202016\11-NOV\FASP%202015%20NOV%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7.159.186\fofisp%202023\Users\david.sanchez\Desktop\Control%20y%20Seguimiento\00%20PRODUCTOS\2023\SEGUIMIENTO%202023\MECANISMO%20INTEGRACI&#211;N%202023\04.1ANALISIS%20FASP%202023%20PARTID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sanchez/AppData/Local/Microsoft/Windows/Temporary%20Internet%20Files/Content.Outlook/JZKSLYX7/PLANTILLA%20SSYE%202018%20Eredi%20-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adna.gomez/AppData/Local/Microsoft/Windows/INetCache/Content.Outlook/ZMZSM4C3/01%20ESTRUCUTURA%20CONCERTACI&#211;N%20FOFI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junto 2017"/>
      <sheetName val="CENEPRED"/>
      <sheetName val="C4"/>
      <sheetName val="SESESP"/>
      <sheetName val="SSP"/>
      <sheetName val="RESUMEN"/>
      <sheetName val="FGE"/>
    </sheetNames>
    <sheetDataSet>
      <sheetData sheetId="0" refreshError="1"/>
      <sheetData sheetId="1">
        <row r="63">
          <cell r="O63">
            <v>56726</v>
          </cell>
        </row>
      </sheetData>
      <sheetData sheetId="2">
        <row r="55">
          <cell r="B55">
            <v>2017</v>
          </cell>
          <cell r="C55">
            <v>8300</v>
          </cell>
          <cell r="D55">
            <v>2</v>
          </cell>
          <cell r="E55">
            <v>3</v>
          </cell>
          <cell r="K55" t="str">
            <v>Tecnologías, Infraestructura y Equipamiento de Apoyo a la Operación Policial</v>
          </cell>
          <cell r="L55">
            <v>26266852</v>
          </cell>
          <cell r="M55">
            <v>0</v>
          </cell>
          <cell r="N55">
            <v>26266852</v>
          </cell>
          <cell r="O55">
            <v>1105000</v>
          </cell>
          <cell r="P55">
            <v>0</v>
          </cell>
          <cell r="Q55">
            <v>1105000</v>
          </cell>
          <cell r="R55">
            <v>27371852</v>
          </cell>
        </row>
        <row r="56">
          <cell r="A56">
            <v>1</v>
          </cell>
          <cell r="B56">
            <v>2017</v>
          </cell>
          <cell r="C56">
            <v>8300</v>
          </cell>
          <cell r="D56">
            <v>2</v>
          </cell>
          <cell r="E56">
            <v>3</v>
          </cell>
          <cell r="F56">
            <v>1</v>
          </cell>
          <cell r="K56" t="str">
            <v>Red Nacional de Radiocomunicación</v>
          </cell>
          <cell r="L56">
            <v>21357119</v>
          </cell>
          <cell r="M56">
            <v>0</v>
          </cell>
          <cell r="N56">
            <v>21357119</v>
          </cell>
          <cell r="O56">
            <v>1105000</v>
          </cell>
          <cell r="P56">
            <v>0</v>
          </cell>
          <cell r="Q56">
            <v>1105000</v>
          </cell>
          <cell r="R56">
            <v>22462119</v>
          </cell>
        </row>
        <row r="57">
          <cell r="A57">
            <v>2</v>
          </cell>
          <cell r="B57">
            <v>2017</v>
          </cell>
          <cell r="C57">
            <v>8300</v>
          </cell>
          <cell r="D57">
            <v>2</v>
          </cell>
          <cell r="E57">
            <v>3</v>
          </cell>
          <cell r="F57">
            <v>1</v>
          </cell>
          <cell r="G57">
            <v>1000</v>
          </cell>
          <cell r="K57" t="str">
            <v>SERVICIOS PERSONALES</v>
          </cell>
          <cell r="L57">
            <v>0</v>
          </cell>
          <cell r="M57">
            <v>0</v>
          </cell>
          <cell r="N57">
            <v>0</v>
          </cell>
          <cell r="O57">
            <v>1105000</v>
          </cell>
          <cell r="P57">
            <v>0</v>
          </cell>
          <cell r="Q57">
            <v>1105000</v>
          </cell>
          <cell r="R57">
            <v>1105000</v>
          </cell>
        </row>
        <row r="58">
          <cell r="A58">
            <v>3</v>
          </cell>
          <cell r="B58">
            <v>2017</v>
          </cell>
          <cell r="C58">
            <v>8300</v>
          </cell>
          <cell r="D58">
            <v>2</v>
          </cell>
          <cell r="E58">
            <v>3</v>
          </cell>
          <cell r="F58">
            <v>1</v>
          </cell>
          <cell r="G58">
            <v>1000</v>
          </cell>
          <cell r="H58">
            <v>1200</v>
          </cell>
          <cell r="K58" t="str">
            <v>Remuneraciones al Personal de Carácter Transitorio</v>
          </cell>
          <cell r="L58">
            <v>0</v>
          </cell>
          <cell r="M58">
            <v>0</v>
          </cell>
          <cell r="N58">
            <v>0</v>
          </cell>
          <cell r="O58">
            <v>1105000</v>
          </cell>
          <cell r="P58">
            <v>0</v>
          </cell>
          <cell r="Q58">
            <v>1105000</v>
          </cell>
          <cell r="R58">
            <v>1105000</v>
          </cell>
        </row>
        <row r="59">
          <cell r="A59">
            <v>4</v>
          </cell>
          <cell r="B59">
            <v>2017</v>
          </cell>
          <cell r="C59">
            <v>8300</v>
          </cell>
          <cell r="D59">
            <v>2</v>
          </cell>
          <cell r="E59">
            <v>3</v>
          </cell>
          <cell r="F59">
            <v>1</v>
          </cell>
          <cell r="G59">
            <v>1000</v>
          </cell>
          <cell r="H59">
            <v>1200</v>
          </cell>
          <cell r="I59">
            <v>121</v>
          </cell>
          <cell r="K59" t="str">
            <v>Honorarios asimilables a salarios</v>
          </cell>
          <cell r="L59">
            <v>0</v>
          </cell>
          <cell r="M59">
            <v>0</v>
          </cell>
          <cell r="N59">
            <v>0</v>
          </cell>
          <cell r="O59">
            <v>1105000</v>
          </cell>
          <cell r="P59">
            <v>0</v>
          </cell>
          <cell r="Q59">
            <v>1105000</v>
          </cell>
          <cell r="R59">
            <v>1105000</v>
          </cell>
        </row>
        <row r="60">
          <cell r="A60">
            <v>5</v>
          </cell>
          <cell r="B60">
            <v>2017</v>
          </cell>
          <cell r="C60">
            <v>8300</v>
          </cell>
          <cell r="D60">
            <v>2</v>
          </cell>
          <cell r="E60">
            <v>3</v>
          </cell>
          <cell r="F60">
            <v>1</v>
          </cell>
          <cell r="G60">
            <v>1000</v>
          </cell>
          <cell r="H60">
            <v>1200</v>
          </cell>
          <cell r="I60">
            <v>121</v>
          </cell>
          <cell r="J60">
            <v>1</v>
          </cell>
          <cell r="K60" t="str">
            <v>Honorarios</v>
          </cell>
          <cell r="L60">
            <v>0</v>
          </cell>
          <cell r="M60">
            <v>0</v>
          </cell>
          <cell r="N60">
            <v>0</v>
          </cell>
          <cell r="O60">
            <v>1105000</v>
          </cell>
          <cell r="P60">
            <v>0</v>
          </cell>
          <cell r="Q60">
            <v>1105000</v>
          </cell>
          <cell r="R60">
            <v>1105000</v>
          </cell>
          <cell r="S60" t="str">
            <v>Persona</v>
          </cell>
          <cell r="T60">
            <v>8</v>
          </cell>
          <cell r="U60">
            <v>8</v>
          </cell>
          <cell r="V60" t="str">
            <v>AE</v>
          </cell>
        </row>
        <row r="61">
          <cell r="A61">
            <v>6</v>
          </cell>
          <cell r="B61">
            <v>2017</v>
          </cell>
          <cell r="C61">
            <v>8300</v>
          </cell>
          <cell r="D61">
            <v>2</v>
          </cell>
          <cell r="E61">
            <v>3</v>
          </cell>
          <cell r="F61">
            <v>1</v>
          </cell>
          <cell r="G61">
            <v>1000</v>
          </cell>
          <cell r="H61">
            <v>1200</v>
          </cell>
          <cell r="I61">
            <v>122</v>
          </cell>
          <cell r="K61" t="str">
            <v>Sueldos base al personal eventual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7</v>
          </cell>
          <cell r="B62">
            <v>2017</v>
          </cell>
          <cell r="C62">
            <v>8300</v>
          </cell>
          <cell r="D62">
            <v>2</v>
          </cell>
          <cell r="E62">
            <v>3</v>
          </cell>
          <cell r="F62">
            <v>1</v>
          </cell>
          <cell r="G62">
            <v>1000</v>
          </cell>
          <cell r="H62">
            <v>1200</v>
          </cell>
          <cell r="I62">
            <v>122</v>
          </cell>
          <cell r="J62">
            <v>1</v>
          </cell>
          <cell r="K62" t="str">
            <v>Sueldo base al personal eventual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Persona</v>
          </cell>
          <cell r="V62" t="str">
            <v>AE</v>
          </cell>
        </row>
        <row r="63">
          <cell r="A63">
            <v>8</v>
          </cell>
          <cell r="B63">
            <v>2017</v>
          </cell>
          <cell r="C63">
            <v>8300</v>
          </cell>
          <cell r="D63">
            <v>2</v>
          </cell>
          <cell r="E63">
            <v>3</v>
          </cell>
          <cell r="F63">
            <v>1</v>
          </cell>
          <cell r="G63">
            <v>2000</v>
          </cell>
          <cell r="K63" t="str">
            <v>MATERIALES Y SUMINISTROS</v>
          </cell>
          <cell r="L63">
            <v>668518</v>
          </cell>
          <cell r="M63">
            <v>0</v>
          </cell>
          <cell r="N63">
            <v>668518</v>
          </cell>
          <cell r="O63">
            <v>0</v>
          </cell>
          <cell r="P63">
            <v>0</v>
          </cell>
          <cell r="Q63">
            <v>0</v>
          </cell>
          <cell r="R63">
            <v>668518</v>
          </cell>
        </row>
        <row r="64">
          <cell r="A64">
            <v>9</v>
          </cell>
          <cell r="B64">
            <v>2017</v>
          </cell>
          <cell r="C64">
            <v>8300</v>
          </cell>
          <cell r="D64">
            <v>2</v>
          </cell>
          <cell r="E64">
            <v>3</v>
          </cell>
          <cell r="F64">
            <v>1</v>
          </cell>
          <cell r="G64">
            <v>2000</v>
          </cell>
          <cell r="H64">
            <v>2100</v>
          </cell>
          <cell r="K64" t="str">
            <v>Materiales de Administración, Emisión de Documentos y Artículos Oficiales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10</v>
          </cell>
          <cell r="B65">
            <v>2017</v>
          </cell>
          <cell r="C65">
            <v>8300</v>
          </cell>
          <cell r="D65">
            <v>2</v>
          </cell>
          <cell r="E65">
            <v>3</v>
          </cell>
          <cell r="F65">
            <v>1</v>
          </cell>
          <cell r="G65">
            <v>2000</v>
          </cell>
          <cell r="H65">
            <v>2100</v>
          </cell>
          <cell r="I65">
            <v>211</v>
          </cell>
          <cell r="K65" t="str">
            <v>Materiales, útiles y equipos menores de oficina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>
            <v>11</v>
          </cell>
          <cell r="B66">
            <v>2017</v>
          </cell>
          <cell r="C66">
            <v>8300</v>
          </cell>
          <cell r="D66">
            <v>2</v>
          </cell>
          <cell r="E66">
            <v>3</v>
          </cell>
          <cell r="F66">
            <v>1</v>
          </cell>
          <cell r="G66">
            <v>2000</v>
          </cell>
          <cell r="H66">
            <v>2100</v>
          </cell>
          <cell r="I66">
            <v>211</v>
          </cell>
          <cell r="J66">
            <v>1</v>
          </cell>
          <cell r="K66" t="str">
            <v>Materiales y útiles de oficina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Lote</v>
          </cell>
          <cell r="V66" t="str">
            <v>AE</v>
          </cell>
        </row>
        <row r="67">
          <cell r="A67">
            <v>12</v>
          </cell>
          <cell r="B67">
            <v>2017</v>
          </cell>
          <cell r="C67">
            <v>8300</v>
          </cell>
          <cell r="D67">
            <v>2</v>
          </cell>
          <cell r="E67">
            <v>3</v>
          </cell>
          <cell r="F67">
            <v>1</v>
          </cell>
          <cell r="G67">
            <v>2000</v>
          </cell>
          <cell r="H67">
            <v>2100</v>
          </cell>
          <cell r="I67">
            <v>214</v>
          </cell>
          <cell r="K67" t="str">
            <v>Materiales, útiles y equipos menores de tecnologías de la información y comunicaciones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13</v>
          </cell>
          <cell r="B68">
            <v>2017</v>
          </cell>
          <cell r="C68">
            <v>8300</v>
          </cell>
          <cell r="D68">
            <v>2</v>
          </cell>
          <cell r="E68">
            <v>3</v>
          </cell>
          <cell r="F68">
            <v>1</v>
          </cell>
          <cell r="G68">
            <v>2000</v>
          </cell>
          <cell r="H68">
            <v>2100</v>
          </cell>
          <cell r="I68">
            <v>214</v>
          </cell>
          <cell r="J68">
            <v>1</v>
          </cell>
          <cell r="K68" t="str">
            <v>Materiales y útiles para el procesamiento en equipos y bienes informáticos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 t="str">
            <v>Lote</v>
          </cell>
          <cell r="V68" t="str">
            <v>AE</v>
          </cell>
        </row>
        <row r="69">
          <cell r="A69">
            <v>14</v>
          </cell>
          <cell r="B69">
            <v>2017</v>
          </cell>
          <cell r="C69">
            <v>8300</v>
          </cell>
          <cell r="D69">
            <v>2</v>
          </cell>
          <cell r="E69">
            <v>3</v>
          </cell>
          <cell r="F69">
            <v>1</v>
          </cell>
          <cell r="G69">
            <v>2000</v>
          </cell>
          <cell r="H69">
            <v>2400</v>
          </cell>
          <cell r="K69" t="str">
            <v>Materiales y artículos de construcción y de reparación</v>
          </cell>
          <cell r="L69">
            <v>668518</v>
          </cell>
          <cell r="M69">
            <v>0</v>
          </cell>
          <cell r="N69">
            <v>668518</v>
          </cell>
          <cell r="O69">
            <v>0</v>
          </cell>
          <cell r="P69">
            <v>0</v>
          </cell>
          <cell r="Q69">
            <v>0</v>
          </cell>
          <cell r="R69">
            <v>668518</v>
          </cell>
        </row>
        <row r="70">
          <cell r="A70">
            <v>15</v>
          </cell>
          <cell r="B70">
            <v>2017</v>
          </cell>
          <cell r="C70">
            <v>8300</v>
          </cell>
          <cell r="D70">
            <v>2</v>
          </cell>
          <cell r="E70">
            <v>3</v>
          </cell>
          <cell r="F70">
            <v>1</v>
          </cell>
          <cell r="G70">
            <v>2000</v>
          </cell>
          <cell r="H70">
            <v>2400</v>
          </cell>
          <cell r="I70">
            <v>246</v>
          </cell>
          <cell r="K70" t="str">
            <v>Material eléctrico y electrónico</v>
          </cell>
          <cell r="L70">
            <v>668518</v>
          </cell>
          <cell r="M70">
            <v>0</v>
          </cell>
          <cell r="N70">
            <v>668518</v>
          </cell>
          <cell r="O70">
            <v>0</v>
          </cell>
          <cell r="P70">
            <v>0</v>
          </cell>
          <cell r="Q70">
            <v>0</v>
          </cell>
          <cell r="R70">
            <v>668518</v>
          </cell>
        </row>
        <row r="71">
          <cell r="A71">
            <v>16</v>
          </cell>
          <cell r="B71">
            <v>2017</v>
          </cell>
          <cell r="C71">
            <v>8300</v>
          </cell>
          <cell r="D71">
            <v>2</v>
          </cell>
          <cell r="E71">
            <v>3</v>
          </cell>
          <cell r="F71">
            <v>1</v>
          </cell>
          <cell r="G71">
            <v>2000</v>
          </cell>
          <cell r="H71">
            <v>2400</v>
          </cell>
          <cell r="I71">
            <v>246</v>
          </cell>
          <cell r="J71">
            <v>1</v>
          </cell>
          <cell r="K71" t="str">
            <v>Material eléctrico y electrónico</v>
          </cell>
          <cell r="L71">
            <v>668518</v>
          </cell>
          <cell r="M71">
            <v>0</v>
          </cell>
          <cell r="N71">
            <v>668518</v>
          </cell>
          <cell r="O71">
            <v>0</v>
          </cell>
          <cell r="P71">
            <v>0</v>
          </cell>
          <cell r="Q71">
            <v>0</v>
          </cell>
          <cell r="R71">
            <v>668518</v>
          </cell>
          <cell r="S71" t="str">
            <v>Lote</v>
          </cell>
          <cell r="T71">
            <v>3</v>
          </cell>
          <cell r="V71" t="str">
            <v>FC</v>
          </cell>
        </row>
        <row r="72">
          <cell r="A72">
            <v>17</v>
          </cell>
          <cell r="B72">
            <v>2017</v>
          </cell>
          <cell r="C72">
            <v>8300</v>
          </cell>
          <cell r="D72">
            <v>2</v>
          </cell>
          <cell r="E72">
            <v>3</v>
          </cell>
          <cell r="F72">
            <v>1</v>
          </cell>
          <cell r="G72">
            <v>2000</v>
          </cell>
          <cell r="H72">
            <v>2600</v>
          </cell>
          <cell r="K72" t="str">
            <v>Combustibles, lubricantes y aditivos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18</v>
          </cell>
          <cell r="B73">
            <v>2017</v>
          </cell>
          <cell r="C73">
            <v>8300</v>
          </cell>
          <cell r="D73">
            <v>2</v>
          </cell>
          <cell r="E73">
            <v>3</v>
          </cell>
          <cell r="F73">
            <v>1</v>
          </cell>
          <cell r="G73">
            <v>2000</v>
          </cell>
          <cell r="H73">
            <v>2600</v>
          </cell>
          <cell r="I73">
            <v>261</v>
          </cell>
          <cell r="K73" t="str">
            <v>Combustibles, lubricantes y aditivos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19</v>
          </cell>
          <cell r="B74">
            <v>2017</v>
          </cell>
          <cell r="C74">
            <v>8300</v>
          </cell>
          <cell r="D74">
            <v>2</v>
          </cell>
          <cell r="E74">
            <v>3</v>
          </cell>
          <cell r="F74">
            <v>1</v>
          </cell>
          <cell r="G74">
            <v>2000</v>
          </cell>
          <cell r="H74">
            <v>2600</v>
          </cell>
          <cell r="I74">
            <v>261</v>
          </cell>
          <cell r="J74">
            <v>1</v>
          </cell>
          <cell r="K74" t="str">
            <v>Gasolina y diésel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 t="str">
            <v>Litro</v>
          </cell>
          <cell r="V74" t="str">
            <v>AE</v>
          </cell>
        </row>
        <row r="75">
          <cell r="A75">
            <v>20</v>
          </cell>
          <cell r="B75">
            <v>2017</v>
          </cell>
          <cell r="C75">
            <v>8300</v>
          </cell>
          <cell r="D75">
            <v>2</v>
          </cell>
          <cell r="E75">
            <v>3</v>
          </cell>
          <cell r="F75">
            <v>1</v>
          </cell>
          <cell r="G75">
            <v>2000</v>
          </cell>
          <cell r="H75">
            <v>2600</v>
          </cell>
          <cell r="I75">
            <v>261</v>
          </cell>
          <cell r="J75">
            <v>2</v>
          </cell>
          <cell r="K75" t="str">
            <v>Lubricantes y aditivos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 t="str">
            <v>Litro</v>
          </cell>
          <cell r="V75" t="str">
            <v>AE</v>
          </cell>
        </row>
        <row r="76">
          <cell r="A76">
            <v>21</v>
          </cell>
          <cell r="B76">
            <v>2017</v>
          </cell>
          <cell r="C76">
            <v>8300</v>
          </cell>
          <cell r="D76">
            <v>2</v>
          </cell>
          <cell r="E76">
            <v>3</v>
          </cell>
          <cell r="F76">
            <v>1</v>
          </cell>
          <cell r="G76">
            <v>2000</v>
          </cell>
          <cell r="H76">
            <v>2900</v>
          </cell>
          <cell r="K76" t="str">
            <v>Herramientas, Refacciones y Accesorios Menores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>
            <v>22</v>
          </cell>
          <cell r="B77">
            <v>2017</v>
          </cell>
          <cell r="C77">
            <v>8300</v>
          </cell>
          <cell r="D77">
            <v>2</v>
          </cell>
          <cell r="E77">
            <v>3</v>
          </cell>
          <cell r="F77">
            <v>1</v>
          </cell>
          <cell r="G77">
            <v>2000</v>
          </cell>
          <cell r="H77">
            <v>2900</v>
          </cell>
          <cell r="I77">
            <v>291</v>
          </cell>
          <cell r="K77" t="str">
            <v>Herramientas menores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23</v>
          </cell>
          <cell r="B78">
            <v>2017</v>
          </cell>
          <cell r="C78">
            <v>8300</v>
          </cell>
          <cell r="D78">
            <v>2</v>
          </cell>
          <cell r="E78">
            <v>3</v>
          </cell>
          <cell r="F78">
            <v>1</v>
          </cell>
          <cell r="G78">
            <v>2000</v>
          </cell>
          <cell r="H78">
            <v>2900</v>
          </cell>
          <cell r="I78">
            <v>291</v>
          </cell>
          <cell r="J78">
            <v>1</v>
          </cell>
          <cell r="K78" t="str">
            <v>Herramientas menores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 t="str">
            <v>Lote</v>
          </cell>
          <cell r="V78" t="str">
            <v>AE</v>
          </cell>
        </row>
        <row r="79">
          <cell r="A79">
            <v>24</v>
          </cell>
          <cell r="B79">
            <v>2017</v>
          </cell>
          <cell r="C79">
            <v>8300</v>
          </cell>
          <cell r="D79">
            <v>2</v>
          </cell>
          <cell r="E79">
            <v>3</v>
          </cell>
          <cell r="F79">
            <v>1</v>
          </cell>
          <cell r="G79">
            <v>2000</v>
          </cell>
          <cell r="H79">
            <v>2900</v>
          </cell>
          <cell r="I79">
            <v>291</v>
          </cell>
          <cell r="J79">
            <v>2</v>
          </cell>
          <cell r="K79" t="str">
            <v>Equipo verificador de cableado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 t="str">
            <v>Lote</v>
          </cell>
          <cell r="V79" t="str">
            <v>AE</v>
          </cell>
        </row>
        <row r="80">
          <cell r="A80">
            <v>25</v>
          </cell>
          <cell r="B80">
            <v>2017</v>
          </cell>
          <cell r="C80">
            <v>8300</v>
          </cell>
          <cell r="D80">
            <v>2</v>
          </cell>
          <cell r="E80">
            <v>3</v>
          </cell>
          <cell r="F80">
            <v>1</v>
          </cell>
          <cell r="G80">
            <v>2000</v>
          </cell>
          <cell r="H80">
            <v>2900</v>
          </cell>
          <cell r="I80">
            <v>292</v>
          </cell>
          <cell r="K80" t="str">
            <v>Refacciones y accesorios menores de edificios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>
            <v>26</v>
          </cell>
          <cell r="B81">
            <v>2017</v>
          </cell>
          <cell r="C81">
            <v>8300</v>
          </cell>
          <cell r="D81">
            <v>2</v>
          </cell>
          <cell r="E81">
            <v>3</v>
          </cell>
          <cell r="F81">
            <v>1</v>
          </cell>
          <cell r="G81">
            <v>2000</v>
          </cell>
          <cell r="H81">
            <v>2900</v>
          </cell>
          <cell r="I81">
            <v>292</v>
          </cell>
          <cell r="J81">
            <v>1</v>
          </cell>
          <cell r="K81" t="str">
            <v>Refacciones y accesorios menores de edificios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Lote</v>
          </cell>
          <cell r="V81" t="str">
            <v xml:space="preserve">AE </v>
          </cell>
        </row>
        <row r="82">
          <cell r="A82">
            <v>27</v>
          </cell>
          <cell r="B82">
            <v>2017</v>
          </cell>
          <cell r="C82">
            <v>8300</v>
          </cell>
          <cell r="D82">
            <v>2</v>
          </cell>
          <cell r="E82">
            <v>3</v>
          </cell>
          <cell r="F82">
            <v>1</v>
          </cell>
          <cell r="G82">
            <v>2000</v>
          </cell>
          <cell r="H82">
            <v>2900</v>
          </cell>
          <cell r="I82">
            <v>294</v>
          </cell>
          <cell r="K82" t="str">
            <v>Refacciones y accesorios menores de equipo de cómputo y tecnologías de la información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>
            <v>28</v>
          </cell>
          <cell r="B83">
            <v>2017</v>
          </cell>
          <cell r="C83">
            <v>8300</v>
          </cell>
          <cell r="D83">
            <v>2</v>
          </cell>
          <cell r="E83">
            <v>3</v>
          </cell>
          <cell r="F83">
            <v>1</v>
          </cell>
          <cell r="G83">
            <v>2000</v>
          </cell>
          <cell r="H83">
            <v>2900</v>
          </cell>
          <cell r="I83">
            <v>294</v>
          </cell>
          <cell r="J83">
            <v>1</v>
          </cell>
          <cell r="K83" t="str">
            <v>Refacciones y accesorios para equipo de cómputo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Pieza</v>
          </cell>
          <cell r="V83" t="str">
            <v xml:space="preserve">AE </v>
          </cell>
        </row>
        <row r="84">
          <cell r="A84">
            <v>29</v>
          </cell>
          <cell r="B84">
            <v>2017</v>
          </cell>
          <cell r="C84">
            <v>8300</v>
          </cell>
          <cell r="D84">
            <v>2</v>
          </cell>
          <cell r="E84">
            <v>3</v>
          </cell>
          <cell r="F84">
            <v>1</v>
          </cell>
          <cell r="G84">
            <v>2000</v>
          </cell>
          <cell r="H84">
            <v>2900</v>
          </cell>
          <cell r="I84">
            <v>296</v>
          </cell>
          <cell r="K84" t="str">
            <v>Refacciones y accesorios menores de equipo de transporte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>
            <v>30</v>
          </cell>
          <cell r="B85">
            <v>2017</v>
          </cell>
          <cell r="C85">
            <v>8300</v>
          </cell>
          <cell r="D85">
            <v>2</v>
          </cell>
          <cell r="E85">
            <v>3</v>
          </cell>
          <cell r="F85">
            <v>1</v>
          </cell>
          <cell r="G85">
            <v>2000</v>
          </cell>
          <cell r="H85">
            <v>2900</v>
          </cell>
          <cell r="I85">
            <v>296</v>
          </cell>
          <cell r="J85">
            <v>1</v>
          </cell>
          <cell r="K85" t="str">
            <v>Refacciones y accesorios menores de equipo de transporte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Pieza</v>
          </cell>
          <cell r="V85" t="str">
            <v xml:space="preserve">AE </v>
          </cell>
        </row>
        <row r="86">
          <cell r="A86">
            <v>31</v>
          </cell>
          <cell r="B86">
            <v>2017</v>
          </cell>
          <cell r="C86">
            <v>8300</v>
          </cell>
          <cell r="D86">
            <v>2</v>
          </cell>
          <cell r="E86">
            <v>3</v>
          </cell>
          <cell r="F86">
            <v>1</v>
          </cell>
          <cell r="G86">
            <v>2000</v>
          </cell>
          <cell r="H86">
            <v>2900</v>
          </cell>
          <cell r="I86">
            <v>298</v>
          </cell>
          <cell r="K86" t="str">
            <v>Refacciones y accesorios menores de maquinaria y otros equipos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>
            <v>32</v>
          </cell>
          <cell r="B87">
            <v>2017</v>
          </cell>
          <cell r="C87">
            <v>8300</v>
          </cell>
          <cell r="D87">
            <v>2</v>
          </cell>
          <cell r="E87">
            <v>3</v>
          </cell>
          <cell r="F87">
            <v>1</v>
          </cell>
          <cell r="G87">
            <v>2000</v>
          </cell>
          <cell r="H87">
            <v>2900</v>
          </cell>
          <cell r="I87">
            <v>298</v>
          </cell>
          <cell r="J87">
            <v>1</v>
          </cell>
          <cell r="K87" t="str">
            <v>Refacciones y accesorios menores de maquinaria y otros equipos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Lote</v>
          </cell>
          <cell r="V87" t="str">
            <v xml:space="preserve">AE </v>
          </cell>
        </row>
        <row r="88">
          <cell r="A88">
            <v>33</v>
          </cell>
          <cell r="B88">
            <v>2017</v>
          </cell>
          <cell r="C88">
            <v>8300</v>
          </cell>
          <cell r="D88">
            <v>2</v>
          </cell>
          <cell r="E88">
            <v>3</v>
          </cell>
          <cell r="F88">
            <v>1</v>
          </cell>
          <cell r="G88">
            <v>3000</v>
          </cell>
          <cell r="K88" t="str">
            <v>SERVICIOS GENERALES</v>
          </cell>
          <cell r="L88">
            <v>6018820</v>
          </cell>
          <cell r="M88">
            <v>0</v>
          </cell>
          <cell r="N88">
            <v>6018820</v>
          </cell>
          <cell r="O88">
            <v>0</v>
          </cell>
          <cell r="P88">
            <v>0</v>
          </cell>
          <cell r="Q88">
            <v>0</v>
          </cell>
          <cell r="R88">
            <v>6018820</v>
          </cell>
        </row>
        <row r="89">
          <cell r="A89">
            <v>34</v>
          </cell>
          <cell r="B89">
            <v>2017</v>
          </cell>
          <cell r="C89">
            <v>8300</v>
          </cell>
          <cell r="D89">
            <v>2</v>
          </cell>
          <cell r="E89">
            <v>3</v>
          </cell>
          <cell r="F89">
            <v>1</v>
          </cell>
          <cell r="G89">
            <v>3000</v>
          </cell>
          <cell r="H89">
            <v>3100</v>
          </cell>
          <cell r="K89" t="str">
            <v>Servicios básicos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>
            <v>35</v>
          </cell>
          <cell r="B90">
            <v>2017</v>
          </cell>
          <cell r="C90">
            <v>8300</v>
          </cell>
          <cell r="D90">
            <v>2</v>
          </cell>
          <cell r="E90">
            <v>3</v>
          </cell>
          <cell r="F90">
            <v>1</v>
          </cell>
          <cell r="G90">
            <v>3000</v>
          </cell>
          <cell r="H90">
            <v>3100</v>
          </cell>
          <cell r="I90">
            <v>311</v>
          </cell>
          <cell r="K90" t="str">
            <v>Energía eléctrica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>
            <v>36</v>
          </cell>
          <cell r="B91">
            <v>2017</v>
          </cell>
          <cell r="C91">
            <v>8300</v>
          </cell>
          <cell r="D91">
            <v>2</v>
          </cell>
          <cell r="E91">
            <v>3</v>
          </cell>
          <cell r="F91">
            <v>1</v>
          </cell>
          <cell r="G91">
            <v>3000</v>
          </cell>
          <cell r="H91">
            <v>3100</v>
          </cell>
          <cell r="I91">
            <v>311</v>
          </cell>
          <cell r="J91">
            <v>1</v>
          </cell>
          <cell r="K91" t="str">
            <v>Servicio de energía eléctrica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Servicio</v>
          </cell>
          <cell r="V91" t="str">
            <v>AE</v>
          </cell>
        </row>
        <row r="92">
          <cell r="A92">
            <v>37</v>
          </cell>
          <cell r="B92">
            <v>2017</v>
          </cell>
          <cell r="C92">
            <v>8300</v>
          </cell>
          <cell r="D92">
            <v>2</v>
          </cell>
          <cell r="E92">
            <v>3</v>
          </cell>
          <cell r="F92">
            <v>1</v>
          </cell>
          <cell r="G92">
            <v>3000</v>
          </cell>
          <cell r="H92">
            <v>3100</v>
          </cell>
          <cell r="I92">
            <v>319</v>
          </cell>
          <cell r="K92" t="str">
            <v xml:space="preserve"> Servicios integrales y otros 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>
            <v>38</v>
          </cell>
          <cell r="B93">
            <v>2017</v>
          </cell>
          <cell r="C93">
            <v>8300</v>
          </cell>
          <cell r="D93">
            <v>2</v>
          </cell>
          <cell r="E93">
            <v>3</v>
          </cell>
          <cell r="F93">
            <v>1</v>
          </cell>
          <cell r="G93">
            <v>3000</v>
          </cell>
          <cell r="H93">
            <v>3100</v>
          </cell>
          <cell r="I93">
            <v>319</v>
          </cell>
          <cell r="J93">
            <v>1</v>
          </cell>
          <cell r="K93" t="str">
            <v>Sistemas Inteligentes de Alarmas perimetrales (Hardware y Software)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Servicio</v>
          </cell>
          <cell r="V93" t="str">
            <v>FC</v>
          </cell>
        </row>
        <row r="94">
          <cell r="A94">
            <v>39</v>
          </cell>
          <cell r="B94">
            <v>2017</v>
          </cell>
          <cell r="C94">
            <v>8300</v>
          </cell>
          <cell r="D94">
            <v>2</v>
          </cell>
          <cell r="E94">
            <v>3</v>
          </cell>
          <cell r="F94">
            <v>1</v>
          </cell>
          <cell r="G94">
            <v>3000</v>
          </cell>
          <cell r="H94">
            <v>3200</v>
          </cell>
          <cell r="K94" t="str">
            <v>Servicios de arrendamiento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A95">
            <v>40</v>
          </cell>
          <cell r="B95">
            <v>2017</v>
          </cell>
          <cell r="C95">
            <v>8300</v>
          </cell>
          <cell r="D95">
            <v>2</v>
          </cell>
          <cell r="E95">
            <v>3</v>
          </cell>
          <cell r="F95">
            <v>1</v>
          </cell>
          <cell r="G95">
            <v>3000</v>
          </cell>
          <cell r="H95">
            <v>3200</v>
          </cell>
          <cell r="I95">
            <v>321</v>
          </cell>
          <cell r="K95" t="str">
            <v>Arrendamiento de terrenos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A96">
            <v>41</v>
          </cell>
          <cell r="B96">
            <v>2017</v>
          </cell>
          <cell r="C96">
            <v>8300</v>
          </cell>
          <cell r="D96">
            <v>2</v>
          </cell>
          <cell r="E96">
            <v>3</v>
          </cell>
          <cell r="F96">
            <v>1</v>
          </cell>
          <cell r="G96">
            <v>3000</v>
          </cell>
          <cell r="H96">
            <v>3200</v>
          </cell>
          <cell r="I96">
            <v>321</v>
          </cell>
          <cell r="J96">
            <v>1</v>
          </cell>
          <cell r="K96" t="str">
            <v>Arrendamiento de terrenos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Servicio</v>
          </cell>
          <cell r="V96" t="str">
            <v>AE</v>
          </cell>
        </row>
        <row r="97">
          <cell r="A97">
            <v>42</v>
          </cell>
          <cell r="B97">
            <v>2017</v>
          </cell>
          <cell r="C97">
            <v>8300</v>
          </cell>
          <cell r="D97">
            <v>2</v>
          </cell>
          <cell r="E97">
            <v>3</v>
          </cell>
          <cell r="F97">
            <v>1</v>
          </cell>
          <cell r="G97">
            <v>3000</v>
          </cell>
          <cell r="H97">
            <v>3400</v>
          </cell>
          <cell r="K97" t="str">
            <v>Servicios Financieros, Bancarios y Comerciales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43</v>
          </cell>
          <cell r="B98">
            <v>2017</v>
          </cell>
          <cell r="C98">
            <v>8300</v>
          </cell>
          <cell r="D98">
            <v>2</v>
          </cell>
          <cell r="E98">
            <v>3</v>
          </cell>
          <cell r="F98">
            <v>1</v>
          </cell>
          <cell r="G98">
            <v>3000</v>
          </cell>
          <cell r="H98">
            <v>3400</v>
          </cell>
          <cell r="I98">
            <v>345</v>
          </cell>
          <cell r="K98" t="str">
            <v>Seguro de bienes patrimoniales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A99">
            <v>44</v>
          </cell>
          <cell r="B99">
            <v>2017</v>
          </cell>
          <cell r="C99">
            <v>8300</v>
          </cell>
          <cell r="D99">
            <v>2</v>
          </cell>
          <cell r="E99">
            <v>3</v>
          </cell>
          <cell r="F99">
            <v>1</v>
          </cell>
          <cell r="G99">
            <v>3000</v>
          </cell>
          <cell r="H99">
            <v>3400</v>
          </cell>
          <cell r="I99">
            <v>345</v>
          </cell>
          <cell r="J99">
            <v>1</v>
          </cell>
          <cell r="K99" t="str">
            <v>Seguro de bienes patrimoniales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Servicio</v>
          </cell>
          <cell r="V99" t="str">
            <v>AE</v>
          </cell>
        </row>
        <row r="100">
          <cell r="A100">
            <v>45</v>
          </cell>
          <cell r="B100">
            <v>2017</v>
          </cell>
          <cell r="C100">
            <v>8300</v>
          </cell>
          <cell r="D100">
            <v>2</v>
          </cell>
          <cell r="E100">
            <v>3</v>
          </cell>
          <cell r="F100">
            <v>1</v>
          </cell>
          <cell r="G100">
            <v>3000</v>
          </cell>
          <cell r="H100">
            <v>3500</v>
          </cell>
          <cell r="K100" t="str">
            <v>Servicios de Instalación, Reparación, Mantenimiento y Conservación</v>
          </cell>
          <cell r="L100">
            <v>6018820</v>
          </cell>
          <cell r="M100">
            <v>0</v>
          </cell>
          <cell r="N100">
            <v>6018820</v>
          </cell>
          <cell r="O100">
            <v>0</v>
          </cell>
          <cell r="P100">
            <v>0</v>
          </cell>
          <cell r="Q100">
            <v>0</v>
          </cell>
          <cell r="R100">
            <v>6018820</v>
          </cell>
        </row>
        <row r="101">
          <cell r="A101">
            <v>46</v>
          </cell>
          <cell r="B101">
            <v>2017</v>
          </cell>
          <cell r="C101">
            <v>8300</v>
          </cell>
          <cell r="D101">
            <v>2</v>
          </cell>
          <cell r="E101">
            <v>3</v>
          </cell>
          <cell r="F101">
            <v>1</v>
          </cell>
          <cell r="G101">
            <v>3000</v>
          </cell>
          <cell r="H101">
            <v>3500</v>
          </cell>
          <cell r="I101">
            <v>351</v>
          </cell>
          <cell r="K101" t="str">
            <v>Conservación y mantenimiento menor de inmuebles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A102">
            <v>47</v>
          </cell>
          <cell r="B102">
            <v>2017</v>
          </cell>
          <cell r="C102">
            <v>8300</v>
          </cell>
          <cell r="D102">
            <v>2</v>
          </cell>
          <cell r="E102">
            <v>3</v>
          </cell>
          <cell r="F102">
            <v>1</v>
          </cell>
          <cell r="G102">
            <v>3000</v>
          </cell>
          <cell r="H102">
            <v>3500</v>
          </cell>
          <cell r="I102">
            <v>351</v>
          </cell>
          <cell r="J102">
            <v>1</v>
          </cell>
          <cell r="K102" t="str">
            <v>Mantenimiento y conservación de inmuebles para la prestación de servicios administrativos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 t="str">
            <v>Servicio</v>
          </cell>
          <cell r="V102" t="str">
            <v>AE</v>
          </cell>
        </row>
        <row r="103">
          <cell r="A103">
            <v>48</v>
          </cell>
          <cell r="B103">
            <v>2017</v>
          </cell>
          <cell r="C103">
            <v>8300</v>
          </cell>
          <cell r="D103">
            <v>2</v>
          </cell>
          <cell r="E103">
            <v>3</v>
          </cell>
          <cell r="F103">
            <v>1</v>
          </cell>
          <cell r="G103">
            <v>3000</v>
          </cell>
          <cell r="H103">
            <v>3500</v>
          </cell>
          <cell r="I103">
            <v>352</v>
          </cell>
          <cell r="K103" t="str">
            <v>Instalación, reparación y mantenimiento de mobiliario y equipo de administración, educacional y recreativo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4">
          <cell r="A104">
            <v>49</v>
          </cell>
          <cell r="B104">
            <v>2017</v>
          </cell>
          <cell r="C104">
            <v>8300</v>
          </cell>
          <cell r="D104">
            <v>2</v>
          </cell>
          <cell r="E104">
            <v>3</v>
          </cell>
          <cell r="F104">
            <v>1</v>
          </cell>
          <cell r="G104">
            <v>3000</v>
          </cell>
          <cell r="H104">
            <v>3500</v>
          </cell>
          <cell r="I104">
            <v>352</v>
          </cell>
          <cell r="J104">
            <v>1</v>
          </cell>
          <cell r="K104" t="str">
            <v>Mantenimiento y conservación de mobiliario y equipo de administración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 t="str">
            <v>Servicio</v>
          </cell>
          <cell r="V104" t="str">
            <v>AE</v>
          </cell>
        </row>
        <row r="105">
          <cell r="A105">
            <v>50</v>
          </cell>
          <cell r="B105">
            <v>2017</v>
          </cell>
          <cell r="C105">
            <v>8300</v>
          </cell>
          <cell r="D105">
            <v>2</v>
          </cell>
          <cell r="E105">
            <v>3</v>
          </cell>
          <cell r="F105">
            <v>1</v>
          </cell>
          <cell r="G105">
            <v>3000</v>
          </cell>
          <cell r="H105">
            <v>3500</v>
          </cell>
          <cell r="I105">
            <v>353</v>
          </cell>
          <cell r="K105" t="str">
            <v>Instalación, reparación y mantenimiento de equipo de cómputo y tecnología de la información</v>
          </cell>
          <cell r="L105">
            <v>4140000</v>
          </cell>
          <cell r="M105">
            <v>0</v>
          </cell>
          <cell r="N105">
            <v>4140000</v>
          </cell>
          <cell r="O105">
            <v>0</v>
          </cell>
          <cell r="P105">
            <v>0</v>
          </cell>
          <cell r="Q105">
            <v>0</v>
          </cell>
          <cell r="R105">
            <v>4140000</v>
          </cell>
        </row>
        <row r="106">
          <cell r="A106">
            <v>51</v>
          </cell>
          <cell r="B106">
            <v>2017</v>
          </cell>
          <cell r="C106">
            <v>8300</v>
          </cell>
          <cell r="D106">
            <v>2</v>
          </cell>
          <cell r="E106">
            <v>3</v>
          </cell>
          <cell r="F106">
            <v>1</v>
          </cell>
          <cell r="G106">
            <v>3000</v>
          </cell>
          <cell r="H106">
            <v>3500</v>
          </cell>
          <cell r="I106">
            <v>353</v>
          </cell>
          <cell r="J106">
            <v>1</v>
          </cell>
          <cell r="K106" t="str">
            <v>Mantenimiento y conservación de bienes informáticos (Poliza de mantenimiento de la red 4.9)</v>
          </cell>
          <cell r="L106">
            <v>4140000</v>
          </cell>
          <cell r="M106">
            <v>0</v>
          </cell>
          <cell r="N106">
            <v>4140000</v>
          </cell>
          <cell r="O106">
            <v>0</v>
          </cell>
          <cell r="P106">
            <v>0</v>
          </cell>
          <cell r="Q106">
            <v>0</v>
          </cell>
          <cell r="R106">
            <v>4140000</v>
          </cell>
          <cell r="S106" t="str">
            <v>Servicio</v>
          </cell>
          <cell r="T106">
            <v>1</v>
          </cell>
          <cell r="V106" t="str">
            <v>FC</v>
          </cell>
        </row>
        <row r="107">
          <cell r="A107">
            <v>52</v>
          </cell>
          <cell r="B107">
            <v>2017</v>
          </cell>
          <cell r="C107">
            <v>8300</v>
          </cell>
          <cell r="D107">
            <v>2</v>
          </cell>
          <cell r="E107">
            <v>3</v>
          </cell>
          <cell r="F107">
            <v>1</v>
          </cell>
          <cell r="G107">
            <v>3000</v>
          </cell>
          <cell r="H107">
            <v>3500</v>
          </cell>
          <cell r="I107">
            <v>355</v>
          </cell>
          <cell r="K107" t="str">
            <v>Reparación y mantenimiento de equipo de transporte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>
            <v>53</v>
          </cell>
          <cell r="B108">
            <v>2017</v>
          </cell>
          <cell r="C108">
            <v>8300</v>
          </cell>
          <cell r="D108">
            <v>2</v>
          </cell>
          <cell r="E108">
            <v>3</v>
          </cell>
          <cell r="F108">
            <v>1</v>
          </cell>
          <cell r="G108">
            <v>3000</v>
          </cell>
          <cell r="H108">
            <v>3500</v>
          </cell>
          <cell r="I108">
            <v>355</v>
          </cell>
          <cell r="J108">
            <v>1</v>
          </cell>
          <cell r="K108" t="str">
            <v>Mantenimiento y conservación de vehículos terrestres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 t="str">
            <v>Servicio</v>
          </cell>
          <cell r="V108" t="str">
            <v>AE</v>
          </cell>
        </row>
        <row r="109">
          <cell r="A109">
            <v>54</v>
          </cell>
          <cell r="B109">
            <v>2017</v>
          </cell>
          <cell r="C109">
            <v>8300</v>
          </cell>
          <cell r="D109">
            <v>2</v>
          </cell>
          <cell r="E109">
            <v>3</v>
          </cell>
          <cell r="F109">
            <v>1</v>
          </cell>
          <cell r="G109">
            <v>3000</v>
          </cell>
          <cell r="H109">
            <v>3500</v>
          </cell>
          <cell r="I109">
            <v>357</v>
          </cell>
          <cell r="K109" t="str">
            <v>Instalación, reparación y mantenimiento de maquinaria, otros equipos y herramienta</v>
          </cell>
          <cell r="L109">
            <v>1878820</v>
          </cell>
          <cell r="M109">
            <v>0</v>
          </cell>
          <cell r="N109">
            <v>1878820</v>
          </cell>
          <cell r="O109">
            <v>0</v>
          </cell>
          <cell r="P109">
            <v>0</v>
          </cell>
          <cell r="Q109">
            <v>0</v>
          </cell>
          <cell r="R109">
            <v>1878820</v>
          </cell>
        </row>
        <row r="110">
          <cell r="A110">
            <v>55</v>
          </cell>
          <cell r="B110">
            <v>2017</v>
          </cell>
          <cell r="C110">
            <v>8300</v>
          </cell>
          <cell r="D110">
            <v>2</v>
          </cell>
          <cell r="E110">
            <v>3</v>
          </cell>
          <cell r="F110">
            <v>1</v>
          </cell>
          <cell r="G110">
            <v>3000</v>
          </cell>
          <cell r="H110">
            <v>3500</v>
          </cell>
          <cell r="I110">
            <v>357</v>
          </cell>
          <cell r="J110">
            <v>1</v>
          </cell>
          <cell r="K110" t="str">
            <v>Mantenimiento y conservación de maquinaria y equipo</v>
          </cell>
          <cell r="L110">
            <v>1878820</v>
          </cell>
          <cell r="M110">
            <v>0</v>
          </cell>
          <cell r="N110">
            <v>1878820</v>
          </cell>
          <cell r="O110">
            <v>0</v>
          </cell>
          <cell r="P110">
            <v>0</v>
          </cell>
          <cell r="Q110">
            <v>0</v>
          </cell>
          <cell r="R110">
            <v>1878820</v>
          </cell>
          <cell r="S110" t="str">
            <v>Servicio</v>
          </cell>
          <cell r="T110">
            <v>9</v>
          </cell>
          <cell r="V110" t="str">
            <v>FC</v>
          </cell>
        </row>
        <row r="111">
          <cell r="A111">
            <v>56</v>
          </cell>
          <cell r="B111">
            <v>2017</v>
          </cell>
          <cell r="C111">
            <v>8300</v>
          </cell>
          <cell r="D111">
            <v>2</v>
          </cell>
          <cell r="E111">
            <v>3</v>
          </cell>
          <cell r="F111">
            <v>1</v>
          </cell>
          <cell r="G111">
            <v>3000</v>
          </cell>
          <cell r="H111">
            <v>3700</v>
          </cell>
          <cell r="K111" t="str">
            <v>Servicios de Traslado y Viáticos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>
            <v>57</v>
          </cell>
          <cell r="B112">
            <v>2017</v>
          </cell>
          <cell r="C112">
            <v>8300</v>
          </cell>
          <cell r="D112">
            <v>2</v>
          </cell>
          <cell r="E112">
            <v>3</v>
          </cell>
          <cell r="F112">
            <v>1</v>
          </cell>
          <cell r="G112">
            <v>3000</v>
          </cell>
          <cell r="H112">
            <v>3700</v>
          </cell>
          <cell r="I112">
            <v>371</v>
          </cell>
          <cell r="K112" t="str">
            <v>Pasajes aéreos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>
            <v>58</v>
          </cell>
          <cell r="B113">
            <v>2017</v>
          </cell>
          <cell r="C113">
            <v>8300</v>
          </cell>
          <cell r="D113">
            <v>2</v>
          </cell>
          <cell r="E113">
            <v>3</v>
          </cell>
          <cell r="F113">
            <v>1</v>
          </cell>
          <cell r="G113">
            <v>3000</v>
          </cell>
          <cell r="H113">
            <v>3700</v>
          </cell>
          <cell r="I113">
            <v>371</v>
          </cell>
          <cell r="J113">
            <v>1</v>
          </cell>
          <cell r="K113" t="str">
            <v xml:space="preserve">Pasajes aéreos nacionales 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 t="str">
            <v>Traslado</v>
          </cell>
          <cell r="V113" t="str">
            <v>AE</v>
          </cell>
        </row>
        <row r="114">
          <cell r="A114">
            <v>59</v>
          </cell>
          <cell r="B114">
            <v>2017</v>
          </cell>
          <cell r="C114">
            <v>8300</v>
          </cell>
          <cell r="D114">
            <v>2</v>
          </cell>
          <cell r="E114">
            <v>3</v>
          </cell>
          <cell r="F114">
            <v>1</v>
          </cell>
          <cell r="G114">
            <v>3000</v>
          </cell>
          <cell r="H114">
            <v>3700</v>
          </cell>
          <cell r="I114">
            <v>372</v>
          </cell>
          <cell r="K114" t="str">
            <v>Pasajes terrestres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>
            <v>60</v>
          </cell>
          <cell r="B115">
            <v>2017</v>
          </cell>
          <cell r="C115">
            <v>8300</v>
          </cell>
          <cell r="D115">
            <v>2</v>
          </cell>
          <cell r="E115">
            <v>3</v>
          </cell>
          <cell r="F115">
            <v>1</v>
          </cell>
          <cell r="G115">
            <v>3000</v>
          </cell>
          <cell r="H115">
            <v>3700</v>
          </cell>
          <cell r="I115">
            <v>372</v>
          </cell>
          <cell r="J115">
            <v>1</v>
          </cell>
          <cell r="K115" t="str">
            <v xml:space="preserve">Pasajes terrestres nacionales 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 t="str">
            <v>Traslado</v>
          </cell>
          <cell r="V115" t="str">
            <v>AE</v>
          </cell>
        </row>
        <row r="116">
          <cell r="A116">
            <v>61</v>
          </cell>
          <cell r="B116">
            <v>2017</v>
          </cell>
          <cell r="C116">
            <v>8300</v>
          </cell>
          <cell r="D116">
            <v>2</v>
          </cell>
          <cell r="E116">
            <v>3</v>
          </cell>
          <cell r="F116">
            <v>1</v>
          </cell>
          <cell r="G116">
            <v>3000</v>
          </cell>
          <cell r="H116">
            <v>3700</v>
          </cell>
          <cell r="I116">
            <v>375</v>
          </cell>
          <cell r="K116" t="str">
            <v>Viáticos en el país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A117">
            <v>62</v>
          </cell>
          <cell r="B117">
            <v>2017</v>
          </cell>
          <cell r="C117">
            <v>8300</v>
          </cell>
          <cell r="D117">
            <v>2</v>
          </cell>
          <cell r="E117">
            <v>3</v>
          </cell>
          <cell r="F117">
            <v>1</v>
          </cell>
          <cell r="G117">
            <v>3000</v>
          </cell>
          <cell r="H117">
            <v>3700</v>
          </cell>
          <cell r="I117">
            <v>375</v>
          </cell>
          <cell r="J117">
            <v>1</v>
          </cell>
          <cell r="K117" t="str">
            <v xml:space="preserve">Viáticos nacionales 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>Traslado</v>
          </cell>
          <cell r="V117" t="str">
            <v>AE</v>
          </cell>
        </row>
        <row r="118">
          <cell r="A118">
            <v>63</v>
          </cell>
          <cell r="B118">
            <v>2017</v>
          </cell>
          <cell r="C118">
            <v>8300</v>
          </cell>
          <cell r="D118">
            <v>2</v>
          </cell>
          <cell r="E118">
            <v>3</v>
          </cell>
          <cell r="F118">
            <v>1</v>
          </cell>
          <cell r="G118">
            <v>5000</v>
          </cell>
          <cell r="K118" t="str">
            <v>BIENES MUEBLES, INMUEBLES E INTANGIBLES</v>
          </cell>
          <cell r="L118">
            <v>14669781</v>
          </cell>
          <cell r="M118">
            <v>0</v>
          </cell>
          <cell r="N118">
            <v>14669781</v>
          </cell>
          <cell r="O118">
            <v>0</v>
          </cell>
          <cell r="P118">
            <v>0</v>
          </cell>
          <cell r="Q118">
            <v>0</v>
          </cell>
          <cell r="R118">
            <v>14669781</v>
          </cell>
        </row>
        <row r="119">
          <cell r="A119">
            <v>64</v>
          </cell>
          <cell r="B119">
            <v>2017</v>
          </cell>
          <cell r="C119">
            <v>8300</v>
          </cell>
          <cell r="D119">
            <v>2</v>
          </cell>
          <cell r="E119">
            <v>3</v>
          </cell>
          <cell r="F119">
            <v>1</v>
          </cell>
          <cell r="G119">
            <v>5000</v>
          </cell>
          <cell r="H119">
            <v>5100</v>
          </cell>
          <cell r="K119" t="str">
            <v>Mobiliario y Equipo de Administración</v>
          </cell>
          <cell r="L119">
            <v>5145823</v>
          </cell>
          <cell r="M119">
            <v>0</v>
          </cell>
          <cell r="N119">
            <v>5145823</v>
          </cell>
          <cell r="O119">
            <v>0</v>
          </cell>
          <cell r="P119">
            <v>0</v>
          </cell>
          <cell r="Q119">
            <v>0</v>
          </cell>
          <cell r="R119">
            <v>5145823</v>
          </cell>
        </row>
        <row r="120">
          <cell r="A120">
            <v>65</v>
          </cell>
          <cell r="B120">
            <v>2017</v>
          </cell>
          <cell r="C120">
            <v>8300</v>
          </cell>
          <cell r="D120">
            <v>2</v>
          </cell>
          <cell r="E120">
            <v>3</v>
          </cell>
          <cell r="F120">
            <v>1</v>
          </cell>
          <cell r="G120">
            <v>5000</v>
          </cell>
          <cell r="H120">
            <v>5100</v>
          </cell>
          <cell r="I120">
            <v>515</v>
          </cell>
          <cell r="K120" t="str">
            <v>Equipo de cómputo y de tecnologías de la información</v>
          </cell>
          <cell r="L120">
            <v>5079123</v>
          </cell>
          <cell r="M120">
            <v>0</v>
          </cell>
          <cell r="N120">
            <v>5079123</v>
          </cell>
          <cell r="O120">
            <v>0</v>
          </cell>
          <cell r="P120">
            <v>0</v>
          </cell>
          <cell r="Q120">
            <v>0</v>
          </cell>
          <cell r="R120">
            <v>5079123</v>
          </cell>
        </row>
        <row r="121">
          <cell r="A121">
            <v>66</v>
          </cell>
          <cell r="B121">
            <v>2017</v>
          </cell>
          <cell r="C121">
            <v>8300</v>
          </cell>
          <cell r="D121">
            <v>2</v>
          </cell>
          <cell r="E121">
            <v>3</v>
          </cell>
          <cell r="F121">
            <v>1</v>
          </cell>
          <cell r="G121">
            <v>5000</v>
          </cell>
          <cell r="H121">
            <v>5100</v>
          </cell>
          <cell r="I121">
            <v>515</v>
          </cell>
          <cell r="J121">
            <v>1</v>
          </cell>
          <cell r="K121" t="str">
            <v>Computadora de escritorio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 t="str">
            <v>Pieza</v>
          </cell>
          <cell r="V121" t="str">
            <v>FC</v>
          </cell>
        </row>
        <row r="122">
          <cell r="A122">
            <v>67</v>
          </cell>
          <cell r="B122">
            <v>2017</v>
          </cell>
          <cell r="C122">
            <v>8300</v>
          </cell>
          <cell r="D122">
            <v>2</v>
          </cell>
          <cell r="E122">
            <v>3</v>
          </cell>
          <cell r="F122">
            <v>1</v>
          </cell>
          <cell r="G122">
            <v>5000</v>
          </cell>
          <cell r="H122">
            <v>5100</v>
          </cell>
          <cell r="I122">
            <v>515</v>
          </cell>
          <cell r="J122">
            <v>2</v>
          </cell>
          <cell r="K122" t="str">
            <v>Conmutador de datos (con o sin PoE)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 t="str">
            <v>Pieza</v>
          </cell>
          <cell r="V122" t="str">
            <v>FC</v>
          </cell>
        </row>
        <row r="123">
          <cell r="A123">
            <v>68</v>
          </cell>
          <cell r="B123">
            <v>2017</v>
          </cell>
          <cell r="C123">
            <v>8300</v>
          </cell>
          <cell r="D123">
            <v>2</v>
          </cell>
          <cell r="E123">
            <v>3</v>
          </cell>
          <cell r="F123">
            <v>1</v>
          </cell>
          <cell r="G123">
            <v>5000</v>
          </cell>
          <cell r="H123">
            <v>5100</v>
          </cell>
          <cell r="I123">
            <v>515</v>
          </cell>
          <cell r="J123">
            <v>3</v>
          </cell>
          <cell r="K123" t="str">
            <v xml:space="preserve">Impresora 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 t="str">
            <v>Pieza</v>
          </cell>
          <cell r="V123" t="str">
            <v>FC</v>
          </cell>
        </row>
        <row r="124">
          <cell r="A124">
            <v>69</v>
          </cell>
          <cell r="B124">
            <v>2017</v>
          </cell>
          <cell r="C124">
            <v>8300</v>
          </cell>
          <cell r="D124">
            <v>2</v>
          </cell>
          <cell r="E124">
            <v>3</v>
          </cell>
          <cell r="F124">
            <v>1</v>
          </cell>
          <cell r="G124">
            <v>5000</v>
          </cell>
          <cell r="H124">
            <v>5100</v>
          </cell>
          <cell r="I124">
            <v>515</v>
          </cell>
          <cell r="J124">
            <v>4</v>
          </cell>
          <cell r="K124" t="str">
            <v>Ruteador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 t="str">
            <v>Pieza</v>
          </cell>
          <cell r="V124" t="str">
            <v>FC</v>
          </cell>
        </row>
        <row r="125">
          <cell r="A125">
            <v>70</v>
          </cell>
          <cell r="B125">
            <v>2017</v>
          </cell>
          <cell r="C125">
            <v>8300</v>
          </cell>
          <cell r="D125">
            <v>2</v>
          </cell>
          <cell r="E125">
            <v>3</v>
          </cell>
          <cell r="F125">
            <v>1</v>
          </cell>
          <cell r="G125">
            <v>5000</v>
          </cell>
          <cell r="H125">
            <v>5100</v>
          </cell>
          <cell r="I125">
            <v>515</v>
          </cell>
          <cell r="J125">
            <v>5</v>
          </cell>
          <cell r="K125" t="str">
            <v xml:space="preserve">Servidor de Cómputo </v>
          </cell>
          <cell r="L125">
            <v>4480000</v>
          </cell>
          <cell r="M125">
            <v>0</v>
          </cell>
          <cell r="N125">
            <v>4480000</v>
          </cell>
          <cell r="O125">
            <v>0</v>
          </cell>
          <cell r="P125">
            <v>0</v>
          </cell>
          <cell r="Q125">
            <v>0</v>
          </cell>
          <cell r="R125" t="e">
            <v>#REF!</v>
          </cell>
          <cell r="S125" t="str">
            <v>Pieza</v>
          </cell>
          <cell r="T125">
            <v>2</v>
          </cell>
          <cell r="V125" t="str">
            <v>FC</v>
          </cell>
        </row>
        <row r="126">
          <cell r="A126">
            <v>71</v>
          </cell>
          <cell r="B126">
            <v>2017</v>
          </cell>
          <cell r="C126">
            <v>8300</v>
          </cell>
          <cell r="D126">
            <v>2</v>
          </cell>
          <cell r="E126">
            <v>3</v>
          </cell>
          <cell r="F126">
            <v>1</v>
          </cell>
          <cell r="G126">
            <v>5000</v>
          </cell>
          <cell r="H126">
            <v>5100</v>
          </cell>
          <cell r="I126">
            <v>515</v>
          </cell>
          <cell r="J126">
            <v>6</v>
          </cell>
          <cell r="K126" t="str">
            <v>Sistema de Seguridad Lógica (Firewall - hardware)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 t="str">
            <v>Sistema</v>
          </cell>
          <cell r="V126" t="str">
            <v>FC</v>
          </cell>
        </row>
        <row r="127">
          <cell r="A127">
            <v>72</v>
          </cell>
          <cell r="B127">
            <v>2017</v>
          </cell>
          <cell r="C127">
            <v>8300</v>
          </cell>
          <cell r="D127">
            <v>2</v>
          </cell>
          <cell r="E127">
            <v>3</v>
          </cell>
          <cell r="F127">
            <v>1</v>
          </cell>
          <cell r="G127">
            <v>5000</v>
          </cell>
          <cell r="H127">
            <v>5100</v>
          </cell>
          <cell r="I127">
            <v>515</v>
          </cell>
          <cell r="J127">
            <v>7</v>
          </cell>
          <cell r="K127" t="str">
            <v>Rack de cuatro postes tipo gabinete con accesorios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Pieza</v>
          </cell>
          <cell r="V127" t="str">
            <v>FC</v>
          </cell>
        </row>
        <row r="128">
          <cell r="A128">
            <v>73</v>
          </cell>
          <cell r="B128">
            <v>2017</v>
          </cell>
          <cell r="C128">
            <v>8300</v>
          </cell>
          <cell r="D128">
            <v>2</v>
          </cell>
          <cell r="E128">
            <v>3</v>
          </cell>
          <cell r="F128">
            <v>1</v>
          </cell>
          <cell r="G128">
            <v>5000</v>
          </cell>
          <cell r="H128">
            <v>5100</v>
          </cell>
          <cell r="I128">
            <v>515</v>
          </cell>
          <cell r="J128">
            <v>8</v>
          </cell>
          <cell r="K128" t="str">
            <v>Unidad de protección y respaldo de energía (UPS)</v>
          </cell>
          <cell r="L128">
            <v>599123</v>
          </cell>
          <cell r="M128">
            <v>0</v>
          </cell>
          <cell r="N128">
            <v>599123</v>
          </cell>
          <cell r="O128">
            <v>0</v>
          </cell>
          <cell r="P128">
            <v>0</v>
          </cell>
          <cell r="Q128">
            <v>0</v>
          </cell>
          <cell r="R128">
            <v>599123</v>
          </cell>
          <cell r="S128" t="str">
            <v>Pieza</v>
          </cell>
          <cell r="T128">
            <v>1</v>
          </cell>
          <cell r="V128" t="str">
            <v>FC</v>
          </cell>
        </row>
        <row r="129">
          <cell r="A129">
            <v>74</v>
          </cell>
          <cell r="B129">
            <v>2017</v>
          </cell>
          <cell r="C129">
            <v>8300</v>
          </cell>
          <cell r="D129">
            <v>2</v>
          </cell>
          <cell r="E129">
            <v>3</v>
          </cell>
          <cell r="F129">
            <v>1</v>
          </cell>
          <cell r="G129">
            <v>5000</v>
          </cell>
          <cell r="H129">
            <v>5100</v>
          </cell>
          <cell r="I129">
            <v>519</v>
          </cell>
          <cell r="K129" t="str">
            <v>Otros mobiliarios y equipos de administración</v>
          </cell>
          <cell r="L129">
            <v>66700</v>
          </cell>
          <cell r="M129">
            <v>0</v>
          </cell>
          <cell r="N129">
            <v>66700</v>
          </cell>
          <cell r="O129">
            <v>0</v>
          </cell>
          <cell r="P129">
            <v>0</v>
          </cell>
          <cell r="Q129">
            <v>0</v>
          </cell>
          <cell r="R129">
            <v>66700</v>
          </cell>
        </row>
        <row r="130">
          <cell r="A130">
            <v>75</v>
          </cell>
          <cell r="B130">
            <v>2017</v>
          </cell>
          <cell r="C130">
            <v>8300</v>
          </cell>
          <cell r="D130">
            <v>2</v>
          </cell>
          <cell r="E130">
            <v>3</v>
          </cell>
          <cell r="F130">
            <v>1</v>
          </cell>
          <cell r="G130">
            <v>5000</v>
          </cell>
          <cell r="H130">
            <v>5100</v>
          </cell>
          <cell r="I130">
            <v>519</v>
          </cell>
          <cell r="J130">
            <v>1</v>
          </cell>
          <cell r="K130" t="str">
            <v>Aire acondicionado (Minisplit)</v>
          </cell>
          <cell r="L130">
            <v>66700</v>
          </cell>
          <cell r="M130">
            <v>0</v>
          </cell>
          <cell r="N130">
            <v>66700</v>
          </cell>
          <cell r="O130">
            <v>0</v>
          </cell>
          <cell r="P130">
            <v>0</v>
          </cell>
          <cell r="Q130">
            <v>0</v>
          </cell>
          <cell r="R130">
            <v>66700</v>
          </cell>
          <cell r="S130" t="str">
            <v>Pieza</v>
          </cell>
          <cell r="T130">
            <v>5</v>
          </cell>
          <cell r="V130" t="str">
            <v>FC</v>
          </cell>
        </row>
        <row r="131">
          <cell r="A131">
            <v>76</v>
          </cell>
          <cell r="B131">
            <v>2017</v>
          </cell>
          <cell r="C131">
            <v>8300</v>
          </cell>
          <cell r="D131">
            <v>2</v>
          </cell>
          <cell r="E131">
            <v>3</v>
          </cell>
          <cell r="F131">
            <v>1</v>
          </cell>
          <cell r="G131">
            <v>5000</v>
          </cell>
          <cell r="H131">
            <v>5100</v>
          </cell>
          <cell r="I131">
            <v>519</v>
          </cell>
          <cell r="J131">
            <v>2</v>
          </cell>
          <cell r="K131" t="str">
            <v>Equipo de detección de incendio, alarma y voceo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 t="str">
            <v>Pieza</v>
          </cell>
          <cell r="V131" t="str">
            <v>FC</v>
          </cell>
        </row>
        <row r="132">
          <cell r="A132">
            <v>77</v>
          </cell>
          <cell r="B132">
            <v>2017</v>
          </cell>
          <cell r="C132">
            <v>8300</v>
          </cell>
          <cell r="D132">
            <v>2</v>
          </cell>
          <cell r="E132">
            <v>3</v>
          </cell>
          <cell r="F132">
            <v>1</v>
          </cell>
          <cell r="G132">
            <v>5000</v>
          </cell>
          <cell r="H132">
            <v>5100</v>
          </cell>
          <cell r="I132">
            <v>519</v>
          </cell>
          <cell r="J132">
            <v>3</v>
          </cell>
          <cell r="K132" t="str">
            <v xml:space="preserve">Sistema de control de acceso 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>Pieza</v>
          </cell>
          <cell r="V132" t="str">
            <v>FC</v>
          </cell>
        </row>
        <row r="133">
          <cell r="A133">
            <v>78</v>
          </cell>
          <cell r="B133">
            <v>2017</v>
          </cell>
          <cell r="C133">
            <v>8300</v>
          </cell>
          <cell r="D133">
            <v>2</v>
          </cell>
          <cell r="E133">
            <v>3</v>
          </cell>
          <cell r="F133">
            <v>1</v>
          </cell>
          <cell r="G133">
            <v>5000</v>
          </cell>
          <cell r="H133">
            <v>5400</v>
          </cell>
          <cell r="K133" t="str">
            <v>Vehículos y Equipo de Transporte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A134">
            <v>79</v>
          </cell>
          <cell r="B134">
            <v>2017</v>
          </cell>
          <cell r="C134">
            <v>8300</v>
          </cell>
          <cell r="D134">
            <v>2</v>
          </cell>
          <cell r="E134">
            <v>3</v>
          </cell>
          <cell r="F134">
            <v>1</v>
          </cell>
          <cell r="G134">
            <v>5000</v>
          </cell>
          <cell r="H134">
            <v>5400</v>
          </cell>
          <cell r="I134">
            <v>541</v>
          </cell>
          <cell r="K134" t="str">
            <v>Vehículos y equipo terrestre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A135">
            <v>80</v>
          </cell>
          <cell r="B135">
            <v>2017</v>
          </cell>
          <cell r="C135">
            <v>8300</v>
          </cell>
          <cell r="D135">
            <v>2</v>
          </cell>
          <cell r="E135">
            <v>3</v>
          </cell>
          <cell r="F135">
            <v>1</v>
          </cell>
          <cell r="G135">
            <v>5000</v>
          </cell>
          <cell r="H135">
            <v>5400</v>
          </cell>
          <cell r="I135">
            <v>541</v>
          </cell>
          <cell r="J135">
            <v>1</v>
          </cell>
          <cell r="K135" t="str">
            <v>Vehículo  (Pick Up de doble cabina, 4x4)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 t="str">
            <v>Pieza</v>
          </cell>
          <cell r="V135" t="str">
            <v>AE</v>
          </cell>
        </row>
        <row r="136">
          <cell r="A136">
            <v>81</v>
          </cell>
          <cell r="B136">
            <v>2017</v>
          </cell>
          <cell r="C136">
            <v>8300</v>
          </cell>
          <cell r="D136">
            <v>2</v>
          </cell>
          <cell r="E136">
            <v>3</v>
          </cell>
          <cell r="F136">
            <v>1</v>
          </cell>
          <cell r="G136">
            <v>5000</v>
          </cell>
          <cell r="H136">
            <v>5600</v>
          </cell>
          <cell r="K136" t="str">
            <v>Maquinaria, Otros Equipos y Herramientas</v>
          </cell>
          <cell r="L136">
            <v>9523958</v>
          </cell>
          <cell r="M136">
            <v>0</v>
          </cell>
          <cell r="N136">
            <v>9523958</v>
          </cell>
          <cell r="O136">
            <v>0</v>
          </cell>
          <cell r="P136">
            <v>0</v>
          </cell>
          <cell r="Q136">
            <v>0</v>
          </cell>
          <cell r="R136">
            <v>9523958</v>
          </cell>
        </row>
        <row r="137">
          <cell r="A137">
            <v>82</v>
          </cell>
          <cell r="B137">
            <v>2017</v>
          </cell>
          <cell r="C137">
            <v>8300</v>
          </cell>
          <cell r="D137">
            <v>2</v>
          </cell>
          <cell r="E137">
            <v>3</v>
          </cell>
          <cell r="F137">
            <v>1</v>
          </cell>
          <cell r="G137">
            <v>5000</v>
          </cell>
          <cell r="H137">
            <v>5600</v>
          </cell>
          <cell r="I137">
            <v>562</v>
          </cell>
          <cell r="K137" t="str">
            <v>Maquinaria y equipo industrial</v>
          </cell>
          <cell r="L137">
            <v>11801</v>
          </cell>
          <cell r="M137">
            <v>0</v>
          </cell>
          <cell r="N137">
            <v>11801</v>
          </cell>
          <cell r="O137">
            <v>0</v>
          </cell>
          <cell r="P137">
            <v>0</v>
          </cell>
          <cell r="Q137">
            <v>0</v>
          </cell>
          <cell r="R137">
            <v>11801</v>
          </cell>
        </row>
        <row r="138">
          <cell r="A138">
            <v>83</v>
          </cell>
          <cell r="B138">
            <v>2017</v>
          </cell>
          <cell r="C138">
            <v>8300</v>
          </cell>
          <cell r="D138">
            <v>2</v>
          </cell>
          <cell r="E138">
            <v>3</v>
          </cell>
          <cell r="F138">
            <v>1</v>
          </cell>
          <cell r="G138">
            <v>5000</v>
          </cell>
          <cell r="H138">
            <v>5600</v>
          </cell>
          <cell r="I138">
            <v>562</v>
          </cell>
          <cell r="J138">
            <v>1</v>
          </cell>
          <cell r="K138" t="str">
            <v>Aspiradora industrial/semi industrial</v>
          </cell>
          <cell r="L138">
            <v>11801</v>
          </cell>
          <cell r="M138">
            <v>0</v>
          </cell>
          <cell r="N138">
            <v>11801</v>
          </cell>
          <cell r="O138">
            <v>0</v>
          </cell>
          <cell r="P138">
            <v>0</v>
          </cell>
          <cell r="Q138">
            <v>0</v>
          </cell>
          <cell r="R138">
            <v>11801</v>
          </cell>
          <cell r="S138" t="str">
            <v>Pieza</v>
          </cell>
          <cell r="T138">
            <v>1</v>
          </cell>
          <cell r="V138" t="str">
            <v>FC</v>
          </cell>
        </row>
        <row r="139">
          <cell r="A139">
            <v>84</v>
          </cell>
          <cell r="B139">
            <v>2017</v>
          </cell>
          <cell r="C139">
            <v>8300</v>
          </cell>
          <cell r="D139">
            <v>2</v>
          </cell>
          <cell r="E139">
            <v>3</v>
          </cell>
          <cell r="F139">
            <v>1</v>
          </cell>
          <cell r="G139">
            <v>5000</v>
          </cell>
          <cell r="H139">
            <v>5600</v>
          </cell>
          <cell r="I139">
            <v>564</v>
          </cell>
          <cell r="K139" t="str">
            <v>Sistemas de aire acondicionado, calefacción y de refrigeración industrial y comercial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A140">
            <v>85</v>
          </cell>
          <cell r="B140">
            <v>2017</v>
          </cell>
          <cell r="C140">
            <v>8300</v>
          </cell>
          <cell r="D140">
            <v>2</v>
          </cell>
          <cell r="E140">
            <v>3</v>
          </cell>
          <cell r="F140">
            <v>1</v>
          </cell>
          <cell r="G140">
            <v>5000</v>
          </cell>
          <cell r="H140">
            <v>5600</v>
          </cell>
          <cell r="I140">
            <v>564</v>
          </cell>
          <cell r="J140">
            <v>1</v>
          </cell>
          <cell r="K140" t="str">
            <v>Aire acondicionado de precisión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 t="str">
            <v>Pieza</v>
          </cell>
          <cell r="V140" t="str">
            <v>FC</v>
          </cell>
        </row>
        <row r="141">
          <cell r="A141">
            <v>86</v>
          </cell>
          <cell r="B141">
            <v>2017</v>
          </cell>
          <cell r="C141">
            <v>8300</v>
          </cell>
          <cell r="D141">
            <v>2</v>
          </cell>
          <cell r="E141">
            <v>3</v>
          </cell>
          <cell r="F141">
            <v>1</v>
          </cell>
          <cell r="G141">
            <v>5000</v>
          </cell>
          <cell r="H141">
            <v>5600</v>
          </cell>
          <cell r="I141">
            <v>565</v>
          </cell>
          <cell r="K141" t="str">
            <v>Equipo de comunicación y telecomunicación</v>
          </cell>
          <cell r="L141">
            <v>6705144</v>
          </cell>
          <cell r="M141">
            <v>0</v>
          </cell>
          <cell r="N141">
            <v>6705144</v>
          </cell>
          <cell r="O141">
            <v>0</v>
          </cell>
          <cell r="P141">
            <v>0</v>
          </cell>
          <cell r="Q141">
            <v>0</v>
          </cell>
          <cell r="R141">
            <v>6705144</v>
          </cell>
        </row>
        <row r="142">
          <cell r="A142">
            <v>87</v>
          </cell>
          <cell r="B142">
            <v>2017</v>
          </cell>
          <cell r="C142">
            <v>8300</v>
          </cell>
          <cell r="D142">
            <v>2</v>
          </cell>
          <cell r="E142">
            <v>3</v>
          </cell>
          <cell r="F142">
            <v>1</v>
          </cell>
          <cell r="G142">
            <v>5000</v>
          </cell>
          <cell r="H142">
            <v>5600</v>
          </cell>
          <cell r="I142">
            <v>565</v>
          </cell>
          <cell r="J142">
            <v>1</v>
          </cell>
          <cell r="K142" t="str">
            <v>Ampliación de canales para repetidor digital troncalizado (a 8, 12, 16)</v>
          </cell>
          <cell r="L142">
            <v>0</v>
          </cell>
          <cell r="M142">
            <v>0</v>
          </cell>
          <cell r="N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>Pieza</v>
          </cell>
          <cell r="V142" t="str">
            <v>FC</v>
          </cell>
        </row>
        <row r="143">
          <cell r="A143">
            <v>88</v>
          </cell>
          <cell r="B143">
            <v>2017</v>
          </cell>
          <cell r="C143">
            <v>8300</v>
          </cell>
          <cell r="D143">
            <v>2</v>
          </cell>
          <cell r="E143">
            <v>3</v>
          </cell>
          <cell r="F143">
            <v>1</v>
          </cell>
          <cell r="G143">
            <v>5000</v>
          </cell>
          <cell r="H143">
            <v>5600</v>
          </cell>
          <cell r="I143">
            <v>565</v>
          </cell>
          <cell r="J143">
            <v>2</v>
          </cell>
          <cell r="K143" t="str">
            <v>Banco de baterías UPS</v>
          </cell>
          <cell r="L143">
            <v>0</v>
          </cell>
          <cell r="M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Pieza</v>
          </cell>
          <cell r="V143" t="str">
            <v>FC</v>
          </cell>
        </row>
        <row r="144">
          <cell r="A144">
            <v>89</v>
          </cell>
          <cell r="B144">
            <v>2017</v>
          </cell>
          <cell r="C144">
            <v>8300</v>
          </cell>
          <cell r="D144">
            <v>2</v>
          </cell>
          <cell r="E144">
            <v>3</v>
          </cell>
          <cell r="F144">
            <v>1</v>
          </cell>
          <cell r="G144">
            <v>5000</v>
          </cell>
          <cell r="H144">
            <v>5600</v>
          </cell>
          <cell r="I144">
            <v>565</v>
          </cell>
          <cell r="J144">
            <v>3</v>
          </cell>
          <cell r="K144" t="str">
            <v>Batería para terminal digital portátil (radio portátil)</v>
          </cell>
          <cell r="L144">
            <v>893163</v>
          </cell>
          <cell r="M144">
            <v>0</v>
          </cell>
          <cell r="N144">
            <v>893163</v>
          </cell>
          <cell r="P144">
            <v>0</v>
          </cell>
          <cell r="Q144">
            <v>0</v>
          </cell>
          <cell r="R144">
            <v>893163</v>
          </cell>
          <cell r="S144" t="str">
            <v>Pieza</v>
          </cell>
          <cell r="T144">
            <v>800</v>
          </cell>
          <cell r="V144" t="str">
            <v>FC</v>
          </cell>
        </row>
        <row r="145">
          <cell r="A145">
            <v>90</v>
          </cell>
          <cell r="B145">
            <v>2017</v>
          </cell>
          <cell r="C145">
            <v>8300</v>
          </cell>
          <cell r="D145">
            <v>2</v>
          </cell>
          <cell r="E145">
            <v>3</v>
          </cell>
          <cell r="F145">
            <v>1</v>
          </cell>
          <cell r="G145">
            <v>5000</v>
          </cell>
          <cell r="H145">
            <v>5600</v>
          </cell>
          <cell r="I145">
            <v>565</v>
          </cell>
          <cell r="J145">
            <v>4</v>
          </cell>
          <cell r="K145" t="str">
            <v xml:space="preserve">Conmutador de radiocomunicación </v>
          </cell>
          <cell r="M145">
            <v>0</v>
          </cell>
          <cell r="N145">
            <v>0</v>
          </cell>
          <cell r="P145">
            <v>0</v>
          </cell>
          <cell r="Q145">
            <v>0</v>
          </cell>
          <cell r="R145">
            <v>0</v>
          </cell>
          <cell r="S145" t="str">
            <v>Pieza</v>
          </cell>
          <cell r="V145" t="str">
            <v>FC</v>
          </cell>
        </row>
        <row r="146">
          <cell r="A146">
            <v>91</v>
          </cell>
          <cell r="B146">
            <v>2017</v>
          </cell>
          <cell r="C146">
            <v>8300</v>
          </cell>
          <cell r="D146">
            <v>2</v>
          </cell>
          <cell r="E146">
            <v>3</v>
          </cell>
          <cell r="F146">
            <v>1</v>
          </cell>
          <cell r="G146">
            <v>5000</v>
          </cell>
          <cell r="H146">
            <v>5600</v>
          </cell>
          <cell r="I146">
            <v>565</v>
          </cell>
          <cell r="J146">
            <v>5</v>
          </cell>
          <cell r="K146" t="str">
            <v>Equipo de enlaces de microondas e inalámbricos 4.9 GHz</v>
          </cell>
          <cell r="M146">
            <v>0</v>
          </cell>
          <cell r="N146">
            <v>0</v>
          </cell>
          <cell r="P146">
            <v>0</v>
          </cell>
          <cell r="Q146">
            <v>0</v>
          </cell>
          <cell r="R146">
            <v>0</v>
          </cell>
          <cell r="S146" t="str">
            <v>Pieza</v>
          </cell>
          <cell r="V146" t="str">
            <v>FC</v>
          </cell>
        </row>
        <row r="147">
          <cell r="A147">
            <v>92</v>
          </cell>
          <cell r="B147">
            <v>2017</v>
          </cell>
          <cell r="C147">
            <v>8300</v>
          </cell>
          <cell r="D147">
            <v>2</v>
          </cell>
          <cell r="E147">
            <v>3</v>
          </cell>
          <cell r="F147">
            <v>1</v>
          </cell>
          <cell r="G147">
            <v>5000</v>
          </cell>
          <cell r="H147">
            <v>5600</v>
          </cell>
          <cell r="I147">
            <v>565</v>
          </cell>
          <cell r="J147">
            <v>6</v>
          </cell>
          <cell r="K147" t="str">
            <v>Equipo de grabación de voz para radiocomunicación</v>
          </cell>
          <cell r="M147">
            <v>0</v>
          </cell>
          <cell r="N147">
            <v>0</v>
          </cell>
          <cell r="P147">
            <v>0</v>
          </cell>
          <cell r="Q147">
            <v>0</v>
          </cell>
          <cell r="R147">
            <v>0</v>
          </cell>
          <cell r="S147" t="str">
            <v>Pieza</v>
          </cell>
          <cell r="V147" t="str">
            <v>FC</v>
          </cell>
        </row>
        <row r="148">
          <cell r="A148">
            <v>93</v>
          </cell>
          <cell r="B148">
            <v>2017</v>
          </cell>
          <cell r="C148">
            <v>8300</v>
          </cell>
          <cell r="D148">
            <v>2</v>
          </cell>
          <cell r="E148">
            <v>3</v>
          </cell>
          <cell r="F148">
            <v>1</v>
          </cell>
          <cell r="G148">
            <v>5000</v>
          </cell>
          <cell r="H148">
            <v>5600</v>
          </cell>
          <cell r="I148">
            <v>565</v>
          </cell>
          <cell r="J148">
            <v>7</v>
          </cell>
          <cell r="K148" t="str">
            <v>Equipo de radio para despacho</v>
          </cell>
          <cell r="M148">
            <v>0</v>
          </cell>
          <cell r="N148">
            <v>0</v>
          </cell>
          <cell r="P148">
            <v>0</v>
          </cell>
          <cell r="Q148">
            <v>0</v>
          </cell>
          <cell r="R148">
            <v>0</v>
          </cell>
          <cell r="S148" t="str">
            <v>Pieza</v>
          </cell>
          <cell r="V148" t="str">
            <v>FC</v>
          </cell>
        </row>
        <row r="149">
          <cell r="A149">
            <v>94</v>
          </cell>
          <cell r="B149">
            <v>2017</v>
          </cell>
          <cell r="C149">
            <v>8300</v>
          </cell>
          <cell r="D149">
            <v>2</v>
          </cell>
          <cell r="E149">
            <v>3</v>
          </cell>
          <cell r="F149">
            <v>1</v>
          </cell>
          <cell r="G149">
            <v>5000</v>
          </cell>
          <cell r="H149">
            <v>5600</v>
          </cell>
          <cell r="I149">
            <v>565</v>
          </cell>
          <cell r="J149">
            <v>8</v>
          </cell>
          <cell r="K149" t="str">
            <v>Equipo de Telemetría</v>
          </cell>
          <cell r="L149">
            <v>309755</v>
          </cell>
          <cell r="M149">
            <v>0</v>
          </cell>
          <cell r="N149">
            <v>309755</v>
          </cell>
          <cell r="P149">
            <v>0</v>
          </cell>
          <cell r="Q149">
            <v>0</v>
          </cell>
          <cell r="R149">
            <v>309755</v>
          </cell>
          <cell r="S149" t="str">
            <v>Equipo/
Pieza</v>
          </cell>
          <cell r="T149">
            <v>1</v>
          </cell>
          <cell r="V149" t="str">
            <v>FC</v>
          </cell>
        </row>
        <row r="150">
          <cell r="A150">
            <v>95</v>
          </cell>
          <cell r="B150">
            <v>2017</v>
          </cell>
          <cell r="C150">
            <v>8300</v>
          </cell>
          <cell r="D150">
            <v>2</v>
          </cell>
          <cell r="E150">
            <v>3</v>
          </cell>
          <cell r="F150">
            <v>1</v>
          </cell>
          <cell r="G150">
            <v>5000</v>
          </cell>
          <cell r="H150">
            <v>5600</v>
          </cell>
          <cell r="I150">
            <v>565</v>
          </cell>
          <cell r="J150">
            <v>9</v>
          </cell>
          <cell r="K150" t="str">
            <v xml:space="preserve">Equipo GPS </v>
          </cell>
          <cell r="L150">
            <v>0</v>
          </cell>
          <cell r="M150">
            <v>0</v>
          </cell>
          <cell r="N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>Equipo/
Pieza</v>
          </cell>
          <cell r="V150" t="str">
            <v>FC</v>
          </cell>
        </row>
        <row r="151">
          <cell r="A151">
            <v>96</v>
          </cell>
          <cell r="B151">
            <v>2017</v>
          </cell>
          <cell r="C151">
            <v>8300</v>
          </cell>
          <cell r="D151">
            <v>2</v>
          </cell>
          <cell r="E151">
            <v>3</v>
          </cell>
          <cell r="F151">
            <v>1</v>
          </cell>
          <cell r="G151">
            <v>5000</v>
          </cell>
          <cell r="H151">
            <v>5600</v>
          </cell>
          <cell r="I151">
            <v>565</v>
          </cell>
          <cell r="J151">
            <v>10</v>
          </cell>
          <cell r="K151" t="str">
            <v>Refacciones para terminales digitales móviles</v>
          </cell>
          <cell r="L151">
            <v>90552</v>
          </cell>
          <cell r="M151">
            <v>0</v>
          </cell>
          <cell r="N151">
            <v>90552</v>
          </cell>
          <cell r="P151">
            <v>0</v>
          </cell>
          <cell r="Q151">
            <v>0</v>
          </cell>
          <cell r="R151">
            <v>90552</v>
          </cell>
          <cell r="S151" t="str">
            <v>Equipo/
Pieza</v>
          </cell>
          <cell r="T151">
            <v>23</v>
          </cell>
          <cell r="V151" t="str">
            <v>FC</v>
          </cell>
        </row>
        <row r="152">
          <cell r="A152">
            <v>97</v>
          </cell>
          <cell r="B152">
            <v>2017</v>
          </cell>
          <cell r="C152">
            <v>8300</v>
          </cell>
          <cell r="D152">
            <v>2</v>
          </cell>
          <cell r="E152">
            <v>3</v>
          </cell>
          <cell r="F152">
            <v>1</v>
          </cell>
          <cell r="G152">
            <v>5000</v>
          </cell>
          <cell r="H152">
            <v>5600</v>
          </cell>
          <cell r="I152">
            <v>565</v>
          </cell>
          <cell r="J152">
            <v>11</v>
          </cell>
          <cell r="K152" t="str">
            <v>Refacciones para terminales digitales portátiles</v>
          </cell>
          <cell r="L152">
            <v>423609</v>
          </cell>
          <cell r="M152">
            <v>0</v>
          </cell>
          <cell r="N152">
            <v>423609</v>
          </cell>
          <cell r="P152">
            <v>0</v>
          </cell>
          <cell r="Q152">
            <v>0</v>
          </cell>
          <cell r="R152">
            <v>423609</v>
          </cell>
          <cell r="S152" t="str">
            <v>Equipo/
Pieza</v>
          </cell>
          <cell r="T152">
            <v>1000</v>
          </cell>
          <cell r="V152" t="str">
            <v>FC</v>
          </cell>
        </row>
        <row r="153">
          <cell r="A153">
            <v>98</v>
          </cell>
          <cell r="B153">
            <v>2017</v>
          </cell>
          <cell r="C153">
            <v>8300</v>
          </cell>
          <cell r="D153">
            <v>2</v>
          </cell>
          <cell r="E153">
            <v>3</v>
          </cell>
          <cell r="F153">
            <v>1</v>
          </cell>
          <cell r="G153">
            <v>5000</v>
          </cell>
          <cell r="H153">
            <v>5600</v>
          </cell>
          <cell r="I153">
            <v>565</v>
          </cell>
          <cell r="J153">
            <v>12</v>
          </cell>
          <cell r="K153" t="str">
            <v>Repetidor de radiocomunicación</v>
          </cell>
          <cell r="M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 t="str">
            <v>Pieza</v>
          </cell>
          <cell r="V153" t="str">
            <v>FC</v>
          </cell>
        </row>
        <row r="154">
          <cell r="A154">
            <v>99</v>
          </cell>
          <cell r="B154">
            <v>2017</v>
          </cell>
          <cell r="C154">
            <v>8300</v>
          </cell>
          <cell r="D154">
            <v>2</v>
          </cell>
          <cell r="E154">
            <v>3</v>
          </cell>
          <cell r="F154">
            <v>1</v>
          </cell>
          <cell r="G154">
            <v>5000</v>
          </cell>
          <cell r="H154">
            <v>5600</v>
          </cell>
          <cell r="I154">
            <v>565</v>
          </cell>
          <cell r="J154">
            <v>13</v>
          </cell>
          <cell r="K154" t="str">
            <v>Repetidor digital Independiente</v>
          </cell>
          <cell r="M154">
            <v>0</v>
          </cell>
          <cell r="N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>Pieza</v>
          </cell>
          <cell r="V154" t="str">
            <v>FC</v>
          </cell>
        </row>
        <row r="155">
          <cell r="A155">
            <v>100</v>
          </cell>
          <cell r="B155">
            <v>2017</v>
          </cell>
          <cell r="C155">
            <v>8300</v>
          </cell>
          <cell r="D155">
            <v>2</v>
          </cell>
          <cell r="E155">
            <v>3</v>
          </cell>
          <cell r="F155">
            <v>1</v>
          </cell>
          <cell r="G155">
            <v>5000</v>
          </cell>
          <cell r="H155">
            <v>5600</v>
          </cell>
          <cell r="I155">
            <v>565</v>
          </cell>
          <cell r="J155">
            <v>14</v>
          </cell>
          <cell r="K155" t="str">
            <v>Sistema de AVL</v>
          </cell>
          <cell r="L155">
            <v>3866054</v>
          </cell>
          <cell r="M155">
            <v>0</v>
          </cell>
          <cell r="N155">
            <v>3866054</v>
          </cell>
          <cell r="P155">
            <v>0</v>
          </cell>
          <cell r="Q155">
            <v>0</v>
          </cell>
          <cell r="R155">
            <v>3866054</v>
          </cell>
          <cell r="S155" t="str">
            <v>Pieza</v>
          </cell>
          <cell r="T155">
            <v>1</v>
          </cell>
          <cell r="V155" t="str">
            <v>FC</v>
          </cell>
        </row>
        <row r="156">
          <cell r="A156">
            <v>101</v>
          </cell>
          <cell r="B156">
            <v>2017</v>
          </cell>
          <cell r="C156">
            <v>8300</v>
          </cell>
          <cell r="D156">
            <v>2</v>
          </cell>
          <cell r="E156">
            <v>3</v>
          </cell>
          <cell r="F156">
            <v>1</v>
          </cell>
          <cell r="G156">
            <v>5000</v>
          </cell>
          <cell r="H156">
            <v>5600</v>
          </cell>
          <cell r="I156">
            <v>565</v>
          </cell>
          <cell r="J156">
            <v>15</v>
          </cell>
          <cell r="K156" t="str">
            <v>Terminal digital de escritorio (radio base)</v>
          </cell>
          <cell r="M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Equipo/
Pieza</v>
          </cell>
          <cell r="V156" t="str">
            <v>FC</v>
          </cell>
        </row>
        <row r="157">
          <cell r="A157">
            <v>102</v>
          </cell>
          <cell r="B157">
            <v>2017</v>
          </cell>
          <cell r="C157">
            <v>8300</v>
          </cell>
          <cell r="D157">
            <v>2</v>
          </cell>
          <cell r="E157">
            <v>3</v>
          </cell>
          <cell r="F157">
            <v>1</v>
          </cell>
          <cell r="G157">
            <v>5000</v>
          </cell>
          <cell r="H157">
            <v>5600</v>
          </cell>
          <cell r="I157">
            <v>565</v>
          </cell>
          <cell r="J157">
            <v>16</v>
          </cell>
          <cell r="K157" t="str">
            <v>Terminal digital móvil (radio)</v>
          </cell>
          <cell r="L157">
            <v>143731</v>
          </cell>
          <cell r="M157">
            <v>0</v>
          </cell>
          <cell r="N157">
            <v>143731</v>
          </cell>
          <cell r="P157">
            <v>0</v>
          </cell>
          <cell r="Q157">
            <v>0</v>
          </cell>
          <cell r="R157">
            <v>143731</v>
          </cell>
          <cell r="S157" t="str">
            <v>Equipo/
Pieza</v>
          </cell>
          <cell r="T157">
            <v>3</v>
          </cell>
          <cell r="V157" t="str">
            <v>FC</v>
          </cell>
        </row>
        <row r="158">
          <cell r="A158">
            <v>103</v>
          </cell>
          <cell r="B158">
            <v>2017</v>
          </cell>
          <cell r="C158">
            <v>8300</v>
          </cell>
          <cell r="D158">
            <v>2</v>
          </cell>
          <cell r="E158">
            <v>3</v>
          </cell>
          <cell r="F158">
            <v>1</v>
          </cell>
          <cell r="G158">
            <v>5000</v>
          </cell>
          <cell r="H158">
            <v>5600</v>
          </cell>
          <cell r="I158">
            <v>565</v>
          </cell>
          <cell r="J158">
            <v>17</v>
          </cell>
          <cell r="K158" t="str">
            <v>Terminal digital portátil (radio)</v>
          </cell>
          <cell r="L158">
            <v>978280</v>
          </cell>
          <cell r="M158">
            <v>0</v>
          </cell>
          <cell r="N158">
            <v>978280</v>
          </cell>
          <cell r="P158">
            <v>0</v>
          </cell>
          <cell r="Q158">
            <v>0</v>
          </cell>
          <cell r="R158">
            <v>978280</v>
          </cell>
          <cell r="S158" t="str">
            <v>Equipo/
Pieza</v>
          </cell>
          <cell r="T158">
            <v>42</v>
          </cell>
          <cell r="V158" t="str">
            <v>FC</v>
          </cell>
        </row>
        <row r="159">
          <cell r="A159">
            <v>104</v>
          </cell>
          <cell r="B159">
            <v>2017</v>
          </cell>
          <cell r="C159">
            <v>8300</v>
          </cell>
          <cell r="D159">
            <v>2</v>
          </cell>
          <cell r="E159">
            <v>3</v>
          </cell>
          <cell r="F159">
            <v>1</v>
          </cell>
          <cell r="G159">
            <v>5000</v>
          </cell>
          <cell r="H159">
            <v>5600</v>
          </cell>
          <cell r="I159">
            <v>565</v>
          </cell>
          <cell r="J159">
            <v>18</v>
          </cell>
          <cell r="K159" t="str">
            <v>Consola multitecnología</v>
          </cell>
          <cell r="M159">
            <v>0</v>
          </cell>
          <cell r="N159">
            <v>0</v>
          </cell>
          <cell r="P159">
            <v>0</v>
          </cell>
          <cell r="Q159">
            <v>0</v>
          </cell>
          <cell r="R159">
            <v>0</v>
          </cell>
          <cell r="S159" t="str">
            <v>Pieza</v>
          </cell>
          <cell r="V159" t="str">
            <v>FC</v>
          </cell>
        </row>
        <row r="160">
          <cell r="A160">
            <v>105</v>
          </cell>
          <cell r="B160">
            <v>2017</v>
          </cell>
          <cell r="C160">
            <v>8300</v>
          </cell>
          <cell r="D160">
            <v>2</v>
          </cell>
          <cell r="E160">
            <v>3</v>
          </cell>
          <cell r="F160">
            <v>1</v>
          </cell>
          <cell r="G160">
            <v>5000</v>
          </cell>
          <cell r="H160">
            <v>5600</v>
          </cell>
          <cell r="I160">
            <v>565</v>
          </cell>
          <cell r="J160">
            <v>19</v>
          </cell>
          <cell r="K160" t="str">
            <v>Torre de radiocomunicación</v>
          </cell>
          <cell r="M160">
            <v>0</v>
          </cell>
          <cell r="N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Pieza</v>
          </cell>
          <cell r="V160" t="str">
            <v>FC</v>
          </cell>
        </row>
        <row r="161">
          <cell r="A161">
            <v>106</v>
          </cell>
          <cell r="B161">
            <v>2017</v>
          </cell>
          <cell r="C161">
            <v>8300</v>
          </cell>
          <cell r="D161">
            <v>2</v>
          </cell>
          <cell r="E161">
            <v>3</v>
          </cell>
          <cell r="F161">
            <v>1</v>
          </cell>
          <cell r="G161">
            <v>5000</v>
          </cell>
          <cell r="H161">
            <v>5600</v>
          </cell>
          <cell r="I161">
            <v>565</v>
          </cell>
          <cell r="J161">
            <v>20</v>
          </cell>
          <cell r="K161" t="str">
            <v>Servidor de Comunicaciones de Radio</v>
          </cell>
          <cell r="M161">
            <v>0</v>
          </cell>
          <cell r="N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Pieza</v>
          </cell>
          <cell r="V161" t="str">
            <v>FC</v>
          </cell>
        </row>
        <row r="162">
          <cell r="A162">
            <v>107</v>
          </cell>
          <cell r="B162">
            <v>2017</v>
          </cell>
          <cell r="C162">
            <v>8300</v>
          </cell>
          <cell r="D162">
            <v>2</v>
          </cell>
          <cell r="E162">
            <v>3</v>
          </cell>
          <cell r="F162">
            <v>1</v>
          </cell>
          <cell r="G162">
            <v>5000</v>
          </cell>
          <cell r="H162">
            <v>5600</v>
          </cell>
          <cell r="I162">
            <v>566</v>
          </cell>
          <cell r="K162" t="str">
            <v>Equipos de generación eléctrica, aparatos y accesorios eléctricos</v>
          </cell>
          <cell r="L162">
            <v>2807013</v>
          </cell>
          <cell r="M162">
            <v>0</v>
          </cell>
          <cell r="N162">
            <v>2807013</v>
          </cell>
          <cell r="O162">
            <v>0</v>
          </cell>
          <cell r="P162">
            <v>0</v>
          </cell>
          <cell r="Q162">
            <v>0</v>
          </cell>
          <cell r="R162">
            <v>2807013</v>
          </cell>
        </row>
        <row r="163">
          <cell r="A163">
            <v>108</v>
          </cell>
          <cell r="B163">
            <v>2017</v>
          </cell>
          <cell r="C163">
            <v>8300</v>
          </cell>
          <cell r="D163">
            <v>2</v>
          </cell>
          <cell r="E163">
            <v>3</v>
          </cell>
          <cell r="F163">
            <v>1</v>
          </cell>
          <cell r="G163">
            <v>5000</v>
          </cell>
          <cell r="H163">
            <v>5600</v>
          </cell>
          <cell r="I163">
            <v>566</v>
          </cell>
          <cell r="J163">
            <v>1</v>
          </cell>
          <cell r="K163" t="str">
            <v>Acondicionador de línea trifásico mínimo 24KVA</v>
          </cell>
          <cell r="M163">
            <v>0</v>
          </cell>
          <cell r="N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>Equipo</v>
          </cell>
          <cell r="V163" t="str">
            <v>FC</v>
          </cell>
        </row>
        <row r="164">
          <cell r="A164">
            <v>109</v>
          </cell>
          <cell r="B164">
            <v>2017</v>
          </cell>
          <cell r="C164">
            <v>8300</v>
          </cell>
          <cell r="D164">
            <v>2</v>
          </cell>
          <cell r="E164">
            <v>3</v>
          </cell>
          <cell r="F164">
            <v>1</v>
          </cell>
          <cell r="G164">
            <v>5000</v>
          </cell>
          <cell r="H164">
            <v>5600</v>
          </cell>
          <cell r="I164">
            <v>566</v>
          </cell>
          <cell r="J164">
            <v>2</v>
          </cell>
          <cell r="K164" t="str">
            <v>Dispositivos de PoE de alimentación de energía</v>
          </cell>
          <cell r="M164">
            <v>0</v>
          </cell>
          <cell r="N164">
            <v>0</v>
          </cell>
          <cell r="P164">
            <v>0</v>
          </cell>
          <cell r="Q164">
            <v>0</v>
          </cell>
          <cell r="R164">
            <v>0</v>
          </cell>
          <cell r="S164" t="str">
            <v>Pieza</v>
          </cell>
          <cell r="V164" t="str">
            <v>FC</v>
          </cell>
        </row>
        <row r="165">
          <cell r="A165">
            <v>110</v>
          </cell>
          <cell r="B165">
            <v>2017</v>
          </cell>
          <cell r="C165">
            <v>8300</v>
          </cell>
          <cell r="D165">
            <v>2</v>
          </cell>
          <cell r="E165">
            <v>3</v>
          </cell>
          <cell r="F165">
            <v>1</v>
          </cell>
          <cell r="G165">
            <v>5000</v>
          </cell>
          <cell r="H165">
            <v>5600</v>
          </cell>
          <cell r="I165">
            <v>566</v>
          </cell>
          <cell r="J165">
            <v>3</v>
          </cell>
          <cell r="K165" t="str">
            <v>Equipo de protección contra descargas atmosféricas (Sistema de Tierras Físicas y apartarrayos)</v>
          </cell>
          <cell r="M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 t="str">
            <v>Pieza</v>
          </cell>
          <cell r="V165" t="str">
            <v>FC</v>
          </cell>
        </row>
        <row r="166">
          <cell r="A166">
            <v>111</v>
          </cell>
          <cell r="B166">
            <v>2017</v>
          </cell>
          <cell r="C166">
            <v>8300</v>
          </cell>
          <cell r="D166">
            <v>2</v>
          </cell>
          <cell r="E166">
            <v>3</v>
          </cell>
          <cell r="F166">
            <v>1</v>
          </cell>
          <cell r="G166">
            <v>5000</v>
          </cell>
          <cell r="H166">
            <v>5600</v>
          </cell>
          <cell r="I166">
            <v>566</v>
          </cell>
          <cell r="J166">
            <v>4</v>
          </cell>
          <cell r="K166" t="str">
            <v xml:space="preserve">Generador eléctrico a gasolina 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 t="str">
            <v>Pieza</v>
          </cell>
          <cell r="V166" t="str">
            <v>FC</v>
          </cell>
        </row>
        <row r="167">
          <cell r="A167">
            <v>112</v>
          </cell>
          <cell r="B167">
            <v>2017</v>
          </cell>
          <cell r="C167">
            <v>8300</v>
          </cell>
          <cell r="D167">
            <v>2</v>
          </cell>
          <cell r="E167">
            <v>3</v>
          </cell>
          <cell r="F167">
            <v>1</v>
          </cell>
          <cell r="G167">
            <v>5000</v>
          </cell>
          <cell r="H167">
            <v>5600</v>
          </cell>
          <cell r="I167">
            <v>566</v>
          </cell>
          <cell r="J167">
            <v>5</v>
          </cell>
          <cell r="K167" t="str">
            <v>Motogeneradora de energía eléctrica</v>
          </cell>
          <cell r="M167">
            <v>0</v>
          </cell>
          <cell r="N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>Pieza</v>
          </cell>
          <cell r="V167" t="str">
            <v>FC</v>
          </cell>
        </row>
        <row r="168">
          <cell r="A168">
            <v>113</v>
          </cell>
          <cell r="B168">
            <v>2017</v>
          </cell>
          <cell r="C168">
            <v>8300</v>
          </cell>
          <cell r="D168">
            <v>2</v>
          </cell>
          <cell r="E168">
            <v>3</v>
          </cell>
          <cell r="F168">
            <v>1</v>
          </cell>
          <cell r="G168">
            <v>5000</v>
          </cell>
          <cell r="H168">
            <v>5600</v>
          </cell>
          <cell r="I168">
            <v>566</v>
          </cell>
          <cell r="J168">
            <v>6</v>
          </cell>
          <cell r="K168" t="str">
            <v>Planta de emergencia</v>
          </cell>
          <cell r="L168">
            <v>627434</v>
          </cell>
          <cell r="M168">
            <v>0</v>
          </cell>
          <cell r="N168">
            <v>627434</v>
          </cell>
          <cell r="P168">
            <v>0</v>
          </cell>
          <cell r="Q168">
            <v>0</v>
          </cell>
          <cell r="R168">
            <v>627434</v>
          </cell>
          <cell r="S168" t="str">
            <v>Pieza</v>
          </cell>
          <cell r="T168">
            <v>1</v>
          </cell>
          <cell r="V168" t="str">
            <v>FC</v>
          </cell>
        </row>
        <row r="169">
          <cell r="A169">
            <v>114</v>
          </cell>
          <cell r="B169">
            <v>2017</v>
          </cell>
          <cell r="C169">
            <v>8300</v>
          </cell>
          <cell r="D169">
            <v>2</v>
          </cell>
          <cell r="E169">
            <v>3</v>
          </cell>
          <cell r="F169">
            <v>1</v>
          </cell>
          <cell r="G169">
            <v>5000</v>
          </cell>
          <cell r="H169">
            <v>5600</v>
          </cell>
          <cell r="I169">
            <v>566</v>
          </cell>
          <cell r="J169">
            <v>7</v>
          </cell>
          <cell r="K169" t="str">
            <v>Sistema de energía solar</v>
          </cell>
          <cell r="M169">
            <v>0</v>
          </cell>
          <cell r="N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Pieza</v>
          </cell>
          <cell r="V169" t="str">
            <v>FC</v>
          </cell>
        </row>
        <row r="170">
          <cell r="A170">
            <v>115</v>
          </cell>
          <cell r="B170">
            <v>2017</v>
          </cell>
          <cell r="C170">
            <v>8300</v>
          </cell>
          <cell r="D170">
            <v>2</v>
          </cell>
          <cell r="E170">
            <v>3</v>
          </cell>
          <cell r="F170">
            <v>1</v>
          </cell>
          <cell r="G170">
            <v>5000</v>
          </cell>
          <cell r="H170">
            <v>5600</v>
          </cell>
          <cell r="I170">
            <v>566</v>
          </cell>
          <cell r="J170">
            <v>8</v>
          </cell>
          <cell r="K170" t="str">
            <v>Sistema de tierra física</v>
          </cell>
          <cell r="L170">
            <v>1872595</v>
          </cell>
          <cell r="M170">
            <v>0</v>
          </cell>
          <cell r="N170">
            <v>1872595</v>
          </cell>
          <cell r="P170">
            <v>0</v>
          </cell>
          <cell r="Q170">
            <v>0</v>
          </cell>
          <cell r="R170">
            <v>1872595</v>
          </cell>
          <cell r="S170" t="str">
            <v>Pieza</v>
          </cell>
          <cell r="T170">
            <v>4</v>
          </cell>
          <cell r="V170" t="str">
            <v>FC</v>
          </cell>
        </row>
        <row r="171">
          <cell r="A171">
            <v>116</v>
          </cell>
          <cell r="B171">
            <v>2017</v>
          </cell>
          <cell r="C171">
            <v>8300</v>
          </cell>
          <cell r="D171">
            <v>2</v>
          </cell>
          <cell r="E171">
            <v>3</v>
          </cell>
          <cell r="F171">
            <v>1</v>
          </cell>
          <cell r="G171">
            <v>5000</v>
          </cell>
          <cell r="H171">
            <v>5600</v>
          </cell>
          <cell r="I171">
            <v>566</v>
          </cell>
          <cell r="J171">
            <v>9</v>
          </cell>
          <cell r="K171" t="str">
            <v>Sistema modular de fuerza en CD -48V</v>
          </cell>
          <cell r="M171">
            <v>0</v>
          </cell>
          <cell r="N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>Equipo</v>
          </cell>
          <cell r="V171" t="str">
            <v>FC</v>
          </cell>
        </row>
        <row r="172">
          <cell r="A172">
            <v>117</v>
          </cell>
          <cell r="B172">
            <v>2017</v>
          </cell>
          <cell r="C172">
            <v>8300</v>
          </cell>
          <cell r="D172">
            <v>2</v>
          </cell>
          <cell r="E172">
            <v>3</v>
          </cell>
          <cell r="F172">
            <v>1</v>
          </cell>
          <cell r="G172">
            <v>5000</v>
          </cell>
          <cell r="H172">
            <v>5600</v>
          </cell>
          <cell r="I172">
            <v>566</v>
          </cell>
          <cell r="J172">
            <v>10</v>
          </cell>
          <cell r="K172" t="str">
            <v>Subestación eléctrica</v>
          </cell>
          <cell r="M172">
            <v>0</v>
          </cell>
          <cell r="N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Pieza</v>
          </cell>
          <cell r="V172" t="str">
            <v>FC</v>
          </cell>
        </row>
        <row r="173">
          <cell r="A173">
            <v>118</v>
          </cell>
          <cell r="B173">
            <v>2017</v>
          </cell>
          <cell r="C173">
            <v>8300</v>
          </cell>
          <cell r="D173">
            <v>2</v>
          </cell>
          <cell r="E173">
            <v>3</v>
          </cell>
          <cell r="F173">
            <v>1</v>
          </cell>
          <cell r="G173">
            <v>5000</v>
          </cell>
          <cell r="H173">
            <v>5600</v>
          </cell>
          <cell r="I173">
            <v>566</v>
          </cell>
          <cell r="J173">
            <v>11</v>
          </cell>
          <cell r="K173" t="str">
            <v>Supresor de Picos</v>
          </cell>
          <cell r="M173">
            <v>0</v>
          </cell>
          <cell r="N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Pieza</v>
          </cell>
          <cell r="V173" t="str">
            <v>FC</v>
          </cell>
        </row>
        <row r="174">
          <cell r="A174">
            <v>119</v>
          </cell>
          <cell r="B174">
            <v>2017</v>
          </cell>
          <cell r="C174">
            <v>8300</v>
          </cell>
          <cell r="D174">
            <v>2</v>
          </cell>
          <cell r="E174">
            <v>3</v>
          </cell>
          <cell r="F174">
            <v>1</v>
          </cell>
          <cell r="G174">
            <v>5000</v>
          </cell>
          <cell r="H174">
            <v>5600</v>
          </cell>
          <cell r="I174">
            <v>566</v>
          </cell>
          <cell r="J174">
            <v>12</v>
          </cell>
          <cell r="K174" t="str">
            <v>Tablero de transferencia</v>
          </cell>
          <cell r="M174">
            <v>0</v>
          </cell>
          <cell r="N174">
            <v>0</v>
          </cell>
          <cell r="P174">
            <v>0</v>
          </cell>
          <cell r="Q174">
            <v>0</v>
          </cell>
          <cell r="R174">
            <v>0</v>
          </cell>
          <cell r="S174" t="str">
            <v>Pieza</v>
          </cell>
          <cell r="V174" t="str">
            <v>FC</v>
          </cell>
        </row>
        <row r="175">
          <cell r="A175">
            <v>120</v>
          </cell>
          <cell r="B175">
            <v>2017</v>
          </cell>
          <cell r="C175">
            <v>8300</v>
          </cell>
          <cell r="D175">
            <v>2</v>
          </cell>
          <cell r="E175">
            <v>3</v>
          </cell>
          <cell r="F175">
            <v>1</v>
          </cell>
          <cell r="G175">
            <v>5000</v>
          </cell>
          <cell r="H175">
            <v>5600</v>
          </cell>
          <cell r="I175">
            <v>566</v>
          </cell>
          <cell r="J175">
            <v>13</v>
          </cell>
          <cell r="K175" t="str">
            <v>Transformador</v>
          </cell>
          <cell r="L175">
            <v>306984</v>
          </cell>
          <cell r="M175">
            <v>0</v>
          </cell>
          <cell r="N175">
            <v>306984</v>
          </cell>
          <cell r="P175">
            <v>0</v>
          </cell>
          <cell r="Q175">
            <v>0</v>
          </cell>
          <cell r="R175">
            <v>306984</v>
          </cell>
          <cell r="S175" t="str">
            <v>Pieza</v>
          </cell>
          <cell r="T175">
            <v>1</v>
          </cell>
          <cell r="V175" t="str">
            <v>FC</v>
          </cell>
        </row>
        <row r="176">
          <cell r="A176">
            <v>121</v>
          </cell>
          <cell r="B176">
            <v>2017</v>
          </cell>
          <cell r="C176">
            <v>8300</v>
          </cell>
          <cell r="D176">
            <v>2</v>
          </cell>
          <cell r="E176">
            <v>3</v>
          </cell>
          <cell r="F176">
            <v>1</v>
          </cell>
          <cell r="G176">
            <v>5000</v>
          </cell>
          <cell r="H176">
            <v>5600</v>
          </cell>
          <cell r="I176">
            <v>567</v>
          </cell>
          <cell r="K176" t="str">
            <v>Herramientas y Maquinaria - Herramientas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</row>
        <row r="177">
          <cell r="A177">
            <v>122</v>
          </cell>
          <cell r="B177">
            <v>2017</v>
          </cell>
          <cell r="C177">
            <v>8300</v>
          </cell>
          <cell r="D177">
            <v>2</v>
          </cell>
          <cell r="E177">
            <v>3</v>
          </cell>
          <cell r="F177">
            <v>1</v>
          </cell>
          <cell r="G177">
            <v>5000</v>
          </cell>
          <cell r="H177">
            <v>5600</v>
          </cell>
          <cell r="I177">
            <v>567</v>
          </cell>
          <cell r="J177">
            <v>1</v>
          </cell>
          <cell r="K177" t="str">
            <v>Rotomartillo, taladro y destornillador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 t="str">
            <v>Pieza</v>
          </cell>
          <cell r="V177" t="str">
            <v>FC</v>
          </cell>
        </row>
        <row r="178">
          <cell r="A178">
            <v>123</v>
          </cell>
          <cell r="B178">
            <v>2017</v>
          </cell>
          <cell r="C178">
            <v>8300</v>
          </cell>
          <cell r="D178">
            <v>2</v>
          </cell>
          <cell r="E178">
            <v>3</v>
          </cell>
          <cell r="F178">
            <v>1</v>
          </cell>
          <cell r="G178">
            <v>5000</v>
          </cell>
          <cell r="H178">
            <v>5900</v>
          </cell>
          <cell r="K178" t="str">
            <v>Activos Intangibles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A179">
            <v>124</v>
          </cell>
          <cell r="B179">
            <v>2017</v>
          </cell>
          <cell r="C179">
            <v>8300</v>
          </cell>
          <cell r="D179">
            <v>2</v>
          </cell>
          <cell r="E179">
            <v>3</v>
          </cell>
          <cell r="F179">
            <v>1</v>
          </cell>
          <cell r="G179">
            <v>5000</v>
          </cell>
          <cell r="H179">
            <v>5900</v>
          </cell>
          <cell r="I179">
            <v>591</v>
          </cell>
          <cell r="K179" t="str">
            <v>Software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</row>
        <row r="180">
          <cell r="A180">
            <v>125</v>
          </cell>
          <cell r="B180">
            <v>2017</v>
          </cell>
          <cell r="C180">
            <v>8300</v>
          </cell>
          <cell r="D180">
            <v>2</v>
          </cell>
          <cell r="E180">
            <v>3</v>
          </cell>
          <cell r="F180">
            <v>1</v>
          </cell>
          <cell r="G180">
            <v>5000</v>
          </cell>
          <cell r="H180">
            <v>5900</v>
          </cell>
          <cell r="I180">
            <v>591</v>
          </cell>
          <cell r="J180">
            <v>1</v>
          </cell>
          <cell r="K180" t="str">
            <v>Software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 t="str">
            <v>Licencia</v>
          </cell>
          <cell r="V180" t="str">
            <v>FC</v>
          </cell>
        </row>
        <row r="181">
          <cell r="A181">
            <v>126</v>
          </cell>
          <cell r="B181">
            <v>2017</v>
          </cell>
          <cell r="C181">
            <v>8300</v>
          </cell>
          <cell r="D181">
            <v>2</v>
          </cell>
          <cell r="E181">
            <v>3</v>
          </cell>
          <cell r="F181">
            <v>1</v>
          </cell>
          <cell r="G181">
            <v>5000</v>
          </cell>
          <cell r="H181">
            <v>5900</v>
          </cell>
          <cell r="I181">
            <v>597</v>
          </cell>
          <cell r="K181" t="str">
            <v>Licencias informáticas e intelectuales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</row>
        <row r="182">
          <cell r="A182">
            <v>127</v>
          </cell>
          <cell r="B182">
            <v>2017</v>
          </cell>
          <cell r="C182">
            <v>8300</v>
          </cell>
          <cell r="D182">
            <v>2</v>
          </cell>
          <cell r="E182">
            <v>3</v>
          </cell>
          <cell r="F182">
            <v>1</v>
          </cell>
          <cell r="G182">
            <v>5000</v>
          </cell>
          <cell r="H182">
            <v>5900</v>
          </cell>
          <cell r="I182">
            <v>597</v>
          </cell>
          <cell r="J182">
            <v>1</v>
          </cell>
          <cell r="K182" t="str">
            <v>Licencias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 t="str">
            <v>Licencia</v>
          </cell>
          <cell r="V182" t="str">
            <v>FC</v>
          </cell>
        </row>
        <row r="183">
          <cell r="A183">
            <v>128</v>
          </cell>
          <cell r="B183">
            <v>2017</v>
          </cell>
          <cell r="C183">
            <v>8300</v>
          </cell>
          <cell r="D183">
            <v>2</v>
          </cell>
          <cell r="E183">
            <v>3</v>
          </cell>
          <cell r="F183">
            <v>1</v>
          </cell>
          <cell r="G183">
            <v>6000</v>
          </cell>
          <cell r="K183" t="str">
            <v>INVERSION PÚBLICA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</row>
        <row r="184">
          <cell r="A184">
            <v>129</v>
          </cell>
          <cell r="B184">
            <v>2017</v>
          </cell>
          <cell r="C184">
            <v>8300</v>
          </cell>
          <cell r="D184">
            <v>2</v>
          </cell>
          <cell r="E184">
            <v>3</v>
          </cell>
          <cell r="F184">
            <v>1</v>
          </cell>
          <cell r="G184">
            <v>6000</v>
          </cell>
          <cell r="H184">
            <v>6200</v>
          </cell>
          <cell r="K184" t="str">
            <v>Obra pública en bienes propios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</row>
        <row r="185">
          <cell r="A185">
            <v>130</v>
          </cell>
          <cell r="B185">
            <v>2017</v>
          </cell>
          <cell r="C185">
            <v>8300</v>
          </cell>
          <cell r="D185">
            <v>2</v>
          </cell>
          <cell r="E185">
            <v>3</v>
          </cell>
          <cell r="F185">
            <v>1</v>
          </cell>
          <cell r="G185">
            <v>6000</v>
          </cell>
          <cell r="H185">
            <v>6200</v>
          </cell>
          <cell r="I185">
            <v>622</v>
          </cell>
          <cell r="K185" t="str">
            <v>Edificación no habitacional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</row>
        <row r="186">
          <cell r="A186">
            <v>131</v>
          </cell>
          <cell r="B186">
            <v>2017</v>
          </cell>
          <cell r="C186">
            <v>8300</v>
          </cell>
          <cell r="D186">
            <v>2</v>
          </cell>
          <cell r="E186">
            <v>3</v>
          </cell>
          <cell r="F186">
            <v>1</v>
          </cell>
          <cell r="G186">
            <v>6000</v>
          </cell>
          <cell r="H186">
            <v>6200</v>
          </cell>
          <cell r="I186">
            <v>622</v>
          </cell>
          <cell r="J186">
            <v>1</v>
          </cell>
          <cell r="K186" t="str">
            <v xml:space="preserve">Construcción 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 t="str">
            <v>Obra</v>
          </cell>
          <cell r="V186" t="str">
            <v>FC</v>
          </cell>
        </row>
        <row r="187">
          <cell r="A187">
            <v>132</v>
          </cell>
          <cell r="B187">
            <v>2017</v>
          </cell>
          <cell r="C187">
            <v>8300</v>
          </cell>
          <cell r="D187">
            <v>2</v>
          </cell>
          <cell r="E187">
            <v>3</v>
          </cell>
          <cell r="F187">
            <v>1</v>
          </cell>
          <cell r="G187">
            <v>6000</v>
          </cell>
          <cell r="H187">
            <v>6200</v>
          </cell>
          <cell r="I187">
            <v>622</v>
          </cell>
          <cell r="J187">
            <v>1</v>
          </cell>
          <cell r="K187" t="str">
            <v xml:space="preserve">Dependencia:
Nombre:
Domicilio: 
Meta: 
Etapa: 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>Obra</v>
          </cell>
          <cell r="V187" t="str">
            <v>FC</v>
          </cell>
        </row>
        <row r="188">
          <cell r="A188">
            <v>133</v>
          </cell>
          <cell r="B188">
            <v>2017</v>
          </cell>
          <cell r="C188">
            <v>8300</v>
          </cell>
          <cell r="D188">
            <v>2</v>
          </cell>
          <cell r="E188">
            <v>3</v>
          </cell>
          <cell r="F188">
            <v>1</v>
          </cell>
          <cell r="G188">
            <v>6000</v>
          </cell>
          <cell r="H188">
            <v>6200</v>
          </cell>
          <cell r="I188">
            <v>622</v>
          </cell>
          <cell r="J188">
            <v>2</v>
          </cell>
          <cell r="K188" t="str">
            <v>Mejoramiento y/o ampliación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str">
            <v>Obra</v>
          </cell>
          <cell r="V188" t="str">
            <v>FC</v>
          </cell>
        </row>
        <row r="189">
          <cell r="A189">
            <v>134</v>
          </cell>
          <cell r="B189">
            <v>2017</v>
          </cell>
          <cell r="C189">
            <v>8300</v>
          </cell>
          <cell r="D189">
            <v>2</v>
          </cell>
          <cell r="E189">
            <v>3</v>
          </cell>
          <cell r="F189">
            <v>1</v>
          </cell>
          <cell r="G189">
            <v>6000</v>
          </cell>
          <cell r="H189">
            <v>6200</v>
          </cell>
          <cell r="I189">
            <v>622</v>
          </cell>
          <cell r="J189">
            <v>2</v>
          </cell>
          <cell r="K189" t="str">
            <v xml:space="preserve">Dependencia:
Nombre:
Domicilio: 
Meta: 
Etapa: 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 t="str">
            <v>Obra</v>
          </cell>
          <cell r="V189" t="str">
            <v>FC</v>
          </cell>
        </row>
      </sheetData>
      <sheetData sheetId="3">
        <row r="58">
          <cell r="A58">
            <v>1</v>
          </cell>
          <cell r="B58">
            <v>2017</v>
          </cell>
          <cell r="C58">
            <v>8300</v>
          </cell>
          <cell r="D58">
            <v>2</v>
          </cell>
          <cell r="E58">
            <v>2</v>
          </cell>
          <cell r="F58">
            <v>1</v>
          </cell>
          <cell r="G58">
            <v>2000</v>
          </cell>
          <cell r="K58" t="str">
            <v>MATERIALES Y SUMINISTROS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2</v>
          </cell>
          <cell r="B59">
            <v>2017</v>
          </cell>
          <cell r="C59">
            <v>8300</v>
          </cell>
          <cell r="D59">
            <v>2</v>
          </cell>
          <cell r="E59">
            <v>2</v>
          </cell>
          <cell r="F59">
            <v>1</v>
          </cell>
          <cell r="G59">
            <v>2000</v>
          </cell>
          <cell r="H59">
            <v>2100</v>
          </cell>
          <cell r="K59" t="str">
            <v>Materiales de Administración, Emisión de Documentos y Artículos Oficiales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3</v>
          </cell>
          <cell r="B60">
            <v>2017</v>
          </cell>
          <cell r="C60">
            <v>8300</v>
          </cell>
          <cell r="D60">
            <v>2</v>
          </cell>
          <cell r="E60">
            <v>2</v>
          </cell>
          <cell r="F60">
            <v>1</v>
          </cell>
          <cell r="G60">
            <v>2000</v>
          </cell>
          <cell r="H60">
            <v>2100</v>
          </cell>
          <cell r="I60">
            <v>212</v>
          </cell>
          <cell r="K60" t="str">
            <v>Materiales y útiles de impresión y reproducción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4</v>
          </cell>
          <cell r="B61">
            <v>2017</v>
          </cell>
          <cell r="C61">
            <v>8300</v>
          </cell>
          <cell r="D61">
            <v>2</v>
          </cell>
          <cell r="E61">
            <v>2</v>
          </cell>
          <cell r="F61">
            <v>1</v>
          </cell>
          <cell r="G61">
            <v>2000</v>
          </cell>
          <cell r="H61">
            <v>2100</v>
          </cell>
          <cell r="I61">
            <v>212</v>
          </cell>
          <cell r="J61">
            <v>1</v>
          </cell>
          <cell r="K61" t="str">
            <v>Materiales y útiles de impresión y reproducción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 t="str">
            <v>Pieza/
Lote</v>
          </cell>
          <cell r="V61" t="str">
            <v>AE</v>
          </cell>
        </row>
        <row r="62">
          <cell r="A62">
            <v>5</v>
          </cell>
          <cell r="B62">
            <v>2017</v>
          </cell>
          <cell r="C62">
            <v>8300</v>
          </cell>
          <cell r="D62">
            <v>2</v>
          </cell>
          <cell r="E62">
            <v>2</v>
          </cell>
          <cell r="F62">
            <v>1</v>
          </cell>
          <cell r="G62">
            <v>2000</v>
          </cell>
          <cell r="H62">
            <v>2700</v>
          </cell>
          <cell r="K62" t="str">
            <v>Vestuario, Blancos, Prendas de Protección y Artículos Deportivos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6</v>
          </cell>
          <cell r="B63">
            <v>2017</v>
          </cell>
          <cell r="C63">
            <v>8300</v>
          </cell>
          <cell r="D63">
            <v>2</v>
          </cell>
          <cell r="E63">
            <v>2</v>
          </cell>
          <cell r="F63">
            <v>1</v>
          </cell>
          <cell r="G63">
            <v>2000</v>
          </cell>
          <cell r="H63">
            <v>2700</v>
          </cell>
          <cell r="I63">
            <v>271</v>
          </cell>
          <cell r="K63" t="str">
            <v>Vestuario y uniformes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7</v>
          </cell>
          <cell r="B64">
            <v>2017</v>
          </cell>
          <cell r="C64">
            <v>8300</v>
          </cell>
          <cell r="D64">
            <v>2</v>
          </cell>
          <cell r="E64">
            <v>2</v>
          </cell>
          <cell r="F64">
            <v>1</v>
          </cell>
          <cell r="G64">
            <v>2000</v>
          </cell>
          <cell r="H64">
            <v>2700</v>
          </cell>
          <cell r="I64">
            <v>271</v>
          </cell>
          <cell r="J64">
            <v>1</v>
          </cell>
          <cell r="K64" t="str">
            <v>Botas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 t="str">
            <v xml:space="preserve">Par </v>
          </cell>
          <cell r="V64" t="str">
            <v>FC</v>
          </cell>
        </row>
        <row r="65">
          <cell r="A65">
            <v>8</v>
          </cell>
          <cell r="B65">
            <v>2017</v>
          </cell>
          <cell r="C65">
            <v>8300</v>
          </cell>
          <cell r="D65">
            <v>2</v>
          </cell>
          <cell r="E65">
            <v>2</v>
          </cell>
          <cell r="F65">
            <v>1</v>
          </cell>
          <cell r="G65">
            <v>2000</v>
          </cell>
          <cell r="H65">
            <v>2700</v>
          </cell>
          <cell r="I65">
            <v>271</v>
          </cell>
          <cell r="J65">
            <v>2</v>
          </cell>
          <cell r="K65" t="str">
            <v>Camisa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Pieza</v>
          </cell>
          <cell r="V65" t="str">
            <v>FC</v>
          </cell>
        </row>
        <row r="66">
          <cell r="A66">
            <v>9</v>
          </cell>
          <cell r="B66">
            <v>2017</v>
          </cell>
          <cell r="C66">
            <v>8300</v>
          </cell>
          <cell r="D66">
            <v>2</v>
          </cell>
          <cell r="E66">
            <v>2</v>
          </cell>
          <cell r="F66">
            <v>1</v>
          </cell>
          <cell r="G66">
            <v>2000</v>
          </cell>
          <cell r="H66">
            <v>2700</v>
          </cell>
          <cell r="I66">
            <v>271</v>
          </cell>
          <cell r="J66">
            <v>3</v>
          </cell>
          <cell r="K66" t="str">
            <v>Chamarra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Pieza</v>
          </cell>
          <cell r="V66" t="str">
            <v>FC</v>
          </cell>
        </row>
        <row r="67">
          <cell r="A67">
            <v>10</v>
          </cell>
          <cell r="B67">
            <v>2017</v>
          </cell>
          <cell r="C67">
            <v>8300</v>
          </cell>
          <cell r="D67">
            <v>2</v>
          </cell>
          <cell r="E67">
            <v>2</v>
          </cell>
          <cell r="F67">
            <v>1</v>
          </cell>
          <cell r="G67">
            <v>2000</v>
          </cell>
          <cell r="H67">
            <v>2700</v>
          </cell>
          <cell r="I67">
            <v>271</v>
          </cell>
          <cell r="J67">
            <v>4</v>
          </cell>
          <cell r="K67" t="str">
            <v>Fornitura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 t="str">
            <v>Pieza</v>
          </cell>
          <cell r="V67" t="str">
            <v>FC</v>
          </cell>
        </row>
        <row r="68">
          <cell r="A68">
            <v>11</v>
          </cell>
          <cell r="B68">
            <v>2017</v>
          </cell>
          <cell r="C68">
            <v>8300</v>
          </cell>
          <cell r="D68">
            <v>2</v>
          </cell>
          <cell r="E68">
            <v>2</v>
          </cell>
          <cell r="F68">
            <v>1</v>
          </cell>
          <cell r="G68">
            <v>2000</v>
          </cell>
          <cell r="H68">
            <v>2700</v>
          </cell>
          <cell r="I68">
            <v>271</v>
          </cell>
          <cell r="J68">
            <v>5</v>
          </cell>
          <cell r="K68" t="str">
            <v>Gorra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 t="str">
            <v>Pieza</v>
          </cell>
          <cell r="V68" t="str">
            <v>FC</v>
          </cell>
        </row>
        <row r="69">
          <cell r="A69">
            <v>12</v>
          </cell>
          <cell r="B69">
            <v>2017</v>
          </cell>
          <cell r="C69">
            <v>8300</v>
          </cell>
          <cell r="D69">
            <v>2</v>
          </cell>
          <cell r="E69">
            <v>2</v>
          </cell>
          <cell r="F69">
            <v>1</v>
          </cell>
          <cell r="G69">
            <v>2000</v>
          </cell>
          <cell r="H69">
            <v>2700</v>
          </cell>
          <cell r="I69">
            <v>271</v>
          </cell>
          <cell r="J69">
            <v>6</v>
          </cell>
          <cell r="K69" t="str">
            <v>Pantalón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 t="str">
            <v>Pieza</v>
          </cell>
          <cell r="V69" t="str">
            <v>FC</v>
          </cell>
        </row>
        <row r="70">
          <cell r="A70">
            <v>13</v>
          </cell>
          <cell r="B70">
            <v>2017</v>
          </cell>
          <cell r="C70">
            <v>8300</v>
          </cell>
          <cell r="D70">
            <v>2</v>
          </cell>
          <cell r="E70">
            <v>2</v>
          </cell>
          <cell r="F70">
            <v>1</v>
          </cell>
          <cell r="G70">
            <v>2000</v>
          </cell>
          <cell r="H70">
            <v>2700</v>
          </cell>
          <cell r="I70">
            <v>271</v>
          </cell>
          <cell r="J70">
            <v>7</v>
          </cell>
          <cell r="K70" t="str">
            <v>Pants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 t="str">
            <v>Pieza</v>
          </cell>
          <cell r="V70" t="str">
            <v>FC</v>
          </cell>
        </row>
        <row r="71">
          <cell r="A71">
            <v>14</v>
          </cell>
          <cell r="B71">
            <v>2017</v>
          </cell>
          <cell r="C71">
            <v>8300</v>
          </cell>
          <cell r="D71">
            <v>2</v>
          </cell>
          <cell r="E71">
            <v>2</v>
          </cell>
          <cell r="F71">
            <v>1</v>
          </cell>
          <cell r="G71">
            <v>2000</v>
          </cell>
          <cell r="H71">
            <v>2700</v>
          </cell>
          <cell r="I71">
            <v>271</v>
          </cell>
          <cell r="J71">
            <v>8</v>
          </cell>
          <cell r="K71" t="str">
            <v xml:space="preserve">Pasa montañas 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 t="str">
            <v>Pieza</v>
          </cell>
          <cell r="V71" t="str">
            <v>FC</v>
          </cell>
        </row>
        <row r="72">
          <cell r="A72">
            <v>15</v>
          </cell>
          <cell r="B72">
            <v>2017</v>
          </cell>
          <cell r="C72">
            <v>8300</v>
          </cell>
          <cell r="D72">
            <v>2</v>
          </cell>
          <cell r="E72">
            <v>2</v>
          </cell>
          <cell r="F72">
            <v>1</v>
          </cell>
          <cell r="G72">
            <v>2000</v>
          </cell>
          <cell r="H72">
            <v>2700</v>
          </cell>
          <cell r="I72">
            <v>271</v>
          </cell>
          <cell r="J72">
            <v>9</v>
          </cell>
          <cell r="K72" t="str">
            <v>Playera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 t="str">
            <v>Pieza</v>
          </cell>
          <cell r="V72" t="str">
            <v>FC</v>
          </cell>
        </row>
        <row r="73">
          <cell r="A73">
            <v>16</v>
          </cell>
          <cell r="B73">
            <v>2017</v>
          </cell>
          <cell r="C73">
            <v>8300</v>
          </cell>
          <cell r="D73">
            <v>2</v>
          </cell>
          <cell r="E73">
            <v>2</v>
          </cell>
          <cell r="F73">
            <v>1</v>
          </cell>
          <cell r="G73">
            <v>2000</v>
          </cell>
          <cell r="H73">
            <v>2700</v>
          </cell>
          <cell r="I73">
            <v>271</v>
          </cell>
          <cell r="J73">
            <v>10</v>
          </cell>
          <cell r="K73" t="str">
            <v>Short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 t="str">
            <v>Pieza</v>
          </cell>
          <cell r="V73" t="str">
            <v>FC</v>
          </cell>
        </row>
        <row r="74">
          <cell r="A74">
            <v>17</v>
          </cell>
          <cell r="B74">
            <v>2017</v>
          </cell>
          <cell r="C74">
            <v>8300</v>
          </cell>
          <cell r="D74">
            <v>2</v>
          </cell>
          <cell r="E74">
            <v>2</v>
          </cell>
          <cell r="F74">
            <v>1</v>
          </cell>
          <cell r="G74">
            <v>2000</v>
          </cell>
          <cell r="H74">
            <v>2700</v>
          </cell>
          <cell r="I74">
            <v>271</v>
          </cell>
          <cell r="J74">
            <v>11</v>
          </cell>
          <cell r="K74" t="str">
            <v>Sudadera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 t="str">
            <v>Pieza</v>
          </cell>
          <cell r="V74" t="str">
            <v>FC</v>
          </cell>
        </row>
        <row r="75">
          <cell r="A75">
            <v>18</v>
          </cell>
          <cell r="B75">
            <v>2017</v>
          </cell>
          <cell r="C75">
            <v>8300</v>
          </cell>
          <cell r="D75">
            <v>2</v>
          </cell>
          <cell r="E75">
            <v>2</v>
          </cell>
          <cell r="F75">
            <v>1</v>
          </cell>
          <cell r="G75">
            <v>2000</v>
          </cell>
          <cell r="H75">
            <v>2700</v>
          </cell>
          <cell r="I75">
            <v>271</v>
          </cell>
          <cell r="J75">
            <v>12</v>
          </cell>
          <cell r="K75" t="str">
            <v>Tenis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 t="str">
            <v>Pieza</v>
          </cell>
          <cell r="V75" t="str">
            <v>FC</v>
          </cell>
        </row>
        <row r="76">
          <cell r="A76">
            <v>19</v>
          </cell>
          <cell r="B76">
            <v>2017</v>
          </cell>
          <cell r="C76">
            <v>8300</v>
          </cell>
          <cell r="D76">
            <v>2</v>
          </cell>
          <cell r="E76">
            <v>2</v>
          </cell>
          <cell r="F76">
            <v>1</v>
          </cell>
          <cell r="G76">
            <v>2000</v>
          </cell>
          <cell r="H76">
            <v>2700</v>
          </cell>
          <cell r="I76">
            <v>271</v>
          </cell>
          <cell r="J76">
            <v>13</v>
          </cell>
          <cell r="K76" t="str">
            <v>Zapato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 t="str">
            <v xml:space="preserve">Par </v>
          </cell>
          <cell r="V76" t="str">
            <v>FC</v>
          </cell>
        </row>
        <row r="77">
          <cell r="A77">
            <v>20</v>
          </cell>
          <cell r="B77">
            <v>2017</v>
          </cell>
          <cell r="C77">
            <v>8300</v>
          </cell>
          <cell r="D77">
            <v>2</v>
          </cell>
          <cell r="E77">
            <v>2</v>
          </cell>
          <cell r="F77">
            <v>1</v>
          </cell>
          <cell r="G77">
            <v>2000</v>
          </cell>
          <cell r="H77">
            <v>2700</v>
          </cell>
          <cell r="I77">
            <v>272</v>
          </cell>
          <cell r="K77" t="str">
            <v>Prendas de seguridad y protección personal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21</v>
          </cell>
          <cell r="B78">
            <v>2017</v>
          </cell>
          <cell r="C78">
            <v>8300</v>
          </cell>
          <cell r="D78">
            <v>2</v>
          </cell>
          <cell r="E78">
            <v>2</v>
          </cell>
          <cell r="F78">
            <v>1</v>
          </cell>
          <cell r="G78">
            <v>2000</v>
          </cell>
          <cell r="H78">
            <v>2700</v>
          </cell>
          <cell r="I78">
            <v>272</v>
          </cell>
          <cell r="J78">
            <v>1</v>
          </cell>
          <cell r="K78" t="str">
            <v>Traje de contacto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 t="str">
            <v>Pieza</v>
          </cell>
          <cell r="V78" t="str">
            <v>FC</v>
          </cell>
        </row>
        <row r="79">
          <cell r="A79">
            <v>22</v>
          </cell>
          <cell r="B79">
            <v>2017</v>
          </cell>
          <cell r="C79">
            <v>8300</v>
          </cell>
          <cell r="D79">
            <v>2</v>
          </cell>
          <cell r="E79">
            <v>2</v>
          </cell>
          <cell r="F79">
            <v>1</v>
          </cell>
          <cell r="G79">
            <v>2000</v>
          </cell>
          <cell r="H79">
            <v>2800</v>
          </cell>
          <cell r="K79" t="str">
            <v>Materiales y Suministros para Seguridad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>
            <v>23</v>
          </cell>
          <cell r="B80">
            <v>2017</v>
          </cell>
          <cell r="C80">
            <v>8300</v>
          </cell>
          <cell r="D80">
            <v>2</v>
          </cell>
          <cell r="E80">
            <v>2</v>
          </cell>
          <cell r="F80">
            <v>1</v>
          </cell>
          <cell r="G80">
            <v>2000</v>
          </cell>
          <cell r="H80">
            <v>2800</v>
          </cell>
          <cell r="I80">
            <v>282</v>
          </cell>
          <cell r="K80" t="str">
            <v>Materiales de Seguridad Pública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>
            <v>24</v>
          </cell>
          <cell r="B81">
            <v>2017</v>
          </cell>
          <cell r="C81">
            <v>8300</v>
          </cell>
          <cell r="D81">
            <v>2</v>
          </cell>
          <cell r="E81">
            <v>2</v>
          </cell>
          <cell r="F81">
            <v>1</v>
          </cell>
          <cell r="G81">
            <v>2000</v>
          </cell>
          <cell r="H81">
            <v>2800</v>
          </cell>
          <cell r="I81">
            <v>282</v>
          </cell>
          <cell r="J81">
            <v>1</v>
          </cell>
          <cell r="K81" t="str">
            <v>Bengalas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Pieza</v>
          </cell>
          <cell r="V81" t="str">
            <v>FC</v>
          </cell>
        </row>
        <row r="82">
          <cell r="A82">
            <v>25</v>
          </cell>
          <cell r="B82">
            <v>2017</v>
          </cell>
          <cell r="C82">
            <v>8300</v>
          </cell>
          <cell r="D82">
            <v>2</v>
          </cell>
          <cell r="E82">
            <v>2</v>
          </cell>
          <cell r="F82">
            <v>1</v>
          </cell>
          <cell r="G82">
            <v>2000</v>
          </cell>
          <cell r="H82">
            <v>2800</v>
          </cell>
          <cell r="I82">
            <v>282</v>
          </cell>
          <cell r="J82">
            <v>2</v>
          </cell>
          <cell r="K82" t="str">
            <v>Botes de humo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Pieza</v>
          </cell>
          <cell r="V82" t="str">
            <v>FC</v>
          </cell>
        </row>
        <row r="83">
          <cell r="A83">
            <v>26</v>
          </cell>
          <cell r="B83">
            <v>2017</v>
          </cell>
          <cell r="C83">
            <v>8300</v>
          </cell>
          <cell r="D83">
            <v>2</v>
          </cell>
          <cell r="E83">
            <v>2</v>
          </cell>
          <cell r="F83">
            <v>1</v>
          </cell>
          <cell r="G83">
            <v>2000</v>
          </cell>
          <cell r="H83">
            <v>2800</v>
          </cell>
          <cell r="I83">
            <v>282</v>
          </cell>
          <cell r="J83">
            <v>3</v>
          </cell>
          <cell r="K83" t="str">
            <v>Gas lacrimógeno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Pieza</v>
          </cell>
          <cell r="V83" t="str">
            <v>FC</v>
          </cell>
        </row>
        <row r="84">
          <cell r="A84">
            <v>27</v>
          </cell>
          <cell r="B84">
            <v>2017</v>
          </cell>
          <cell r="C84">
            <v>8300</v>
          </cell>
          <cell r="D84">
            <v>2</v>
          </cell>
          <cell r="E84">
            <v>2</v>
          </cell>
          <cell r="F84">
            <v>1</v>
          </cell>
          <cell r="G84">
            <v>2000</v>
          </cell>
          <cell r="H84">
            <v>2800</v>
          </cell>
          <cell r="I84">
            <v>282</v>
          </cell>
          <cell r="J84">
            <v>4</v>
          </cell>
          <cell r="K84" t="str">
            <v>Granadas para entrenamiento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Pieza</v>
          </cell>
          <cell r="V84" t="str">
            <v>FC</v>
          </cell>
        </row>
        <row r="85">
          <cell r="A85">
            <v>28</v>
          </cell>
          <cell r="B85">
            <v>2017</v>
          </cell>
          <cell r="C85">
            <v>8300</v>
          </cell>
          <cell r="D85">
            <v>2</v>
          </cell>
          <cell r="E85">
            <v>2</v>
          </cell>
          <cell r="F85">
            <v>1</v>
          </cell>
          <cell r="G85">
            <v>2000</v>
          </cell>
          <cell r="H85">
            <v>2800</v>
          </cell>
          <cell r="I85">
            <v>282</v>
          </cell>
          <cell r="J85">
            <v>5</v>
          </cell>
          <cell r="K85" t="str">
            <v>Municiones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Millar</v>
          </cell>
          <cell r="V85" t="str">
            <v>FC</v>
          </cell>
        </row>
        <row r="86">
          <cell r="A86">
            <v>29</v>
          </cell>
          <cell r="B86">
            <v>2017</v>
          </cell>
          <cell r="C86">
            <v>8300</v>
          </cell>
          <cell r="D86">
            <v>2</v>
          </cell>
          <cell r="E86">
            <v>2</v>
          </cell>
          <cell r="F86">
            <v>1</v>
          </cell>
          <cell r="G86">
            <v>2000</v>
          </cell>
          <cell r="H86">
            <v>2800</v>
          </cell>
          <cell r="I86">
            <v>282</v>
          </cell>
          <cell r="J86">
            <v>6</v>
          </cell>
          <cell r="K86" t="str">
            <v>Proyectiles para entrenamiento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Pieza</v>
          </cell>
          <cell r="V86" t="str">
            <v>FC</v>
          </cell>
        </row>
        <row r="87">
          <cell r="A87">
            <v>30</v>
          </cell>
          <cell r="B87">
            <v>2017</v>
          </cell>
          <cell r="C87">
            <v>8300</v>
          </cell>
          <cell r="D87">
            <v>2</v>
          </cell>
          <cell r="E87">
            <v>2</v>
          </cell>
          <cell r="F87">
            <v>1</v>
          </cell>
          <cell r="G87">
            <v>2000</v>
          </cell>
          <cell r="H87">
            <v>2800</v>
          </cell>
          <cell r="I87">
            <v>283</v>
          </cell>
          <cell r="K87" t="str">
            <v>Prendas de protección para seguridad pública y nacional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A88">
            <v>31</v>
          </cell>
          <cell r="B88">
            <v>2017</v>
          </cell>
          <cell r="C88">
            <v>8300</v>
          </cell>
          <cell r="D88">
            <v>2</v>
          </cell>
          <cell r="E88">
            <v>2</v>
          </cell>
          <cell r="F88">
            <v>1</v>
          </cell>
          <cell r="G88">
            <v>2000</v>
          </cell>
          <cell r="H88">
            <v>2800</v>
          </cell>
          <cell r="I88">
            <v>283</v>
          </cell>
          <cell r="J88">
            <v>1</v>
          </cell>
          <cell r="K88" t="str">
            <v>Bastón PR-24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Pieza</v>
          </cell>
          <cell r="V88" t="str">
            <v>FC</v>
          </cell>
        </row>
        <row r="89">
          <cell r="A89">
            <v>32</v>
          </cell>
          <cell r="B89">
            <v>2017</v>
          </cell>
          <cell r="C89">
            <v>8300</v>
          </cell>
          <cell r="D89">
            <v>2</v>
          </cell>
          <cell r="E89">
            <v>2</v>
          </cell>
          <cell r="F89">
            <v>1</v>
          </cell>
          <cell r="G89">
            <v>2000</v>
          </cell>
          <cell r="H89">
            <v>2800</v>
          </cell>
          <cell r="I89">
            <v>283</v>
          </cell>
          <cell r="J89">
            <v>2</v>
          </cell>
          <cell r="K89" t="str">
            <v>Candado de mano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Pieza</v>
          </cell>
          <cell r="V89" t="str">
            <v>FC</v>
          </cell>
        </row>
        <row r="90">
          <cell r="A90">
            <v>33</v>
          </cell>
          <cell r="B90">
            <v>2017</v>
          </cell>
          <cell r="C90">
            <v>8300</v>
          </cell>
          <cell r="D90">
            <v>2</v>
          </cell>
          <cell r="E90">
            <v>2</v>
          </cell>
          <cell r="F90">
            <v>1</v>
          </cell>
          <cell r="G90">
            <v>2000</v>
          </cell>
          <cell r="H90">
            <v>2800</v>
          </cell>
          <cell r="I90">
            <v>283</v>
          </cell>
          <cell r="J90">
            <v>3</v>
          </cell>
          <cell r="K90" t="str">
            <v xml:space="preserve">Careta 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Pieza</v>
          </cell>
          <cell r="V90" t="str">
            <v>FC</v>
          </cell>
        </row>
        <row r="91">
          <cell r="A91">
            <v>34</v>
          </cell>
          <cell r="B91">
            <v>2017</v>
          </cell>
          <cell r="C91">
            <v>8300</v>
          </cell>
          <cell r="D91">
            <v>2</v>
          </cell>
          <cell r="E91">
            <v>2</v>
          </cell>
          <cell r="F91">
            <v>1</v>
          </cell>
          <cell r="G91">
            <v>2000</v>
          </cell>
          <cell r="H91">
            <v>2800</v>
          </cell>
          <cell r="I91">
            <v>283</v>
          </cell>
          <cell r="J91">
            <v>4</v>
          </cell>
          <cell r="K91" t="str">
            <v>Careta para gotcha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Pieza</v>
          </cell>
          <cell r="V91" t="str">
            <v>FC</v>
          </cell>
        </row>
        <row r="92">
          <cell r="A92">
            <v>35</v>
          </cell>
          <cell r="B92">
            <v>2017</v>
          </cell>
          <cell r="C92">
            <v>8300</v>
          </cell>
          <cell r="D92">
            <v>2</v>
          </cell>
          <cell r="E92">
            <v>2</v>
          </cell>
          <cell r="F92">
            <v>1</v>
          </cell>
          <cell r="G92">
            <v>2000</v>
          </cell>
          <cell r="H92">
            <v>2800</v>
          </cell>
          <cell r="I92">
            <v>283</v>
          </cell>
          <cell r="J92">
            <v>5</v>
          </cell>
          <cell r="K92" t="str">
            <v>Casco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Pieza</v>
          </cell>
          <cell r="V92" t="str">
            <v>FC</v>
          </cell>
        </row>
        <row r="93">
          <cell r="A93">
            <v>36</v>
          </cell>
          <cell r="B93">
            <v>2017</v>
          </cell>
          <cell r="C93">
            <v>8300</v>
          </cell>
          <cell r="D93">
            <v>2</v>
          </cell>
          <cell r="E93">
            <v>2</v>
          </cell>
          <cell r="F93">
            <v>1</v>
          </cell>
          <cell r="G93">
            <v>2000</v>
          </cell>
          <cell r="H93">
            <v>2800</v>
          </cell>
          <cell r="I93">
            <v>283</v>
          </cell>
          <cell r="J93">
            <v>6</v>
          </cell>
          <cell r="K93" t="str">
            <v xml:space="preserve">Cinturón 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Pieza</v>
          </cell>
          <cell r="V93" t="str">
            <v>FC</v>
          </cell>
        </row>
        <row r="94">
          <cell r="A94">
            <v>37</v>
          </cell>
          <cell r="B94">
            <v>2017</v>
          </cell>
          <cell r="C94">
            <v>8300</v>
          </cell>
          <cell r="D94">
            <v>2</v>
          </cell>
          <cell r="E94">
            <v>2</v>
          </cell>
          <cell r="F94">
            <v>1</v>
          </cell>
          <cell r="G94">
            <v>2000</v>
          </cell>
          <cell r="H94">
            <v>2800</v>
          </cell>
          <cell r="I94">
            <v>283</v>
          </cell>
          <cell r="J94">
            <v>7</v>
          </cell>
          <cell r="K94" t="str">
            <v>Coderas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Pieza</v>
          </cell>
          <cell r="V94" t="str">
            <v>FC</v>
          </cell>
        </row>
        <row r="95">
          <cell r="A95">
            <v>38</v>
          </cell>
          <cell r="B95">
            <v>2017</v>
          </cell>
          <cell r="C95">
            <v>8300</v>
          </cell>
          <cell r="D95">
            <v>2</v>
          </cell>
          <cell r="E95">
            <v>2</v>
          </cell>
          <cell r="F95">
            <v>1</v>
          </cell>
          <cell r="G95">
            <v>2000</v>
          </cell>
          <cell r="H95">
            <v>2800</v>
          </cell>
          <cell r="I95">
            <v>283</v>
          </cell>
          <cell r="J95">
            <v>8</v>
          </cell>
          <cell r="K95" t="str">
            <v>Cuchillos de utilería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Pieza</v>
          </cell>
          <cell r="V95" t="str">
            <v>FC</v>
          </cell>
        </row>
        <row r="96">
          <cell r="A96">
            <v>39</v>
          </cell>
          <cell r="B96">
            <v>2017</v>
          </cell>
          <cell r="C96">
            <v>8300</v>
          </cell>
          <cell r="D96">
            <v>2</v>
          </cell>
          <cell r="E96">
            <v>2</v>
          </cell>
          <cell r="F96">
            <v>1</v>
          </cell>
          <cell r="G96">
            <v>2000</v>
          </cell>
          <cell r="H96">
            <v>2800</v>
          </cell>
          <cell r="I96">
            <v>283</v>
          </cell>
          <cell r="J96">
            <v>9</v>
          </cell>
          <cell r="K96" t="str">
            <v>Cuerdas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Pieza</v>
          </cell>
          <cell r="V96" t="str">
            <v>FC</v>
          </cell>
        </row>
        <row r="97">
          <cell r="A97">
            <v>40</v>
          </cell>
          <cell r="B97">
            <v>2017</v>
          </cell>
          <cell r="C97">
            <v>8300</v>
          </cell>
          <cell r="D97">
            <v>2</v>
          </cell>
          <cell r="E97">
            <v>2</v>
          </cell>
          <cell r="F97">
            <v>1</v>
          </cell>
          <cell r="G97">
            <v>2000</v>
          </cell>
          <cell r="H97">
            <v>2800</v>
          </cell>
          <cell r="I97">
            <v>283</v>
          </cell>
          <cell r="J97">
            <v>10</v>
          </cell>
          <cell r="K97" t="str">
            <v>Descensor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Pieza</v>
          </cell>
          <cell r="V97" t="str">
            <v>FC</v>
          </cell>
        </row>
        <row r="98">
          <cell r="A98">
            <v>41</v>
          </cell>
          <cell r="B98">
            <v>2017</v>
          </cell>
          <cell r="C98">
            <v>8300</v>
          </cell>
          <cell r="D98">
            <v>2</v>
          </cell>
          <cell r="E98">
            <v>2</v>
          </cell>
          <cell r="F98">
            <v>1</v>
          </cell>
          <cell r="G98">
            <v>2000</v>
          </cell>
          <cell r="H98">
            <v>2800</v>
          </cell>
          <cell r="I98">
            <v>283</v>
          </cell>
          <cell r="J98">
            <v>11</v>
          </cell>
          <cell r="K98" t="str">
            <v xml:space="preserve">Equipo antimotín 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Pieza</v>
          </cell>
          <cell r="V98" t="str">
            <v>FC</v>
          </cell>
        </row>
        <row r="99">
          <cell r="A99">
            <v>42</v>
          </cell>
          <cell r="B99">
            <v>2017</v>
          </cell>
          <cell r="C99">
            <v>8300</v>
          </cell>
          <cell r="D99">
            <v>2</v>
          </cell>
          <cell r="E99">
            <v>2</v>
          </cell>
          <cell r="F99">
            <v>1</v>
          </cell>
          <cell r="G99">
            <v>2000</v>
          </cell>
          <cell r="H99">
            <v>2800</v>
          </cell>
          <cell r="I99">
            <v>283</v>
          </cell>
          <cell r="J99">
            <v>12</v>
          </cell>
          <cell r="K99" t="str">
            <v xml:space="preserve">Equipo de rappel 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Pieza</v>
          </cell>
          <cell r="V99" t="str">
            <v>FC</v>
          </cell>
        </row>
        <row r="100">
          <cell r="A100">
            <v>43</v>
          </cell>
          <cell r="B100">
            <v>2017</v>
          </cell>
          <cell r="C100">
            <v>8300</v>
          </cell>
          <cell r="D100">
            <v>2</v>
          </cell>
          <cell r="E100">
            <v>2</v>
          </cell>
          <cell r="F100">
            <v>1</v>
          </cell>
          <cell r="G100">
            <v>2000</v>
          </cell>
          <cell r="H100">
            <v>2800</v>
          </cell>
          <cell r="I100">
            <v>283</v>
          </cell>
          <cell r="J100">
            <v>13</v>
          </cell>
          <cell r="K100" t="str">
            <v>Escudo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 t="str">
            <v>Pieza</v>
          </cell>
          <cell r="V100" t="str">
            <v>FC</v>
          </cell>
        </row>
        <row r="101">
          <cell r="A101">
            <v>44</v>
          </cell>
          <cell r="B101">
            <v>2017</v>
          </cell>
          <cell r="C101">
            <v>8300</v>
          </cell>
          <cell r="D101">
            <v>2</v>
          </cell>
          <cell r="E101">
            <v>2</v>
          </cell>
          <cell r="F101">
            <v>1</v>
          </cell>
          <cell r="G101">
            <v>2000</v>
          </cell>
          <cell r="H101">
            <v>2800</v>
          </cell>
          <cell r="I101">
            <v>283</v>
          </cell>
          <cell r="J101">
            <v>14</v>
          </cell>
          <cell r="K101" t="str">
            <v xml:space="preserve">Espejo 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 t="str">
            <v>Pieza</v>
          </cell>
          <cell r="V101" t="str">
            <v>FC</v>
          </cell>
        </row>
        <row r="102">
          <cell r="A102">
            <v>45</v>
          </cell>
          <cell r="B102">
            <v>2017</v>
          </cell>
          <cell r="C102">
            <v>8300</v>
          </cell>
          <cell r="D102">
            <v>2</v>
          </cell>
          <cell r="E102">
            <v>2</v>
          </cell>
          <cell r="F102">
            <v>1</v>
          </cell>
          <cell r="G102">
            <v>2000</v>
          </cell>
          <cell r="H102">
            <v>2800</v>
          </cell>
          <cell r="I102">
            <v>283</v>
          </cell>
          <cell r="J102">
            <v>15</v>
          </cell>
          <cell r="K102" t="str">
            <v>Esposas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 t="str">
            <v>Pieza</v>
          </cell>
          <cell r="V102" t="str">
            <v>FC</v>
          </cell>
        </row>
        <row r="103">
          <cell r="A103">
            <v>46</v>
          </cell>
          <cell r="B103">
            <v>2017</v>
          </cell>
          <cell r="C103">
            <v>8300</v>
          </cell>
          <cell r="D103">
            <v>2</v>
          </cell>
          <cell r="E103">
            <v>2</v>
          </cell>
          <cell r="F103">
            <v>1</v>
          </cell>
          <cell r="G103">
            <v>2000</v>
          </cell>
          <cell r="H103">
            <v>2800</v>
          </cell>
          <cell r="I103">
            <v>283</v>
          </cell>
          <cell r="J103">
            <v>16</v>
          </cell>
          <cell r="K103" t="str">
            <v>Fusiles de utilería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 t="str">
            <v>Pieza</v>
          </cell>
          <cell r="V103" t="str">
            <v>FC</v>
          </cell>
        </row>
        <row r="104">
          <cell r="A104">
            <v>47</v>
          </cell>
          <cell r="B104">
            <v>2017</v>
          </cell>
          <cell r="C104">
            <v>8300</v>
          </cell>
          <cell r="D104">
            <v>2</v>
          </cell>
          <cell r="E104">
            <v>2</v>
          </cell>
          <cell r="F104">
            <v>1</v>
          </cell>
          <cell r="G104">
            <v>2000</v>
          </cell>
          <cell r="H104">
            <v>2800</v>
          </cell>
          <cell r="I104">
            <v>283</v>
          </cell>
          <cell r="J104">
            <v>17</v>
          </cell>
          <cell r="K104" t="str">
            <v xml:space="preserve">Lámpara de mano 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 t="str">
            <v>Pieza</v>
          </cell>
          <cell r="V104" t="str">
            <v>FC</v>
          </cell>
        </row>
        <row r="105">
          <cell r="A105">
            <v>48</v>
          </cell>
          <cell r="B105">
            <v>2017</v>
          </cell>
          <cell r="C105">
            <v>8300</v>
          </cell>
          <cell r="D105">
            <v>2</v>
          </cell>
          <cell r="E105">
            <v>2</v>
          </cell>
          <cell r="F105">
            <v>1</v>
          </cell>
          <cell r="G105">
            <v>2000</v>
          </cell>
          <cell r="H105">
            <v>2800</v>
          </cell>
          <cell r="I105">
            <v>283</v>
          </cell>
          <cell r="J105">
            <v>18</v>
          </cell>
          <cell r="K105" t="str">
            <v xml:space="preserve">Maletín 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 t="str">
            <v>Pieza</v>
          </cell>
          <cell r="V105" t="str">
            <v>FC</v>
          </cell>
        </row>
        <row r="106">
          <cell r="A106">
            <v>49</v>
          </cell>
          <cell r="B106">
            <v>2017</v>
          </cell>
          <cell r="C106">
            <v>8300</v>
          </cell>
          <cell r="D106">
            <v>2</v>
          </cell>
          <cell r="E106">
            <v>2</v>
          </cell>
          <cell r="F106">
            <v>1</v>
          </cell>
          <cell r="G106">
            <v>2000</v>
          </cell>
          <cell r="H106">
            <v>2800</v>
          </cell>
          <cell r="I106">
            <v>283</v>
          </cell>
          <cell r="J106">
            <v>19</v>
          </cell>
          <cell r="K106" t="str">
            <v>Máscara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 t="str">
            <v>Pieza</v>
          </cell>
          <cell r="V106" t="str">
            <v>FC</v>
          </cell>
        </row>
        <row r="107">
          <cell r="A107">
            <v>50</v>
          </cell>
          <cell r="B107">
            <v>2017</v>
          </cell>
          <cell r="C107">
            <v>8300</v>
          </cell>
          <cell r="D107">
            <v>2</v>
          </cell>
          <cell r="E107">
            <v>2</v>
          </cell>
          <cell r="F107">
            <v>1</v>
          </cell>
          <cell r="G107">
            <v>2000</v>
          </cell>
          <cell r="H107">
            <v>2800</v>
          </cell>
          <cell r="I107">
            <v>283</v>
          </cell>
          <cell r="J107">
            <v>20</v>
          </cell>
          <cell r="K107" t="str">
            <v>Mochila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 t="str">
            <v>Pieza</v>
          </cell>
          <cell r="V107" t="str">
            <v>FC</v>
          </cell>
        </row>
        <row r="108">
          <cell r="A108">
            <v>51</v>
          </cell>
          <cell r="B108">
            <v>2017</v>
          </cell>
          <cell r="C108">
            <v>8300</v>
          </cell>
          <cell r="D108">
            <v>2</v>
          </cell>
          <cell r="E108">
            <v>2</v>
          </cell>
          <cell r="F108">
            <v>1</v>
          </cell>
          <cell r="G108">
            <v>2000</v>
          </cell>
          <cell r="H108">
            <v>2800</v>
          </cell>
          <cell r="I108">
            <v>283</v>
          </cell>
          <cell r="J108">
            <v>21</v>
          </cell>
          <cell r="K108" t="str">
            <v>Mosquetón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 t="str">
            <v>Pieza</v>
          </cell>
          <cell r="V108" t="str">
            <v>FC</v>
          </cell>
        </row>
        <row r="109">
          <cell r="A109">
            <v>52</v>
          </cell>
          <cell r="B109">
            <v>2017</v>
          </cell>
          <cell r="C109">
            <v>8300</v>
          </cell>
          <cell r="D109">
            <v>2</v>
          </cell>
          <cell r="E109">
            <v>2</v>
          </cell>
          <cell r="F109">
            <v>1</v>
          </cell>
          <cell r="G109">
            <v>2000</v>
          </cell>
          <cell r="H109">
            <v>2800</v>
          </cell>
          <cell r="I109">
            <v>283</v>
          </cell>
          <cell r="J109">
            <v>22</v>
          </cell>
          <cell r="K109" t="str">
            <v>Ocho de rescate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 t="str">
            <v>Pieza</v>
          </cell>
          <cell r="V109" t="str">
            <v>FC</v>
          </cell>
        </row>
        <row r="110">
          <cell r="A110">
            <v>53</v>
          </cell>
          <cell r="B110">
            <v>2017</v>
          </cell>
          <cell r="C110">
            <v>8300</v>
          </cell>
          <cell r="D110">
            <v>2</v>
          </cell>
          <cell r="E110">
            <v>2</v>
          </cell>
          <cell r="F110">
            <v>1</v>
          </cell>
          <cell r="G110">
            <v>2000</v>
          </cell>
          <cell r="H110">
            <v>2800</v>
          </cell>
          <cell r="I110">
            <v>283</v>
          </cell>
          <cell r="J110">
            <v>23</v>
          </cell>
          <cell r="K110" t="str">
            <v xml:space="preserve">Peto 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 t="str">
            <v>Pieza</v>
          </cell>
          <cell r="V110" t="str">
            <v>FC</v>
          </cell>
        </row>
        <row r="111">
          <cell r="A111">
            <v>54</v>
          </cell>
          <cell r="B111">
            <v>2017</v>
          </cell>
          <cell r="C111">
            <v>8300</v>
          </cell>
          <cell r="D111">
            <v>2</v>
          </cell>
          <cell r="E111">
            <v>2</v>
          </cell>
          <cell r="F111">
            <v>1</v>
          </cell>
          <cell r="G111">
            <v>2000</v>
          </cell>
          <cell r="H111">
            <v>2800</v>
          </cell>
          <cell r="I111">
            <v>283</v>
          </cell>
          <cell r="J111">
            <v>24</v>
          </cell>
          <cell r="K111" t="str">
            <v>Pistolas de utilería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 t="str">
            <v>Pieza</v>
          </cell>
          <cell r="V111" t="str">
            <v>FC</v>
          </cell>
        </row>
        <row r="112">
          <cell r="A112">
            <v>55</v>
          </cell>
          <cell r="B112">
            <v>2017</v>
          </cell>
          <cell r="C112">
            <v>8300</v>
          </cell>
          <cell r="D112">
            <v>2</v>
          </cell>
          <cell r="E112">
            <v>2</v>
          </cell>
          <cell r="F112">
            <v>1</v>
          </cell>
          <cell r="G112">
            <v>2000</v>
          </cell>
          <cell r="H112">
            <v>2800</v>
          </cell>
          <cell r="I112">
            <v>283</v>
          </cell>
          <cell r="J112">
            <v>25</v>
          </cell>
          <cell r="K112" t="str">
            <v xml:space="preserve">Placas 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 t="str">
            <v>Pieza</v>
          </cell>
          <cell r="V112" t="str">
            <v>FC</v>
          </cell>
        </row>
        <row r="113">
          <cell r="A113">
            <v>56</v>
          </cell>
          <cell r="B113">
            <v>2017</v>
          </cell>
          <cell r="C113">
            <v>8300</v>
          </cell>
          <cell r="D113">
            <v>2</v>
          </cell>
          <cell r="E113">
            <v>2</v>
          </cell>
          <cell r="F113">
            <v>1</v>
          </cell>
          <cell r="G113">
            <v>2000</v>
          </cell>
          <cell r="H113">
            <v>2800</v>
          </cell>
          <cell r="I113">
            <v>283</v>
          </cell>
          <cell r="J113">
            <v>26</v>
          </cell>
          <cell r="K113" t="str">
            <v>Porta cargador arma larga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 t="str">
            <v>Pieza</v>
          </cell>
          <cell r="V113" t="str">
            <v>FC</v>
          </cell>
        </row>
        <row r="114">
          <cell r="A114">
            <v>57</v>
          </cell>
          <cell r="B114">
            <v>2017</v>
          </cell>
          <cell r="C114">
            <v>8300</v>
          </cell>
          <cell r="D114">
            <v>2</v>
          </cell>
          <cell r="E114">
            <v>2</v>
          </cell>
          <cell r="F114">
            <v>1</v>
          </cell>
          <cell r="G114">
            <v>2000</v>
          </cell>
          <cell r="H114">
            <v>2800</v>
          </cell>
          <cell r="I114">
            <v>283</v>
          </cell>
          <cell r="J114">
            <v>27</v>
          </cell>
          <cell r="K114" t="str">
            <v>Protecciones visuales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 t="str">
            <v>Pieza</v>
          </cell>
          <cell r="V114" t="str">
            <v>FC</v>
          </cell>
        </row>
        <row r="115">
          <cell r="A115">
            <v>58</v>
          </cell>
          <cell r="B115">
            <v>2017</v>
          </cell>
          <cell r="C115">
            <v>8300</v>
          </cell>
          <cell r="D115">
            <v>2</v>
          </cell>
          <cell r="E115">
            <v>2</v>
          </cell>
          <cell r="F115">
            <v>1</v>
          </cell>
          <cell r="G115">
            <v>2000</v>
          </cell>
          <cell r="H115">
            <v>2800</v>
          </cell>
          <cell r="I115">
            <v>283</v>
          </cell>
          <cell r="J115">
            <v>28</v>
          </cell>
          <cell r="K115" t="str">
            <v>Protectores auditivos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 t="str">
            <v>Pieza</v>
          </cell>
          <cell r="V115" t="str">
            <v>FC</v>
          </cell>
        </row>
        <row r="116">
          <cell r="A116">
            <v>59</v>
          </cell>
          <cell r="B116">
            <v>2017</v>
          </cell>
          <cell r="C116">
            <v>8300</v>
          </cell>
          <cell r="D116">
            <v>2</v>
          </cell>
          <cell r="E116">
            <v>2</v>
          </cell>
          <cell r="F116">
            <v>1</v>
          </cell>
          <cell r="G116">
            <v>2000</v>
          </cell>
          <cell r="H116">
            <v>2800</v>
          </cell>
          <cell r="I116">
            <v>283</v>
          </cell>
          <cell r="J116">
            <v>29</v>
          </cell>
          <cell r="K116" t="str">
            <v>Reductor de grilletes para esposas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 t="str">
            <v>Pieza</v>
          </cell>
          <cell r="V116" t="str">
            <v>FC</v>
          </cell>
        </row>
        <row r="117">
          <cell r="A117">
            <v>60</v>
          </cell>
          <cell r="B117">
            <v>2017</v>
          </cell>
          <cell r="C117">
            <v>8300</v>
          </cell>
          <cell r="D117">
            <v>2</v>
          </cell>
          <cell r="E117">
            <v>2</v>
          </cell>
          <cell r="F117">
            <v>1</v>
          </cell>
          <cell r="G117">
            <v>2000</v>
          </cell>
          <cell r="H117">
            <v>2800</v>
          </cell>
          <cell r="I117">
            <v>283</v>
          </cell>
          <cell r="J117">
            <v>30</v>
          </cell>
          <cell r="K117" t="str">
            <v>Rodilleras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>Pieza</v>
          </cell>
          <cell r="V117" t="str">
            <v>FC</v>
          </cell>
        </row>
        <row r="118">
          <cell r="A118">
            <v>61</v>
          </cell>
          <cell r="B118">
            <v>2017</v>
          </cell>
          <cell r="C118">
            <v>8300</v>
          </cell>
          <cell r="D118">
            <v>2</v>
          </cell>
          <cell r="E118">
            <v>2</v>
          </cell>
          <cell r="F118">
            <v>1</v>
          </cell>
          <cell r="G118">
            <v>2000</v>
          </cell>
          <cell r="H118">
            <v>2800</v>
          </cell>
          <cell r="I118">
            <v>283</v>
          </cell>
          <cell r="J118">
            <v>31</v>
          </cell>
          <cell r="K118" t="str">
            <v>Tolete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 t="str">
            <v>Pieza</v>
          </cell>
          <cell r="V118" t="str">
            <v>FC</v>
          </cell>
        </row>
        <row r="119">
          <cell r="A119">
            <v>62</v>
          </cell>
          <cell r="B119">
            <v>2017</v>
          </cell>
          <cell r="C119">
            <v>8300</v>
          </cell>
          <cell r="D119">
            <v>2</v>
          </cell>
          <cell r="E119">
            <v>2</v>
          </cell>
          <cell r="F119">
            <v>1</v>
          </cell>
          <cell r="G119">
            <v>2000</v>
          </cell>
          <cell r="H119">
            <v>2800</v>
          </cell>
          <cell r="I119">
            <v>283</v>
          </cell>
          <cell r="J119">
            <v>32</v>
          </cell>
          <cell r="K119" t="str">
            <v>Tonfa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 t="str">
            <v>Pieza</v>
          </cell>
          <cell r="V119" t="str">
            <v>FC</v>
          </cell>
        </row>
        <row r="120">
          <cell r="A120">
            <v>63</v>
          </cell>
          <cell r="B120">
            <v>2017</v>
          </cell>
          <cell r="C120">
            <v>8300</v>
          </cell>
          <cell r="D120">
            <v>2</v>
          </cell>
          <cell r="E120">
            <v>2</v>
          </cell>
          <cell r="F120">
            <v>1</v>
          </cell>
          <cell r="G120">
            <v>3000</v>
          </cell>
          <cell r="K120" t="str">
            <v>SERVICIOS GENERALES</v>
          </cell>
          <cell r="L120">
            <v>0</v>
          </cell>
          <cell r="M120">
            <v>3569500</v>
          </cell>
          <cell r="N120">
            <v>3569500</v>
          </cell>
          <cell r="O120">
            <v>0</v>
          </cell>
          <cell r="P120">
            <v>0</v>
          </cell>
          <cell r="Q120">
            <v>0</v>
          </cell>
          <cell r="R120">
            <v>3569500</v>
          </cell>
        </row>
        <row r="121">
          <cell r="A121">
            <v>64</v>
          </cell>
          <cell r="B121">
            <v>2017</v>
          </cell>
          <cell r="C121">
            <v>8300</v>
          </cell>
          <cell r="D121">
            <v>2</v>
          </cell>
          <cell r="E121">
            <v>2</v>
          </cell>
          <cell r="F121">
            <v>1</v>
          </cell>
          <cell r="G121">
            <v>3000</v>
          </cell>
          <cell r="H121">
            <v>3300</v>
          </cell>
          <cell r="K121" t="str">
            <v>Servicios Profesionales, Científicos, Técnicos y Otros Servicios</v>
          </cell>
          <cell r="L121">
            <v>0</v>
          </cell>
          <cell r="M121">
            <v>3569500</v>
          </cell>
          <cell r="N121">
            <v>3569500</v>
          </cell>
          <cell r="O121">
            <v>0</v>
          </cell>
          <cell r="P121">
            <v>0</v>
          </cell>
          <cell r="Q121">
            <v>0</v>
          </cell>
          <cell r="R121">
            <v>3569500</v>
          </cell>
        </row>
        <row r="122">
          <cell r="A122">
            <v>65</v>
          </cell>
          <cell r="B122">
            <v>2017</v>
          </cell>
          <cell r="C122">
            <v>8300</v>
          </cell>
          <cell r="D122">
            <v>2</v>
          </cell>
          <cell r="E122">
            <v>2</v>
          </cell>
          <cell r="F122">
            <v>1</v>
          </cell>
          <cell r="G122">
            <v>3000</v>
          </cell>
          <cell r="H122">
            <v>3300</v>
          </cell>
          <cell r="I122">
            <v>334</v>
          </cell>
          <cell r="K122" t="str">
            <v>Servicios de capacitación</v>
          </cell>
          <cell r="L122">
            <v>0</v>
          </cell>
          <cell r="M122">
            <v>3569500</v>
          </cell>
          <cell r="N122">
            <v>3569500</v>
          </cell>
          <cell r="O122">
            <v>0</v>
          </cell>
          <cell r="P122">
            <v>0</v>
          </cell>
          <cell r="Q122">
            <v>0</v>
          </cell>
          <cell r="R122">
            <v>3569500</v>
          </cell>
          <cell r="S122" t="str">
            <v xml:space="preserve"> </v>
          </cell>
        </row>
        <row r="123">
          <cell r="A123">
            <v>66</v>
          </cell>
          <cell r="B123">
            <v>2017</v>
          </cell>
          <cell r="C123">
            <v>8300</v>
          </cell>
          <cell r="D123">
            <v>2</v>
          </cell>
          <cell r="E123">
            <v>2</v>
          </cell>
          <cell r="F123">
            <v>1</v>
          </cell>
          <cell r="G123">
            <v>3000</v>
          </cell>
          <cell r="H123">
            <v>3300</v>
          </cell>
          <cell r="I123">
            <v>334</v>
          </cell>
          <cell r="J123">
            <v>1</v>
          </cell>
          <cell r="K123" t="str">
            <v>Curso de capacitación</v>
          </cell>
          <cell r="L123">
            <v>0</v>
          </cell>
          <cell r="M123">
            <v>3569500</v>
          </cell>
          <cell r="N123">
            <v>3569500</v>
          </cell>
          <cell r="O123">
            <v>0</v>
          </cell>
          <cell r="P123">
            <v>0</v>
          </cell>
          <cell r="Q123">
            <v>0</v>
          </cell>
          <cell r="R123">
            <v>3569500</v>
          </cell>
          <cell r="S123" t="str">
            <v>Servicio</v>
          </cell>
          <cell r="V123" t="str">
            <v>FC</v>
          </cell>
        </row>
        <row r="124">
          <cell r="A124">
            <v>67</v>
          </cell>
          <cell r="B124">
            <v>2017</v>
          </cell>
          <cell r="C124">
            <v>8300</v>
          </cell>
          <cell r="D124">
            <v>2</v>
          </cell>
          <cell r="E124">
            <v>2</v>
          </cell>
          <cell r="F124">
            <v>1</v>
          </cell>
          <cell r="G124">
            <v>3000</v>
          </cell>
          <cell r="H124">
            <v>3300</v>
          </cell>
          <cell r="I124">
            <v>334</v>
          </cell>
          <cell r="K124" t="str">
            <v>Curso de capacitación para Policía Estatal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 t="str">
            <v>Servicio</v>
          </cell>
          <cell r="V124" t="str">
            <v>FC</v>
          </cell>
        </row>
        <row r="125">
          <cell r="A125">
            <v>68</v>
          </cell>
          <cell r="B125">
            <v>2017</v>
          </cell>
          <cell r="C125">
            <v>8300</v>
          </cell>
          <cell r="D125">
            <v>2</v>
          </cell>
          <cell r="E125">
            <v>2</v>
          </cell>
          <cell r="F125">
            <v>1</v>
          </cell>
          <cell r="G125">
            <v>3000</v>
          </cell>
          <cell r="H125">
            <v>3300</v>
          </cell>
          <cell r="I125">
            <v>334</v>
          </cell>
          <cell r="K125" t="str">
            <v>Formación Inicial (Aspirantes)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 t="str">
            <v>Servicio</v>
          </cell>
          <cell r="V125" t="str">
            <v>FC</v>
          </cell>
        </row>
        <row r="126">
          <cell r="A126">
            <v>69</v>
          </cell>
          <cell r="B126">
            <v>2017</v>
          </cell>
          <cell r="C126">
            <v>8300</v>
          </cell>
          <cell r="D126">
            <v>2</v>
          </cell>
          <cell r="E126">
            <v>2</v>
          </cell>
          <cell r="F126">
            <v>1</v>
          </cell>
          <cell r="G126">
            <v>3000</v>
          </cell>
          <cell r="H126">
            <v>3300</v>
          </cell>
          <cell r="I126">
            <v>334</v>
          </cell>
          <cell r="K126" t="str">
            <v>Formación Inicial (Elementos en activo)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 t="str">
            <v>Servicio</v>
          </cell>
          <cell r="V126" t="str">
            <v>FC</v>
          </cell>
        </row>
        <row r="127">
          <cell r="A127">
            <v>70</v>
          </cell>
          <cell r="B127">
            <v>2017</v>
          </cell>
          <cell r="C127">
            <v>8300</v>
          </cell>
          <cell r="D127">
            <v>2</v>
          </cell>
          <cell r="E127">
            <v>2</v>
          </cell>
          <cell r="F127">
            <v>1</v>
          </cell>
          <cell r="G127">
            <v>3000</v>
          </cell>
          <cell r="H127">
            <v>3300</v>
          </cell>
          <cell r="I127">
            <v>334</v>
          </cell>
          <cell r="K127" t="str">
            <v>Formación Continua (Profesionalización)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Servicio</v>
          </cell>
          <cell r="V127" t="str">
            <v>FC</v>
          </cell>
        </row>
        <row r="128">
          <cell r="A128">
            <v>71</v>
          </cell>
          <cell r="B128">
            <v>2017</v>
          </cell>
          <cell r="C128">
            <v>8300</v>
          </cell>
          <cell r="D128">
            <v>2</v>
          </cell>
          <cell r="E128">
            <v>2</v>
          </cell>
          <cell r="F128">
            <v>1</v>
          </cell>
          <cell r="G128">
            <v>3000</v>
          </cell>
          <cell r="H128">
            <v>3300</v>
          </cell>
          <cell r="I128">
            <v>334</v>
          </cell>
          <cell r="K128" t="str">
            <v xml:space="preserve">         Técnicas de intervención policial en motopatrullas</v>
          </cell>
          <cell r="S128" t="str">
            <v>Servicio</v>
          </cell>
          <cell r="T128">
            <v>1</v>
          </cell>
          <cell r="U128">
            <v>30</v>
          </cell>
        </row>
        <row r="129">
          <cell r="A129">
            <v>72</v>
          </cell>
          <cell r="B129">
            <v>2017</v>
          </cell>
          <cell r="C129">
            <v>8300</v>
          </cell>
          <cell r="D129">
            <v>2</v>
          </cell>
          <cell r="E129">
            <v>2</v>
          </cell>
          <cell r="F129">
            <v>1</v>
          </cell>
          <cell r="G129">
            <v>3000</v>
          </cell>
          <cell r="H129">
            <v>3300</v>
          </cell>
          <cell r="I129">
            <v>334</v>
          </cell>
          <cell r="K129" t="str">
            <v xml:space="preserve">         Formacion de Mandos</v>
          </cell>
          <cell r="S129" t="str">
            <v>Servicio</v>
          </cell>
          <cell r="T129">
            <v>1</v>
          </cell>
          <cell r="U129">
            <v>5</v>
          </cell>
        </row>
        <row r="130">
          <cell r="A130">
            <v>73</v>
          </cell>
          <cell r="B130">
            <v>2017</v>
          </cell>
          <cell r="C130">
            <v>8300</v>
          </cell>
          <cell r="D130">
            <v>2</v>
          </cell>
          <cell r="E130">
            <v>2</v>
          </cell>
          <cell r="F130">
            <v>1</v>
          </cell>
          <cell r="G130">
            <v>3000</v>
          </cell>
          <cell r="H130">
            <v>3300</v>
          </cell>
          <cell r="I130">
            <v>334</v>
          </cell>
          <cell r="K130" t="str">
            <v>Formación Continua (Sistema Penal Acusatorio)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 t="str">
            <v>Servicio</v>
          </cell>
          <cell r="V130" t="str">
            <v>FC/FM</v>
          </cell>
        </row>
        <row r="131">
          <cell r="A131">
            <v>74</v>
          </cell>
          <cell r="B131">
            <v>2017</v>
          </cell>
          <cell r="C131">
            <v>8300</v>
          </cell>
          <cell r="D131">
            <v>2</v>
          </cell>
          <cell r="E131">
            <v>2</v>
          </cell>
          <cell r="F131">
            <v>1</v>
          </cell>
          <cell r="G131">
            <v>3000</v>
          </cell>
          <cell r="H131">
            <v>3300</v>
          </cell>
          <cell r="I131">
            <v>334</v>
          </cell>
          <cell r="K131" t="str">
            <v xml:space="preserve">         Diplomado de formador de formadores ( 2 policias preventivos y 3   
         policia procesal)</v>
          </cell>
          <cell r="S131" t="str">
            <v>Servicio</v>
          </cell>
          <cell r="T131">
            <v>1</v>
          </cell>
          <cell r="U131">
            <v>5</v>
          </cell>
        </row>
        <row r="132">
          <cell r="A132">
            <v>75</v>
          </cell>
          <cell r="B132">
            <v>2017</v>
          </cell>
          <cell r="C132">
            <v>8300</v>
          </cell>
          <cell r="D132">
            <v>2</v>
          </cell>
          <cell r="E132">
            <v>2</v>
          </cell>
          <cell r="F132">
            <v>1</v>
          </cell>
          <cell r="G132">
            <v>3000</v>
          </cell>
          <cell r="H132">
            <v>3300</v>
          </cell>
          <cell r="I132">
            <v>334</v>
          </cell>
          <cell r="S132" t="str">
            <v>Servicio</v>
          </cell>
          <cell r="U132">
            <v>2520</v>
          </cell>
        </row>
        <row r="133">
          <cell r="A133">
            <v>76</v>
          </cell>
          <cell r="B133">
            <v>2017</v>
          </cell>
          <cell r="C133">
            <v>8300</v>
          </cell>
          <cell r="D133">
            <v>2</v>
          </cell>
          <cell r="E133">
            <v>2</v>
          </cell>
          <cell r="F133">
            <v>1</v>
          </cell>
          <cell r="G133">
            <v>3000</v>
          </cell>
          <cell r="H133">
            <v>3300</v>
          </cell>
          <cell r="I133">
            <v>334</v>
          </cell>
          <cell r="K133" t="str">
            <v>Nivelación Académica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 t="str">
            <v>Servicio</v>
          </cell>
          <cell r="V133" t="str">
            <v>FC/FM</v>
          </cell>
        </row>
        <row r="134">
          <cell r="A134">
            <v>77</v>
          </cell>
          <cell r="B134">
            <v>2017</v>
          </cell>
          <cell r="C134">
            <v>8300</v>
          </cell>
          <cell r="D134">
            <v>2</v>
          </cell>
          <cell r="E134">
            <v>2</v>
          </cell>
          <cell r="F134">
            <v>1</v>
          </cell>
          <cell r="G134">
            <v>3000</v>
          </cell>
          <cell r="H134">
            <v>3300</v>
          </cell>
          <cell r="I134">
            <v>334</v>
          </cell>
          <cell r="K134" t="str">
            <v xml:space="preserve">         Licenciatura en Derecho</v>
          </cell>
          <cell r="S134" t="str">
            <v>Servicio</v>
          </cell>
          <cell r="T134">
            <v>2</v>
          </cell>
          <cell r="U134">
            <v>16</v>
          </cell>
        </row>
        <row r="135">
          <cell r="A135">
            <v>78</v>
          </cell>
          <cell r="B135">
            <v>2017</v>
          </cell>
          <cell r="C135">
            <v>8300</v>
          </cell>
          <cell r="D135">
            <v>2</v>
          </cell>
          <cell r="E135">
            <v>2</v>
          </cell>
          <cell r="F135">
            <v>1</v>
          </cell>
          <cell r="G135">
            <v>3000</v>
          </cell>
          <cell r="H135">
            <v>3300</v>
          </cell>
          <cell r="I135">
            <v>334</v>
          </cell>
          <cell r="K135" t="str">
            <v>Curso de capacitación para Policía Municipal</v>
          </cell>
          <cell r="L135">
            <v>0</v>
          </cell>
          <cell r="M135">
            <v>3569500</v>
          </cell>
          <cell r="N135">
            <v>3569500</v>
          </cell>
          <cell r="O135">
            <v>0</v>
          </cell>
          <cell r="P135">
            <v>0</v>
          </cell>
          <cell r="Q135">
            <v>0</v>
          </cell>
          <cell r="R135">
            <v>3569500</v>
          </cell>
          <cell r="S135" t="str">
            <v>Servicio</v>
          </cell>
          <cell r="V135" t="str">
            <v>FC/FM</v>
          </cell>
        </row>
        <row r="136">
          <cell r="A136">
            <v>79</v>
          </cell>
          <cell r="B136">
            <v>2017</v>
          </cell>
          <cell r="C136">
            <v>8300</v>
          </cell>
          <cell r="D136">
            <v>2</v>
          </cell>
          <cell r="E136">
            <v>2</v>
          </cell>
          <cell r="F136">
            <v>1</v>
          </cell>
          <cell r="G136">
            <v>3000</v>
          </cell>
          <cell r="H136">
            <v>3300</v>
          </cell>
          <cell r="I136">
            <v>334</v>
          </cell>
          <cell r="K136" t="str">
            <v>Formación Inicial (Aspirantes)</v>
          </cell>
          <cell r="S136" t="str">
            <v>Servicio</v>
          </cell>
          <cell r="V136" t="str">
            <v>FC/FM</v>
          </cell>
        </row>
        <row r="137">
          <cell r="A137">
            <v>80</v>
          </cell>
          <cell r="B137">
            <v>2017</v>
          </cell>
          <cell r="C137">
            <v>8300</v>
          </cell>
          <cell r="D137">
            <v>2</v>
          </cell>
          <cell r="E137">
            <v>2</v>
          </cell>
          <cell r="F137">
            <v>1</v>
          </cell>
          <cell r="G137">
            <v>3000</v>
          </cell>
          <cell r="H137">
            <v>3300</v>
          </cell>
          <cell r="I137">
            <v>334</v>
          </cell>
          <cell r="K137" t="str">
            <v>Formación Inicial (Elementos en activo)</v>
          </cell>
          <cell r="M137">
            <v>1984000</v>
          </cell>
          <cell r="N137">
            <v>1984000</v>
          </cell>
          <cell r="O137">
            <v>0</v>
          </cell>
          <cell r="P137">
            <v>0</v>
          </cell>
          <cell r="Q137">
            <v>0</v>
          </cell>
          <cell r="R137">
            <v>1984000</v>
          </cell>
          <cell r="S137" t="str">
            <v>Servicio</v>
          </cell>
          <cell r="T137">
            <v>124</v>
          </cell>
          <cell r="V137" t="str">
            <v>FC/FM</v>
          </cell>
        </row>
        <row r="138">
          <cell r="A138">
            <v>81</v>
          </cell>
          <cell r="B138">
            <v>2017</v>
          </cell>
          <cell r="C138">
            <v>8300</v>
          </cell>
          <cell r="D138">
            <v>2</v>
          </cell>
          <cell r="E138">
            <v>2</v>
          </cell>
          <cell r="F138">
            <v>1</v>
          </cell>
          <cell r="G138">
            <v>3000</v>
          </cell>
          <cell r="H138">
            <v>3300</v>
          </cell>
          <cell r="I138">
            <v>334</v>
          </cell>
          <cell r="K138" t="str">
            <v>Formación Continua (Profesionalización)</v>
          </cell>
          <cell r="S138" t="str">
            <v>Servicio</v>
          </cell>
          <cell r="V138" t="str">
            <v>FC/FM</v>
          </cell>
        </row>
        <row r="139">
          <cell r="A139">
            <v>82</v>
          </cell>
          <cell r="B139">
            <v>2017</v>
          </cell>
          <cell r="C139">
            <v>8300</v>
          </cell>
          <cell r="D139">
            <v>2</v>
          </cell>
          <cell r="E139">
            <v>2</v>
          </cell>
          <cell r="F139">
            <v>1</v>
          </cell>
          <cell r="G139">
            <v>3000</v>
          </cell>
          <cell r="H139">
            <v>3300</v>
          </cell>
          <cell r="I139">
            <v>334</v>
          </cell>
          <cell r="K139" t="str">
            <v>Formación Continua (Sistema Penal Acusatorio)</v>
          </cell>
          <cell r="M139">
            <v>1092000</v>
          </cell>
          <cell r="N139">
            <v>1092000</v>
          </cell>
          <cell r="O139">
            <v>0</v>
          </cell>
          <cell r="P139">
            <v>0</v>
          </cell>
          <cell r="Q139">
            <v>0</v>
          </cell>
          <cell r="R139">
            <v>1092000</v>
          </cell>
          <cell r="S139" t="str">
            <v>Servicio</v>
          </cell>
          <cell r="T139">
            <v>312</v>
          </cell>
          <cell r="V139" t="str">
            <v>FC/FM</v>
          </cell>
        </row>
        <row r="140">
          <cell r="A140">
            <v>83</v>
          </cell>
          <cell r="B140">
            <v>2017</v>
          </cell>
          <cell r="C140">
            <v>8300</v>
          </cell>
          <cell r="D140">
            <v>2</v>
          </cell>
          <cell r="E140">
            <v>2</v>
          </cell>
          <cell r="F140">
            <v>1</v>
          </cell>
          <cell r="G140">
            <v>3000</v>
          </cell>
          <cell r="H140">
            <v>3300</v>
          </cell>
          <cell r="I140">
            <v>334</v>
          </cell>
          <cell r="K140" t="str">
            <v>Nivelación Académica</v>
          </cell>
          <cell r="M140">
            <v>493500</v>
          </cell>
          <cell r="N140">
            <v>493500</v>
          </cell>
          <cell r="O140">
            <v>0</v>
          </cell>
          <cell r="P140">
            <v>0</v>
          </cell>
          <cell r="Q140">
            <v>0</v>
          </cell>
          <cell r="R140">
            <v>493500</v>
          </cell>
          <cell r="S140" t="str">
            <v>Servicio</v>
          </cell>
          <cell r="T140">
            <v>47</v>
          </cell>
          <cell r="V140" t="str">
            <v>FC/FM</v>
          </cell>
        </row>
        <row r="141">
          <cell r="A141">
            <v>84</v>
          </cell>
          <cell r="B141">
            <v>2017</v>
          </cell>
          <cell r="C141">
            <v>8300</v>
          </cell>
          <cell r="D141">
            <v>2</v>
          </cell>
          <cell r="E141">
            <v>2</v>
          </cell>
          <cell r="F141">
            <v>1</v>
          </cell>
          <cell r="G141">
            <v>3000</v>
          </cell>
          <cell r="H141">
            <v>3300</v>
          </cell>
          <cell r="I141">
            <v>334</v>
          </cell>
          <cell r="K141" t="str">
            <v>Curso de capacitación para Policía de Investigación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 t="str">
            <v>Servicio</v>
          </cell>
          <cell r="V141" t="str">
            <v>FC</v>
          </cell>
        </row>
        <row r="142">
          <cell r="A142">
            <v>85</v>
          </cell>
          <cell r="B142">
            <v>2017</v>
          </cell>
          <cell r="C142">
            <v>8300</v>
          </cell>
          <cell r="D142">
            <v>2</v>
          </cell>
          <cell r="E142">
            <v>2</v>
          </cell>
          <cell r="F142">
            <v>1</v>
          </cell>
          <cell r="G142">
            <v>3000</v>
          </cell>
          <cell r="H142">
            <v>3300</v>
          </cell>
          <cell r="I142">
            <v>334</v>
          </cell>
          <cell r="K142" t="str">
            <v xml:space="preserve">Formación Inicial 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>Servicio</v>
          </cell>
          <cell r="V142" t="str">
            <v>FC</v>
          </cell>
        </row>
        <row r="143">
          <cell r="A143">
            <v>86</v>
          </cell>
          <cell r="B143">
            <v>2017</v>
          </cell>
          <cell r="C143">
            <v>8300</v>
          </cell>
          <cell r="D143">
            <v>2</v>
          </cell>
          <cell r="E143">
            <v>2</v>
          </cell>
          <cell r="F143">
            <v>1</v>
          </cell>
          <cell r="G143">
            <v>3000</v>
          </cell>
          <cell r="H143">
            <v>3300</v>
          </cell>
          <cell r="I143">
            <v>334</v>
          </cell>
          <cell r="K143" t="str">
            <v>Formación Continua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Servicio</v>
          </cell>
          <cell r="V143" t="str">
            <v>FC</v>
          </cell>
        </row>
        <row r="144">
          <cell r="A144">
            <v>87</v>
          </cell>
          <cell r="B144">
            <v>2017</v>
          </cell>
          <cell r="C144">
            <v>8300</v>
          </cell>
          <cell r="D144">
            <v>2</v>
          </cell>
          <cell r="E144">
            <v>2</v>
          </cell>
          <cell r="F144">
            <v>1</v>
          </cell>
          <cell r="G144">
            <v>3000</v>
          </cell>
          <cell r="H144">
            <v>3300</v>
          </cell>
          <cell r="I144">
            <v>334</v>
          </cell>
          <cell r="K144" t="str">
            <v>Nivelación Académica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 t="str">
            <v>Servicio</v>
          </cell>
          <cell r="V144" t="str">
            <v>FC</v>
          </cell>
        </row>
        <row r="145">
          <cell r="A145">
            <v>88</v>
          </cell>
          <cell r="B145">
            <v>2017</v>
          </cell>
          <cell r="C145">
            <v>8300</v>
          </cell>
          <cell r="D145">
            <v>2</v>
          </cell>
          <cell r="E145">
            <v>2</v>
          </cell>
          <cell r="F145">
            <v>1</v>
          </cell>
          <cell r="G145">
            <v>3000</v>
          </cell>
          <cell r="H145">
            <v>3300</v>
          </cell>
          <cell r="I145">
            <v>334</v>
          </cell>
          <cell r="K145" t="str">
            <v>Curso de capacitación para Perito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 t="str">
            <v>Servicio</v>
          </cell>
          <cell r="V145" t="str">
            <v>FC</v>
          </cell>
        </row>
        <row r="146">
          <cell r="A146">
            <v>89</v>
          </cell>
          <cell r="B146">
            <v>2017</v>
          </cell>
          <cell r="C146">
            <v>8300</v>
          </cell>
          <cell r="D146">
            <v>2</v>
          </cell>
          <cell r="E146">
            <v>2</v>
          </cell>
          <cell r="F146">
            <v>1</v>
          </cell>
          <cell r="G146">
            <v>3000</v>
          </cell>
          <cell r="H146">
            <v>3300</v>
          </cell>
          <cell r="I146">
            <v>334</v>
          </cell>
          <cell r="K146" t="str">
            <v xml:space="preserve">Formación Inicial 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 t="str">
            <v>Servicio</v>
          </cell>
          <cell r="V146" t="str">
            <v>FC</v>
          </cell>
        </row>
        <row r="147">
          <cell r="A147">
            <v>90</v>
          </cell>
          <cell r="B147">
            <v>2017</v>
          </cell>
          <cell r="C147">
            <v>8300</v>
          </cell>
          <cell r="D147">
            <v>2</v>
          </cell>
          <cell r="E147">
            <v>2</v>
          </cell>
          <cell r="F147">
            <v>1</v>
          </cell>
          <cell r="G147">
            <v>3000</v>
          </cell>
          <cell r="H147">
            <v>3300</v>
          </cell>
          <cell r="I147">
            <v>334</v>
          </cell>
          <cell r="K147" t="str">
            <v>Formación Continua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 t="str">
            <v>Servicio</v>
          </cell>
          <cell r="V147" t="str">
            <v>FC</v>
          </cell>
        </row>
        <row r="148">
          <cell r="A148">
            <v>91</v>
          </cell>
          <cell r="B148">
            <v>2017</v>
          </cell>
          <cell r="C148">
            <v>8300</v>
          </cell>
          <cell r="D148">
            <v>2</v>
          </cell>
          <cell r="E148">
            <v>2</v>
          </cell>
          <cell r="F148">
            <v>1</v>
          </cell>
          <cell r="G148">
            <v>3000</v>
          </cell>
          <cell r="H148">
            <v>3300</v>
          </cell>
          <cell r="I148">
            <v>334</v>
          </cell>
          <cell r="K148" t="str">
            <v>Nivelación Académica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 t="str">
            <v>Servicio</v>
          </cell>
          <cell r="V148" t="str">
            <v>FC</v>
          </cell>
        </row>
        <row r="149">
          <cell r="A149">
            <v>92</v>
          </cell>
          <cell r="B149">
            <v>2017</v>
          </cell>
          <cell r="C149">
            <v>8300</v>
          </cell>
          <cell r="D149">
            <v>2</v>
          </cell>
          <cell r="E149">
            <v>2</v>
          </cell>
          <cell r="F149">
            <v>1</v>
          </cell>
          <cell r="G149">
            <v>3000</v>
          </cell>
          <cell r="H149">
            <v>3300</v>
          </cell>
          <cell r="I149">
            <v>334</v>
          </cell>
          <cell r="K149" t="str">
            <v>Curso de capacitación para Agente del Ministerio Público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 t="str">
            <v>Servicio</v>
          </cell>
          <cell r="V149" t="str">
            <v>FC</v>
          </cell>
        </row>
        <row r="150">
          <cell r="A150">
            <v>93</v>
          </cell>
          <cell r="B150">
            <v>2017</v>
          </cell>
          <cell r="C150">
            <v>8300</v>
          </cell>
          <cell r="D150">
            <v>2</v>
          </cell>
          <cell r="E150">
            <v>2</v>
          </cell>
          <cell r="F150">
            <v>1</v>
          </cell>
          <cell r="G150">
            <v>3000</v>
          </cell>
          <cell r="H150">
            <v>3300</v>
          </cell>
          <cell r="I150">
            <v>334</v>
          </cell>
          <cell r="K150" t="str">
            <v xml:space="preserve">Formación Inicial 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>Servicio</v>
          </cell>
          <cell r="V150" t="str">
            <v>FC</v>
          </cell>
        </row>
        <row r="151">
          <cell r="A151">
            <v>94</v>
          </cell>
          <cell r="B151">
            <v>2017</v>
          </cell>
          <cell r="C151">
            <v>8300</v>
          </cell>
          <cell r="D151">
            <v>2</v>
          </cell>
          <cell r="E151">
            <v>2</v>
          </cell>
          <cell r="F151">
            <v>1</v>
          </cell>
          <cell r="G151">
            <v>3000</v>
          </cell>
          <cell r="H151">
            <v>3300</v>
          </cell>
          <cell r="I151">
            <v>334</v>
          </cell>
          <cell r="K151" t="str">
            <v>Formación Continua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 t="str">
            <v>Servicio</v>
          </cell>
          <cell r="V151" t="str">
            <v>FC</v>
          </cell>
        </row>
        <row r="152">
          <cell r="A152">
            <v>95</v>
          </cell>
          <cell r="B152">
            <v>2017</v>
          </cell>
          <cell r="C152">
            <v>8300</v>
          </cell>
          <cell r="D152">
            <v>2</v>
          </cell>
          <cell r="E152">
            <v>2</v>
          </cell>
          <cell r="F152">
            <v>1</v>
          </cell>
          <cell r="G152">
            <v>3000</v>
          </cell>
          <cell r="H152">
            <v>3300</v>
          </cell>
          <cell r="I152">
            <v>334</v>
          </cell>
          <cell r="K152" t="str">
            <v>Nivelación Académica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 t="str">
            <v>Servicio</v>
          </cell>
          <cell r="V152" t="str">
            <v>FC</v>
          </cell>
        </row>
        <row r="153">
          <cell r="A153">
            <v>96</v>
          </cell>
          <cell r="B153">
            <v>2017</v>
          </cell>
          <cell r="C153">
            <v>8300</v>
          </cell>
          <cell r="D153">
            <v>2</v>
          </cell>
          <cell r="E153">
            <v>2</v>
          </cell>
          <cell r="F153">
            <v>1</v>
          </cell>
          <cell r="G153">
            <v>3000</v>
          </cell>
          <cell r="H153">
            <v>3300</v>
          </cell>
          <cell r="I153">
            <v>334</v>
          </cell>
          <cell r="K153" t="str">
            <v>Curso de capacitación para otros operadores de Procuración de Justicia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 t="str">
            <v>Servicio</v>
          </cell>
          <cell r="V153" t="str">
            <v>AE</v>
          </cell>
        </row>
        <row r="154">
          <cell r="A154">
            <v>97</v>
          </cell>
          <cell r="B154">
            <v>2017</v>
          </cell>
          <cell r="C154">
            <v>8300</v>
          </cell>
          <cell r="D154">
            <v>2</v>
          </cell>
          <cell r="E154">
            <v>2</v>
          </cell>
          <cell r="F154">
            <v>1</v>
          </cell>
          <cell r="G154">
            <v>3000</v>
          </cell>
          <cell r="H154">
            <v>3300</v>
          </cell>
          <cell r="I154">
            <v>334</v>
          </cell>
          <cell r="K154" t="str">
            <v xml:space="preserve">Formación Inicial 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>Servicio</v>
          </cell>
          <cell r="V154" t="str">
            <v>AE</v>
          </cell>
        </row>
        <row r="155">
          <cell r="A155">
            <v>98</v>
          </cell>
          <cell r="B155">
            <v>2017</v>
          </cell>
          <cell r="C155">
            <v>8300</v>
          </cell>
          <cell r="D155">
            <v>2</v>
          </cell>
          <cell r="E155">
            <v>2</v>
          </cell>
          <cell r="F155">
            <v>1</v>
          </cell>
          <cell r="G155">
            <v>3000</v>
          </cell>
          <cell r="H155">
            <v>3300</v>
          </cell>
          <cell r="I155">
            <v>334</v>
          </cell>
          <cell r="K155" t="str">
            <v>Formación Continua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 t="str">
            <v>Servicio</v>
          </cell>
          <cell r="V155" t="str">
            <v>AE</v>
          </cell>
        </row>
        <row r="156">
          <cell r="A156">
            <v>99</v>
          </cell>
          <cell r="B156">
            <v>2017</v>
          </cell>
          <cell r="C156">
            <v>8300</v>
          </cell>
          <cell r="D156">
            <v>2</v>
          </cell>
          <cell r="E156">
            <v>2</v>
          </cell>
          <cell r="F156">
            <v>1</v>
          </cell>
          <cell r="G156">
            <v>3000</v>
          </cell>
          <cell r="H156">
            <v>3300</v>
          </cell>
          <cell r="I156">
            <v>334</v>
          </cell>
          <cell r="K156" t="str">
            <v xml:space="preserve">Curso de capacitación para Personal del Sistema Penitenciario 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Servicio</v>
          </cell>
          <cell r="V156" t="str">
            <v xml:space="preserve"> </v>
          </cell>
        </row>
        <row r="157">
          <cell r="A157">
            <v>100</v>
          </cell>
          <cell r="B157">
            <v>2017</v>
          </cell>
          <cell r="C157">
            <v>8300</v>
          </cell>
          <cell r="D157">
            <v>2</v>
          </cell>
          <cell r="E157">
            <v>2</v>
          </cell>
          <cell r="F157">
            <v>1</v>
          </cell>
          <cell r="G157">
            <v>3000</v>
          </cell>
          <cell r="H157">
            <v>3300</v>
          </cell>
          <cell r="I157">
            <v>334</v>
          </cell>
          <cell r="K157" t="str">
            <v>Formación Inicial (Custodia Penitenciaria)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 t="str">
            <v>Servicio</v>
          </cell>
          <cell r="V157" t="str">
            <v>FC</v>
          </cell>
        </row>
        <row r="158">
          <cell r="A158">
            <v>101</v>
          </cell>
          <cell r="B158">
            <v>2017</v>
          </cell>
          <cell r="C158">
            <v>8300</v>
          </cell>
          <cell r="D158">
            <v>2</v>
          </cell>
          <cell r="E158">
            <v>2</v>
          </cell>
          <cell r="F158">
            <v>1</v>
          </cell>
          <cell r="G158">
            <v>3000</v>
          </cell>
          <cell r="H158">
            <v>3300</v>
          </cell>
          <cell r="I158">
            <v>334</v>
          </cell>
          <cell r="K158" t="str">
            <v>Formación Inicial (Técnico)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 t="str">
            <v>Servicio</v>
          </cell>
          <cell r="V158" t="str">
            <v>AE</v>
          </cell>
        </row>
        <row r="159">
          <cell r="A159">
            <v>102</v>
          </cell>
          <cell r="B159">
            <v>2017</v>
          </cell>
          <cell r="C159">
            <v>8300</v>
          </cell>
          <cell r="D159">
            <v>2</v>
          </cell>
          <cell r="E159">
            <v>2</v>
          </cell>
          <cell r="F159">
            <v>1</v>
          </cell>
          <cell r="G159">
            <v>3000</v>
          </cell>
          <cell r="H159">
            <v>3300</v>
          </cell>
          <cell r="I159">
            <v>334</v>
          </cell>
          <cell r="K159" t="str">
            <v>Formación Inicial (Administrativo)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 t="str">
            <v>Servicio</v>
          </cell>
          <cell r="V159" t="str">
            <v>AE</v>
          </cell>
        </row>
        <row r="160">
          <cell r="A160">
            <v>103</v>
          </cell>
          <cell r="B160">
            <v>2017</v>
          </cell>
          <cell r="C160">
            <v>8300</v>
          </cell>
          <cell r="D160">
            <v>2</v>
          </cell>
          <cell r="E160">
            <v>2</v>
          </cell>
          <cell r="F160">
            <v>1</v>
          </cell>
          <cell r="G160">
            <v>3000</v>
          </cell>
          <cell r="H160">
            <v>3300</v>
          </cell>
          <cell r="I160">
            <v>334</v>
          </cell>
          <cell r="K160" t="str">
            <v>Formación Inicial (Jurídico)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Servicio</v>
          </cell>
          <cell r="V160" t="str">
            <v>AE</v>
          </cell>
        </row>
        <row r="161">
          <cell r="A161">
            <v>104</v>
          </cell>
          <cell r="B161">
            <v>2017</v>
          </cell>
          <cell r="C161">
            <v>8300</v>
          </cell>
          <cell r="D161">
            <v>2</v>
          </cell>
          <cell r="E161">
            <v>2</v>
          </cell>
          <cell r="F161">
            <v>1</v>
          </cell>
          <cell r="G161">
            <v>3000</v>
          </cell>
          <cell r="H161">
            <v>3300</v>
          </cell>
          <cell r="I161">
            <v>334</v>
          </cell>
          <cell r="K161" t="str">
            <v>Formación Continua (Custodia Penitenciaria)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Servicio</v>
          </cell>
          <cell r="V161" t="str">
            <v>FC</v>
          </cell>
        </row>
        <row r="162">
          <cell r="A162">
            <v>105</v>
          </cell>
          <cell r="B162">
            <v>2017</v>
          </cell>
          <cell r="C162">
            <v>8300</v>
          </cell>
          <cell r="D162">
            <v>2</v>
          </cell>
          <cell r="E162">
            <v>2</v>
          </cell>
          <cell r="F162">
            <v>1</v>
          </cell>
          <cell r="G162">
            <v>3000</v>
          </cell>
          <cell r="H162">
            <v>3300</v>
          </cell>
          <cell r="I162">
            <v>334</v>
          </cell>
          <cell r="K162" t="str">
            <v>Formación Continua (Técnico)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 t="str">
            <v>Servicio</v>
          </cell>
          <cell r="V162" t="str">
            <v>AE</v>
          </cell>
        </row>
        <row r="163">
          <cell r="A163">
            <v>106</v>
          </cell>
          <cell r="B163">
            <v>2017</v>
          </cell>
          <cell r="C163">
            <v>8300</v>
          </cell>
          <cell r="D163">
            <v>2</v>
          </cell>
          <cell r="E163">
            <v>2</v>
          </cell>
          <cell r="F163">
            <v>1</v>
          </cell>
          <cell r="G163">
            <v>3000</v>
          </cell>
          <cell r="H163">
            <v>3300</v>
          </cell>
          <cell r="I163">
            <v>334</v>
          </cell>
          <cell r="K163" t="str">
            <v>Formación Continua (Administrativo)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>Servicio</v>
          </cell>
          <cell r="V163" t="str">
            <v>AE</v>
          </cell>
        </row>
        <row r="164">
          <cell r="A164">
            <v>107</v>
          </cell>
          <cell r="B164">
            <v>2017</v>
          </cell>
          <cell r="C164">
            <v>8300</v>
          </cell>
          <cell r="D164">
            <v>2</v>
          </cell>
          <cell r="E164">
            <v>2</v>
          </cell>
          <cell r="F164">
            <v>1</v>
          </cell>
          <cell r="G164">
            <v>3000</v>
          </cell>
          <cell r="H164">
            <v>3300</v>
          </cell>
          <cell r="I164">
            <v>334</v>
          </cell>
          <cell r="K164" t="str">
            <v>Formación Continua  (Jurídico)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 t="str">
            <v>Servicio</v>
          </cell>
          <cell r="V164" t="str">
            <v>AE</v>
          </cell>
        </row>
        <row r="165">
          <cell r="A165">
            <v>108</v>
          </cell>
          <cell r="B165">
            <v>2017</v>
          </cell>
          <cell r="C165">
            <v>8300</v>
          </cell>
          <cell r="D165">
            <v>2</v>
          </cell>
          <cell r="E165">
            <v>2</v>
          </cell>
          <cell r="F165">
            <v>1</v>
          </cell>
          <cell r="G165">
            <v>3000</v>
          </cell>
          <cell r="H165">
            <v>3300</v>
          </cell>
          <cell r="I165">
            <v>334</v>
          </cell>
          <cell r="K165" t="str">
            <v>Formación Inicial (otros perfiles)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 t="str">
            <v>Servicio</v>
          </cell>
          <cell r="V165" t="str">
            <v>AE</v>
          </cell>
        </row>
        <row r="166">
          <cell r="A166">
            <v>109</v>
          </cell>
          <cell r="B166">
            <v>2017</v>
          </cell>
          <cell r="C166">
            <v>8300</v>
          </cell>
          <cell r="D166">
            <v>2</v>
          </cell>
          <cell r="E166">
            <v>2</v>
          </cell>
          <cell r="F166">
            <v>1</v>
          </cell>
          <cell r="G166">
            <v>3000</v>
          </cell>
          <cell r="H166">
            <v>3300</v>
          </cell>
          <cell r="I166">
            <v>334</v>
          </cell>
          <cell r="K166" t="str">
            <v>Formación continua (otros perfiles)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 t="str">
            <v>Servicio</v>
          </cell>
          <cell r="V166" t="str">
            <v>AE</v>
          </cell>
        </row>
        <row r="167">
          <cell r="A167">
            <v>110</v>
          </cell>
          <cell r="B167">
            <v>2017</v>
          </cell>
          <cell r="C167">
            <v>8300</v>
          </cell>
          <cell r="D167">
            <v>2</v>
          </cell>
          <cell r="E167">
            <v>2</v>
          </cell>
          <cell r="F167">
            <v>1</v>
          </cell>
          <cell r="G167">
            <v>3000</v>
          </cell>
          <cell r="H167">
            <v>3300</v>
          </cell>
          <cell r="I167">
            <v>334</v>
          </cell>
          <cell r="K167" t="str">
            <v>Nivelación Académica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>Servicio</v>
          </cell>
          <cell r="V167" t="str">
            <v>AE</v>
          </cell>
        </row>
        <row r="168">
          <cell r="A168">
            <v>111</v>
          </cell>
          <cell r="B168">
            <v>2017</v>
          </cell>
          <cell r="C168">
            <v>8300</v>
          </cell>
          <cell r="D168">
            <v>2</v>
          </cell>
          <cell r="E168">
            <v>2</v>
          </cell>
          <cell r="F168">
            <v>1</v>
          </cell>
          <cell r="G168">
            <v>3000</v>
          </cell>
          <cell r="H168">
            <v>3300</v>
          </cell>
          <cell r="I168">
            <v>334</v>
          </cell>
          <cell r="K168" t="str">
            <v>Curso de capacitación en materia de prevención del delito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 t="str">
            <v>Servicio</v>
          </cell>
          <cell r="V168" t="str">
            <v>AE</v>
          </cell>
        </row>
        <row r="169">
          <cell r="A169">
            <v>112</v>
          </cell>
          <cell r="B169">
            <v>2017</v>
          </cell>
          <cell r="C169">
            <v>8300</v>
          </cell>
          <cell r="D169">
            <v>2</v>
          </cell>
          <cell r="E169">
            <v>2</v>
          </cell>
          <cell r="F169">
            <v>1</v>
          </cell>
          <cell r="G169">
            <v>3000</v>
          </cell>
          <cell r="H169">
            <v>3300</v>
          </cell>
          <cell r="I169">
            <v>334</v>
          </cell>
          <cell r="K169" t="str">
            <v>Formación Continua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Servicio</v>
          </cell>
          <cell r="V169" t="str">
            <v>AE</v>
          </cell>
        </row>
        <row r="170">
          <cell r="A170">
            <v>113</v>
          </cell>
          <cell r="B170">
            <v>2017</v>
          </cell>
          <cell r="C170">
            <v>8300</v>
          </cell>
          <cell r="D170">
            <v>2</v>
          </cell>
          <cell r="E170">
            <v>2</v>
          </cell>
          <cell r="F170">
            <v>1</v>
          </cell>
          <cell r="G170">
            <v>3000</v>
          </cell>
          <cell r="H170">
            <v>3300</v>
          </cell>
          <cell r="I170">
            <v>334</v>
          </cell>
          <cell r="K170" t="str">
            <v>Curso de capacitación a servidores públicos en temas  de acceso a la justicia para mujeres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 t="str">
            <v>Servicio</v>
          </cell>
          <cell r="V170" t="str">
            <v>FC</v>
          </cell>
        </row>
        <row r="171">
          <cell r="A171">
            <v>114</v>
          </cell>
          <cell r="B171">
            <v>2017</v>
          </cell>
          <cell r="C171">
            <v>8300</v>
          </cell>
          <cell r="D171">
            <v>2</v>
          </cell>
          <cell r="E171">
            <v>2</v>
          </cell>
          <cell r="F171">
            <v>1</v>
          </cell>
          <cell r="G171">
            <v>3000</v>
          </cell>
          <cell r="H171">
            <v>3300</v>
          </cell>
          <cell r="I171">
            <v>334</v>
          </cell>
          <cell r="K171" t="str">
            <v xml:space="preserve">Formación Continua 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>Servicio</v>
          </cell>
          <cell r="V171" t="str">
            <v>FC</v>
          </cell>
        </row>
        <row r="172">
          <cell r="A172">
            <v>115</v>
          </cell>
          <cell r="B172">
            <v>2017</v>
          </cell>
          <cell r="C172">
            <v>8300</v>
          </cell>
          <cell r="D172">
            <v>2</v>
          </cell>
          <cell r="E172">
            <v>2</v>
          </cell>
          <cell r="F172">
            <v>1</v>
          </cell>
          <cell r="G172">
            <v>3000</v>
          </cell>
          <cell r="H172">
            <v>3300</v>
          </cell>
          <cell r="I172">
            <v>334</v>
          </cell>
          <cell r="K172" t="str">
            <v>Curso de capacitación al personal en temas de control de confianza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Servicio</v>
          </cell>
          <cell r="V172" t="str">
            <v>FC</v>
          </cell>
        </row>
        <row r="173">
          <cell r="A173">
            <v>116</v>
          </cell>
          <cell r="B173">
            <v>2017</v>
          </cell>
          <cell r="C173">
            <v>8300</v>
          </cell>
          <cell r="D173">
            <v>2</v>
          </cell>
          <cell r="E173">
            <v>2</v>
          </cell>
          <cell r="F173">
            <v>1</v>
          </cell>
          <cell r="G173">
            <v>3000</v>
          </cell>
          <cell r="H173">
            <v>3300</v>
          </cell>
          <cell r="I173">
            <v>334</v>
          </cell>
          <cell r="K173" t="str">
            <v>Formación Continua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Servicio</v>
          </cell>
          <cell r="V173" t="str">
            <v>FC</v>
          </cell>
        </row>
        <row r="174">
          <cell r="A174">
            <v>117</v>
          </cell>
          <cell r="B174">
            <v>2017</v>
          </cell>
          <cell r="C174">
            <v>8300</v>
          </cell>
          <cell r="D174">
            <v>2</v>
          </cell>
          <cell r="E174">
            <v>2</v>
          </cell>
          <cell r="F174">
            <v>1</v>
          </cell>
          <cell r="G174">
            <v>3000</v>
          </cell>
          <cell r="H174">
            <v>3300</v>
          </cell>
          <cell r="I174">
            <v>334</v>
          </cell>
          <cell r="K174" t="str">
            <v xml:space="preserve">Curso de capacitación en temas de Justicia para Adolescentes 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 t="str">
            <v>Servicio</v>
          </cell>
          <cell r="V174" t="str">
            <v>AE</v>
          </cell>
        </row>
        <row r="175">
          <cell r="A175">
            <v>118</v>
          </cell>
          <cell r="B175">
            <v>2017</v>
          </cell>
          <cell r="C175">
            <v>8300</v>
          </cell>
          <cell r="D175">
            <v>2</v>
          </cell>
          <cell r="E175">
            <v>2</v>
          </cell>
          <cell r="F175">
            <v>1</v>
          </cell>
          <cell r="G175">
            <v>3000</v>
          </cell>
          <cell r="H175">
            <v>3300</v>
          </cell>
          <cell r="I175">
            <v>334</v>
          </cell>
          <cell r="K175" t="str">
            <v>Formación Inicial (Guía Técnico)</v>
          </cell>
          <cell r="S175" t="str">
            <v>Servicio</v>
          </cell>
          <cell r="V175" t="str">
            <v>AE</v>
          </cell>
        </row>
        <row r="176">
          <cell r="A176">
            <v>119</v>
          </cell>
          <cell r="B176">
            <v>2017</v>
          </cell>
          <cell r="C176">
            <v>8300</v>
          </cell>
          <cell r="D176">
            <v>2</v>
          </cell>
          <cell r="E176">
            <v>2</v>
          </cell>
          <cell r="F176">
            <v>1</v>
          </cell>
          <cell r="G176">
            <v>3000</v>
          </cell>
          <cell r="H176">
            <v>3300</v>
          </cell>
          <cell r="I176">
            <v>334</v>
          </cell>
          <cell r="K176" t="str">
            <v>Formación Continua (Guía Técnico)</v>
          </cell>
          <cell r="S176" t="str">
            <v>Servicio</v>
          </cell>
          <cell r="V176" t="str">
            <v>AE</v>
          </cell>
        </row>
        <row r="177">
          <cell r="A177">
            <v>120</v>
          </cell>
          <cell r="B177">
            <v>2017</v>
          </cell>
          <cell r="C177">
            <v>8300</v>
          </cell>
          <cell r="D177">
            <v>2</v>
          </cell>
          <cell r="E177">
            <v>2</v>
          </cell>
          <cell r="F177">
            <v>1</v>
          </cell>
          <cell r="G177">
            <v>3000</v>
          </cell>
          <cell r="H177">
            <v>3300</v>
          </cell>
          <cell r="I177">
            <v>334</v>
          </cell>
          <cell r="K177" t="str">
            <v>Formación continua (otros perfiles)</v>
          </cell>
          <cell r="S177" t="str">
            <v>Servicio</v>
          </cell>
          <cell r="V177" t="str">
            <v>AE</v>
          </cell>
        </row>
        <row r="178">
          <cell r="A178">
            <v>121</v>
          </cell>
          <cell r="B178">
            <v>2017</v>
          </cell>
          <cell r="C178">
            <v>8300</v>
          </cell>
          <cell r="D178">
            <v>2</v>
          </cell>
          <cell r="E178">
            <v>2</v>
          </cell>
          <cell r="F178">
            <v>1</v>
          </cell>
          <cell r="G178">
            <v>3000</v>
          </cell>
          <cell r="H178">
            <v>3300</v>
          </cell>
          <cell r="I178">
            <v>334</v>
          </cell>
          <cell r="K178" t="str">
            <v>Formación continua (custodios)</v>
          </cell>
          <cell r="S178" t="str">
            <v>Servicio</v>
          </cell>
        </row>
        <row r="179">
          <cell r="A179">
            <v>122</v>
          </cell>
          <cell r="B179">
            <v>2017</v>
          </cell>
          <cell r="C179">
            <v>8300</v>
          </cell>
          <cell r="D179">
            <v>2</v>
          </cell>
          <cell r="E179">
            <v>2</v>
          </cell>
          <cell r="F179">
            <v>1</v>
          </cell>
          <cell r="G179">
            <v>3000</v>
          </cell>
          <cell r="H179">
            <v>3300</v>
          </cell>
          <cell r="I179">
            <v>334</v>
          </cell>
          <cell r="K179" t="str">
            <v>Formación continua (juridicos)</v>
          </cell>
          <cell r="S179" t="str">
            <v>Servicio</v>
          </cell>
        </row>
        <row r="180">
          <cell r="A180">
            <v>123</v>
          </cell>
          <cell r="B180">
            <v>2017</v>
          </cell>
          <cell r="C180">
            <v>8300</v>
          </cell>
          <cell r="D180">
            <v>2</v>
          </cell>
          <cell r="E180">
            <v>2</v>
          </cell>
          <cell r="F180">
            <v>1</v>
          </cell>
          <cell r="G180">
            <v>3000</v>
          </cell>
          <cell r="H180">
            <v>3300</v>
          </cell>
          <cell r="I180">
            <v>334</v>
          </cell>
          <cell r="K180" t="str">
            <v xml:space="preserve">Curso de capacitación exclusivamente para personal que labora en el área de la Red Nacional de  Radiocomunicación 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 t="str">
            <v>Servicio</v>
          </cell>
          <cell r="V180" t="str">
            <v>FC</v>
          </cell>
        </row>
        <row r="181">
          <cell r="A181">
            <v>124</v>
          </cell>
          <cell r="B181">
            <v>2017</v>
          </cell>
          <cell r="C181">
            <v>8300</v>
          </cell>
          <cell r="D181">
            <v>2</v>
          </cell>
          <cell r="E181">
            <v>2</v>
          </cell>
          <cell r="F181">
            <v>1</v>
          </cell>
          <cell r="G181">
            <v>3000</v>
          </cell>
          <cell r="H181">
            <v>3300</v>
          </cell>
          <cell r="I181">
            <v>334</v>
          </cell>
          <cell r="K181" t="str">
            <v>Formación Continua</v>
          </cell>
          <cell r="S181" t="str">
            <v>Servicio</v>
          </cell>
          <cell r="V181" t="str">
            <v>FC</v>
          </cell>
        </row>
        <row r="182">
          <cell r="A182">
            <v>125</v>
          </cell>
          <cell r="B182">
            <v>2017</v>
          </cell>
          <cell r="C182">
            <v>8300</v>
          </cell>
          <cell r="D182">
            <v>2</v>
          </cell>
          <cell r="E182">
            <v>2</v>
          </cell>
          <cell r="F182">
            <v>1</v>
          </cell>
          <cell r="G182">
            <v>3000</v>
          </cell>
          <cell r="H182">
            <v>3300</v>
          </cell>
          <cell r="I182">
            <v>334</v>
          </cell>
          <cell r="K182" t="str">
            <v>Curso de capacitación exclusivamente para proyectos relacionados con el Sistema de Videovigilancia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 t="str">
            <v>Servicio</v>
          </cell>
          <cell r="V182" t="str">
            <v>FC</v>
          </cell>
        </row>
        <row r="183">
          <cell r="A183">
            <v>126</v>
          </cell>
          <cell r="B183">
            <v>2017</v>
          </cell>
          <cell r="C183">
            <v>8300</v>
          </cell>
          <cell r="D183">
            <v>2</v>
          </cell>
          <cell r="E183">
            <v>2</v>
          </cell>
          <cell r="F183">
            <v>1</v>
          </cell>
          <cell r="G183">
            <v>3000</v>
          </cell>
          <cell r="H183">
            <v>3300</v>
          </cell>
          <cell r="I183">
            <v>334</v>
          </cell>
          <cell r="K183" t="str">
            <v>Formación Continua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 t="str">
            <v>Servicio</v>
          </cell>
          <cell r="V183" t="str">
            <v>FC</v>
          </cell>
        </row>
        <row r="184">
          <cell r="A184">
            <v>127</v>
          </cell>
          <cell r="B184">
            <v>2017</v>
          </cell>
          <cell r="C184">
            <v>8300</v>
          </cell>
          <cell r="D184">
            <v>2</v>
          </cell>
          <cell r="E184">
            <v>2</v>
          </cell>
          <cell r="F184">
            <v>1</v>
          </cell>
          <cell r="G184">
            <v>3000</v>
          </cell>
          <cell r="H184">
            <v>3300</v>
          </cell>
          <cell r="I184">
            <v>334</v>
          </cell>
          <cell r="K184" t="str">
            <v>Curso de capacitación para personal de las áreas de análisis, captura e investigación del Sistema Nacional de Información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 t="str">
            <v>Servicio</v>
          </cell>
          <cell r="V184" t="str">
            <v>FC</v>
          </cell>
        </row>
        <row r="185">
          <cell r="A185">
            <v>128</v>
          </cell>
          <cell r="B185">
            <v>2017</v>
          </cell>
          <cell r="C185">
            <v>8300</v>
          </cell>
          <cell r="D185">
            <v>2</v>
          </cell>
          <cell r="E185">
            <v>2</v>
          </cell>
          <cell r="F185">
            <v>1</v>
          </cell>
          <cell r="G185">
            <v>3000</v>
          </cell>
          <cell r="H185">
            <v>3300</v>
          </cell>
          <cell r="I185">
            <v>334</v>
          </cell>
          <cell r="K185" t="str">
            <v>Formación Continua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>Servicio</v>
          </cell>
          <cell r="V185" t="str">
            <v>FC</v>
          </cell>
        </row>
        <row r="186">
          <cell r="A186">
            <v>129</v>
          </cell>
          <cell r="B186">
            <v>2017</v>
          </cell>
          <cell r="C186">
            <v>8300</v>
          </cell>
          <cell r="D186">
            <v>2</v>
          </cell>
          <cell r="E186">
            <v>2</v>
          </cell>
          <cell r="F186">
            <v>1</v>
          </cell>
          <cell r="G186">
            <v>3000</v>
          </cell>
          <cell r="H186">
            <v>3300</v>
          </cell>
          <cell r="I186">
            <v>334</v>
          </cell>
          <cell r="K186" t="str">
            <v>Curso de capacitación en materia de Registro Público Vehicular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 t="str">
            <v>Servicio</v>
          </cell>
          <cell r="V186" t="str">
            <v>AE</v>
          </cell>
        </row>
        <row r="187">
          <cell r="A187">
            <v>130</v>
          </cell>
          <cell r="B187">
            <v>2017</v>
          </cell>
          <cell r="C187">
            <v>8300</v>
          </cell>
          <cell r="D187">
            <v>2</v>
          </cell>
          <cell r="E187">
            <v>2</v>
          </cell>
          <cell r="F187">
            <v>1</v>
          </cell>
          <cell r="G187">
            <v>3000</v>
          </cell>
          <cell r="H187">
            <v>3300</v>
          </cell>
          <cell r="I187">
            <v>334</v>
          </cell>
          <cell r="K187" t="str">
            <v>Formación Continua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>Servicio</v>
          </cell>
          <cell r="V187" t="str">
            <v>AE</v>
          </cell>
        </row>
        <row r="188">
          <cell r="A188">
            <v>131</v>
          </cell>
          <cell r="B188">
            <v>2017</v>
          </cell>
          <cell r="C188">
            <v>8300</v>
          </cell>
          <cell r="D188">
            <v>2</v>
          </cell>
          <cell r="E188">
            <v>2</v>
          </cell>
          <cell r="F188">
            <v>1</v>
          </cell>
          <cell r="G188">
            <v>3000</v>
          </cell>
          <cell r="H188">
            <v>3300</v>
          </cell>
          <cell r="I188">
            <v>334</v>
          </cell>
          <cell r="K188" t="str">
            <v xml:space="preserve">Curso de capacitación para operadores telefónicos y supervisores del Sistema Nacional de Atención de Llamadas de Emergencia y Denuncias Ciudadanas. 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str">
            <v>Servicio</v>
          </cell>
          <cell r="V188" t="str">
            <v>FC</v>
          </cell>
        </row>
        <row r="189">
          <cell r="A189">
            <v>132</v>
          </cell>
          <cell r="B189">
            <v>2017</v>
          </cell>
          <cell r="C189">
            <v>8300</v>
          </cell>
          <cell r="D189">
            <v>2</v>
          </cell>
          <cell r="E189">
            <v>2</v>
          </cell>
          <cell r="F189">
            <v>1</v>
          </cell>
          <cell r="G189">
            <v>3000</v>
          </cell>
          <cell r="H189">
            <v>3300</v>
          </cell>
          <cell r="I189">
            <v>334</v>
          </cell>
          <cell r="K189" t="str">
            <v>Formación Continua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 t="str">
            <v>Servicio</v>
          </cell>
          <cell r="V189" t="str">
            <v>FC</v>
          </cell>
        </row>
        <row r="190">
          <cell r="A190">
            <v>133</v>
          </cell>
          <cell r="B190">
            <v>2017</v>
          </cell>
          <cell r="C190">
            <v>8300</v>
          </cell>
          <cell r="D190">
            <v>2</v>
          </cell>
          <cell r="E190">
            <v>2</v>
          </cell>
          <cell r="F190">
            <v>1</v>
          </cell>
          <cell r="G190">
            <v>3000</v>
          </cell>
          <cell r="H190">
            <v>3300</v>
          </cell>
          <cell r="I190">
            <v>334</v>
          </cell>
          <cell r="K190" t="str">
            <v>Curso de capacitación para otros operadores de las instituciones de seguridad pública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>Servicio</v>
          </cell>
          <cell r="V190" t="str">
            <v>FC</v>
          </cell>
        </row>
        <row r="191">
          <cell r="A191">
            <v>134</v>
          </cell>
          <cell r="B191">
            <v>2017</v>
          </cell>
          <cell r="C191">
            <v>8300</v>
          </cell>
          <cell r="D191">
            <v>2</v>
          </cell>
          <cell r="E191">
            <v>2</v>
          </cell>
          <cell r="F191">
            <v>1</v>
          </cell>
          <cell r="G191">
            <v>3000</v>
          </cell>
          <cell r="H191">
            <v>3300</v>
          </cell>
          <cell r="I191">
            <v>334</v>
          </cell>
          <cell r="K191" t="str">
            <v>Formación Inicial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 t="str">
            <v>Servicio</v>
          </cell>
          <cell r="V191" t="str">
            <v>FC</v>
          </cell>
        </row>
        <row r="192">
          <cell r="A192">
            <v>135</v>
          </cell>
          <cell r="B192">
            <v>2017</v>
          </cell>
          <cell r="C192">
            <v>8300</v>
          </cell>
          <cell r="D192">
            <v>2</v>
          </cell>
          <cell r="E192">
            <v>2</v>
          </cell>
          <cell r="F192">
            <v>1</v>
          </cell>
          <cell r="G192">
            <v>3000</v>
          </cell>
          <cell r="H192">
            <v>3300</v>
          </cell>
          <cell r="I192">
            <v>334</v>
          </cell>
          <cell r="K192" t="str">
            <v>Formación Continua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 t="str">
            <v>Servicio</v>
          </cell>
          <cell r="V192" t="str">
            <v>FC</v>
          </cell>
        </row>
        <row r="193">
          <cell r="A193">
            <v>136</v>
          </cell>
          <cell r="B193">
            <v>2017</v>
          </cell>
          <cell r="C193">
            <v>8300</v>
          </cell>
          <cell r="D193">
            <v>2</v>
          </cell>
          <cell r="E193">
            <v>2</v>
          </cell>
          <cell r="F193">
            <v>1</v>
          </cell>
          <cell r="G193">
            <v>3000</v>
          </cell>
          <cell r="H193">
            <v>3300</v>
          </cell>
          <cell r="I193">
            <v>334</v>
          </cell>
          <cell r="K193" t="str">
            <v>Formación de mandos (Policía procesal)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 t="str">
            <v>Servicio</v>
          </cell>
          <cell r="V193" t="str">
            <v>FC</v>
          </cell>
        </row>
        <row r="194">
          <cell r="A194">
            <v>137</v>
          </cell>
          <cell r="B194">
            <v>2017</v>
          </cell>
          <cell r="C194">
            <v>8300</v>
          </cell>
          <cell r="D194">
            <v>2</v>
          </cell>
          <cell r="E194">
            <v>2</v>
          </cell>
          <cell r="F194">
            <v>1</v>
          </cell>
          <cell r="G194">
            <v>3000</v>
          </cell>
          <cell r="H194">
            <v>3300</v>
          </cell>
          <cell r="I194">
            <v>334</v>
          </cell>
          <cell r="K194" t="str">
            <v>Formador de Formadores (Policía procesal)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 t="str">
            <v>Servicio</v>
          </cell>
          <cell r="V194" t="str">
            <v>FC</v>
          </cell>
        </row>
        <row r="195">
          <cell r="A195">
            <v>138</v>
          </cell>
          <cell r="B195">
            <v>2017</v>
          </cell>
          <cell r="C195">
            <v>8300</v>
          </cell>
          <cell r="D195">
            <v>2</v>
          </cell>
          <cell r="E195">
            <v>2</v>
          </cell>
          <cell r="F195">
            <v>1</v>
          </cell>
          <cell r="G195">
            <v>3000</v>
          </cell>
          <cell r="H195">
            <v>3300</v>
          </cell>
          <cell r="I195">
            <v>334</v>
          </cell>
          <cell r="K195" t="str">
            <v xml:space="preserve">Cursos de capacitación técnicos, científicos especializados en materia de ciencias forenses 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 t="str">
            <v>Servicio</v>
          </cell>
          <cell r="V195" t="str">
            <v>FC</v>
          </cell>
        </row>
        <row r="196">
          <cell r="A196">
            <v>139</v>
          </cell>
          <cell r="B196">
            <v>2017</v>
          </cell>
          <cell r="C196">
            <v>8300</v>
          </cell>
          <cell r="D196">
            <v>2</v>
          </cell>
          <cell r="E196">
            <v>2</v>
          </cell>
          <cell r="F196">
            <v>1</v>
          </cell>
          <cell r="G196">
            <v>3000</v>
          </cell>
          <cell r="H196">
            <v>3300</v>
          </cell>
          <cell r="I196">
            <v>334</v>
          </cell>
          <cell r="K196" t="str">
            <v>Formación Inicial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 t="str">
            <v>Servicio</v>
          </cell>
          <cell r="V196" t="str">
            <v>FC</v>
          </cell>
        </row>
        <row r="197">
          <cell r="A197">
            <v>140</v>
          </cell>
          <cell r="B197">
            <v>2017</v>
          </cell>
          <cell r="C197">
            <v>8300</v>
          </cell>
          <cell r="D197">
            <v>2</v>
          </cell>
          <cell r="E197">
            <v>2</v>
          </cell>
          <cell r="F197">
            <v>1</v>
          </cell>
          <cell r="G197">
            <v>3000</v>
          </cell>
          <cell r="H197">
            <v>3300</v>
          </cell>
          <cell r="I197">
            <v>334</v>
          </cell>
          <cell r="K197" t="str">
            <v>Formación Continua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 t="str">
            <v>Servicio</v>
          </cell>
          <cell r="V197" t="str">
            <v>FC</v>
          </cell>
        </row>
        <row r="198">
          <cell r="A198">
            <v>141</v>
          </cell>
          <cell r="B198">
            <v>2017</v>
          </cell>
          <cell r="C198">
            <v>8300</v>
          </cell>
          <cell r="D198">
            <v>2</v>
          </cell>
          <cell r="E198">
            <v>2</v>
          </cell>
          <cell r="F198">
            <v>1</v>
          </cell>
          <cell r="G198">
            <v>3000</v>
          </cell>
          <cell r="H198">
            <v>3300</v>
          </cell>
          <cell r="I198">
            <v>336</v>
          </cell>
          <cell r="K198" t="str">
            <v>Servicios de apoyo administrativo, traducción, fotocopiado e impresión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199">
          <cell r="A199">
            <v>142</v>
          </cell>
          <cell r="B199">
            <v>2017</v>
          </cell>
          <cell r="C199">
            <v>8300</v>
          </cell>
          <cell r="D199">
            <v>2</v>
          </cell>
          <cell r="E199">
            <v>2</v>
          </cell>
          <cell r="F199">
            <v>1</v>
          </cell>
          <cell r="G199">
            <v>3000</v>
          </cell>
          <cell r="H199">
            <v>3300</v>
          </cell>
          <cell r="I199">
            <v>336</v>
          </cell>
          <cell r="J199">
            <v>1</v>
          </cell>
          <cell r="K199" t="str">
            <v>Convocatoria para operadores de Procuración de Justicia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 t="str">
            <v>Convocatorias</v>
          </cell>
          <cell r="V199" t="str">
            <v>AE</v>
          </cell>
        </row>
        <row r="200">
          <cell r="A200">
            <v>143</v>
          </cell>
          <cell r="B200">
            <v>2017</v>
          </cell>
          <cell r="C200">
            <v>8300</v>
          </cell>
          <cell r="D200">
            <v>2</v>
          </cell>
          <cell r="E200">
            <v>2</v>
          </cell>
          <cell r="F200">
            <v>1</v>
          </cell>
          <cell r="G200">
            <v>3000</v>
          </cell>
          <cell r="H200">
            <v>3300</v>
          </cell>
          <cell r="I200">
            <v>336</v>
          </cell>
          <cell r="J200">
            <v>2</v>
          </cell>
          <cell r="K200" t="str">
            <v>Convocatoria para operadores del Sistema Penitenciario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 t="str">
            <v>Convocatorias</v>
          </cell>
          <cell r="V200" t="str">
            <v>AE</v>
          </cell>
        </row>
        <row r="201">
          <cell r="A201">
            <v>144</v>
          </cell>
          <cell r="B201">
            <v>2017</v>
          </cell>
          <cell r="C201">
            <v>8300</v>
          </cell>
          <cell r="D201">
            <v>2</v>
          </cell>
          <cell r="E201">
            <v>2</v>
          </cell>
          <cell r="F201">
            <v>1</v>
          </cell>
          <cell r="G201">
            <v>3000</v>
          </cell>
          <cell r="H201">
            <v>3300</v>
          </cell>
          <cell r="I201">
            <v>336</v>
          </cell>
          <cell r="J201">
            <v>3</v>
          </cell>
          <cell r="K201" t="str">
            <v>Convocatoria para otros operadores de las Instituciones de Seguridad Pública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 t="str">
            <v>Convocatorias</v>
          </cell>
          <cell r="V201" t="str">
            <v>AE</v>
          </cell>
        </row>
        <row r="202">
          <cell r="A202">
            <v>145</v>
          </cell>
          <cell r="B202">
            <v>2017</v>
          </cell>
          <cell r="C202">
            <v>8300</v>
          </cell>
          <cell r="D202">
            <v>2</v>
          </cell>
          <cell r="E202">
            <v>2</v>
          </cell>
          <cell r="F202">
            <v>1</v>
          </cell>
          <cell r="G202">
            <v>3000</v>
          </cell>
          <cell r="H202">
            <v>3300</v>
          </cell>
          <cell r="I202">
            <v>336</v>
          </cell>
          <cell r="J202">
            <v>4</v>
          </cell>
          <cell r="K202" t="str">
            <v>Convocatoria Policía Estatal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 t="str">
            <v>Convocatorias</v>
          </cell>
          <cell r="V202" t="str">
            <v>AE</v>
          </cell>
        </row>
        <row r="203">
          <cell r="A203">
            <v>146</v>
          </cell>
          <cell r="B203">
            <v>2017</v>
          </cell>
          <cell r="C203">
            <v>8300</v>
          </cell>
          <cell r="D203">
            <v>2</v>
          </cell>
          <cell r="E203">
            <v>2</v>
          </cell>
          <cell r="F203">
            <v>1</v>
          </cell>
          <cell r="G203">
            <v>3000</v>
          </cell>
          <cell r="H203">
            <v>3300</v>
          </cell>
          <cell r="I203">
            <v>336</v>
          </cell>
          <cell r="J203">
            <v>5</v>
          </cell>
          <cell r="K203" t="str">
            <v>Convocatoria Policía Municipal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 t="str">
            <v>Convocatorias</v>
          </cell>
          <cell r="V203" t="str">
            <v>AE</v>
          </cell>
        </row>
        <row r="204">
          <cell r="A204">
            <v>147</v>
          </cell>
          <cell r="B204">
            <v>2017</v>
          </cell>
          <cell r="C204">
            <v>8300</v>
          </cell>
          <cell r="D204">
            <v>2</v>
          </cell>
          <cell r="E204">
            <v>2</v>
          </cell>
          <cell r="F204">
            <v>1</v>
          </cell>
          <cell r="G204">
            <v>3000</v>
          </cell>
          <cell r="H204">
            <v>3300</v>
          </cell>
          <cell r="I204">
            <v>336</v>
          </cell>
          <cell r="J204">
            <v>6</v>
          </cell>
          <cell r="K204" t="str">
            <v>Evaluación del desempeño para Ministerios Públicos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 t="str">
            <v>Evaluaciones</v>
          </cell>
          <cell r="V204" t="str">
            <v>AE</v>
          </cell>
        </row>
        <row r="205">
          <cell r="A205">
            <v>148</v>
          </cell>
          <cell r="B205">
            <v>2017</v>
          </cell>
          <cell r="C205">
            <v>8300</v>
          </cell>
          <cell r="D205">
            <v>2</v>
          </cell>
          <cell r="E205">
            <v>2</v>
          </cell>
          <cell r="F205">
            <v>1</v>
          </cell>
          <cell r="G205">
            <v>3000</v>
          </cell>
          <cell r="H205">
            <v>3300</v>
          </cell>
          <cell r="I205">
            <v>336</v>
          </cell>
          <cell r="J205">
            <v>7</v>
          </cell>
          <cell r="K205" t="str">
            <v>Evaluación del desempeño para Personal de Custodia Penitenciaria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 t="str">
            <v>Evaluaciones</v>
          </cell>
          <cell r="V205" t="str">
            <v>AE</v>
          </cell>
        </row>
        <row r="206">
          <cell r="A206">
            <v>149</v>
          </cell>
          <cell r="B206">
            <v>2017</v>
          </cell>
          <cell r="C206">
            <v>8300</v>
          </cell>
          <cell r="D206">
            <v>2</v>
          </cell>
          <cell r="E206">
            <v>2</v>
          </cell>
          <cell r="F206">
            <v>1</v>
          </cell>
          <cell r="G206">
            <v>3000</v>
          </cell>
          <cell r="H206">
            <v>3300</v>
          </cell>
          <cell r="I206">
            <v>336</v>
          </cell>
          <cell r="J206">
            <v>8</v>
          </cell>
          <cell r="K206" t="str">
            <v>Evaluación del desempeño para Peritos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 t="str">
            <v>Evaluaciones</v>
          </cell>
          <cell r="V206" t="str">
            <v>AE</v>
          </cell>
        </row>
        <row r="207">
          <cell r="A207">
            <v>150</v>
          </cell>
          <cell r="B207">
            <v>2017</v>
          </cell>
          <cell r="C207">
            <v>8300</v>
          </cell>
          <cell r="D207">
            <v>2</v>
          </cell>
          <cell r="E207">
            <v>2</v>
          </cell>
          <cell r="F207">
            <v>1</v>
          </cell>
          <cell r="G207">
            <v>3000</v>
          </cell>
          <cell r="H207">
            <v>3300</v>
          </cell>
          <cell r="I207">
            <v>336</v>
          </cell>
          <cell r="J207">
            <v>9</v>
          </cell>
          <cell r="K207" t="str">
            <v>Evaluación del desempeño para Policías de Investigación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 t="str">
            <v>Evaluaciones</v>
          </cell>
          <cell r="V207" t="str">
            <v>AE</v>
          </cell>
        </row>
        <row r="208">
          <cell r="A208">
            <v>151</v>
          </cell>
          <cell r="B208">
            <v>2017</v>
          </cell>
          <cell r="C208">
            <v>8300</v>
          </cell>
          <cell r="D208">
            <v>2</v>
          </cell>
          <cell r="E208">
            <v>2</v>
          </cell>
          <cell r="F208">
            <v>1</v>
          </cell>
          <cell r="G208">
            <v>3000</v>
          </cell>
          <cell r="H208">
            <v>3300</v>
          </cell>
          <cell r="I208">
            <v>336</v>
          </cell>
          <cell r="J208">
            <v>10</v>
          </cell>
          <cell r="K208" t="str">
            <v>Evaluación del desempeño para Policías Estatales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 t="str">
            <v>Evaluaciones</v>
          </cell>
          <cell r="V208" t="str">
            <v>AE</v>
          </cell>
        </row>
        <row r="209">
          <cell r="A209">
            <v>152</v>
          </cell>
          <cell r="B209">
            <v>2017</v>
          </cell>
          <cell r="C209">
            <v>8300</v>
          </cell>
          <cell r="D209">
            <v>2</v>
          </cell>
          <cell r="E209">
            <v>2</v>
          </cell>
          <cell r="F209">
            <v>1</v>
          </cell>
          <cell r="G209">
            <v>3000</v>
          </cell>
          <cell r="H209">
            <v>3300</v>
          </cell>
          <cell r="I209">
            <v>336</v>
          </cell>
          <cell r="J209">
            <v>11</v>
          </cell>
          <cell r="K209" t="str">
            <v xml:space="preserve">Evaluación del desempeño para Policías Municipales 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 t="str">
            <v>Evaluaciones</v>
          </cell>
          <cell r="V209" t="str">
            <v>AE</v>
          </cell>
        </row>
        <row r="210">
          <cell r="A210">
            <v>153</v>
          </cell>
          <cell r="B210">
            <v>2017</v>
          </cell>
          <cell r="C210">
            <v>8300</v>
          </cell>
          <cell r="D210">
            <v>2</v>
          </cell>
          <cell r="E210">
            <v>2</v>
          </cell>
          <cell r="F210">
            <v>1</v>
          </cell>
          <cell r="G210">
            <v>3000</v>
          </cell>
          <cell r="H210">
            <v>3300</v>
          </cell>
          <cell r="I210">
            <v>336</v>
          </cell>
          <cell r="J210">
            <v>12</v>
          </cell>
          <cell r="K210" t="str">
            <v>Evaluación del desempeño para otros integrantes de las Instituciones de Seguridad Pública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 t="str">
            <v>Evaluaciones</v>
          </cell>
          <cell r="V210" t="str">
            <v>AE</v>
          </cell>
        </row>
        <row r="211">
          <cell r="A211">
            <v>154</v>
          </cell>
          <cell r="B211">
            <v>2017</v>
          </cell>
          <cell r="C211">
            <v>8300</v>
          </cell>
          <cell r="D211">
            <v>2</v>
          </cell>
          <cell r="E211">
            <v>2</v>
          </cell>
          <cell r="F211">
            <v>1</v>
          </cell>
          <cell r="G211">
            <v>3000</v>
          </cell>
          <cell r="H211">
            <v>3300</v>
          </cell>
          <cell r="I211">
            <v>336</v>
          </cell>
          <cell r="J211">
            <v>13</v>
          </cell>
          <cell r="K211" t="str">
            <v>Impresiones de documentos oficiales para la prestación de servicios públicos, identificación, formatos administrativos y fiscales, formas valoradas, certificados y títulos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 t="str">
            <v>Servicio</v>
          </cell>
          <cell r="V211" t="str">
            <v>AE</v>
          </cell>
        </row>
        <row r="212">
          <cell r="A212">
            <v>155</v>
          </cell>
          <cell r="B212">
            <v>2017</v>
          </cell>
          <cell r="C212">
            <v>8300</v>
          </cell>
          <cell r="D212">
            <v>2</v>
          </cell>
          <cell r="E212">
            <v>2</v>
          </cell>
          <cell r="F212">
            <v>1</v>
          </cell>
          <cell r="G212">
            <v>3000</v>
          </cell>
          <cell r="H212">
            <v>3300</v>
          </cell>
          <cell r="I212">
            <v>336</v>
          </cell>
          <cell r="J212">
            <v>14</v>
          </cell>
          <cell r="K212" t="str">
            <v>Información en medios masivos derivada de la operación y administración de las dependencias y entidades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 t="str">
            <v>Servicio</v>
          </cell>
          <cell r="V212" t="str">
            <v>AE</v>
          </cell>
        </row>
        <row r="213">
          <cell r="A213">
            <v>156</v>
          </cell>
          <cell r="B213">
            <v>2017</v>
          </cell>
          <cell r="C213">
            <v>8300</v>
          </cell>
          <cell r="D213">
            <v>2</v>
          </cell>
          <cell r="E213">
            <v>2</v>
          </cell>
          <cell r="F213">
            <v>1</v>
          </cell>
          <cell r="G213">
            <v>3000</v>
          </cell>
          <cell r="H213">
            <v>3300</v>
          </cell>
          <cell r="I213">
            <v>339</v>
          </cell>
          <cell r="K213" t="str">
            <v>Servicios profesionales, científicos y técnicos integrales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A214">
            <v>157</v>
          </cell>
          <cell r="B214">
            <v>2017</v>
          </cell>
          <cell r="C214">
            <v>8300</v>
          </cell>
          <cell r="D214">
            <v>2</v>
          </cell>
          <cell r="E214">
            <v>2</v>
          </cell>
          <cell r="F214">
            <v>1</v>
          </cell>
          <cell r="G214">
            <v>3000</v>
          </cell>
          <cell r="H214">
            <v>3300</v>
          </cell>
          <cell r="I214">
            <v>339</v>
          </cell>
          <cell r="J214">
            <v>1</v>
          </cell>
          <cell r="K214" t="str">
            <v>Subcontratación de servicios con terceros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 t="str">
            <v>Evaluaciones</v>
          </cell>
          <cell r="V214" t="str">
            <v>FC</v>
          </cell>
        </row>
        <row r="215">
          <cell r="A215">
            <v>158</v>
          </cell>
          <cell r="B215">
            <v>2017</v>
          </cell>
          <cell r="C215">
            <v>8300</v>
          </cell>
          <cell r="D215">
            <v>2</v>
          </cell>
          <cell r="E215">
            <v>2</v>
          </cell>
          <cell r="F215">
            <v>1</v>
          </cell>
          <cell r="G215">
            <v>3000</v>
          </cell>
          <cell r="H215">
            <v>3300</v>
          </cell>
          <cell r="I215">
            <v>339</v>
          </cell>
          <cell r="K215" t="str">
            <v>Evaluación de Competencias Básicas para Personal de Custodia Penitenciaria</v>
          </cell>
          <cell r="S215" t="str">
            <v>Evaluaciones</v>
          </cell>
          <cell r="V215" t="str">
            <v>FC</v>
          </cell>
        </row>
        <row r="216">
          <cell r="A216">
            <v>159</v>
          </cell>
          <cell r="B216">
            <v>2017</v>
          </cell>
          <cell r="C216">
            <v>8300</v>
          </cell>
          <cell r="D216">
            <v>2</v>
          </cell>
          <cell r="E216">
            <v>2</v>
          </cell>
          <cell r="F216">
            <v>1</v>
          </cell>
          <cell r="G216">
            <v>3000</v>
          </cell>
          <cell r="H216">
            <v>3300</v>
          </cell>
          <cell r="I216">
            <v>339</v>
          </cell>
          <cell r="K216" t="str">
            <v>Evaluación de Competencias Básicas para Policías Estatales</v>
          </cell>
          <cell r="S216" t="str">
            <v>Evaluaciones</v>
          </cell>
          <cell r="V216" t="str">
            <v>FC</v>
          </cell>
        </row>
        <row r="217">
          <cell r="A217">
            <v>160</v>
          </cell>
          <cell r="B217">
            <v>2017</v>
          </cell>
          <cell r="C217">
            <v>8300</v>
          </cell>
          <cell r="D217">
            <v>2</v>
          </cell>
          <cell r="E217">
            <v>2</v>
          </cell>
          <cell r="F217">
            <v>1</v>
          </cell>
          <cell r="G217">
            <v>3000</v>
          </cell>
          <cell r="H217">
            <v>3300</v>
          </cell>
          <cell r="I217">
            <v>339</v>
          </cell>
          <cell r="K217" t="str">
            <v>Evaluación de Competencias Básicas para Policías Municipales</v>
          </cell>
          <cell r="S217" t="str">
            <v>Evaluaciones</v>
          </cell>
          <cell r="V217" t="str">
            <v>FC/FM</v>
          </cell>
        </row>
        <row r="218">
          <cell r="A218">
            <v>161</v>
          </cell>
          <cell r="B218">
            <v>2017</v>
          </cell>
          <cell r="C218">
            <v>8300</v>
          </cell>
          <cell r="D218">
            <v>2</v>
          </cell>
          <cell r="E218">
            <v>2</v>
          </cell>
          <cell r="F218">
            <v>1</v>
          </cell>
          <cell r="G218">
            <v>3000</v>
          </cell>
          <cell r="H218">
            <v>3300</v>
          </cell>
          <cell r="I218">
            <v>339</v>
          </cell>
          <cell r="K218" t="str">
            <v>Evaluación de Competencias Básicas para Policías de Investigación</v>
          </cell>
          <cell r="S218" t="str">
            <v>Evaluaciones</v>
          </cell>
          <cell r="V218" t="str">
            <v>FC</v>
          </cell>
        </row>
        <row r="219">
          <cell r="A219">
            <v>162</v>
          </cell>
          <cell r="B219">
            <v>2017</v>
          </cell>
          <cell r="C219">
            <v>8300</v>
          </cell>
          <cell r="D219">
            <v>2</v>
          </cell>
          <cell r="E219">
            <v>2</v>
          </cell>
          <cell r="F219">
            <v>1</v>
          </cell>
          <cell r="G219">
            <v>3000</v>
          </cell>
          <cell r="H219">
            <v>3300</v>
          </cell>
          <cell r="I219">
            <v>339</v>
          </cell>
          <cell r="K219" t="str">
            <v>Evaluación de  aspirantes a Instructores Evaluadores de la función.</v>
          </cell>
          <cell r="S219" t="str">
            <v>Evaluaciones</v>
          </cell>
          <cell r="V219" t="str">
            <v>AE</v>
          </cell>
        </row>
        <row r="220">
          <cell r="A220">
            <v>163</v>
          </cell>
          <cell r="B220">
            <v>2017</v>
          </cell>
          <cell r="C220">
            <v>8300</v>
          </cell>
          <cell r="D220">
            <v>2</v>
          </cell>
          <cell r="E220">
            <v>2</v>
          </cell>
          <cell r="F220">
            <v>1</v>
          </cell>
          <cell r="G220">
            <v>3000</v>
          </cell>
          <cell r="H220">
            <v>3700</v>
          </cell>
          <cell r="K220" t="str">
            <v>Servicios de Traslado y Viáticos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A221">
            <v>164</v>
          </cell>
          <cell r="B221">
            <v>2017</v>
          </cell>
          <cell r="C221">
            <v>8300</v>
          </cell>
          <cell r="D221">
            <v>2</v>
          </cell>
          <cell r="E221">
            <v>2</v>
          </cell>
          <cell r="F221">
            <v>1</v>
          </cell>
          <cell r="G221">
            <v>3000</v>
          </cell>
          <cell r="H221">
            <v>3700</v>
          </cell>
          <cell r="I221">
            <v>371</v>
          </cell>
          <cell r="K221" t="str">
            <v>Pasajes aéreos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</row>
        <row r="222">
          <cell r="A222">
            <v>165</v>
          </cell>
          <cell r="B222">
            <v>2017</v>
          </cell>
          <cell r="C222">
            <v>8300</v>
          </cell>
          <cell r="D222">
            <v>2</v>
          </cell>
          <cell r="E222">
            <v>2</v>
          </cell>
          <cell r="F222">
            <v>1</v>
          </cell>
          <cell r="G222">
            <v>3000</v>
          </cell>
          <cell r="H222">
            <v>3700</v>
          </cell>
          <cell r="I222">
            <v>371</v>
          </cell>
          <cell r="J222">
            <v>1</v>
          </cell>
          <cell r="K222" t="str">
            <v xml:space="preserve">Pasajes aéreos nacionales 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 t="str">
            <v>Traslado</v>
          </cell>
          <cell r="V222" t="str">
            <v>AE</v>
          </cell>
        </row>
        <row r="223">
          <cell r="A223">
            <v>166</v>
          </cell>
          <cell r="B223">
            <v>2017</v>
          </cell>
          <cell r="C223">
            <v>8300</v>
          </cell>
          <cell r="D223">
            <v>2</v>
          </cell>
          <cell r="E223">
            <v>2</v>
          </cell>
          <cell r="F223">
            <v>1</v>
          </cell>
          <cell r="G223">
            <v>3000</v>
          </cell>
          <cell r="H223">
            <v>3700</v>
          </cell>
          <cell r="I223">
            <v>372</v>
          </cell>
          <cell r="K223" t="str">
            <v>Pasajes terrestres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</row>
        <row r="224">
          <cell r="A224">
            <v>167</v>
          </cell>
          <cell r="B224">
            <v>2017</v>
          </cell>
          <cell r="C224">
            <v>8300</v>
          </cell>
          <cell r="D224">
            <v>2</v>
          </cell>
          <cell r="E224">
            <v>2</v>
          </cell>
          <cell r="F224">
            <v>1</v>
          </cell>
          <cell r="G224">
            <v>3000</v>
          </cell>
          <cell r="H224">
            <v>3700</v>
          </cell>
          <cell r="I224">
            <v>372</v>
          </cell>
          <cell r="J224">
            <v>1</v>
          </cell>
          <cell r="K224" t="str">
            <v xml:space="preserve">Pasajes terrestres nacionales 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 t="str">
            <v>Traslado</v>
          </cell>
          <cell r="V224" t="str">
            <v>AE</v>
          </cell>
        </row>
        <row r="225">
          <cell r="A225">
            <v>168</v>
          </cell>
          <cell r="B225">
            <v>2017</v>
          </cell>
          <cell r="C225">
            <v>8300</v>
          </cell>
          <cell r="D225">
            <v>2</v>
          </cell>
          <cell r="E225">
            <v>2</v>
          </cell>
          <cell r="F225">
            <v>1</v>
          </cell>
          <cell r="G225">
            <v>3000</v>
          </cell>
          <cell r="H225">
            <v>3700</v>
          </cell>
          <cell r="I225">
            <v>375</v>
          </cell>
          <cell r="K225" t="str">
            <v>Viáticos en el país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A226">
            <v>169</v>
          </cell>
          <cell r="B226">
            <v>2017</v>
          </cell>
          <cell r="C226">
            <v>8300</v>
          </cell>
          <cell r="D226">
            <v>2</v>
          </cell>
          <cell r="E226">
            <v>2</v>
          </cell>
          <cell r="F226">
            <v>1</v>
          </cell>
          <cell r="G226">
            <v>3000</v>
          </cell>
          <cell r="H226">
            <v>3700</v>
          </cell>
          <cell r="I226">
            <v>375</v>
          </cell>
          <cell r="J226">
            <v>1</v>
          </cell>
          <cell r="K226" t="str">
            <v xml:space="preserve">Viáticos nacionales 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 t="str">
            <v>Traslado</v>
          </cell>
          <cell r="V226" t="str">
            <v>AE</v>
          </cell>
        </row>
        <row r="227">
          <cell r="A227">
            <v>170</v>
          </cell>
          <cell r="B227">
            <v>2017</v>
          </cell>
          <cell r="C227">
            <v>8300</v>
          </cell>
          <cell r="D227">
            <v>2</v>
          </cell>
          <cell r="E227">
            <v>2</v>
          </cell>
          <cell r="F227">
            <v>1</v>
          </cell>
          <cell r="G227">
            <v>3000</v>
          </cell>
          <cell r="H227">
            <v>3700</v>
          </cell>
          <cell r="I227">
            <v>376</v>
          </cell>
          <cell r="K227" t="str">
            <v>Viáticos en el extranjero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A228">
            <v>171</v>
          </cell>
          <cell r="B228">
            <v>2017</v>
          </cell>
          <cell r="C228">
            <v>8300</v>
          </cell>
          <cell r="D228">
            <v>2</v>
          </cell>
          <cell r="E228">
            <v>2</v>
          </cell>
          <cell r="F228">
            <v>1</v>
          </cell>
          <cell r="G228">
            <v>3000</v>
          </cell>
          <cell r="H228">
            <v>3700</v>
          </cell>
          <cell r="I228">
            <v>376</v>
          </cell>
          <cell r="J228">
            <v>1</v>
          </cell>
          <cell r="K228" t="str">
            <v>Viáticos en el extranjero asociados a los programas de Seguridad Pública Nacional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 t="str">
            <v>Traslado</v>
          </cell>
          <cell r="V228" t="str">
            <v>AE</v>
          </cell>
        </row>
        <row r="229">
          <cell r="A229">
            <v>172</v>
          </cell>
          <cell r="B229">
            <v>2017</v>
          </cell>
          <cell r="C229">
            <v>8300</v>
          </cell>
          <cell r="D229">
            <v>2</v>
          </cell>
          <cell r="E229">
            <v>2</v>
          </cell>
          <cell r="F229">
            <v>1</v>
          </cell>
          <cell r="G229">
            <v>4000</v>
          </cell>
          <cell r="K229" t="str">
            <v>TRANSFERENCIAS, ASIGNACIONES, SUBSIDIOS Y OTRAS AYUDAS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</row>
        <row r="230">
          <cell r="A230">
            <v>173</v>
          </cell>
          <cell r="B230">
            <v>2017</v>
          </cell>
          <cell r="C230">
            <v>8300</v>
          </cell>
          <cell r="D230">
            <v>2</v>
          </cell>
          <cell r="E230">
            <v>2</v>
          </cell>
          <cell r="F230">
            <v>1</v>
          </cell>
          <cell r="G230">
            <v>4000</v>
          </cell>
          <cell r="H230">
            <v>4400</v>
          </cell>
          <cell r="K230" t="str">
            <v>Ayudas Sociales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A231">
            <v>174</v>
          </cell>
          <cell r="B231">
            <v>2017</v>
          </cell>
          <cell r="C231">
            <v>8300</v>
          </cell>
          <cell r="D231">
            <v>2</v>
          </cell>
          <cell r="E231">
            <v>2</v>
          </cell>
          <cell r="F231">
            <v>1</v>
          </cell>
          <cell r="G231">
            <v>4000</v>
          </cell>
          <cell r="H231">
            <v>4400</v>
          </cell>
          <cell r="I231">
            <v>442</v>
          </cell>
          <cell r="K231" t="str">
            <v>Becas y otras ayudas para programas de capacitación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A232">
            <v>175</v>
          </cell>
          <cell r="B232">
            <v>2017</v>
          </cell>
          <cell r="C232">
            <v>8300</v>
          </cell>
          <cell r="D232">
            <v>2</v>
          </cell>
          <cell r="E232">
            <v>2</v>
          </cell>
          <cell r="F232">
            <v>1</v>
          </cell>
          <cell r="G232">
            <v>4000</v>
          </cell>
          <cell r="H232">
            <v>4400</v>
          </cell>
          <cell r="I232">
            <v>442</v>
          </cell>
          <cell r="J232">
            <v>1</v>
          </cell>
          <cell r="K232" t="str">
            <v>Becas y otras ayudas para programas de capacitación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 t="str">
            <v>Beca</v>
          </cell>
          <cell r="V232" t="str">
            <v>FC</v>
          </cell>
        </row>
        <row r="233">
          <cell r="A233">
            <v>176</v>
          </cell>
          <cell r="B233">
            <v>2017</v>
          </cell>
          <cell r="C233">
            <v>8300</v>
          </cell>
          <cell r="D233">
            <v>2</v>
          </cell>
          <cell r="E233">
            <v>2</v>
          </cell>
          <cell r="F233">
            <v>1</v>
          </cell>
          <cell r="G233">
            <v>4000</v>
          </cell>
          <cell r="H233">
            <v>4400</v>
          </cell>
          <cell r="I233">
            <v>442</v>
          </cell>
          <cell r="K233" t="str">
            <v>Becas para aspirantes a Agentes del Ministerio Público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 t="str">
            <v>Beca</v>
          </cell>
          <cell r="V233" t="str">
            <v>FC</v>
          </cell>
        </row>
        <row r="234">
          <cell r="A234">
            <v>177</v>
          </cell>
          <cell r="B234">
            <v>2017</v>
          </cell>
          <cell r="C234">
            <v>8300</v>
          </cell>
          <cell r="D234">
            <v>2</v>
          </cell>
          <cell r="E234">
            <v>2</v>
          </cell>
          <cell r="F234">
            <v>1</v>
          </cell>
          <cell r="G234">
            <v>4000</v>
          </cell>
          <cell r="H234">
            <v>4400</v>
          </cell>
          <cell r="I234">
            <v>442</v>
          </cell>
          <cell r="K234" t="str">
            <v>Becas para aspirantes a Personal de Custodia Penitenciaria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 t="str">
            <v>Beca</v>
          </cell>
          <cell r="V234" t="str">
            <v>FC</v>
          </cell>
        </row>
        <row r="235">
          <cell r="A235">
            <v>178</v>
          </cell>
          <cell r="B235">
            <v>2017</v>
          </cell>
          <cell r="C235">
            <v>8300</v>
          </cell>
          <cell r="D235">
            <v>2</v>
          </cell>
          <cell r="E235">
            <v>2</v>
          </cell>
          <cell r="F235">
            <v>1</v>
          </cell>
          <cell r="G235">
            <v>4000</v>
          </cell>
          <cell r="H235">
            <v>4400</v>
          </cell>
          <cell r="I235">
            <v>442</v>
          </cell>
          <cell r="K235" t="str">
            <v>Becas para aspirantes a Peritos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 t="str">
            <v>Beca</v>
          </cell>
          <cell r="V235" t="str">
            <v>FC</v>
          </cell>
        </row>
        <row r="236">
          <cell r="A236">
            <v>179</v>
          </cell>
          <cell r="B236">
            <v>2017</v>
          </cell>
          <cell r="C236">
            <v>8300</v>
          </cell>
          <cell r="D236">
            <v>2</v>
          </cell>
          <cell r="E236">
            <v>2</v>
          </cell>
          <cell r="F236">
            <v>1</v>
          </cell>
          <cell r="G236">
            <v>4000</v>
          </cell>
          <cell r="H236">
            <v>4400</v>
          </cell>
          <cell r="I236">
            <v>442</v>
          </cell>
          <cell r="K236" t="str">
            <v>Becas para aspirantes a Policía de Investigación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 t="str">
            <v>Beca</v>
          </cell>
          <cell r="V236" t="str">
            <v>FC</v>
          </cell>
        </row>
        <row r="237">
          <cell r="A237">
            <v>180</v>
          </cell>
          <cell r="B237">
            <v>2017</v>
          </cell>
          <cell r="C237">
            <v>8300</v>
          </cell>
          <cell r="D237">
            <v>2</v>
          </cell>
          <cell r="E237">
            <v>2</v>
          </cell>
          <cell r="F237">
            <v>1</v>
          </cell>
          <cell r="G237">
            <v>4000</v>
          </cell>
          <cell r="H237">
            <v>4400</v>
          </cell>
          <cell r="I237">
            <v>442</v>
          </cell>
          <cell r="K237" t="str">
            <v>Becas para aspirantes a Policía Estatal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 t="str">
            <v>Beca</v>
          </cell>
          <cell r="V237" t="str">
            <v>FC</v>
          </cell>
        </row>
        <row r="238">
          <cell r="A238">
            <v>181</v>
          </cell>
          <cell r="B238">
            <v>2017</v>
          </cell>
          <cell r="C238">
            <v>8300</v>
          </cell>
          <cell r="D238">
            <v>2</v>
          </cell>
          <cell r="E238">
            <v>2</v>
          </cell>
          <cell r="F238">
            <v>1</v>
          </cell>
          <cell r="G238">
            <v>4000</v>
          </cell>
          <cell r="H238">
            <v>4400</v>
          </cell>
          <cell r="I238">
            <v>442</v>
          </cell>
          <cell r="K238" t="str">
            <v>Becas para aspirantes a Policía Municipal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 t="str">
            <v>Beca</v>
          </cell>
          <cell r="V238" t="str">
            <v>FC/FM</v>
          </cell>
        </row>
        <row r="239">
          <cell r="A239">
            <v>182</v>
          </cell>
          <cell r="B239">
            <v>2017</v>
          </cell>
          <cell r="C239">
            <v>8300</v>
          </cell>
          <cell r="D239">
            <v>2</v>
          </cell>
          <cell r="E239">
            <v>2</v>
          </cell>
          <cell r="F239">
            <v>1</v>
          </cell>
          <cell r="G239">
            <v>4000</v>
          </cell>
          <cell r="H239">
            <v>4400</v>
          </cell>
          <cell r="I239">
            <v>442</v>
          </cell>
          <cell r="K239" t="str">
            <v>Becas para aspirantes a Administrativo del sistema penitenciario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 t="str">
            <v>Beca</v>
          </cell>
          <cell r="V239" t="str">
            <v>AE</v>
          </cell>
        </row>
        <row r="240">
          <cell r="A240">
            <v>183</v>
          </cell>
          <cell r="B240">
            <v>2017</v>
          </cell>
          <cell r="C240">
            <v>8300</v>
          </cell>
          <cell r="D240">
            <v>2</v>
          </cell>
          <cell r="E240">
            <v>2</v>
          </cell>
          <cell r="F240">
            <v>1</v>
          </cell>
          <cell r="G240">
            <v>4000</v>
          </cell>
          <cell r="H240">
            <v>4400</v>
          </cell>
          <cell r="I240">
            <v>442</v>
          </cell>
          <cell r="K240" t="str">
            <v>Becas para aspirantes a Técnico del sistema penitenciario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 t="str">
            <v>Beca</v>
          </cell>
          <cell r="V240" t="str">
            <v>AE</v>
          </cell>
        </row>
        <row r="241">
          <cell r="A241">
            <v>184</v>
          </cell>
          <cell r="B241">
            <v>2017</v>
          </cell>
          <cell r="C241">
            <v>8300</v>
          </cell>
          <cell r="D241">
            <v>2</v>
          </cell>
          <cell r="E241">
            <v>2</v>
          </cell>
          <cell r="F241">
            <v>1</v>
          </cell>
          <cell r="G241">
            <v>4000</v>
          </cell>
          <cell r="H241">
            <v>4400</v>
          </cell>
          <cell r="I241">
            <v>442</v>
          </cell>
          <cell r="K241" t="str">
            <v>Becas para aspirantes a Jurídico del sistema penitenciario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 t="str">
            <v>Beca</v>
          </cell>
          <cell r="V241" t="str">
            <v>AE</v>
          </cell>
        </row>
        <row r="242">
          <cell r="A242">
            <v>185</v>
          </cell>
          <cell r="B242">
            <v>2017</v>
          </cell>
          <cell r="C242">
            <v>8300</v>
          </cell>
          <cell r="D242">
            <v>2</v>
          </cell>
          <cell r="E242">
            <v>2</v>
          </cell>
          <cell r="F242">
            <v>1</v>
          </cell>
          <cell r="G242">
            <v>4000</v>
          </cell>
          <cell r="H242">
            <v>4400</v>
          </cell>
          <cell r="I242">
            <v>442</v>
          </cell>
          <cell r="K242" t="str">
            <v>Becas para aspirante a Guía Técnico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 t="str">
            <v>Beca</v>
          </cell>
          <cell r="V242" t="str">
            <v>AE</v>
          </cell>
        </row>
        <row r="243">
          <cell r="A243">
            <v>186</v>
          </cell>
          <cell r="B243">
            <v>2017</v>
          </cell>
          <cell r="C243">
            <v>8300</v>
          </cell>
          <cell r="D243">
            <v>2</v>
          </cell>
          <cell r="E243">
            <v>2</v>
          </cell>
          <cell r="F243">
            <v>1</v>
          </cell>
          <cell r="G243">
            <v>4000</v>
          </cell>
          <cell r="H243">
            <v>4400</v>
          </cell>
          <cell r="I243">
            <v>442</v>
          </cell>
          <cell r="K243" t="str">
            <v>Becas para otros aspirantes a ser integrantes de las instituciones de seguridad pública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 t="str">
            <v>Beca</v>
          </cell>
          <cell r="V243" t="str">
            <v>AE</v>
          </cell>
        </row>
        <row r="244">
          <cell r="A244">
            <v>187</v>
          </cell>
          <cell r="B244">
            <v>2017</v>
          </cell>
          <cell r="C244">
            <v>8300</v>
          </cell>
          <cell r="D244">
            <v>2</v>
          </cell>
          <cell r="E244">
            <v>2</v>
          </cell>
          <cell r="F244">
            <v>1</v>
          </cell>
          <cell r="G244">
            <v>5000</v>
          </cell>
          <cell r="K244" t="str">
            <v>BIENES MUEBLES, INMUEBLES E INTANGIBLES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</row>
        <row r="245">
          <cell r="A245">
            <v>188</v>
          </cell>
          <cell r="B245">
            <v>2017</v>
          </cell>
          <cell r="C245">
            <v>8300</v>
          </cell>
          <cell r="D245">
            <v>2</v>
          </cell>
          <cell r="E245">
            <v>2</v>
          </cell>
          <cell r="F245">
            <v>1</v>
          </cell>
          <cell r="G245">
            <v>5000</v>
          </cell>
          <cell r="H245">
            <v>5200</v>
          </cell>
          <cell r="K245" t="str">
            <v>Mobiliario y Equipo Educacional y Recreativo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A246">
            <v>189</v>
          </cell>
          <cell r="B246">
            <v>2017</v>
          </cell>
          <cell r="C246">
            <v>8300</v>
          </cell>
          <cell r="D246">
            <v>2</v>
          </cell>
          <cell r="E246">
            <v>2</v>
          </cell>
          <cell r="F246">
            <v>1</v>
          </cell>
          <cell r="G246">
            <v>5000</v>
          </cell>
          <cell r="H246">
            <v>5200</v>
          </cell>
          <cell r="I246">
            <v>522</v>
          </cell>
          <cell r="K246" t="str">
            <v>Aparatos deportivos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A247">
            <v>190</v>
          </cell>
          <cell r="B247">
            <v>2017</v>
          </cell>
          <cell r="C247">
            <v>8300</v>
          </cell>
          <cell r="D247">
            <v>2</v>
          </cell>
          <cell r="E247">
            <v>2</v>
          </cell>
          <cell r="F247">
            <v>1</v>
          </cell>
          <cell r="G247">
            <v>5000</v>
          </cell>
          <cell r="H247">
            <v>5200</v>
          </cell>
          <cell r="I247">
            <v>522</v>
          </cell>
          <cell r="J247">
            <v>1</v>
          </cell>
          <cell r="K247" t="str">
            <v>Aparato pantorrilla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 t="str">
            <v>Pieza</v>
          </cell>
          <cell r="V247" t="str">
            <v>FC</v>
          </cell>
        </row>
        <row r="248">
          <cell r="A248">
            <v>191</v>
          </cell>
          <cell r="B248">
            <v>2017</v>
          </cell>
          <cell r="C248">
            <v>8300</v>
          </cell>
          <cell r="D248">
            <v>2</v>
          </cell>
          <cell r="E248">
            <v>2</v>
          </cell>
          <cell r="F248">
            <v>1</v>
          </cell>
          <cell r="G248">
            <v>5000</v>
          </cell>
          <cell r="H248">
            <v>5200</v>
          </cell>
          <cell r="I248">
            <v>522</v>
          </cell>
          <cell r="J248">
            <v>2</v>
          </cell>
          <cell r="K248" t="str">
            <v>Banco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 t="str">
            <v>Pieza</v>
          </cell>
          <cell r="V248" t="str">
            <v>FC</v>
          </cell>
        </row>
        <row r="249">
          <cell r="A249">
            <v>192</v>
          </cell>
          <cell r="B249">
            <v>2017</v>
          </cell>
          <cell r="C249">
            <v>8300</v>
          </cell>
          <cell r="D249">
            <v>2</v>
          </cell>
          <cell r="E249">
            <v>2</v>
          </cell>
          <cell r="F249">
            <v>1</v>
          </cell>
          <cell r="G249">
            <v>5000</v>
          </cell>
          <cell r="H249">
            <v>5200</v>
          </cell>
          <cell r="I249">
            <v>522</v>
          </cell>
          <cell r="J249">
            <v>3</v>
          </cell>
          <cell r="K249" t="str">
            <v>Barra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 t="str">
            <v>Pieza</v>
          </cell>
          <cell r="V249" t="str">
            <v>FC</v>
          </cell>
        </row>
        <row r="250">
          <cell r="A250">
            <v>193</v>
          </cell>
          <cell r="B250">
            <v>2017</v>
          </cell>
          <cell r="C250">
            <v>8300</v>
          </cell>
          <cell r="D250">
            <v>2</v>
          </cell>
          <cell r="E250">
            <v>2</v>
          </cell>
          <cell r="F250">
            <v>1</v>
          </cell>
          <cell r="G250">
            <v>5000</v>
          </cell>
          <cell r="H250">
            <v>5200</v>
          </cell>
          <cell r="I250">
            <v>522</v>
          </cell>
          <cell r="J250">
            <v>4</v>
          </cell>
          <cell r="K250" t="str">
            <v>Bicicleta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 t="str">
            <v>Pieza</v>
          </cell>
          <cell r="V250" t="str">
            <v>FC</v>
          </cell>
        </row>
        <row r="251">
          <cell r="A251">
            <v>194</v>
          </cell>
          <cell r="B251">
            <v>2017</v>
          </cell>
          <cell r="C251">
            <v>8300</v>
          </cell>
          <cell r="D251">
            <v>2</v>
          </cell>
          <cell r="E251">
            <v>2</v>
          </cell>
          <cell r="F251">
            <v>1</v>
          </cell>
          <cell r="G251">
            <v>5000</v>
          </cell>
          <cell r="H251">
            <v>5200</v>
          </cell>
          <cell r="I251">
            <v>522</v>
          </cell>
          <cell r="J251">
            <v>5</v>
          </cell>
          <cell r="K251" t="str">
            <v>Caminadora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 t="str">
            <v>Pieza</v>
          </cell>
          <cell r="V251" t="str">
            <v>FC</v>
          </cell>
        </row>
        <row r="252">
          <cell r="A252">
            <v>195</v>
          </cell>
          <cell r="B252">
            <v>2017</v>
          </cell>
          <cell r="C252">
            <v>8300</v>
          </cell>
          <cell r="D252">
            <v>2</v>
          </cell>
          <cell r="E252">
            <v>2</v>
          </cell>
          <cell r="F252">
            <v>1</v>
          </cell>
          <cell r="G252">
            <v>5000</v>
          </cell>
          <cell r="H252">
            <v>5200</v>
          </cell>
          <cell r="I252">
            <v>522</v>
          </cell>
          <cell r="J252">
            <v>6</v>
          </cell>
          <cell r="K252" t="str">
            <v>Costal de box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 t="str">
            <v>Pieza</v>
          </cell>
          <cell r="V252" t="str">
            <v>FC</v>
          </cell>
        </row>
        <row r="253">
          <cell r="A253">
            <v>196</v>
          </cell>
          <cell r="B253">
            <v>2017</v>
          </cell>
          <cell r="C253">
            <v>8300</v>
          </cell>
          <cell r="D253">
            <v>2</v>
          </cell>
          <cell r="E253">
            <v>2</v>
          </cell>
          <cell r="F253">
            <v>1</v>
          </cell>
          <cell r="G253">
            <v>5000</v>
          </cell>
          <cell r="H253">
            <v>5200</v>
          </cell>
          <cell r="I253">
            <v>522</v>
          </cell>
          <cell r="J253">
            <v>7</v>
          </cell>
          <cell r="K253" t="str">
            <v>Discos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 t="str">
            <v>Pieza</v>
          </cell>
          <cell r="V253" t="str">
            <v>FC</v>
          </cell>
        </row>
        <row r="254">
          <cell r="A254">
            <v>197</v>
          </cell>
          <cell r="B254">
            <v>2017</v>
          </cell>
          <cell r="C254">
            <v>8300</v>
          </cell>
          <cell r="D254">
            <v>2</v>
          </cell>
          <cell r="E254">
            <v>2</v>
          </cell>
          <cell r="F254">
            <v>1</v>
          </cell>
          <cell r="G254">
            <v>5000</v>
          </cell>
          <cell r="H254">
            <v>5200</v>
          </cell>
          <cell r="I254">
            <v>522</v>
          </cell>
          <cell r="J254">
            <v>8</v>
          </cell>
          <cell r="K254" t="str">
            <v>Elíptica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 t="str">
            <v>Pieza</v>
          </cell>
          <cell r="V254" t="str">
            <v>FC</v>
          </cell>
        </row>
        <row r="255">
          <cell r="A255">
            <v>198</v>
          </cell>
          <cell r="B255">
            <v>2017</v>
          </cell>
          <cell r="C255">
            <v>8300</v>
          </cell>
          <cell r="D255">
            <v>2</v>
          </cell>
          <cell r="E255">
            <v>2</v>
          </cell>
          <cell r="F255">
            <v>1</v>
          </cell>
          <cell r="G255">
            <v>5000</v>
          </cell>
          <cell r="H255">
            <v>5200</v>
          </cell>
          <cell r="I255">
            <v>522</v>
          </cell>
          <cell r="J255">
            <v>9</v>
          </cell>
          <cell r="K255" t="str">
            <v>Equipo para bíceps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 t="str">
            <v>Pieza</v>
          </cell>
          <cell r="V255" t="str">
            <v>FC</v>
          </cell>
        </row>
        <row r="256">
          <cell r="A256">
            <v>199</v>
          </cell>
          <cell r="B256">
            <v>2017</v>
          </cell>
          <cell r="C256">
            <v>8300</v>
          </cell>
          <cell r="D256">
            <v>2</v>
          </cell>
          <cell r="E256">
            <v>2</v>
          </cell>
          <cell r="F256">
            <v>1</v>
          </cell>
          <cell r="G256">
            <v>5000</v>
          </cell>
          <cell r="H256">
            <v>5200</v>
          </cell>
          <cell r="I256">
            <v>522</v>
          </cell>
          <cell r="J256">
            <v>10</v>
          </cell>
          <cell r="K256" t="str">
            <v>Equipo para ejercitar bíceps y tríceps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 t="str">
            <v>Pieza</v>
          </cell>
          <cell r="V256" t="str">
            <v>FC</v>
          </cell>
        </row>
        <row r="257">
          <cell r="A257">
            <v>200</v>
          </cell>
          <cell r="B257">
            <v>2017</v>
          </cell>
          <cell r="C257">
            <v>8300</v>
          </cell>
          <cell r="D257">
            <v>2</v>
          </cell>
          <cell r="E257">
            <v>2</v>
          </cell>
          <cell r="F257">
            <v>1</v>
          </cell>
          <cell r="G257">
            <v>5000</v>
          </cell>
          <cell r="H257">
            <v>5200</v>
          </cell>
          <cell r="I257">
            <v>522</v>
          </cell>
          <cell r="J257">
            <v>11</v>
          </cell>
          <cell r="K257" t="str">
            <v>Equipo para ejercitar espalda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 t="str">
            <v>Pieza</v>
          </cell>
          <cell r="V257" t="str">
            <v>FC</v>
          </cell>
        </row>
        <row r="258">
          <cell r="A258">
            <v>201</v>
          </cell>
          <cell r="B258">
            <v>2017</v>
          </cell>
          <cell r="C258">
            <v>8300</v>
          </cell>
          <cell r="D258">
            <v>2</v>
          </cell>
          <cell r="E258">
            <v>2</v>
          </cell>
          <cell r="F258">
            <v>1</v>
          </cell>
          <cell r="G258">
            <v>5000</v>
          </cell>
          <cell r="H258">
            <v>5200</v>
          </cell>
          <cell r="I258">
            <v>522</v>
          </cell>
          <cell r="J258">
            <v>12</v>
          </cell>
          <cell r="K258" t="str">
            <v>Equipo para ejercitar pectoral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 t="str">
            <v>Pieza</v>
          </cell>
          <cell r="V258" t="str">
            <v>FC</v>
          </cell>
        </row>
        <row r="259">
          <cell r="A259">
            <v>202</v>
          </cell>
          <cell r="B259">
            <v>2017</v>
          </cell>
          <cell r="C259">
            <v>8300</v>
          </cell>
          <cell r="D259">
            <v>2</v>
          </cell>
          <cell r="E259">
            <v>2</v>
          </cell>
          <cell r="F259">
            <v>1</v>
          </cell>
          <cell r="G259">
            <v>5000</v>
          </cell>
          <cell r="H259">
            <v>5200</v>
          </cell>
          <cell r="I259">
            <v>522</v>
          </cell>
          <cell r="J259">
            <v>13</v>
          </cell>
          <cell r="K259" t="str">
            <v>Equipo para ejercitar pectorales y hombro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 t="str">
            <v>Pieza</v>
          </cell>
          <cell r="V259" t="str">
            <v>FC</v>
          </cell>
        </row>
        <row r="260">
          <cell r="A260">
            <v>203</v>
          </cell>
          <cell r="B260">
            <v>2017</v>
          </cell>
          <cell r="C260">
            <v>8300</v>
          </cell>
          <cell r="D260">
            <v>2</v>
          </cell>
          <cell r="E260">
            <v>2</v>
          </cell>
          <cell r="F260">
            <v>1</v>
          </cell>
          <cell r="G260">
            <v>5000</v>
          </cell>
          <cell r="H260">
            <v>5200</v>
          </cell>
          <cell r="I260">
            <v>522</v>
          </cell>
          <cell r="J260">
            <v>14</v>
          </cell>
          <cell r="K260" t="str">
            <v>Equipo para ejercitar pierna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 t="str">
            <v>Pieza</v>
          </cell>
          <cell r="V260" t="str">
            <v>FC</v>
          </cell>
        </row>
        <row r="261">
          <cell r="A261">
            <v>204</v>
          </cell>
          <cell r="B261">
            <v>2017</v>
          </cell>
          <cell r="C261">
            <v>8300</v>
          </cell>
          <cell r="D261">
            <v>2</v>
          </cell>
          <cell r="E261">
            <v>2</v>
          </cell>
          <cell r="F261">
            <v>1</v>
          </cell>
          <cell r="G261">
            <v>5000</v>
          </cell>
          <cell r="H261">
            <v>5200</v>
          </cell>
          <cell r="I261">
            <v>522</v>
          </cell>
          <cell r="J261">
            <v>15</v>
          </cell>
          <cell r="K261" t="str">
            <v>Equipo para tríceps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 t="str">
            <v>Pieza</v>
          </cell>
          <cell r="V261" t="str">
            <v>FC</v>
          </cell>
        </row>
        <row r="262">
          <cell r="A262">
            <v>205</v>
          </cell>
          <cell r="B262">
            <v>2017</v>
          </cell>
          <cell r="C262">
            <v>8300</v>
          </cell>
          <cell r="D262">
            <v>2</v>
          </cell>
          <cell r="E262">
            <v>2</v>
          </cell>
          <cell r="F262">
            <v>1</v>
          </cell>
          <cell r="G262">
            <v>5000</v>
          </cell>
          <cell r="H262">
            <v>5200</v>
          </cell>
          <cell r="I262">
            <v>522</v>
          </cell>
          <cell r="J262">
            <v>16</v>
          </cell>
          <cell r="K262" t="str">
            <v>Extensión de pierna con peso integrado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 t="str">
            <v>Pieza</v>
          </cell>
          <cell r="V262" t="str">
            <v>FC</v>
          </cell>
        </row>
        <row r="263">
          <cell r="A263">
            <v>206</v>
          </cell>
          <cell r="B263">
            <v>2017</v>
          </cell>
          <cell r="C263">
            <v>8300</v>
          </cell>
          <cell r="D263">
            <v>2</v>
          </cell>
          <cell r="E263">
            <v>2</v>
          </cell>
          <cell r="F263">
            <v>1</v>
          </cell>
          <cell r="G263">
            <v>5000</v>
          </cell>
          <cell r="H263">
            <v>5200</v>
          </cell>
          <cell r="I263">
            <v>522</v>
          </cell>
          <cell r="J263">
            <v>17</v>
          </cell>
          <cell r="K263" t="str">
            <v>Juego de mancuernas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 t="str">
            <v>Pieza</v>
          </cell>
          <cell r="V263" t="str">
            <v>FC</v>
          </cell>
        </row>
        <row r="264">
          <cell r="A264">
            <v>207</v>
          </cell>
          <cell r="B264">
            <v>2017</v>
          </cell>
          <cell r="C264">
            <v>8300</v>
          </cell>
          <cell r="D264">
            <v>2</v>
          </cell>
          <cell r="E264">
            <v>2</v>
          </cell>
          <cell r="F264">
            <v>1</v>
          </cell>
          <cell r="G264">
            <v>5000</v>
          </cell>
          <cell r="H264">
            <v>5200</v>
          </cell>
          <cell r="I264">
            <v>522</v>
          </cell>
          <cell r="J264">
            <v>18</v>
          </cell>
          <cell r="K264" t="str">
            <v>Manoplas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 t="str">
            <v>Pieza</v>
          </cell>
          <cell r="V264" t="str">
            <v>FC</v>
          </cell>
        </row>
        <row r="265">
          <cell r="A265">
            <v>208</v>
          </cell>
          <cell r="B265">
            <v>2017</v>
          </cell>
          <cell r="C265">
            <v>8300</v>
          </cell>
          <cell r="D265">
            <v>2</v>
          </cell>
          <cell r="E265">
            <v>2</v>
          </cell>
          <cell r="F265">
            <v>1</v>
          </cell>
          <cell r="G265">
            <v>5000</v>
          </cell>
          <cell r="H265">
            <v>5200</v>
          </cell>
          <cell r="I265">
            <v>522</v>
          </cell>
          <cell r="J265">
            <v>19</v>
          </cell>
          <cell r="K265" t="str">
            <v>Máquina smith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 t="str">
            <v>Pieza</v>
          </cell>
          <cell r="V265" t="str">
            <v>FC</v>
          </cell>
        </row>
        <row r="266">
          <cell r="A266">
            <v>209</v>
          </cell>
          <cell r="B266">
            <v>2017</v>
          </cell>
          <cell r="C266">
            <v>8300</v>
          </cell>
          <cell r="D266">
            <v>2</v>
          </cell>
          <cell r="E266">
            <v>2</v>
          </cell>
          <cell r="F266">
            <v>1</v>
          </cell>
          <cell r="G266">
            <v>5000</v>
          </cell>
          <cell r="H266">
            <v>5200</v>
          </cell>
          <cell r="I266">
            <v>522</v>
          </cell>
          <cell r="J266">
            <v>20</v>
          </cell>
          <cell r="K266" t="str">
            <v>Multipolea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 t="str">
            <v>Pieza</v>
          </cell>
          <cell r="V266" t="str">
            <v>FC</v>
          </cell>
        </row>
        <row r="267">
          <cell r="A267">
            <v>210</v>
          </cell>
          <cell r="B267">
            <v>2017</v>
          </cell>
          <cell r="C267">
            <v>8300</v>
          </cell>
          <cell r="D267">
            <v>2</v>
          </cell>
          <cell r="E267">
            <v>2</v>
          </cell>
          <cell r="F267">
            <v>1</v>
          </cell>
          <cell r="G267">
            <v>5000</v>
          </cell>
          <cell r="H267">
            <v>5200</v>
          </cell>
          <cell r="I267">
            <v>522</v>
          </cell>
          <cell r="J267">
            <v>21</v>
          </cell>
          <cell r="K267" t="str">
            <v>Peras fijas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 t="str">
            <v>Pieza</v>
          </cell>
          <cell r="V267" t="str">
            <v>FC</v>
          </cell>
        </row>
        <row r="268">
          <cell r="A268">
            <v>211</v>
          </cell>
          <cell r="B268">
            <v>2017</v>
          </cell>
          <cell r="C268">
            <v>8300</v>
          </cell>
          <cell r="D268">
            <v>2</v>
          </cell>
          <cell r="E268">
            <v>2</v>
          </cell>
          <cell r="F268">
            <v>1</v>
          </cell>
          <cell r="G268">
            <v>5000</v>
          </cell>
          <cell r="H268">
            <v>5200</v>
          </cell>
          <cell r="I268">
            <v>522</v>
          </cell>
          <cell r="J268">
            <v>22</v>
          </cell>
          <cell r="K268" t="str">
            <v>Polea para espalda y remo peso integrado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 t="str">
            <v>Pieza</v>
          </cell>
          <cell r="V268" t="str">
            <v>FC</v>
          </cell>
        </row>
        <row r="269">
          <cell r="A269">
            <v>212</v>
          </cell>
          <cell r="B269">
            <v>2017</v>
          </cell>
          <cell r="C269">
            <v>8300</v>
          </cell>
          <cell r="D269">
            <v>2</v>
          </cell>
          <cell r="E269">
            <v>2</v>
          </cell>
          <cell r="F269">
            <v>1</v>
          </cell>
          <cell r="G269">
            <v>5000</v>
          </cell>
          <cell r="H269">
            <v>5200</v>
          </cell>
          <cell r="I269">
            <v>522</v>
          </cell>
          <cell r="J269">
            <v>23</v>
          </cell>
          <cell r="K269" t="str">
            <v>Porta mancuerna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 t="str">
            <v>Pieza</v>
          </cell>
          <cell r="V269" t="str">
            <v>FC</v>
          </cell>
        </row>
        <row r="270">
          <cell r="A270">
            <v>213</v>
          </cell>
          <cell r="B270">
            <v>2017</v>
          </cell>
          <cell r="C270">
            <v>8300</v>
          </cell>
          <cell r="D270">
            <v>2</v>
          </cell>
          <cell r="E270">
            <v>2</v>
          </cell>
          <cell r="F270">
            <v>1</v>
          </cell>
          <cell r="G270">
            <v>5000</v>
          </cell>
          <cell r="H270">
            <v>5200</v>
          </cell>
          <cell r="I270">
            <v>522</v>
          </cell>
          <cell r="J270">
            <v>24</v>
          </cell>
          <cell r="K270" t="str">
            <v>Portadiscos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 t="str">
            <v>Pieza</v>
          </cell>
          <cell r="V270" t="str">
            <v>FC</v>
          </cell>
        </row>
        <row r="271">
          <cell r="A271">
            <v>214</v>
          </cell>
          <cell r="B271">
            <v>2017</v>
          </cell>
          <cell r="C271">
            <v>8300</v>
          </cell>
          <cell r="D271">
            <v>2</v>
          </cell>
          <cell r="E271">
            <v>2</v>
          </cell>
          <cell r="F271">
            <v>1</v>
          </cell>
          <cell r="G271">
            <v>5000</v>
          </cell>
          <cell r="H271">
            <v>5200</v>
          </cell>
          <cell r="I271">
            <v>522</v>
          </cell>
          <cell r="J271">
            <v>25</v>
          </cell>
          <cell r="K271" t="str">
            <v xml:space="preserve">Prensa para pierna 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 t="str">
            <v>Pieza</v>
          </cell>
          <cell r="V271" t="str">
            <v>FC</v>
          </cell>
        </row>
        <row r="272">
          <cell r="A272">
            <v>215</v>
          </cell>
          <cell r="B272">
            <v>2017</v>
          </cell>
          <cell r="C272">
            <v>8300</v>
          </cell>
          <cell r="D272">
            <v>2</v>
          </cell>
          <cell r="E272">
            <v>2</v>
          </cell>
          <cell r="F272">
            <v>1</v>
          </cell>
          <cell r="G272">
            <v>5000</v>
          </cell>
          <cell r="H272">
            <v>5200</v>
          </cell>
          <cell r="I272">
            <v>522</v>
          </cell>
          <cell r="J272">
            <v>26</v>
          </cell>
          <cell r="K272" t="str">
            <v xml:space="preserve">Rack 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 t="str">
            <v>Pieza</v>
          </cell>
          <cell r="V272" t="str">
            <v>FC</v>
          </cell>
        </row>
        <row r="273">
          <cell r="A273">
            <v>216</v>
          </cell>
          <cell r="B273">
            <v>2017</v>
          </cell>
          <cell r="C273">
            <v>8300</v>
          </cell>
          <cell r="D273">
            <v>2</v>
          </cell>
          <cell r="E273">
            <v>2</v>
          </cell>
          <cell r="F273">
            <v>1</v>
          </cell>
          <cell r="G273">
            <v>5000</v>
          </cell>
          <cell r="H273">
            <v>5200</v>
          </cell>
          <cell r="I273">
            <v>522</v>
          </cell>
          <cell r="J273">
            <v>27</v>
          </cell>
          <cell r="K273" t="str">
            <v>Remadora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 t="str">
            <v>Pieza</v>
          </cell>
          <cell r="V273" t="str">
            <v>FC</v>
          </cell>
        </row>
        <row r="274">
          <cell r="A274">
            <v>217</v>
          </cell>
          <cell r="B274">
            <v>2017</v>
          </cell>
          <cell r="C274">
            <v>8300</v>
          </cell>
          <cell r="D274">
            <v>2</v>
          </cell>
          <cell r="E274">
            <v>2</v>
          </cell>
          <cell r="F274">
            <v>1</v>
          </cell>
          <cell r="G274">
            <v>5000</v>
          </cell>
          <cell r="H274">
            <v>5200</v>
          </cell>
          <cell r="I274">
            <v>522</v>
          </cell>
          <cell r="J274">
            <v>28</v>
          </cell>
          <cell r="K274" t="str">
            <v>Set olímpico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 t="str">
            <v>Pieza</v>
          </cell>
          <cell r="V274" t="str">
            <v>FC</v>
          </cell>
        </row>
        <row r="275">
          <cell r="A275">
            <v>218</v>
          </cell>
          <cell r="B275">
            <v>2017</v>
          </cell>
          <cell r="C275">
            <v>8300</v>
          </cell>
          <cell r="D275">
            <v>2</v>
          </cell>
          <cell r="E275">
            <v>2</v>
          </cell>
          <cell r="F275">
            <v>1</v>
          </cell>
          <cell r="G275">
            <v>5000</v>
          </cell>
          <cell r="H275">
            <v>5200</v>
          </cell>
          <cell r="I275">
            <v>522</v>
          </cell>
          <cell r="J275">
            <v>29</v>
          </cell>
          <cell r="K275" t="str">
            <v>Tabla abdominal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 t="str">
            <v>Pieza</v>
          </cell>
          <cell r="V275" t="str">
            <v>FC</v>
          </cell>
        </row>
        <row r="276">
          <cell r="A276">
            <v>219</v>
          </cell>
          <cell r="B276">
            <v>2017</v>
          </cell>
          <cell r="C276">
            <v>8300</v>
          </cell>
          <cell r="D276">
            <v>2</v>
          </cell>
          <cell r="E276">
            <v>2</v>
          </cell>
          <cell r="F276">
            <v>1</v>
          </cell>
          <cell r="G276">
            <v>5000</v>
          </cell>
          <cell r="H276">
            <v>5200</v>
          </cell>
          <cell r="I276">
            <v>522</v>
          </cell>
          <cell r="J276">
            <v>30</v>
          </cell>
          <cell r="K276" t="str">
            <v>Torre multifuncional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 t="str">
            <v>Pieza</v>
          </cell>
          <cell r="V276" t="str">
            <v>FC</v>
          </cell>
        </row>
        <row r="277">
          <cell r="A277">
            <v>220</v>
          </cell>
          <cell r="B277">
            <v>2017</v>
          </cell>
          <cell r="C277">
            <v>8300</v>
          </cell>
          <cell r="D277">
            <v>2</v>
          </cell>
          <cell r="E277">
            <v>2</v>
          </cell>
          <cell r="F277">
            <v>1</v>
          </cell>
          <cell r="G277">
            <v>5000</v>
          </cell>
          <cell r="H277">
            <v>5400</v>
          </cell>
          <cell r="K277" t="str">
            <v>Vehículos y Equipo de Transporte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A278">
            <v>221</v>
          </cell>
          <cell r="B278">
            <v>2017</v>
          </cell>
          <cell r="C278">
            <v>8300</v>
          </cell>
          <cell r="D278">
            <v>2</v>
          </cell>
          <cell r="E278">
            <v>2</v>
          </cell>
          <cell r="F278">
            <v>1</v>
          </cell>
          <cell r="G278">
            <v>5000</v>
          </cell>
          <cell r="H278">
            <v>5400</v>
          </cell>
          <cell r="I278">
            <v>541</v>
          </cell>
          <cell r="K278" t="str">
            <v>Vehículos y equipo terrestre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79">
          <cell r="A279">
            <v>222</v>
          </cell>
          <cell r="B279">
            <v>2017</v>
          </cell>
          <cell r="C279">
            <v>8300</v>
          </cell>
          <cell r="D279">
            <v>2</v>
          </cell>
          <cell r="E279">
            <v>2</v>
          </cell>
          <cell r="F279">
            <v>1</v>
          </cell>
          <cell r="G279">
            <v>5000</v>
          </cell>
          <cell r="H279">
            <v>5400</v>
          </cell>
          <cell r="I279">
            <v>541</v>
          </cell>
          <cell r="J279">
            <v>1</v>
          </cell>
          <cell r="K279" t="str">
            <v>Cuatrimoto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 t="str">
            <v>Pieza</v>
          </cell>
          <cell r="V279" t="str">
            <v>FC</v>
          </cell>
        </row>
        <row r="280">
          <cell r="A280">
            <v>223</v>
          </cell>
          <cell r="B280">
            <v>2017</v>
          </cell>
          <cell r="C280">
            <v>8300</v>
          </cell>
          <cell r="D280">
            <v>2</v>
          </cell>
          <cell r="E280">
            <v>2</v>
          </cell>
          <cell r="F280">
            <v>1</v>
          </cell>
          <cell r="G280">
            <v>5000</v>
          </cell>
          <cell r="H280">
            <v>5400</v>
          </cell>
          <cell r="I280">
            <v>541</v>
          </cell>
          <cell r="J280">
            <v>2</v>
          </cell>
          <cell r="K280" t="str">
            <v>Motocicleta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 t="str">
            <v>Pieza</v>
          </cell>
          <cell r="V280" t="str">
            <v>FC</v>
          </cell>
        </row>
        <row r="281">
          <cell r="A281">
            <v>224</v>
          </cell>
          <cell r="B281">
            <v>2017</v>
          </cell>
          <cell r="C281">
            <v>8300</v>
          </cell>
          <cell r="D281">
            <v>2</v>
          </cell>
          <cell r="E281">
            <v>2</v>
          </cell>
          <cell r="F281">
            <v>1</v>
          </cell>
          <cell r="G281">
            <v>5000</v>
          </cell>
          <cell r="H281">
            <v>5400</v>
          </cell>
          <cell r="I281">
            <v>541</v>
          </cell>
          <cell r="J281">
            <v>3</v>
          </cell>
          <cell r="K281" t="str">
            <v xml:space="preserve">Vehículo 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 t="str">
            <v>Pieza</v>
          </cell>
          <cell r="V281" t="str">
            <v>FC</v>
          </cell>
        </row>
        <row r="282">
          <cell r="A282">
            <v>225</v>
          </cell>
          <cell r="B282">
            <v>2017</v>
          </cell>
          <cell r="C282">
            <v>8300</v>
          </cell>
          <cell r="D282">
            <v>2</v>
          </cell>
          <cell r="E282">
            <v>2</v>
          </cell>
          <cell r="F282">
            <v>1</v>
          </cell>
          <cell r="G282">
            <v>5000</v>
          </cell>
          <cell r="H282">
            <v>5500</v>
          </cell>
          <cell r="K282" t="str">
            <v>Equipo de Defensa y Seguridad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</row>
        <row r="283">
          <cell r="A283">
            <v>226</v>
          </cell>
          <cell r="B283">
            <v>2017</v>
          </cell>
          <cell r="C283">
            <v>8300</v>
          </cell>
          <cell r="D283">
            <v>2</v>
          </cell>
          <cell r="E283">
            <v>2</v>
          </cell>
          <cell r="F283">
            <v>1</v>
          </cell>
          <cell r="G283">
            <v>5000</v>
          </cell>
          <cell r="H283">
            <v>5500</v>
          </cell>
          <cell r="I283">
            <v>551</v>
          </cell>
          <cell r="K283" t="str">
            <v>Equipo de defensa y seguridad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A284">
            <v>227</v>
          </cell>
          <cell r="B284">
            <v>2017</v>
          </cell>
          <cell r="C284">
            <v>8300</v>
          </cell>
          <cell r="D284">
            <v>2</v>
          </cell>
          <cell r="E284">
            <v>2</v>
          </cell>
          <cell r="F284">
            <v>1</v>
          </cell>
          <cell r="G284">
            <v>5000</v>
          </cell>
          <cell r="H284">
            <v>5500</v>
          </cell>
          <cell r="I284">
            <v>551</v>
          </cell>
          <cell r="J284">
            <v>1</v>
          </cell>
          <cell r="K284" t="str">
            <v xml:space="preserve">Ariete 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 t="str">
            <v>Pieza</v>
          </cell>
          <cell r="V284" t="str">
            <v>FC</v>
          </cell>
        </row>
        <row r="285">
          <cell r="A285">
            <v>228</v>
          </cell>
          <cell r="B285">
            <v>2017</v>
          </cell>
          <cell r="C285">
            <v>8300</v>
          </cell>
          <cell r="D285">
            <v>2</v>
          </cell>
          <cell r="E285">
            <v>2</v>
          </cell>
          <cell r="F285">
            <v>1</v>
          </cell>
          <cell r="G285">
            <v>5000</v>
          </cell>
          <cell r="H285">
            <v>5500</v>
          </cell>
          <cell r="I285">
            <v>551</v>
          </cell>
          <cell r="J285">
            <v>2</v>
          </cell>
          <cell r="K285" t="str">
            <v xml:space="preserve">Arma corta  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 t="str">
            <v>Pieza</v>
          </cell>
          <cell r="V285" t="str">
            <v>FC</v>
          </cell>
        </row>
        <row r="286">
          <cell r="A286">
            <v>229</v>
          </cell>
          <cell r="B286">
            <v>2017</v>
          </cell>
          <cell r="C286">
            <v>8300</v>
          </cell>
          <cell r="D286">
            <v>2</v>
          </cell>
          <cell r="E286">
            <v>2</v>
          </cell>
          <cell r="F286">
            <v>1</v>
          </cell>
          <cell r="G286">
            <v>5000</v>
          </cell>
          <cell r="H286">
            <v>5500</v>
          </cell>
          <cell r="I286">
            <v>551</v>
          </cell>
          <cell r="J286">
            <v>3</v>
          </cell>
          <cell r="K286" t="str">
            <v xml:space="preserve">Arma larga  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 t="str">
            <v>Pieza</v>
          </cell>
          <cell r="V286" t="str">
            <v>FC</v>
          </cell>
        </row>
        <row r="287">
          <cell r="A287">
            <v>230</v>
          </cell>
          <cell r="B287">
            <v>2017</v>
          </cell>
          <cell r="C287">
            <v>8300</v>
          </cell>
          <cell r="D287">
            <v>2</v>
          </cell>
          <cell r="E287">
            <v>2</v>
          </cell>
          <cell r="F287">
            <v>1</v>
          </cell>
          <cell r="G287">
            <v>5000</v>
          </cell>
          <cell r="H287">
            <v>5500</v>
          </cell>
          <cell r="I287">
            <v>551</v>
          </cell>
          <cell r="J287">
            <v>4</v>
          </cell>
          <cell r="K287" t="str">
            <v>Binoculares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 t="str">
            <v>Pieza</v>
          </cell>
          <cell r="V287" t="str">
            <v>FC</v>
          </cell>
        </row>
        <row r="288">
          <cell r="A288">
            <v>231</v>
          </cell>
          <cell r="B288">
            <v>2017</v>
          </cell>
          <cell r="C288">
            <v>8300</v>
          </cell>
          <cell r="D288">
            <v>2</v>
          </cell>
          <cell r="E288">
            <v>2</v>
          </cell>
          <cell r="F288">
            <v>1</v>
          </cell>
          <cell r="G288">
            <v>5000</v>
          </cell>
          <cell r="H288">
            <v>5500</v>
          </cell>
          <cell r="I288">
            <v>551</v>
          </cell>
          <cell r="J288">
            <v>5</v>
          </cell>
          <cell r="K288" t="str">
            <v>Cizalla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 t="str">
            <v>Pieza</v>
          </cell>
          <cell r="V288" t="str">
            <v>FC</v>
          </cell>
        </row>
        <row r="289">
          <cell r="A289">
            <v>232</v>
          </cell>
          <cell r="B289">
            <v>2017</v>
          </cell>
          <cell r="C289">
            <v>8300</v>
          </cell>
          <cell r="D289">
            <v>2</v>
          </cell>
          <cell r="E289">
            <v>2</v>
          </cell>
          <cell r="F289">
            <v>1</v>
          </cell>
          <cell r="G289">
            <v>5000</v>
          </cell>
          <cell r="H289">
            <v>5500</v>
          </cell>
          <cell r="I289">
            <v>551</v>
          </cell>
          <cell r="J289">
            <v>6</v>
          </cell>
          <cell r="K289" t="str">
            <v>Implemento de visión nocturna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 t="str">
            <v>Pieza</v>
          </cell>
          <cell r="V289" t="str">
            <v>FC</v>
          </cell>
        </row>
        <row r="290">
          <cell r="A290">
            <v>233</v>
          </cell>
          <cell r="B290">
            <v>2017</v>
          </cell>
          <cell r="C290">
            <v>8300</v>
          </cell>
          <cell r="D290">
            <v>2</v>
          </cell>
          <cell r="E290">
            <v>2</v>
          </cell>
          <cell r="F290">
            <v>1</v>
          </cell>
          <cell r="G290">
            <v>5000</v>
          </cell>
          <cell r="H290">
            <v>5500</v>
          </cell>
          <cell r="I290">
            <v>551</v>
          </cell>
          <cell r="J290">
            <v>7</v>
          </cell>
          <cell r="K290" t="str">
            <v>Implemento para abrir ventanas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 t="str">
            <v>Pieza</v>
          </cell>
          <cell r="V290" t="str">
            <v>FC</v>
          </cell>
        </row>
        <row r="291">
          <cell r="A291">
            <v>234</v>
          </cell>
          <cell r="B291">
            <v>2017</v>
          </cell>
          <cell r="C291">
            <v>8300</v>
          </cell>
          <cell r="D291">
            <v>2</v>
          </cell>
          <cell r="E291">
            <v>2</v>
          </cell>
          <cell r="F291">
            <v>1</v>
          </cell>
          <cell r="G291">
            <v>5000</v>
          </cell>
          <cell r="H291">
            <v>5500</v>
          </cell>
          <cell r="I291">
            <v>551</v>
          </cell>
          <cell r="J291">
            <v>8</v>
          </cell>
          <cell r="K291" t="str">
            <v>Mira telescópica diurna y nocturna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 t="str">
            <v>Pieza</v>
          </cell>
          <cell r="V291" t="str">
            <v>FC</v>
          </cell>
        </row>
        <row r="292">
          <cell r="A292">
            <v>235</v>
          </cell>
          <cell r="B292">
            <v>2017</v>
          </cell>
          <cell r="C292">
            <v>8300</v>
          </cell>
          <cell r="D292">
            <v>2</v>
          </cell>
          <cell r="E292">
            <v>2</v>
          </cell>
          <cell r="F292">
            <v>1</v>
          </cell>
          <cell r="G292">
            <v>5000</v>
          </cell>
          <cell r="H292">
            <v>5500</v>
          </cell>
          <cell r="I292">
            <v>551</v>
          </cell>
          <cell r="J292">
            <v>9</v>
          </cell>
          <cell r="K292" t="str">
            <v>Puntero láser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 t="str">
            <v>Pieza</v>
          </cell>
          <cell r="V292" t="str">
            <v>FC</v>
          </cell>
        </row>
        <row r="293">
          <cell r="A293">
            <v>236</v>
          </cell>
          <cell r="B293">
            <v>2017</v>
          </cell>
          <cell r="C293">
            <v>8300</v>
          </cell>
          <cell r="D293">
            <v>2</v>
          </cell>
          <cell r="E293">
            <v>2</v>
          </cell>
          <cell r="F293">
            <v>1</v>
          </cell>
          <cell r="G293">
            <v>5000</v>
          </cell>
          <cell r="H293">
            <v>5500</v>
          </cell>
          <cell r="I293">
            <v>551</v>
          </cell>
          <cell r="J293">
            <v>10</v>
          </cell>
          <cell r="K293" t="str">
            <v>Réplica de cuchillo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 t="str">
            <v>Pieza</v>
          </cell>
          <cell r="V293" t="str">
            <v>FC</v>
          </cell>
        </row>
        <row r="294">
          <cell r="A294">
            <v>237</v>
          </cell>
          <cell r="B294">
            <v>2017</v>
          </cell>
          <cell r="C294">
            <v>8300</v>
          </cell>
          <cell r="D294">
            <v>2</v>
          </cell>
          <cell r="E294">
            <v>2</v>
          </cell>
          <cell r="F294">
            <v>1</v>
          </cell>
          <cell r="G294">
            <v>5000</v>
          </cell>
          <cell r="H294">
            <v>5500</v>
          </cell>
          <cell r="I294">
            <v>551</v>
          </cell>
          <cell r="J294">
            <v>11</v>
          </cell>
          <cell r="K294" t="str">
            <v xml:space="preserve">Réplica de fusil 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 t="str">
            <v>Pieza</v>
          </cell>
          <cell r="V294" t="str">
            <v>FC</v>
          </cell>
        </row>
        <row r="295">
          <cell r="A295">
            <v>238</v>
          </cell>
          <cell r="B295">
            <v>2017</v>
          </cell>
          <cell r="C295">
            <v>8300</v>
          </cell>
          <cell r="D295">
            <v>2</v>
          </cell>
          <cell r="E295">
            <v>2</v>
          </cell>
          <cell r="F295">
            <v>1</v>
          </cell>
          <cell r="G295">
            <v>5000</v>
          </cell>
          <cell r="H295">
            <v>5500</v>
          </cell>
          <cell r="I295">
            <v>551</v>
          </cell>
          <cell r="J295">
            <v>12</v>
          </cell>
          <cell r="K295" t="str">
            <v>Réplica de pistola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 t="str">
            <v>Pieza</v>
          </cell>
          <cell r="V295" t="str">
            <v>FC</v>
          </cell>
        </row>
        <row r="296">
          <cell r="A296">
            <v>239</v>
          </cell>
          <cell r="B296">
            <v>2017</v>
          </cell>
          <cell r="C296">
            <v>8300</v>
          </cell>
          <cell r="D296">
            <v>2</v>
          </cell>
          <cell r="E296">
            <v>2</v>
          </cell>
          <cell r="F296">
            <v>1</v>
          </cell>
          <cell r="G296">
            <v>5000</v>
          </cell>
          <cell r="H296">
            <v>5600</v>
          </cell>
          <cell r="K296" t="str">
            <v>Maquinaria, otros equipos y herramientas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297">
          <cell r="A297">
            <v>240</v>
          </cell>
          <cell r="B297">
            <v>2017</v>
          </cell>
          <cell r="C297">
            <v>8300</v>
          </cell>
          <cell r="D297">
            <v>2</v>
          </cell>
          <cell r="E297">
            <v>2</v>
          </cell>
          <cell r="F297">
            <v>1</v>
          </cell>
          <cell r="G297">
            <v>5000</v>
          </cell>
          <cell r="H297">
            <v>5600</v>
          </cell>
          <cell r="I297">
            <v>565</v>
          </cell>
          <cell r="K297" t="str">
            <v>Equipo de comunicación y telecomunicación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</row>
        <row r="298">
          <cell r="A298">
            <v>241</v>
          </cell>
          <cell r="B298">
            <v>2017</v>
          </cell>
          <cell r="C298">
            <v>8300</v>
          </cell>
          <cell r="D298">
            <v>2</v>
          </cell>
          <cell r="E298">
            <v>2</v>
          </cell>
          <cell r="F298">
            <v>1</v>
          </cell>
          <cell r="G298">
            <v>5000</v>
          </cell>
          <cell r="H298">
            <v>5600</v>
          </cell>
          <cell r="I298">
            <v>565</v>
          </cell>
          <cell r="J298">
            <v>1</v>
          </cell>
          <cell r="K298" t="str">
            <v>Radio portátil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 t="str">
            <v>Pieza</v>
          </cell>
          <cell r="V298" t="str">
            <v>FC</v>
          </cell>
        </row>
        <row r="299">
          <cell r="A299">
            <v>242</v>
          </cell>
          <cell r="B299">
            <v>2017</v>
          </cell>
          <cell r="C299">
            <v>8300</v>
          </cell>
          <cell r="D299">
            <v>2</v>
          </cell>
          <cell r="E299">
            <v>2</v>
          </cell>
          <cell r="F299">
            <v>1</v>
          </cell>
          <cell r="G299">
            <v>5000</v>
          </cell>
          <cell r="H299">
            <v>5600</v>
          </cell>
          <cell r="I299">
            <v>569</v>
          </cell>
          <cell r="K299" t="str">
            <v>Otros equipos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A300">
            <v>243</v>
          </cell>
          <cell r="B300">
            <v>2017</v>
          </cell>
          <cell r="C300">
            <v>8300</v>
          </cell>
          <cell r="D300">
            <v>2</v>
          </cell>
          <cell r="E300">
            <v>2</v>
          </cell>
          <cell r="F300">
            <v>1</v>
          </cell>
          <cell r="G300">
            <v>5000</v>
          </cell>
          <cell r="H300">
            <v>5600</v>
          </cell>
          <cell r="I300">
            <v>569</v>
          </cell>
          <cell r="J300">
            <v>1</v>
          </cell>
          <cell r="K300" t="str">
            <v>Simulador de tiro virtual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 t="str">
            <v>Pieza</v>
          </cell>
          <cell r="V300" t="str">
            <v>FC</v>
          </cell>
        </row>
        <row r="301">
          <cell r="A301">
            <v>244</v>
          </cell>
          <cell r="B301">
            <v>2017</v>
          </cell>
          <cell r="C301">
            <v>8300</v>
          </cell>
          <cell r="D301">
            <v>2</v>
          </cell>
          <cell r="E301">
            <v>2</v>
          </cell>
          <cell r="F301">
            <v>1</v>
          </cell>
          <cell r="G301">
            <v>6000</v>
          </cell>
          <cell r="K301" t="str">
            <v>INVERSION PÚBLICA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A302">
            <v>245</v>
          </cell>
          <cell r="B302">
            <v>2017</v>
          </cell>
          <cell r="C302">
            <v>8300</v>
          </cell>
          <cell r="D302">
            <v>2</v>
          </cell>
          <cell r="E302">
            <v>2</v>
          </cell>
          <cell r="F302">
            <v>1</v>
          </cell>
          <cell r="G302">
            <v>6000</v>
          </cell>
          <cell r="H302">
            <v>6200</v>
          </cell>
          <cell r="K302" t="str">
            <v>Obra pública en bienes propios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3">
          <cell r="A303">
            <v>246</v>
          </cell>
          <cell r="B303">
            <v>2017</v>
          </cell>
          <cell r="C303">
            <v>8300</v>
          </cell>
          <cell r="D303">
            <v>2</v>
          </cell>
          <cell r="E303">
            <v>2</v>
          </cell>
          <cell r="F303">
            <v>1</v>
          </cell>
          <cell r="G303">
            <v>6000</v>
          </cell>
          <cell r="H303">
            <v>6200</v>
          </cell>
          <cell r="I303">
            <v>622</v>
          </cell>
          <cell r="K303" t="str">
            <v>Edificación no habitacional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A304">
            <v>247</v>
          </cell>
          <cell r="B304">
            <v>2017</v>
          </cell>
          <cell r="C304">
            <v>8300</v>
          </cell>
          <cell r="D304">
            <v>2</v>
          </cell>
          <cell r="E304">
            <v>2</v>
          </cell>
          <cell r="F304">
            <v>1</v>
          </cell>
          <cell r="G304">
            <v>6000</v>
          </cell>
          <cell r="H304">
            <v>6200</v>
          </cell>
          <cell r="I304">
            <v>622</v>
          </cell>
          <cell r="J304">
            <v>1</v>
          </cell>
          <cell r="K304" t="str">
            <v>Construcción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 t="str">
            <v>Obra</v>
          </cell>
          <cell r="V304" t="str">
            <v>FC</v>
          </cell>
        </row>
        <row r="305">
          <cell r="A305">
            <v>248</v>
          </cell>
          <cell r="B305">
            <v>2017</v>
          </cell>
          <cell r="C305">
            <v>8300</v>
          </cell>
          <cell r="D305">
            <v>2</v>
          </cell>
          <cell r="E305">
            <v>2</v>
          </cell>
          <cell r="F305">
            <v>1</v>
          </cell>
          <cell r="G305">
            <v>6000</v>
          </cell>
          <cell r="H305">
            <v>6200</v>
          </cell>
          <cell r="I305">
            <v>622</v>
          </cell>
          <cell r="J305">
            <v>1</v>
          </cell>
          <cell r="K305" t="str">
            <v xml:space="preserve">Dependencia:
Nombre:
Domicilio: 
Meta: 
Etapa: 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 t="str">
            <v>Obra</v>
          </cell>
          <cell r="V305" t="str">
            <v>FC</v>
          </cell>
        </row>
        <row r="306">
          <cell r="A306">
            <v>249</v>
          </cell>
          <cell r="B306">
            <v>2017</v>
          </cell>
          <cell r="C306">
            <v>8300</v>
          </cell>
          <cell r="D306">
            <v>2</v>
          </cell>
          <cell r="E306">
            <v>2</v>
          </cell>
          <cell r="F306">
            <v>1</v>
          </cell>
          <cell r="G306">
            <v>6000</v>
          </cell>
          <cell r="H306">
            <v>6200</v>
          </cell>
          <cell r="I306">
            <v>622</v>
          </cell>
          <cell r="J306">
            <v>2</v>
          </cell>
          <cell r="K306" t="str">
            <v>Mejoramiento y/o ampliación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 t="str">
            <v>Obra</v>
          </cell>
          <cell r="V306" t="str">
            <v>FC</v>
          </cell>
        </row>
        <row r="307">
          <cell r="A307">
            <v>250</v>
          </cell>
          <cell r="B307">
            <v>2017</v>
          </cell>
          <cell r="C307">
            <v>8300</v>
          </cell>
          <cell r="D307">
            <v>2</v>
          </cell>
          <cell r="E307">
            <v>2</v>
          </cell>
          <cell r="F307">
            <v>1</v>
          </cell>
          <cell r="G307">
            <v>6000</v>
          </cell>
          <cell r="H307">
            <v>6200</v>
          </cell>
          <cell r="I307">
            <v>622</v>
          </cell>
          <cell r="J307">
            <v>2</v>
          </cell>
          <cell r="K307" t="str">
            <v xml:space="preserve">Dependencia:
Nombre:
Domicilio: 
Meta: 
Etapa: 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 t="str">
            <v>Obra</v>
          </cell>
          <cell r="V307" t="str">
            <v>FC</v>
          </cell>
        </row>
        <row r="309">
          <cell r="A309">
            <v>1</v>
          </cell>
          <cell r="B309">
            <v>2017</v>
          </cell>
          <cell r="C309">
            <v>8300</v>
          </cell>
          <cell r="D309">
            <v>2</v>
          </cell>
          <cell r="E309">
            <v>2</v>
          </cell>
          <cell r="F309">
            <v>2</v>
          </cell>
          <cell r="G309">
            <v>1000</v>
          </cell>
          <cell r="K309" t="str">
            <v>SERVICIOS PERSONALES</v>
          </cell>
          <cell r="L309">
            <v>0</v>
          </cell>
          <cell r="M309">
            <v>0</v>
          </cell>
          <cell r="N309">
            <v>0</v>
          </cell>
          <cell r="O309">
            <v>21743819.120000001</v>
          </cell>
          <cell r="P309">
            <v>0</v>
          </cell>
          <cell r="Q309">
            <v>21743819.120000001</v>
          </cell>
          <cell r="R309">
            <v>21743819.120000001</v>
          </cell>
        </row>
        <row r="310">
          <cell r="A310">
            <v>2</v>
          </cell>
          <cell r="B310">
            <v>2017</v>
          </cell>
          <cell r="C310">
            <v>8300</v>
          </cell>
          <cell r="D310">
            <v>2</v>
          </cell>
          <cell r="E310">
            <v>2</v>
          </cell>
          <cell r="F310">
            <v>2</v>
          </cell>
          <cell r="G310">
            <v>1000</v>
          </cell>
          <cell r="H310">
            <v>1200</v>
          </cell>
          <cell r="K310" t="str">
            <v>Remuneraciones al personal de carácter transitorio</v>
          </cell>
          <cell r="L310">
            <v>0</v>
          </cell>
          <cell r="M310">
            <v>0</v>
          </cell>
          <cell r="N310">
            <v>0</v>
          </cell>
          <cell r="O310">
            <v>18963790.41</v>
          </cell>
          <cell r="P310">
            <v>0</v>
          </cell>
          <cell r="Q310">
            <v>18963790.41</v>
          </cell>
          <cell r="R310">
            <v>18963790.41</v>
          </cell>
        </row>
        <row r="311">
          <cell r="A311">
            <v>3</v>
          </cell>
          <cell r="B311">
            <v>2017</v>
          </cell>
          <cell r="C311">
            <v>8300</v>
          </cell>
          <cell r="D311">
            <v>2</v>
          </cell>
          <cell r="E311">
            <v>2</v>
          </cell>
          <cell r="F311">
            <v>2</v>
          </cell>
          <cell r="G311">
            <v>1000</v>
          </cell>
          <cell r="H311">
            <v>1200</v>
          </cell>
          <cell r="I311">
            <v>121</v>
          </cell>
          <cell r="K311" t="str">
            <v>Honorarios asimilables a salarios</v>
          </cell>
          <cell r="L311">
            <v>0</v>
          </cell>
          <cell r="M311">
            <v>0</v>
          </cell>
          <cell r="N311">
            <v>0</v>
          </cell>
          <cell r="O311">
            <v>18963790.41</v>
          </cell>
          <cell r="P311">
            <v>0</v>
          </cell>
          <cell r="Q311">
            <v>18963790.41</v>
          </cell>
          <cell r="R311">
            <v>18963790.41</v>
          </cell>
        </row>
        <row r="312">
          <cell r="A312">
            <v>4</v>
          </cell>
          <cell r="B312">
            <v>2017</v>
          </cell>
          <cell r="C312">
            <v>8300</v>
          </cell>
          <cell r="D312">
            <v>2</v>
          </cell>
          <cell r="E312">
            <v>2</v>
          </cell>
          <cell r="F312">
            <v>2</v>
          </cell>
          <cell r="G312">
            <v>1000</v>
          </cell>
          <cell r="H312">
            <v>1200</v>
          </cell>
          <cell r="I312">
            <v>121</v>
          </cell>
          <cell r="J312">
            <v>1</v>
          </cell>
          <cell r="K312" t="str">
            <v>Honorarios</v>
          </cell>
          <cell r="L312">
            <v>0</v>
          </cell>
          <cell r="M312">
            <v>0</v>
          </cell>
          <cell r="N312">
            <v>0</v>
          </cell>
          <cell r="O312">
            <v>18963790.41</v>
          </cell>
          <cell r="P312">
            <v>0</v>
          </cell>
          <cell r="Q312">
            <v>18963790.41</v>
          </cell>
          <cell r="R312">
            <v>18963790.41</v>
          </cell>
          <cell r="S312" t="str">
            <v>Persona</v>
          </cell>
          <cell r="T312">
            <v>120</v>
          </cell>
          <cell r="V312" t="str">
            <v>AE</v>
          </cell>
        </row>
        <row r="313">
          <cell r="A313">
            <v>5</v>
          </cell>
          <cell r="B313">
            <v>2017</v>
          </cell>
          <cell r="C313">
            <v>8300</v>
          </cell>
          <cell r="D313">
            <v>2</v>
          </cell>
          <cell r="E313">
            <v>2</v>
          </cell>
          <cell r="F313">
            <v>2</v>
          </cell>
          <cell r="G313">
            <v>1000</v>
          </cell>
          <cell r="H313">
            <v>1200</v>
          </cell>
          <cell r="I313">
            <v>122</v>
          </cell>
          <cell r="K313" t="str">
            <v>Sueldos base al personal eventual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4">
          <cell r="A314">
            <v>6</v>
          </cell>
          <cell r="B314">
            <v>2017</v>
          </cell>
          <cell r="C314">
            <v>8300</v>
          </cell>
          <cell r="D314">
            <v>2</v>
          </cell>
          <cell r="E314">
            <v>2</v>
          </cell>
          <cell r="F314">
            <v>2</v>
          </cell>
          <cell r="G314">
            <v>1000</v>
          </cell>
          <cell r="H314">
            <v>1200</v>
          </cell>
          <cell r="I314">
            <v>122</v>
          </cell>
          <cell r="J314">
            <v>1</v>
          </cell>
          <cell r="K314" t="str">
            <v>Sueldo base al personal eventual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 t="str">
            <v>Persona</v>
          </cell>
          <cell r="V314" t="str">
            <v>AE</v>
          </cell>
        </row>
        <row r="315">
          <cell r="A315">
            <v>7</v>
          </cell>
          <cell r="B315">
            <v>2017</v>
          </cell>
          <cell r="C315">
            <v>8300</v>
          </cell>
          <cell r="D315">
            <v>2</v>
          </cell>
          <cell r="E315">
            <v>2</v>
          </cell>
          <cell r="F315">
            <v>2</v>
          </cell>
          <cell r="G315">
            <v>1000</v>
          </cell>
          <cell r="H315">
            <v>1300</v>
          </cell>
          <cell r="K315" t="str">
            <v>Remuneraciones adicionales y especiales</v>
          </cell>
          <cell r="L315">
            <v>0</v>
          </cell>
          <cell r="M315">
            <v>0</v>
          </cell>
          <cell r="N315">
            <v>0</v>
          </cell>
          <cell r="O315">
            <v>2780028.71</v>
          </cell>
          <cell r="P315">
            <v>0</v>
          </cell>
          <cell r="Q315">
            <v>2780028.71</v>
          </cell>
          <cell r="R315">
            <v>2780028.71</v>
          </cell>
        </row>
        <row r="316">
          <cell r="A316">
            <v>8</v>
          </cell>
          <cell r="B316">
            <v>2017</v>
          </cell>
          <cell r="C316">
            <v>8300</v>
          </cell>
          <cell r="D316">
            <v>2</v>
          </cell>
          <cell r="E316">
            <v>2</v>
          </cell>
          <cell r="F316">
            <v>2</v>
          </cell>
          <cell r="G316">
            <v>1000</v>
          </cell>
          <cell r="H316">
            <v>1300</v>
          </cell>
          <cell r="I316">
            <v>132</v>
          </cell>
          <cell r="K316" t="str">
            <v>Primas de vacaciones, dominical y gratificación de fin de año</v>
          </cell>
          <cell r="L316">
            <v>0</v>
          </cell>
          <cell r="M316">
            <v>0</v>
          </cell>
          <cell r="N316">
            <v>0</v>
          </cell>
          <cell r="O316">
            <v>1619264.03</v>
          </cell>
          <cell r="P316">
            <v>0</v>
          </cell>
          <cell r="Q316">
            <v>1619264.03</v>
          </cell>
          <cell r="R316">
            <v>1619264.03</v>
          </cell>
        </row>
        <row r="317">
          <cell r="A317">
            <v>9</v>
          </cell>
          <cell r="B317">
            <v>2017</v>
          </cell>
          <cell r="C317">
            <v>8300</v>
          </cell>
          <cell r="D317">
            <v>2</v>
          </cell>
          <cell r="E317">
            <v>2</v>
          </cell>
          <cell r="F317">
            <v>2</v>
          </cell>
          <cell r="G317">
            <v>1000</v>
          </cell>
          <cell r="H317">
            <v>1300</v>
          </cell>
          <cell r="I317">
            <v>132</v>
          </cell>
          <cell r="J317">
            <v>1</v>
          </cell>
          <cell r="K317" t="str">
            <v>Prima de vacaciones y dominical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 t="str">
            <v>Persona</v>
          </cell>
          <cell r="V317" t="str">
            <v>AE</v>
          </cell>
        </row>
        <row r="318">
          <cell r="A318">
            <v>10</v>
          </cell>
          <cell r="B318">
            <v>2017</v>
          </cell>
          <cell r="C318">
            <v>8300</v>
          </cell>
          <cell r="D318">
            <v>2</v>
          </cell>
          <cell r="E318">
            <v>2</v>
          </cell>
          <cell r="F318">
            <v>2</v>
          </cell>
          <cell r="G318">
            <v>1000</v>
          </cell>
          <cell r="H318">
            <v>1300</v>
          </cell>
          <cell r="I318">
            <v>132</v>
          </cell>
          <cell r="J318">
            <v>2</v>
          </cell>
          <cell r="K318" t="str">
            <v>Aguinaldo o gratificación de fin de año</v>
          </cell>
          <cell r="L318">
            <v>0</v>
          </cell>
          <cell r="M318">
            <v>0</v>
          </cell>
          <cell r="N318">
            <v>0</v>
          </cell>
          <cell r="O318">
            <v>1619264.03</v>
          </cell>
          <cell r="P318">
            <v>0</v>
          </cell>
          <cell r="Q318">
            <v>1619264.03</v>
          </cell>
          <cell r="R318">
            <v>1619264.03</v>
          </cell>
          <cell r="S318" t="str">
            <v>Persona</v>
          </cell>
          <cell r="T318">
            <v>120</v>
          </cell>
          <cell r="V318" t="str">
            <v>AE</v>
          </cell>
        </row>
        <row r="319">
          <cell r="A319">
            <v>11</v>
          </cell>
          <cell r="B319">
            <v>2017</v>
          </cell>
          <cell r="C319">
            <v>8300</v>
          </cell>
          <cell r="D319">
            <v>2</v>
          </cell>
          <cell r="E319">
            <v>2</v>
          </cell>
          <cell r="F319">
            <v>2</v>
          </cell>
          <cell r="G319">
            <v>1000</v>
          </cell>
          <cell r="H319">
            <v>1300</v>
          </cell>
          <cell r="I319">
            <v>134</v>
          </cell>
          <cell r="K319" t="str">
            <v>Compensaciones</v>
          </cell>
          <cell r="L319">
            <v>0</v>
          </cell>
          <cell r="M319">
            <v>0</v>
          </cell>
          <cell r="N319">
            <v>0</v>
          </cell>
          <cell r="O319">
            <v>1160764.68</v>
          </cell>
          <cell r="P319">
            <v>0</v>
          </cell>
          <cell r="Q319">
            <v>1160764.68</v>
          </cell>
          <cell r="R319">
            <v>1160764.68</v>
          </cell>
        </row>
        <row r="320">
          <cell r="A320">
            <v>12</v>
          </cell>
          <cell r="B320">
            <v>2017</v>
          </cell>
          <cell r="C320">
            <v>8300</v>
          </cell>
          <cell r="D320">
            <v>2</v>
          </cell>
          <cell r="E320">
            <v>2</v>
          </cell>
          <cell r="F320">
            <v>2</v>
          </cell>
          <cell r="G320">
            <v>1000</v>
          </cell>
          <cell r="H320">
            <v>1300</v>
          </cell>
          <cell r="I320">
            <v>134</v>
          </cell>
          <cell r="J320">
            <v>1</v>
          </cell>
          <cell r="K320" t="str">
            <v>Compensaciones por servicios eventuales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 t="str">
            <v>Persona</v>
          </cell>
          <cell r="V320" t="str">
            <v>AE</v>
          </cell>
        </row>
        <row r="321">
          <cell r="A321">
            <v>13</v>
          </cell>
          <cell r="B321">
            <v>2017</v>
          </cell>
          <cell r="C321">
            <v>8300</v>
          </cell>
          <cell r="D321">
            <v>2</v>
          </cell>
          <cell r="E321">
            <v>2</v>
          </cell>
          <cell r="F321">
            <v>2</v>
          </cell>
          <cell r="G321">
            <v>1000</v>
          </cell>
          <cell r="H321">
            <v>1300</v>
          </cell>
          <cell r="I321">
            <v>134</v>
          </cell>
          <cell r="J321">
            <v>2</v>
          </cell>
          <cell r="K321" t="str">
            <v>Compensaciones adicionales por servicios especiales</v>
          </cell>
          <cell r="L321">
            <v>0</v>
          </cell>
          <cell r="M321">
            <v>0</v>
          </cell>
          <cell r="N321">
            <v>0</v>
          </cell>
          <cell r="O321">
            <v>1160764.68</v>
          </cell>
          <cell r="P321">
            <v>0</v>
          </cell>
          <cell r="Q321">
            <v>1160764.68</v>
          </cell>
          <cell r="R321">
            <v>1160764.68</v>
          </cell>
          <cell r="S321" t="str">
            <v>Persona</v>
          </cell>
          <cell r="T321">
            <v>98</v>
          </cell>
          <cell r="V321" t="str">
            <v>AE</v>
          </cell>
        </row>
        <row r="322">
          <cell r="A322">
            <v>14</v>
          </cell>
          <cell r="B322">
            <v>2017</v>
          </cell>
          <cell r="C322">
            <v>8300</v>
          </cell>
          <cell r="D322">
            <v>2</v>
          </cell>
          <cell r="E322">
            <v>2</v>
          </cell>
          <cell r="F322">
            <v>2</v>
          </cell>
          <cell r="G322">
            <v>2000</v>
          </cell>
          <cell r="K322" t="str">
            <v>MATERIALES Y SUMINISTROS</v>
          </cell>
          <cell r="L322">
            <v>0</v>
          </cell>
          <cell r="M322">
            <v>0</v>
          </cell>
          <cell r="N322">
            <v>0</v>
          </cell>
          <cell r="O322">
            <v>357863.32</v>
          </cell>
          <cell r="P322">
            <v>0</v>
          </cell>
          <cell r="Q322">
            <v>357863.32</v>
          </cell>
          <cell r="R322">
            <v>357863.32</v>
          </cell>
          <cell r="S322" t="str">
            <v xml:space="preserve"> </v>
          </cell>
        </row>
        <row r="323">
          <cell r="A323">
            <v>15</v>
          </cell>
          <cell r="B323">
            <v>2017</v>
          </cell>
          <cell r="C323">
            <v>8300</v>
          </cell>
          <cell r="D323">
            <v>2</v>
          </cell>
          <cell r="E323">
            <v>2</v>
          </cell>
          <cell r="F323">
            <v>2</v>
          </cell>
          <cell r="G323">
            <v>2000</v>
          </cell>
          <cell r="H323">
            <v>2100</v>
          </cell>
          <cell r="K323" t="str">
            <v>Materiales de administración, emisión de documentos y artículos oficiales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</row>
        <row r="324">
          <cell r="A324">
            <v>16</v>
          </cell>
          <cell r="B324">
            <v>2017</v>
          </cell>
          <cell r="C324">
            <v>8300</v>
          </cell>
          <cell r="D324">
            <v>2</v>
          </cell>
          <cell r="E324">
            <v>2</v>
          </cell>
          <cell r="F324">
            <v>2</v>
          </cell>
          <cell r="G324">
            <v>2000</v>
          </cell>
          <cell r="H324">
            <v>2100</v>
          </cell>
          <cell r="I324">
            <v>211</v>
          </cell>
          <cell r="K324" t="str">
            <v>Materiales, útiles y equipos menores de oficina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5">
          <cell r="A325">
            <v>17</v>
          </cell>
          <cell r="B325">
            <v>2017</v>
          </cell>
          <cell r="C325">
            <v>8300</v>
          </cell>
          <cell r="D325">
            <v>2</v>
          </cell>
          <cell r="E325">
            <v>2</v>
          </cell>
          <cell r="F325">
            <v>2</v>
          </cell>
          <cell r="G325">
            <v>2000</v>
          </cell>
          <cell r="H325">
            <v>2100</v>
          </cell>
          <cell r="I325">
            <v>211</v>
          </cell>
          <cell r="J325">
            <v>1</v>
          </cell>
          <cell r="K325" t="str">
            <v>Materiales y útiles de oficina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 t="str">
            <v>Pieza</v>
          </cell>
          <cell r="V325" t="str">
            <v>AE</v>
          </cell>
        </row>
        <row r="326">
          <cell r="A326">
            <v>18</v>
          </cell>
          <cell r="B326">
            <v>2017</v>
          </cell>
          <cell r="C326">
            <v>8300</v>
          </cell>
          <cell r="D326">
            <v>2</v>
          </cell>
          <cell r="E326">
            <v>2</v>
          </cell>
          <cell r="F326">
            <v>2</v>
          </cell>
          <cell r="G326">
            <v>2000</v>
          </cell>
          <cell r="H326">
            <v>2100</v>
          </cell>
          <cell r="I326">
            <v>212</v>
          </cell>
          <cell r="K326" t="str">
            <v>Materiales y útiles de impresión y reproducción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A327">
            <v>19</v>
          </cell>
          <cell r="B327">
            <v>2017</v>
          </cell>
          <cell r="C327">
            <v>8300</v>
          </cell>
          <cell r="D327">
            <v>2</v>
          </cell>
          <cell r="E327">
            <v>2</v>
          </cell>
          <cell r="F327">
            <v>2</v>
          </cell>
          <cell r="G327">
            <v>2000</v>
          </cell>
          <cell r="H327">
            <v>2100</v>
          </cell>
          <cell r="I327">
            <v>212</v>
          </cell>
          <cell r="J327">
            <v>1</v>
          </cell>
          <cell r="K327" t="str">
            <v>Materiales y útiles de impresión y reproducción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 t="str">
            <v>Pieza/Lote</v>
          </cell>
          <cell r="V327" t="str">
            <v>AE</v>
          </cell>
        </row>
        <row r="328">
          <cell r="A328">
            <v>20</v>
          </cell>
          <cell r="B328">
            <v>2017</v>
          </cell>
          <cell r="C328">
            <v>8300</v>
          </cell>
          <cell r="D328">
            <v>2</v>
          </cell>
          <cell r="E328">
            <v>2</v>
          </cell>
          <cell r="F328">
            <v>2</v>
          </cell>
          <cell r="G328">
            <v>2000</v>
          </cell>
          <cell r="H328">
            <v>2100</v>
          </cell>
          <cell r="I328">
            <v>214</v>
          </cell>
          <cell r="K328" t="str">
            <v>Materiales, útiles y equipos menores de tecnologías de la información y comunicaciones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</row>
        <row r="329">
          <cell r="A329">
            <v>21</v>
          </cell>
          <cell r="B329">
            <v>2017</v>
          </cell>
          <cell r="C329">
            <v>8300</v>
          </cell>
          <cell r="D329">
            <v>2</v>
          </cell>
          <cell r="E329">
            <v>2</v>
          </cell>
          <cell r="F329">
            <v>2</v>
          </cell>
          <cell r="G329">
            <v>2000</v>
          </cell>
          <cell r="H329">
            <v>2100</v>
          </cell>
          <cell r="I329">
            <v>214</v>
          </cell>
          <cell r="J329">
            <v>1</v>
          </cell>
          <cell r="K329" t="str">
            <v>Materiales y útiles para el procesamiento en equipos y bienes informáticos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 t="str">
            <v>Pieza</v>
          </cell>
          <cell r="V329" t="str">
            <v>AE</v>
          </cell>
        </row>
        <row r="330">
          <cell r="A330">
            <v>22</v>
          </cell>
          <cell r="B330">
            <v>2017</v>
          </cell>
          <cell r="C330">
            <v>8300</v>
          </cell>
          <cell r="D330">
            <v>2</v>
          </cell>
          <cell r="E330">
            <v>2</v>
          </cell>
          <cell r="F330">
            <v>2</v>
          </cell>
          <cell r="G330">
            <v>2000</v>
          </cell>
          <cell r="H330">
            <v>2100</v>
          </cell>
          <cell r="I330">
            <v>215</v>
          </cell>
          <cell r="K330" t="str">
            <v>Material impreso e información digital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A331">
            <v>23</v>
          </cell>
          <cell r="B331">
            <v>2017</v>
          </cell>
          <cell r="C331">
            <v>8300</v>
          </cell>
          <cell r="D331">
            <v>2</v>
          </cell>
          <cell r="E331">
            <v>2</v>
          </cell>
          <cell r="F331">
            <v>2</v>
          </cell>
          <cell r="G331">
            <v>2000</v>
          </cell>
          <cell r="H331">
            <v>2100</v>
          </cell>
          <cell r="I331">
            <v>215</v>
          </cell>
          <cell r="J331">
            <v>1</v>
          </cell>
          <cell r="K331" t="str">
            <v>Material de apoyo informativo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 t="str">
            <v>Pieza</v>
          </cell>
          <cell r="V331" t="str">
            <v>AE</v>
          </cell>
        </row>
        <row r="332">
          <cell r="A332">
            <v>24</v>
          </cell>
          <cell r="B332">
            <v>2017</v>
          </cell>
          <cell r="C332">
            <v>8300</v>
          </cell>
          <cell r="D332">
            <v>2</v>
          </cell>
          <cell r="E332">
            <v>2</v>
          </cell>
          <cell r="F332">
            <v>2</v>
          </cell>
          <cell r="G332">
            <v>2000</v>
          </cell>
          <cell r="H332">
            <v>2100</v>
          </cell>
          <cell r="I332">
            <v>217</v>
          </cell>
          <cell r="K332" t="str">
            <v>Materiales, útiles de enseñanza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</row>
        <row r="333">
          <cell r="A333">
            <v>25</v>
          </cell>
          <cell r="B333">
            <v>2017</v>
          </cell>
          <cell r="C333">
            <v>8300</v>
          </cell>
          <cell r="D333">
            <v>2</v>
          </cell>
          <cell r="E333">
            <v>2</v>
          </cell>
          <cell r="F333">
            <v>2</v>
          </cell>
          <cell r="G333">
            <v>2000</v>
          </cell>
          <cell r="H333">
            <v>2100</v>
          </cell>
          <cell r="I333">
            <v>217</v>
          </cell>
          <cell r="J333">
            <v>1</v>
          </cell>
          <cell r="K333" t="str">
            <v>Materiales y útiles de enseñanza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 t="str">
            <v>Pieza</v>
          </cell>
          <cell r="V333" t="str">
            <v>AE</v>
          </cell>
        </row>
        <row r="334">
          <cell r="A334">
            <v>26</v>
          </cell>
          <cell r="B334">
            <v>2017</v>
          </cell>
          <cell r="C334">
            <v>8300</v>
          </cell>
          <cell r="D334">
            <v>2</v>
          </cell>
          <cell r="E334">
            <v>2</v>
          </cell>
          <cell r="F334">
            <v>2</v>
          </cell>
          <cell r="G334">
            <v>2000</v>
          </cell>
          <cell r="H334">
            <v>2500</v>
          </cell>
          <cell r="K334" t="str">
            <v>Productos Químicos, Farmacéuticos y de Laboratorio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A335">
            <v>27</v>
          </cell>
          <cell r="B335">
            <v>2017</v>
          </cell>
          <cell r="C335">
            <v>8300</v>
          </cell>
          <cell r="D335">
            <v>2</v>
          </cell>
          <cell r="E335">
            <v>2</v>
          </cell>
          <cell r="F335">
            <v>2</v>
          </cell>
          <cell r="G335">
            <v>2000</v>
          </cell>
          <cell r="H335">
            <v>2500</v>
          </cell>
          <cell r="I335">
            <v>251</v>
          </cell>
          <cell r="K335" t="str">
            <v>Productos químicos básicos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6">
          <cell r="A336">
            <v>28</v>
          </cell>
          <cell r="B336">
            <v>2017</v>
          </cell>
          <cell r="C336">
            <v>8300</v>
          </cell>
          <cell r="D336">
            <v>2</v>
          </cell>
          <cell r="E336">
            <v>2</v>
          </cell>
          <cell r="F336">
            <v>2</v>
          </cell>
          <cell r="G336">
            <v>2000</v>
          </cell>
          <cell r="H336">
            <v>2500</v>
          </cell>
          <cell r="I336">
            <v>251</v>
          </cell>
          <cell r="J336">
            <v>1</v>
          </cell>
          <cell r="K336" t="str">
            <v>Productos químicos básicos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 t="str">
            <v>Lote</v>
          </cell>
          <cell r="V336" t="str">
            <v>FC</v>
          </cell>
        </row>
        <row r="337">
          <cell r="A337">
            <v>29</v>
          </cell>
          <cell r="B337">
            <v>2017</v>
          </cell>
          <cell r="C337">
            <v>8300</v>
          </cell>
          <cell r="D337">
            <v>2</v>
          </cell>
          <cell r="E337">
            <v>2</v>
          </cell>
          <cell r="F337">
            <v>2</v>
          </cell>
          <cell r="G337">
            <v>2000</v>
          </cell>
          <cell r="H337">
            <v>2500</v>
          </cell>
          <cell r="I337">
            <v>254</v>
          </cell>
          <cell r="K337" t="str">
            <v>Materiales, accesorios y suministros médicos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</row>
        <row r="338">
          <cell r="A338">
            <v>30</v>
          </cell>
          <cell r="B338">
            <v>2017</v>
          </cell>
          <cell r="C338">
            <v>8300</v>
          </cell>
          <cell r="D338">
            <v>2</v>
          </cell>
          <cell r="E338">
            <v>2</v>
          </cell>
          <cell r="F338">
            <v>2</v>
          </cell>
          <cell r="G338">
            <v>2000</v>
          </cell>
          <cell r="H338">
            <v>2500</v>
          </cell>
          <cell r="I338">
            <v>254</v>
          </cell>
          <cell r="J338">
            <v>1</v>
          </cell>
          <cell r="K338" t="str">
            <v>Materiales, accesorios y suministros médicos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 t="str">
            <v>Lote</v>
          </cell>
          <cell r="V338" t="str">
            <v>FC</v>
          </cell>
        </row>
        <row r="339">
          <cell r="A339">
            <v>31</v>
          </cell>
          <cell r="B339">
            <v>2017</v>
          </cell>
          <cell r="C339">
            <v>8300</v>
          </cell>
          <cell r="D339">
            <v>2</v>
          </cell>
          <cell r="E339">
            <v>2</v>
          </cell>
          <cell r="F339">
            <v>2</v>
          </cell>
          <cell r="G339">
            <v>2000</v>
          </cell>
          <cell r="H339">
            <v>2500</v>
          </cell>
          <cell r="I339">
            <v>255</v>
          </cell>
          <cell r="K339" t="str">
            <v>Materiales, accesorios y suministros de laboratorio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</row>
        <row r="340">
          <cell r="A340">
            <v>32</v>
          </cell>
          <cell r="B340">
            <v>2017</v>
          </cell>
          <cell r="C340">
            <v>8300</v>
          </cell>
          <cell r="D340">
            <v>2</v>
          </cell>
          <cell r="E340">
            <v>2</v>
          </cell>
          <cell r="F340">
            <v>2</v>
          </cell>
          <cell r="G340">
            <v>2000</v>
          </cell>
          <cell r="H340">
            <v>2500</v>
          </cell>
          <cell r="I340">
            <v>255</v>
          </cell>
          <cell r="J340">
            <v>1</v>
          </cell>
          <cell r="K340" t="str">
            <v>Materiales, accesorios y suministros de laboratorio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 t="str">
            <v>Lote</v>
          </cell>
          <cell r="V340" t="str">
            <v>FC</v>
          </cell>
        </row>
        <row r="341">
          <cell r="A341">
            <v>33</v>
          </cell>
          <cell r="B341">
            <v>2017</v>
          </cell>
          <cell r="C341">
            <v>8300</v>
          </cell>
          <cell r="D341">
            <v>2</v>
          </cell>
          <cell r="E341">
            <v>2</v>
          </cell>
          <cell r="F341">
            <v>2</v>
          </cell>
          <cell r="G341">
            <v>2000</v>
          </cell>
          <cell r="H341">
            <v>2500</v>
          </cell>
          <cell r="I341">
            <v>259</v>
          </cell>
          <cell r="K341" t="str">
            <v>Otros productos químicos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A342">
            <v>34</v>
          </cell>
          <cell r="B342">
            <v>2017</v>
          </cell>
          <cell r="C342">
            <v>8300</v>
          </cell>
          <cell r="D342">
            <v>2</v>
          </cell>
          <cell r="E342">
            <v>2</v>
          </cell>
          <cell r="F342">
            <v>2</v>
          </cell>
          <cell r="G342">
            <v>2000</v>
          </cell>
          <cell r="H342">
            <v>2500</v>
          </cell>
          <cell r="I342">
            <v>259</v>
          </cell>
          <cell r="J342">
            <v>1</v>
          </cell>
          <cell r="K342" t="str">
            <v>Otros productos químicos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 t="str">
            <v>Lote</v>
          </cell>
          <cell r="V342" t="str">
            <v>FC</v>
          </cell>
        </row>
        <row r="343">
          <cell r="A343">
            <v>35</v>
          </cell>
          <cell r="B343">
            <v>2017</v>
          </cell>
          <cell r="C343">
            <v>8300</v>
          </cell>
          <cell r="D343">
            <v>2</v>
          </cell>
          <cell r="E343">
            <v>2</v>
          </cell>
          <cell r="F343">
            <v>2</v>
          </cell>
          <cell r="G343">
            <v>2000</v>
          </cell>
          <cell r="H343">
            <v>2600</v>
          </cell>
          <cell r="K343" t="str">
            <v xml:space="preserve"> Combustibles, lubricantes y aditivos</v>
          </cell>
          <cell r="L343">
            <v>0</v>
          </cell>
          <cell r="M343">
            <v>0</v>
          </cell>
          <cell r="N343">
            <v>0</v>
          </cell>
          <cell r="O343">
            <v>357863.32</v>
          </cell>
          <cell r="P343">
            <v>0</v>
          </cell>
          <cell r="Q343">
            <v>357863.32</v>
          </cell>
          <cell r="R343">
            <v>357863.32</v>
          </cell>
        </row>
        <row r="344">
          <cell r="A344">
            <v>36</v>
          </cell>
          <cell r="B344">
            <v>2017</v>
          </cell>
          <cell r="C344">
            <v>8300</v>
          </cell>
          <cell r="D344">
            <v>2</v>
          </cell>
          <cell r="E344">
            <v>2</v>
          </cell>
          <cell r="F344">
            <v>2</v>
          </cell>
          <cell r="G344">
            <v>2000</v>
          </cell>
          <cell r="H344">
            <v>2600</v>
          </cell>
          <cell r="I344">
            <v>261</v>
          </cell>
          <cell r="K344" t="str">
            <v>Combustibles, lubricantes y aditivos</v>
          </cell>
          <cell r="L344">
            <v>0</v>
          </cell>
          <cell r="M344">
            <v>0</v>
          </cell>
          <cell r="N344">
            <v>0</v>
          </cell>
          <cell r="O344">
            <v>357863.32</v>
          </cell>
          <cell r="P344">
            <v>0</v>
          </cell>
          <cell r="Q344">
            <v>357863.32</v>
          </cell>
          <cell r="R344">
            <v>357863.32</v>
          </cell>
        </row>
        <row r="345">
          <cell r="A345">
            <v>37</v>
          </cell>
          <cell r="B345">
            <v>2017</v>
          </cell>
          <cell r="C345">
            <v>8300</v>
          </cell>
          <cell r="D345">
            <v>2</v>
          </cell>
          <cell r="E345">
            <v>2</v>
          </cell>
          <cell r="F345">
            <v>2</v>
          </cell>
          <cell r="G345">
            <v>2000</v>
          </cell>
          <cell r="H345">
            <v>2600</v>
          </cell>
          <cell r="I345">
            <v>261</v>
          </cell>
          <cell r="J345">
            <v>1</v>
          </cell>
          <cell r="K345" t="str">
            <v>Gasolina y diésel</v>
          </cell>
          <cell r="L345">
            <v>0</v>
          </cell>
          <cell r="M345">
            <v>0</v>
          </cell>
          <cell r="N345">
            <v>0</v>
          </cell>
          <cell r="O345">
            <v>357863.32</v>
          </cell>
          <cell r="P345">
            <v>0</v>
          </cell>
          <cell r="Q345">
            <v>357863.32</v>
          </cell>
          <cell r="R345">
            <v>357863.32</v>
          </cell>
          <cell r="S345" t="str">
            <v>Litro</v>
          </cell>
          <cell r="T345">
            <v>32133</v>
          </cell>
          <cell r="V345" t="str">
            <v>AE</v>
          </cell>
        </row>
        <row r="346">
          <cell r="A346">
            <v>38</v>
          </cell>
          <cell r="B346">
            <v>2017</v>
          </cell>
          <cell r="C346">
            <v>8300</v>
          </cell>
          <cell r="D346">
            <v>2</v>
          </cell>
          <cell r="E346">
            <v>2</v>
          </cell>
          <cell r="F346">
            <v>2</v>
          </cell>
          <cell r="G346">
            <v>2000</v>
          </cell>
          <cell r="H346">
            <v>2700</v>
          </cell>
          <cell r="K346" t="str">
            <v>Vestuario, Blancos, Prendas de Protección y Artículos Deportivos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</row>
        <row r="347">
          <cell r="A347">
            <v>39</v>
          </cell>
          <cell r="B347">
            <v>2017</v>
          </cell>
          <cell r="C347">
            <v>8300</v>
          </cell>
          <cell r="D347">
            <v>2</v>
          </cell>
          <cell r="E347">
            <v>2</v>
          </cell>
          <cell r="F347">
            <v>2</v>
          </cell>
          <cell r="G347">
            <v>2000</v>
          </cell>
          <cell r="H347">
            <v>2700</v>
          </cell>
          <cell r="I347">
            <v>271</v>
          </cell>
          <cell r="K347" t="str">
            <v>Vestuario y uniformes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</row>
        <row r="348">
          <cell r="A348">
            <v>40</v>
          </cell>
          <cell r="B348">
            <v>2017</v>
          </cell>
          <cell r="C348">
            <v>8300</v>
          </cell>
          <cell r="D348">
            <v>2</v>
          </cell>
          <cell r="E348">
            <v>2</v>
          </cell>
          <cell r="F348">
            <v>2</v>
          </cell>
          <cell r="G348">
            <v>2000</v>
          </cell>
          <cell r="H348">
            <v>2700</v>
          </cell>
          <cell r="I348">
            <v>271</v>
          </cell>
          <cell r="J348">
            <v>1</v>
          </cell>
          <cell r="K348" t="str">
            <v>Vestuario y uniformes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 t="str">
            <v>Par
Pieza</v>
          </cell>
          <cell r="V348" t="str">
            <v>AE</v>
          </cell>
        </row>
        <row r="349">
          <cell r="A349">
            <v>41</v>
          </cell>
          <cell r="B349">
            <v>2017</v>
          </cell>
          <cell r="C349">
            <v>8300</v>
          </cell>
          <cell r="D349">
            <v>2</v>
          </cell>
          <cell r="E349">
            <v>2</v>
          </cell>
          <cell r="F349">
            <v>2</v>
          </cell>
          <cell r="G349">
            <v>2000</v>
          </cell>
          <cell r="H349">
            <v>2700</v>
          </cell>
          <cell r="I349">
            <v>272</v>
          </cell>
          <cell r="K349" t="str">
            <v>Prendas de seguridad y protección personal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A350">
            <v>42</v>
          </cell>
          <cell r="B350">
            <v>2017</v>
          </cell>
          <cell r="C350">
            <v>8300</v>
          </cell>
          <cell r="D350">
            <v>2</v>
          </cell>
          <cell r="E350">
            <v>2</v>
          </cell>
          <cell r="F350">
            <v>2</v>
          </cell>
          <cell r="G350">
            <v>2000</v>
          </cell>
          <cell r="H350">
            <v>2700</v>
          </cell>
          <cell r="I350">
            <v>272</v>
          </cell>
          <cell r="J350">
            <v>1</v>
          </cell>
          <cell r="K350" t="str">
            <v>Prendas de protección personal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 t="str">
            <v>Pieza</v>
          </cell>
          <cell r="V350" t="str">
            <v>FC</v>
          </cell>
        </row>
        <row r="351">
          <cell r="A351">
            <v>43</v>
          </cell>
          <cell r="B351">
            <v>2017</v>
          </cell>
          <cell r="C351">
            <v>8300</v>
          </cell>
          <cell r="D351">
            <v>2</v>
          </cell>
          <cell r="E351">
            <v>2</v>
          </cell>
          <cell r="F351">
            <v>2</v>
          </cell>
          <cell r="G351">
            <v>2000</v>
          </cell>
          <cell r="H351">
            <v>2700</v>
          </cell>
          <cell r="I351">
            <v>275</v>
          </cell>
          <cell r="K351" t="str">
            <v>Blancos y otros productos textiles, excepto prendas de vestir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</row>
        <row r="352">
          <cell r="A352">
            <v>44</v>
          </cell>
          <cell r="B352">
            <v>2017</v>
          </cell>
          <cell r="C352">
            <v>8300</v>
          </cell>
          <cell r="D352">
            <v>2</v>
          </cell>
          <cell r="E352">
            <v>2</v>
          </cell>
          <cell r="F352">
            <v>2</v>
          </cell>
          <cell r="G352">
            <v>2000</v>
          </cell>
          <cell r="H352">
            <v>2700</v>
          </cell>
          <cell r="I352">
            <v>275</v>
          </cell>
          <cell r="J352">
            <v>1</v>
          </cell>
          <cell r="K352" t="str">
            <v xml:space="preserve">Blancos 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 t="str">
            <v>Pieza
Juego</v>
          </cell>
          <cell r="V352" t="str">
            <v>FC</v>
          </cell>
        </row>
        <row r="353">
          <cell r="A353">
            <v>45</v>
          </cell>
          <cell r="B353">
            <v>2017</v>
          </cell>
          <cell r="C353">
            <v>8300</v>
          </cell>
          <cell r="D353">
            <v>2</v>
          </cell>
          <cell r="E353">
            <v>2</v>
          </cell>
          <cell r="F353">
            <v>2</v>
          </cell>
          <cell r="G353">
            <v>2000</v>
          </cell>
          <cell r="H353">
            <v>2900</v>
          </cell>
          <cell r="K353" t="str">
            <v>Herramientas, refacciones y accesorios menores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A354">
            <v>46</v>
          </cell>
          <cell r="B354">
            <v>2017</v>
          </cell>
          <cell r="C354">
            <v>8301</v>
          </cell>
          <cell r="D354">
            <v>2</v>
          </cell>
          <cell r="E354">
            <v>2</v>
          </cell>
          <cell r="F354">
            <v>2</v>
          </cell>
          <cell r="G354">
            <v>2000</v>
          </cell>
          <cell r="H354">
            <v>2900</v>
          </cell>
          <cell r="I354">
            <v>291</v>
          </cell>
          <cell r="K354" t="str">
            <v>Herramientas menores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A355">
            <v>47</v>
          </cell>
          <cell r="B355">
            <v>2017</v>
          </cell>
          <cell r="C355">
            <v>8300</v>
          </cell>
          <cell r="D355">
            <v>2</v>
          </cell>
          <cell r="E355">
            <v>2</v>
          </cell>
          <cell r="F355">
            <v>2</v>
          </cell>
          <cell r="G355">
            <v>2000</v>
          </cell>
          <cell r="H355">
            <v>2900</v>
          </cell>
          <cell r="I355">
            <v>291</v>
          </cell>
          <cell r="J355">
            <v>1</v>
          </cell>
          <cell r="K355" t="str">
            <v>Cronómetro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 t="str">
            <v>Pieza</v>
          </cell>
          <cell r="V355" t="str">
            <v>AE</v>
          </cell>
        </row>
        <row r="356">
          <cell r="A356">
            <v>48</v>
          </cell>
          <cell r="B356">
            <v>2017</v>
          </cell>
          <cell r="C356">
            <v>8300</v>
          </cell>
          <cell r="D356">
            <v>2</v>
          </cell>
          <cell r="E356">
            <v>2</v>
          </cell>
          <cell r="F356">
            <v>2</v>
          </cell>
          <cell r="G356">
            <v>2000</v>
          </cell>
          <cell r="H356">
            <v>2900</v>
          </cell>
          <cell r="I356">
            <v>291</v>
          </cell>
          <cell r="J356">
            <v>2</v>
          </cell>
          <cell r="K356" t="str">
            <v xml:space="preserve">Detector de metales 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 t="str">
            <v>Pieza</v>
          </cell>
          <cell r="V356" t="str">
            <v>AE</v>
          </cell>
        </row>
        <row r="357">
          <cell r="A357">
            <v>49</v>
          </cell>
          <cell r="B357">
            <v>2017</v>
          </cell>
          <cell r="C357">
            <v>8300</v>
          </cell>
          <cell r="D357">
            <v>2</v>
          </cell>
          <cell r="E357">
            <v>2</v>
          </cell>
          <cell r="F357">
            <v>2</v>
          </cell>
          <cell r="G357">
            <v>2000</v>
          </cell>
          <cell r="H357">
            <v>2900</v>
          </cell>
          <cell r="I357">
            <v>294</v>
          </cell>
          <cell r="K357" t="str">
            <v>Refacciones y accesorios menores de equipo de cómputo y tecnologías de la información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</row>
        <row r="358">
          <cell r="A358">
            <v>50</v>
          </cell>
          <cell r="B358">
            <v>2017</v>
          </cell>
          <cell r="C358">
            <v>8300</v>
          </cell>
          <cell r="D358">
            <v>2</v>
          </cell>
          <cell r="E358">
            <v>2</v>
          </cell>
          <cell r="F358">
            <v>2</v>
          </cell>
          <cell r="G358">
            <v>2000</v>
          </cell>
          <cell r="H358">
            <v>2900</v>
          </cell>
          <cell r="I358">
            <v>294</v>
          </cell>
          <cell r="J358">
            <v>1</v>
          </cell>
          <cell r="K358" t="str">
            <v>Refacciones y accesorios para equipo de cómputo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 t="str">
            <v>Pieza</v>
          </cell>
          <cell r="V358" t="str">
            <v>AE</v>
          </cell>
        </row>
        <row r="359">
          <cell r="A359">
            <v>51</v>
          </cell>
          <cell r="B359">
            <v>2017</v>
          </cell>
          <cell r="C359">
            <v>8300</v>
          </cell>
          <cell r="D359">
            <v>2</v>
          </cell>
          <cell r="E359">
            <v>2</v>
          </cell>
          <cell r="F359">
            <v>2</v>
          </cell>
          <cell r="G359">
            <v>3000</v>
          </cell>
          <cell r="K359" t="str">
            <v>SERVICIOS GENERALES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</row>
        <row r="360">
          <cell r="A360">
            <v>52</v>
          </cell>
          <cell r="B360">
            <v>2017</v>
          </cell>
          <cell r="C360">
            <v>8300</v>
          </cell>
          <cell r="D360">
            <v>2</v>
          </cell>
          <cell r="E360">
            <v>2</v>
          </cell>
          <cell r="F360">
            <v>2</v>
          </cell>
          <cell r="G360">
            <v>3000</v>
          </cell>
          <cell r="H360">
            <v>3100</v>
          </cell>
          <cell r="K360" t="str">
            <v>Servicios Básicos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A361">
            <v>53</v>
          </cell>
          <cell r="B361">
            <v>2017</v>
          </cell>
          <cell r="C361">
            <v>8300</v>
          </cell>
          <cell r="D361">
            <v>2</v>
          </cell>
          <cell r="E361">
            <v>2</v>
          </cell>
          <cell r="F361">
            <v>2</v>
          </cell>
          <cell r="G361">
            <v>3000</v>
          </cell>
          <cell r="H361">
            <v>3100</v>
          </cell>
          <cell r="I361">
            <v>311</v>
          </cell>
          <cell r="K361" t="str">
            <v>Energía eléctrica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</row>
        <row r="362">
          <cell r="A362">
            <v>54</v>
          </cell>
          <cell r="B362">
            <v>2017</v>
          </cell>
          <cell r="C362">
            <v>8300</v>
          </cell>
          <cell r="D362">
            <v>2</v>
          </cell>
          <cell r="E362">
            <v>2</v>
          </cell>
          <cell r="F362">
            <v>2</v>
          </cell>
          <cell r="G362">
            <v>3000</v>
          </cell>
          <cell r="H362">
            <v>3100</v>
          </cell>
          <cell r="I362">
            <v>311</v>
          </cell>
          <cell r="J362">
            <v>1</v>
          </cell>
          <cell r="K362" t="str">
            <v>Servicio de energía eléctrica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 t="str">
            <v>Servicio</v>
          </cell>
          <cell r="V362" t="str">
            <v>AE</v>
          </cell>
        </row>
        <row r="363">
          <cell r="A363">
            <v>55</v>
          </cell>
          <cell r="B363">
            <v>2017</v>
          </cell>
          <cell r="C363">
            <v>8300</v>
          </cell>
          <cell r="D363">
            <v>2</v>
          </cell>
          <cell r="E363">
            <v>2</v>
          </cell>
          <cell r="F363">
            <v>2</v>
          </cell>
          <cell r="G363">
            <v>3000</v>
          </cell>
          <cell r="H363">
            <v>3100</v>
          </cell>
          <cell r="I363">
            <v>317</v>
          </cell>
          <cell r="K363" t="str">
            <v>Servicios de Acceso de Internet, redes y procesamiento de información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A364">
            <v>56</v>
          </cell>
          <cell r="B364">
            <v>2017</v>
          </cell>
          <cell r="C364">
            <v>8300</v>
          </cell>
          <cell r="D364">
            <v>2</v>
          </cell>
          <cell r="E364">
            <v>2</v>
          </cell>
          <cell r="F364">
            <v>2</v>
          </cell>
          <cell r="G364">
            <v>3000</v>
          </cell>
          <cell r="H364">
            <v>3100</v>
          </cell>
          <cell r="I364">
            <v>317</v>
          </cell>
          <cell r="J364">
            <v>1</v>
          </cell>
          <cell r="K364" t="str">
            <v>Enlaces digitales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 t="str">
            <v>Servicio</v>
          </cell>
          <cell r="V364" t="str">
            <v>FC</v>
          </cell>
        </row>
        <row r="365">
          <cell r="A365">
            <v>57</v>
          </cell>
          <cell r="B365">
            <v>2017</v>
          </cell>
          <cell r="C365">
            <v>8300</v>
          </cell>
          <cell r="D365">
            <v>2</v>
          </cell>
          <cell r="E365">
            <v>2</v>
          </cell>
          <cell r="F365">
            <v>2</v>
          </cell>
          <cell r="G365">
            <v>3000</v>
          </cell>
          <cell r="H365">
            <v>3200</v>
          </cell>
          <cell r="K365" t="str">
            <v>Servicios de arrendamiento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</row>
        <row r="366">
          <cell r="A366">
            <v>58</v>
          </cell>
          <cell r="B366">
            <v>2017</v>
          </cell>
          <cell r="C366">
            <v>8300</v>
          </cell>
          <cell r="D366">
            <v>2</v>
          </cell>
          <cell r="E366">
            <v>2</v>
          </cell>
          <cell r="F366">
            <v>2</v>
          </cell>
          <cell r="G366">
            <v>3000</v>
          </cell>
          <cell r="H366">
            <v>3200</v>
          </cell>
          <cell r="I366">
            <v>327</v>
          </cell>
          <cell r="K366" t="str">
            <v>Arrendamiento de activos intangibles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</row>
        <row r="367">
          <cell r="A367">
            <v>59</v>
          </cell>
          <cell r="B367">
            <v>2017</v>
          </cell>
          <cell r="C367">
            <v>8300</v>
          </cell>
          <cell r="D367">
            <v>2</v>
          </cell>
          <cell r="E367">
            <v>2</v>
          </cell>
          <cell r="F367">
            <v>2</v>
          </cell>
          <cell r="G367">
            <v>3000</v>
          </cell>
          <cell r="H367">
            <v>3200</v>
          </cell>
          <cell r="I367">
            <v>327</v>
          </cell>
          <cell r="J367">
            <v>1</v>
          </cell>
          <cell r="K367" t="str">
            <v>Actualización de licencias de software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 t="str">
            <v>Servicio</v>
          </cell>
          <cell r="V367" t="str">
            <v>AE</v>
          </cell>
        </row>
        <row r="368">
          <cell r="A368">
            <v>60</v>
          </cell>
          <cell r="B368">
            <v>2017</v>
          </cell>
          <cell r="C368">
            <v>8300</v>
          </cell>
          <cell r="D368">
            <v>2</v>
          </cell>
          <cell r="E368">
            <v>2</v>
          </cell>
          <cell r="F368">
            <v>2</v>
          </cell>
          <cell r="G368">
            <v>3000</v>
          </cell>
          <cell r="H368">
            <v>3300</v>
          </cell>
          <cell r="K368" t="str">
            <v>Servicios Profesionales, Científicos, Técnicos y Otros Servicios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</row>
        <row r="369">
          <cell r="A369">
            <v>61</v>
          </cell>
          <cell r="B369">
            <v>2017</v>
          </cell>
          <cell r="C369">
            <v>8300</v>
          </cell>
          <cell r="D369">
            <v>2</v>
          </cell>
          <cell r="E369">
            <v>2</v>
          </cell>
          <cell r="F369">
            <v>2</v>
          </cell>
          <cell r="G369">
            <v>3000</v>
          </cell>
          <cell r="H369">
            <v>3300</v>
          </cell>
          <cell r="I369">
            <v>336</v>
          </cell>
          <cell r="K369" t="str">
            <v>Servicios de Apoyo Administrativo, traducción, fotocopiado e impresión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A370">
            <v>62</v>
          </cell>
          <cell r="B370">
            <v>2017</v>
          </cell>
          <cell r="C370">
            <v>8300</v>
          </cell>
          <cell r="D370">
            <v>2</v>
          </cell>
          <cell r="E370">
            <v>2</v>
          </cell>
          <cell r="F370">
            <v>2</v>
          </cell>
          <cell r="G370">
            <v>3000</v>
          </cell>
          <cell r="H370">
            <v>3300</v>
          </cell>
          <cell r="I370">
            <v>336</v>
          </cell>
          <cell r="J370">
            <v>1</v>
          </cell>
          <cell r="K370" t="str">
            <v>Programa de aseguramiento de calidad, para el laboratorio clínico (Certificación Pacal)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 t="str">
            <v>Servicio</v>
          </cell>
          <cell r="V370" t="str">
            <v>AE</v>
          </cell>
        </row>
        <row r="371">
          <cell r="A371">
            <v>63</v>
          </cell>
          <cell r="B371">
            <v>2017</v>
          </cell>
          <cell r="C371">
            <v>8300</v>
          </cell>
          <cell r="D371">
            <v>2</v>
          </cell>
          <cell r="E371">
            <v>2</v>
          </cell>
          <cell r="F371">
            <v>2</v>
          </cell>
          <cell r="G371">
            <v>3000</v>
          </cell>
          <cell r="H371">
            <v>3300</v>
          </cell>
          <cell r="I371">
            <v>339</v>
          </cell>
          <cell r="K371" t="str">
            <v>Servicios profesionales, científicos y técnicos integrales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A372">
            <v>64</v>
          </cell>
          <cell r="B372">
            <v>2017</v>
          </cell>
          <cell r="C372">
            <v>8300</v>
          </cell>
          <cell r="D372">
            <v>2</v>
          </cell>
          <cell r="E372">
            <v>2</v>
          </cell>
          <cell r="F372">
            <v>2</v>
          </cell>
          <cell r="G372">
            <v>3000</v>
          </cell>
          <cell r="H372">
            <v>3300</v>
          </cell>
          <cell r="I372">
            <v>339</v>
          </cell>
          <cell r="J372">
            <v>1</v>
          </cell>
          <cell r="K372" t="str">
            <v>Certificación de elementos</v>
          </cell>
          <cell r="M372">
            <v>0</v>
          </cell>
          <cell r="N372">
            <v>0</v>
          </cell>
          <cell r="P372">
            <v>0</v>
          </cell>
          <cell r="Q372">
            <v>0</v>
          </cell>
          <cell r="S372" t="str">
            <v>Servicio</v>
          </cell>
          <cell r="V372" t="str">
            <v>FC/FM</v>
          </cell>
        </row>
        <row r="373">
          <cell r="A373">
            <v>65</v>
          </cell>
          <cell r="B373">
            <v>2017</v>
          </cell>
          <cell r="C373">
            <v>8300</v>
          </cell>
          <cell r="D373">
            <v>2</v>
          </cell>
          <cell r="E373">
            <v>2</v>
          </cell>
          <cell r="F373">
            <v>2</v>
          </cell>
          <cell r="G373">
            <v>3000</v>
          </cell>
          <cell r="H373">
            <v>3300</v>
          </cell>
          <cell r="I373">
            <v>339</v>
          </cell>
          <cell r="J373">
            <v>2</v>
          </cell>
          <cell r="K373" t="str">
            <v>Evaluaciones de permanencia/nuevo ingreso</v>
          </cell>
          <cell r="M373">
            <v>0</v>
          </cell>
          <cell r="N373">
            <v>0</v>
          </cell>
          <cell r="P373">
            <v>0</v>
          </cell>
          <cell r="Q373">
            <v>0</v>
          </cell>
          <cell r="S373" t="str">
            <v>Servicio</v>
          </cell>
          <cell r="V373" t="str">
            <v>FC/FM</v>
          </cell>
        </row>
        <row r="374">
          <cell r="A374">
            <v>66</v>
          </cell>
          <cell r="B374">
            <v>2017</v>
          </cell>
          <cell r="C374">
            <v>8300</v>
          </cell>
          <cell r="D374">
            <v>2</v>
          </cell>
          <cell r="E374">
            <v>2</v>
          </cell>
          <cell r="F374">
            <v>2</v>
          </cell>
          <cell r="G374">
            <v>3000</v>
          </cell>
          <cell r="H374">
            <v>3300</v>
          </cell>
          <cell r="I374">
            <v>339</v>
          </cell>
          <cell r="J374">
            <v>3</v>
          </cell>
          <cell r="K374" t="str">
            <v>Evaluación para la licencia colectiva de portación de armas de fuego</v>
          </cell>
          <cell r="M374">
            <v>0</v>
          </cell>
          <cell r="N374">
            <v>0</v>
          </cell>
          <cell r="P374">
            <v>0</v>
          </cell>
          <cell r="Q374">
            <v>0</v>
          </cell>
          <cell r="S374" t="str">
            <v>Servicio</v>
          </cell>
          <cell r="V374" t="str">
            <v>FC/FM</v>
          </cell>
        </row>
        <row r="375">
          <cell r="A375">
            <v>67</v>
          </cell>
          <cell r="B375">
            <v>2017</v>
          </cell>
          <cell r="C375">
            <v>8300</v>
          </cell>
          <cell r="D375">
            <v>2</v>
          </cell>
          <cell r="E375">
            <v>2</v>
          </cell>
          <cell r="F375">
            <v>2</v>
          </cell>
          <cell r="G375">
            <v>3000</v>
          </cell>
          <cell r="H375">
            <v>3300</v>
          </cell>
          <cell r="I375">
            <v>339</v>
          </cell>
          <cell r="J375">
            <v>4</v>
          </cell>
          <cell r="K375" t="str">
            <v>Subcontratación de eliminación de RPBI´s</v>
          </cell>
          <cell r="M375">
            <v>0</v>
          </cell>
          <cell r="N375">
            <v>0</v>
          </cell>
          <cell r="P375">
            <v>0</v>
          </cell>
          <cell r="Q375">
            <v>0</v>
          </cell>
          <cell r="S375" t="str">
            <v>Servicio</v>
          </cell>
          <cell r="V375" t="str">
            <v>AE</v>
          </cell>
        </row>
        <row r="376">
          <cell r="A376">
            <v>68</v>
          </cell>
          <cell r="B376">
            <v>2017</v>
          </cell>
          <cell r="C376">
            <v>8300</v>
          </cell>
          <cell r="D376">
            <v>2</v>
          </cell>
          <cell r="E376">
            <v>2</v>
          </cell>
          <cell r="F376">
            <v>2</v>
          </cell>
          <cell r="G376">
            <v>3000</v>
          </cell>
          <cell r="H376">
            <v>3300</v>
          </cell>
          <cell r="I376">
            <v>339</v>
          </cell>
          <cell r="J376">
            <v>5</v>
          </cell>
          <cell r="K376" t="str">
            <v>Subcontratación de servicios con terceros</v>
          </cell>
          <cell r="L376">
            <v>0</v>
          </cell>
          <cell r="M376">
            <v>0</v>
          </cell>
          <cell r="N376">
            <v>0</v>
          </cell>
          <cell r="P376">
            <v>0</v>
          </cell>
          <cell r="Q376">
            <v>0</v>
          </cell>
          <cell r="S376" t="str">
            <v>Servicio</v>
          </cell>
          <cell r="V376" t="str">
            <v>FC</v>
          </cell>
        </row>
        <row r="377">
          <cell r="A377">
            <v>69</v>
          </cell>
          <cell r="B377">
            <v>2017</v>
          </cell>
          <cell r="C377">
            <v>8300</v>
          </cell>
          <cell r="D377">
            <v>2</v>
          </cell>
          <cell r="E377">
            <v>2</v>
          </cell>
          <cell r="F377">
            <v>2</v>
          </cell>
          <cell r="G377">
            <v>3000</v>
          </cell>
          <cell r="H377">
            <v>3400</v>
          </cell>
          <cell r="K377" t="str">
            <v>Servicios Financieros, Bancarios y Comerciales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A378">
            <v>70</v>
          </cell>
          <cell r="B378">
            <v>2017</v>
          </cell>
          <cell r="C378">
            <v>8300</v>
          </cell>
          <cell r="D378">
            <v>2</v>
          </cell>
          <cell r="E378">
            <v>2</v>
          </cell>
          <cell r="F378">
            <v>2</v>
          </cell>
          <cell r="G378">
            <v>3000</v>
          </cell>
          <cell r="H378">
            <v>3400</v>
          </cell>
          <cell r="I378">
            <v>345</v>
          </cell>
          <cell r="K378" t="str">
            <v>Seguro de bienes patrimoniales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A379">
            <v>71</v>
          </cell>
          <cell r="B379">
            <v>2017</v>
          </cell>
          <cell r="C379">
            <v>8300</v>
          </cell>
          <cell r="D379">
            <v>2</v>
          </cell>
          <cell r="E379">
            <v>2</v>
          </cell>
          <cell r="F379">
            <v>2</v>
          </cell>
          <cell r="G379">
            <v>3000</v>
          </cell>
          <cell r="H379">
            <v>3400</v>
          </cell>
          <cell r="I379">
            <v>345</v>
          </cell>
          <cell r="J379">
            <v>1</v>
          </cell>
          <cell r="K379" t="str">
            <v>Seguro de bienes patrimoniales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 t="str">
            <v>Servicio</v>
          </cell>
          <cell r="V379" t="str">
            <v>AE</v>
          </cell>
        </row>
        <row r="380">
          <cell r="A380">
            <v>72</v>
          </cell>
          <cell r="B380">
            <v>2017</v>
          </cell>
          <cell r="C380">
            <v>8300</v>
          </cell>
          <cell r="D380">
            <v>2</v>
          </cell>
          <cell r="E380">
            <v>2</v>
          </cell>
          <cell r="F380">
            <v>2</v>
          </cell>
          <cell r="G380">
            <v>3000</v>
          </cell>
          <cell r="H380">
            <v>3500</v>
          </cell>
          <cell r="K380" t="str">
            <v>Servicios de Instalación, Reparación, Mantenimiento y Conservación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</row>
        <row r="381">
          <cell r="A381">
            <v>73</v>
          </cell>
          <cell r="B381">
            <v>2017</v>
          </cell>
          <cell r="C381">
            <v>8300</v>
          </cell>
          <cell r="D381">
            <v>2</v>
          </cell>
          <cell r="E381">
            <v>2</v>
          </cell>
          <cell r="F381">
            <v>2</v>
          </cell>
          <cell r="G381">
            <v>3000</v>
          </cell>
          <cell r="H381">
            <v>3500</v>
          </cell>
          <cell r="I381">
            <v>354</v>
          </cell>
          <cell r="K381" t="str">
            <v>Instalación , reparación y mantenimiento de equipo e instrumental médico y de laboratorio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</row>
        <row r="382">
          <cell r="A382">
            <v>74</v>
          </cell>
          <cell r="B382">
            <v>2017</v>
          </cell>
          <cell r="C382">
            <v>8300</v>
          </cell>
          <cell r="D382">
            <v>2</v>
          </cell>
          <cell r="E382">
            <v>2</v>
          </cell>
          <cell r="F382">
            <v>2</v>
          </cell>
          <cell r="G382">
            <v>3000</v>
          </cell>
          <cell r="H382">
            <v>3500</v>
          </cell>
          <cell r="I382">
            <v>354</v>
          </cell>
          <cell r="J382">
            <v>1</v>
          </cell>
          <cell r="K382" t="str">
            <v>Instalación, reparación y mantenimiento de equipo e instrumental médico y de laboratorio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 t="str">
            <v>Servicio</v>
          </cell>
          <cell r="V382" t="str">
            <v>AE</v>
          </cell>
        </row>
        <row r="383">
          <cell r="A383">
            <v>75</v>
          </cell>
          <cell r="B383">
            <v>2017</v>
          </cell>
          <cell r="C383">
            <v>8300</v>
          </cell>
          <cell r="D383">
            <v>2</v>
          </cell>
          <cell r="E383">
            <v>2</v>
          </cell>
          <cell r="F383">
            <v>2</v>
          </cell>
          <cell r="G383">
            <v>3000</v>
          </cell>
          <cell r="H383">
            <v>3500</v>
          </cell>
          <cell r="I383">
            <v>357</v>
          </cell>
          <cell r="K383" t="str">
            <v>Instalación, reparación y mantenimiento de maquinaria, otros equipos y herramienta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</row>
        <row r="384">
          <cell r="A384">
            <v>76</v>
          </cell>
          <cell r="B384">
            <v>2017</v>
          </cell>
          <cell r="C384">
            <v>8300</v>
          </cell>
          <cell r="D384">
            <v>2</v>
          </cell>
          <cell r="E384">
            <v>2</v>
          </cell>
          <cell r="F384">
            <v>2</v>
          </cell>
          <cell r="G384">
            <v>3000</v>
          </cell>
          <cell r="H384">
            <v>3500</v>
          </cell>
          <cell r="I384">
            <v>357</v>
          </cell>
          <cell r="J384">
            <v>1</v>
          </cell>
          <cell r="K384" t="str">
            <v>Mantenimiento y conservación de maquinaria y equipo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 t="str">
            <v>Póliza</v>
          </cell>
          <cell r="V384" t="str">
            <v>AE</v>
          </cell>
        </row>
        <row r="385">
          <cell r="A385">
            <v>77</v>
          </cell>
          <cell r="B385">
            <v>2017</v>
          </cell>
          <cell r="C385">
            <v>8300</v>
          </cell>
          <cell r="D385">
            <v>2</v>
          </cell>
          <cell r="E385">
            <v>2</v>
          </cell>
          <cell r="F385">
            <v>2</v>
          </cell>
          <cell r="G385">
            <v>3000</v>
          </cell>
          <cell r="H385">
            <v>3700</v>
          </cell>
          <cell r="K385" t="str">
            <v>Servicios de Traslado y Viáticos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</row>
        <row r="386">
          <cell r="A386">
            <v>78</v>
          </cell>
          <cell r="B386">
            <v>2017</v>
          </cell>
          <cell r="C386">
            <v>8300</v>
          </cell>
          <cell r="D386">
            <v>2</v>
          </cell>
          <cell r="E386">
            <v>2</v>
          </cell>
          <cell r="F386">
            <v>2</v>
          </cell>
          <cell r="G386">
            <v>3000</v>
          </cell>
          <cell r="H386">
            <v>3700</v>
          </cell>
          <cell r="I386">
            <v>371</v>
          </cell>
          <cell r="K386" t="str">
            <v>Pasajes aéreos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</row>
        <row r="387">
          <cell r="A387">
            <v>79</v>
          </cell>
          <cell r="B387">
            <v>2017</v>
          </cell>
          <cell r="C387">
            <v>8300</v>
          </cell>
          <cell r="D387">
            <v>2</v>
          </cell>
          <cell r="E387">
            <v>2</v>
          </cell>
          <cell r="F387">
            <v>2</v>
          </cell>
          <cell r="G387">
            <v>3000</v>
          </cell>
          <cell r="H387">
            <v>3700</v>
          </cell>
          <cell r="I387">
            <v>371</v>
          </cell>
          <cell r="J387">
            <v>1</v>
          </cell>
          <cell r="K387" t="str">
            <v xml:space="preserve">Pasajes aéreos nacionales 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 t="str">
            <v>Traslado</v>
          </cell>
          <cell r="V387" t="str">
            <v>AE</v>
          </cell>
        </row>
        <row r="388">
          <cell r="A388">
            <v>80</v>
          </cell>
          <cell r="B388">
            <v>2017</v>
          </cell>
          <cell r="C388">
            <v>8300</v>
          </cell>
          <cell r="D388">
            <v>2</v>
          </cell>
          <cell r="E388">
            <v>2</v>
          </cell>
          <cell r="F388">
            <v>2</v>
          </cell>
          <cell r="G388">
            <v>3000</v>
          </cell>
          <cell r="H388">
            <v>3700</v>
          </cell>
          <cell r="I388">
            <v>372</v>
          </cell>
          <cell r="K388" t="str">
            <v>Pasajes terrestres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</row>
        <row r="389">
          <cell r="A389">
            <v>81</v>
          </cell>
          <cell r="B389">
            <v>2017</v>
          </cell>
          <cell r="C389">
            <v>8300</v>
          </cell>
          <cell r="D389">
            <v>2</v>
          </cell>
          <cell r="E389">
            <v>2</v>
          </cell>
          <cell r="F389">
            <v>2</v>
          </cell>
          <cell r="G389">
            <v>3000</v>
          </cell>
          <cell r="H389">
            <v>3700</v>
          </cell>
          <cell r="I389">
            <v>372</v>
          </cell>
          <cell r="J389">
            <v>1</v>
          </cell>
          <cell r="K389" t="str">
            <v xml:space="preserve">Pasajes terrestres nacionales 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 t="str">
            <v>Traslado</v>
          </cell>
          <cell r="V389" t="str">
            <v>AE</v>
          </cell>
        </row>
        <row r="390">
          <cell r="A390">
            <v>82</v>
          </cell>
          <cell r="B390">
            <v>2017</v>
          </cell>
          <cell r="C390">
            <v>8300</v>
          </cell>
          <cell r="D390">
            <v>2</v>
          </cell>
          <cell r="E390">
            <v>2</v>
          </cell>
          <cell r="F390">
            <v>2</v>
          </cell>
          <cell r="G390">
            <v>3000</v>
          </cell>
          <cell r="H390">
            <v>3700</v>
          </cell>
          <cell r="I390">
            <v>375</v>
          </cell>
          <cell r="K390" t="str">
            <v>Viáticos en el país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</row>
        <row r="391">
          <cell r="A391">
            <v>83</v>
          </cell>
          <cell r="B391">
            <v>2017</v>
          </cell>
          <cell r="C391">
            <v>8300</v>
          </cell>
          <cell r="D391">
            <v>2</v>
          </cell>
          <cell r="E391">
            <v>2</v>
          </cell>
          <cell r="F391">
            <v>2</v>
          </cell>
          <cell r="G391">
            <v>3000</v>
          </cell>
          <cell r="H391">
            <v>3700</v>
          </cell>
          <cell r="I391">
            <v>375</v>
          </cell>
          <cell r="J391">
            <v>1</v>
          </cell>
          <cell r="K391" t="str">
            <v xml:space="preserve">Viáticos nacionales 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 t="str">
            <v>Traslado</v>
          </cell>
          <cell r="V391" t="str">
            <v>AE</v>
          </cell>
        </row>
        <row r="392">
          <cell r="A392">
            <v>84</v>
          </cell>
          <cell r="B392">
            <v>2017</v>
          </cell>
          <cell r="C392">
            <v>8300</v>
          </cell>
          <cell r="D392">
            <v>2</v>
          </cell>
          <cell r="E392">
            <v>2</v>
          </cell>
          <cell r="F392">
            <v>2</v>
          </cell>
          <cell r="G392">
            <v>5000</v>
          </cell>
          <cell r="K392" t="str">
            <v>BIENES MUEBLES, INMUEBLES E INTANGIBLES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</row>
        <row r="393">
          <cell r="A393">
            <v>85</v>
          </cell>
          <cell r="B393">
            <v>2017</v>
          </cell>
          <cell r="C393">
            <v>8300</v>
          </cell>
          <cell r="D393">
            <v>2</v>
          </cell>
          <cell r="E393">
            <v>2</v>
          </cell>
          <cell r="F393">
            <v>2</v>
          </cell>
          <cell r="G393">
            <v>5000</v>
          </cell>
          <cell r="H393">
            <v>5100</v>
          </cell>
          <cell r="K393" t="str">
            <v>Mobiliario y Equipo de Administración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</row>
        <row r="394">
          <cell r="A394">
            <v>86</v>
          </cell>
          <cell r="B394">
            <v>2017</v>
          </cell>
          <cell r="C394">
            <v>8300</v>
          </cell>
          <cell r="D394">
            <v>2</v>
          </cell>
          <cell r="E394">
            <v>2</v>
          </cell>
          <cell r="F394">
            <v>2</v>
          </cell>
          <cell r="G394">
            <v>5000</v>
          </cell>
          <cell r="H394">
            <v>5100</v>
          </cell>
          <cell r="I394">
            <v>511</v>
          </cell>
          <cell r="K394" t="str">
            <v>Muebles de oficina y estantería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395">
          <cell r="A395">
            <v>87</v>
          </cell>
          <cell r="B395">
            <v>2017</v>
          </cell>
          <cell r="C395">
            <v>8300</v>
          </cell>
          <cell r="D395">
            <v>2</v>
          </cell>
          <cell r="E395">
            <v>2</v>
          </cell>
          <cell r="F395">
            <v>2</v>
          </cell>
          <cell r="G395">
            <v>5000</v>
          </cell>
          <cell r="H395">
            <v>5100</v>
          </cell>
          <cell r="I395">
            <v>511</v>
          </cell>
          <cell r="J395">
            <v>1</v>
          </cell>
          <cell r="K395" t="str">
            <v>Anaquel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 t="str">
            <v>Pieza</v>
          </cell>
          <cell r="V395" t="str">
            <v>FC</v>
          </cell>
        </row>
        <row r="396">
          <cell r="A396">
            <v>88</v>
          </cell>
          <cell r="B396">
            <v>2017</v>
          </cell>
          <cell r="C396">
            <v>8300</v>
          </cell>
          <cell r="D396">
            <v>2</v>
          </cell>
          <cell r="E396">
            <v>2</v>
          </cell>
          <cell r="F396">
            <v>2</v>
          </cell>
          <cell r="G396">
            <v>5000</v>
          </cell>
          <cell r="H396">
            <v>5100</v>
          </cell>
          <cell r="I396">
            <v>511</v>
          </cell>
          <cell r="J396">
            <v>2</v>
          </cell>
          <cell r="K396" t="str">
            <v>Archivero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 t="str">
            <v>Pieza</v>
          </cell>
          <cell r="V396" t="str">
            <v>FC</v>
          </cell>
        </row>
        <row r="397">
          <cell r="A397">
            <v>89</v>
          </cell>
          <cell r="B397">
            <v>2017</v>
          </cell>
          <cell r="C397">
            <v>8300</v>
          </cell>
          <cell r="D397">
            <v>2</v>
          </cell>
          <cell r="E397">
            <v>2</v>
          </cell>
          <cell r="F397">
            <v>2</v>
          </cell>
          <cell r="G397">
            <v>5000</v>
          </cell>
          <cell r="H397">
            <v>5100</v>
          </cell>
          <cell r="I397">
            <v>511</v>
          </cell>
          <cell r="J397">
            <v>3</v>
          </cell>
          <cell r="K397" t="str">
            <v>Archivo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 t="str">
            <v>Pieza</v>
          </cell>
          <cell r="V397" t="str">
            <v>FC</v>
          </cell>
        </row>
        <row r="398">
          <cell r="A398">
            <v>90</v>
          </cell>
          <cell r="B398">
            <v>2017</v>
          </cell>
          <cell r="C398">
            <v>8300</v>
          </cell>
          <cell r="D398">
            <v>2</v>
          </cell>
          <cell r="E398">
            <v>2</v>
          </cell>
          <cell r="F398">
            <v>2</v>
          </cell>
          <cell r="G398">
            <v>5000</v>
          </cell>
          <cell r="H398">
            <v>5100</v>
          </cell>
          <cell r="I398">
            <v>511</v>
          </cell>
          <cell r="J398">
            <v>4</v>
          </cell>
          <cell r="K398" t="str">
            <v>Butaca con paleta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 t="str">
            <v>Pieza</v>
          </cell>
          <cell r="V398" t="str">
            <v>FC</v>
          </cell>
        </row>
        <row r="399">
          <cell r="A399">
            <v>91</v>
          </cell>
          <cell r="B399">
            <v>2017</v>
          </cell>
          <cell r="C399">
            <v>8300</v>
          </cell>
          <cell r="D399">
            <v>2</v>
          </cell>
          <cell r="E399">
            <v>2</v>
          </cell>
          <cell r="F399">
            <v>2</v>
          </cell>
          <cell r="G399">
            <v>5000</v>
          </cell>
          <cell r="H399">
            <v>5100</v>
          </cell>
          <cell r="I399">
            <v>511</v>
          </cell>
          <cell r="J399">
            <v>5</v>
          </cell>
          <cell r="K399" t="str">
            <v>Cajonera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 t="str">
            <v>Pieza</v>
          </cell>
          <cell r="V399" t="str">
            <v>FC</v>
          </cell>
        </row>
        <row r="400">
          <cell r="A400">
            <v>92</v>
          </cell>
          <cell r="B400">
            <v>2017</v>
          </cell>
          <cell r="C400">
            <v>8300</v>
          </cell>
          <cell r="D400">
            <v>2</v>
          </cell>
          <cell r="E400">
            <v>2</v>
          </cell>
          <cell r="F400">
            <v>2</v>
          </cell>
          <cell r="G400">
            <v>5000</v>
          </cell>
          <cell r="H400">
            <v>5100</v>
          </cell>
          <cell r="I400">
            <v>511</v>
          </cell>
          <cell r="J400">
            <v>6</v>
          </cell>
          <cell r="K400" t="str">
            <v>Casillero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 t="str">
            <v>Pieza</v>
          </cell>
          <cell r="V400" t="str">
            <v>FC</v>
          </cell>
        </row>
        <row r="401">
          <cell r="A401">
            <v>93</v>
          </cell>
          <cell r="B401">
            <v>2017</v>
          </cell>
          <cell r="C401">
            <v>8300</v>
          </cell>
          <cell r="D401">
            <v>2</v>
          </cell>
          <cell r="E401">
            <v>2</v>
          </cell>
          <cell r="F401">
            <v>2</v>
          </cell>
          <cell r="G401">
            <v>5000</v>
          </cell>
          <cell r="H401">
            <v>5100</v>
          </cell>
          <cell r="I401">
            <v>511</v>
          </cell>
          <cell r="J401">
            <v>7</v>
          </cell>
          <cell r="K401" t="str">
            <v>Conjunto-Modular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 t="str">
            <v>Pieza</v>
          </cell>
          <cell r="V401" t="str">
            <v>FC</v>
          </cell>
        </row>
        <row r="402">
          <cell r="A402">
            <v>94</v>
          </cell>
          <cell r="B402">
            <v>2017</v>
          </cell>
          <cell r="C402">
            <v>8300</v>
          </cell>
          <cell r="D402">
            <v>2</v>
          </cell>
          <cell r="E402">
            <v>2</v>
          </cell>
          <cell r="F402">
            <v>2</v>
          </cell>
          <cell r="G402">
            <v>5000</v>
          </cell>
          <cell r="H402">
            <v>5100</v>
          </cell>
          <cell r="I402">
            <v>511</v>
          </cell>
          <cell r="J402">
            <v>8</v>
          </cell>
          <cell r="K402" t="str">
            <v>Credenza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 t="str">
            <v>Pieza</v>
          </cell>
          <cell r="V402" t="str">
            <v>FC</v>
          </cell>
        </row>
        <row r="403">
          <cell r="A403">
            <v>95</v>
          </cell>
          <cell r="B403">
            <v>2017</v>
          </cell>
          <cell r="C403">
            <v>8300</v>
          </cell>
          <cell r="D403">
            <v>2</v>
          </cell>
          <cell r="E403">
            <v>2</v>
          </cell>
          <cell r="F403">
            <v>2</v>
          </cell>
          <cell r="G403">
            <v>5000</v>
          </cell>
          <cell r="H403">
            <v>5100</v>
          </cell>
          <cell r="I403">
            <v>511</v>
          </cell>
          <cell r="J403">
            <v>9</v>
          </cell>
          <cell r="K403" t="str">
            <v>Escritorio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 t="str">
            <v>Pieza</v>
          </cell>
          <cell r="V403" t="str">
            <v>FC</v>
          </cell>
        </row>
        <row r="404">
          <cell r="A404">
            <v>96</v>
          </cell>
          <cell r="B404">
            <v>2017</v>
          </cell>
          <cell r="C404">
            <v>8300</v>
          </cell>
          <cell r="D404">
            <v>2</v>
          </cell>
          <cell r="E404">
            <v>2</v>
          </cell>
          <cell r="F404">
            <v>2</v>
          </cell>
          <cell r="G404">
            <v>5000</v>
          </cell>
          <cell r="H404">
            <v>5100</v>
          </cell>
          <cell r="I404">
            <v>511</v>
          </cell>
          <cell r="J404">
            <v>10</v>
          </cell>
          <cell r="K404" t="str">
            <v>Esquinero curvo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 t="str">
            <v>Pieza</v>
          </cell>
          <cell r="V404" t="str">
            <v>FC</v>
          </cell>
        </row>
        <row r="405">
          <cell r="A405">
            <v>97</v>
          </cell>
          <cell r="B405">
            <v>2017</v>
          </cell>
          <cell r="C405">
            <v>8300</v>
          </cell>
          <cell r="D405">
            <v>2</v>
          </cell>
          <cell r="E405">
            <v>2</v>
          </cell>
          <cell r="F405">
            <v>2</v>
          </cell>
          <cell r="G405">
            <v>5000</v>
          </cell>
          <cell r="H405">
            <v>5100</v>
          </cell>
          <cell r="I405">
            <v>511</v>
          </cell>
          <cell r="J405">
            <v>11</v>
          </cell>
          <cell r="K405" t="str">
            <v>Estante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 t="str">
            <v>Pieza</v>
          </cell>
          <cell r="V405" t="str">
            <v>FC</v>
          </cell>
        </row>
        <row r="406">
          <cell r="A406">
            <v>98</v>
          </cell>
          <cell r="B406">
            <v>2017</v>
          </cell>
          <cell r="C406">
            <v>8300</v>
          </cell>
          <cell r="D406">
            <v>2</v>
          </cell>
          <cell r="E406">
            <v>2</v>
          </cell>
          <cell r="F406">
            <v>2</v>
          </cell>
          <cell r="G406">
            <v>5000</v>
          </cell>
          <cell r="H406">
            <v>5100</v>
          </cell>
          <cell r="I406">
            <v>511</v>
          </cell>
          <cell r="J406">
            <v>12</v>
          </cell>
          <cell r="K406" t="str">
            <v>Gabinete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 t="str">
            <v>Pieza</v>
          </cell>
          <cell r="V406" t="str">
            <v>FC</v>
          </cell>
        </row>
        <row r="407">
          <cell r="A407">
            <v>99</v>
          </cell>
          <cell r="B407">
            <v>2017</v>
          </cell>
          <cell r="C407">
            <v>8300</v>
          </cell>
          <cell r="D407">
            <v>2</v>
          </cell>
          <cell r="E407">
            <v>2</v>
          </cell>
          <cell r="F407">
            <v>2</v>
          </cell>
          <cell r="G407">
            <v>5000</v>
          </cell>
          <cell r="H407">
            <v>5100</v>
          </cell>
          <cell r="I407">
            <v>511</v>
          </cell>
          <cell r="J407">
            <v>13</v>
          </cell>
          <cell r="K407" t="str">
            <v>Gaveta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 t="str">
            <v>Pieza</v>
          </cell>
          <cell r="V407" t="str">
            <v>FC</v>
          </cell>
        </row>
        <row r="408">
          <cell r="A408">
            <v>100</v>
          </cell>
          <cell r="B408">
            <v>2017</v>
          </cell>
          <cell r="C408">
            <v>8300</v>
          </cell>
          <cell r="D408">
            <v>2</v>
          </cell>
          <cell r="E408">
            <v>2</v>
          </cell>
          <cell r="F408">
            <v>2</v>
          </cell>
          <cell r="G408">
            <v>5000</v>
          </cell>
          <cell r="H408">
            <v>5100</v>
          </cell>
          <cell r="I408">
            <v>511</v>
          </cell>
          <cell r="J408">
            <v>14</v>
          </cell>
          <cell r="K408" t="str">
            <v>Librero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 t="str">
            <v>Pieza</v>
          </cell>
          <cell r="V408" t="str">
            <v>FC</v>
          </cell>
        </row>
        <row r="409">
          <cell r="A409">
            <v>101</v>
          </cell>
          <cell r="B409">
            <v>2017</v>
          </cell>
          <cell r="C409">
            <v>8300</v>
          </cell>
          <cell r="D409">
            <v>2</v>
          </cell>
          <cell r="E409">
            <v>2</v>
          </cell>
          <cell r="F409">
            <v>2</v>
          </cell>
          <cell r="G409">
            <v>5000</v>
          </cell>
          <cell r="H409">
            <v>5100</v>
          </cell>
          <cell r="I409">
            <v>511</v>
          </cell>
          <cell r="J409">
            <v>15</v>
          </cell>
          <cell r="K409" t="str">
            <v>Mesa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 t="str">
            <v>Pieza</v>
          </cell>
          <cell r="V409" t="str">
            <v>FC</v>
          </cell>
        </row>
        <row r="410">
          <cell r="A410">
            <v>102</v>
          </cell>
          <cell r="B410">
            <v>2017</v>
          </cell>
          <cell r="C410">
            <v>8300</v>
          </cell>
          <cell r="D410">
            <v>2</v>
          </cell>
          <cell r="E410">
            <v>2</v>
          </cell>
          <cell r="F410">
            <v>2</v>
          </cell>
          <cell r="G410">
            <v>5000</v>
          </cell>
          <cell r="H410">
            <v>5100</v>
          </cell>
          <cell r="I410">
            <v>511</v>
          </cell>
          <cell r="J410">
            <v>16</v>
          </cell>
          <cell r="K410" t="str">
            <v>Mostrador para recepción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 t="str">
            <v>Pieza</v>
          </cell>
          <cell r="V410" t="str">
            <v>FC</v>
          </cell>
        </row>
        <row r="411">
          <cell r="A411">
            <v>103</v>
          </cell>
          <cell r="B411">
            <v>2017</v>
          </cell>
          <cell r="C411">
            <v>8300</v>
          </cell>
          <cell r="D411">
            <v>2</v>
          </cell>
          <cell r="E411">
            <v>2</v>
          </cell>
          <cell r="F411">
            <v>2</v>
          </cell>
          <cell r="G411">
            <v>5000</v>
          </cell>
          <cell r="H411">
            <v>5100</v>
          </cell>
          <cell r="I411">
            <v>511</v>
          </cell>
          <cell r="J411">
            <v>17</v>
          </cell>
          <cell r="K411" t="str">
            <v>Mueble para computadora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 t="str">
            <v>Pieza</v>
          </cell>
          <cell r="V411" t="str">
            <v>FC</v>
          </cell>
        </row>
        <row r="412">
          <cell r="A412">
            <v>104</v>
          </cell>
          <cell r="B412">
            <v>2017</v>
          </cell>
          <cell r="C412">
            <v>8300</v>
          </cell>
          <cell r="D412">
            <v>2</v>
          </cell>
          <cell r="E412">
            <v>2</v>
          </cell>
          <cell r="F412">
            <v>2</v>
          </cell>
          <cell r="G412">
            <v>5000</v>
          </cell>
          <cell r="H412">
            <v>5100</v>
          </cell>
          <cell r="I412">
            <v>511</v>
          </cell>
          <cell r="J412">
            <v>18</v>
          </cell>
          <cell r="K412" t="str">
            <v>Perchero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 t="str">
            <v>Pieza</v>
          </cell>
          <cell r="V412" t="str">
            <v>FC</v>
          </cell>
        </row>
        <row r="413">
          <cell r="A413">
            <v>105</v>
          </cell>
          <cell r="B413">
            <v>2017</v>
          </cell>
          <cell r="C413">
            <v>8300</v>
          </cell>
          <cell r="D413">
            <v>2</v>
          </cell>
          <cell r="E413">
            <v>2</v>
          </cell>
          <cell r="F413">
            <v>2</v>
          </cell>
          <cell r="G413">
            <v>5000</v>
          </cell>
          <cell r="H413">
            <v>5100</v>
          </cell>
          <cell r="I413">
            <v>511</v>
          </cell>
          <cell r="J413">
            <v>19</v>
          </cell>
          <cell r="K413" t="str">
            <v>Sala de espera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 t="str">
            <v>Pieza</v>
          </cell>
          <cell r="V413" t="str">
            <v>FC</v>
          </cell>
        </row>
        <row r="414">
          <cell r="A414">
            <v>106</v>
          </cell>
          <cell r="B414">
            <v>2017</v>
          </cell>
          <cell r="C414">
            <v>8300</v>
          </cell>
          <cell r="D414">
            <v>2</v>
          </cell>
          <cell r="E414">
            <v>2</v>
          </cell>
          <cell r="F414">
            <v>2</v>
          </cell>
          <cell r="G414">
            <v>5000</v>
          </cell>
          <cell r="H414">
            <v>5100</v>
          </cell>
          <cell r="I414">
            <v>511</v>
          </cell>
          <cell r="J414">
            <v>20</v>
          </cell>
          <cell r="K414" t="str">
            <v>Silla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 t="str">
            <v>Pieza</v>
          </cell>
          <cell r="V414" t="str">
            <v>FC</v>
          </cell>
        </row>
        <row r="415">
          <cell r="A415">
            <v>107</v>
          </cell>
          <cell r="B415">
            <v>2017</v>
          </cell>
          <cell r="C415">
            <v>8300</v>
          </cell>
          <cell r="D415">
            <v>2</v>
          </cell>
          <cell r="E415">
            <v>2</v>
          </cell>
          <cell r="F415">
            <v>2</v>
          </cell>
          <cell r="G415">
            <v>5000</v>
          </cell>
          <cell r="H415">
            <v>5100</v>
          </cell>
          <cell r="I415">
            <v>511</v>
          </cell>
          <cell r="J415">
            <v>21</v>
          </cell>
          <cell r="K415" t="str">
            <v>Silla para polígrafo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 t="str">
            <v>Pieza</v>
          </cell>
          <cell r="V415" t="str">
            <v>FC</v>
          </cell>
        </row>
        <row r="416">
          <cell r="A416">
            <v>108</v>
          </cell>
          <cell r="B416">
            <v>2017</v>
          </cell>
          <cell r="C416">
            <v>8300</v>
          </cell>
          <cell r="D416">
            <v>2</v>
          </cell>
          <cell r="E416">
            <v>2</v>
          </cell>
          <cell r="F416">
            <v>2</v>
          </cell>
          <cell r="G416">
            <v>5000</v>
          </cell>
          <cell r="H416">
            <v>5100</v>
          </cell>
          <cell r="I416">
            <v>511</v>
          </cell>
          <cell r="J416">
            <v>22</v>
          </cell>
          <cell r="K416" t="str">
            <v>Sillón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 t="str">
            <v>Pieza</v>
          </cell>
          <cell r="V416" t="str">
            <v>FC</v>
          </cell>
        </row>
        <row r="417">
          <cell r="A417">
            <v>109</v>
          </cell>
          <cell r="B417">
            <v>2017</v>
          </cell>
          <cell r="C417">
            <v>8300</v>
          </cell>
          <cell r="D417">
            <v>2</v>
          </cell>
          <cell r="E417">
            <v>2</v>
          </cell>
          <cell r="F417">
            <v>2</v>
          </cell>
          <cell r="G417">
            <v>5000</v>
          </cell>
          <cell r="H417">
            <v>5100</v>
          </cell>
          <cell r="I417">
            <v>512</v>
          </cell>
          <cell r="K417" t="str">
            <v>Muebles, excepto de oficina y estantería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</row>
        <row r="418">
          <cell r="A418">
            <v>110</v>
          </cell>
          <cell r="B418">
            <v>2017</v>
          </cell>
          <cell r="C418">
            <v>8300</v>
          </cell>
          <cell r="D418">
            <v>2</v>
          </cell>
          <cell r="E418">
            <v>2</v>
          </cell>
          <cell r="F418">
            <v>2</v>
          </cell>
          <cell r="G418">
            <v>5000</v>
          </cell>
          <cell r="H418">
            <v>5100</v>
          </cell>
          <cell r="I418">
            <v>512</v>
          </cell>
          <cell r="J418">
            <v>1</v>
          </cell>
          <cell r="K418" t="str">
            <v>Bote de arena (Armero)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 t="str">
            <v>Pieza</v>
          </cell>
          <cell r="V418" t="str">
            <v>AE</v>
          </cell>
        </row>
        <row r="419">
          <cell r="A419">
            <v>111</v>
          </cell>
          <cell r="B419">
            <v>2017</v>
          </cell>
          <cell r="C419">
            <v>8300</v>
          </cell>
          <cell r="D419">
            <v>2</v>
          </cell>
          <cell r="E419">
            <v>2</v>
          </cell>
          <cell r="F419">
            <v>2</v>
          </cell>
          <cell r="G419">
            <v>5000</v>
          </cell>
          <cell r="H419">
            <v>5100</v>
          </cell>
          <cell r="I419">
            <v>512</v>
          </cell>
          <cell r="J419">
            <v>2</v>
          </cell>
          <cell r="K419" t="str">
            <v>Rack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 t="str">
            <v>Pieza</v>
          </cell>
          <cell r="V419" t="str">
            <v>AE</v>
          </cell>
        </row>
        <row r="420">
          <cell r="A420">
            <v>112</v>
          </cell>
          <cell r="B420">
            <v>2017</v>
          </cell>
          <cell r="C420">
            <v>8300</v>
          </cell>
          <cell r="D420">
            <v>2</v>
          </cell>
          <cell r="E420">
            <v>2</v>
          </cell>
          <cell r="F420">
            <v>2</v>
          </cell>
          <cell r="G420">
            <v>5000</v>
          </cell>
          <cell r="H420">
            <v>5100</v>
          </cell>
          <cell r="I420">
            <v>515</v>
          </cell>
          <cell r="K420" t="str">
            <v>Equipo de cómputo y de tecnologías de la información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</row>
        <row r="421">
          <cell r="A421">
            <v>113</v>
          </cell>
          <cell r="B421">
            <v>2017</v>
          </cell>
          <cell r="C421">
            <v>8300</v>
          </cell>
          <cell r="D421">
            <v>2</v>
          </cell>
          <cell r="E421">
            <v>2</v>
          </cell>
          <cell r="F421">
            <v>2</v>
          </cell>
          <cell r="G421">
            <v>5000</v>
          </cell>
          <cell r="H421">
            <v>5100</v>
          </cell>
          <cell r="I421">
            <v>515</v>
          </cell>
          <cell r="J421">
            <v>1</v>
          </cell>
          <cell r="K421" t="str">
            <v>Cerradura biométrica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 t="str">
            <v>Pieza</v>
          </cell>
          <cell r="V421" t="str">
            <v>FC</v>
          </cell>
        </row>
        <row r="422">
          <cell r="A422">
            <v>114</v>
          </cell>
          <cell r="B422">
            <v>2017</v>
          </cell>
          <cell r="C422">
            <v>8300</v>
          </cell>
          <cell r="D422">
            <v>2</v>
          </cell>
          <cell r="E422">
            <v>2</v>
          </cell>
          <cell r="F422">
            <v>2</v>
          </cell>
          <cell r="G422">
            <v>5000</v>
          </cell>
          <cell r="H422">
            <v>5100</v>
          </cell>
          <cell r="I422">
            <v>515</v>
          </cell>
          <cell r="J422">
            <v>2</v>
          </cell>
          <cell r="K422" t="str">
            <v>Computadora de escritorio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 t="str">
            <v>Pieza</v>
          </cell>
          <cell r="V422" t="str">
            <v>FC</v>
          </cell>
        </row>
        <row r="423">
          <cell r="A423">
            <v>115</v>
          </cell>
          <cell r="B423">
            <v>2017</v>
          </cell>
          <cell r="C423">
            <v>8300</v>
          </cell>
          <cell r="D423">
            <v>2</v>
          </cell>
          <cell r="E423">
            <v>2</v>
          </cell>
          <cell r="F423">
            <v>2</v>
          </cell>
          <cell r="G423">
            <v>5000</v>
          </cell>
          <cell r="H423">
            <v>5100</v>
          </cell>
          <cell r="I423">
            <v>515</v>
          </cell>
          <cell r="J423">
            <v>3</v>
          </cell>
          <cell r="K423" t="str">
            <v>Computadora portátil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 t="str">
            <v>Pieza</v>
          </cell>
          <cell r="V423" t="str">
            <v>FC</v>
          </cell>
        </row>
        <row r="424">
          <cell r="A424">
            <v>116</v>
          </cell>
          <cell r="B424">
            <v>2017</v>
          </cell>
          <cell r="C424">
            <v>8300</v>
          </cell>
          <cell r="D424">
            <v>2</v>
          </cell>
          <cell r="E424">
            <v>2</v>
          </cell>
          <cell r="F424">
            <v>2</v>
          </cell>
          <cell r="G424">
            <v>5000</v>
          </cell>
          <cell r="H424">
            <v>5100</v>
          </cell>
          <cell r="I424">
            <v>515</v>
          </cell>
          <cell r="J424">
            <v>4</v>
          </cell>
          <cell r="K424" t="str">
            <v>Diadema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 t="str">
            <v>Pieza</v>
          </cell>
          <cell r="V424" t="str">
            <v>FC</v>
          </cell>
        </row>
        <row r="425">
          <cell r="A425">
            <v>117</v>
          </cell>
          <cell r="B425">
            <v>2017</v>
          </cell>
          <cell r="C425">
            <v>8300</v>
          </cell>
          <cell r="D425">
            <v>2</v>
          </cell>
          <cell r="E425">
            <v>2</v>
          </cell>
          <cell r="F425">
            <v>2</v>
          </cell>
          <cell r="G425">
            <v>5000</v>
          </cell>
          <cell r="H425">
            <v>5100</v>
          </cell>
          <cell r="I425">
            <v>515</v>
          </cell>
          <cell r="J425">
            <v>5</v>
          </cell>
          <cell r="K425" t="str">
            <v>Digiscan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 t="str">
            <v>Pieza</v>
          </cell>
          <cell r="V425" t="str">
            <v>FC</v>
          </cell>
        </row>
        <row r="426">
          <cell r="A426">
            <v>118</v>
          </cell>
          <cell r="B426">
            <v>2017</v>
          </cell>
          <cell r="C426">
            <v>8300</v>
          </cell>
          <cell r="D426">
            <v>2</v>
          </cell>
          <cell r="E426">
            <v>2</v>
          </cell>
          <cell r="F426">
            <v>2</v>
          </cell>
          <cell r="G426">
            <v>5000</v>
          </cell>
          <cell r="H426">
            <v>5100</v>
          </cell>
          <cell r="I426">
            <v>515</v>
          </cell>
          <cell r="J426">
            <v>6</v>
          </cell>
          <cell r="K426" t="str">
            <v>Disco duro externo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 t="str">
            <v>Pieza</v>
          </cell>
          <cell r="V426" t="str">
            <v>FC</v>
          </cell>
        </row>
        <row r="427">
          <cell r="A427">
            <v>119</v>
          </cell>
          <cell r="B427">
            <v>2017</v>
          </cell>
          <cell r="C427">
            <v>8300</v>
          </cell>
          <cell r="D427">
            <v>2</v>
          </cell>
          <cell r="E427">
            <v>2</v>
          </cell>
          <cell r="F427">
            <v>2</v>
          </cell>
          <cell r="G427">
            <v>5000</v>
          </cell>
          <cell r="H427">
            <v>5100</v>
          </cell>
          <cell r="I427">
            <v>515</v>
          </cell>
          <cell r="J427">
            <v>7</v>
          </cell>
          <cell r="K427" t="str">
            <v>Electrodo EDA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 t="str">
            <v>Pieza</v>
          </cell>
          <cell r="V427" t="str">
            <v>FC</v>
          </cell>
        </row>
        <row r="428">
          <cell r="A428">
            <v>120</v>
          </cell>
          <cell r="B428">
            <v>2017</v>
          </cell>
          <cell r="C428">
            <v>8300</v>
          </cell>
          <cell r="D428">
            <v>2</v>
          </cell>
          <cell r="E428">
            <v>2</v>
          </cell>
          <cell r="F428">
            <v>2</v>
          </cell>
          <cell r="G428">
            <v>5000</v>
          </cell>
          <cell r="H428">
            <v>5100</v>
          </cell>
          <cell r="I428">
            <v>515</v>
          </cell>
          <cell r="J428">
            <v>8</v>
          </cell>
          <cell r="K428" t="str">
            <v>Escáner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 t="str">
            <v>Pieza</v>
          </cell>
          <cell r="V428" t="str">
            <v>FC</v>
          </cell>
        </row>
        <row r="429">
          <cell r="A429">
            <v>121</v>
          </cell>
          <cell r="B429">
            <v>2017</v>
          </cell>
          <cell r="C429">
            <v>8300</v>
          </cell>
          <cell r="D429">
            <v>2</v>
          </cell>
          <cell r="E429">
            <v>2</v>
          </cell>
          <cell r="F429">
            <v>2</v>
          </cell>
          <cell r="G429">
            <v>5000</v>
          </cell>
          <cell r="H429">
            <v>5100</v>
          </cell>
          <cell r="I429">
            <v>515</v>
          </cell>
          <cell r="J429">
            <v>9</v>
          </cell>
          <cell r="K429" t="str">
            <v>Impresora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 t="str">
            <v>Pieza</v>
          </cell>
          <cell r="V429" t="str">
            <v>FC</v>
          </cell>
        </row>
        <row r="430">
          <cell r="A430">
            <v>122</v>
          </cell>
          <cell r="B430">
            <v>2017</v>
          </cell>
          <cell r="C430">
            <v>8300</v>
          </cell>
          <cell r="D430">
            <v>2</v>
          </cell>
          <cell r="E430">
            <v>2</v>
          </cell>
          <cell r="F430">
            <v>2</v>
          </cell>
          <cell r="G430">
            <v>5000</v>
          </cell>
          <cell r="H430">
            <v>5100</v>
          </cell>
          <cell r="I430">
            <v>515</v>
          </cell>
          <cell r="J430">
            <v>10</v>
          </cell>
          <cell r="K430" t="str">
            <v>Interfase USB para digitalizador-grabación de voz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 t="str">
            <v>Pieza</v>
          </cell>
          <cell r="V430" t="str">
            <v>FC</v>
          </cell>
        </row>
        <row r="431">
          <cell r="A431">
            <v>123</v>
          </cell>
          <cell r="B431">
            <v>2017</v>
          </cell>
          <cell r="C431">
            <v>8300</v>
          </cell>
          <cell r="D431">
            <v>2</v>
          </cell>
          <cell r="E431">
            <v>2</v>
          </cell>
          <cell r="F431">
            <v>2</v>
          </cell>
          <cell r="G431">
            <v>5000</v>
          </cell>
          <cell r="H431">
            <v>5100</v>
          </cell>
          <cell r="I431">
            <v>515</v>
          </cell>
          <cell r="J431">
            <v>11</v>
          </cell>
          <cell r="K431" t="str">
            <v>Lector Huella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 t="str">
            <v>Pieza</v>
          </cell>
          <cell r="V431" t="str">
            <v>FC</v>
          </cell>
        </row>
        <row r="432">
          <cell r="A432">
            <v>124</v>
          </cell>
          <cell r="B432">
            <v>2017</v>
          </cell>
          <cell r="C432">
            <v>8300</v>
          </cell>
          <cell r="D432">
            <v>2</v>
          </cell>
          <cell r="E432">
            <v>2</v>
          </cell>
          <cell r="F432">
            <v>2</v>
          </cell>
          <cell r="G432">
            <v>5000</v>
          </cell>
          <cell r="H432">
            <v>5100</v>
          </cell>
          <cell r="I432">
            <v>515</v>
          </cell>
          <cell r="J432">
            <v>12</v>
          </cell>
          <cell r="K432" t="str">
            <v xml:space="preserve">Lector óptico 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 t="str">
            <v>Pieza</v>
          </cell>
          <cell r="V432" t="str">
            <v>FC</v>
          </cell>
        </row>
        <row r="433">
          <cell r="A433">
            <v>125</v>
          </cell>
          <cell r="B433">
            <v>2017</v>
          </cell>
          <cell r="C433">
            <v>8300</v>
          </cell>
          <cell r="D433">
            <v>2</v>
          </cell>
          <cell r="E433">
            <v>2</v>
          </cell>
          <cell r="F433">
            <v>2</v>
          </cell>
          <cell r="G433">
            <v>5000</v>
          </cell>
          <cell r="H433">
            <v>5100</v>
          </cell>
          <cell r="I433">
            <v>515</v>
          </cell>
          <cell r="J433">
            <v>13</v>
          </cell>
          <cell r="K433" t="str">
            <v>Módem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 t="str">
            <v>Pieza</v>
          </cell>
          <cell r="V433" t="str">
            <v>FC</v>
          </cell>
        </row>
        <row r="434">
          <cell r="A434">
            <v>126</v>
          </cell>
          <cell r="B434">
            <v>2017</v>
          </cell>
          <cell r="C434">
            <v>8300</v>
          </cell>
          <cell r="D434">
            <v>2</v>
          </cell>
          <cell r="E434">
            <v>2</v>
          </cell>
          <cell r="F434">
            <v>2</v>
          </cell>
          <cell r="G434">
            <v>5000</v>
          </cell>
          <cell r="H434">
            <v>5100</v>
          </cell>
          <cell r="I434">
            <v>515</v>
          </cell>
          <cell r="J434">
            <v>14</v>
          </cell>
          <cell r="K434" t="str">
            <v xml:space="preserve">Monitor 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 t="str">
            <v>Pieza</v>
          </cell>
          <cell r="V434" t="str">
            <v>FC</v>
          </cell>
        </row>
        <row r="435">
          <cell r="A435">
            <v>127</v>
          </cell>
          <cell r="B435">
            <v>2017</v>
          </cell>
          <cell r="C435">
            <v>8300</v>
          </cell>
          <cell r="D435">
            <v>2</v>
          </cell>
          <cell r="E435">
            <v>2</v>
          </cell>
          <cell r="F435">
            <v>2</v>
          </cell>
          <cell r="G435">
            <v>5000</v>
          </cell>
          <cell r="H435">
            <v>5100</v>
          </cell>
          <cell r="I435">
            <v>515</v>
          </cell>
          <cell r="J435">
            <v>15</v>
          </cell>
          <cell r="K435" t="str">
            <v>Multifuncional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 t="str">
            <v>Pieza</v>
          </cell>
          <cell r="V435" t="str">
            <v>FC</v>
          </cell>
        </row>
        <row r="436">
          <cell r="A436">
            <v>128</v>
          </cell>
          <cell r="B436">
            <v>2017</v>
          </cell>
          <cell r="C436">
            <v>8300</v>
          </cell>
          <cell r="D436">
            <v>2</v>
          </cell>
          <cell r="E436">
            <v>2</v>
          </cell>
          <cell r="F436">
            <v>2</v>
          </cell>
          <cell r="G436">
            <v>5000</v>
          </cell>
          <cell r="H436">
            <v>5100</v>
          </cell>
          <cell r="I436">
            <v>515</v>
          </cell>
          <cell r="J436">
            <v>16</v>
          </cell>
          <cell r="K436" t="str">
            <v>Polígrafo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 t="str">
            <v>Pieza</v>
          </cell>
          <cell r="V436" t="str">
            <v>FC</v>
          </cell>
        </row>
        <row r="437">
          <cell r="A437">
            <v>129</v>
          </cell>
          <cell r="B437">
            <v>2017</v>
          </cell>
          <cell r="C437">
            <v>8300</v>
          </cell>
          <cell r="D437">
            <v>2</v>
          </cell>
          <cell r="E437">
            <v>2</v>
          </cell>
          <cell r="F437">
            <v>2</v>
          </cell>
          <cell r="G437">
            <v>5000</v>
          </cell>
          <cell r="H437">
            <v>5100</v>
          </cell>
          <cell r="I437">
            <v>515</v>
          </cell>
          <cell r="J437">
            <v>17</v>
          </cell>
          <cell r="K437" t="str">
            <v>Red local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 t="str">
            <v>Pieza</v>
          </cell>
          <cell r="V437" t="str">
            <v>FC</v>
          </cell>
        </row>
        <row r="438">
          <cell r="A438">
            <v>130</v>
          </cell>
          <cell r="B438">
            <v>2017</v>
          </cell>
          <cell r="C438">
            <v>8300</v>
          </cell>
          <cell r="D438">
            <v>2</v>
          </cell>
          <cell r="E438">
            <v>2</v>
          </cell>
          <cell r="F438">
            <v>2</v>
          </cell>
          <cell r="G438">
            <v>5000</v>
          </cell>
          <cell r="H438">
            <v>5100</v>
          </cell>
          <cell r="I438">
            <v>515</v>
          </cell>
          <cell r="J438">
            <v>18</v>
          </cell>
          <cell r="K438" t="str">
            <v>Router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 t="str">
            <v>Pieza</v>
          </cell>
          <cell r="V438" t="str">
            <v>FC</v>
          </cell>
        </row>
        <row r="439">
          <cell r="A439">
            <v>131</v>
          </cell>
          <cell r="B439">
            <v>2017</v>
          </cell>
          <cell r="C439">
            <v>8300</v>
          </cell>
          <cell r="D439">
            <v>2</v>
          </cell>
          <cell r="E439">
            <v>2</v>
          </cell>
          <cell r="F439">
            <v>2</v>
          </cell>
          <cell r="G439">
            <v>5000</v>
          </cell>
          <cell r="H439">
            <v>5100</v>
          </cell>
          <cell r="I439">
            <v>515</v>
          </cell>
          <cell r="J439">
            <v>19</v>
          </cell>
          <cell r="K439" t="str">
            <v>Sensor de movimiento (para polígrafo)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 t="str">
            <v>Pieza</v>
          </cell>
          <cell r="V439" t="str">
            <v>FC</v>
          </cell>
        </row>
        <row r="440">
          <cell r="A440">
            <v>132</v>
          </cell>
          <cell r="B440">
            <v>2017</v>
          </cell>
          <cell r="C440">
            <v>8300</v>
          </cell>
          <cell r="D440">
            <v>2</v>
          </cell>
          <cell r="E440">
            <v>2</v>
          </cell>
          <cell r="F440">
            <v>2</v>
          </cell>
          <cell r="G440">
            <v>5000</v>
          </cell>
          <cell r="H440">
            <v>5100</v>
          </cell>
          <cell r="I440">
            <v>515</v>
          </cell>
          <cell r="J440">
            <v>20</v>
          </cell>
          <cell r="K440" t="str">
            <v xml:space="preserve">Servidor 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 t="str">
            <v>Pieza</v>
          </cell>
          <cell r="V440" t="str">
            <v>FC</v>
          </cell>
        </row>
        <row r="441">
          <cell r="A441">
            <v>133</v>
          </cell>
          <cell r="B441">
            <v>2017</v>
          </cell>
          <cell r="C441">
            <v>8300</v>
          </cell>
          <cell r="D441">
            <v>2</v>
          </cell>
          <cell r="E441">
            <v>2</v>
          </cell>
          <cell r="F441">
            <v>2</v>
          </cell>
          <cell r="G441">
            <v>5000</v>
          </cell>
          <cell r="H441">
            <v>5100</v>
          </cell>
          <cell r="I441">
            <v>515</v>
          </cell>
          <cell r="J441">
            <v>21</v>
          </cell>
          <cell r="K441" t="str">
            <v xml:space="preserve">Conmutador de datos (Switch) 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 t="str">
            <v>Pieza</v>
          </cell>
          <cell r="V441" t="str">
            <v>FC</v>
          </cell>
        </row>
        <row r="442">
          <cell r="A442">
            <v>134</v>
          </cell>
          <cell r="B442">
            <v>2017</v>
          </cell>
          <cell r="C442">
            <v>8300</v>
          </cell>
          <cell r="D442">
            <v>2</v>
          </cell>
          <cell r="E442">
            <v>2</v>
          </cell>
          <cell r="F442">
            <v>2</v>
          </cell>
          <cell r="G442">
            <v>5000</v>
          </cell>
          <cell r="H442">
            <v>5100</v>
          </cell>
          <cell r="I442">
            <v>515</v>
          </cell>
          <cell r="J442">
            <v>22</v>
          </cell>
          <cell r="K442" t="str">
            <v>Teléfono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 t="str">
            <v>Pieza</v>
          </cell>
          <cell r="V442" t="str">
            <v>FC</v>
          </cell>
        </row>
        <row r="443">
          <cell r="A443">
            <v>135</v>
          </cell>
          <cell r="B443">
            <v>2017</v>
          </cell>
          <cell r="C443">
            <v>8300</v>
          </cell>
          <cell r="D443">
            <v>2</v>
          </cell>
          <cell r="E443">
            <v>2</v>
          </cell>
          <cell r="F443">
            <v>2</v>
          </cell>
          <cell r="G443">
            <v>5000</v>
          </cell>
          <cell r="H443">
            <v>5100</v>
          </cell>
          <cell r="I443">
            <v>515</v>
          </cell>
          <cell r="J443">
            <v>23</v>
          </cell>
          <cell r="K443" t="str">
            <v>Telescan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 t="str">
            <v>Pieza</v>
          </cell>
          <cell r="V443" t="str">
            <v>FC</v>
          </cell>
        </row>
        <row r="444">
          <cell r="A444">
            <v>136</v>
          </cell>
          <cell r="B444">
            <v>2017</v>
          </cell>
          <cell r="C444">
            <v>8300</v>
          </cell>
          <cell r="D444">
            <v>2</v>
          </cell>
          <cell r="E444">
            <v>2</v>
          </cell>
          <cell r="F444">
            <v>2</v>
          </cell>
          <cell r="G444">
            <v>5000</v>
          </cell>
          <cell r="H444">
            <v>5100</v>
          </cell>
          <cell r="I444">
            <v>515</v>
          </cell>
          <cell r="J444">
            <v>24</v>
          </cell>
          <cell r="K444" t="str">
            <v>Unidad de protección y respaldo de energía (UPS)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 t="str">
            <v>Pieza</v>
          </cell>
          <cell r="V444" t="str">
            <v>FC</v>
          </cell>
        </row>
        <row r="445">
          <cell r="A445">
            <v>137</v>
          </cell>
          <cell r="B445">
            <v>2017</v>
          </cell>
          <cell r="C445">
            <v>8300</v>
          </cell>
          <cell r="D445">
            <v>2</v>
          </cell>
          <cell r="E445">
            <v>2</v>
          </cell>
          <cell r="F445">
            <v>2</v>
          </cell>
          <cell r="G445">
            <v>5000</v>
          </cell>
          <cell r="H445">
            <v>5100</v>
          </cell>
          <cell r="I445">
            <v>515</v>
          </cell>
          <cell r="J445">
            <v>25</v>
          </cell>
          <cell r="K445" t="str">
            <v xml:space="preserve">Equipo de seguridad para filtrar información (firewall) 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 t="str">
            <v>Pieza</v>
          </cell>
          <cell r="V445" t="str">
            <v>FC</v>
          </cell>
        </row>
        <row r="446">
          <cell r="A446">
            <v>138</v>
          </cell>
          <cell r="B446">
            <v>2017</v>
          </cell>
          <cell r="C446">
            <v>8300</v>
          </cell>
          <cell r="D446">
            <v>2</v>
          </cell>
          <cell r="E446">
            <v>2</v>
          </cell>
          <cell r="F446">
            <v>2</v>
          </cell>
          <cell r="G446">
            <v>5000</v>
          </cell>
          <cell r="H446">
            <v>5100</v>
          </cell>
          <cell r="I446">
            <v>519</v>
          </cell>
          <cell r="K446" t="str">
            <v>Otros mobiliarios y equipos de administración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</row>
        <row r="447">
          <cell r="A447">
            <v>139</v>
          </cell>
          <cell r="B447">
            <v>2017</v>
          </cell>
          <cell r="C447">
            <v>8300</v>
          </cell>
          <cell r="D447">
            <v>2</v>
          </cell>
          <cell r="E447">
            <v>2</v>
          </cell>
          <cell r="F447">
            <v>2</v>
          </cell>
          <cell r="G447">
            <v>5000</v>
          </cell>
          <cell r="H447">
            <v>5100</v>
          </cell>
          <cell r="I447">
            <v>519</v>
          </cell>
          <cell r="J447">
            <v>1</v>
          </cell>
          <cell r="K447" t="str">
            <v>Aire acondicionado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 t="str">
            <v>Pieza</v>
          </cell>
          <cell r="V447" t="str">
            <v>FC</v>
          </cell>
        </row>
        <row r="448">
          <cell r="A448">
            <v>140</v>
          </cell>
          <cell r="B448">
            <v>2017</v>
          </cell>
          <cell r="C448">
            <v>8300</v>
          </cell>
          <cell r="D448">
            <v>2</v>
          </cell>
          <cell r="E448">
            <v>2</v>
          </cell>
          <cell r="F448">
            <v>2</v>
          </cell>
          <cell r="G448">
            <v>5000</v>
          </cell>
          <cell r="H448">
            <v>5100</v>
          </cell>
          <cell r="I448">
            <v>519</v>
          </cell>
          <cell r="J448">
            <v>2</v>
          </cell>
          <cell r="K448" t="str">
            <v>Circuito Cerrado de Televisión (CCTV)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 t="str">
            <v>Pieza</v>
          </cell>
          <cell r="V448" t="str">
            <v>FC</v>
          </cell>
        </row>
        <row r="449">
          <cell r="A449">
            <v>141</v>
          </cell>
          <cell r="B449">
            <v>2017</v>
          </cell>
          <cell r="C449">
            <v>8300</v>
          </cell>
          <cell r="D449">
            <v>2</v>
          </cell>
          <cell r="E449">
            <v>2</v>
          </cell>
          <cell r="F449">
            <v>2</v>
          </cell>
          <cell r="G449">
            <v>5000</v>
          </cell>
          <cell r="H449">
            <v>5100</v>
          </cell>
          <cell r="I449">
            <v>519</v>
          </cell>
          <cell r="J449">
            <v>3</v>
          </cell>
          <cell r="K449" t="str">
            <v>Calentador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 t="str">
            <v>Pieza</v>
          </cell>
          <cell r="V449" t="str">
            <v>FC</v>
          </cell>
        </row>
        <row r="450">
          <cell r="A450">
            <v>142</v>
          </cell>
          <cell r="B450">
            <v>2017</v>
          </cell>
          <cell r="C450">
            <v>8300</v>
          </cell>
          <cell r="D450">
            <v>2</v>
          </cell>
          <cell r="E450">
            <v>2</v>
          </cell>
          <cell r="F450">
            <v>2</v>
          </cell>
          <cell r="G450">
            <v>5000</v>
          </cell>
          <cell r="H450">
            <v>5100</v>
          </cell>
          <cell r="I450">
            <v>519</v>
          </cell>
          <cell r="J450">
            <v>4</v>
          </cell>
          <cell r="K450" t="str">
            <v>Equipo de detección de incendio, alarma y voceo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 t="str">
            <v>Pieza</v>
          </cell>
          <cell r="V450" t="str">
            <v>FC</v>
          </cell>
        </row>
        <row r="451">
          <cell r="A451">
            <v>143</v>
          </cell>
          <cell r="B451">
            <v>2017</v>
          </cell>
          <cell r="C451">
            <v>8300</v>
          </cell>
          <cell r="D451">
            <v>2</v>
          </cell>
          <cell r="E451">
            <v>2</v>
          </cell>
          <cell r="F451">
            <v>2</v>
          </cell>
          <cell r="G451">
            <v>5000</v>
          </cell>
          <cell r="H451">
            <v>5100</v>
          </cell>
          <cell r="I451">
            <v>519</v>
          </cell>
          <cell r="J451">
            <v>5</v>
          </cell>
          <cell r="K451" t="str">
            <v>Etiquetadora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 t="str">
            <v>Pieza</v>
          </cell>
          <cell r="V451" t="str">
            <v>FC</v>
          </cell>
        </row>
        <row r="452">
          <cell r="A452">
            <v>144</v>
          </cell>
          <cell r="B452">
            <v>2017</v>
          </cell>
          <cell r="C452">
            <v>8300</v>
          </cell>
          <cell r="D452">
            <v>2</v>
          </cell>
          <cell r="E452">
            <v>2</v>
          </cell>
          <cell r="F452">
            <v>2</v>
          </cell>
          <cell r="G452">
            <v>5000</v>
          </cell>
          <cell r="H452">
            <v>5100</v>
          </cell>
          <cell r="I452">
            <v>519</v>
          </cell>
          <cell r="J452">
            <v>6</v>
          </cell>
          <cell r="K452" t="str">
            <v>Pantalla para proyector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 t="str">
            <v>Pieza</v>
          </cell>
          <cell r="V452" t="str">
            <v>FC</v>
          </cell>
        </row>
        <row r="453">
          <cell r="A453">
            <v>145</v>
          </cell>
          <cell r="B453">
            <v>2017</v>
          </cell>
          <cell r="C453">
            <v>8300</v>
          </cell>
          <cell r="D453">
            <v>2</v>
          </cell>
          <cell r="E453">
            <v>2</v>
          </cell>
          <cell r="F453">
            <v>2</v>
          </cell>
          <cell r="G453">
            <v>5000</v>
          </cell>
          <cell r="H453">
            <v>5100</v>
          </cell>
          <cell r="I453">
            <v>519</v>
          </cell>
          <cell r="J453">
            <v>7</v>
          </cell>
          <cell r="K453" t="str">
            <v>Reloj checador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 t="str">
            <v>Pieza</v>
          </cell>
          <cell r="V453" t="str">
            <v>FC</v>
          </cell>
        </row>
        <row r="454">
          <cell r="A454">
            <v>146</v>
          </cell>
          <cell r="B454">
            <v>2017</v>
          </cell>
          <cell r="C454">
            <v>8300</v>
          </cell>
          <cell r="D454">
            <v>2</v>
          </cell>
          <cell r="E454">
            <v>2</v>
          </cell>
          <cell r="F454">
            <v>2</v>
          </cell>
          <cell r="G454">
            <v>5000</v>
          </cell>
          <cell r="H454">
            <v>5100</v>
          </cell>
          <cell r="I454">
            <v>519</v>
          </cell>
          <cell r="J454">
            <v>8</v>
          </cell>
          <cell r="K454" t="str">
            <v>Sistema de control de acceso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 t="str">
            <v>Pieza</v>
          </cell>
          <cell r="V454" t="str">
            <v>FC</v>
          </cell>
        </row>
        <row r="455">
          <cell r="A455">
            <v>147</v>
          </cell>
          <cell r="B455">
            <v>2017</v>
          </cell>
          <cell r="C455">
            <v>8300</v>
          </cell>
          <cell r="D455">
            <v>2</v>
          </cell>
          <cell r="E455">
            <v>2</v>
          </cell>
          <cell r="F455">
            <v>2</v>
          </cell>
          <cell r="G455">
            <v>5000</v>
          </cell>
          <cell r="H455">
            <v>5100</v>
          </cell>
          <cell r="I455">
            <v>519</v>
          </cell>
          <cell r="J455">
            <v>9</v>
          </cell>
          <cell r="K455" t="str">
            <v>Soporte para videoproyector/pantalla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 t="str">
            <v>Pieza</v>
          </cell>
          <cell r="V455" t="str">
            <v>FC</v>
          </cell>
        </row>
        <row r="456">
          <cell r="A456">
            <v>148</v>
          </cell>
          <cell r="B456">
            <v>2017</v>
          </cell>
          <cell r="C456">
            <v>8300</v>
          </cell>
          <cell r="D456">
            <v>2</v>
          </cell>
          <cell r="E456">
            <v>2</v>
          </cell>
          <cell r="F456">
            <v>2</v>
          </cell>
          <cell r="G456">
            <v>5000</v>
          </cell>
          <cell r="H456">
            <v>5100</v>
          </cell>
          <cell r="I456">
            <v>519</v>
          </cell>
          <cell r="J456">
            <v>10</v>
          </cell>
          <cell r="K456" t="str">
            <v>Triturador de papel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 t="str">
            <v>Pieza</v>
          </cell>
          <cell r="V456" t="str">
            <v>FC</v>
          </cell>
        </row>
        <row r="457">
          <cell r="A457">
            <v>149</v>
          </cell>
          <cell r="B457">
            <v>2017</v>
          </cell>
          <cell r="C457">
            <v>8300</v>
          </cell>
          <cell r="D457">
            <v>2</v>
          </cell>
          <cell r="E457">
            <v>2</v>
          </cell>
          <cell r="F457">
            <v>2</v>
          </cell>
          <cell r="G457">
            <v>5000</v>
          </cell>
          <cell r="H457">
            <v>5200</v>
          </cell>
          <cell r="K457" t="str">
            <v>Mobiliario y Equipo Educacional y Recreativo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</row>
        <row r="458">
          <cell r="A458">
            <v>150</v>
          </cell>
          <cell r="B458">
            <v>2017</v>
          </cell>
          <cell r="C458">
            <v>8300</v>
          </cell>
          <cell r="D458">
            <v>2</v>
          </cell>
          <cell r="E458">
            <v>2</v>
          </cell>
          <cell r="F458">
            <v>2</v>
          </cell>
          <cell r="G458">
            <v>5000</v>
          </cell>
          <cell r="H458">
            <v>5200</v>
          </cell>
          <cell r="I458">
            <v>521</v>
          </cell>
          <cell r="K458" t="str">
            <v>Equipos y aparatos audiovisuales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A459">
            <v>151</v>
          </cell>
          <cell r="B459">
            <v>2017</v>
          </cell>
          <cell r="C459">
            <v>8300</v>
          </cell>
          <cell r="D459">
            <v>2</v>
          </cell>
          <cell r="E459">
            <v>2</v>
          </cell>
          <cell r="F459">
            <v>2</v>
          </cell>
          <cell r="G459">
            <v>5000</v>
          </cell>
          <cell r="H459">
            <v>5200</v>
          </cell>
          <cell r="I459">
            <v>521</v>
          </cell>
          <cell r="J459">
            <v>1</v>
          </cell>
          <cell r="K459" t="str">
            <v>Audífonos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 t="str">
            <v>Pieza</v>
          </cell>
          <cell r="V459" t="str">
            <v>FC</v>
          </cell>
        </row>
        <row r="460">
          <cell r="A460">
            <v>152</v>
          </cell>
          <cell r="B460">
            <v>2017</v>
          </cell>
          <cell r="C460">
            <v>8300</v>
          </cell>
          <cell r="D460">
            <v>2</v>
          </cell>
          <cell r="E460">
            <v>2</v>
          </cell>
          <cell r="F460">
            <v>2</v>
          </cell>
          <cell r="G460">
            <v>5000</v>
          </cell>
          <cell r="H460">
            <v>5200</v>
          </cell>
          <cell r="I460">
            <v>521</v>
          </cell>
          <cell r="J460">
            <v>2</v>
          </cell>
          <cell r="K460" t="str">
            <v>Distribuidor-Amplificador de audio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 t="str">
            <v>Pieza</v>
          </cell>
          <cell r="V460" t="str">
            <v>FC</v>
          </cell>
        </row>
        <row r="461">
          <cell r="A461">
            <v>153</v>
          </cell>
          <cell r="B461">
            <v>2017</v>
          </cell>
          <cell r="C461">
            <v>8300</v>
          </cell>
          <cell r="D461">
            <v>2</v>
          </cell>
          <cell r="E461">
            <v>2</v>
          </cell>
          <cell r="F461">
            <v>2</v>
          </cell>
          <cell r="G461">
            <v>5000</v>
          </cell>
          <cell r="H461">
            <v>5200</v>
          </cell>
          <cell r="I461">
            <v>521</v>
          </cell>
          <cell r="J461">
            <v>3</v>
          </cell>
          <cell r="K461" t="str">
            <v>Grabadora reportera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 t="str">
            <v>Pieza</v>
          </cell>
          <cell r="V461" t="str">
            <v>FC</v>
          </cell>
        </row>
        <row r="462">
          <cell r="A462">
            <v>154</v>
          </cell>
          <cell r="B462">
            <v>2017</v>
          </cell>
          <cell r="C462">
            <v>8300</v>
          </cell>
          <cell r="D462">
            <v>2</v>
          </cell>
          <cell r="E462">
            <v>2</v>
          </cell>
          <cell r="F462">
            <v>2</v>
          </cell>
          <cell r="G462">
            <v>5000</v>
          </cell>
          <cell r="H462">
            <v>5200</v>
          </cell>
          <cell r="I462">
            <v>521</v>
          </cell>
          <cell r="J462">
            <v>4</v>
          </cell>
          <cell r="K462" t="str">
            <v>Micrófono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 t="str">
            <v>Pieza</v>
          </cell>
          <cell r="V462" t="str">
            <v>FC</v>
          </cell>
        </row>
        <row r="463">
          <cell r="A463">
            <v>155</v>
          </cell>
          <cell r="B463">
            <v>2017</v>
          </cell>
          <cell r="C463">
            <v>8300</v>
          </cell>
          <cell r="D463">
            <v>2</v>
          </cell>
          <cell r="E463">
            <v>2</v>
          </cell>
          <cell r="F463">
            <v>2</v>
          </cell>
          <cell r="G463">
            <v>5000</v>
          </cell>
          <cell r="H463">
            <v>5200</v>
          </cell>
          <cell r="I463">
            <v>521</v>
          </cell>
          <cell r="J463">
            <v>5</v>
          </cell>
          <cell r="K463" t="str">
            <v>Pantalla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 t="str">
            <v>Pieza</v>
          </cell>
          <cell r="V463" t="str">
            <v>FC</v>
          </cell>
        </row>
        <row r="464">
          <cell r="A464">
            <v>156</v>
          </cell>
          <cell r="B464">
            <v>2017</v>
          </cell>
          <cell r="C464">
            <v>8300</v>
          </cell>
          <cell r="D464">
            <v>2</v>
          </cell>
          <cell r="E464">
            <v>2</v>
          </cell>
          <cell r="F464">
            <v>2</v>
          </cell>
          <cell r="G464">
            <v>5000</v>
          </cell>
          <cell r="H464">
            <v>5200</v>
          </cell>
          <cell r="I464">
            <v>523</v>
          </cell>
          <cell r="K464" t="str">
            <v>Cámaras fotográficas y de video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</row>
        <row r="465">
          <cell r="A465">
            <v>157</v>
          </cell>
          <cell r="B465">
            <v>2017</v>
          </cell>
          <cell r="C465">
            <v>8300</v>
          </cell>
          <cell r="D465">
            <v>2</v>
          </cell>
          <cell r="E465">
            <v>2</v>
          </cell>
          <cell r="F465">
            <v>2</v>
          </cell>
          <cell r="G465">
            <v>5000</v>
          </cell>
          <cell r="H465">
            <v>5200</v>
          </cell>
          <cell r="I465">
            <v>523</v>
          </cell>
          <cell r="J465">
            <v>1</v>
          </cell>
          <cell r="K465" t="str">
            <v xml:space="preserve">Cámara 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 t="str">
            <v>Pieza</v>
          </cell>
          <cell r="V465" t="str">
            <v>FC</v>
          </cell>
        </row>
        <row r="466">
          <cell r="A466">
            <v>158</v>
          </cell>
          <cell r="B466">
            <v>2017</v>
          </cell>
          <cell r="C466">
            <v>8300</v>
          </cell>
          <cell r="D466">
            <v>2</v>
          </cell>
          <cell r="E466">
            <v>2</v>
          </cell>
          <cell r="F466">
            <v>2</v>
          </cell>
          <cell r="G466">
            <v>5000</v>
          </cell>
          <cell r="H466">
            <v>5200</v>
          </cell>
          <cell r="I466">
            <v>523</v>
          </cell>
          <cell r="J466">
            <v>2</v>
          </cell>
          <cell r="K466" t="str">
            <v>Lámpara fotográfica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 t="str">
            <v>Pieza</v>
          </cell>
          <cell r="V466" t="str">
            <v>FC</v>
          </cell>
        </row>
        <row r="467">
          <cell r="A467">
            <v>159</v>
          </cell>
          <cell r="B467">
            <v>2017</v>
          </cell>
          <cell r="C467">
            <v>8300</v>
          </cell>
          <cell r="D467">
            <v>2</v>
          </cell>
          <cell r="E467">
            <v>2</v>
          </cell>
          <cell r="F467">
            <v>2</v>
          </cell>
          <cell r="G467">
            <v>5000</v>
          </cell>
          <cell r="H467">
            <v>5200</v>
          </cell>
          <cell r="I467">
            <v>523</v>
          </cell>
          <cell r="J467">
            <v>3</v>
          </cell>
          <cell r="K467" t="str">
            <v>Tripié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 t="str">
            <v>Pieza</v>
          </cell>
          <cell r="V467" t="str">
            <v>FC</v>
          </cell>
        </row>
        <row r="468">
          <cell r="A468">
            <v>160</v>
          </cell>
          <cell r="B468">
            <v>2017</v>
          </cell>
          <cell r="C468">
            <v>8300</v>
          </cell>
          <cell r="D468">
            <v>2</v>
          </cell>
          <cell r="E468">
            <v>2</v>
          </cell>
          <cell r="F468">
            <v>2</v>
          </cell>
          <cell r="G468">
            <v>5000</v>
          </cell>
          <cell r="H468">
            <v>5200</v>
          </cell>
          <cell r="I468">
            <v>523</v>
          </cell>
          <cell r="J468">
            <v>4</v>
          </cell>
          <cell r="K468" t="str">
            <v>Videoproyector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 t="str">
            <v>Pieza</v>
          </cell>
          <cell r="V468" t="str">
            <v>FC</v>
          </cell>
        </row>
        <row r="469">
          <cell r="A469">
            <v>161</v>
          </cell>
          <cell r="B469">
            <v>2017</v>
          </cell>
          <cell r="C469">
            <v>8300</v>
          </cell>
          <cell r="D469">
            <v>2</v>
          </cell>
          <cell r="E469">
            <v>2</v>
          </cell>
          <cell r="F469">
            <v>2</v>
          </cell>
          <cell r="G469">
            <v>5000</v>
          </cell>
          <cell r="H469">
            <v>5300</v>
          </cell>
          <cell r="K469" t="str">
            <v>Equipo e Instrumental Médico y de Laboratorio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</row>
        <row r="470">
          <cell r="A470">
            <v>162</v>
          </cell>
          <cell r="B470">
            <v>2017</v>
          </cell>
          <cell r="C470">
            <v>8300</v>
          </cell>
          <cell r="D470">
            <v>2</v>
          </cell>
          <cell r="E470">
            <v>2</v>
          </cell>
          <cell r="F470">
            <v>2</v>
          </cell>
          <cell r="G470">
            <v>5000</v>
          </cell>
          <cell r="H470">
            <v>5300</v>
          </cell>
          <cell r="I470">
            <v>531</v>
          </cell>
          <cell r="K470" t="str">
            <v>Equipo médico y de laboratorio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</row>
        <row r="471">
          <cell r="A471">
            <v>163</v>
          </cell>
          <cell r="B471">
            <v>2017</v>
          </cell>
          <cell r="C471">
            <v>8300</v>
          </cell>
          <cell r="D471">
            <v>2</v>
          </cell>
          <cell r="E471">
            <v>2</v>
          </cell>
          <cell r="F471">
            <v>2</v>
          </cell>
          <cell r="G471">
            <v>5000</v>
          </cell>
          <cell r="H471">
            <v>5300</v>
          </cell>
          <cell r="I471">
            <v>531</v>
          </cell>
          <cell r="J471">
            <v>1</v>
          </cell>
          <cell r="K471" t="str">
            <v>Analizador de hematología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 t="str">
            <v>Pieza</v>
          </cell>
          <cell r="V471" t="str">
            <v>FC</v>
          </cell>
        </row>
        <row r="472">
          <cell r="A472">
            <v>164</v>
          </cell>
          <cell r="B472">
            <v>2017</v>
          </cell>
          <cell r="C472">
            <v>8300</v>
          </cell>
          <cell r="D472">
            <v>2</v>
          </cell>
          <cell r="E472">
            <v>2</v>
          </cell>
          <cell r="F472">
            <v>2</v>
          </cell>
          <cell r="G472">
            <v>5000</v>
          </cell>
          <cell r="H472">
            <v>5300</v>
          </cell>
          <cell r="I472">
            <v>531</v>
          </cell>
          <cell r="J472">
            <v>2</v>
          </cell>
          <cell r="K472" t="str">
            <v>Autoclave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 t="str">
            <v>Pieza</v>
          </cell>
          <cell r="V472" t="str">
            <v>FC</v>
          </cell>
        </row>
        <row r="473">
          <cell r="A473">
            <v>165</v>
          </cell>
          <cell r="B473">
            <v>2017</v>
          </cell>
          <cell r="C473">
            <v>8300</v>
          </cell>
          <cell r="D473">
            <v>2</v>
          </cell>
          <cell r="E473">
            <v>2</v>
          </cell>
          <cell r="F473">
            <v>2</v>
          </cell>
          <cell r="G473">
            <v>5000</v>
          </cell>
          <cell r="H473">
            <v>5300</v>
          </cell>
          <cell r="I473">
            <v>531</v>
          </cell>
          <cell r="J473">
            <v>3</v>
          </cell>
          <cell r="K473" t="str">
            <v xml:space="preserve">Balanza 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 t="str">
            <v>Pieza</v>
          </cell>
          <cell r="V473" t="str">
            <v>FC</v>
          </cell>
        </row>
        <row r="474">
          <cell r="A474">
            <v>166</v>
          </cell>
          <cell r="B474">
            <v>2017</v>
          </cell>
          <cell r="C474">
            <v>8300</v>
          </cell>
          <cell r="D474">
            <v>2</v>
          </cell>
          <cell r="E474">
            <v>2</v>
          </cell>
          <cell r="F474">
            <v>2</v>
          </cell>
          <cell r="G474">
            <v>5000</v>
          </cell>
          <cell r="H474">
            <v>5300</v>
          </cell>
          <cell r="I474">
            <v>531</v>
          </cell>
          <cell r="J474">
            <v>4</v>
          </cell>
          <cell r="K474" t="str">
            <v>Buró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 t="str">
            <v>Pieza</v>
          </cell>
          <cell r="V474" t="str">
            <v>FC</v>
          </cell>
        </row>
        <row r="475">
          <cell r="A475">
            <v>167</v>
          </cell>
          <cell r="B475">
            <v>2017</v>
          </cell>
          <cell r="C475">
            <v>8300</v>
          </cell>
          <cell r="D475">
            <v>2</v>
          </cell>
          <cell r="E475">
            <v>2</v>
          </cell>
          <cell r="F475">
            <v>2</v>
          </cell>
          <cell r="G475">
            <v>5000</v>
          </cell>
          <cell r="H475">
            <v>5300</v>
          </cell>
          <cell r="I475">
            <v>531</v>
          </cell>
          <cell r="J475">
            <v>5</v>
          </cell>
          <cell r="K475" t="str">
            <v xml:space="preserve">Campana de extracción 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 t="str">
            <v>Pieza</v>
          </cell>
          <cell r="V475" t="str">
            <v>FC</v>
          </cell>
        </row>
        <row r="476">
          <cell r="A476">
            <v>168</v>
          </cell>
          <cell r="B476">
            <v>2017</v>
          </cell>
          <cell r="C476">
            <v>8300</v>
          </cell>
          <cell r="D476">
            <v>2</v>
          </cell>
          <cell r="E476">
            <v>2</v>
          </cell>
          <cell r="F476">
            <v>2</v>
          </cell>
          <cell r="G476">
            <v>5000</v>
          </cell>
          <cell r="H476">
            <v>5300</v>
          </cell>
          <cell r="I476">
            <v>531</v>
          </cell>
          <cell r="J476">
            <v>6</v>
          </cell>
          <cell r="K476" t="str">
            <v xml:space="preserve">Cartuchos de extracción en fase sólida 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 t="str">
            <v>Pieza</v>
          </cell>
          <cell r="V476" t="str">
            <v>FC</v>
          </cell>
        </row>
        <row r="477">
          <cell r="A477">
            <v>169</v>
          </cell>
          <cell r="B477">
            <v>2017</v>
          </cell>
          <cell r="C477">
            <v>8300</v>
          </cell>
          <cell r="D477">
            <v>2</v>
          </cell>
          <cell r="E477">
            <v>2</v>
          </cell>
          <cell r="F477">
            <v>2</v>
          </cell>
          <cell r="G477">
            <v>5000</v>
          </cell>
          <cell r="H477">
            <v>5300</v>
          </cell>
          <cell r="I477">
            <v>531</v>
          </cell>
          <cell r="J477">
            <v>7</v>
          </cell>
          <cell r="K477" t="str">
            <v>Congelador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 t="str">
            <v>Pieza</v>
          </cell>
          <cell r="V477" t="str">
            <v>FC</v>
          </cell>
        </row>
        <row r="478">
          <cell r="A478">
            <v>170</v>
          </cell>
          <cell r="B478">
            <v>2017</v>
          </cell>
          <cell r="C478">
            <v>8300</v>
          </cell>
          <cell r="D478">
            <v>2</v>
          </cell>
          <cell r="E478">
            <v>2</v>
          </cell>
          <cell r="F478">
            <v>2</v>
          </cell>
          <cell r="G478">
            <v>5000</v>
          </cell>
          <cell r="H478">
            <v>5300</v>
          </cell>
          <cell r="I478">
            <v>531</v>
          </cell>
          <cell r="J478">
            <v>8</v>
          </cell>
          <cell r="K478" t="str">
            <v>Contador de células metálico para diferencial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 t="str">
            <v>Pieza</v>
          </cell>
          <cell r="V478" t="str">
            <v>FC</v>
          </cell>
        </row>
        <row r="479">
          <cell r="A479">
            <v>171</v>
          </cell>
          <cell r="B479">
            <v>2017</v>
          </cell>
          <cell r="C479">
            <v>8300</v>
          </cell>
          <cell r="D479">
            <v>2</v>
          </cell>
          <cell r="E479">
            <v>2</v>
          </cell>
          <cell r="F479">
            <v>2</v>
          </cell>
          <cell r="G479">
            <v>5000</v>
          </cell>
          <cell r="H479">
            <v>5300</v>
          </cell>
          <cell r="I479">
            <v>531</v>
          </cell>
          <cell r="J479">
            <v>9</v>
          </cell>
          <cell r="K479" t="str">
            <v>Deshumificador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 t="str">
            <v>Pieza</v>
          </cell>
          <cell r="V479" t="str">
            <v>FC</v>
          </cell>
        </row>
        <row r="480">
          <cell r="A480">
            <v>172</v>
          </cell>
          <cell r="B480">
            <v>2017</v>
          </cell>
          <cell r="C480">
            <v>8300</v>
          </cell>
          <cell r="D480">
            <v>2</v>
          </cell>
          <cell r="E480">
            <v>2</v>
          </cell>
          <cell r="F480">
            <v>2</v>
          </cell>
          <cell r="G480">
            <v>5000</v>
          </cell>
          <cell r="H480">
            <v>5300</v>
          </cell>
          <cell r="I480">
            <v>531</v>
          </cell>
          <cell r="J480">
            <v>10</v>
          </cell>
          <cell r="K480" t="str">
            <v>Equipo automatizado para análisis de muestra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 t="str">
            <v>Pieza</v>
          </cell>
          <cell r="V480" t="str">
            <v>FC</v>
          </cell>
        </row>
        <row r="481">
          <cell r="A481">
            <v>173</v>
          </cell>
          <cell r="B481">
            <v>2017</v>
          </cell>
          <cell r="C481">
            <v>8300</v>
          </cell>
          <cell r="D481">
            <v>2</v>
          </cell>
          <cell r="E481">
            <v>2</v>
          </cell>
          <cell r="F481">
            <v>2</v>
          </cell>
          <cell r="G481">
            <v>5000</v>
          </cell>
          <cell r="H481">
            <v>5300</v>
          </cell>
          <cell r="I481">
            <v>531</v>
          </cell>
          <cell r="J481">
            <v>11</v>
          </cell>
          <cell r="K481" t="str">
            <v>Equipo de química sanguínea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 t="str">
            <v>Pieza</v>
          </cell>
          <cell r="V481" t="str">
            <v>FC</v>
          </cell>
        </row>
        <row r="482">
          <cell r="A482">
            <v>174</v>
          </cell>
          <cell r="B482">
            <v>2017</v>
          </cell>
          <cell r="C482">
            <v>8300</v>
          </cell>
          <cell r="D482">
            <v>2</v>
          </cell>
          <cell r="E482">
            <v>2</v>
          </cell>
          <cell r="F482">
            <v>2</v>
          </cell>
          <cell r="G482">
            <v>5000</v>
          </cell>
          <cell r="H482">
            <v>5300</v>
          </cell>
          <cell r="I482">
            <v>531</v>
          </cell>
          <cell r="J482">
            <v>12</v>
          </cell>
          <cell r="K482" t="str">
            <v>Equipo para extracción en fase sólida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 t="str">
            <v>Pieza</v>
          </cell>
          <cell r="V482" t="str">
            <v>FC</v>
          </cell>
        </row>
        <row r="483">
          <cell r="A483">
            <v>175</v>
          </cell>
          <cell r="B483">
            <v>2017</v>
          </cell>
          <cell r="C483">
            <v>8300</v>
          </cell>
          <cell r="D483">
            <v>2</v>
          </cell>
          <cell r="E483">
            <v>2</v>
          </cell>
          <cell r="F483">
            <v>2</v>
          </cell>
          <cell r="G483">
            <v>5000</v>
          </cell>
          <cell r="H483">
            <v>5300</v>
          </cell>
          <cell r="I483">
            <v>531</v>
          </cell>
          <cell r="J483">
            <v>13</v>
          </cell>
          <cell r="K483" t="str">
            <v xml:space="preserve">Estuche de diagnóstico 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 t="str">
            <v>Pieza</v>
          </cell>
          <cell r="V483" t="str">
            <v>FC</v>
          </cell>
        </row>
        <row r="484">
          <cell r="A484">
            <v>176</v>
          </cell>
          <cell r="B484">
            <v>2017</v>
          </cell>
          <cell r="C484">
            <v>8300</v>
          </cell>
          <cell r="D484">
            <v>2</v>
          </cell>
          <cell r="E484">
            <v>2</v>
          </cell>
          <cell r="F484">
            <v>2</v>
          </cell>
          <cell r="G484">
            <v>5000</v>
          </cell>
          <cell r="H484">
            <v>5300</v>
          </cell>
          <cell r="I484">
            <v>531</v>
          </cell>
          <cell r="J484">
            <v>14</v>
          </cell>
          <cell r="K484" t="str">
            <v>Lector de tiras de orina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 t="str">
            <v>Pieza</v>
          </cell>
          <cell r="V484" t="str">
            <v>FC</v>
          </cell>
        </row>
        <row r="485">
          <cell r="A485">
            <v>177</v>
          </cell>
          <cell r="B485">
            <v>2017</v>
          </cell>
          <cell r="C485">
            <v>8300</v>
          </cell>
          <cell r="D485">
            <v>2</v>
          </cell>
          <cell r="E485">
            <v>2</v>
          </cell>
          <cell r="F485">
            <v>2</v>
          </cell>
          <cell r="G485">
            <v>5000</v>
          </cell>
          <cell r="H485">
            <v>5300</v>
          </cell>
          <cell r="I485">
            <v>531</v>
          </cell>
          <cell r="J485">
            <v>15</v>
          </cell>
          <cell r="K485" t="str">
            <v>Mesa de exploración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 t="str">
            <v>Pieza</v>
          </cell>
          <cell r="V485" t="str">
            <v>FC</v>
          </cell>
        </row>
        <row r="486">
          <cell r="A486">
            <v>178</v>
          </cell>
          <cell r="B486">
            <v>2017</v>
          </cell>
          <cell r="C486">
            <v>8300</v>
          </cell>
          <cell r="D486">
            <v>2</v>
          </cell>
          <cell r="E486">
            <v>2</v>
          </cell>
          <cell r="F486">
            <v>2</v>
          </cell>
          <cell r="G486">
            <v>5000</v>
          </cell>
          <cell r="H486">
            <v>5300</v>
          </cell>
          <cell r="I486">
            <v>531</v>
          </cell>
          <cell r="J486">
            <v>16</v>
          </cell>
          <cell r="K486" t="str">
            <v>Mesa especializada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 t="str">
            <v>Pieza</v>
          </cell>
          <cell r="V486" t="str">
            <v>FC</v>
          </cell>
        </row>
        <row r="487">
          <cell r="A487">
            <v>179</v>
          </cell>
          <cell r="B487">
            <v>2017</v>
          </cell>
          <cell r="C487">
            <v>8300</v>
          </cell>
          <cell r="D487">
            <v>2</v>
          </cell>
          <cell r="E487">
            <v>2</v>
          </cell>
          <cell r="F487">
            <v>2</v>
          </cell>
          <cell r="G487">
            <v>5000</v>
          </cell>
          <cell r="H487">
            <v>5300</v>
          </cell>
          <cell r="I487">
            <v>531</v>
          </cell>
          <cell r="J487">
            <v>17</v>
          </cell>
          <cell r="K487" t="str">
            <v xml:space="preserve">Micropipeta 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 t="str">
            <v>Pieza</v>
          </cell>
          <cell r="V487" t="str">
            <v>FC</v>
          </cell>
        </row>
        <row r="488">
          <cell r="A488">
            <v>180</v>
          </cell>
          <cell r="B488">
            <v>2017</v>
          </cell>
          <cell r="C488">
            <v>8300</v>
          </cell>
          <cell r="D488">
            <v>2</v>
          </cell>
          <cell r="E488">
            <v>2</v>
          </cell>
          <cell r="F488">
            <v>2</v>
          </cell>
          <cell r="G488">
            <v>5000</v>
          </cell>
          <cell r="H488">
            <v>5300</v>
          </cell>
          <cell r="I488">
            <v>531</v>
          </cell>
          <cell r="J488">
            <v>18</v>
          </cell>
          <cell r="K488" t="str">
            <v xml:space="preserve">Microscopio 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 t="str">
            <v>Pieza</v>
          </cell>
          <cell r="V488" t="str">
            <v>FC</v>
          </cell>
        </row>
        <row r="489">
          <cell r="A489">
            <v>181</v>
          </cell>
          <cell r="B489">
            <v>2017</v>
          </cell>
          <cell r="C489">
            <v>8300</v>
          </cell>
          <cell r="D489">
            <v>2</v>
          </cell>
          <cell r="E489">
            <v>2</v>
          </cell>
          <cell r="F489">
            <v>2</v>
          </cell>
          <cell r="G489">
            <v>5000</v>
          </cell>
          <cell r="H489">
            <v>5300</v>
          </cell>
          <cell r="I489">
            <v>531</v>
          </cell>
          <cell r="J489">
            <v>19</v>
          </cell>
          <cell r="K489" t="str">
            <v>Silla de flebotomía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 t="str">
            <v>Pieza</v>
          </cell>
          <cell r="V489" t="str">
            <v>FC</v>
          </cell>
        </row>
        <row r="490">
          <cell r="A490">
            <v>182</v>
          </cell>
          <cell r="B490">
            <v>2017</v>
          </cell>
          <cell r="C490">
            <v>8300</v>
          </cell>
          <cell r="D490">
            <v>2</v>
          </cell>
          <cell r="E490">
            <v>2</v>
          </cell>
          <cell r="F490">
            <v>2</v>
          </cell>
          <cell r="G490">
            <v>5000</v>
          </cell>
          <cell r="H490">
            <v>5300</v>
          </cell>
          <cell r="I490">
            <v>531</v>
          </cell>
          <cell r="J490">
            <v>20</v>
          </cell>
          <cell r="K490" t="str">
            <v>Silla para laboratorio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 t="str">
            <v>Pieza</v>
          </cell>
          <cell r="V490" t="str">
            <v>FC</v>
          </cell>
        </row>
        <row r="491">
          <cell r="A491">
            <v>183</v>
          </cell>
          <cell r="B491">
            <v>2017</v>
          </cell>
          <cell r="C491">
            <v>8300</v>
          </cell>
          <cell r="D491">
            <v>2</v>
          </cell>
          <cell r="E491">
            <v>2</v>
          </cell>
          <cell r="F491">
            <v>2</v>
          </cell>
          <cell r="G491">
            <v>5000</v>
          </cell>
          <cell r="H491">
            <v>5300</v>
          </cell>
          <cell r="I491">
            <v>531</v>
          </cell>
          <cell r="J491">
            <v>21</v>
          </cell>
          <cell r="K491" t="str">
            <v>Ultracongelador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 t="str">
            <v>Pieza</v>
          </cell>
          <cell r="V491" t="str">
            <v>FC</v>
          </cell>
        </row>
        <row r="492">
          <cell r="A492">
            <v>184</v>
          </cell>
          <cell r="B492">
            <v>2017</v>
          </cell>
          <cell r="C492">
            <v>8300</v>
          </cell>
          <cell r="D492">
            <v>2</v>
          </cell>
          <cell r="E492">
            <v>2</v>
          </cell>
          <cell r="F492">
            <v>2</v>
          </cell>
          <cell r="G492">
            <v>5000</v>
          </cell>
          <cell r="H492">
            <v>5300</v>
          </cell>
          <cell r="I492">
            <v>531</v>
          </cell>
          <cell r="J492">
            <v>22</v>
          </cell>
          <cell r="K492" t="str">
            <v>Vitrina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 t="str">
            <v>Pieza</v>
          </cell>
          <cell r="V492" t="str">
            <v>FC</v>
          </cell>
        </row>
        <row r="493">
          <cell r="A493">
            <v>185</v>
          </cell>
          <cell r="B493">
            <v>2017</v>
          </cell>
          <cell r="C493">
            <v>8300</v>
          </cell>
          <cell r="D493">
            <v>2</v>
          </cell>
          <cell r="E493">
            <v>2</v>
          </cell>
          <cell r="F493">
            <v>2</v>
          </cell>
          <cell r="G493">
            <v>5000</v>
          </cell>
          <cell r="H493">
            <v>5300</v>
          </cell>
          <cell r="I493">
            <v>532</v>
          </cell>
          <cell r="K493" t="str">
            <v>Instrumental médico y de laboratorio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A494">
            <v>186</v>
          </cell>
          <cell r="B494">
            <v>2017</v>
          </cell>
          <cell r="C494">
            <v>8300</v>
          </cell>
          <cell r="D494">
            <v>2</v>
          </cell>
          <cell r="E494">
            <v>2</v>
          </cell>
          <cell r="F494">
            <v>2</v>
          </cell>
          <cell r="G494">
            <v>5000</v>
          </cell>
          <cell r="H494">
            <v>5300</v>
          </cell>
          <cell r="I494">
            <v>532</v>
          </cell>
          <cell r="J494">
            <v>1</v>
          </cell>
          <cell r="K494" t="str">
            <v>Agitador Vórtex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 t="str">
            <v>Pieza</v>
          </cell>
          <cell r="V494" t="str">
            <v>FC</v>
          </cell>
        </row>
        <row r="495">
          <cell r="A495">
            <v>187</v>
          </cell>
          <cell r="B495">
            <v>2017</v>
          </cell>
          <cell r="C495">
            <v>8300</v>
          </cell>
          <cell r="D495">
            <v>2</v>
          </cell>
          <cell r="E495">
            <v>2</v>
          </cell>
          <cell r="F495">
            <v>2</v>
          </cell>
          <cell r="G495">
            <v>5000</v>
          </cell>
          <cell r="H495">
            <v>5300</v>
          </cell>
          <cell r="I495">
            <v>532</v>
          </cell>
          <cell r="J495">
            <v>2</v>
          </cell>
          <cell r="K495" t="str">
            <v xml:space="preserve">Audiómetro  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 t="str">
            <v>Pieza</v>
          </cell>
          <cell r="V495" t="str">
            <v>FC</v>
          </cell>
        </row>
        <row r="496">
          <cell r="A496">
            <v>188</v>
          </cell>
          <cell r="B496">
            <v>2017</v>
          </cell>
          <cell r="C496">
            <v>8300</v>
          </cell>
          <cell r="D496">
            <v>2</v>
          </cell>
          <cell r="E496">
            <v>2</v>
          </cell>
          <cell r="F496">
            <v>2</v>
          </cell>
          <cell r="G496">
            <v>5000</v>
          </cell>
          <cell r="H496">
            <v>5300</v>
          </cell>
          <cell r="I496">
            <v>532</v>
          </cell>
          <cell r="J496">
            <v>3</v>
          </cell>
          <cell r="K496" t="str">
            <v>Baño seco de tres bloques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 t="str">
            <v>Pieza</v>
          </cell>
          <cell r="V496" t="str">
            <v>FC</v>
          </cell>
        </row>
        <row r="497">
          <cell r="A497">
            <v>189</v>
          </cell>
          <cell r="B497">
            <v>2017</v>
          </cell>
          <cell r="C497">
            <v>8300</v>
          </cell>
          <cell r="D497">
            <v>2</v>
          </cell>
          <cell r="E497">
            <v>2</v>
          </cell>
          <cell r="F497">
            <v>2</v>
          </cell>
          <cell r="G497">
            <v>5000</v>
          </cell>
          <cell r="H497">
            <v>5300</v>
          </cell>
          <cell r="I497">
            <v>532</v>
          </cell>
          <cell r="J497">
            <v>4</v>
          </cell>
          <cell r="K497" t="str">
            <v>Baño ultrasónico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 t="str">
            <v>Pieza</v>
          </cell>
          <cell r="V497" t="str">
            <v>FC</v>
          </cell>
        </row>
        <row r="498">
          <cell r="A498">
            <v>190</v>
          </cell>
          <cell r="B498">
            <v>2017</v>
          </cell>
          <cell r="C498">
            <v>8300</v>
          </cell>
          <cell r="D498">
            <v>2</v>
          </cell>
          <cell r="E498">
            <v>2</v>
          </cell>
          <cell r="F498">
            <v>2</v>
          </cell>
          <cell r="G498">
            <v>5000</v>
          </cell>
          <cell r="H498">
            <v>5300</v>
          </cell>
          <cell r="I498">
            <v>532</v>
          </cell>
          <cell r="J498">
            <v>5</v>
          </cell>
          <cell r="K498" t="str">
            <v xml:space="preserve">Báscula con estadímetro 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 t="str">
            <v>Pieza</v>
          </cell>
          <cell r="V498" t="str">
            <v>FC</v>
          </cell>
        </row>
        <row r="499">
          <cell r="A499">
            <v>191</v>
          </cell>
          <cell r="B499">
            <v>2017</v>
          </cell>
          <cell r="C499">
            <v>8300</v>
          </cell>
          <cell r="D499">
            <v>2</v>
          </cell>
          <cell r="E499">
            <v>2</v>
          </cell>
          <cell r="F499">
            <v>2</v>
          </cell>
          <cell r="G499">
            <v>5000</v>
          </cell>
          <cell r="H499">
            <v>5300</v>
          </cell>
          <cell r="I499">
            <v>532</v>
          </cell>
          <cell r="J499">
            <v>6</v>
          </cell>
          <cell r="K499" t="str">
            <v xml:space="preserve">Baumanómetro 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 t="str">
            <v>Pieza</v>
          </cell>
          <cell r="V499" t="str">
            <v>FC</v>
          </cell>
        </row>
        <row r="500">
          <cell r="A500">
            <v>192</v>
          </cell>
          <cell r="B500">
            <v>2017</v>
          </cell>
          <cell r="C500">
            <v>8300</v>
          </cell>
          <cell r="D500">
            <v>2</v>
          </cell>
          <cell r="E500">
            <v>2</v>
          </cell>
          <cell r="F500">
            <v>2</v>
          </cell>
          <cell r="G500">
            <v>5000</v>
          </cell>
          <cell r="H500">
            <v>5300</v>
          </cell>
          <cell r="I500">
            <v>532</v>
          </cell>
          <cell r="J500">
            <v>7</v>
          </cell>
          <cell r="K500" t="str">
            <v xml:space="preserve">Calibrador 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 t="str">
            <v>Pieza</v>
          </cell>
          <cell r="V500" t="str">
            <v>FC</v>
          </cell>
        </row>
        <row r="501">
          <cell r="A501">
            <v>193</v>
          </cell>
          <cell r="B501">
            <v>2017</v>
          </cell>
          <cell r="C501">
            <v>8300</v>
          </cell>
          <cell r="D501">
            <v>2</v>
          </cell>
          <cell r="E501">
            <v>2</v>
          </cell>
          <cell r="F501">
            <v>2</v>
          </cell>
          <cell r="G501">
            <v>5000</v>
          </cell>
          <cell r="H501">
            <v>5300</v>
          </cell>
          <cell r="I501">
            <v>532</v>
          </cell>
          <cell r="J501">
            <v>8</v>
          </cell>
          <cell r="K501" t="str">
            <v>Carta de Snellen para visión lejana - cercana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 t="str">
            <v>Pieza</v>
          </cell>
          <cell r="V501" t="str">
            <v>FC</v>
          </cell>
        </row>
        <row r="502">
          <cell r="A502">
            <v>194</v>
          </cell>
          <cell r="B502">
            <v>2017</v>
          </cell>
          <cell r="C502">
            <v>8300</v>
          </cell>
          <cell r="D502">
            <v>2</v>
          </cell>
          <cell r="E502">
            <v>2</v>
          </cell>
          <cell r="F502">
            <v>2</v>
          </cell>
          <cell r="G502">
            <v>5000</v>
          </cell>
          <cell r="H502">
            <v>5300</v>
          </cell>
          <cell r="I502">
            <v>532</v>
          </cell>
          <cell r="J502">
            <v>9</v>
          </cell>
          <cell r="K502" t="str">
            <v>Centrífuga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 t="str">
            <v>Pieza</v>
          </cell>
          <cell r="V502" t="str">
            <v>FC</v>
          </cell>
        </row>
        <row r="503">
          <cell r="A503">
            <v>195</v>
          </cell>
          <cell r="B503">
            <v>2017</v>
          </cell>
          <cell r="C503">
            <v>8300</v>
          </cell>
          <cell r="D503">
            <v>2</v>
          </cell>
          <cell r="E503">
            <v>2</v>
          </cell>
          <cell r="F503">
            <v>2</v>
          </cell>
          <cell r="G503">
            <v>5000</v>
          </cell>
          <cell r="H503">
            <v>5300</v>
          </cell>
          <cell r="I503">
            <v>532</v>
          </cell>
          <cell r="J503">
            <v>10</v>
          </cell>
          <cell r="K503" t="str">
            <v>Diapasón de diferentes tonalidades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 t="str">
            <v>Pieza</v>
          </cell>
          <cell r="V503" t="str">
            <v>FC</v>
          </cell>
        </row>
        <row r="504">
          <cell r="A504">
            <v>196</v>
          </cell>
          <cell r="B504">
            <v>2017</v>
          </cell>
          <cell r="C504">
            <v>8300</v>
          </cell>
          <cell r="D504">
            <v>2</v>
          </cell>
          <cell r="E504">
            <v>2</v>
          </cell>
          <cell r="F504">
            <v>2</v>
          </cell>
          <cell r="G504">
            <v>5000</v>
          </cell>
          <cell r="H504">
            <v>5300</v>
          </cell>
          <cell r="I504">
            <v>532</v>
          </cell>
          <cell r="J504">
            <v>11</v>
          </cell>
          <cell r="K504" t="str">
            <v>Higrómetro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 t="str">
            <v>Pieza</v>
          </cell>
          <cell r="V504" t="str">
            <v>FC</v>
          </cell>
        </row>
        <row r="505">
          <cell r="A505">
            <v>197</v>
          </cell>
          <cell r="B505">
            <v>2017</v>
          </cell>
          <cell r="C505">
            <v>8300</v>
          </cell>
          <cell r="D505">
            <v>2</v>
          </cell>
          <cell r="E505">
            <v>2</v>
          </cell>
          <cell r="F505">
            <v>2</v>
          </cell>
          <cell r="G505">
            <v>5000</v>
          </cell>
          <cell r="H505">
            <v>5300</v>
          </cell>
          <cell r="I505">
            <v>532</v>
          </cell>
          <cell r="J505">
            <v>12</v>
          </cell>
          <cell r="K505" t="str">
            <v>Kit de aditamentos de poligrafía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 t="str">
            <v>Pieza</v>
          </cell>
          <cell r="V505" t="str">
            <v>FC</v>
          </cell>
        </row>
        <row r="506">
          <cell r="A506">
            <v>198</v>
          </cell>
          <cell r="B506">
            <v>2017</v>
          </cell>
          <cell r="C506">
            <v>8300</v>
          </cell>
          <cell r="D506">
            <v>2</v>
          </cell>
          <cell r="E506">
            <v>2</v>
          </cell>
          <cell r="F506">
            <v>2</v>
          </cell>
          <cell r="G506">
            <v>5000</v>
          </cell>
          <cell r="H506">
            <v>5300</v>
          </cell>
          <cell r="I506">
            <v>532</v>
          </cell>
          <cell r="J506">
            <v>13</v>
          </cell>
          <cell r="K506" t="str">
            <v>Kit de sensores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 t="str">
            <v>Pieza</v>
          </cell>
          <cell r="V506" t="str">
            <v>FC</v>
          </cell>
        </row>
        <row r="507">
          <cell r="A507">
            <v>199</v>
          </cell>
          <cell r="B507">
            <v>2017</v>
          </cell>
          <cell r="C507">
            <v>8300</v>
          </cell>
          <cell r="D507">
            <v>2</v>
          </cell>
          <cell r="E507">
            <v>2</v>
          </cell>
          <cell r="F507">
            <v>2</v>
          </cell>
          <cell r="G507">
            <v>5000</v>
          </cell>
          <cell r="H507">
            <v>5300</v>
          </cell>
          <cell r="I507">
            <v>532</v>
          </cell>
          <cell r="J507">
            <v>14</v>
          </cell>
          <cell r="K507" t="str">
            <v>Kit de viales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 t="str">
            <v>Pieza</v>
          </cell>
          <cell r="V507" t="str">
            <v>FC</v>
          </cell>
        </row>
        <row r="508">
          <cell r="A508">
            <v>200</v>
          </cell>
          <cell r="B508">
            <v>2017</v>
          </cell>
          <cell r="C508">
            <v>8300</v>
          </cell>
          <cell r="D508">
            <v>2</v>
          </cell>
          <cell r="E508">
            <v>2</v>
          </cell>
          <cell r="F508">
            <v>2</v>
          </cell>
          <cell r="G508">
            <v>5000</v>
          </cell>
          <cell r="H508">
            <v>5300</v>
          </cell>
          <cell r="I508">
            <v>532</v>
          </cell>
          <cell r="J508">
            <v>15</v>
          </cell>
          <cell r="K508" t="str">
            <v>Manga de cardio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 t="str">
            <v>Pieza</v>
          </cell>
          <cell r="V508" t="str">
            <v>FC</v>
          </cell>
        </row>
        <row r="509">
          <cell r="A509">
            <v>201</v>
          </cell>
          <cell r="B509">
            <v>2017</v>
          </cell>
          <cell r="C509">
            <v>8300</v>
          </cell>
          <cell r="D509">
            <v>2</v>
          </cell>
          <cell r="E509">
            <v>2</v>
          </cell>
          <cell r="F509">
            <v>2</v>
          </cell>
          <cell r="G509">
            <v>5000</v>
          </cell>
          <cell r="H509">
            <v>5300</v>
          </cell>
          <cell r="I509">
            <v>532</v>
          </cell>
          <cell r="J509">
            <v>16</v>
          </cell>
          <cell r="K509" t="str">
            <v>Neumógrafo superior e inferior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 t="str">
            <v>Pieza</v>
          </cell>
          <cell r="V509" t="str">
            <v>FC</v>
          </cell>
        </row>
        <row r="510">
          <cell r="A510">
            <v>202</v>
          </cell>
          <cell r="B510">
            <v>2017</v>
          </cell>
          <cell r="C510">
            <v>8300</v>
          </cell>
          <cell r="D510">
            <v>2</v>
          </cell>
          <cell r="E510">
            <v>2</v>
          </cell>
          <cell r="F510">
            <v>2</v>
          </cell>
          <cell r="G510">
            <v>5000</v>
          </cell>
          <cell r="H510">
            <v>5300</v>
          </cell>
          <cell r="I510">
            <v>532</v>
          </cell>
          <cell r="J510">
            <v>17</v>
          </cell>
          <cell r="K510" t="str">
            <v>Oftalmoscopio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 t="str">
            <v>Pieza</v>
          </cell>
          <cell r="V510" t="str">
            <v>FC</v>
          </cell>
        </row>
        <row r="511">
          <cell r="A511">
            <v>203</v>
          </cell>
          <cell r="B511">
            <v>2017</v>
          </cell>
          <cell r="C511">
            <v>8300</v>
          </cell>
          <cell r="D511">
            <v>2</v>
          </cell>
          <cell r="E511">
            <v>2</v>
          </cell>
          <cell r="F511">
            <v>2</v>
          </cell>
          <cell r="G511">
            <v>5000</v>
          </cell>
          <cell r="H511">
            <v>5300</v>
          </cell>
          <cell r="I511">
            <v>532</v>
          </cell>
          <cell r="J511">
            <v>18</v>
          </cell>
          <cell r="K511" t="str">
            <v xml:space="preserve">Otoscopio 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 t="str">
            <v>Pieza</v>
          </cell>
          <cell r="V511" t="str">
            <v>FC</v>
          </cell>
        </row>
        <row r="512">
          <cell r="A512">
            <v>204</v>
          </cell>
          <cell r="B512">
            <v>2017</v>
          </cell>
          <cell r="C512">
            <v>8300</v>
          </cell>
          <cell r="D512">
            <v>2</v>
          </cell>
          <cell r="E512">
            <v>2</v>
          </cell>
          <cell r="F512">
            <v>2</v>
          </cell>
          <cell r="G512">
            <v>5000</v>
          </cell>
          <cell r="H512">
            <v>5300</v>
          </cell>
          <cell r="I512">
            <v>532</v>
          </cell>
          <cell r="J512">
            <v>19</v>
          </cell>
          <cell r="K512" t="str">
            <v>Pletismógrafo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 t="str">
            <v>Pieza</v>
          </cell>
          <cell r="V512" t="str">
            <v>FC</v>
          </cell>
        </row>
        <row r="513">
          <cell r="A513">
            <v>205</v>
          </cell>
          <cell r="B513">
            <v>2017</v>
          </cell>
          <cell r="C513">
            <v>8300</v>
          </cell>
          <cell r="D513">
            <v>2</v>
          </cell>
          <cell r="E513">
            <v>2</v>
          </cell>
          <cell r="F513">
            <v>2</v>
          </cell>
          <cell r="G513">
            <v>5000</v>
          </cell>
          <cell r="H513">
            <v>5300</v>
          </cell>
          <cell r="I513">
            <v>532</v>
          </cell>
          <cell r="J513">
            <v>20</v>
          </cell>
          <cell r="K513" t="str">
            <v>Reloj cronómetro digital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 t="str">
            <v>Pieza</v>
          </cell>
          <cell r="V513" t="str">
            <v>FC</v>
          </cell>
        </row>
        <row r="514">
          <cell r="A514">
            <v>206</v>
          </cell>
          <cell r="B514">
            <v>2017</v>
          </cell>
          <cell r="C514">
            <v>8300</v>
          </cell>
          <cell r="D514">
            <v>2</v>
          </cell>
          <cell r="E514">
            <v>2</v>
          </cell>
          <cell r="F514">
            <v>2</v>
          </cell>
          <cell r="G514">
            <v>5000</v>
          </cell>
          <cell r="H514">
            <v>5300</v>
          </cell>
          <cell r="I514">
            <v>532</v>
          </cell>
          <cell r="J514">
            <v>21</v>
          </cell>
          <cell r="K514" t="str">
            <v>Rinoscopio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 t="str">
            <v>Pieza</v>
          </cell>
          <cell r="V514" t="str">
            <v>FC</v>
          </cell>
        </row>
        <row r="515">
          <cell r="A515">
            <v>207</v>
          </cell>
          <cell r="B515">
            <v>2017</v>
          </cell>
          <cell r="C515">
            <v>8300</v>
          </cell>
          <cell r="D515">
            <v>2</v>
          </cell>
          <cell r="E515">
            <v>2</v>
          </cell>
          <cell r="F515">
            <v>2</v>
          </cell>
          <cell r="G515">
            <v>5000</v>
          </cell>
          <cell r="H515">
            <v>5400</v>
          </cell>
          <cell r="K515" t="str">
            <v>Vehículos y Equipo de Transporte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</row>
        <row r="516">
          <cell r="A516">
            <v>208</v>
          </cell>
          <cell r="B516">
            <v>2017</v>
          </cell>
          <cell r="C516">
            <v>8300</v>
          </cell>
          <cell r="D516">
            <v>2</v>
          </cell>
          <cell r="E516">
            <v>2</v>
          </cell>
          <cell r="F516">
            <v>2</v>
          </cell>
          <cell r="G516">
            <v>5000</v>
          </cell>
          <cell r="H516">
            <v>5400</v>
          </cell>
          <cell r="I516">
            <v>541</v>
          </cell>
          <cell r="K516" t="str">
            <v>Vehículos y equipo terrestre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</row>
        <row r="517">
          <cell r="A517">
            <v>209</v>
          </cell>
          <cell r="B517">
            <v>2017</v>
          </cell>
          <cell r="C517">
            <v>8300</v>
          </cell>
          <cell r="D517">
            <v>2</v>
          </cell>
          <cell r="E517">
            <v>2</v>
          </cell>
          <cell r="F517">
            <v>2</v>
          </cell>
          <cell r="G517">
            <v>5000</v>
          </cell>
          <cell r="H517">
            <v>5400</v>
          </cell>
          <cell r="I517">
            <v>541</v>
          </cell>
          <cell r="J517">
            <v>1</v>
          </cell>
          <cell r="K517" t="str">
            <v>Vehículo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 t="str">
            <v>Pieza</v>
          </cell>
          <cell r="V517" t="str">
            <v>AE</v>
          </cell>
        </row>
        <row r="518">
          <cell r="A518">
            <v>210</v>
          </cell>
          <cell r="B518">
            <v>2017</v>
          </cell>
          <cell r="C518">
            <v>8300</v>
          </cell>
          <cell r="D518">
            <v>2</v>
          </cell>
          <cell r="E518">
            <v>2</v>
          </cell>
          <cell r="F518">
            <v>2</v>
          </cell>
          <cell r="G518">
            <v>5000</v>
          </cell>
          <cell r="H518">
            <v>5400</v>
          </cell>
          <cell r="I518">
            <v>542</v>
          </cell>
          <cell r="K518" t="str">
            <v>Carrocerías y remolques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</row>
        <row r="519">
          <cell r="A519">
            <v>211</v>
          </cell>
          <cell r="B519">
            <v>2017</v>
          </cell>
          <cell r="C519">
            <v>8300</v>
          </cell>
          <cell r="D519">
            <v>2</v>
          </cell>
          <cell r="E519">
            <v>2</v>
          </cell>
          <cell r="F519">
            <v>2</v>
          </cell>
          <cell r="G519">
            <v>5000</v>
          </cell>
          <cell r="H519">
            <v>5400</v>
          </cell>
          <cell r="I519">
            <v>542</v>
          </cell>
          <cell r="J519">
            <v>1</v>
          </cell>
          <cell r="K519" t="str">
            <v>Carrocerías y remolques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 t="str">
            <v>Pieza</v>
          </cell>
          <cell r="V519" t="str">
            <v>AE</v>
          </cell>
        </row>
        <row r="520">
          <cell r="A520">
            <v>212</v>
          </cell>
          <cell r="B520">
            <v>2017</v>
          </cell>
          <cell r="C520">
            <v>8300</v>
          </cell>
          <cell r="D520">
            <v>2</v>
          </cell>
          <cell r="E520">
            <v>2</v>
          </cell>
          <cell r="F520">
            <v>2</v>
          </cell>
          <cell r="G520">
            <v>5000</v>
          </cell>
          <cell r="H520">
            <v>5600</v>
          </cell>
          <cell r="K520" t="str">
            <v>Maquinaria, otros equipos y herramientas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</row>
        <row r="521">
          <cell r="A521">
            <v>213</v>
          </cell>
          <cell r="B521">
            <v>2017</v>
          </cell>
          <cell r="C521">
            <v>8300</v>
          </cell>
          <cell r="D521">
            <v>2</v>
          </cell>
          <cell r="E521">
            <v>2</v>
          </cell>
          <cell r="F521">
            <v>2</v>
          </cell>
          <cell r="G521">
            <v>5000</v>
          </cell>
          <cell r="H521">
            <v>5600</v>
          </cell>
          <cell r="I521">
            <v>562</v>
          </cell>
          <cell r="K521" t="str">
            <v>Maquinaria y equipo industrial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</row>
        <row r="522">
          <cell r="A522">
            <v>214</v>
          </cell>
          <cell r="B522">
            <v>2017</v>
          </cell>
          <cell r="C522">
            <v>8300</v>
          </cell>
          <cell r="D522">
            <v>2</v>
          </cell>
          <cell r="E522">
            <v>2</v>
          </cell>
          <cell r="F522">
            <v>2</v>
          </cell>
          <cell r="G522">
            <v>5000</v>
          </cell>
          <cell r="H522">
            <v>5600</v>
          </cell>
          <cell r="I522">
            <v>562</v>
          </cell>
          <cell r="J522">
            <v>1</v>
          </cell>
          <cell r="K522" t="str">
            <v xml:space="preserve">Detector de metales 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 t="str">
            <v>Equipo</v>
          </cell>
          <cell r="V522" t="str">
            <v>FC</v>
          </cell>
        </row>
        <row r="523">
          <cell r="A523">
            <v>215</v>
          </cell>
          <cell r="B523">
            <v>2017</v>
          </cell>
          <cell r="C523">
            <v>8300</v>
          </cell>
          <cell r="D523">
            <v>2</v>
          </cell>
          <cell r="E523">
            <v>2</v>
          </cell>
          <cell r="F523">
            <v>2</v>
          </cell>
          <cell r="G523">
            <v>5000</v>
          </cell>
          <cell r="H523">
            <v>5600</v>
          </cell>
          <cell r="I523">
            <v>564</v>
          </cell>
          <cell r="K523" t="str">
            <v>Sistemas de aire acondicionado, calefacción y de refrigeración industrial y comercial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</row>
        <row r="524">
          <cell r="A524">
            <v>216</v>
          </cell>
          <cell r="B524">
            <v>2017</v>
          </cell>
          <cell r="C524">
            <v>8300</v>
          </cell>
          <cell r="D524">
            <v>2</v>
          </cell>
          <cell r="E524">
            <v>2</v>
          </cell>
          <cell r="F524">
            <v>2</v>
          </cell>
          <cell r="G524">
            <v>5000</v>
          </cell>
          <cell r="H524">
            <v>5600</v>
          </cell>
          <cell r="I524">
            <v>564</v>
          </cell>
          <cell r="J524">
            <v>1</v>
          </cell>
          <cell r="K524" t="str">
            <v>Aire acondicionado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 t="str">
            <v>Pieza</v>
          </cell>
          <cell r="V524" t="str">
            <v>FC</v>
          </cell>
        </row>
        <row r="525">
          <cell r="A525">
            <v>217</v>
          </cell>
          <cell r="B525">
            <v>2017</v>
          </cell>
          <cell r="C525">
            <v>8300</v>
          </cell>
          <cell r="D525">
            <v>2</v>
          </cell>
          <cell r="E525">
            <v>2</v>
          </cell>
          <cell r="F525">
            <v>2</v>
          </cell>
          <cell r="G525">
            <v>5000</v>
          </cell>
          <cell r="H525">
            <v>5600</v>
          </cell>
          <cell r="I525">
            <v>565</v>
          </cell>
          <cell r="K525" t="str">
            <v>Equipo de comunicación y telecomunicación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A526">
            <v>218</v>
          </cell>
          <cell r="B526">
            <v>2017</v>
          </cell>
          <cell r="C526">
            <v>8300</v>
          </cell>
          <cell r="D526">
            <v>2</v>
          </cell>
          <cell r="E526">
            <v>2</v>
          </cell>
          <cell r="F526">
            <v>2</v>
          </cell>
          <cell r="G526">
            <v>5000</v>
          </cell>
          <cell r="H526">
            <v>5600</v>
          </cell>
          <cell r="I526">
            <v>565</v>
          </cell>
          <cell r="J526">
            <v>1</v>
          </cell>
          <cell r="K526" t="str">
            <v xml:space="preserve">Equipo para enlaces digitales sitios 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 t="str">
            <v>Pieza</v>
          </cell>
          <cell r="V526" t="str">
            <v>FC</v>
          </cell>
        </row>
        <row r="527">
          <cell r="A527">
            <v>219</v>
          </cell>
          <cell r="B527">
            <v>2017</v>
          </cell>
          <cell r="C527">
            <v>8300</v>
          </cell>
          <cell r="D527">
            <v>2</v>
          </cell>
          <cell r="E527">
            <v>2</v>
          </cell>
          <cell r="F527">
            <v>2</v>
          </cell>
          <cell r="G527">
            <v>5000</v>
          </cell>
          <cell r="H527">
            <v>5600</v>
          </cell>
          <cell r="I527">
            <v>565</v>
          </cell>
          <cell r="J527">
            <v>2</v>
          </cell>
          <cell r="K527" t="str">
            <v>GPS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 t="str">
            <v>Pieza</v>
          </cell>
          <cell r="V527" t="str">
            <v>FC</v>
          </cell>
        </row>
        <row r="528">
          <cell r="A528">
            <v>220</v>
          </cell>
          <cell r="B528">
            <v>2017</v>
          </cell>
          <cell r="C528">
            <v>8300</v>
          </cell>
          <cell r="D528">
            <v>2</v>
          </cell>
          <cell r="E528">
            <v>2</v>
          </cell>
          <cell r="F528">
            <v>2</v>
          </cell>
          <cell r="G528">
            <v>5000</v>
          </cell>
          <cell r="H528">
            <v>5600</v>
          </cell>
          <cell r="I528">
            <v>566</v>
          </cell>
          <cell r="K528" t="str">
            <v>Equipos de generación eléctrica, aparatos y accesorios eléctricos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</row>
        <row r="529">
          <cell r="A529">
            <v>221</v>
          </cell>
          <cell r="B529">
            <v>2017</v>
          </cell>
          <cell r="C529">
            <v>8300</v>
          </cell>
          <cell r="D529">
            <v>2</v>
          </cell>
          <cell r="E529">
            <v>2</v>
          </cell>
          <cell r="F529">
            <v>2</v>
          </cell>
          <cell r="G529">
            <v>5000</v>
          </cell>
          <cell r="H529">
            <v>5600</v>
          </cell>
          <cell r="I529">
            <v>566</v>
          </cell>
          <cell r="J529">
            <v>1</v>
          </cell>
          <cell r="K529" t="str">
            <v>Planta de emergencia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 t="str">
            <v>Pieza</v>
          </cell>
          <cell r="V529" t="str">
            <v>AE</v>
          </cell>
        </row>
        <row r="530">
          <cell r="A530">
            <v>222</v>
          </cell>
          <cell r="B530">
            <v>2017</v>
          </cell>
          <cell r="C530">
            <v>8300</v>
          </cell>
          <cell r="D530">
            <v>2</v>
          </cell>
          <cell r="E530">
            <v>2</v>
          </cell>
          <cell r="F530">
            <v>2</v>
          </cell>
          <cell r="G530">
            <v>5000</v>
          </cell>
          <cell r="H530">
            <v>5600</v>
          </cell>
          <cell r="I530">
            <v>566</v>
          </cell>
          <cell r="J530">
            <v>2</v>
          </cell>
          <cell r="K530" t="str">
            <v>Regulador de voltaje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 t="str">
            <v>Pieza</v>
          </cell>
          <cell r="V530" t="str">
            <v>AE</v>
          </cell>
        </row>
        <row r="531">
          <cell r="A531">
            <v>223</v>
          </cell>
          <cell r="B531">
            <v>2017</v>
          </cell>
          <cell r="C531">
            <v>8300</v>
          </cell>
          <cell r="D531">
            <v>2</v>
          </cell>
          <cell r="E531">
            <v>2</v>
          </cell>
          <cell r="F531">
            <v>2</v>
          </cell>
          <cell r="G531">
            <v>5000</v>
          </cell>
          <cell r="H531">
            <v>5900</v>
          </cell>
          <cell r="K531" t="str">
            <v>Activos Intangibles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</row>
        <row r="532">
          <cell r="A532">
            <v>224</v>
          </cell>
          <cell r="B532">
            <v>2017</v>
          </cell>
          <cell r="C532">
            <v>8300</v>
          </cell>
          <cell r="D532">
            <v>2</v>
          </cell>
          <cell r="E532">
            <v>2</v>
          </cell>
          <cell r="F532">
            <v>2</v>
          </cell>
          <cell r="G532">
            <v>5000</v>
          </cell>
          <cell r="H532">
            <v>5900</v>
          </cell>
          <cell r="I532">
            <v>591</v>
          </cell>
          <cell r="K532" t="str">
            <v>Software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</row>
        <row r="533">
          <cell r="A533">
            <v>225</v>
          </cell>
          <cell r="B533">
            <v>2017</v>
          </cell>
          <cell r="C533">
            <v>8300</v>
          </cell>
          <cell r="D533">
            <v>2</v>
          </cell>
          <cell r="E533">
            <v>2</v>
          </cell>
          <cell r="F533">
            <v>2</v>
          </cell>
          <cell r="G533">
            <v>5000</v>
          </cell>
          <cell r="H533">
            <v>5900</v>
          </cell>
          <cell r="I533">
            <v>591</v>
          </cell>
          <cell r="J533">
            <v>1</v>
          </cell>
          <cell r="K533" t="str">
            <v>Software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 t="str">
            <v>Licencia</v>
          </cell>
          <cell r="V533" t="str">
            <v>FC</v>
          </cell>
        </row>
        <row r="534">
          <cell r="A534">
            <v>226</v>
          </cell>
          <cell r="B534">
            <v>2017</v>
          </cell>
          <cell r="C534">
            <v>8300</v>
          </cell>
          <cell r="D534">
            <v>2</v>
          </cell>
          <cell r="E534">
            <v>2</v>
          </cell>
          <cell r="F534">
            <v>2</v>
          </cell>
          <cell r="G534">
            <v>5000</v>
          </cell>
          <cell r="H534">
            <v>5900</v>
          </cell>
          <cell r="I534">
            <v>597</v>
          </cell>
          <cell r="K534" t="str">
            <v>Licencias informáticas e intelectuales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</row>
        <row r="535">
          <cell r="A535">
            <v>227</v>
          </cell>
          <cell r="B535">
            <v>2017</v>
          </cell>
          <cell r="C535">
            <v>8300</v>
          </cell>
          <cell r="D535">
            <v>2</v>
          </cell>
          <cell r="E535">
            <v>2</v>
          </cell>
          <cell r="F535">
            <v>2</v>
          </cell>
          <cell r="G535">
            <v>5000</v>
          </cell>
          <cell r="H535">
            <v>5900</v>
          </cell>
          <cell r="I535">
            <v>597</v>
          </cell>
          <cell r="J535">
            <v>1</v>
          </cell>
          <cell r="K535" t="str">
            <v>Licencias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 t="str">
            <v>Licencia</v>
          </cell>
          <cell r="V535" t="str">
            <v>FC</v>
          </cell>
        </row>
        <row r="536">
          <cell r="A536">
            <v>228</v>
          </cell>
          <cell r="B536">
            <v>2017</v>
          </cell>
          <cell r="C536">
            <v>8300</v>
          </cell>
          <cell r="D536">
            <v>2</v>
          </cell>
          <cell r="E536">
            <v>2</v>
          </cell>
          <cell r="F536">
            <v>2</v>
          </cell>
          <cell r="G536">
            <v>6000</v>
          </cell>
          <cell r="K536" t="str">
            <v>INVERSIÓN PÚBLICA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</row>
        <row r="537">
          <cell r="A537">
            <v>229</v>
          </cell>
          <cell r="B537">
            <v>2017</v>
          </cell>
          <cell r="C537">
            <v>8300</v>
          </cell>
          <cell r="D537">
            <v>2</v>
          </cell>
          <cell r="E537">
            <v>2</v>
          </cell>
          <cell r="F537">
            <v>2</v>
          </cell>
          <cell r="G537">
            <v>6000</v>
          </cell>
          <cell r="H537">
            <v>6200</v>
          </cell>
          <cell r="K537" t="str">
            <v>Obra Pública en Bienes Propios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A538">
            <v>230</v>
          </cell>
          <cell r="B538">
            <v>2017</v>
          </cell>
          <cell r="C538">
            <v>8300</v>
          </cell>
          <cell r="D538">
            <v>2</v>
          </cell>
          <cell r="E538">
            <v>2</v>
          </cell>
          <cell r="F538">
            <v>2</v>
          </cell>
          <cell r="G538">
            <v>6000</v>
          </cell>
          <cell r="H538">
            <v>6200</v>
          </cell>
          <cell r="I538">
            <v>622</v>
          </cell>
          <cell r="K538" t="str">
            <v>Edificación no habitacional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</row>
        <row r="539">
          <cell r="A539">
            <v>231</v>
          </cell>
          <cell r="B539">
            <v>2017</v>
          </cell>
          <cell r="C539">
            <v>8300</v>
          </cell>
          <cell r="D539">
            <v>2</v>
          </cell>
          <cell r="E539">
            <v>2</v>
          </cell>
          <cell r="F539">
            <v>2</v>
          </cell>
          <cell r="G539">
            <v>6000</v>
          </cell>
          <cell r="H539">
            <v>6200</v>
          </cell>
          <cell r="I539">
            <v>622</v>
          </cell>
          <cell r="J539">
            <v>1</v>
          </cell>
          <cell r="K539" t="str">
            <v>Construcción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 t="str">
            <v>Obra</v>
          </cell>
          <cell r="V539" t="str">
            <v>FC</v>
          </cell>
        </row>
        <row r="540">
          <cell r="A540">
            <v>232</v>
          </cell>
          <cell r="B540">
            <v>2017</v>
          </cell>
          <cell r="C540">
            <v>8300</v>
          </cell>
          <cell r="D540">
            <v>2</v>
          </cell>
          <cell r="E540">
            <v>2</v>
          </cell>
          <cell r="F540">
            <v>2</v>
          </cell>
          <cell r="G540">
            <v>6000</v>
          </cell>
          <cell r="H540">
            <v>6200</v>
          </cell>
          <cell r="I540">
            <v>622</v>
          </cell>
          <cell r="J540">
            <v>1</v>
          </cell>
          <cell r="K540" t="str">
            <v xml:space="preserve">Dependencia:
Nombre:
Domicilio: 
Meta: 
Etapa: 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 t="str">
            <v>Obra</v>
          </cell>
          <cell r="V540" t="str">
            <v>FC</v>
          </cell>
        </row>
        <row r="541">
          <cell r="A541">
            <v>233</v>
          </cell>
          <cell r="B541">
            <v>2017</v>
          </cell>
          <cell r="C541">
            <v>8300</v>
          </cell>
          <cell r="D541">
            <v>2</v>
          </cell>
          <cell r="E541">
            <v>2</v>
          </cell>
          <cell r="F541">
            <v>2</v>
          </cell>
          <cell r="G541">
            <v>6000</v>
          </cell>
          <cell r="H541">
            <v>6200</v>
          </cell>
          <cell r="I541">
            <v>622</v>
          </cell>
          <cell r="J541">
            <v>2</v>
          </cell>
          <cell r="K541" t="str">
            <v>Mejoramiento y/o ampliación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 t="str">
            <v>Obra</v>
          </cell>
          <cell r="V541" t="str">
            <v>FC</v>
          </cell>
        </row>
        <row r="542">
          <cell r="A542">
            <v>234</v>
          </cell>
          <cell r="B542">
            <v>2017</v>
          </cell>
          <cell r="C542">
            <v>8300</v>
          </cell>
          <cell r="D542">
            <v>2</v>
          </cell>
          <cell r="E542">
            <v>2</v>
          </cell>
          <cell r="F542">
            <v>2</v>
          </cell>
          <cell r="G542">
            <v>6000</v>
          </cell>
          <cell r="H542">
            <v>6200</v>
          </cell>
          <cell r="I542">
            <v>622</v>
          </cell>
          <cell r="J542">
            <v>2</v>
          </cell>
          <cell r="K542" t="str">
            <v xml:space="preserve">Dependencia:
Nombre:
Domicilio: 
Meta: 
Etapa: 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 t="str">
            <v>Obra</v>
          </cell>
          <cell r="V542" t="str">
            <v>FC</v>
          </cell>
        </row>
      </sheetData>
      <sheetData sheetId="4">
        <row r="2145">
          <cell r="A2145">
            <v>1</v>
          </cell>
          <cell r="B2145">
            <v>2017</v>
          </cell>
          <cell r="C2145">
            <v>8300</v>
          </cell>
          <cell r="D2145">
            <v>3</v>
          </cell>
          <cell r="E2145">
            <v>5</v>
          </cell>
          <cell r="F2145">
            <v>1</v>
          </cell>
          <cell r="K2145" t="str">
            <v xml:space="preserve">Fortalecimiento al Sistema Penitenciario Nacional </v>
          </cell>
          <cell r="L2145">
            <v>5250456.2</v>
          </cell>
          <cell r="M2145">
            <v>0</v>
          </cell>
          <cell r="N2145">
            <v>5250456.2</v>
          </cell>
          <cell r="O2145">
            <v>654500</v>
          </cell>
          <cell r="P2145">
            <v>0</v>
          </cell>
          <cell r="Q2145">
            <v>654500</v>
          </cell>
          <cell r="R2145">
            <v>5904956.2000000002</v>
          </cell>
        </row>
        <row r="2146">
          <cell r="A2146">
            <v>2</v>
          </cell>
          <cell r="B2146">
            <v>2017</v>
          </cell>
          <cell r="C2146">
            <v>8300</v>
          </cell>
          <cell r="D2146">
            <v>3</v>
          </cell>
          <cell r="E2146">
            <v>5</v>
          </cell>
          <cell r="F2146">
            <v>1</v>
          </cell>
          <cell r="G2146">
            <v>2000</v>
          </cell>
          <cell r="K2146" t="str">
            <v>MATERIALES Y SUMINISTROS</v>
          </cell>
          <cell r="L2146">
            <v>149900</v>
          </cell>
          <cell r="M2146">
            <v>0</v>
          </cell>
          <cell r="N2146">
            <v>149900</v>
          </cell>
          <cell r="O2146">
            <v>0</v>
          </cell>
          <cell r="P2146">
            <v>0</v>
          </cell>
          <cell r="Q2146">
            <v>0</v>
          </cell>
          <cell r="R2146">
            <v>149900</v>
          </cell>
        </row>
        <row r="2147">
          <cell r="A2147">
            <v>3</v>
          </cell>
          <cell r="B2147">
            <v>2017</v>
          </cell>
          <cell r="C2147">
            <v>8300</v>
          </cell>
          <cell r="D2147">
            <v>3</v>
          </cell>
          <cell r="E2147">
            <v>5</v>
          </cell>
          <cell r="F2147">
            <v>1</v>
          </cell>
          <cell r="G2147">
            <v>2000</v>
          </cell>
          <cell r="H2147">
            <v>2100</v>
          </cell>
          <cell r="K2147" t="str">
            <v>Materiales de Administración, Emisión de Documentos y Artículos Oficiales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</row>
        <row r="2148">
          <cell r="A2148">
            <v>4</v>
          </cell>
          <cell r="B2148">
            <v>2017</v>
          </cell>
          <cell r="C2148">
            <v>8300</v>
          </cell>
          <cell r="D2148">
            <v>3</v>
          </cell>
          <cell r="E2148">
            <v>5</v>
          </cell>
          <cell r="F2148">
            <v>1</v>
          </cell>
          <cell r="G2148">
            <v>2000</v>
          </cell>
          <cell r="H2148">
            <v>2100</v>
          </cell>
          <cell r="I2148">
            <v>214</v>
          </cell>
          <cell r="K2148" t="str">
            <v>Materiales, útiles y equipos menores de tecnologías de la información y comunicaciones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</row>
        <row r="2149">
          <cell r="A2149">
            <v>5</v>
          </cell>
          <cell r="B2149">
            <v>2017</v>
          </cell>
          <cell r="C2149">
            <v>8300</v>
          </cell>
          <cell r="D2149">
            <v>3</v>
          </cell>
          <cell r="E2149">
            <v>5</v>
          </cell>
          <cell r="F2149">
            <v>1</v>
          </cell>
          <cell r="G2149">
            <v>2000</v>
          </cell>
          <cell r="H2149">
            <v>2100</v>
          </cell>
          <cell r="I2149">
            <v>214</v>
          </cell>
          <cell r="J2149">
            <v>1</v>
          </cell>
          <cell r="K2149" t="str">
            <v>Materiales y útiles para el procesamiento en equipos y bienes informáticos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 t="str">
            <v>Pieza</v>
          </cell>
          <cell r="V2149" t="str">
            <v>AE</v>
          </cell>
        </row>
        <row r="2150">
          <cell r="A2150">
            <v>6</v>
          </cell>
          <cell r="B2150">
            <v>2017</v>
          </cell>
          <cell r="C2150">
            <v>8300</v>
          </cell>
          <cell r="D2150">
            <v>3</v>
          </cell>
          <cell r="E2150">
            <v>5</v>
          </cell>
          <cell r="F2150">
            <v>1</v>
          </cell>
          <cell r="G2150">
            <v>2000</v>
          </cell>
          <cell r="H2150">
            <v>2200</v>
          </cell>
          <cell r="K2150" t="str">
            <v xml:space="preserve"> Alimentos y Utensilios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</row>
        <row r="2151">
          <cell r="A2151">
            <v>7</v>
          </cell>
          <cell r="B2151">
            <v>2017</v>
          </cell>
          <cell r="C2151">
            <v>8300</v>
          </cell>
          <cell r="D2151">
            <v>3</v>
          </cell>
          <cell r="E2151">
            <v>5</v>
          </cell>
          <cell r="F2151">
            <v>1</v>
          </cell>
          <cell r="G2151">
            <v>2000</v>
          </cell>
          <cell r="H2151">
            <v>2200</v>
          </cell>
          <cell r="I2151">
            <v>223</v>
          </cell>
          <cell r="K2151" t="str">
            <v>Utensilios para el servicio de alimentación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</row>
        <row r="2152">
          <cell r="A2152">
            <v>8</v>
          </cell>
          <cell r="B2152">
            <v>2017</v>
          </cell>
          <cell r="C2152">
            <v>8300</v>
          </cell>
          <cell r="D2152">
            <v>3</v>
          </cell>
          <cell r="E2152">
            <v>5</v>
          </cell>
          <cell r="F2152">
            <v>1</v>
          </cell>
          <cell r="G2152">
            <v>2000</v>
          </cell>
          <cell r="H2152">
            <v>2200</v>
          </cell>
          <cell r="I2152">
            <v>223</v>
          </cell>
          <cell r="J2152">
            <v>1</v>
          </cell>
          <cell r="K2152" t="str">
            <v xml:space="preserve">Utensilios 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 t="str">
            <v>Pieza</v>
          </cell>
          <cell r="V2152" t="str">
            <v>FC</v>
          </cell>
        </row>
        <row r="2153">
          <cell r="A2153">
            <v>9</v>
          </cell>
          <cell r="B2153">
            <v>2017</v>
          </cell>
          <cell r="C2153">
            <v>8300</v>
          </cell>
          <cell r="D2153">
            <v>3</v>
          </cell>
          <cell r="E2153">
            <v>5</v>
          </cell>
          <cell r="F2153">
            <v>1</v>
          </cell>
          <cell r="G2153">
            <v>2000</v>
          </cell>
          <cell r="H2153">
            <v>2400</v>
          </cell>
          <cell r="K2153" t="str">
            <v>Materiales y artículos de construcción y de reparación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</row>
        <row r="2154">
          <cell r="A2154">
            <v>10</v>
          </cell>
          <cell r="B2154">
            <v>2017</v>
          </cell>
          <cell r="C2154">
            <v>8300</v>
          </cell>
          <cell r="D2154">
            <v>3</v>
          </cell>
          <cell r="E2154">
            <v>5</v>
          </cell>
          <cell r="F2154">
            <v>1</v>
          </cell>
          <cell r="G2154">
            <v>2000</v>
          </cell>
          <cell r="H2154">
            <v>2400</v>
          </cell>
          <cell r="I2154">
            <v>246</v>
          </cell>
          <cell r="K2154" t="str">
            <v>Material eléctrico y electrónico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</row>
        <row r="2155">
          <cell r="A2155">
            <v>11</v>
          </cell>
          <cell r="B2155">
            <v>2017</v>
          </cell>
          <cell r="C2155">
            <v>8300</v>
          </cell>
          <cell r="D2155">
            <v>3</v>
          </cell>
          <cell r="E2155">
            <v>5</v>
          </cell>
          <cell r="F2155">
            <v>1</v>
          </cell>
          <cell r="G2155">
            <v>2000</v>
          </cell>
          <cell r="H2155">
            <v>2400</v>
          </cell>
          <cell r="I2155">
            <v>246</v>
          </cell>
          <cell r="J2155">
            <v>1</v>
          </cell>
          <cell r="K2155" t="str">
            <v>Material eléctrico y electrónico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 t="str">
            <v>Pieza</v>
          </cell>
          <cell r="V2155" t="str">
            <v>AE</v>
          </cell>
        </row>
        <row r="2156">
          <cell r="A2156">
            <v>12</v>
          </cell>
          <cell r="B2156">
            <v>2017</v>
          </cell>
          <cell r="C2156">
            <v>8300</v>
          </cell>
          <cell r="D2156">
            <v>3</v>
          </cell>
          <cell r="E2156">
            <v>5</v>
          </cell>
          <cell r="F2156">
            <v>1</v>
          </cell>
          <cell r="G2156">
            <v>2000</v>
          </cell>
          <cell r="H2156">
            <v>2500</v>
          </cell>
          <cell r="K2156" t="str">
            <v>Productos Químicos, Farmacéuticos y de Laboratorio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</row>
        <row r="2157">
          <cell r="A2157">
            <v>13</v>
          </cell>
          <cell r="B2157">
            <v>2017</v>
          </cell>
          <cell r="C2157">
            <v>8300</v>
          </cell>
          <cell r="D2157">
            <v>3</v>
          </cell>
          <cell r="E2157">
            <v>5</v>
          </cell>
          <cell r="F2157">
            <v>1</v>
          </cell>
          <cell r="G2157">
            <v>2000</v>
          </cell>
          <cell r="H2157">
            <v>2500</v>
          </cell>
          <cell r="I2157">
            <v>253</v>
          </cell>
          <cell r="K2157" t="str">
            <v>Medicinas y productos farmacéuticos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</row>
        <row r="2158">
          <cell r="A2158">
            <v>14</v>
          </cell>
          <cell r="B2158">
            <v>2017</v>
          </cell>
          <cell r="C2158">
            <v>8300</v>
          </cell>
          <cell r="D2158">
            <v>3</v>
          </cell>
          <cell r="E2158">
            <v>5</v>
          </cell>
          <cell r="F2158">
            <v>1</v>
          </cell>
          <cell r="G2158">
            <v>2000</v>
          </cell>
          <cell r="H2158">
            <v>2500</v>
          </cell>
          <cell r="I2158">
            <v>253</v>
          </cell>
          <cell r="J2158">
            <v>1</v>
          </cell>
          <cell r="K2158" t="str">
            <v xml:space="preserve">Medicamentos para clínica contra adicciones 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 t="str">
            <v>Pieza</v>
          </cell>
          <cell r="V2158" t="str">
            <v>AE</v>
          </cell>
        </row>
        <row r="2159">
          <cell r="A2159">
            <v>15</v>
          </cell>
          <cell r="B2159">
            <v>2017</v>
          </cell>
          <cell r="C2159">
            <v>8300</v>
          </cell>
          <cell r="D2159">
            <v>3</v>
          </cell>
          <cell r="E2159">
            <v>5</v>
          </cell>
          <cell r="F2159">
            <v>1</v>
          </cell>
          <cell r="G2159">
            <v>2000</v>
          </cell>
          <cell r="H2159">
            <v>2500</v>
          </cell>
          <cell r="I2159">
            <v>254</v>
          </cell>
          <cell r="K2159" t="str">
            <v>Materiales, accesorios y suministros médicos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</row>
        <row r="2160">
          <cell r="A2160">
            <v>16</v>
          </cell>
          <cell r="B2160">
            <v>2017</v>
          </cell>
          <cell r="C2160">
            <v>8300</v>
          </cell>
          <cell r="D2160">
            <v>3</v>
          </cell>
          <cell r="E2160">
            <v>5</v>
          </cell>
          <cell r="F2160">
            <v>1</v>
          </cell>
          <cell r="G2160">
            <v>2000</v>
          </cell>
          <cell r="H2160">
            <v>2500</v>
          </cell>
          <cell r="I2160">
            <v>254</v>
          </cell>
          <cell r="J2160">
            <v>1</v>
          </cell>
          <cell r="K2160" t="str">
            <v>Materiales, accesorios y suministros médicos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 t="str">
            <v>Pieza</v>
          </cell>
          <cell r="V2160" t="str">
            <v>FC</v>
          </cell>
        </row>
        <row r="2161">
          <cell r="A2161">
            <v>17</v>
          </cell>
          <cell r="B2161">
            <v>2017</v>
          </cell>
          <cell r="C2161">
            <v>8300</v>
          </cell>
          <cell r="D2161">
            <v>3</v>
          </cell>
          <cell r="E2161">
            <v>5</v>
          </cell>
          <cell r="F2161">
            <v>1</v>
          </cell>
          <cell r="G2161">
            <v>2000</v>
          </cell>
          <cell r="H2161">
            <v>2500</v>
          </cell>
          <cell r="I2161">
            <v>255</v>
          </cell>
          <cell r="K2161" t="str">
            <v>Materiales, accesorios y suministros de laboratorio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</row>
        <row r="2162">
          <cell r="A2162">
            <v>18</v>
          </cell>
          <cell r="B2162">
            <v>2017</v>
          </cell>
          <cell r="C2162">
            <v>8300</v>
          </cell>
          <cell r="D2162">
            <v>3</v>
          </cell>
          <cell r="E2162">
            <v>5</v>
          </cell>
          <cell r="F2162">
            <v>1</v>
          </cell>
          <cell r="G2162">
            <v>2000</v>
          </cell>
          <cell r="H2162">
            <v>2500</v>
          </cell>
          <cell r="I2162">
            <v>255</v>
          </cell>
          <cell r="J2162">
            <v>1</v>
          </cell>
          <cell r="K2162" t="str">
            <v>Materiales, accesorios y suministros de laboratorio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 t="str">
            <v>Pieza</v>
          </cell>
          <cell r="V2162" t="str">
            <v>FC</v>
          </cell>
        </row>
        <row r="2163">
          <cell r="A2163">
            <v>19</v>
          </cell>
          <cell r="B2163">
            <v>2017</v>
          </cell>
          <cell r="C2163">
            <v>8300</v>
          </cell>
          <cell r="D2163">
            <v>3</v>
          </cell>
          <cell r="E2163">
            <v>5</v>
          </cell>
          <cell r="F2163">
            <v>1</v>
          </cell>
          <cell r="G2163">
            <v>2000</v>
          </cell>
          <cell r="H2163">
            <v>2500</v>
          </cell>
          <cell r="I2163">
            <v>259</v>
          </cell>
          <cell r="K2163" t="str">
            <v>Otros productos químicos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</row>
        <row r="2164">
          <cell r="A2164">
            <v>20</v>
          </cell>
          <cell r="B2164">
            <v>2017</v>
          </cell>
          <cell r="C2164">
            <v>8300</v>
          </cell>
          <cell r="D2164">
            <v>3</v>
          </cell>
          <cell r="E2164">
            <v>5</v>
          </cell>
          <cell r="F2164">
            <v>1</v>
          </cell>
          <cell r="G2164">
            <v>2000</v>
          </cell>
          <cell r="H2164">
            <v>2500</v>
          </cell>
          <cell r="I2164">
            <v>259</v>
          </cell>
          <cell r="J2164">
            <v>1</v>
          </cell>
          <cell r="K2164" t="str">
            <v>Otros productos químicos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 t="str">
            <v>Especificar (Kg, lt,Cm3, Pza, Etc.)</v>
          </cell>
          <cell r="V2164" t="str">
            <v>FC</v>
          </cell>
        </row>
        <row r="2165">
          <cell r="A2165">
            <v>21</v>
          </cell>
          <cell r="B2165">
            <v>2017</v>
          </cell>
          <cell r="C2165">
            <v>8300</v>
          </cell>
          <cell r="D2165">
            <v>3</v>
          </cell>
          <cell r="E2165">
            <v>5</v>
          </cell>
          <cell r="F2165">
            <v>1</v>
          </cell>
          <cell r="G2165">
            <v>2000</v>
          </cell>
          <cell r="H2165">
            <v>2700</v>
          </cell>
          <cell r="K2165" t="str">
            <v>Vestuario, Blancos, Prendas de Protección y Artículos Deportivos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</row>
        <row r="2166">
          <cell r="A2166">
            <v>22</v>
          </cell>
          <cell r="B2166">
            <v>2017</v>
          </cell>
          <cell r="C2166">
            <v>8300</v>
          </cell>
          <cell r="D2166">
            <v>3</v>
          </cell>
          <cell r="E2166">
            <v>5</v>
          </cell>
          <cell r="F2166">
            <v>1</v>
          </cell>
          <cell r="G2166">
            <v>2000</v>
          </cell>
          <cell r="H2166">
            <v>2700</v>
          </cell>
          <cell r="I2166">
            <v>271</v>
          </cell>
          <cell r="K2166" t="str">
            <v>Vestuario y uniformes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</row>
        <row r="2167">
          <cell r="A2167">
            <v>23</v>
          </cell>
          <cell r="B2167">
            <v>2017</v>
          </cell>
          <cell r="C2167">
            <v>8300</v>
          </cell>
          <cell r="D2167">
            <v>3</v>
          </cell>
          <cell r="E2167">
            <v>5</v>
          </cell>
          <cell r="F2167">
            <v>1</v>
          </cell>
          <cell r="G2167">
            <v>2000</v>
          </cell>
          <cell r="H2167">
            <v>2700</v>
          </cell>
          <cell r="I2167">
            <v>271</v>
          </cell>
          <cell r="J2167">
            <v>1</v>
          </cell>
          <cell r="K2167" t="str">
            <v>Vestuario y uniformes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 t="str">
            <v>Par
Pieza</v>
          </cell>
          <cell r="V2167" t="str">
            <v>FC</v>
          </cell>
        </row>
        <row r="2168">
          <cell r="A2168">
            <v>24</v>
          </cell>
          <cell r="B2168">
            <v>2017</v>
          </cell>
          <cell r="C2168">
            <v>8300</v>
          </cell>
          <cell r="D2168">
            <v>3</v>
          </cell>
          <cell r="E2168">
            <v>5</v>
          </cell>
          <cell r="F2168">
            <v>1</v>
          </cell>
          <cell r="G2168">
            <v>2000</v>
          </cell>
          <cell r="H2168">
            <v>2700</v>
          </cell>
          <cell r="I2168">
            <v>272</v>
          </cell>
          <cell r="K2168" t="str">
            <v>Prendas de seguridad y protección personal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</row>
        <row r="2169">
          <cell r="A2169">
            <v>25</v>
          </cell>
          <cell r="B2169">
            <v>2017</v>
          </cell>
          <cell r="C2169">
            <v>8300</v>
          </cell>
          <cell r="D2169">
            <v>3</v>
          </cell>
          <cell r="E2169">
            <v>5</v>
          </cell>
          <cell r="F2169">
            <v>1</v>
          </cell>
          <cell r="G2169">
            <v>2000</v>
          </cell>
          <cell r="H2169">
            <v>2700</v>
          </cell>
          <cell r="I2169">
            <v>272</v>
          </cell>
          <cell r="J2169">
            <v>1</v>
          </cell>
          <cell r="K2169" t="str">
            <v>Botas tácticas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 t="str">
            <v>Pieza</v>
          </cell>
          <cell r="V2169" t="str">
            <v>FC</v>
          </cell>
        </row>
        <row r="2170">
          <cell r="A2170">
            <v>26</v>
          </cell>
          <cell r="B2170">
            <v>2017</v>
          </cell>
          <cell r="C2170">
            <v>8300</v>
          </cell>
          <cell r="D2170">
            <v>3</v>
          </cell>
          <cell r="E2170">
            <v>5</v>
          </cell>
          <cell r="F2170">
            <v>1</v>
          </cell>
          <cell r="G2170">
            <v>2000</v>
          </cell>
          <cell r="H2170">
            <v>2700</v>
          </cell>
          <cell r="I2170">
            <v>272</v>
          </cell>
          <cell r="J2170">
            <v>2</v>
          </cell>
          <cell r="K2170" t="str">
            <v>Careta fibra de vidrio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 t="str">
            <v>Pieza</v>
          </cell>
          <cell r="V2170" t="str">
            <v>AE</v>
          </cell>
        </row>
        <row r="2171">
          <cell r="A2171">
            <v>27</v>
          </cell>
          <cell r="B2171">
            <v>2017</v>
          </cell>
          <cell r="C2171">
            <v>8300</v>
          </cell>
          <cell r="D2171">
            <v>3</v>
          </cell>
          <cell r="E2171">
            <v>5</v>
          </cell>
          <cell r="F2171">
            <v>1</v>
          </cell>
          <cell r="G2171">
            <v>2000</v>
          </cell>
          <cell r="H2171">
            <v>2700</v>
          </cell>
          <cell r="I2171">
            <v>272</v>
          </cell>
          <cell r="J2171">
            <v>3</v>
          </cell>
          <cell r="K2171" t="str">
            <v>Careta para soldar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 t="str">
            <v>Pieza</v>
          </cell>
          <cell r="V2171" t="str">
            <v>AE</v>
          </cell>
        </row>
        <row r="2172">
          <cell r="A2172">
            <v>28</v>
          </cell>
          <cell r="B2172">
            <v>2017</v>
          </cell>
          <cell r="C2172">
            <v>8300</v>
          </cell>
          <cell r="D2172">
            <v>3</v>
          </cell>
          <cell r="E2172">
            <v>5</v>
          </cell>
          <cell r="F2172">
            <v>1</v>
          </cell>
          <cell r="G2172">
            <v>2000</v>
          </cell>
          <cell r="H2172">
            <v>2700</v>
          </cell>
          <cell r="I2172">
            <v>272</v>
          </cell>
          <cell r="J2172">
            <v>5</v>
          </cell>
          <cell r="K2172" t="str">
            <v>Cinturón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 t="str">
            <v>Pieza</v>
          </cell>
          <cell r="V2172" t="str">
            <v>FC</v>
          </cell>
        </row>
        <row r="2173">
          <cell r="A2173">
            <v>29</v>
          </cell>
          <cell r="B2173">
            <v>2017</v>
          </cell>
          <cell r="C2173">
            <v>8300</v>
          </cell>
          <cell r="D2173">
            <v>3</v>
          </cell>
          <cell r="E2173">
            <v>5</v>
          </cell>
          <cell r="F2173">
            <v>1</v>
          </cell>
          <cell r="G2173">
            <v>2000</v>
          </cell>
          <cell r="H2173">
            <v>2700</v>
          </cell>
          <cell r="I2173">
            <v>272</v>
          </cell>
          <cell r="J2173">
            <v>6</v>
          </cell>
          <cell r="K2173" t="str">
            <v>Fornitura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 t="str">
            <v>Pieza</v>
          </cell>
          <cell r="V2173" t="str">
            <v>FC</v>
          </cell>
        </row>
        <row r="2174">
          <cell r="A2174">
            <v>30</v>
          </cell>
          <cell r="B2174">
            <v>2017</v>
          </cell>
          <cell r="C2174">
            <v>8300</v>
          </cell>
          <cell r="D2174">
            <v>3</v>
          </cell>
          <cell r="E2174">
            <v>5</v>
          </cell>
          <cell r="F2174">
            <v>1</v>
          </cell>
          <cell r="G2174">
            <v>2000</v>
          </cell>
          <cell r="H2174">
            <v>2700</v>
          </cell>
          <cell r="I2174">
            <v>272</v>
          </cell>
          <cell r="J2174">
            <v>7</v>
          </cell>
          <cell r="K2174" t="str">
            <v>Fundas para chaleco antibalas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 t="str">
            <v>Pieza</v>
          </cell>
          <cell r="V2174" t="str">
            <v>FC</v>
          </cell>
        </row>
        <row r="2175">
          <cell r="A2175">
            <v>31</v>
          </cell>
          <cell r="B2175">
            <v>2017</v>
          </cell>
          <cell r="C2175">
            <v>8300</v>
          </cell>
          <cell r="D2175">
            <v>3</v>
          </cell>
          <cell r="E2175">
            <v>5</v>
          </cell>
          <cell r="F2175">
            <v>1</v>
          </cell>
          <cell r="G2175">
            <v>2000</v>
          </cell>
          <cell r="H2175">
            <v>2700</v>
          </cell>
          <cell r="I2175">
            <v>272</v>
          </cell>
          <cell r="J2175">
            <v>8</v>
          </cell>
          <cell r="K2175" t="str">
            <v>Gafas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 t="str">
            <v>Pieza</v>
          </cell>
          <cell r="V2175" t="str">
            <v>FC</v>
          </cell>
        </row>
        <row r="2176">
          <cell r="A2176">
            <v>32</v>
          </cell>
          <cell r="B2176">
            <v>2017</v>
          </cell>
          <cell r="C2176">
            <v>8300</v>
          </cell>
          <cell r="D2176">
            <v>3</v>
          </cell>
          <cell r="E2176">
            <v>5</v>
          </cell>
          <cell r="F2176">
            <v>1</v>
          </cell>
          <cell r="G2176">
            <v>2000</v>
          </cell>
          <cell r="H2176">
            <v>2700</v>
          </cell>
          <cell r="I2176">
            <v>272</v>
          </cell>
          <cell r="J2176">
            <v>9</v>
          </cell>
          <cell r="K2176" t="str">
            <v>Guantes para soldar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 t="str">
            <v>Pieza</v>
          </cell>
          <cell r="V2176" t="str">
            <v>AE</v>
          </cell>
        </row>
        <row r="2177">
          <cell r="A2177">
            <v>33</v>
          </cell>
          <cell r="B2177">
            <v>2017</v>
          </cell>
          <cell r="C2177">
            <v>8300</v>
          </cell>
          <cell r="D2177">
            <v>3</v>
          </cell>
          <cell r="E2177">
            <v>5</v>
          </cell>
          <cell r="F2177">
            <v>1</v>
          </cell>
          <cell r="G2177">
            <v>2000</v>
          </cell>
          <cell r="H2177">
            <v>2700</v>
          </cell>
          <cell r="I2177">
            <v>272</v>
          </cell>
          <cell r="J2177">
            <v>10</v>
          </cell>
          <cell r="K2177" t="str">
            <v>Impermeable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 t="str">
            <v>Pieza</v>
          </cell>
          <cell r="V2177" t="str">
            <v>FC</v>
          </cell>
        </row>
        <row r="2178">
          <cell r="A2178">
            <v>34</v>
          </cell>
          <cell r="B2178">
            <v>2017</v>
          </cell>
          <cell r="C2178">
            <v>8300</v>
          </cell>
          <cell r="D2178">
            <v>3</v>
          </cell>
          <cell r="E2178">
            <v>5</v>
          </cell>
          <cell r="F2178">
            <v>1</v>
          </cell>
          <cell r="G2178">
            <v>2000</v>
          </cell>
          <cell r="H2178">
            <v>2700</v>
          </cell>
          <cell r="I2178">
            <v>272</v>
          </cell>
          <cell r="J2178">
            <v>11</v>
          </cell>
          <cell r="K2178" t="str">
            <v>Mandil para soldar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 t="str">
            <v>Pieza</v>
          </cell>
          <cell r="V2178" t="str">
            <v>AE</v>
          </cell>
        </row>
        <row r="2179">
          <cell r="A2179">
            <v>35</v>
          </cell>
          <cell r="B2179">
            <v>2017</v>
          </cell>
          <cell r="C2179">
            <v>8300</v>
          </cell>
          <cell r="D2179">
            <v>3</v>
          </cell>
          <cell r="E2179">
            <v>5</v>
          </cell>
          <cell r="F2179">
            <v>1</v>
          </cell>
          <cell r="G2179">
            <v>2000</v>
          </cell>
          <cell r="H2179">
            <v>2700</v>
          </cell>
          <cell r="I2179">
            <v>273</v>
          </cell>
          <cell r="K2179" t="str">
            <v>Artículos deportivos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</row>
        <row r="2180">
          <cell r="A2180">
            <v>36</v>
          </cell>
          <cell r="B2180">
            <v>2017</v>
          </cell>
          <cell r="C2180">
            <v>8300</v>
          </cell>
          <cell r="D2180">
            <v>3</v>
          </cell>
          <cell r="E2180">
            <v>5</v>
          </cell>
          <cell r="F2180">
            <v>1</v>
          </cell>
          <cell r="G2180">
            <v>2000</v>
          </cell>
          <cell r="H2180">
            <v>2700</v>
          </cell>
          <cell r="I2180">
            <v>273</v>
          </cell>
          <cell r="J2180">
            <v>1</v>
          </cell>
          <cell r="K2180" t="str">
            <v xml:space="preserve"> Artículos deportivos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 t="str">
            <v>Pieza</v>
          </cell>
          <cell r="V2180" t="str">
            <v>AE</v>
          </cell>
        </row>
        <row r="2181">
          <cell r="A2181">
            <v>37</v>
          </cell>
          <cell r="B2181">
            <v>2017</v>
          </cell>
          <cell r="C2181">
            <v>8300</v>
          </cell>
          <cell r="D2181">
            <v>3</v>
          </cell>
          <cell r="E2181">
            <v>5</v>
          </cell>
          <cell r="F2181">
            <v>1</v>
          </cell>
          <cell r="G2181">
            <v>2000</v>
          </cell>
          <cell r="H2181">
            <v>2700</v>
          </cell>
          <cell r="I2181">
            <v>275</v>
          </cell>
          <cell r="K2181" t="str">
            <v>Blancos y otros productos textiles, excepto prendas de vestir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</row>
        <row r="2182">
          <cell r="A2182">
            <v>38</v>
          </cell>
          <cell r="B2182">
            <v>2017</v>
          </cell>
          <cell r="C2182">
            <v>8300</v>
          </cell>
          <cell r="D2182">
            <v>3</v>
          </cell>
          <cell r="E2182">
            <v>5</v>
          </cell>
          <cell r="F2182">
            <v>1</v>
          </cell>
          <cell r="G2182">
            <v>2000</v>
          </cell>
          <cell r="H2182">
            <v>2700</v>
          </cell>
          <cell r="I2182">
            <v>275</v>
          </cell>
          <cell r="J2182">
            <v>1</v>
          </cell>
          <cell r="K2182" t="str">
            <v>Blancos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 t="str">
            <v xml:space="preserve">Pieza
Juego
</v>
          </cell>
          <cell r="V2182" t="str">
            <v>FC</v>
          </cell>
        </row>
        <row r="2183">
          <cell r="A2183">
            <v>39</v>
          </cell>
          <cell r="B2183">
            <v>2017</v>
          </cell>
          <cell r="C2183">
            <v>8300</v>
          </cell>
          <cell r="D2183">
            <v>3</v>
          </cell>
          <cell r="E2183">
            <v>5</v>
          </cell>
          <cell r="F2183">
            <v>1</v>
          </cell>
          <cell r="G2183">
            <v>2000</v>
          </cell>
          <cell r="H2183">
            <v>2800</v>
          </cell>
          <cell r="K2183" t="str">
            <v>Materiales y Suministros para Seguridad</v>
          </cell>
          <cell r="L2183">
            <v>149900</v>
          </cell>
          <cell r="M2183">
            <v>0</v>
          </cell>
          <cell r="N2183">
            <v>149900</v>
          </cell>
          <cell r="O2183">
            <v>0</v>
          </cell>
          <cell r="P2183">
            <v>0</v>
          </cell>
          <cell r="Q2183">
            <v>0</v>
          </cell>
          <cell r="R2183">
            <v>149900</v>
          </cell>
        </row>
        <row r="2184">
          <cell r="A2184">
            <v>40</v>
          </cell>
          <cell r="B2184">
            <v>2017</v>
          </cell>
          <cell r="C2184">
            <v>8300</v>
          </cell>
          <cell r="D2184">
            <v>3</v>
          </cell>
          <cell r="E2184">
            <v>5</v>
          </cell>
          <cell r="F2184">
            <v>1</v>
          </cell>
          <cell r="G2184">
            <v>2000</v>
          </cell>
          <cell r="H2184">
            <v>2800</v>
          </cell>
          <cell r="I2184">
            <v>282</v>
          </cell>
          <cell r="K2184" t="str">
            <v>Materiales de seguridad pública</v>
          </cell>
          <cell r="L2184">
            <v>35000</v>
          </cell>
          <cell r="M2184">
            <v>0</v>
          </cell>
          <cell r="N2184">
            <v>35000</v>
          </cell>
          <cell r="O2184">
            <v>0</v>
          </cell>
          <cell r="P2184">
            <v>0</v>
          </cell>
          <cell r="Q2184">
            <v>0</v>
          </cell>
          <cell r="R2184">
            <v>35000</v>
          </cell>
        </row>
        <row r="2185">
          <cell r="A2185">
            <v>41</v>
          </cell>
          <cell r="B2185">
            <v>2017</v>
          </cell>
          <cell r="C2185">
            <v>8300</v>
          </cell>
          <cell r="D2185">
            <v>3</v>
          </cell>
          <cell r="E2185">
            <v>5</v>
          </cell>
          <cell r="F2185">
            <v>1</v>
          </cell>
          <cell r="G2185">
            <v>2000</v>
          </cell>
          <cell r="H2185">
            <v>2800</v>
          </cell>
          <cell r="I2185">
            <v>282</v>
          </cell>
          <cell r="J2185">
            <v>1</v>
          </cell>
          <cell r="K2185" t="str">
            <v>Balas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 t="str">
            <v>Pieza</v>
          </cell>
          <cell r="V2185" t="str">
            <v>FC</v>
          </cell>
        </row>
        <row r="2186">
          <cell r="A2186">
            <v>42</v>
          </cell>
          <cell r="B2186">
            <v>2017</v>
          </cell>
          <cell r="C2186">
            <v>8300</v>
          </cell>
          <cell r="D2186">
            <v>3</v>
          </cell>
          <cell r="E2186">
            <v>5</v>
          </cell>
          <cell r="F2186">
            <v>1</v>
          </cell>
          <cell r="G2186">
            <v>2000</v>
          </cell>
          <cell r="H2186">
            <v>2800</v>
          </cell>
          <cell r="I2186">
            <v>282</v>
          </cell>
          <cell r="J2186">
            <v>2</v>
          </cell>
          <cell r="K2186" t="str">
            <v xml:space="preserve">Cargas 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 t="str">
            <v>Pieza</v>
          </cell>
          <cell r="V2186" t="str">
            <v>FC</v>
          </cell>
        </row>
        <row r="2187">
          <cell r="A2187">
            <v>43</v>
          </cell>
          <cell r="B2187">
            <v>2017</v>
          </cell>
          <cell r="C2187">
            <v>8300</v>
          </cell>
          <cell r="D2187">
            <v>3</v>
          </cell>
          <cell r="E2187">
            <v>5</v>
          </cell>
          <cell r="F2187">
            <v>1</v>
          </cell>
          <cell r="G2187">
            <v>2000</v>
          </cell>
          <cell r="H2187">
            <v>2800</v>
          </cell>
          <cell r="I2187">
            <v>282</v>
          </cell>
          <cell r="J2187">
            <v>3</v>
          </cell>
          <cell r="K2187" t="str">
            <v>Cartuchos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 t="str">
            <v>Pieza</v>
          </cell>
          <cell r="V2187" t="str">
            <v>FC</v>
          </cell>
        </row>
        <row r="2188">
          <cell r="A2188">
            <v>44</v>
          </cell>
          <cell r="B2188">
            <v>2017</v>
          </cell>
          <cell r="C2188">
            <v>8300</v>
          </cell>
          <cell r="D2188">
            <v>3</v>
          </cell>
          <cell r="E2188">
            <v>5</v>
          </cell>
          <cell r="F2188">
            <v>1</v>
          </cell>
          <cell r="G2188">
            <v>2000</v>
          </cell>
          <cell r="H2188">
            <v>2800</v>
          </cell>
          <cell r="I2188">
            <v>282</v>
          </cell>
          <cell r="J2188">
            <v>4</v>
          </cell>
          <cell r="K2188" t="str">
            <v>Espray con agresivo químico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 t="str">
            <v>Pieza</v>
          </cell>
          <cell r="V2188" t="str">
            <v>FC</v>
          </cell>
        </row>
        <row r="2189">
          <cell r="A2189">
            <v>45</v>
          </cell>
          <cell r="B2189">
            <v>2017</v>
          </cell>
          <cell r="C2189">
            <v>8300</v>
          </cell>
          <cell r="D2189">
            <v>3</v>
          </cell>
          <cell r="E2189">
            <v>5</v>
          </cell>
          <cell r="F2189">
            <v>1</v>
          </cell>
          <cell r="G2189">
            <v>2000</v>
          </cell>
          <cell r="H2189">
            <v>2800</v>
          </cell>
          <cell r="I2189">
            <v>282</v>
          </cell>
          <cell r="J2189">
            <v>5</v>
          </cell>
          <cell r="K2189" t="str">
            <v>Gas lacrimógeno</v>
          </cell>
          <cell r="L2189">
            <v>35000</v>
          </cell>
          <cell r="M2189">
            <v>0</v>
          </cell>
          <cell r="N2189">
            <v>35000</v>
          </cell>
          <cell r="O2189">
            <v>0</v>
          </cell>
          <cell r="P2189">
            <v>0</v>
          </cell>
          <cell r="Q2189">
            <v>0</v>
          </cell>
          <cell r="R2189">
            <v>35000</v>
          </cell>
          <cell r="S2189" t="str">
            <v>Pieza</v>
          </cell>
          <cell r="T2189">
            <v>100</v>
          </cell>
          <cell r="V2189" t="str">
            <v>FC</v>
          </cell>
        </row>
        <row r="2190">
          <cell r="A2190">
            <v>46</v>
          </cell>
          <cell r="B2190">
            <v>2017</v>
          </cell>
          <cell r="C2190">
            <v>8300</v>
          </cell>
          <cell r="D2190">
            <v>3</v>
          </cell>
          <cell r="E2190">
            <v>5</v>
          </cell>
          <cell r="F2190">
            <v>1</v>
          </cell>
          <cell r="G2190">
            <v>2000</v>
          </cell>
          <cell r="H2190">
            <v>2800</v>
          </cell>
          <cell r="I2190">
            <v>282</v>
          </cell>
          <cell r="J2190">
            <v>6</v>
          </cell>
          <cell r="K2190" t="str">
            <v xml:space="preserve">Granadas 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 t="str">
            <v>Pieza</v>
          </cell>
          <cell r="V2190" t="str">
            <v>FC</v>
          </cell>
        </row>
        <row r="2191">
          <cell r="A2191">
            <v>47</v>
          </cell>
          <cell r="B2191">
            <v>2017</v>
          </cell>
          <cell r="C2191">
            <v>8300</v>
          </cell>
          <cell r="D2191">
            <v>3</v>
          </cell>
          <cell r="E2191">
            <v>5</v>
          </cell>
          <cell r="F2191">
            <v>1</v>
          </cell>
          <cell r="G2191">
            <v>2000</v>
          </cell>
          <cell r="H2191">
            <v>2800</v>
          </cell>
          <cell r="I2191">
            <v>282</v>
          </cell>
          <cell r="J2191">
            <v>7</v>
          </cell>
          <cell r="K2191" t="str">
            <v>Municiones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 t="str">
            <v>Pieza</v>
          </cell>
          <cell r="V2191" t="str">
            <v>FC</v>
          </cell>
        </row>
        <row r="2192">
          <cell r="A2192">
            <v>48</v>
          </cell>
          <cell r="B2192">
            <v>2017</v>
          </cell>
          <cell r="C2192">
            <v>8300</v>
          </cell>
          <cell r="D2192">
            <v>3</v>
          </cell>
          <cell r="E2192">
            <v>5</v>
          </cell>
          <cell r="F2192">
            <v>1</v>
          </cell>
          <cell r="G2192">
            <v>2000</v>
          </cell>
          <cell r="H2192">
            <v>2800</v>
          </cell>
          <cell r="I2192">
            <v>283</v>
          </cell>
          <cell r="K2192" t="str">
            <v>Prendas de protección para seguridad pública y nacional</v>
          </cell>
          <cell r="L2192">
            <v>114900</v>
          </cell>
          <cell r="M2192">
            <v>0</v>
          </cell>
          <cell r="N2192">
            <v>114900</v>
          </cell>
          <cell r="O2192">
            <v>0</v>
          </cell>
          <cell r="P2192">
            <v>0</v>
          </cell>
          <cell r="Q2192">
            <v>0</v>
          </cell>
          <cell r="R2192">
            <v>114900</v>
          </cell>
        </row>
        <row r="2193">
          <cell r="A2193">
            <v>49</v>
          </cell>
          <cell r="B2193">
            <v>2017</v>
          </cell>
          <cell r="C2193">
            <v>8300</v>
          </cell>
          <cell r="D2193">
            <v>3</v>
          </cell>
          <cell r="E2193">
            <v>5</v>
          </cell>
          <cell r="F2193">
            <v>1</v>
          </cell>
          <cell r="G2193">
            <v>2000</v>
          </cell>
          <cell r="H2193">
            <v>2800</v>
          </cell>
          <cell r="I2193">
            <v>283</v>
          </cell>
          <cell r="J2193">
            <v>1</v>
          </cell>
          <cell r="K2193" t="str">
            <v>Bastón retráctil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 t="str">
            <v>Pieza</v>
          </cell>
          <cell r="V2193" t="str">
            <v>FC</v>
          </cell>
        </row>
        <row r="2194">
          <cell r="A2194">
            <v>50</v>
          </cell>
          <cell r="B2194">
            <v>2017</v>
          </cell>
          <cell r="C2194">
            <v>8300</v>
          </cell>
          <cell r="D2194">
            <v>3</v>
          </cell>
          <cell r="E2194">
            <v>5</v>
          </cell>
          <cell r="F2194">
            <v>1</v>
          </cell>
          <cell r="G2194">
            <v>2000</v>
          </cell>
          <cell r="H2194">
            <v>2800</v>
          </cell>
          <cell r="I2194">
            <v>283</v>
          </cell>
          <cell r="J2194">
            <v>2</v>
          </cell>
          <cell r="K2194" t="str">
            <v xml:space="preserve">Binoculares 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 t="str">
            <v>Pieza</v>
          </cell>
          <cell r="V2194" t="str">
            <v>FC</v>
          </cell>
        </row>
        <row r="2195">
          <cell r="A2195">
            <v>51</v>
          </cell>
          <cell r="B2195">
            <v>2017</v>
          </cell>
          <cell r="C2195">
            <v>8300</v>
          </cell>
          <cell r="D2195">
            <v>3</v>
          </cell>
          <cell r="E2195">
            <v>5</v>
          </cell>
          <cell r="F2195">
            <v>1</v>
          </cell>
          <cell r="G2195">
            <v>2000</v>
          </cell>
          <cell r="H2195">
            <v>2800</v>
          </cell>
          <cell r="I2195">
            <v>283</v>
          </cell>
          <cell r="J2195">
            <v>3</v>
          </cell>
          <cell r="K2195" t="str">
            <v xml:space="preserve">Casco 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 t="str">
            <v>Pieza</v>
          </cell>
          <cell r="V2195" t="str">
            <v>FC</v>
          </cell>
        </row>
        <row r="2196">
          <cell r="A2196">
            <v>52</v>
          </cell>
          <cell r="B2196">
            <v>2017</v>
          </cell>
          <cell r="C2196">
            <v>8300</v>
          </cell>
          <cell r="D2196">
            <v>3</v>
          </cell>
          <cell r="E2196">
            <v>5</v>
          </cell>
          <cell r="F2196">
            <v>1</v>
          </cell>
          <cell r="G2196">
            <v>2000</v>
          </cell>
          <cell r="H2196">
            <v>2800</v>
          </cell>
          <cell r="I2196">
            <v>283</v>
          </cell>
          <cell r="J2196">
            <v>4</v>
          </cell>
          <cell r="K2196" t="str">
            <v xml:space="preserve">Chaleco 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 t="str">
            <v>Pieza</v>
          </cell>
          <cell r="V2196" t="str">
            <v>FC</v>
          </cell>
        </row>
        <row r="2197">
          <cell r="A2197">
            <v>53</v>
          </cell>
          <cell r="B2197">
            <v>2017</v>
          </cell>
          <cell r="C2197">
            <v>8300</v>
          </cell>
          <cell r="D2197">
            <v>3</v>
          </cell>
          <cell r="E2197">
            <v>5</v>
          </cell>
          <cell r="F2197">
            <v>1</v>
          </cell>
          <cell r="G2197">
            <v>2000</v>
          </cell>
          <cell r="H2197">
            <v>2800</v>
          </cell>
          <cell r="I2197">
            <v>283</v>
          </cell>
          <cell r="J2197">
            <v>5</v>
          </cell>
          <cell r="K2197" t="str">
            <v>Cinturón de restricción de movimiento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 t="str">
            <v>Pieza</v>
          </cell>
          <cell r="V2197" t="str">
            <v>FC</v>
          </cell>
        </row>
        <row r="2198">
          <cell r="A2198">
            <v>54</v>
          </cell>
          <cell r="B2198">
            <v>2017</v>
          </cell>
          <cell r="C2198">
            <v>8300</v>
          </cell>
          <cell r="D2198">
            <v>3</v>
          </cell>
          <cell r="E2198">
            <v>5</v>
          </cell>
          <cell r="F2198">
            <v>1</v>
          </cell>
          <cell r="G2198">
            <v>2000</v>
          </cell>
          <cell r="H2198">
            <v>2800</v>
          </cell>
          <cell r="I2198">
            <v>283</v>
          </cell>
          <cell r="J2198">
            <v>6</v>
          </cell>
          <cell r="K2198" t="str">
            <v xml:space="preserve">Coderas 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 t="str">
            <v>Pieza</v>
          </cell>
          <cell r="V2198" t="str">
            <v>FC</v>
          </cell>
        </row>
        <row r="2199">
          <cell r="A2199">
            <v>55</v>
          </cell>
          <cell r="B2199">
            <v>2017</v>
          </cell>
          <cell r="C2199">
            <v>8300</v>
          </cell>
          <cell r="D2199">
            <v>3</v>
          </cell>
          <cell r="E2199">
            <v>5</v>
          </cell>
          <cell r="F2199">
            <v>1</v>
          </cell>
          <cell r="G2199">
            <v>2000</v>
          </cell>
          <cell r="H2199">
            <v>2800</v>
          </cell>
          <cell r="I2199">
            <v>283</v>
          </cell>
          <cell r="J2199">
            <v>7</v>
          </cell>
          <cell r="K2199" t="str">
            <v xml:space="preserve">Escudo </v>
          </cell>
          <cell r="L2199">
            <v>0</v>
          </cell>
          <cell r="M2199">
            <v>0</v>
          </cell>
          <cell r="N2199">
            <v>0</v>
          </cell>
          <cell r="P2199">
            <v>0</v>
          </cell>
          <cell r="Q2199">
            <v>0</v>
          </cell>
          <cell r="R2199">
            <v>0</v>
          </cell>
          <cell r="S2199" t="str">
            <v xml:space="preserve">Par </v>
          </cell>
          <cell r="V2199" t="str">
            <v>FC</v>
          </cell>
        </row>
        <row r="2200">
          <cell r="A2200">
            <v>56</v>
          </cell>
          <cell r="B2200">
            <v>2017</v>
          </cell>
          <cell r="C2200">
            <v>8300</v>
          </cell>
          <cell r="D2200">
            <v>3</v>
          </cell>
          <cell r="E2200">
            <v>5</v>
          </cell>
          <cell r="F2200">
            <v>1</v>
          </cell>
          <cell r="G2200">
            <v>2000</v>
          </cell>
          <cell r="H2200">
            <v>2800</v>
          </cell>
          <cell r="I2200">
            <v>283</v>
          </cell>
          <cell r="J2200">
            <v>8</v>
          </cell>
          <cell r="K2200" t="str">
            <v xml:space="preserve">Esposas </v>
          </cell>
          <cell r="L2200">
            <v>25500</v>
          </cell>
          <cell r="M2200">
            <v>0</v>
          </cell>
          <cell r="N2200">
            <v>25500</v>
          </cell>
          <cell r="P2200">
            <v>0</v>
          </cell>
          <cell r="Q2200">
            <v>0</v>
          </cell>
          <cell r="R2200">
            <v>25500</v>
          </cell>
          <cell r="S2200" t="str">
            <v>Pieza</v>
          </cell>
          <cell r="T2200">
            <v>30</v>
          </cell>
          <cell r="V2200" t="str">
            <v>FC</v>
          </cell>
        </row>
        <row r="2201">
          <cell r="A2201">
            <v>57</v>
          </cell>
          <cell r="B2201">
            <v>2017</v>
          </cell>
          <cell r="C2201">
            <v>8300</v>
          </cell>
          <cell r="D2201">
            <v>3</v>
          </cell>
          <cell r="E2201">
            <v>5</v>
          </cell>
          <cell r="F2201">
            <v>1</v>
          </cell>
          <cell r="G2201">
            <v>2000</v>
          </cell>
          <cell r="H2201">
            <v>2800</v>
          </cell>
          <cell r="I2201">
            <v>283</v>
          </cell>
          <cell r="J2201">
            <v>9</v>
          </cell>
          <cell r="K2201" t="str">
            <v>Filtros para máscara</v>
          </cell>
          <cell r="M2201">
            <v>0</v>
          </cell>
          <cell r="N2201">
            <v>0</v>
          </cell>
          <cell r="P2201">
            <v>0</v>
          </cell>
          <cell r="Q2201">
            <v>0</v>
          </cell>
          <cell r="R2201">
            <v>0</v>
          </cell>
          <cell r="S2201" t="str">
            <v>Pieza</v>
          </cell>
          <cell r="V2201" t="str">
            <v>FC</v>
          </cell>
        </row>
        <row r="2202">
          <cell r="A2202">
            <v>58</v>
          </cell>
          <cell r="B2202">
            <v>2017</v>
          </cell>
          <cell r="C2202">
            <v>8300</v>
          </cell>
          <cell r="D2202">
            <v>3</v>
          </cell>
          <cell r="E2202">
            <v>5</v>
          </cell>
          <cell r="F2202">
            <v>1</v>
          </cell>
          <cell r="G2202">
            <v>2000</v>
          </cell>
          <cell r="H2202">
            <v>2800</v>
          </cell>
          <cell r="I2202">
            <v>283</v>
          </cell>
          <cell r="J2202">
            <v>10</v>
          </cell>
          <cell r="K2202" t="str">
            <v xml:space="preserve">Goggles </v>
          </cell>
          <cell r="M2202">
            <v>0</v>
          </cell>
          <cell r="N2202">
            <v>0</v>
          </cell>
          <cell r="P2202">
            <v>0</v>
          </cell>
          <cell r="Q2202">
            <v>0</v>
          </cell>
          <cell r="R2202">
            <v>0</v>
          </cell>
          <cell r="S2202" t="str">
            <v>Pieza</v>
          </cell>
          <cell r="V2202" t="str">
            <v>FC</v>
          </cell>
        </row>
        <row r="2203">
          <cell r="A2203">
            <v>59</v>
          </cell>
          <cell r="B2203">
            <v>2017</v>
          </cell>
          <cell r="C2203">
            <v>8300</v>
          </cell>
          <cell r="D2203">
            <v>3</v>
          </cell>
          <cell r="E2203">
            <v>5</v>
          </cell>
          <cell r="F2203">
            <v>1</v>
          </cell>
          <cell r="G2203">
            <v>2000</v>
          </cell>
          <cell r="H2203">
            <v>2800</v>
          </cell>
          <cell r="I2203">
            <v>283</v>
          </cell>
          <cell r="J2203">
            <v>11</v>
          </cell>
          <cell r="K2203" t="str">
            <v>Grilletes de pies y manos</v>
          </cell>
          <cell r="M2203">
            <v>0</v>
          </cell>
          <cell r="N2203">
            <v>0</v>
          </cell>
          <cell r="P2203">
            <v>0</v>
          </cell>
          <cell r="Q2203">
            <v>0</v>
          </cell>
          <cell r="R2203">
            <v>0</v>
          </cell>
          <cell r="S2203" t="str">
            <v>Pieza</v>
          </cell>
          <cell r="V2203" t="str">
            <v>FC</v>
          </cell>
        </row>
        <row r="2204">
          <cell r="A2204">
            <v>60</v>
          </cell>
          <cell r="B2204">
            <v>2017</v>
          </cell>
          <cell r="C2204">
            <v>8300</v>
          </cell>
          <cell r="D2204">
            <v>3</v>
          </cell>
          <cell r="E2204">
            <v>5</v>
          </cell>
          <cell r="F2204">
            <v>1</v>
          </cell>
          <cell r="G2204">
            <v>2000</v>
          </cell>
          <cell r="H2204">
            <v>2800</v>
          </cell>
          <cell r="I2204">
            <v>283</v>
          </cell>
          <cell r="J2204">
            <v>12</v>
          </cell>
          <cell r="K2204" t="str">
            <v xml:space="preserve">Guantes </v>
          </cell>
          <cell r="M2204">
            <v>0</v>
          </cell>
          <cell r="N2204">
            <v>0</v>
          </cell>
          <cell r="P2204">
            <v>0</v>
          </cell>
          <cell r="Q2204">
            <v>0</v>
          </cell>
          <cell r="R2204">
            <v>0</v>
          </cell>
          <cell r="S2204" t="str">
            <v>Pieza</v>
          </cell>
          <cell r="V2204" t="str">
            <v>FC</v>
          </cell>
        </row>
        <row r="2205">
          <cell r="A2205">
            <v>61</v>
          </cell>
          <cell r="B2205">
            <v>2017</v>
          </cell>
          <cell r="C2205">
            <v>8300</v>
          </cell>
          <cell r="D2205">
            <v>3</v>
          </cell>
          <cell r="E2205">
            <v>5</v>
          </cell>
          <cell r="F2205">
            <v>1</v>
          </cell>
          <cell r="G2205">
            <v>2000</v>
          </cell>
          <cell r="H2205">
            <v>2800</v>
          </cell>
          <cell r="I2205">
            <v>283</v>
          </cell>
          <cell r="J2205">
            <v>13</v>
          </cell>
          <cell r="K2205" t="str">
            <v>Kit equipo antimotín</v>
          </cell>
          <cell r="M2205">
            <v>0</v>
          </cell>
          <cell r="N2205">
            <v>0</v>
          </cell>
          <cell r="P2205">
            <v>0</v>
          </cell>
          <cell r="Q2205">
            <v>0</v>
          </cell>
          <cell r="R2205">
            <v>0</v>
          </cell>
          <cell r="S2205" t="str">
            <v>Pieza</v>
          </cell>
          <cell r="V2205" t="str">
            <v>FC</v>
          </cell>
        </row>
        <row r="2206">
          <cell r="A2206">
            <v>62</v>
          </cell>
          <cell r="B2206">
            <v>2017</v>
          </cell>
          <cell r="C2206">
            <v>8300</v>
          </cell>
          <cell r="D2206">
            <v>3</v>
          </cell>
          <cell r="E2206">
            <v>5</v>
          </cell>
          <cell r="F2206">
            <v>1</v>
          </cell>
          <cell r="G2206">
            <v>2000</v>
          </cell>
          <cell r="H2206">
            <v>2800</v>
          </cell>
          <cell r="I2206">
            <v>283</v>
          </cell>
          <cell r="J2206">
            <v>14</v>
          </cell>
          <cell r="K2206" t="str">
            <v xml:space="preserve">Lámpara </v>
          </cell>
          <cell r="L2206">
            <v>38400</v>
          </cell>
          <cell r="M2206">
            <v>0</v>
          </cell>
          <cell r="N2206">
            <v>38400</v>
          </cell>
          <cell r="P2206">
            <v>0</v>
          </cell>
          <cell r="Q2206">
            <v>0</v>
          </cell>
          <cell r="R2206">
            <v>38400</v>
          </cell>
          <cell r="S2206" t="str">
            <v>Pieza</v>
          </cell>
          <cell r="T2206">
            <v>80</v>
          </cell>
          <cell r="V2206" t="str">
            <v>FC</v>
          </cell>
        </row>
        <row r="2207">
          <cell r="A2207">
            <v>63</v>
          </cell>
          <cell r="B2207">
            <v>2017</v>
          </cell>
          <cell r="C2207">
            <v>8300</v>
          </cell>
          <cell r="D2207">
            <v>3</v>
          </cell>
          <cell r="E2207">
            <v>5</v>
          </cell>
          <cell r="F2207">
            <v>1</v>
          </cell>
          <cell r="G2207">
            <v>2000</v>
          </cell>
          <cell r="H2207">
            <v>2800</v>
          </cell>
          <cell r="I2207">
            <v>283</v>
          </cell>
          <cell r="J2207">
            <v>15</v>
          </cell>
          <cell r="K2207" t="str">
            <v>Lámpara led táctica</v>
          </cell>
          <cell r="M2207">
            <v>0</v>
          </cell>
          <cell r="N2207">
            <v>0</v>
          </cell>
          <cell r="P2207">
            <v>0</v>
          </cell>
          <cell r="Q2207">
            <v>0</v>
          </cell>
          <cell r="R2207">
            <v>0</v>
          </cell>
          <cell r="S2207" t="str">
            <v>Pieza</v>
          </cell>
          <cell r="V2207" t="str">
            <v>FC</v>
          </cell>
        </row>
        <row r="2208">
          <cell r="A2208">
            <v>64</v>
          </cell>
          <cell r="B2208">
            <v>2017</v>
          </cell>
          <cell r="C2208">
            <v>8300</v>
          </cell>
          <cell r="D2208">
            <v>3</v>
          </cell>
          <cell r="E2208">
            <v>5</v>
          </cell>
          <cell r="F2208">
            <v>1</v>
          </cell>
          <cell r="G2208">
            <v>2000</v>
          </cell>
          <cell r="H2208">
            <v>2800</v>
          </cell>
          <cell r="I2208">
            <v>283</v>
          </cell>
          <cell r="J2208">
            <v>16</v>
          </cell>
          <cell r="K2208" t="str">
            <v>Macana</v>
          </cell>
          <cell r="M2208">
            <v>0</v>
          </cell>
          <cell r="N2208">
            <v>0</v>
          </cell>
          <cell r="P2208">
            <v>0</v>
          </cell>
          <cell r="Q2208">
            <v>0</v>
          </cell>
          <cell r="R2208">
            <v>0</v>
          </cell>
          <cell r="S2208" t="str">
            <v>Pieza</v>
          </cell>
          <cell r="V2208" t="str">
            <v>FC</v>
          </cell>
        </row>
        <row r="2209">
          <cell r="A2209">
            <v>65</v>
          </cell>
          <cell r="B2209">
            <v>2017</v>
          </cell>
          <cell r="C2209">
            <v>8300</v>
          </cell>
          <cell r="D2209">
            <v>3</v>
          </cell>
          <cell r="E2209">
            <v>5</v>
          </cell>
          <cell r="F2209">
            <v>1</v>
          </cell>
          <cell r="G2209">
            <v>2000</v>
          </cell>
          <cell r="H2209">
            <v>2800</v>
          </cell>
          <cell r="I2209">
            <v>283</v>
          </cell>
          <cell r="J2209">
            <v>17</v>
          </cell>
          <cell r="K2209" t="str">
            <v>Mandil</v>
          </cell>
          <cell r="M2209">
            <v>0</v>
          </cell>
          <cell r="N2209">
            <v>0</v>
          </cell>
          <cell r="P2209">
            <v>0</v>
          </cell>
          <cell r="Q2209">
            <v>0</v>
          </cell>
          <cell r="R2209">
            <v>0</v>
          </cell>
          <cell r="S2209" t="str">
            <v>Pieza</v>
          </cell>
          <cell r="V2209" t="str">
            <v>FC</v>
          </cell>
        </row>
        <row r="2210">
          <cell r="A2210">
            <v>66</v>
          </cell>
          <cell r="B2210">
            <v>2017</v>
          </cell>
          <cell r="C2210">
            <v>8300</v>
          </cell>
          <cell r="D2210">
            <v>3</v>
          </cell>
          <cell r="E2210">
            <v>5</v>
          </cell>
          <cell r="F2210">
            <v>1</v>
          </cell>
          <cell r="G2210">
            <v>2000</v>
          </cell>
          <cell r="H2210">
            <v>2800</v>
          </cell>
          <cell r="I2210">
            <v>283</v>
          </cell>
          <cell r="J2210">
            <v>18</v>
          </cell>
          <cell r="K2210" t="str">
            <v xml:space="preserve">Máscara </v>
          </cell>
          <cell r="L2210">
            <v>51000</v>
          </cell>
          <cell r="M2210">
            <v>0</v>
          </cell>
          <cell r="N2210">
            <v>51000</v>
          </cell>
          <cell r="P2210">
            <v>0</v>
          </cell>
          <cell r="Q2210">
            <v>0</v>
          </cell>
          <cell r="R2210">
            <v>51000</v>
          </cell>
          <cell r="S2210" t="str">
            <v>Pieza</v>
          </cell>
          <cell r="T2210">
            <v>30</v>
          </cell>
          <cell r="V2210" t="str">
            <v>FC</v>
          </cell>
        </row>
        <row r="2211">
          <cell r="A2211">
            <v>67</v>
          </cell>
          <cell r="B2211">
            <v>2017</v>
          </cell>
          <cell r="C2211">
            <v>8300</v>
          </cell>
          <cell r="D2211">
            <v>3</v>
          </cell>
          <cell r="E2211">
            <v>5</v>
          </cell>
          <cell r="F2211">
            <v>1</v>
          </cell>
          <cell r="G2211">
            <v>2000</v>
          </cell>
          <cell r="H2211">
            <v>2800</v>
          </cell>
          <cell r="I2211">
            <v>283</v>
          </cell>
          <cell r="J2211">
            <v>19</v>
          </cell>
          <cell r="K2211" t="str">
            <v xml:space="preserve">Porta bastón </v>
          </cell>
          <cell r="M2211">
            <v>0</v>
          </cell>
          <cell r="N2211">
            <v>0</v>
          </cell>
          <cell r="P2211">
            <v>0</v>
          </cell>
          <cell r="Q2211">
            <v>0</v>
          </cell>
          <cell r="R2211">
            <v>0</v>
          </cell>
          <cell r="S2211" t="str">
            <v>Pieza</v>
          </cell>
          <cell r="V2211" t="str">
            <v>FC</v>
          </cell>
        </row>
        <row r="2212">
          <cell r="A2212">
            <v>68</v>
          </cell>
          <cell r="B2212">
            <v>2017</v>
          </cell>
          <cell r="C2212">
            <v>8300</v>
          </cell>
          <cell r="D2212">
            <v>3</v>
          </cell>
          <cell r="E2212">
            <v>5</v>
          </cell>
          <cell r="F2212">
            <v>1</v>
          </cell>
          <cell r="G2212">
            <v>2000</v>
          </cell>
          <cell r="H2212">
            <v>2800</v>
          </cell>
          <cell r="I2212">
            <v>283</v>
          </cell>
          <cell r="J2212">
            <v>20</v>
          </cell>
          <cell r="K2212" t="str">
            <v>Porta cargadores</v>
          </cell>
          <cell r="M2212">
            <v>0</v>
          </cell>
          <cell r="N2212">
            <v>0</v>
          </cell>
          <cell r="P2212">
            <v>0</v>
          </cell>
          <cell r="Q2212">
            <v>0</v>
          </cell>
          <cell r="R2212">
            <v>0</v>
          </cell>
          <cell r="S2212" t="str">
            <v>Pieza</v>
          </cell>
          <cell r="V2212" t="str">
            <v>FC</v>
          </cell>
        </row>
        <row r="2213">
          <cell r="A2213">
            <v>69</v>
          </cell>
          <cell r="B2213">
            <v>2017</v>
          </cell>
          <cell r="C2213">
            <v>8300</v>
          </cell>
          <cell r="D2213">
            <v>3</v>
          </cell>
          <cell r="E2213">
            <v>5</v>
          </cell>
          <cell r="F2213">
            <v>1</v>
          </cell>
          <cell r="G2213">
            <v>2000</v>
          </cell>
          <cell r="H2213">
            <v>2800</v>
          </cell>
          <cell r="I2213">
            <v>283</v>
          </cell>
          <cell r="J2213">
            <v>21</v>
          </cell>
          <cell r="K2213" t="str">
            <v xml:space="preserve">Porta lámpara </v>
          </cell>
          <cell r="M2213">
            <v>0</v>
          </cell>
          <cell r="N2213">
            <v>0</v>
          </cell>
          <cell r="P2213">
            <v>0</v>
          </cell>
          <cell r="Q2213">
            <v>0</v>
          </cell>
          <cell r="R2213">
            <v>0</v>
          </cell>
          <cell r="S2213" t="str">
            <v>Pieza</v>
          </cell>
          <cell r="V2213" t="str">
            <v>FC</v>
          </cell>
        </row>
        <row r="2214">
          <cell r="A2214">
            <v>70</v>
          </cell>
          <cell r="B2214">
            <v>2017</v>
          </cell>
          <cell r="C2214">
            <v>8300</v>
          </cell>
          <cell r="D2214">
            <v>3</v>
          </cell>
          <cell r="E2214">
            <v>5</v>
          </cell>
          <cell r="F2214">
            <v>1</v>
          </cell>
          <cell r="G2214">
            <v>2000</v>
          </cell>
          <cell r="H2214">
            <v>2800</v>
          </cell>
          <cell r="I2214">
            <v>283</v>
          </cell>
          <cell r="J2214">
            <v>22</v>
          </cell>
          <cell r="K2214" t="str">
            <v xml:space="preserve">Porta pistola </v>
          </cell>
          <cell r="M2214">
            <v>0</v>
          </cell>
          <cell r="N2214">
            <v>0</v>
          </cell>
          <cell r="P2214">
            <v>0</v>
          </cell>
          <cell r="Q2214">
            <v>0</v>
          </cell>
          <cell r="R2214">
            <v>0</v>
          </cell>
          <cell r="S2214" t="str">
            <v>Pieza</v>
          </cell>
          <cell r="V2214" t="str">
            <v>FC</v>
          </cell>
        </row>
        <row r="2215">
          <cell r="A2215">
            <v>71</v>
          </cell>
          <cell r="B2215">
            <v>2017</v>
          </cell>
          <cell r="C2215">
            <v>8300</v>
          </cell>
          <cell r="D2215">
            <v>3</v>
          </cell>
          <cell r="E2215">
            <v>5</v>
          </cell>
          <cell r="F2215">
            <v>1</v>
          </cell>
          <cell r="G2215">
            <v>2000</v>
          </cell>
          <cell r="H2215">
            <v>2800</v>
          </cell>
          <cell r="I2215">
            <v>283</v>
          </cell>
          <cell r="J2215">
            <v>23</v>
          </cell>
          <cell r="K2215" t="str">
            <v>Porta PR24</v>
          </cell>
          <cell r="M2215">
            <v>0</v>
          </cell>
          <cell r="N2215">
            <v>0</v>
          </cell>
          <cell r="P2215">
            <v>0</v>
          </cell>
          <cell r="Q2215">
            <v>0</v>
          </cell>
          <cell r="R2215">
            <v>0</v>
          </cell>
          <cell r="S2215" t="str">
            <v>Pieza</v>
          </cell>
          <cell r="V2215" t="str">
            <v>FC</v>
          </cell>
        </row>
        <row r="2216">
          <cell r="A2216">
            <v>72</v>
          </cell>
          <cell r="B2216">
            <v>2017</v>
          </cell>
          <cell r="C2216">
            <v>8300</v>
          </cell>
          <cell r="D2216">
            <v>3</v>
          </cell>
          <cell r="E2216">
            <v>5</v>
          </cell>
          <cell r="F2216">
            <v>1</v>
          </cell>
          <cell r="G2216">
            <v>2000</v>
          </cell>
          <cell r="H2216">
            <v>2800</v>
          </cell>
          <cell r="I2216">
            <v>283</v>
          </cell>
          <cell r="J2216">
            <v>24</v>
          </cell>
          <cell r="K2216" t="str">
            <v>PR24</v>
          </cell>
          <cell r="M2216">
            <v>0</v>
          </cell>
          <cell r="N2216">
            <v>0</v>
          </cell>
          <cell r="P2216">
            <v>0</v>
          </cell>
          <cell r="Q2216">
            <v>0</v>
          </cell>
          <cell r="R2216">
            <v>0</v>
          </cell>
          <cell r="S2216" t="str">
            <v>Pieza</v>
          </cell>
          <cell r="V2216" t="str">
            <v>FC</v>
          </cell>
        </row>
        <row r="2217">
          <cell r="A2217">
            <v>73</v>
          </cell>
          <cell r="B2217">
            <v>2017</v>
          </cell>
          <cell r="C2217">
            <v>8300</v>
          </cell>
          <cell r="D2217">
            <v>3</v>
          </cell>
          <cell r="E2217">
            <v>5</v>
          </cell>
          <cell r="F2217">
            <v>1</v>
          </cell>
          <cell r="G2217">
            <v>2000</v>
          </cell>
          <cell r="H2217">
            <v>2800</v>
          </cell>
          <cell r="I2217">
            <v>283</v>
          </cell>
          <cell r="J2217">
            <v>25</v>
          </cell>
          <cell r="K2217" t="str">
            <v xml:space="preserve">Protectores </v>
          </cell>
          <cell r="M2217">
            <v>0</v>
          </cell>
          <cell r="N2217">
            <v>0</v>
          </cell>
          <cell r="P2217">
            <v>0</v>
          </cell>
          <cell r="Q2217">
            <v>0</v>
          </cell>
          <cell r="R2217">
            <v>0</v>
          </cell>
          <cell r="S2217" t="str">
            <v>Pieza</v>
          </cell>
          <cell r="V2217" t="str">
            <v>FC</v>
          </cell>
        </row>
        <row r="2218">
          <cell r="A2218">
            <v>74</v>
          </cell>
          <cell r="B2218">
            <v>2017</v>
          </cell>
          <cell r="C2218">
            <v>8300</v>
          </cell>
          <cell r="D2218">
            <v>3</v>
          </cell>
          <cell r="E2218">
            <v>5</v>
          </cell>
          <cell r="F2218">
            <v>1</v>
          </cell>
          <cell r="G2218">
            <v>2000</v>
          </cell>
          <cell r="H2218">
            <v>2800</v>
          </cell>
          <cell r="I2218">
            <v>283</v>
          </cell>
          <cell r="J2218">
            <v>26</v>
          </cell>
          <cell r="K2218" t="str">
            <v xml:space="preserve">Sujetadores 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 t="str">
            <v>Pieza</v>
          </cell>
          <cell r="V2218" t="str">
            <v>FC</v>
          </cell>
        </row>
        <row r="2219">
          <cell r="A2219">
            <v>75</v>
          </cell>
          <cell r="B2219">
            <v>2017</v>
          </cell>
          <cell r="C2219">
            <v>8300</v>
          </cell>
          <cell r="D2219">
            <v>3</v>
          </cell>
          <cell r="E2219">
            <v>5</v>
          </cell>
          <cell r="F2219">
            <v>1</v>
          </cell>
          <cell r="G2219">
            <v>2000</v>
          </cell>
          <cell r="H2219">
            <v>2800</v>
          </cell>
          <cell r="I2219">
            <v>283</v>
          </cell>
          <cell r="J2219">
            <v>27</v>
          </cell>
          <cell r="K2219" t="str">
            <v xml:space="preserve">Traje 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 t="str">
            <v>Pieza</v>
          </cell>
          <cell r="V2219" t="str">
            <v>FC</v>
          </cell>
        </row>
        <row r="2220">
          <cell r="A2220">
            <v>76</v>
          </cell>
          <cell r="B2220">
            <v>2017</v>
          </cell>
          <cell r="C2220">
            <v>8300</v>
          </cell>
          <cell r="D2220">
            <v>3</v>
          </cell>
          <cell r="E2220">
            <v>5</v>
          </cell>
          <cell r="F2220">
            <v>1</v>
          </cell>
          <cell r="G2220">
            <v>2000</v>
          </cell>
          <cell r="H2220">
            <v>2900</v>
          </cell>
          <cell r="K2220" t="str">
            <v>Herramientas, Refacciones y Accesorios Menores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</row>
        <row r="2221">
          <cell r="A2221">
            <v>77</v>
          </cell>
          <cell r="B2221">
            <v>2017</v>
          </cell>
          <cell r="C2221">
            <v>8300</v>
          </cell>
          <cell r="D2221">
            <v>3</v>
          </cell>
          <cell r="E2221">
            <v>5</v>
          </cell>
          <cell r="F2221">
            <v>1</v>
          </cell>
          <cell r="G2221">
            <v>2000</v>
          </cell>
          <cell r="H2221">
            <v>2900</v>
          </cell>
          <cell r="I2221">
            <v>291</v>
          </cell>
          <cell r="K2221" t="str">
            <v>Herramientas menores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</row>
        <row r="2222">
          <cell r="A2222">
            <v>78</v>
          </cell>
          <cell r="B2222">
            <v>2017</v>
          </cell>
          <cell r="C2222">
            <v>8300</v>
          </cell>
          <cell r="D2222">
            <v>3</v>
          </cell>
          <cell r="E2222">
            <v>5</v>
          </cell>
          <cell r="F2222">
            <v>1</v>
          </cell>
          <cell r="G2222">
            <v>2000</v>
          </cell>
          <cell r="H2222">
            <v>2900</v>
          </cell>
          <cell r="I2222">
            <v>291</v>
          </cell>
          <cell r="J2222">
            <v>1</v>
          </cell>
          <cell r="K2222" t="str">
            <v>Detector de metal (manual)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 t="str">
            <v>Pieza</v>
          </cell>
          <cell r="V2222" t="str">
            <v>FC</v>
          </cell>
        </row>
        <row r="2223">
          <cell r="A2223">
            <v>79</v>
          </cell>
          <cell r="B2223">
            <v>2017</v>
          </cell>
          <cell r="C2223">
            <v>8300</v>
          </cell>
          <cell r="D2223">
            <v>3</v>
          </cell>
          <cell r="E2223">
            <v>5</v>
          </cell>
          <cell r="F2223">
            <v>1</v>
          </cell>
          <cell r="G2223">
            <v>2000</v>
          </cell>
          <cell r="H2223">
            <v>2900</v>
          </cell>
          <cell r="I2223">
            <v>291</v>
          </cell>
          <cell r="J2223">
            <v>2</v>
          </cell>
          <cell r="K2223" t="str">
            <v>Herramientas menores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 t="str">
            <v>Pieza</v>
          </cell>
          <cell r="V2223" t="str">
            <v>FC</v>
          </cell>
        </row>
        <row r="2224">
          <cell r="A2224">
            <v>80</v>
          </cell>
          <cell r="B2224">
            <v>2017</v>
          </cell>
          <cell r="C2224">
            <v>8300</v>
          </cell>
          <cell r="D2224">
            <v>3</v>
          </cell>
          <cell r="E2224">
            <v>5</v>
          </cell>
          <cell r="F2224">
            <v>1</v>
          </cell>
          <cell r="G2224">
            <v>2000</v>
          </cell>
          <cell r="H2224">
            <v>2900</v>
          </cell>
          <cell r="I2224">
            <v>292</v>
          </cell>
          <cell r="K2224" t="str">
            <v>Refacciones y accesorios menores de edificios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</row>
        <row r="2225">
          <cell r="A2225">
            <v>81</v>
          </cell>
          <cell r="B2225">
            <v>2017</v>
          </cell>
          <cell r="C2225">
            <v>8300</v>
          </cell>
          <cell r="D2225">
            <v>3</v>
          </cell>
          <cell r="E2225">
            <v>5</v>
          </cell>
          <cell r="F2225">
            <v>1</v>
          </cell>
          <cell r="G2225">
            <v>2000</v>
          </cell>
          <cell r="H2225">
            <v>2900</v>
          </cell>
          <cell r="I2225">
            <v>292</v>
          </cell>
          <cell r="J2225">
            <v>1</v>
          </cell>
          <cell r="K2225" t="str">
            <v>Refacciones y accesorios menores de edificios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 t="str">
            <v>Pieza</v>
          </cell>
          <cell r="V2225" t="str">
            <v>AE</v>
          </cell>
        </row>
        <row r="2226">
          <cell r="A2226">
            <v>82</v>
          </cell>
          <cell r="B2226">
            <v>2017</v>
          </cell>
          <cell r="C2226">
            <v>8300</v>
          </cell>
          <cell r="D2226">
            <v>3</v>
          </cell>
          <cell r="E2226">
            <v>5</v>
          </cell>
          <cell r="F2226">
            <v>1</v>
          </cell>
          <cell r="G2226">
            <v>2000</v>
          </cell>
          <cell r="H2226">
            <v>2900</v>
          </cell>
          <cell r="I2226">
            <v>294</v>
          </cell>
          <cell r="K2226" t="str">
            <v>Refacciones y accesorios menores de equipo de cómputo y tecnologías de la información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</row>
        <row r="2227">
          <cell r="A2227">
            <v>83</v>
          </cell>
          <cell r="B2227">
            <v>2017</v>
          </cell>
          <cell r="C2227">
            <v>8300</v>
          </cell>
          <cell r="D2227">
            <v>3</v>
          </cell>
          <cell r="E2227">
            <v>5</v>
          </cell>
          <cell r="F2227">
            <v>1</v>
          </cell>
          <cell r="G2227">
            <v>2000</v>
          </cell>
          <cell r="H2227">
            <v>2900</v>
          </cell>
          <cell r="I2227">
            <v>294</v>
          </cell>
          <cell r="J2227">
            <v>1</v>
          </cell>
          <cell r="K2227" t="str">
            <v>Refacciones y accesorios menores de equipo de cómputo y tecnologías de la información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 t="str">
            <v>Pieza</v>
          </cell>
          <cell r="V2227" t="str">
            <v>FC</v>
          </cell>
        </row>
        <row r="2228">
          <cell r="A2228">
            <v>84</v>
          </cell>
          <cell r="B2228">
            <v>2017</v>
          </cell>
          <cell r="C2228">
            <v>8300</v>
          </cell>
          <cell r="D2228">
            <v>3</v>
          </cell>
          <cell r="E2228">
            <v>5</v>
          </cell>
          <cell r="F2228">
            <v>1</v>
          </cell>
          <cell r="G2228">
            <v>3000</v>
          </cell>
          <cell r="K2228" t="str">
            <v>SERVICIOS GENERALES</v>
          </cell>
          <cell r="L2228">
            <v>0</v>
          </cell>
          <cell r="M2228">
            <v>0</v>
          </cell>
          <cell r="N2228">
            <v>0</v>
          </cell>
          <cell r="O2228">
            <v>650000</v>
          </cell>
          <cell r="P2228">
            <v>0</v>
          </cell>
          <cell r="Q2228">
            <v>650000</v>
          </cell>
          <cell r="R2228">
            <v>650000</v>
          </cell>
        </row>
        <row r="2229">
          <cell r="A2229">
            <v>85</v>
          </cell>
          <cell r="B2229">
            <v>2017</v>
          </cell>
          <cell r="C2229">
            <v>8300</v>
          </cell>
          <cell r="D2229">
            <v>3</v>
          </cell>
          <cell r="E2229">
            <v>5</v>
          </cell>
          <cell r="F2229">
            <v>1</v>
          </cell>
          <cell r="G2229">
            <v>3000</v>
          </cell>
          <cell r="H2229">
            <v>3100</v>
          </cell>
          <cell r="K2229" t="str">
            <v>Servicios básicos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</row>
        <row r="2230">
          <cell r="A2230">
            <v>86</v>
          </cell>
          <cell r="B2230">
            <v>2017</v>
          </cell>
          <cell r="C2230">
            <v>8300</v>
          </cell>
          <cell r="D2230">
            <v>3</v>
          </cell>
          <cell r="E2230">
            <v>5</v>
          </cell>
          <cell r="F2230">
            <v>1</v>
          </cell>
          <cell r="G2230">
            <v>3000</v>
          </cell>
          <cell r="H2230">
            <v>3100</v>
          </cell>
          <cell r="I2230">
            <v>316</v>
          </cell>
          <cell r="K2230" t="str">
            <v>Servicios de telecomunicaciones y satélites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</row>
        <row r="2231">
          <cell r="A2231">
            <v>87</v>
          </cell>
          <cell r="B2231">
            <v>2017</v>
          </cell>
          <cell r="C2231">
            <v>8300</v>
          </cell>
          <cell r="D2231">
            <v>3</v>
          </cell>
          <cell r="E2231">
            <v>5</v>
          </cell>
          <cell r="F2231">
            <v>1</v>
          </cell>
          <cell r="G2231">
            <v>3000</v>
          </cell>
          <cell r="H2231">
            <v>3100</v>
          </cell>
          <cell r="I2231">
            <v>316</v>
          </cell>
          <cell r="J2231">
            <v>1</v>
          </cell>
          <cell r="K2231" t="str">
            <v xml:space="preserve">Red de telecomunicaciones 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 t="str">
            <v>Servicio</v>
          </cell>
          <cell r="V2231" t="str">
            <v>FC</v>
          </cell>
        </row>
        <row r="2232">
          <cell r="A2232">
            <v>88</v>
          </cell>
          <cell r="B2232">
            <v>2017</v>
          </cell>
          <cell r="C2232">
            <v>8300</v>
          </cell>
          <cell r="D2232">
            <v>3</v>
          </cell>
          <cell r="E2232">
            <v>5</v>
          </cell>
          <cell r="F2232">
            <v>1</v>
          </cell>
          <cell r="G2232">
            <v>3000</v>
          </cell>
          <cell r="H2232">
            <v>3100</v>
          </cell>
          <cell r="I2232">
            <v>316</v>
          </cell>
          <cell r="J2232">
            <v>2</v>
          </cell>
          <cell r="K2232" t="str">
            <v>Servicios de radiolocalización o sistema de comunicación personal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 t="str">
            <v>Servicio</v>
          </cell>
          <cell r="V2232" t="str">
            <v>FC</v>
          </cell>
        </row>
        <row r="2233">
          <cell r="A2233">
            <v>89</v>
          </cell>
          <cell r="B2233">
            <v>2017</v>
          </cell>
          <cell r="C2233">
            <v>8300</v>
          </cell>
          <cell r="D2233">
            <v>3</v>
          </cell>
          <cell r="E2233">
            <v>5</v>
          </cell>
          <cell r="F2233">
            <v>1</v>
          </cell>
          <cell r="G2233">
            <v>3000</v>
          </cell>
          <cell r="H2233">
            <v>3100</v>
          </cell>
          <cell r="I2233">
            <v>317</v>
          </cell>
          <cell r="K2233" t="str">
            <v>Servicios de acceso de Internet, redes y procesamiento de información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</row>
        <row r="2234">
          <cell r="A2234">
            <v>90</v>
          </cell>
          <cell r="B2234">
            <v>2017</v>
          </cell>
          <cell r="C2234">
            <v>8300</v>
          </cell>
          <cell r="D2234">
            <v>3</v>
          </cell>
          <cell r="E2234">
            <v>5</v>
          </cell>
          <cell r="F2234">
            <v>1</v>
          </cell>
          <cell r="G2234">
            <v>3000</v>
          </cell>
          <cell r="H2234">
            <v>3100</v>
          </cell>
          <cell r="I2234">
            <v>317</v>
          </cell>
          <cell r="J2234">
            <v>1</v>
          </cell>
          <cell r="K2234" t="str">
            <v>Servicios de conducción de señales analógicas y digitales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 t="str">
            <v>Servicio</v>
          </cell>
          <cell r="V2234" t="str">
            <v>FC</v>
          </cell>
        </row>
        <row r="2235">
          <cell r="A2235">
            <v>91</v>
          </cell>
          <cell r="B2235">
            <v>2017</v>
          </cell>
          <cell r="C2235">
            <v>8300</v>
          </cell>
          <cell r="D2235">
            <v>3</v>
          </cell>
          <cell r="E2235">
            <v>5</v>
          </cell>
          <cell r="F2235">
            <v>1</v>
          </cell>
          <cell r="G2235">
            <v>3000</v>
          </cell>
          <cell r="H2235">
            <v>3300</v>
          </cell>
          <cell r="K2235" t="str">
            <v>Servicios Profesionales, Científicos, Técnicos y Otros Servicios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</row>
        <row r="2236">
          <cell r="A2236">
            <v>92</v>
          </cell>
          <cell r="B2236">
            <v>2017</v>
          </cell>
          <cell r="C2236">
            <v>8300</v>
          </cell>
          <cell r="D2236">
            <v>3</v>
          </cell>
          <cell r="E2236">
            <v>5</v>
          </cell>
          <cell r="F2236">
            <v>1</v>
          </cell>
          <cell r="G2236">
            <v>3000</v>
          </cell>
          <cell r="H2236">
            <v>3300</v>
          </cell>
          <cell r="I2236">
            <v>333</v>
          </cell>
          <cell r="K2236" t="str">
            <v>Servicios de consultoría administrativa, procesos, técnica y en tecnologías de la información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</row>
        <row r="2237">
          <cell r="A2237">
            <v>93</v>
          </cell>
          <cell r="B2237">
            <v>2017</v>
          </cell>
          <cell r="C2237">
            <v>8300</v>
          </cell>
          <cell r="D2237">
            <v>3</v>
          </cell>
          <cell r="E2237">
            <v>5</v>
          </cell>
          <cell r="F2237">
            <v>1</v>
          </cell>
          <cell r="G2237">
            <v>3000</v>
          </cell>
          <cell r="H2237">
            <v>3300</v>
          </cell>
          <cell r="I2237">
            <v>333</v>
          </cell>
          <cell r="J2237">
            <v>1</v>
          </cell>
          <cell r="K2237" t="str">
            <v>Servicios de informática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 t="str">
            <v>Servicio</v>
          </cell>
          <cell r="V2237" t="str">
            <v>AE</v>
          </cell>
        </row>
        <row r="2238">
          <cell r="A2238">
            <v>94</v>
          </cell>
          <cell r="B2238">
            <v>2017</v>
          </cell>
          <cell r="C2238">
            <v>8327</v>
          </cell>
          <cell r="D2238">
            <v>3</v>
          </cell>
          <cell r="E2238">
            <v>5</v>
          </cell>
          <cell r="F2238">
            <v>1</v>
          </cell>
          <cell r="G2238">
            <v>3000</v>
          </cell>
          <cell r="H2238">
            <v>3300</v>
          </cell>
          <cell r="K2238" t="str">
            <v>Servicios de Investigación científica y desarrollo</v>
          </cell>
          <cell r="L2238">
            <v>0</v>
          </cell>
          <cell r="M2238">
            <v>0</v>
          </cell>
          <cell r="N2238">
            <v>0</v>
          </cell>
          <cell r="O2238">
            <v>650000</v>
          </cell>
          <cell r="P2238">
            <v>0</v>
          </cell>
          <cell r="Q2238">
            <v>650000</v>
          </cell>
          <cell r="R2238">
            <v>650000</v>
          </cell>
        </row>
        <row r="2239">
          <cell r="A2239">
            <v>95</v>
          </cell>
          <cell r="B2239">
            <v>2017</v>
          </cell>
          <cell r="C2239">
            <v>8327</v>
          </cell>
          <cell r="D2239">
            <v>3</v>
          </cell>
          <cell r="E2239">
            <v>5</v>
          </cell>
          <cell r="F2239">
            <v>1</v>
          </cell>
          <cell r="G2239">
            <v>3000</v>
          </cell>
          <cell r="H2239">
            <v>3300</v>
          </cell>
          <cell r="I2239">
            <v>335</v>
          </cell>
          <cell r="K2239" t="str">
            <v>Servicios de Investigación científica y desarrollo</v>
          </cell>
          <cell r="L2239">
            <v>0</v>
          </cell>
          <cell r="M2239">
            <v>0</v>
          </cell>
          <cell r="N2239">
            <v>0</v>
          </cell>
          <cell r="O2239">
            <v>650000</v>
          </cell>
          <cell r="P2239">
            <v>0</v>
          </cell>
          <cell r="Q2239">
            <v>650000</v>
          </cell>
          <cell r="R2239">
            <v>650000</v>
          </cell>
        </row>
        <row r="2240">
          <cell r="A2240">
            <v>96</v>
          </cell>
          <cell r="B2240">
            <v>2017</v>
          </cell>
          <cell r="C2240">
            <v>8327</v>
          </cell>
          <cell r="D2240">
            <v>3</v>
          </cell>
          <cell r="E2240">
            <v>5</v>
          </cell>
          <cell r="F2240">
            <v>1</v>
          </cell>
          <cell r="G2240">
            <v>3000</v>
          </cell>
          <cell r="H2240">
            <v>3300</v>
          </cell>
          <cell r="I2240">
            <v>335</v>
          </cell>
          <cell r="J2240">
            <v>1</v>
          </cell>
          <cell r="K2240" t="str">
            <v>Desarrollo del Programa de atención de adicciones, aplicar a 1 Generación el programa de adicciones</v>
          </cell>
          <cell r="L2240">
            <v>0</v>
          </cell>
          <cell r="M2240">
            <v>0</v>
          </cell>
          <cell r="N2240">
            <v>0</v>
          </cell>
          <cell r="O2240">
            <v>650000</v>
          </cell>
          <cell r="P2240">
            <v>0</v>
          </cell>
          <cell r="Q2240">
            <v>650000</v>
          </cell>
          <cell r="R2240">
            <v>650000</v>
          </cell>
          <cell r="S2240" t="str">
            <v>Servicio</v>
          </cell>
          <cell r="T2240">
            <v>1</v>
          </cell>
          <cell r="U2240">
            <v>25</v>
          </cell>
          <cell r="V2240" t="str">
            <v>AE</v>
          </cell>
        </row>
        <row r="2241">
          <cell r="A2241">
            <v>97</v>
          </cell>
          <cell r="B2241">
            <v>2017</v>
          </cell>
          <cell r="C2241">
            <v>8300</v>
          </cell>
          <cell r="D2241">
            <v>3</v>
          </cell>
          <cell r="E2241">
            <v>5</v>
          </cell>
          <cell r="F2241">
            <v>1</v>
          </cell>
          <cell r="G2241">
            <v>3000</v>
          </cell>
          <cell r="H2241">
            <v>3500</v>
          </cell>
          <cell r="K2241" t="str">
            <v>Servicios de Instalación, Reparación, Mantenimiento y Conservación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</row>
        <row r="2242">
          <cell r="A2242">
            <v>98</v>
          </cell>
          <cell r="B2242">
            <v>2017</v>
          </cell>
          <cell r="C2242">
            <v>8300</v>
          </cell>
          <cell r="D2242">
            <v>3</v>
          </cell>
          <cell r="E2242">
            <v>5</v>
          </cell>
          <cell r="F2242">
            <v>1</v>
          </cell>
          <cell r="G2242">
            <v>3000</v>
          </cell>
          <cell r="H2242">
            <v>3500</v>
          </cell>
          <cell r="I2242">
            <v>355</v>
          </cell>
          <cell r="K2242" t="str">
            <v>Reparación y mantenimiento de equipo de transporte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</row>
        <row r="2243">
          <cell r="A2243">
            <v>99</v>
          </cell>
          <cell r="B2243">
            <v>2017</v>
          </cell>
          <cell r="C2243">
            <v>8300</v>
          </cell>
          <cell r="D2243">
            <v>3</v>
          </cell>
          <cell r="E2243">
            <v>5</v>
          </cell>
          <cell r="F2243">
            <v>1</v>
          </cell>
          <cell r="G2243">
            <v>3000</v>
          </cell>
          <cell r="H2243">
            <v>3500</v>
          </cell>
          <cell r="I2243">
            <v>355</v>
          </cell>
          <cell r="J2243">
            <v>1</v>
          </cell>
          <cell r="K2243" t="str">
            <v>Mantenimiento y conservación de vehículos terrestres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 t="str">
            <v>Servicio</v>
          </cell>
          <cell r="V2243" t="str">
            <v>AE</v>
          </cell>
        </row>
        <row r="2244">
          <cell r="A2244">
            <v>100</v>
          </cell>
          <cell r="B2244">
            <v>2017</v>
          </cell>
          <cell r="C2244">
            <v>8300</v>
          </cell>
          <cell r="D2244">
            <v>3</v>
          </cell>
          <cell r="E2244">
            <v>5</v>
          </cell>
          <cell r="F2244">
            <v>1</v>
          </cell>
          <cell r="G2244">
            <v>3000</v>
          </cell>
          <cell r="H2244">
            <v>3500</v>
          </cell>
          <cell r="I2244">
            <v>356</v>
          </cell>
          <cell r="K2244" t="str">
            <v>Reparación y Mantenimiento de Equipo de Defensa y Seguridad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</row>
        <row r="2245">
          <cell r="A2245">
            <v>101</v>
          </cell>
          <cell r="B2245">
            <v>2017</v>
          </cell>
          <cell r="C2245">
            <v>8300</v>
          </cell>
          <cell r="D2245">
            <v>3</v>
          </cell>
          <cell r="E2245">
            <v>5</v>
          </cell>
          <cell r="F2245">
            <v>1</v>
          </cell>
          <cell r="G2245">
            <v>3000</v>
          </cell>
          <cell r="H2245">
            <v>3500</v>
          </cell>
          <cell r="I2245">
            <v>356</v>
          </cell>
          <cell r="J2245">
            <v>1</v>
          </cell>
          <cell r="K2245" t="str">
            <v>Póliza de mantenimiento Inhibidores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 t="str">
            <v>Servicio</v>
          </cell>
          <cell r="V2245" t="str">
            <v>AE</v>
          </cell>
        </row>
        <row r="2246">
          <cell r="A2246">
            <v>102</v>
          </cell>
          <cell r="B2246">
            <v>2017</v>
          </cell>
          <cell r="C2246">
            <v>8300</v>
          </cell>
          <cell r="D2246">
            <v>3</v>
          </cell>
          <cell r="E2246">
            <v>5</v>
          </cell>
          <cell r="F2246">
            <v>1</v>
          </cell>
          <cell r="G2246">
            <v>3000</v>
          </cell>
          <cell r="H2246">
            <v>3500</v>
          </cell>
          <cell r="I2246">
            <v>357</v>
          </cell>
          <cell r="K2246" t="str">
            <v>Instalación, reparación y mantenimiento de maquinaria, otros equipos y herramientas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</row>
        <row r="2247">
          <cell r="A2247">
            <v>103</v>
          </cell>
          <cell r="B2247">
            <v>2017</v>
          </cell>
          <cell r="C2247">
            <v>8300</v>
          </cell>
          <cell r="D2247">
            <v>3</v>
          </cell>
          <cell r="E2247">
            <v>5</v>
          </cell>
          <cell r="F2247">
            <v>1</v>
          </cell>
          <cell r="G2247">
            <v>3000</v>
          </cell>
          <cell r="H2247">
            <v>3500</v>
          </cell>
          <cell r="I2247">
            <v>357</v>
          </cell>
          <cell r="J2247">
            <v>1</v>
          </cell>
          <cell r="K2247" t="str">
            <v>Mantenimiento y conservación de maquinaria y equipo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 t="str">
            <v>Póliza</v>
          </cell>
          <cell r="V2247" t="str">
            <v>AE</v>
          </cell>
        </row>
        <row r="2248">
          <cell r="A2248">
            <v>104</v>
          </cell>
          <cell r="B2248">
            <v>2017</v>
          </cell>
          <cell r="C2248">
            <v>8300</v>
          </cell>
          <cell r="D2248">
            <v>3</v>
          </cell>
          <cell r="E2248">
            <v>5</v>
          </cell>
          <cell r="F2248">
            <v>1</v>
          </cell>
          <cell r="G2248">
            <v>5000</v>
          </cell>
          <cell r="K2248" t="str">
            <v>BIENES MUEBLES, INMUEBLES E INTANGIBLES</v>
          </cell>
          <cell r="L2248">
            <v>5100556.2</v>
          </cell>
          <cell r="M2248">
            <v>0</v>
          </cell>
          <cell r="N2248">
            <v>5100556.2</v>
          </cell>
          <cell r="O2248">
            <v>4500</v>
          </cell>
          <cell r="P2248">
            <v>0</v>
          </cell>
          <cell r="Q2248">
            <v>4500</v>
          </cell>
          <cell r="R2248">
            <v>5105056.2</v>
          </cell>
        </row>
        <row r="2249">
          <cell r="A2249">
            <v>105</v>
          </cell>
          <cell r="B2249">
            <v>2017</v>
          </cell>
          <cell r="C2249">
            <v>8300</v>
          </cell>
          <cell r="D2249">
            <v>3</v>
          </cell>
          <cell r="E2249">
            <v>5</v>
          </cell>
          <cell r="F2249">
            <v>1</v>
          </cell>
          <cell r="G2249">
            <v>5000</v>
          </cell>
          <cell r="H2249">
            <v>5100</v>
          </cell>
          <cell r="K2249" t="str">
            <v>Mobiliario y Equipo de Administración</v>
          </cell>
          <cell r="L2249">
            <v>1559679.45</v>
          </cell>
          <cell r="M2249">
            <v>0</v>
          </cell>
          <cell r="N2249">
            <v>1559679.45</v>
          </cell>
          <cell r="O2249">
            <v>4500</v>
          </cell>
          <cell r="P2249">
            <v>0</v>
          </cell>
          <cell r="Q2249">
            <v>4500</v>
          </cell>
          <cell r="R2249">
            <v>1564179.45</v>
          </cell>
        </row>
        <row r="2250">
          <cell r="A2250">
            <v>106</v>
          </cell>
          <cell r="B2250">
            <v>2017</v>
          </cell>
          <cell r="C2250">
            <v>8300</v>
          </cell>
          <cell r="D2250">
            <v>3</v>
          </cell>
          <cell r="E2250">
            <v>5</v>
          </cell>
          <cell r="F2250">
            <v>1</v>
          </cell>
          <cell r="G2250">
            <v>5000</v>
          </cell>
          <cell r="H2250">
            <v>5100</v>
          </cell>
          <cell r="I2250">
            <v>511</v>
          </cell>
          <cell r="K2250" t="str">
            <v>Muebles de oficina y estantería</v>
          </cell>
          <cell r="L2250">
            <v>288101.25</v>
          </cell>
          <cell r="M2250">
            <v>0</v>
          </cell>
          <cell r="N2250">
            <v>288101.25</v>
          </cell>
          <cell r="O2250">
            <v>0</v>
          </cell>
          <cell r="P2250">
            <v>0</v>
          </cell>
          <cell r="Q2250">
            <v>0</v>
          </cell>
          <cell r="R2250">
            <v>288101.25</v>
          </cell>
        </row>
        <row r="2251">
          <cell r="A2251">
            <v>107</v>
          </cell>
          <cell r="B2251">
            <v>2017</v>
          </cell>
          <cell r="C2251">
            <v>8300</v>
          </cell>
          <cell r="D2251">
            <v>3</v>
          </cell>
          <cell r="E2251">
            <v>5</v>
          </cell>
          <cell r="F2251">
            <v>1</v>
          </cell>
          <cell r="G2251">
            <v>5000</v>
          </cell>
          <cell r="H2251">
            <v>5100</v>
          </cell>
          <cell r="I2251">
            <v>511</v>
          </cell>
          <cell r="J2251">
            <v>1</v>
          </cell>
          <cell r="K2251" t="str">
            <v xml:space="preserve">Anaquel </v>
          </cell>
          <cell r="L2251">
            <v>47250</v>
          </cell>
          <cell r="M2251">
            <v>0</v>
          </cell>
          <cell r="N2251">
            <v>47250</v>
          </cell>
          <cell r="P2251">
            <v>0</v>
          </cell>
          <cell r="Q2251">
            <v>0</v>
          </cell>
          <cell r="R2251">
            <v>47250</v>
          </cell>
          <cell r="S2251" t="str">
            <v>Pieza</v>
          </cell>
          <cell r="T2251">
            <v>35</v>
          </cell>
          <cell r="V2251" t="str">
            <v>FC</v>
          </cell>
        </row>
        <row r="2252">
          <cell r="A2252">
            <v>108</v>
          </cell>
          <cell r="B2252">
            <v>2017</v>
          </cell>
          <cell r="C2252">
            <v>8300</v>
          </cell>
          <cell r="D2252">
            <v>3</v>
          </cell>
          <cell r="E2252">
            <v>5</v>
          </cell>
          <cell r="F2252">
            <v>1</v>
          </cell>
          <cell r="G2252">
            <v>5000</v>
          </cell>
          <cell r="H2252">
            <v>5100</v>
          </cell>
          <cell r="I2252">
            <v>511</v>
          </cell>
          <cell r="J2252">
            <v>2</v>
          </cell>
          <cell r="K2252" t="str">
            <v xml:space="preserve">Archivero </v>
          </cell>
          <cell r="L2252">
            <v>103320</v>
          </cell>
          <cell r="M2252">
            <v>0</v>
          </cell>
          <cell r="N2252">
            <v>103320</v>
          </cell>
          <cell r="P2252">
            <v>0</v>
          </cell>
          <cell r="Q2252">
            <v>0</v>
          </cell>
          <cell r="R2252">
            <v>103320</v>
          </cell>
          <cell r="S2252" t="str">
            <v>Pieza</v>
          </cell>
          <cell r="T2252">
            <v>20</v>
          </cell>
          <cell r="V2252" t="str">
            <v>FC</v>
          </cell>
        </row>
        <row r="2253">
          <cell r="A2253">
            <v>109</v>
          </cell>
          <cell r="B2253">
            <v>2017</v>
          </cell>
          <cell r="C2253">
            <v>8300</v>
          </cell>
          <cell r="D2253">
            <v>3</v>
          </cell>
          <cell r="E2253">
            <v>5</v>
          </cell>
          <cell r="F2253">
            <v>1</v>
          </cell>
          <cell r="G2253">
            <v>5000</v>
          </cell>
          <cell r="H2253">
            <v>5100</v>
          </cell>
          <cell r="I2253">
            <v>511</v>
          </cell>
          <cell r="J2253">
            <v>3</v>
          </cell>
          <cell r="K2253" t="str">
            <v xml:space="preserve">Banca </v>
          </cell>
          <cell r="M2253">
            <v>0</v>
          </cell>
          <cell r="N2253">
            <v>0</v>
          </cell>
          <cell r="P2253">
            <v>0</v>
          </cell>
          <cell r="Q2253">
            <v>0</v>
          </cell>
          <cell r="R2253">
            <v>0</v>
          </cell>
          <cell r="S2253" t="str">
            <v>Pieza</v>
          </cell>
          <cell r="V2253" t="str">
            <v>FC</v>
          </cell>
        </row>
        <row r="2254">
          <cell r="A2254">
            <v>110</v>
          </cell>
          <cell r="B2254">
            <v>2017</v>
          </cell>
          <cell r="C2254">
            <v>8300</v>
          </cell>
          <cell r="D2254">
            <v>3</v>
          </cell>
          <cell r="E2254">
            <v>5</v>
          </cell>
          <cell r="F2254">
            <v>1</v>
          </cell>
          <cell r="G2254">
            <v>5000</v>
          </cell>
          <cell r="H2254">
            <v>5100</v>
          </cell>
          <cell r="I2254">
            <v>511</v>
          </cell>
          <cell r="J2254">
            <v>4</v>
          </cell>
          <cell r="K2254" t="str">
            <v xml:space="preserve">Banco </v>
          </cell>
          <cell r="M2254">
            <v>0</v>
          </cell>
          <cell r="N2254">
            <v>0</v>
          </cell>
          <cell r="P2254">
            <v>0</v>
          </cell>
          <cell r="Q2254">
            <v>0</v>
          </cell>
          <cell r="R2254">
            <v>0</v>
          </cell>
          <cell r="S2254" t="str">
            <v>Pieza</v>
          </cell>
          <cell r="V2254" t="str">
            <v>FC</v>
          </cell>
        </row>
        <row r="2255">
          <cell r="A2255">
            <v>111</v>
          </cell>
          <cell r="B2255">
            <v>2017</v>
          </cell>
          <cell r="C2255">
            <v>8300</v>
          </cell>
          <cell r="D2255">
            <v>3</v>
          </cell>
          <cell r="E2255">
            <v>5</v>
          </cell>
          <cell r="F2255">
            <v>1</v>
          </cell>
          <cell r="G2255">
            <v>5000</v>
          </cell>
          <cell r="H2255">
            <v>5100</v>
          </cell>
          <cell r="I2255">
            <v>511</v>
          </cell>
          <cell r="J2255">
            <v>5</v>
          </cell>
          <cell r="K2255" t="str">
            <v xml:space="preserve">Butaca </v>
          </cell>
          <cell r="M2255">
            <v>0</v>
          </cell>
          <cell r="N2255">
            <v>0</v>
          </cell>
          <cell r="P2255">
            <v>0</v>
          </cell>
          <cell r="Q2255">
            <v>0</v>
          </cell>
          <cell r="R2255">
            <v>0</v>
          </cell>
          <cell r="S2255" t="str">
            <v>Pieza</v>
          </cell>
          <cell r="V2255" t="str">
            <v>FC</v>
          </cell>
        </row>
        <row r="2256">
          <cell r="A2256">
            <v>112</v>
          </cell>
          <cell r="B2256">
            <v>2017</v>
          </cell>
          <cell r="C2256">
            <v>8300</v>
          </cell>
          <cell r="D2256">
            <v>3</v>
          </cell>
          <cell r="E2256">
            <v>5</v>
          </cell>
          <cell r="F2256">
            <v>1</v>
          </cell>
          <cell r="G2256">
            <v>5000</v>
          </cell>
          <cell r="H2256">
            <v>5100</v>
          </cell>
          <cell r="I2256">
            <v>511</v>
          </cell>
          <cell r="J2256">
            <v>6</v>
          </cell>
          <cell r="K2256" t="str">
            <v xml:space="preserve">Cajonera </v>
          </cell>
          <cell r="M2256">
            <v>0</v>
          </cell>
          <cell r="N2256">
            <v>0</v>
          </cell>
          <cell r="P2256">
            <v>0</v>
          </cell>
          <cell r="Q2256">
            <v>0</v>
          </cell>
          <cell r="R2256">
            <v>0</v>
          </cell>
          <cell r="S2256" t="str">
            <v>Pieza</v>
          </cell>
          <cell r="V2256" t="str">
            <v>FC</v>
          </cell>
        </row>
        <row r="2257">
          <cell r="A2257">
            <v>113</v>
          </cell>
          <cell r="B2257">
            <v>2017</v>
          </cell>
          <cell r="C2257">
            <v>8300</v>
          </cell>
          <cell r="D2257">
            <v>3</v>
          </cell>
          <cell r="E2257">
            <v>5</v>
          </cell>
          <cell r="F2257">
            <v>1</v>
          </cell>
          <cell r="G2257">
            <v>5000</v>
          </cell>
          <cell r="H2257">
            <v>5100</v>
          </cell>
          <cell r="I2257">
            <v>511</v>
          </cell>
          <cell r="J2257">
            <v>7</v>
          </cell>
          <cell r="K2257" t="str">
            <v xml:space="preserve">Credenza </v>
          </cell>
          <cell r="M2257">
            <v>0</v>
          </cell>
          <cell r="N2257">
            <v>0</v>
          </cell>
          <cell r="P2257">
            <v>0</v>
          </cell>
          <cell r="Q2257">
            <v>0</v>
          </cell>
          <cell r="R2257">
            <v>0</v>
          </cell>
          <cell r="S2257" t="str">
            <v>Pieza</v>
          </cell>
          <cell r="V2257" t="str">
            <v>FC</v>
          </cell>
        </row>
        <row r="2258">
          <cell r="A2258">
            <v>114</v>
          </cell>
          <cell r="B2258">
            <v>2017</v>
          </cell>
          <cell r="C2258">
            <v>8300</v>
          </cell>
          <cell r="D2258">
            <v>3</v>
          </cell>
          <cell r="E2258">
            <v>5</v>
          </cell>
          <cell r="F2258">
            <v>1</v>
          </cell>
          <cell r="G2258">
            <v>5000</v>
          </cell>
          <cell r="H2258">
            <v>5100</v>
          </cell>
          <cell r="I2258">
            <v>511</v>
          </cell>
          <cell r="J2258">
            <v>8</v>
          </cell>
          <cell r="K2258" t="str">
            <v xml:space="preserve">Escritorio </v>
          </cell>
          <cell r="L2258">
            <v>83531.25</v>
          </cell>
          <cell r="M2258">
            <v>0</v>
          </cell>
          <cell r="N2258">
            <v>83531.25</v>
          </cell>
          <cell r="P2258">
            <v>0</v>
          </cell>
          <cell r="Q2258">
            <v>0</v>
          </cell>
          <cell r="R2258">
            <v>83531.25</v>
          </cell>
          <cell r="S2258" t="str">
            <v>Pieza</v>
          </cell>
          <cell r="T2258">
            <v>15</v>
          </cell>
          <cell r="V2258" t="str">
            <v>FC</v>
          </cell>
        </row>
        <row r="2259">
          <cell r="A2259">
            <v>115</v>
          </cell>
          <cell r="B2259">
            <v>2017</v>
          </cell>
          <cell r="C2259">
            <v>8300</v>
          </cell>
          <cell r="D2259">
            <v>3</v>
          </cell>
          <cell r="E2259">
            <v>5</v>
          </cell>
          <cell r="F2259">
            <v>1</v>
          </cell>
          <cell r="G2259">
            <v>5000</v>
          </cell>
          <cell r="H2259">
            <v>5100</v>
          </cell>
          <cell r="I2259">
            <v>511</v>
          </cell>
          <cell r="J2259">
            <v>9</v>
          </cell>
          <cell r="K2259" t="str">
            <v>Escritorio Ejecutivo</v>
          </cell>
          <cell r="M2259">
            <v>0</v>
          </cell>
          <cell r="N2259">
            <v>0</v>
          </cell>
          <cell r="P2259">
            <v>0</v>
          </cell>
          <cell r="Q2259">
            <v>0</v>
          </cell>
          <cell r="R2259">
            <v>0</v>
          </cell>
          <cell r="S2259" t="str">
            <v>Pieza</v>
          </cell>
          <cell r="V2259" t="str">
            <v>FC</v>
          </cell>
        </row>
        <row r="2260">
          <cell r="A2260">
            <v>116</v>
          </cell>
          <cell r="B2260">
            <v>2017</v>
          </cell>
          <cell r="C2260">
            <v>8300</v>
          </cell>
          <cell r="D2260">
            <v>3</v>
          </cell>
          <cell r="E2260">
            <v>5</v>
          </cell>
          <cell r="F2260">
            <v>1</v>
          </cell>
          <cell r="G2260">
            <v>5000</v>
          </cell>
          <cell r="H2260">
            <v>5100</v>
          </cell>
          <cell r="I2260">
            <v>511</v>
          </cell>
          <cell r="J2260">
            <v>10</v>
          </cell>
          <cell r="K2260" t="str">
            <v xml:space="preserve">Estante </v>
          </cell>
          <cell r="M2260">
            <v>0</v>
          </cell>
          <cell r="N2260">
            <v>0</v>
          </cell>
          <cell r="P2260">
            <v>0</v>
          </cell>
          <cell r="Q2260">
            <v>0</v>
          </cell>
          <cell r="R2260">
            <v>0</v>
          </cell>
          <cell r="S2260" t="str">
            <v>Pieza</v>
          </cell>
          <cell r="V2260" t="str">
            <v>FC</v>
          </cell>
        </row>
        <row r="2261">
          <cell r="A2261">
            <v>117</v>
          </cell>
          <cell r="B2261">
            <v>2017</v>
          </cell>
          <cell r="C2261">
            <v>8300</v>
          </cell>
          <cell r="D2261">
            <v>3</v>
          </cell>
          <cell r="E2261">
            <v>5</v>
          </cell>
          <cell r="F2261">
            <v>1</v>
          </cell>
          <cell r="G2261">
            <v>5000</v>
          </cell>
          <cell r="H2261">
            <v>5100</v>
          </cell>
          <cell r="I2261">
            <v>511</v>
          </cell>
          <cell r="J2261">
            <v>11</v>
          </cell>
          <cell r="K2261" t="str">
            <v>Gabinete</v>
          </cell>
          <cell r="M2261">
            <v>0</v>
          </cell>
          <cell r="N2261">
            <v>0</v>
          </cell>
          <cell r="P2261">
            <v>0</v>
          </cell>
          <cell r="Q2261">
            <v>0</v>
          </cell>
          <cell r="R2261">
            <v>0</v>
          </cell>
          <cell r="S2261" t="str">
            <v>Pieza</v>
          </cell>
          <cell r="V2261" t="str">
            <v>FC</v>
          </cell>
        </row>
        <row r="2262">
          <cell r="A2262">
            <v>118</v>
          </cell>
          <cell r="B2262">
            <v>2017</v>
          </cell>
          <cell r="C2262">
            <v>8300</v>
          </cell>
          <cell r="D2262">
            <v>3</v>
          </cell>
          <cell r="E2262">
            <v>5</v>
          </cell>
          <cell r="F2262">
            <v>1</v>
          </cell>
          <cell r="G2262">
            <v>5000</v>
          </cell>
          <cell r="H2262">
            <v>5100</v>
          </cell>
          <cell r="I2262">
            <v>511</v>
          </cell>
          <cell r="J2262">
            <v>12</v>
          </cell>
          <cell r="K2262" t="str">
            <v>Lámpara</v>
          </cell>
          <cell r="M2262">
            <v>0</v>
          </cell>
          <cell r="N2262">
            <v>0</v>
          </cell>
          <cell r="P2262">
            <v>0</v>
          </cell>
          <cell r="Q2262">
            <v>0</v>
          </cell>
          <cell r="R2262">
            <v>0</v>
          </cell>
          <cell r="S2262" t="str">
            <v>Pieza</v>
          </cell>
          <cell r="V2262" t="str">
            <v>FC</v>
          </cell>
        </row>
        <row r="2263">
          <cell r="A2263">
            <v>119</v>
          </cell>
          <cell r="B2263">
            <v>2017</v>
          </cell>
          <cell r="C2263">
            <v>8300</v>
          </cell>
          <cell r="D2263">
            <v>3</v>
          </cell>
          <cell r="E2263">
            <v>5</v>
          </cell>
          <cell r="F2263">
            <v>1</v>
          </cell>
          <cell r="G2263">
            <v>5000</v>
          </cell>
          <cell r="H2263">
            <v>5100</v>
          </cell>
          <cell r="I2263">
            <v>511</v>
          </cell>
          <cell r="J2263">
            <v>13</v>
          </cell>
          <cell r="K2263" t="str">
            <v xml:space="preserve">Librero </v>
          </cell>
          <cell r="M2263">
            <v>0</v>
          </cell>
          <cell r="N2263">
            <v>0</v>
          </cell>
          <cell r="P2263">
            <v>0</v>
          </cell>
          <cell r="Q2263">
            <v>0</v>
          </cell>
          <cell r="R2263">
            <v>0</v>
          </cell>
          <cell r="S2263" t="str">
            <v>Pieza</v>
          </cell>
          <cell r="V2263" t="str">
            <v>FC</v>
          </cell>
        </row>
        <row r="2264">
          <cell r="A2264">
            <v>120</v>
          </cell>
          <cell r="B2264">
            <v>2017</v>
          </cell>
          <cell r="C2264">
            <v>8300</v>
          </cell>
          <cell r="D2264">
            <v>3</v>
          </cell>
          <cell r="E2264">
            <v>5</v>
          </cell>
          <cell r="F2264">
            <v>1</v>
          </cell>
          <cell r="G2264">
            <v>5000</v>
          </cell>
          <cell r="H2264">
            <v>5100</v>
          </cell>
          <cell r="I2264">
            <v>511</v>
          </cell>
          <cell r="J2264">
            <v>14</v>
          </cell>
          <cell r="K2264" t="str">
            <v>Locker</v>
          </cell>
          <cell r="M2264">
            <v>0</v>
          </cell>
          <cell r="N2264">
            <v>0</v>
          </cell>
          <cell r="P2264">
            <v>0</v>
          </cell>
          <cell r="Q2264">
            <v>0</v>
          </cell>
          <cell r="R2264">
            <v>0</v>
          </cell>
          <cell r="S2264" t="str">
            <v>Pieza</v>
          </cell>
          <cell r="V2264" t="str">
            <v>FC</v>
          </cell>
        </row>
        <row r="2265">
          <cell r="A2265">
            <v>121</v>
          </cell>
          <cell r="B2265">
            <v>2017</v>
          </cell>
          <cell r="C2265">
            <v>8300</v>
          </cell>
          <cell r="D2265">
            <v>3</v>
          </cell>
          <cell r="E2265">
            <v>5</v>
          </cell>
          <cell r="F2265">
            <v>1</v>
          </cell>
          <cell r="G2265">
            <v>5000</v>
          </cell>
          <cell r="H2265">
            <v>5100</v>
          </cell>
          <cell r="I2265">
            <v>511</v>
          </cell>
          <cell r="J2265">
            <v>15</v>
          </cell>
          <cell r="K2265" t="str">
            <v>Mesa</v>
          </cell>
          <cell r="M2265">
            <v>0</v>
          </cell>
          <cell r="N2265">
            <v>0</v>
          </cell>
          <cell r="P2265">
            <v>0</v>
          </cell>
          <cell r="Q2265">
            <v>0</v>
          </cell>
          <cell r="R2265">
            <v>0</v>
          </cell>
          <cell r="S2265" t="str">
            <v>Pieza</v>
          </cell>
          <cell r="V2265" t="str">
            <v>FC</v>
          </cell>
        </row>
        <row r="2266">
          <cell r="A2266">
            <v>122</v>
          </cell>
          <cell r="B2266">
            <v>2017</v>
          </cell>
          <cell r="C2266">
            <v>8300</v>
          </cell>
          <cell r="D2266">
            <v>3</v>
          </cell>
          <cell r="E2266">
            <v>5</v>
          </cell>
          <cell r="F2266">
            <v>1</v>
          </cell>
          <cell r="G2266">
            <v>5000</v>
          </cell>
          <cell r="H2266">
            <v>5100</v>
          </cell>
          <cell r="I2266">
            <v>511</v>
          </cell>
          <cell r="J2266">
            <v>16</v>
          </cell>
          <cell r="K2266" t="str">
            <v xml:space="preserve">Módulo </v>
          </cell>
          <cell r="M2266">
            <v>0</v>
          </cell>
          <cell r="N2266">
            <v>0</v>
          </cell>
          <cell r="P2266">
            <v>0</v>
          </cell>
          <cell r="Q2266">
            <v>0</v>
          </cell>
          <cell r="R2266">
            <v>0</v>
          </cell>
          <cell r="S2266" t="str">
            <v>Pieza</v>
          </cell>
          <cell r="V2266" t="str">
            <v>FC</v>
          </cell>
        </row>
        <row r="2267">
          <cell r="A2267">
            <v>123</v>
          </cell>
          <cell r="B2267">
            <v>2017</v>
          </cell>
          <cell r="C2267">
            <v>8300</v>
          </cell>
          <cell r="D2267">
            <v>3</v>
          </cell>
          <cell r="E2267">
            <v>5</v>
          </cell>
          <cell r="F2267">
            <v>1</v>
          </cell>
          <cell r="G2267">
            <v>5000</v>
          </cell>
          <cell r="H2267">
            <v>5100</v>
          </cell>
          <cell r="I2267">
            <v>511</v>
          </cell>
          <cell r="J2267">
            <v>17</v>
          </cell>
          <cell r="K2267" t="str">
            <v xml:space="preserve">Mueble para computadora   </v>
          </cell>
          <cell r="M2267">
            <v>0</v>
          </cell>
          <cell r="N2267">
            <v>0</v>
          </cell>
          <cell r="P2267">
            <v>0</v>
          </cell>
          <cell r="Q2267">
            <v>0</v>
          </cell>
          <cell r="R2267">
            <v>0</v>
          </cell>
          <cell r="S2267" t="str">
            <v>Pieza</v>
          </cell>
          <cell r="V2267" t="str">
            <v>FC</v>
          </cell>
        </row>
        <row r="2268">
          <cell r="A2268">
            <v>124</v>
          </cell>
          <cell r="B2268">
            <v>2017</v>
          </cell>
          <cell r="C2268">
            <v>8300</v>
          </cell>
          <cell r="D2268">
            <v>3</v>
          </cell>
          <cell r="E2268">
            <v>5</v>
          </cell>
          <cell r="F2268">
            <v>1</v>
          </cell>
          <cell r="G2268">
            <v>5000</v>
          </cell>
          <cell r="H2268">
            <v>5100</v>
          </cell>
          <cell r="I2268">
            <v>511</v>
          </cell>
          <cell r="J2268">
            <v>18</v>
          </cell>
          <cell r="K2268" t="str">
            <v>Sala</v>
          </cell>
          <cell r="M2268">
            <v>0</v>
          </cell>
          <cell r="N2268">
            <v>0</v>
          </cell>
          <cell r="P2268">
            <v>0</v>
          </cell>
          <cell r="Q2268">
            <v>0</v>
          </cell>
          <cell r="R2268">
            <v>0</v>
          </cell>
          <cell r="S2268" t="str">
            <v>Pieza</v>
          </cell>
          <cell r="V2268" t="str">
            <v>FC</v>
          </cell>
        </row>
        <row r="2269">
          <cell r="A2269">
            <v>125</v>
          </cell>
          <cell r="B2269">
            <v>2017</v>
          </cell>
          <cell r="C2269">
            <v>8300</v>
          </cell>
          <cell r="D2269">
            <v>3</v>
          </cell>
          <cell r="E2269">
            <v>5</v>
          </cell>
          <cell r="F2269">
            <v>1</v>
          </cell>
          <cell r="G2269">
            <v>5000</v>
          </cell>
          <cell r="H2269">
            <v>5100</v>
          </cell>
          <cell r="I2269">
            <v>511</v>
          </cell>
          <cell r="J2269">
            <v>19</v>
          </cell>
          <cell r="K2269" t="str">
            <v xml:space="preserve">Silla </v>
          </cell>
          <cell r="M2269">
            <v>0</v>
          </cell>
          <cell r="N2269">
            <v>0</v>
          </cell>
          <cell r="P2269">
            <v>0</v>
          </cell>
          <cell r="Q2269">
            <v>0</v>
          </cell>
          <cell r="R2269">
            <v>0</v>
          </cell>
          <cell r="S2269" t="str">
            <v>Pieza</v>
          </cell>
          <cell r="V2269" t="str">
            <v>FC</v>
          </cell>
        </row>
        <row r="2270">
          <cell r="A2270">
            <v>126</v>
          </cell>
          <cell r="B2270">
            <v>2017</v>
          </cell>
          <cell r="C2270">
            <v>8300</v>
          </cell>
          <cell r="D2270">
            <v>3</v>
          </cell>
          <cell r="E2270">
            <v>5</v>
          </cell>
          <cell r="F2270">
            <v>1</v>
          </cell>
          <cell r="G2270">
            <v>5000</v>
          </cell>
          <cell r="H2270">
            <v>5100</v>
          </cell>
          <cell r="I2270">
            <v>511</v>
          </cell>
          <cell r="J2270">
            <v>20</v>
          </cell>
          <cell r="K2270" t="str">
            <v>Silla con paleta de madera</v>
          </cell>
          <cell r="M2270">
            <v>0</v>
          </cell>
          <cell r="N2270">
            <v>0</v>
          </cell>
          <cell r="P2270">
            <v>0</v>
          </cell>
          <cell r="Q2270">
            <v>0</v>
          </cell>
          <cell r="R2270">
            <v>0</v>
          </cell>
          <cell r="S2270" t="str">
            <v>Pieza</v>
          </cell>
          <cell r="V2270" t="str">
            <v>FC</v>
          </cell>
        </row>
        <row r="2271">
          <cell r="A2271">
            <v>127</v>
          </cell>
          <cell r="B2271">
            <v>2017</v>
          </cell>
          <cell r="C2271">
            <v>8300</v>
          </cell>
          <cell r="D2271">
            <v>3</v>
          </cell>
          <cell r="E2271">
            <v>5</v>
          </cell>
          <cell r="F2271">
            <v>1</v>
          </cell>
          <cell r="G2271">
            <v>5000</v>
          </cell>
          <cell r="H2271">
            <v>5100</v>
          </cell>
          <cell r="I2271">
            <v>511</v>
          </cell>
          <cell r="J2271">
            <v>21</v>
          </cell>
          <cell r="K2271" t="str">
            <v>Sillón ejecutivo</v>
          </cell>
          <cell r="M2271">
            <v>0</v>
          </cell>
          <cell r="N2271">
            <v>0</v>
          </cell>
          <cell r="P2271">
            <v>0</v>
          </cell>
          <cell r="Q2271">
            <v>0</v>
          </cell>
          <cell r="R2271">
            <v>0</v>
          </cell>
          <cell r="S2271" t="str">
            <v>Pieza</v>
          </cell>
          <cell r="V2271" t="str">
            <v>FC</v>
          </cell>
        </row>
        <row r="2272">
          <cell r="A2272">
            <v>128</v>
          </cell>
          <cell r="B2272">
            <v>2017</v>
          </cell>
          <cell r="C2272">
            <v>8300</v>
          </cell>
          <cell r="D2272">
            <v>3</v>
          </cell>
          <cell r="E2272">
            <v>5</v>
          </cell>
          <cell r="F2272">
            <v>1</v>
          </cell>
          <cell r="G2272">
            <v>5000</v>
          </cell>
          <cell r="H2272">
            <v>5100</v>
          </cell>
          <cell r="I2272">
            <v>511</v>
          </cell>
          <cell r="J2272">
            <v>22</v>
          </cell>
          <cell r="K2272" t="str">
            <v>Sillón semiejecutivo</v>
          </cell>
          <cell r="L2272">
            <v>54000</v>
          </cell>
          <cell r="M2272">
            <v>0</v>
          </cell>
          <cell r="N2272">
            <v>54000</v>
          </cell>
          <cell r="P2272">
            <v>0</v>
          </cell>
          <cell r="Q2272">
            <v>0</v>
          </cell>
          <cell r="R2272">
            <v>54000</v>
          </cell>
          <cell r="S2272" t="str">
            <v>Pieza</v>
          </cell>
          <cell r="T2272">
            <v>15</v>
          </cell>
          <cell r="V2272" t="str">
            <v>FC</v>
          </cell>
        </row>
        <row r="2273">
          <cell r="A2273">
            <v>129</v>
          </cell>
          <cell r="B2273">
            <v>2017</v>
          </cell>
          <cell r="C2273">
            <v>8300</v>
          </cell>
          <cell r="D2273">
            <v>3</v>
          </cell>
          <cell r="E2273">
            <v>5</v>
          </cell>
          <cell r="F2273">
            <v>1</v>
          </cell>
          <cell r="G2273">
            <v>5000</v>
          </cell>
          <cell r="H2273">
            <v>5100</v>
          </cell>
          <cell r="I2273">
            <v>511</v>
          </cell>
          <cell r="J2273">
            <v>23</v>
          </cell>
          <cell r="K2273" t="str">
            <v>Sofá</v>
          </cell>
          <cell r="M2273">
            <v>0</v>
          </cell>
          <cell r="N2273">
            <v>0</v>
          </cell>
          <cell r="P2273">
            <v>0</v>
          </cell>
          <cell r="Q2273">
            <v>0</v>
          </cell>
          <cell r="R2273">
            <v>0</v>
          </cell>
          <cell r="S2273" t="str">
            <v>Pieza</v>
          </cell>
          <cell r="V2273" t="str">
            <v>FC</v>
          </cell>
        </row>
        <row r="2274">
          <cell r="A2274">
            <v>130</v>
          </cell>
          <cell r="B2274">
            <v>2017</v>
          </cell>
          <cell r="C2274">
            <v>8300</v>
          </cell>
          <cell r="D2274">
            <v>3</v>
          </cell>
          <cell r="E2274">
            <v>5</v>
          </cell>
          <cell r="F2274">
            <v>1</v>
          </cell>
          <cell r="G2274">
            <v>5000</v>
          </cell>
          <cell r="H2274">
            <v>5100</v>
          </cell>
          <cell r="I2274">
            <v>511</v>
          </cell>
          <cell r="J2274">
            <v>24</v>
          </cell>
          <cell r="K2274" t="str">
            <v xml:space="preserve">Vitrina </v>
          </cell>
          <cell r="M2274">
            <v>0</v>
          </cell>
          <cell r="N2274">
            <v>0</v>
          </cell>
          <cell r="P2274">
            <v>0</v>
          </cell>
          <cell r="Q2274">
            <v>0</v>
          </cell>
          <cell r="R2274">
            <v>0</v>
          </cell>
          <cell r="S2274" t="str">
            <v>Pieza</v>
          </cell>
          <cell r="V2274" t="str">
            <v>FC</v>
          </cell>
        </row>
        <row r="2275">
          <cell r="A2275">
            <v>131</v>
          </cell>
          <cell r="B2275">
            <v>2017</v>
          </cell>
          <cell r="C2275">
            <v>8300</v>
          </cell>
          <cell r="D2275">
            <v>3</v>
          </cell>
          <cell r="E2275">
            <v>5</v>
          </cell>
          <cell r="F2275">
            <v>1</v>
          </cell>
          <cell r="G2275">
            <v>5000</v>
          </cell>
          <cell r="H2275">
            <v>5100</v>
          </cell>
          <cell r="I2275">
            <v>512</v>
          </cell>
          <cell r="K2275" t="str">
            <v>Muebles, excepto de oficina y estantería</v>
          </cell>
          <cell r="L2275">
            <v>0</v>
          </cell>
          <cell r="M2275">
            <v>0</v>
          </cell>
          <cell r="N2275">
            <v>0</v>
          </cell>
          <cell r="O2275">
            <v>4500</v>
          </cell>
          <cell r="P2275">
            <v>0</v>
          </cell>
          <cell r="Q2275">
            <v>4500</v>
          </cell>
          <cell r="R2275">
            <v>4500</v>
          </cell>
        </row>
        <row r="2276">
          <cell r="A2276">
            <v>132</v>
          </cell>
          <cell r="B2276">
            <v>2017</v>
          </cell>
          <cell r="C2276">
            <v>8300</v>
          </cell>
          <cell r="D2276">
            <v>3</v>
          </cell>
          <cell r="E2276">
            <v>5</v>
          </cell>
          <cell r="F2276">
            <v>1</v>
          </cell>
          <cell r="G2276">
            <v>5000</v>
          </cell>
          <cell r="H2276">
            <v>5100</v>
          </cell>
          <cell r="I2276">
            <v>512</v>
          </cell>
          <cell r="J2276">
            <v>1</v>
          </cell>
          <cell r="K2276" t="str">
            <v xml:space="preserve">Buró 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 t="str">
            <v>Pieza</v>
          </cell>
          <cell r="V2276" t="str">
            <v>FC</v>
          </cell>
        </row>
        <row r="2277">
          <cell r="A2277">
            <v>133</v>
          </cell>
          <cell r="B2277">
            <v>2017</v>
          </cell>
          <cell r="C2277">
            <v>8300</v>
          </cell>
          <cell r="D2277">
            <v>3</v>
          </cell>
          <cell r="E2277">
            <v>5</v>
          </cell>
          <cell r="F2277">
            <v>1</v>
          </cell>
          <cell r="G2277">
            <v>5000</v>
          </cell>
          <cell r="H2277">
            <v>5100</v>
          </cell>
          <cell r="I2277">
            <v>512</v>
          </cell>
          <cell r="J2277">
            <v>2</v>
          </cell>
          <cell r="K2277" t="str">
            <v>Cama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 t="str">
            <v>Pieza</v>
          </cell>
          <cell r="V2277" t="str">
            <v>FC</v>
          </cell>
        </row>
        <row r="2278">
          <cell r="A2278">
            <v>134</v>
          </cell>
          <cell r="B2278">
            <v>2017</v>
          </cell>
          <cell r="C2278">
            <v>8300</v>
          </cell>
          <cell r="D2278">
            <v>3</v>
          </cell>
          <cell r="E2278">
            <v>5</v>
          </cell>
          <cell r="F2278">
            <v>1</v>
          </cell>
          <cell r="G2278">
            <v>5000</v>
          </cell>
          <cell r="H2278">
            <v>5100</v>
          </cell>
          <cell r="I2278">
            <v>512</v>
          </cell>
          <cell r="J2278">
            <v>3</v>
          </cell>
          <cell r="K2278" t="str">
            <v xml:space="preserve">Diván 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S2278" t="str">
            <v>Pieza</v>
          </cell>
          <cell r="V2278" t="str">
            <v>FC</v>
          </cell>
        </row>
        <row r="2279">
          <cell r="A2279">
            <v>135</v>
          </cell>
          <cell r="B2279">
            <v>2017</v>
          </cell>
          <cell r="C2279">
            <v>8300</v>
          </cell>
          <cell r="D2279">
            <v>3</v>
          </cell>
          <cell r="E2279">
            <v>5</v>
          </cell>
          <cell r="F2279">
            <v>1</v>
          </cell>
          <cell r="G2279">
            <v>5000</v>
          </cell>
          <cell r="H2279">
            <v>5100</v>
          </cell>
          <cell r="I2279">
            <v>512</v>
          </cell>
          <cell r="J2279">
            <v>4</v>
          </cell>
          <cell r="K2279" t="str">
            <v xml:space="preserve">Estante 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 t="str">
            <v>Pieza</v>
          </cell>
          <cell r="V2279" t="str">
            <v>FC</v>
          </cell>
        </row>
        <row r="2280">
          <cell r="A2280">
            <v>136</v>
          </cell>
          <cell r="B2280">
            <v>2017</v>
          </cell>
          <cell r="C2280">
            <v>8300</v>
          </cell>
          <cell r="D2280">
            <v>3</v>
          </cell>
          <cell r="E2280">
            <v>5</v>
          </cell>
          <cell r="F2280">
            <v>1</v>
          </cell>
          <cell r="G2280">
            <v>5000</v>
          </cell>
          <cell r="H2280">
            <v>5100</v>
          </cell>
          <cell r="I2280">
            <v>512</v>
          </cell>
          <cell r="J2280">
            <v>5</v>
          </cell>
          <cell r="K2280" t="str">
            <v xml:space="preserve">Litera 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 t="str">
            <v>Pieza</v>
          </cell>
          <cell r="V2280" t="str">
            <v>FC</v>
          </cell>
        </row>
        <row r="2281">
          <cell r="A2281">
            <v>137</v>
          </cell>
          <cell r="B2281">
            <v>2017</v>
          </cell>
          <cell r="C2281">
            <v>8300</v>
          </cell>
          <cell r="D2281">
            <v>3</v>
          </cell>
          <cell r="E2281">
            <v>5</v>
          </cell>
          <cell r="F2281">
            <v>1</v>
          </cell>
          <cell r="G2281">
            <v>5000</v>
          </cell>
          <cell r="H2281">
            <v>5100</v>
          </cell>
          <cell r="I2281">
            <v>512</v>
          </cell>
          <cell r="J2281">
            <v>6</v>
          </cell>
          <cell r="K2281" t="str">
            <v>Mesa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 t="str">
            <v>Pieza</v>
          </cell>
          <cell r="V2281" t="str">
            <v>FC</v>
          </cell>
        </row>
        <row r="2282">
          <cell r="A2282">
            <v>138</v>
          </cell>
          <cell r="B2282">
            <v>2017</v>
          </cell>
          <cell r="C2282">
            <v>8300</v>
          </cell>
          <cell r="D2282">
            <v>3</v>
          </cell>
          <cell r="E2282">
            <v>5</v>
          </cell>
          <cell r="F2282">
            <v>1</v>
          </cell>
          <cell r="G2282">
            <v>5000</v>
          </cell>
          <cell r="H2282">
            <v>5100</v>
          </cell>
          <cell r="I2282">
            <v>512</v>
          </cell>
          <cell r="J2282">
            <v>7</v>
          </cell>
          <cell r="K2282" t="str">
            <v>Rack</v>
          </cell>
          <cell r="L2282">
            <v>0</v>
          </cell>
          <cell r="M2282">
            <v>0</v>
          </cell>
          <cell r="N2282">
            <v>0</v>
          </cell>
          <cell r="O2282">
            <v>4500</v>
          </cell>
          <cell r="P2282">
            <v>0</v>
          </cell>
          <cell r="Q2282">
            <v>4500</v>
          </cell>
          <cell r="R2282">
            <v>4500</v>
          </cell>
          <cell r="S2282" t="str">
            <v>Pieza</v>
          </cell>
          <cell r="T2282">
            <v>1</v>
          </cell>
          <cell r="V2282" t="str">
            <v>AE</v>
          </cell>
        </row>
        <row r="2283">
          <cell r="A2283">
            <v>139</v>
          </cell>
          <cell r="B2283">
            <v>2017</v>
          </cell>
          <cell r="C2283">
            <v>8300</v>
          </cell>
          <cell r="D2283">
            <v>3</v>
          </cell>
          <cell r="E2283">
            <v>5</v>
          </cell>
          <cell r="F2283">
            <v>1</v>
          </cell>
          <cell r="G2283">
            <v>5000</v>
          </cell>
          <cell r="H2283">
            <v>5100</v>
          </cell>
          <cell r="I2283">
            <v>515</v>
          </cell>
          <cell r="K2283" t="str">
            <v>Equipo de cómputo y de tecnologías de la información</v>
          </cell>
          <cell r="L2283">
            <v>1271578.2</v>
          </cell>
          <cell r="M2283">
            <v>0</v>
          </cell>
          <cell r="N2283">
            <v>1271578.2</v>
          </cell>
          <cell r="O2283">
            <v>0</v>
          </cell>
          <cell r="P2283">
            <v>0</v>
          </cell>
          <cell r="Q2283">
            <v>0</v>
          </cell>
          <cell r="R2283">
            <v>1271578.2</v>
          </cell>
        </row>
        <row r="2284">
          <cell r="A2284">
            <v>140</v>
          </cell>
          <cell r="B2284">
            <v>2017</v>
          </cell>
          <cell r="C2284">
            <v>8300</v>
          </cell>
          <cell r="D2284">
            <v>3</v>
          </cell>
          <cell r="E2284">
            <v>5</v>
          </cell>
          <cell r="F2284">
            <v>1</v>
          </cell>
          <cell r="G2284">
            <v>5000</v>
          </cell>
          <cell r="H2284">
            <v>5100</v>
          </cell>
          <cell r="I2284">
            <v>515</v>
          </cell>
          <cell r="J2284">
            <v>1</v>
          </cell>
          <cell r="K2284" t="str">
            <v>Computadora de escritorio (para el Sistema Automatizado Biometrico de Reconocimiento Facial)</v>
          </cell>
          <cell r="L2284">
            <v>553806.96</v>
          </cell>
          <cell r="M2284">
            <v>0</v>
          </cell>
          <cell r="N2284">
            <v>553806.96</v>
          </cell>
          <cell r="P2284">
            <v>0</v>
          </cell>
          <cell r="Q2284">
            <v>0</v>
          </cell>
          <cell r="R2284">
            <v>553806.96</v>
          </cell>
          <cell r="S2284" t="str">
            <v>Pieza</v>
          </cell>
          <cell r="T2284">
            <v>24</v>
          </cell>
          <cell r="V2284" t="str">
            <v>FC</v>
          </cell>
        </row>
        <row r="2285">
          <cell r="A2285">
            <v>141</v>
          </cell>
          <cell r="B2285">
            <v>2017</v>
          </cell>
          <cell r="C2285">
            <v>8300</v>
          </cell>
          <cell r="D2285">
            <v>3</v>
          </cell>
          <cell r="E2285">
            <v>5</v>
          </cell>
          <cell r="F2285">
            <v>1</v>
          </cell>
          <cell r="G2285">
            <v>5000</v>
          </cell>
          <cell r="H2285">
            <v>5100</v>
          </cell>
          <cell r="I2285">
            <v>515</v>
          </cell>
          <cell r="J2285">
            <v>2</v>
          </cell>
          <cell r="K2285" t="str">
            <v>Computadora portátil</v>
          </cell>
          <cell r="M2285">
            <v>0</v>
          </cell>
          <cell r="N2285">
            <v>0</v>
          </cell>
          <cell r="P2285">
            <v>0</v>
          </cell>
          <cell r="Q2285">
            <v>0</v>
          </cell>
          <cell r="R2285">
            <v>0</v>
          </cell>
          <cell r="S2285" t="str">
            <v>Pieza</v>
          </cell>
          <cell r="V2285" t="str">
            <v>FC</v>
          </cell>
        </row>
        <row r="2286">
          <cell r="A2286">
            <v>142</v>
          </cell>
          <cell r="B2286">
            <v>2017</v>
          </cell>
          <cell r="C2286">
            <v>8300</v>
          </cell>
          <cell r="D2286">
            <v>3</v>
          </cell>
          <cell r="E2286">
            <v>5</v>
          </cell>
          <cell r="F2286">
            <v>1</v>
          </cell>
          <cell r="G2286">
            <v>5000</v>
          </cell>
          <cell r="H2286">
            <v>5100</v>
          </cell>
          <cell r="I2286">
            <v>515</v>
          </cell>
          <cell r="J2286">
            <v>3</v>
          </cell>
          <cell r="K2286" t="str">
            <v xml:space="preserve">Conmutador de radiocomunicación </v>
          </cell>
          <cell r="M2286">
            <v>0</v>
          </cell>
          <cell r="N2286">
            <v>0</v>
          </cell>
          <cell r="P2286">
            <v>0</v>
          </cell>
          <cell r="Q2286">
            <v>0</v>
          </cell>
          <cell r="R2286">
            <v>0</v>
          </cell>
          <cell r="S2286" t="str">
            <v>Pieza</v>
          </cell>
          <cell r="V2286" t="str">
            <v>FC</v>
          </cell>
        </row>
        <row r="2287">
          <cell r="A2287">
            <v>143</v>
          </cell>
          <cell r="B2287">
            <v>2017</v>
          </cell>
          <cell r="C2287">
            <v>8300</v>
          </cell>
          <cell r="D2287">
            <v>3</v>
          </cell>
          <cell r="E2287">
            <v>5</v>
          </cell>
          <cell r="F2287">
            <v>1</v>
          </cell>
          <cell r="G2287">
            <v>5000</v>
          </cell>
          <cell r="H2287">
            <v>5100</v>
          </cell>
          <cell r="I2287">
            <v>515</v>
          </cell>
          <cell r="J2287">
            <v>4</v>
          </cell>
          <cell r="K2287" t="str">
            <v xml:space="preserve">Conmutador telefónico </v>
          </cell>
          <cell r="M2287">
            <v>0</v>
          </cell>
          <cell r="N2287">
            <v>0</v>
          </cell>
          <cell r="P2287">
            <v>0</v>
          </cell>
          <cell r="Q2287">
            <v>0</v>
          </cell>
          <cell r="R2287">
            <v>0</v>
          </cell>
          <cell r="S2287" t="str">
            <v>Pieza</v>
          </cell>
          <cell r="V2287" t="str">
            <v>FC</v>
          </cell>
        </row>
        <row r="2288">
          <cell r="A2288">
            <v>144</v>
          </cell>
          <cell r="B2288">
            <v>2017</v>
          </cell>
          <cell r="C2288">
            <v>8300</v>
          </cell>
          <cell r="D2288">
            <v>3</v>
          </cell>
          <cell r="E2288">
            <v>5</v>
          </cell>
          <cell r="F2288">
            <v>1</v>
          </cell>
          <cell r="G2288">
            <v>5000</v>
          </cell>
          <cell r="H2288">
            <v>5100</v>
          </cell>
          <cell r="I2288">
            <v>515</v>
          </cell>
          <cell r="J2288">
            <v>5</v>
          </cell>
          <cell r="K2288" t="str">
            <v>Digitalizador de voz</v>
          </cell>
          <cell r="M2288">
            <v>0</v>
          </cell>
          <cell r="N2288">
            <v>0</v>
          </cell>
          <cell r="P2288">
            <v>0</v>
          </cell>
          <cell r="Q2288">
            <v>0</v>
          </cell>
          <cell r="R2288">
            <v>0</v>
          </cell>
          <cell r="S2288" t="str">
            <v>Pieza</v>
          </cell>
          <cell r="V2288" t="str">
            <v>FC</v>
          </cell>
        </row>
        <row r="2289">
          <cell r="A2289">
            <v>145</v>
          </cell>
          <cell r="B2289">
            <v>2017</v>
          </cell>
          <cell r="C2289">
            <v>8300</v>
          </cell>
          <cell r="D2289">
            <v>3</v>
          </cell>
          <cell r="E2289">
            <v>5</v>
          </cell>
          <cell r="F2289">
            <v>1</v>
          </cell>
          <cell r="G2289">
            <v>5000</v>
          </cell>
          <cell r="H2289">
            <v>5100</v>
          </cell>
          <cell r="I2289">
            <v>515</v>
          </cell>
          <cell r="J2289">
            <v>6</v>
          </cell>
          <cell r="K2289" t="str">
            <v xml:space="preserve">Equipo biométrico </v>
          </cell>
          <cell r="M2289">
            <v>0</v>
          </cell>
          <cell r="N2289">
            <v>0</v>
          </cell>
          <cell r="P2289">
            <v>0</v>
          </cell>
          <cell r="Q2289">
            <v>0</v>
          </cell>
          <cell r="R2289">
            <v>0</v>
          </cell>
          <cell r="S2289" t="str">
            <v>Pieza</v>
          </cell>
          <cell r="V2289" t="str">
            <v>FC</v>
          </cell>
        </row>
        <row r="2290">
          <cell r="A2290">
            <v>146</v>
          </cell>
          <cell r="B2290">
            <v>2017</v>
          </cell>
          <cell r="C2290">
            <v>8300</v>
          </cell>
          <cell r="D2290">
            <v>3</v>
          </cell>
          <cell r="E2290">
            <v>5</v>
          </cell>
          <cell r="F2290">
            <v>1</v>
          </cell>
          <cell r="G2290">
            <v>5000</v>
          </cell>
          <cell r="H2290">
            <v>5100</v>
          </cell>
          <cell r="I2290">
            <v>515</v>
          </cell>
          <cell r="J2290">
            <v>7</v>
          </cell>
          <cell r="K2290" t="str">
            <v xml:space="preserve">Equipo de seguridad para filtrar información (firewall) </v>
          </cell>
          <cell r="M2290">
            <v>0</v>
          </cell>
          <cell r="N2290">
            <v>0</v>
          </cell>
          <cell r="P2290">
            <v>0</v>
          </cell>
          <cell r="Q2290">
            <v>0</v>
          </cell>
          <cell r="R2290">
            <v>0</v>
          </cell>
          <cell r="S2290" t="str">
            <v>Pieza</v>
          </cell>
          <cell r="V2290" t="str">
            <v>FC</v>
          </cell>
        </row>
        <row r="2291">
          <cell r="A2291">
            <v>147</v>
          </cell>
          <cell r="B2291">
            <v>2017</v>
          </cell>
          <cell r="C2291">
            <v>8300</v>
          </cell>
          <cell r="D2291">
            <v>3</v>
          </cell>
          <cell r="E2291">
            <v>5</v>
          </cell>
          <cell r="F2291">
            <v>1</v>
          </cell>
          <cell r="G2291">
            <v>5000</v>
          </cell>
          <cell r="H2291">
            <v>5100</v>
          </cell>
          <cell r="I2291">
            <v>515</v>
          </cell>
          <cell r="J2291">
            <v>8</v>
          </cell>
          <cell r="K2291" t="str">
            <v>Equipos de conectividad (Router)</v>
          </cell>
          <cell r="L2291">
            <v>166668</v>
          </cell>
          <cell r="M2291">
            <v>0</v>
          </cell>
          <cell r="N2291">
            <v>166668</v>
          </cell>
          <cell r="P2291">
            <v>0</v>
          </cell>
          <cell r="Q2291">
            <v>0</v>
          </cell>
          <cell r="R2291">
            <v>166668</v>
          </cell>
          <cell r="S2291" t="str">
            <v>Pieza</v>
          </cell>
          <cell r="T2291">
            <v>2</v>
          </cell>
          <cell r="V2291" t="str">
            <v>FC</v>
          </cell>
        </row>
        <row r="2292">
          <cell r="A2292">
            <v>148</v>
          </cell>
          <cell r="B2292">
            <v>2017</v>
          </cell>
          <cell r="C2292">
            <v>8300</v>
          </cell>
          <cell r="D2292">
            <v>3</v>
          </cell>
          <cell r="E2292">
            <v>5</v>
          </cell>
          <cell r="F2292">
            <v>1</v>
          </cell>
          <cell r="G2292">
            <v>5000</v>
          </cell>
          <cell r="H2292">
            <v>5100</v>
          </cell>
          <cell r="I2292">
            <v>515</v>
          </cell>
          <cell r="J2292">
            <v>9</v>
          </cell>
          <cell r="K2292" t="str">
            <v xml:space="preserve">Escáner </v>
          </cell>
          <cell r="M2292">
            <v>0</v>
          </cell>
          <cell r="N2292">
            <v>0</v>
          </cell>
          <cell r="P2292">
            <v>0</v>
          </cell>
          <cell r="Q2292">
            <v>0</v>
          </cell>
          <cell r="R2292">
            <v>0</v>
          </cell>
          <cell r="S2292" t="str">
            <v>Pieza</v>
          </cell>
          <cell r="V2292" t="str">
            <v>FC</v>
          </cell>
        </row>
        <row r="2293">
          <cell r="A2293">
            <v>149</v>
          </cell>
          <cell r="B2293">
            <v>2017</v>
          </cell>
          <cell r="C2293">
            <v>8300</v>
          </cell>
          <cell r="D2293">
            <v>3</v>
          </cell>
          <cell r="E2293">
            <v>5</v>
          </cell>
          <cell r="F2293">
            <v>1</v>
          </cell>
          <cell r="G2293">
            <v>5000</v>
          </cell>
          <cell r="H2293">
            <v>5100</v>
          </cell>
          <cell r="I2293">
            <v>515</v>
          </cell>
          <cell r="J2293">
            <v>10</v>
          </cell>
          <cell r="K2293" t="str">
            <v>Estación Telescan</v>
          </cell>
          <cell r="M2293">
            <v>0</v>
          </cell>
          <cell r="N2293">
            <v>0</v>
          </cell>
          <cell r="P2293">
            <v>0</v>
          </cell>
          <cell r="Q2293">
            <v>0</v>
          </cell>
          <cell r="R2293">
            <v>0</v>
          </cell>
          <cell r="S2293" t="str">
            <v>Pieza</v>
          </cell>
          <cell r="V2293" t="str">
            <v>FC</v>
          </cell>
        </row>
        <row r="2294">
          <cell r="A2294">
            <v>150</v>
          </cell>
          <cell r="B2294">
            <v>2017</v>
          </cell>
          <cell r="C2294">
            <v>8300</v>
          </cell>
          <cell r="D2294">
            <v>3</v>
          </cell>
          <cell r="E2294">
            <v>5</v>
          </cell>
          <cell r="F2294">
            <v>1</v>
          </cell>
          <cell r="G2294">
            <v>5000</v>
          </cell>
          <cell r="H2294">
            <v>5100</v>
          </cell>
          <cell r="I2294">
            <v>515</v>
          </cell>
          <cell r="J2294">
            <v>11</v>
          </cell>
          <cell r="K2294" t="str">
            <v xml:space="preserve">Impresora </v>
          </cell>
          <cell r="L2294">
            <v>80876.009999999995</v>
          </cell>
          <cell r="M2294">
            <v>0</v>
          </cell>
          <cell r="N2294">
            <v>80876.009999999995</v>
          </cell>
          <cell r="P2294">
            <v>0</v>
          </cell>
          <cell r="Q2294">
            <v>0</v>
          </cell>
          <cell r="R2294">
            <v>80876.009999999995</v>
          </cell>
          <cell r="S2294" t="str">
            <v>Pieza</v>
          </cell>
          <cell r="T2294">
            <v>3</v>
          </cell>
          <cell r="V2294" t="str">
            <v>FC</v>
          </cell>
        </row>
        <row r="2295">
          <cell r="A2295">
            <v>151</v>
          </cell>
          <cell r="B2295">
            <v>2017</v>
          </cell>
          <cell r="C2295">
            <v>8300</v>
          </cell>
          <cell r="D2295">
            <v>3</v>
          </cell>
          <cell r="E2295">
            <v>5</v>
          </cell>
          <cell r="F2295">
            <v>1</v>
          </cell>
          <cell r="G2295">
            <v>5000</v>
          </cell>
          <cell r="H2295">
            <v>5100</v>
          </cell>
          <cell r="I2295">
            <v>515</v>
          </cell>
          <cell r="J2295">
            <v>12</v>
          </cell>
          <cell r="K2295" t="str">
            <v xml:space="preserve">Lector de código de barras </v>
          </cell>
          <cell r="L2295">
            <v>43065</v>
          </cell>
          <cell r="M2295">
            <v>0</v>
          </cell>
          <cell r="N2295">
            <v>43065</v>
          </cell>
          <cell r="P2295">
            <v>0</v>
          </cell>
          <cell r="Q2295">
            <v>0</v>
          </cell>
          <cell r="R2295">
            <v>43065</v>
          </cell>
          <cell r="S2295" t="str">
            <v>Pieza</v>
          </cell>
          <cell r="T2295">
            <v>15</v>
          </cell>
          <cell r="V2295" t="str">
            <v>FC</v>
          </cell>
        </row>
        <row r="2296">
          <cell r="A2296">
            <v>152</v>
          </cell>
          <cell r="B2296">
            <v>2017</v>
          </cell>
          <cell r="C2296">
            <v>8300</v>
          </cell>
          <cell r="D2296">
            <v>3</v>
          </cell>
          <cell r="E2296">
            <v>5</v>
          </cell>
          <cell r="F2296">
            <v>1</v>
          </cell>
          <cell r="G2296">
            <v>5000</v>
          </cell>
          <cell r="H2296">
            <v>5100</v>
          </cell>
          <cell r="I2296">
            <v>515</v>
          </cell>
          <cell r="J2296">
            <v>13</v>
          </cell>
          <cell r="K2296" t="str">
            <v>Lector de iris</v>
          </cell>
          <cell r="M2296">
            <v>0</v>
          </cell>
          <cell r="N2296">
            <v>0</v>
          </cell>
          <cell r="P2296">
            <v>0</v>
          </cell>
          <cell r="Q2296">
            <v>0</v>
          </cell>
          <cell r="R2296">
            <v>0</v>
          </cell>
          <cell r="S2296" t="str">
            <v>Pieza</v>
          </cell>
          <cell r="V2296" t="str">
            <v>FC</v>
          </cell>
        </row>
        <row r="2297">
          <cell r="A2297">
            <v>153</v>
          </cell>
          <cell r="B2297">
            <v>2017</v>
          </cell>
          <cell r="C2297">
            <v>8300</v>
          </cell>
          <cell r="D2297">
            <v>3</v>
          </cell>
          <cell r="E2297">
            <v>5</v>
          </cell>
          <cell r="F2297">
            <v>1</v>
          </cell>
          <cell r="G2297">
            <v>5000</v>
          </cell>
          <cell r="H2297">
            <v>5100</v>
          </cell>
          <cell r="I2297">
            <v>515</v>
          </cell>
          <cell r="J2297">
            <v>14</v>
          </cell>
          <cell r="K2297" t="str">
            <v>Monitor</v>
          </cell>
          <cell r="M2297">
            <v>0</v>
          </cell>
          <cell r="N2297">
            <v>0</v>
          </cell>
          <cell r="P2297">
            <v>0</v>
          </cell>
          <cell r="Q2297">
            <v>0</v>
          </cell>
          <cell r="R2297">
            <v>0</v>
          </cell>
          <cell r="S2297" t="str">
            <v>Pieza</v>
          </cell>
          <cell r="V2297" t="str">
            <v>FC</v>
          </cell>
        </row>
        <row r="2298">
          <cell r="A2298">
            <v>154</v>
          </cell>
          <cell r="B2298">
            <v>2017</v>
          </cell>
          <cell r="C2298">
            <v>8300</v>
          </cell>
          <cell r="D2298">
            <v>3</v>
          </cell>
          <cell r="E2298">
            <v>5</v>
          </cell>
          <cell r="F2298">
            <v>1</v>
          </cell>
          <cell r="G2298">
            <v>5000</v>
          </cell>
          <cell r="H2298">
            <v>5100</v>
          </cell>
          <cell r="I2298">
            <v>515</v>
          </cell>
          <cell r="J2298">
            <v>15</v>
          </cell>
          <cell r="K2298" t="str">
            <v>Multifuncional</v>
          </cell>
          <cell r="L2298">
            <v>10000</v>
          </cell>
          <cell r="M2298">
            <v>0</v>
          </cell>
          <cell r="N2298">
            <v>10000</v>
          </cell>
          <cell r="P2298">
            <v>0</v>
          </cell>
          <cell r="Q2298">
            <v>0</v>
          </cell>
          <cell r="R2298">
            <v>10000</v>
          </cell>
          <cell r="S2298" t="str">
            <v>Pieza</v>
          </cell>
          <cell r="T2298">
            <v>1</v>
          </cell>
          <cell r="V2298" t="str">
            <v>FC</v>
          </cell>
        </row>
        <row r="2299">
          <cell r="A2299">
            <v>155</v>
          </cell>
          <cell r="B2299">
            <v>2017</v>
          </cell>
          <cell r="C2299">
            <v>8300</v>
          </cell>
          <cell r="D2299">
            <v>3</v>
          </cell>
          <cell r="E2299">
            <v>5</v>
          </cell>
          <cell r="F2299">
            <v>1</v>
          </cell>
          <cell r="G2299">
            <v>5000</v>
          </cell>
          <cell r="H2299">
            <v>5100</v>
          </cell>
          <cell r="I2299">
            <v>515</v>
          </cell>
          <cell r="J2299">
            <v>16</v>
          </cell>
          <cell r="K2299" t="str">
            <v>Servidor de datos</v>
          </cell>
          <cell r="L2299">
            <v>32384.880000000001</v>
          </cell>
          <cell r="M2299">
            <v>0</v>
          </cell>
          <cell r="N2299">
            <v>32384.880000000001</v>
          </cell>
          <cell r="P2299">
            <v>0</v>
          </cell>
          <cell r="Q2299">
            <v>0</v>
          </cell>
          <cell r="R2299">
            <v>32384.880000000001</v>
          </cell>
          <cell r="S2299" t="str">
            <v>Pieza</v>
          </cell>
          <cell r="T2299">
            <v>1</v>
          </cell>
          <cell r="V2299" t="str">
            <v>FC</v>
          </cell>
        </row>
        <row r="2300">
          <cell r="A2300">
            <v>156</v>
          </cell>
          <cell r="B2300">
            <v>2017</v>
          </cell>
          <cell r="C2300">
            <v>8300</v>
          </cell>
          <cell r="D2300">
            <v>3</v>
          </cell>
          <cell r="E2300">
            <v>5</v>
          </cell>
          <cell r="F2300">
            <v>1</v>
          </cell>
          <cell r="G2300">
            <v>5000</v>
          </cell>
          <cell r="H2300">
            <v>5100</v>
          </cell>
          <cell r="I2300">
            <v>515</v>
          </cell>
          <cell r="J2300">
            <v>17</v>
          </cell>
          <cell r="K2300" t="str">
            <v xml:space="preserve">Conmutador de datos (Switch) </v>
          </cell>
          <cell r="M2300">
            <v>0</v>
          </cell>
          <cell r="N2300">
            <v>0</v>
          </cell>
          <cell r="P2300">
            <v>0</v>
          </cell>
          <cell r="Q2300">
            <v>0</v>
          </cell>
          <cell r="R2300">
            <v>0</v>
          </cell>
          <cell r="S2300" t="str">
            <v>Pieza</v>
          </cell>
          <cell r="V2300" t="str">
            <v>FC</v>
          </cell>
        </row>
        <row r="2301">
          <cell r="A2301">
            <v>157</v>
          </cell>
          <cell r="B2301">
            <v>2017</v>
          </cell>
          <cell r="C2301">
            <v>8300</v>
          </cell>
          <cell r="D2301">
            <v>3</v>
          </cell>
          <cell r="E2301">
            <v>5</v>
          </cell>
          <cell r="F2301">
            <v>1</v>
          </cell>
          <cell r="G2301">
            <v>5000</v>
          </cell>
          <cell r="H2301">
            <v>5100</v>
          </cell>
          <cell r="I2301">
            <v>515</v>
          </cell>
          <cell r="J2301">
            <v>18</v>
          </cell>
          <cell r="K2301" t="str">
            <v>Teléfono</v>
          </cell>
          <cell r="M2301">
            <v>0</v>
          </cell>
          <cell r="N2301">
            <v>0</v>
          </cell>
          <cell r="P2301">
            <v>0</v>
          </cell>
          <cell r="Q2301">
            <v>0</v>
          </cell>
          <cell r="R2301">
            <v>0</v>
          </cell>
          <cell r="S2301" t="str">
            <v>Pieza</v>
          </cell>
          <cell r="V2301" t="str">
            <v>FC</v>
          </cell>
        </row>
        <row r="2302">
          <cell r="A2302">
            <v>158</v>
          </cell>
          <cell r="B2302">
            <v>2017</v>
          </cell>
          <cell r="C2302">
            <v>8300</v>
          </cell>
          <cell r="D2302">
            <v>3</v>
          </cell>
          <cell r="E2302">
            <v>5</v>
          </cell>
          <cell r="F2302">
            <v>1</v>
          </cell>
          <cell r="G2302">
            <v>5000</v>
          </cell>
          <cell r="H2302">
            <v>5100</v>
          </cell>
          <cell r="I2302">
            <v>515</v>
          </cell>
          <cell r="J2302">
            <v>19</v>
          </cell>
          <cell r="K2302" t="str">
            <v>Unidad de protección y respaldo de energía (5 UPS Torre (SMART UPS 220 VA USB AND SERIAL RM 2U 120V+B+) (20 UPS sistema NOBREAK Omni vs 1500 Tripplite)</v>
          </cell>
          <cell r="L2302">
            <v>289027.34999999998</v>
          </cell>
          <cell r="M2302">
            <v>0</v>
          </cell>
          <cell r="N2302">
            <v>289027.34999999998</v>
          </cell>
          <cell r="P2302">
            <v>0</v>
          </cell>
          <cell r="Q2302">
            <v>0</v>
          </cell>
          <cell r="R2302">
            <v>289027.34999999998</v>
          </cell>
          <cell r="S2302" t="str">
            <v>Pieza</v>
          </cell>
          <cell r="T2302">
            <v>25</v>
          </cell>
          <cell r="V2302" t="str">
            <v>FC</v>
          </cell>
        </row>
        <row r="2303">
          <cell r="A2303">
            <v>159</v>
          </cell>
          <cell r="B2303">
            <v>2017</v>
          </cell>
          <cell r="C2303">
            <v>8300</v>
          </cell>
          <cell r="D2303">
            <v>3</v>
          </cell>
          <cell r="E2303">
            <v>5</v>
          </cell>
          <cell r="F2303">
            <v>1</v>
          </cell>
          <cell r="G2303">
            <v>5000</v>
          </cell>
          <cell r="H2303">
            <v>5100</v>
          </cell>
          <cell r="I2303">
            <v>515</v>
          </cell>
          <cell r="K2303" t="str">
            <v>Switch</v>
          </cell>
          <cell r="L2303">
            <v>69350</v>
          </cell>
          <cell r="M2303">
            <v>0</v>
          </cell>
          <cell r="N2303">
            <v>69350</v>
          </cell>
          <cell r="P2303">
            <v>0</v>
          </cell>
          <cell r="Q2303">
            <v>0</v>
          </cell>
          <cell r="R2303">
            <v>69350</v>
          </cell>
          <cell r="S2303" t="str">
            <v>Pieza</v>
          </cell>
          <cell r="T2303">
            <v>1</v>
          </cell>
          <cell r="V2303" t="str">
            <v>FC</v>
          </cell>
        </row>
        <row r="2304">
          <cell r="A2304">
            <v>160</v>
          </cell>
          <cell r="B2304">
            <v>2017</v>
          </cell>
          <cell r="C2304">
            <v>8300</v>
          </cell>
          <cell r="D2304">
            <v>3</v>
          </cell>
          <cell r="E2304">
            <v>5</v>
          </cell>
          <cell r="F2304">
            <v>1</v>
          </cell>
          <cell r="G2304">
            <v>5000</v>
          </cell>
          <cell r="H2304">
            <v>5100</v>
          </cell>
          <cell r="I2304">
            <v>515</v>
          </cell>
          <cell r="K2304" t="str">
            <v>Unidad de alamcenamiento de datos (Discos duros)</v>
          </cell>
          <cell r="L2304">
            <v>26400</v>
          </cell>
          <cell r="M2304">
            <v>0</v>
          </cell>
          <cell r="N2304">
            <v>26400</v>
          </cell>
          <cell r="P2304">
            <v>0</v>
          </cell>
          <cell r="Q2304">
            <v>0</v>
          </cell>
          <cell r="R2304">
            <v>26400</v>
          </cell>
          <cell r="S2304" t="str">
            <v>Pieza</v>
          </cell>
          <cell r="T2304">
            <v>10</v>
          </cell>
          <cell r="V2304" t="str">
            <v>FC</v>
          </cell>
        </row>
        <row r="2305">
          <cell r="A2305">
            <v>161</v>
          </cell>
          <cell r="B2305">
            <v>2017</v>
          </cell>
          <cell r="C2305">
            <v>8300</v>
          </cell>
          <cell r="D2305">
            <v>3</v>
          </cell>
          <cell r="E2305">
            <v>5</v>
          </cell>
          <cell r="F2305">
            <v>1</v>
          </cell>
          <cell r="G2305">
            <v>5000</v>
          </cell>
          <cell r="H2305">
            <v>5100</v>
          </cell>
          <cell r="I2305">
            <v>519</v>
          </cell>
          <cell r="K2305" t="str">
            <v>Otros mobiliarios y equipos de administración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</row>
        <row r="2306">
          <cell r="A2306">
            <v>162</v>
          </cell>
          <cell r="B2306">
            <v>2017</v>
          </cell>
          <cell r="C2306">
            <v>8300</v>
          </cell>
          <cell r="D2306">
            <v>3</v>
          </cell>
          <cell r="E2306">
            <v>5</v>
          </cell>
          <cell r="F2306">
            <v>1</v>
          </cell>
          <cell r="G2306">
            <v>5000</v>
          </cell>
          <cell r="H2306">
            <v>5100</v>
          </cell>
          <cell r="I2306">
            <v>519</v>
          </cell>
          <cell r="J2306">
            <v>1</v>
          </cell>
          <cell r="K2306" t="str">
            <v xml:space="preserve">Aire acondicionado 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 t="str">
            <v>Pieza</v>
          </cell>
          <cell r="V2306" t="str">
            <v>FC</v>
          </cell>
        </row>
        <row r="2307">
          <cell r="A2307">
            <v>163</v>
          </cell>
          <cell r="B2307">
            <v>2017</v>
          </cell>
          <cell r="C2307">
            <v>8300</v>
          </cell>
          <cell r="D2307">
            <v>3</v>
          </cell>
          <cell r="E2307">
            <v>5</v>
          </cell>
          <cell r="F2307">
            <v>1</v>
          </cell>
          <cell r="G2307">
            <v>5000</v>
          </cell>
          <cell r="H2307">
            <v>5100</v>
          </cell>
          <cell r="I2307">
            <v>519</v>
          </cell>
          <cell r="J2307">
            <v>2</v>
          </cell>
          <cell r="K2307" t="str">
            <v>Caja Fuerte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 t="str">
            <v>Pieza</v>
          </cell>
          <cell r="V2307" t="str">
            <v>FC</v>
          </cell>
        </row>
        <row r="2308">
          <cell r="A2308">
            <v>164</v>
          </cell>
          <cell r="B2308">
            <v>2017</v>
          </cell>
          <cell r="C2308">
            <v>8300</v>
          </cell>
          <cell r="D2308">
            <v>3</v>
          </cell>
          <cell r="E2308">
            <v>5</v>
          </cell>
          <cell r="F2308">
            <v>1</v>
          </cell>
          <cell r="G2308">
            <v>5000</v>
          </cell>
          <cell r="H2308">
            <v>5100</v>
          </cell>
          <cell r="I2308">
            <v>519</v>
          </cell>
          <cell r="J2308">
            <v>3</v>
          </cell>
          <cell r="K2308" t="str">
            <v>Circuito Cerrado de Televisión (CCTV)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 t="str">
            <v>Pieza</v>
          </cell>
          <cell r="V2308" t="str">
            <v>FC</v>
          </cell>
        </row>
        <row r="2309">
          <cell r="A2309">
            <v>165</v>
          </cell>
          <cell r="B2309">
            <v>2017</v>
          </cell>
          <cell r="C2309">
            <v>8300</v>
          </cell>
          <cell r="D2309">
            <v>3</v>
          </cell>
          <cell r="E2309">
            <v>5</v>
          </cell>
          <cell r="F2309">
            <v>1</v>
          </cell>
          <cell r="G2309">
            <v>5000</v>
          </cell>
          <cell r="H2309">
            <v>5100</v>
          </cell>
          <cell r="I2309">
            <v>519</v>
          </cell>
          <cell r="J2309">
            <v>4</v>
          </cell>
          <cell r="K2309" t="str">
            <v>Congelador horizontal de 15 pies con termostato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 t="str">
            <v>Pieza</v>
          </cell>
          <cell r="V2309" t="str">
            <v>FC</v>
          </cell>
        </row>
        <row r="2310">
          <cell r="A2310">
            <v>166</v>
          </cell>
          <cell r="B2310">
            <v>2017</v>
          </cell>
          <cell r="C2310">
            <v>8300</v>
          </cell>
          <cell r="D2310">
            <v>3</v>
          </cell>
          <cell r="E2310">
            <v>5</v>
          </cell>
          <cell r="F2310">
            <v>1</v>
          </cell>
          <cell r="G2310">
            <v>5000</v>
          </cell>
          <cell r="H2310">
            <v>5100</v>
          </cell>
          <cell r="I2310">
            <v>519</v>
          </cell>
          <cell r="J2310">
            <v>5</v>
          </cell>
          <cell r="K2310" t="str">
            <v xml:space="preserve">Control de acceso de visita familiar    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 t="str">
            <v>Pieza</v>
          </cell>
          <cell r="V2310" t="str">
            <v>FC</v>
          </cell>
        </row>
        <row r="2311">
          <cell r="A2311">
            <v>167</v>
          </cell>
          <cell r="B2311">
            <v>2017</v>
          </cell>
          <cell r="C2311">
            <v>8300</v>
          </cell>
          <cell r="D2311">
            <v>3</v>
          </cell>
          <cell r="E2311">
            <v>5</v>
          </cell>
          <cell r="F2311">
            <v>1</v>
          </cell>
          <cell r="G2311">
            <v>5000</v>
          </cell>
          <cell r="H2311">
            <v>5100</v>
          </cell>
          <cell r="I2311">
            <v>519</v>
          </cell>
          <cell r="J2311">
            <v>6</v>
          </cell>
          <cell r="K2311" t="str">
            <v xml:space="preserve">Estufa 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 t="str">
            <v>Pieza</v>
          </cell>
          <cell r="V2311" t="str">
            <v>FC</v>
          </cell>
        </row>
        <row r="2312">
          <cell r="A2312">
            <v>168</v>
          </cell>
          <cell r="B2312">
            <v>2017</v>
          </cell>
          <cell r="C2312">
            <v>8300</v>
          </cell>
          <cell r="D2312">
            <v>3</v>
          </cell>
          <cell r="E2312">
            <v>5</v>
          </cell>
          <cell r="F2312">
            <v>1</v>
          </cell>
          <cell r="G2312">
            <v>5000</v>
          </cell>
          <cell r="H2312">
            <v>5100</v>
          </cell>
          <cell r="I2312">
            <v>519</v>
          </cell>
          <cell r="J2312">
            <v>7</v>
          </cell>
          <cell r="K2312" t="str">
            <v>Fotocopiadora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 t="str">
            <v>Pieza</v>
          </cell>
          <cell r="V2312" t="str">
            <v>FC</v>
          </cell>
        </row>
        <row r="2313">
          <cell r="A2313">
            <v>169</v>
          </cell>
          <cell r="B2313">
            <v>2017</v>
          </cell>
          <cell r="C2313">
            <v>8300</v>
          </cell>
          <cell r="D2313">
            <v>3</v>
          </cell>
          <cell r="E2313">
            <v>5</v>
          </cell>
          <cell r="F2313">
            <v>1</v>
          </cell>
          <cell r="G2313">
            <v>5000</v>
          </cell>
          <cell r="H2313">
            <v>5100</v>
          </cell>
          <cell r="I2313">
            <v>519</v>
          </cell>
          <cell r="J2313">
            <v>8</v>
          </cell>
          <cell r="K2313" t="str">
            <v xml:space="preserve">Lavadora 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 t="str">
            <v>Pieza</v>
          </cell>
          <cell r="V2313" t="str">
            <v>FC</v>
          </cell>
        </row>
        <row r="2314">
          <cell r="A2314">
            <v>170</v>
          </cell>
          <cell r="B2314">
            <v>2017</v>
          </cell>
          <cell r="C2314">
            <v>8300</v>
          </cell>
          <cell r="D2314">
            <v>3</v>
          </cell>
          <cell r="E2314">
            <v>5</v>
          </cell>
          <cell r="F2314">
            <v>1</v>
          </cell>
          <cell r="G2314">
            <v>5000</v>
          </cell>
          <cell r="H2314">
            <v>5100</v>
          </cell>
          <cell r="I2314">
            <v>519</v>
          </cell>
          <cell r="J2314">
            <v>9</v>
          </cell>
          <cell r="K2314" t="str">
            <v>Mesa para cocina y comedores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 t="str">
            <v>Pieza</v>
          </cell>
          <cell r="V2314" t="str">
            <v>FC</v>
          </cell>
        </row>
        <row r="2315">
          <cell r="A2315">
            <v>171</v>
          </cell>
          <cell r="B2315">
            <v>2017</v>
          </cell>
          <cell r="C2315">
            <v>8300</v>
          </cell>
          <cell r="D2315">
            <v>3</v>
          </cell>
          <cell r="E2315">
            <v>5</v>
          </cell>
          <cell r="F2315">
            <v>1</v>
          </cell>
          <cell r="G2315">
            <v>5000</v>
          </cell>
          <cell r="H2315">
            <v>5100</v>
          </cell>
          <cell r="I2315">
            <v>519</v>
          </cell>
          <cell r="J2315">
            <v>10</v>
          </cell>
          <cell r="K2315" t="str">
            <v>Pantalla para proyector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 t="str">
            <v>Pieza</v>
          </cell>
          <cell r="V2315" t="str">
            <v>FC</v>
          </cell>
        </row>
        <row r="2316">
          <cell r="A2316">
            <v>172</v>
          </cell>
          <cell r="B2316">
            <v>2017</v>
          </cell>
          <cell r="C2316">
            <v>8300</v>
          </cell>
          <cell r="D2316">
            <v>3</v>
          </cell>
          <cell r="E2316">
            <v>5</v>
          </cell>
          <cell r="F2316">
            <v>1</v>
          </cell>
          <cell r="G2316">
            <v>5000</v>
          </cell>
          <cell r="H2316">
            <v>5100</v>
          </cell>
          <cell r="I2316">
            <v>519</v>
          </cell>
          <cell r="J2316">
            <v>11</v>
          </cell>
          <cell r="K2316" t="str">
            <v xml:space="preserve">Refrigerador 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 t="str">
            <v>Pieza</v>
          </cell>
          <cell r="V2316" t="str">
            <v>FC</v>
          </cell>
        </row>
        <row r="2317">
          <cell r="A2317">
            <v>173</v>
          </cell>
          <cell r="B2317">
            <v>2017</v>
          </cell>
          <cell r="C2317">
            <v>8300</v>
          </cell>
          <cell r="D2317">
            <v>3</v>
          </cell>
          <cell r="E2317">
            <v>5</v>
          </cell>
          <cell r="F2317">
            <v>1</v>
          </cell>
          <cell r="G2317">
            <v>5000</v>
          </cell>
          <cell r="H2317">
            <v>5100</v>
          </cell>
          <cell r="I2317">
            <v>519</v>
          </cell>
          <cell r="J2317">
            <v>12</v>
          </cell>
          <cell r="K2317" t="str">
            <v xml:space="preserve">Reloj checador 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 t="str">
            <v>Pieza</v>
          </cell>
          <cell r="V2317" t="str">
            <v>FC</v>
          </cell>
        </row>
        <row r="2318">
          <cell r="A2318">
            <v>174</v>
          </cell>
          <cell r="B2318">
            <v>2017</v>
          </cell>
          <cell r="C2318">
            <v>8300</v>
          </cell>
          <cell r="D2318">
            <v>3</v>
          </cell>
          <cell r="E2318">
            <v>5</v>
          </cell>
          <cell r="F2318">
            <v>1</v>
          </cell>
          <cell r="G2318">
            <v>5000</v>
          </cell>
          <cell r="H2318">
            <v>5100</v>
          </cell>
          <cell r="I2318">
            <v>519</v>
          </cell>
          <cell r="J2318">
            <v>13</v>
          </cell>
          <cell r="K2318" t="str">
            <v xml:space="preserve">Secadora 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 t="str">
            <v>Pieza</v>
          </cell>
          <cell r="V2318" t="str">
            <v>FC</v>
          </cell>
        </row>
        <row r="2319">
          <cell r="A2319">
            <v>175</v>
          </cell>
          <cell r="B2319">
            <v>2017</v>
          </cell>
          <cell r="C2319">
            <v>8300</v>
          </cell>
          <cell r="D2319">
            <v>3</v>
          </cell>
          <cell r="E2319">
            <v>5</v>
          </cell>
          <cell r="F2319">
            <v>1</v>
          </cell>
          <cell r="G2319">
            <v>5000</v>
          </cell>
          <cell r="H2319">
            <v>5100</v>
          </cell>
          <cell r="I2319">
            <v>519</v>
          </cell>
          <cell r="J2319">
            <v>14</v>
          </cell>
          <cell r="K2319" t="str">
            <v>Tarja lavamanos y tres tinas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 t="str">
            <v>Pieza</v>
          </cell>
          <cell r="V2319" t="str">
            <v>FC</v>
          </cell>
        </row>
        <row r="2320">
          <cell r="A2320">
            <v>176</v>
          </cell>
          <cell r="B2320">
            <v>2017</v>
          </cell>
          <cell r="C2320">
            <v>8300</v>
          </cell>
          <cell r="D2320">
            <v>3</v>
          </cell>
          <cell r="E2320">
            <v>5</v>
          </cell>
          <cell r="F2320">
            <v>1</v>
          </cell>
          <cell r="G2320">
            <v>5000</v>
          </cell>
          <cell r="H2320">
            <v>5100</v>
          </cell>
          <cell r="I2320">
            <v>519</v>
          </cell>
          <cell r="J2320">
            <v>15</v>
          </cell>
          <cell r="K2320" t="str">
            <v xml:space="preserve">Triturador de papel 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 t="str">
            <v>Pieza</v>
          </cell>
          <cell r="V2320" t="str">
            <v>FC</v>
          </cell>
        </row>
        <row r="2321">
          <cell r="A2321">
            <v>177</v>
          </cell>
          <cell r="B2321">
            <v>2017</v>
          </cell>
          <cell r="C2321">
            <v>8300</v>
          </cell>
          <cell r="D2321">
            <v>3</v>
          </cell>
          <cell r="E2321">
            <v>5</v>
          </cell>
          <cell r="F2321">
            <v>1</v>
          </cell>
          <cell r="G2321">
            <v>5000</v>
          </cell>
          <cell r="H2321">
            <v>5100</v>
          </cell>
          <cell r="I2321">
            <v>519</v>
          </cell>
          <cell r="J2321">
            <v>16</v>
          </cell>
          <cell r="K2321" t="str">
            <v xml:space="preserve">Ventilador 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 t="str">
            <v>Pieza</v>
          </cell>
          <cell r="V2321" t="str">
            <v>FC</v>
          </cell>
        </row>
        <row r="2322">
          <cell r="A2322">
            <v>178</v>
          </cell>
          <cell r="B2322">
            <v>2017</v>
          </cell>
          <cell r="C2322">
            <v>8300</v>
          </cell>
          <cell r="D2322">
            <v>3</v>
          </cell>
          <cell r="E2322">
            <v>5</v>
          </cell>
          <cell r="F2322">
            <v>1</v>
          </cell>
          <cell r="G2322">
            <v>5000</v>
          </cell>
          <cell r="H2322">
            <v>5200</v>
          </cell>
          <cell r="K2322" t="str">
            <v>Mobiliario y Equipo Educacional y Recreativo</v>
          </cell>
          <cell r="L2322">
            <v>239000</v>
          </cell>
          <cell r="M2322">
            <v>0</v>
          </cell>
          <cell r="N2322">
            <v>239000</v>
          </cell>
          <cell r="O2322">
            <v>0</v>
          </cell>
          <cell r="P2322">
            <v>0</v>
          </cell>
          <cell r="Q2322">
            <v>0</v>
          </cell>
          <cell r="R2322">
            <v>239000</v>
          </cell>
        </row>
        <row r="2323">
          <cell r="A2323">
            <v>179</v>
          </cell>
          <cell r="B2323">
            <v>2017</v>
          </cell>
          <cell r="C2323">
            <v>8300</v>
          </cell>
          <cell r="D2323">
            <v>3</v>
          </cell>
          <cell r="E2323">
            <v>5</v>
          </cell>
          <cell r="F2323">
            <v>1</v>
          </cell>
          <cell r="G2323">
            <v>5000</v>
          </cell>
          <cell r="H2323">
            <v>5200</v>
          </cell>
          <cell r="I2323">
            <v>521</v>
          </cell>
          <cell r="K2323" t="str">
            <v>Equipos y aparatos audiovisuales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</row>
        <row r="2324">
          <cell r="A2324">
            <v>180</v>
          </cell>
          <cell r="B2324">
            <v>2017</v>
          </cell>
          <cell r="C2324">
            <v>8300</v>
          </cell>
          <cell r="D2324">
            <v>3</v>
          </cell>
          <cell r="E2324">
            <v>5</v>
          </cell>
          <cell r="F2324">
            <v>1</v>
          </cell>
          <cell r="G2324">
            <v>5000</v>
          </cell>
          <cell r="H2324">
            <v>5200</v>
          </cell>
          <cell r="I2324">
            <v>521</v>
          </cell>
          <cell r="J2324">
            <v>1</v>
          </cell>
          <cell r="K2324" t="str">
            <v>Amplificador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 t="str">
            <v>Equipo/
Pieza</v>
          </cell>
          <cell r="V2324" t="str">
            <v>FC</v>
          </cell>
        </row>
        <row r="2325">
          <cell r="A2325">
            <v>181</v>
          </cell>
          <cell r="B2325">
            <v>2017</v>
          </cell>
          <cell r="C2325">
            <v>8300</v>
          </cell>
          <cell r="D2325">
            <v>3</v>
          </cell>
          <cell r="E2325">
            <v>5</v>
          </cell>
          <cell r="F2325">
            <v>1</v>
          </cell>
          <cell r="G2325">
            <v>5000</v>
          </cell>
          <cell r="H2325">
            <v>5200</v>
          </cell>
          <cell r="I2325">
            <v>521</v>
          </cell>
          <cell r="J2325">
            <v>2</v>
          </cell>
          <cell r="K2325" t="str">
            <v>Audífonos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 t="str">
            <v>Equipo/
Pieza</v>
          </cell>
          <cell r="V2325" t="str">
            <v>FC</v>
          </cell>
        </row>
        <row r="2326">
          <cell r="A2326">
            <v>182</v>
          </cell>
          <cell r="B2326">
            <v>2017</v>
          </cell>
          <cell r="C2326">
            <v>8300</v>
          </cell>
          <cell r="D2326">
            <v>3</v>
          </cell>
          <cell r="E2326">
            <v>5</v>
          </cell>
          <cell r="F2326">
            <v>1</v>
          </cell>
          <cell r="G2326">
            <v>5000</v>
          </cell>
          <cell r="H2326">
            <v>5200</v>
          </cell>
          <cell r="I2326">
            <v>521</v>
          </cell>
          <cell r="J2326">
            <v>3</v>
          </cell>
          <cell r="K2326" t="str">
            <v>Bocinas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 t="str">
            <v>Equipo/
Pieza</v>
          </cell>
          <cell r="V2326" t="str">
            <v>FC</v>
          </cell>
        </row>
        <row r="2327">
          <cell r="A2327">
            <v>183</v>
          </cell>
          <cell r="B2327">
            <v>2017</v>
          </cell>
          <cell r="C2327">
            <v>8300</v>
          </cell>
          <cell r="D2327">
            <v>3</v>
          </cell>
          <cell r="E2327">
            <v>5</v>
          </cell>
          <cell r="F2327">
            <v>1</v>
          </cell>
          <cell r="G2327">
            <v>5000</v>
          </cell>
          <cell r="H2327">
            <v>5200</v>
          </cell>
          <cell r="I2327">
            <v>521</v>
          </cell>
          <cell r="J2327">
            <v>4</v>
          </cell>
          <cell r="K2327" t="str">
            <v>DVD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 t="str">
            <v>Equipo/
Pieza</v>
          </cell>
          <cell r="V2327" t="str">
            <v>FC</v>
          </cell>
        </row>
        <row r="2328">
          <cell r="A2328">
            <v>184</v>
          </cell>
          <cell r="B2328">
            <v>2017</v>
          </cell>
          <cell r="C2328">
            <v>8300</v>
          </cell>
          <cell r="D2328">
            <v>3</v>
          </cell>
          <cell r="E2328">
            <v>5</v>
          </cell>
          <cell r="F2328">
            <v>1</v>
          </cell>
          <cell r="G2328">
            <v>5000</v>
          </cell>
          <cell r="H2328">
            <v>5200</v>
          </cell>
          <cell r="I2328">
            <v>521</v>
          </cell>
          <cell r="J2328">
            <v>5</v>
          </cell>
          <cell r="K2328" t="str">
            <v xml:space="preserve">Grabadora 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 t="str">
            <v>Equipo/
Pieza</v>
          </cell>
          <cell r="V2328" t="str">
            <v>FC</v>
          </cell>
        </row>
        <row r="2329">
          <cell r="A2329">
            <v>185</v>
          </cell>
          <cell r="B2329">
            <v>2017</v>
          </cell>
          <cell r="C2329">
            <v>8300</v>
          </cell>
          <cell r="D2329">
            <v>3</v>
          </cell>
          <cell r="E2329">
            <v>5</v>
          </cell>
          <cell r="F2329">
            <v>1</v>
          </cell>
          <cell r="G2329">
            <v>5000</v>
          </cell>
          <cell r="H2329">
            <v>5200</v>
          </cell>
          <cell r="I2329">
            <v>521</v>
          </cell>
          <cell r="J2329">
            <v>6</v>
          </cell>
          <cell r="K2329" t="str">
            <v>Mezcladores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 t="str">
            <v>Equipo/
Pieza</v>
          </cell>
          <cell r="V2329" t="str">
            <v>FC</v>
          </cell>
        </row>
        <row r="2330">
          <cell r="A2330">
            <v>186</v>
          </cell>
          <cell r="B2330">
            <v>2017</v>
          </cell>
          <cell r="C2330">
            <v>8300</v>
          </cell>
          <cell r="D2330">
            <v>3</v>
          </cell>
          <cell r="E2330">
            <v>5</v>
          </cell>
          <cell r="F2330">
            <v>1</v>
          </cell>
          <cell r="G2330">
            <v>5000</v>
          </cell>
          <cell r="H2330">
            <v>5200</v>
          </cell>
          <cell r="I2330">
            <v>521</v>
          </cell>
          <cell r="J2330">
            <v>7</v>
          </cell>
          <cell r="K2330" t="str">
            <v xml:space="preserve">Micrófono 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 t="str">
            <v>Equipo/
Pieza</v>
          </cell>
          <cell r="V2330" t="str">
            <v>FC</v>
          </cell>
        </row>
        <row r="2331">
          <cell r="A2331">
            <v>187</v>
          </cell>
          <cell r="B2331">
            <v>2017</v>
          </cell>
          <cell r="C2331">
            <v>8300</v>
          </cell>
          <cell r="D2331">
            <v>3</v>
          </cell>
          <cell r="E2331">
            <v>5</v>
          </cell>
          <cell r="F2331">
            <v>1</v>
          </cell>
          <cell r="G2331">
            <v>5000</v>
          </cell>
          <cell r="H2331">
            <v>5200</v>
          </cell>
          <cell r="I2331">
            <v>521</v>
          </cell>
          <cell r="J2331">
            <v>8</v>
          </cell>
          <cell r="K2331" t="str">
            <v xml:space="preserve">Pantalla 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 t="str">
            <v>Equipo/
Pieza</v>
          </cell>
          <cell r="V2331" t="str">
            <v>FC</v>
          </cell>
        </row>
        <row r="2332">
          <cell r="A2332">
            <v>188</v>
          </cell>
          <cell r="B2332">
            <v>2017</v>
          </cell>
          <cell r="C2332">
            <v>8300</v>
          </cell>
          <cell r="D2332">
            <v>3</v>
          </cell>
          <cell r="E2332">
            <v>5</v>
          </cell>
          <cell r="F2332">
            <v>1</v>
          </cell>
          <cell r="G2332">
            <v>5000</v>
          </cell>
          <cell r="H2332">
            <v>5200</v>
          </cell>
          <cell r="I2332">
            <v>521</v>
          </cell>
          <cell r="J2332">
            <v>9</v>
          </cell>
          <cell r="K2332" t="str">
            <v xml:space="preserve">Pedestal para micrófono 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 t="str">
            <v>Equipo/
Pieza</v>
          </cell>
          <cell r="V2332" t="str">
            <v>FC</v>
          </cell>
        </row>
        <row r="2333">
          <cell r="A2333">
            <v>189</v>
          </cell>
          <cell r="B2333">
            <v>2017</v>
          </cell>
          <cell r="C2333">
            <v>8300</v>
          </cell>
          <cell r="D2333">
            <v>3</v>
          </cell>
          <cell r="E2333">
            <v>5</v>
          </cell>
          <cell r="F2333">
            <v>1</v>
          </cell>
          <cell r="G2333">
            <v>5000</v>
          </cell>
          <cell r="H2333">
            <v>5200</v>
          </cell>
          <cell r="I2333">
            <v>521</v>
          </cell>
          <cell r="J2333">
            <v>10</v>
          </cell>
          <cell r="K2333" t="str">
            <v>Procesador de audio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 t="str">
            <v>Equipo/
Pieza</v>
          </cell>
          <cell r="V2333" t="str">
            <v>FC</v>
          </cell>
        </row>
        <row r="2334">
          <cell r="A2334">
            <v>190</v>
          </cell>
          <cell r="B2334">
            <v>2017</v>
          </cell>
          <cell r="C2334">
            <v>8300</v>
          </cell>
          <cell r="D2334">
            <v>3</v>
          </cell>
          <cell r="E2334">
            <v>5</v>
          </cell>
          <cell r="F2334">
            <v>1</v>
          </cell>
          <cell r="G2334">
            <v>5000</v>
          </cell>
          <cell r="H2334">
            <v>5200</v>
          </cell>
          <cell r="I2334">
            <v>523</v>
          </cell>
          <cell r="K2334" t="str">
            <v>Cámaras fotográficas y de video</v>
          </cell>
          <cell r="L2334">
            <v>239000</v>
          </cell>
          <cell r="M2334">
            <v>0</v>
          </cell>
          <cell r="N2334">
            <v>239000</v>
          </cell>
          <cell r="O2334">
            <v>0</v>
          </cell>
          <cell r="P2334">
            <v>0</v>
          </cell>
          <cell r="Q2334">
            <v>0</v>
          </cell>
          <cell r="R2334">
            <v>239000</v>
          </cell>
        </row>
        <row r="2335">
          <cell r="A2335">
            <v>191</v>
          </cell>
          <cell r="B2335">
            <v>2017</v>
          </cell>
          <cell r="C2335">
            <v>8300</v>
          </cell>
          <cell r="D2335">
            <v>3</v>
          </cell>
          <cell r="E2335">
            <v>5</v>
          </cell>
          <cell r="F2335">
            <v>1</v>
          </cell>
          <cell r="G2335">
            <v>5000</v>
          </cell>
          <cell r="H2335">
            <v>5200</v>
          </cell>
          <cell r="I2335">
            <v>523</v>
          </cell>
          <cell r="J2335">
            <v>1</v>
          </cell>
          <cell r="K2335" t="str">
            <v xml:space="preserve">Cámara </v>
          </cell>
          <cell r="L2335">
            <v>208000</v>
          </cell>
          <cell r="M2335">
            <v>0</v>
          </cell>
          <cell r="N2335">
            <v>208000</v>
          </cell>
          <cell r="P2335">
            <v>0</v>
          </cell>
          <cell r="Q2335">
            <v>0</v>
          </cell>
          <cell r="R2335">
            <v>208000</v>
          </cell>
          <cell r="S2335" t="str">
            <v>Pieza</v>
          </cell>
          <cell r="T2335">
            <v>20</v>
          </cell>
          <cell r="V2335" t="str">
            <v>FC</v>
          </cell>
        </row>
        <row r="2336">
          <cell r="A2336">
            <v>192</v>
          </cell>
          <cell r="B2336">
            <v>2017</v>
          </cell>
          <cell r="C2336">
            <v>8300</v>
          </cell>
          <cell r="D2336">
            <v>3</v>
          </cell>
          <cell r="E2336">
            <v>5</v>
          </cell>
          <cell r="F2336">
            <v>1</v>
          </cell>
          <cell r="G2336">
            <v>5000</v>
          </cell>
          <cell r="H2336">
            <v>5200</v>
          </cell>
          <cell r="I2336">
            <v>523</v>
          </cell>
          <cell r="J2336">
            <v>2</v>
          </cell>
          <cell r="K2336" t="str">
            <v xml:space="preserve">Cañón  </v>
          </cell>
          <cell r="M2336">
            <v>0</v>
          </cell>
          <cell r="N2336">
            <v>0</v>
          </cell>
          <cell r="P2336">
            <v>0</v>
          </cell>
          <cell r="Q2336">
            <v>0</v>
          </cell>
          <cell r="R2336">
            <v>0</v>
          </cell>
          <cell r="S2336" t="str">
            <v>Pieza</v>
          </cell>
          <cell r="V2336" t="str">
            <v>FC</v>
          </cell>
        </row>
        <row r="2337">
          <cell r="A2337">
            <v>193</v>
          </cell>
          <cell r="B2337">
            <v>2017</v>
          </cell>
          <cell r="C2337">
            <v>8300</v>
          </cell>
          <cell r="D2337">
            <v>3</v>
          </cell>
          <cell r="E2337">
            <v>5</v>
          </cell>
          <cell r="F2337">
            <v>1</v>
          </cell>
          <cell r="G2337">
            <v>5000</v>
          </cell>
          <cell r="H2337">
            <v>5200</v>
          </cell>
          <cell r="I2337">
            <v>523</v>
          </cell>
          <cell r="J2337">
            <v>3</v>
          </cell>
          <cell r="K2337" t="str">
            <v>Flash para cámara</v>
          </cell>
          <cell r="M2337">
            <v>0</v>
          </cell>
          <cell r="N2337">
            <v>0</v>
          </cell>
          <cell r="P2337">
            <v>0</v>
          </cell>
          <cell r="Q2337">
            <v>0</v>
          </cell>
          <cell r="R2337">
            <v>0</v>
          </cell>
          <cell r="S2337" t="str">
            <v>Pieza</v>
          </cell>
          <cell r="V2337" t="str">
            <v>FC</v>
          </cell>
        </row>
        <row r="2338">
          <cell r="A2338">
            <v>194</v>
          </cell>
          <cell r="B2338">
            <v>2017</v>
          </cell>
          <cell r="C2338">
            <v>8300</v>
          </cell>
          <cell r="D2338">
            <v>3</v>
          </cell>
          <cell r="E2338">
            <v>5</v>
          </cell>
          <cell r="F2338">
            <v>1</v>
          </cell>
          <cell r="G2338">
            <v>5000</v>
          </cell>
          <cell r="H2338">
            <v>5200</v>
          </cell>
          <cell r="I2338">
            <v>523</v>
          </cell>
          <cell r="J2338">
            <v>4</v>
          </cell>
          <cell r="K2338" t="str">
            <v xml:space="preserve">Tripié </v>
          </cell>
          <cell r="M2338">
            <v>0</v>
          </cell>
          <cell r="N2338">
            <v>0</v>
          </cell>
          <cell r="P2338">
            <v>0</v>
          </cell>
          <cell r="Q2338">
            <v>0</v>
          </cell>
          <cell r="R2338">
            <v>0</v>
          </cell>
          <cell r="S2338" t="str">
            <v>Equipo/
Pieza</v>
          </cell>
          <cell r="V2338" t="str">
            <v>FC</v>
          </cell>
        </row>
        <row r="2339">
          <cell r="A2339">
            <v>195</v>
          </cell>
          <cell r="B2339">
            <v>2017</v>
          </cell>
          <cell r="C2339">
            <v>8300</v>
          </cell>
          <cell r="D2339">
            <v>3</v>
          </cell>
          <cell r="E2339">
            <v>5</v>
          </cell>
          <cell r="F2339">
            <v>1</v>
          </cell>
          <cell r="G2339">
            <v>5000</v>
          </cell>
          <cell r="H2339">
            <v>5200</v>
          </cell>
          <cell r="I2339">
            <v>523</v>
          </cell>
          <cell r="J2339">
            <v>5</v>
          </cell>
          <cell r="K2339" t="str">
            <v>Videoproyector</v>
          </cell>
          <cell r="M2339">
            <v>0</v>
          </cell>
          <cell r="N2339">
            <v>0</v>
          </cell>
          <cell r="P2339">
            <v>0</v>
          </cell>
          <cell r="Q2339">
            <v>0</v>
          </cell>
          <cell r="R2339">
            <v>0</v>
          </cell>
          <cell r="S2339" t="str">
            <v>Pieza</v>
          </cell>
          <cell r="V2339" t="str">
            <v>FC</v>
          </cell>
        </row>
        <row r="2340">
          <cell r="A2340">
            <v>196</v>
          </cell>
          <cell r="B2340">
            <v>2017</v>
          </cell>
          <cell r="C2340">
            <v>8300</v>
          </cell>
          <cell r="D2340">
            <v>3</v>
          </cell>
          <cell r="E2340">
            <v>5</v>
          </cell>
          <cell r="F2340">
            <v>1</v>
          </cell>
          <cell r="G2340">
            <v>5000</v>
          </cell>
          <cell r="H2340">
            <v>5200</v>
          </cell>
          <cell r="I2340">
            <v>523</v>
          </cell>
          <cell r="K2340" t="str">
            <v>kit de iluminacion</v>
          </cell>
          <cell r="L2340">
            <v>31000</v>
          </cell>
          <cell r="M2340">
            <v>0</v>
          </cell>
          <cell r="N2340">
            <v>31000</v>
          </cell>
          <cell r="P2340">
            <v>0</v>
          </cell>
          <cell r="Q2340">
            <v>0</v>
          </cell>
          <cell r="R2340">
            <v>31000</v>
          </cell>
          <cell r="S2340" t="str">
            <v>Pieza</v>
          </cell>
          <cell r="T2340">
            <v>12</v>
          </cell>
          <cell r="V2340" t="str">
            <v>FC</v>
          </cell>
        </row>
        <row r="2341">
          <cell r="A2341">
            <v>197</v>
          </cell>
          <cell r="B2341">
            <v>2017</v>
          </cell>
          <cell r="C2341">
            <v>8300</v>
          </cell>
          <cell r="D2341">
            <v>3</v>
          </cell>
          <cell r="E2341">
            <v>5</v>
          </cell>
          <cell r="F2341">
            <v>1</v>
          </cell>
          <cell r="G2341">
            <v>5000</v>
          </cell>
          <cell r="H2341">
            <v>5200</v>
          </cell>
          <cell r="I2341">
            <v>529</v>
          </cell>
          <cell r="K2341" t="str">
            <v>Otro mobiliario y equipo educacional y recreativo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</row>
        <row r="2342">
          <cell r="A2342">
            <v>198</v>
          </cell>
          <cell r="B2342">
            <v>2017</v>
          </cell>
          <cell r="C2342">
            <v>8300</v>
          </cell>
          <cell r="D2342">
            <v>3</v>
          </cell>
          <cell r="E2342">
            <v>5</v>
          </cell>
          <cell r="F2342">
            <v>1</v>
          </cell>
          <cell r="G2342">
            <v>5000</v>
          </cell>
          <cell r="H2342">
            <v>5200</v>
          </cell>
          <cell r="I2342">
            <v>529</v>
          </cell>
          <cell r="J2342">
            <v>1</v>
          </cell>
          <cell r="K2342" t="str">
            <v>Batería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 t="str">
            <v>Pieza</v>
          </cell>
          <cell r="V2342" t="str">
            <v>AE</v>
          </cell>
        </row>
        <row r="2343">
          <cell r="A2343">
            <v>199</v>
          </cell>
          <cell r="B2343">
            <v>2017</v>
          </cell>
          <cell r="C2343">
            <v>8300</v>
          </cell>
          <cell r="D2343">
            <v>3</v>
          </cell>
          <cell r="E2343">
            <v>5</v>
          </cell>
          <cell r="F2343">
            <v>1</v>
          </cell>
          <cell r="G2343">
            <v>5000</v>
          </cell>
          <cell r="H2343">
            <v>5200</v>
          </cell>
          <cell r="I2343">
            <v>529</v>
          </cell>
          <cell r="J2343">
            <v>2</v>
          </cell>
          <cell r="K2343" t="str">
            <v xml:space="preserve">Guitarra 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 t="str">
            <v>Pieza</v>
          </cell>
          <cell r="V2343" t="str">
            <v>AE</v>
          </cell>
        </row>
        <row r="2344">
          <cell r="A2344">
            <v>200</v>
          </cell>
          <cell r="B2344">
            <v>2017</v>
          </cell>
          <cell r="C2344">
            <v>8300</v>
          </cell>
          <cell r="D2344">
            <v>3</v>
          </cell>
          <cell r="E2344">
            <v>5</v>
          </cell>
          <cell r="F2344">
            <v>1</v>
          </cell>
          <cell r="G2344">
            <v>5000</v>
          </cell>
          <cell r="H2344">
            <v>5200</v>
          </cell>
          <cell r="I2344">
            <v>529</v>
          </cell>
          <cell r="J2344">
            <v>3</v>
          </cell>
          <cell r="K2344" t="str">
            <v xml:space="preserve">Teclado 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 t="str">
            <v>Pieza</v>
          </cell>
          <cell r="V2344" t="str">
            <v>AE</v>
          </cell>
        </row>
        <row r="2345">
          <cell r="A2345">
            <v>201</v>
          </cell>
          <cell r="B2345">
            <v>2017</v>
          </cell>
          <cell r="C2345">
            <v>8300</v>
          </cell>
          <cell r="D2345">
            <v>3</v>
          </cell>
          <cell r="E2345">
            <v>5</v>
          </cell>
          <cell r="F2345">
            <v>1</v>
          </cell>
          <cell r="G2345">
            <v>5000</v>
          </cell>
          <cell r="H2345">
            <v>5300</v>
          </cell>
          <cell r="K2345" t="str">
            <v>Equipo e Instrumental Médico y de Laboratorio</v>
          </cell>
          <cell r="L2345">
            <v>72000</v>
          </cell>
          <cell r="M2345">
            <v>0</v>
          </cell>
          <cell r="N2345">
            <v>72000</v>
          </cell>
          <cell r="O2345">
            <v>0</v>
          </cell>
          <cell r="P2345">
            <v>0</v>
          </cell>
          <cell r="Q2345">
            <v>0</v>
          </cell>
          <cell r="R2345">
            <v>72000</v>
          </cell>
        </row>
        <row r="2346">
          <cell r="A2346">
            <v>202</v>
          </cell>
          <cell r="B2346">
            <v>2017</v>
          </cell>
          <cell r="C2346">
            <v>8300</v>
          </cell>
          <cell r="D2346">
            <v>3</v>
          </cell>
          <cell r="E2346">
            <v>5</v>
          </cell>
          <cell r="F2346">
            <v>1</v>
          </cell>
          <cell r="G2346">
            <v>5000</v>
          </cell>
          <cell r="H2346">
            <v>5300</v>
          </cell>
          <cell r="I2346">
            <v>531</v>
          </cell>
          <cell r="K2346" t="str">
            <v>Equipo médico y de laboratorio</v>
          </cell>
          <cell r="L2346">
            <v>72000</v>
          </cell>
          <cell r="M2346">
            <v>0</v>
          </cell>
          <cell r="N2346">
            <v>72000</v>
          </cell>
          <cell r="O2346">
            <v>0</v>
          </cell>
          <cell r="P2346">
            <v>0</v>
          </cell>
          <cell r="Q2346">
            <v>0</v>
          </cell>
          <cell r="R2346">
            <v>72000</v>
          </cell>
        </row>
        <row r="2347">
          <cell r="A2347">
            <v>203</v>
          </cell>
          <cell r="B2347">
            <v>2017</v>
          </cell>
          <cell r="C2347">
            <v>8300</v>
          </cell>
          <cell r="D2347">
            <v>3</v>
          </cell>
          <cell r="E2347">
            <v>5</v>
          </cell>
          <cell r="F2347">
            <v>1</v>
          </cell>
          <cell r="G2347">
            <v>5000</v>
          </cell>
          <cell r="H2347">
            <v>5300</v>
          </cell>
          <cell r="I2347">
            <v>531</v>
          </cell>
          <cell r="J2347">
            <v>1</v>
          </cell>
          <cell r="K2347" t="str">
            <v>Autoclave vítale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 t="str">
            <v>Pieza</v>
          </cell>
          <cell r="V2347" t="str">
            <v>FC</v>
          </cell>
        </row>
        <row r="2348">
          <cell r="A2348">
            <v>204</v>
          </cell>
          <cell r="B2348">
            <v>2017</v>
          </cell>
          <cell r="C2348">
            <v>8300</v>
          </cell>
          <cell r="D2348">
            <v>3</v>
          </cell>
          <cell r="E2348">
            <v>5</v>
          </cell>
          <cell r="F2348">
            <v>1</v>
          </cell>
          <cell r="G2348">
            <v>5000</v>
          </cell>
          <cell r="H2348">
            <v>5300</v>
          </cell>
          <cell r="I2348">
            <v>531</v>
          </cell>
          <cell r="J2348">
            <v>2</v>
          </cell>
          <cell r="K2348" t="str">
            <v>Banco de altura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 t="str">
            <v>Pieza</v>
          </cell>
          <cell r="V2348" t="str">
            <v>FC</v>
          </cell>
        </row>
        <row r="2349">
          <cell r="A2349">
            <v>205</v>
          </cell>
          <cell r="B2349">
            <v>2017</v>
          </cell>
          <cell r="C2349">
            <v>8300</v>
          </cell>
          <cell r="D2349">
            <v>3</v>
          </cell>
          <cell r="E2349">
            <v>5</v>
          </cell>
          <cell r="F2349">
            <v>1</v>
          </cell>
          <cell r="G2349">
            <v>5000</v>
          </cell>
          <cell r="H2349">
            <v>5300</v>
          </cell>
          <cell r="I2349">
            <v>531</v>
          </cell>
          <cell r="J2349">
            <v>3</v>
          </cell>
          <cell r="K2349" t="str">
            <v>Banco giratorio metálico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 t="str">
            <v>Pieza</v>
          </cell>
          <cell r="V2349" t="str">
            <v>FC</v>
          </cell>
        </row>
        <row r="2350">
          <cell r="A2350">
            <v>206</v>
          </cell>
          <cell r="B2350">
            <v>2017</v>
          </cell>
          <cell r="C2350">
            <v>8300</v>
          </cell>
          <cell r="D2350">
            <v>3</v>
          </cell>
          <cell r="E2350">
            <v>5</v>
          </cell>
          <cell r="F2350">
            <v>1</v>
          </cell>
          <cell r="G2350">
            <v>5000</v>
          </cell>
          <cell r="H2350">
            <v>5300</v>
          </cell>
          <cell r="I2350">
            <v>531</v>
          </cell>
          <cell r="J2350">
            <v>4</v>
          </cell>
          <cell r="K2350" t="str">
            <v>Báscula con estadímetro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 t="str">
            <v>Pieza</v>
          </cell>
          <cell r="V2350" t="str">
            <v>FC</v>
          </cell>
        </row>
        <row r="2351">
          <cell r="A2351">
            <v>207</v>
          </cell>
          <cell r="B2351">
            <v>2017</v>
          </cell>
          <cell r="C2351">
            <v>8300</v>
          </cell>
          <cell r="D2351">
            <v>3</v>
          </cell>
          <cell r="E2351">
            <v>5</v>
          </cell>
          <cell r="F2351">
            <v>1</v>
          </cell>
          <cell r="G2351">
            <v>5000</v>
          </cell>
          <cell r="H2351">
            <v>5300</v>
          </cell>
          <cell r="I2351">
            <v>531</v>
          </cell>
          <cell r="J2351">
            <v>5</v>
          </cell>
          <cell r="K2351" t="str">
            <v>Bote de patada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 t="str">
            <v>Pieza</v>
          </cell>
          <cell r="V2351" t="str">
            <v>FC</v>
          </cell>
        </row>
        <row r="2352">
          <cell r="A2352">
            <v>208</v>
          </cell>
          <cell r="B2352">
            <v>2017</v>
          </cell>
          <cell r="C2352">
            <v>8300</v>
          </cell>
          <cell r="D2352">
            <v>3</v>
          </cell>
          <cell r="E2352">
            <v>5</v>
          </cell>
          <cell r="F2352">
            <v>1</v>
          </cell>
          <cell r="G2352">
            <v>5000</v>
          </cell>
          <cell r="H2352">
            <v>5300</v>
          </cell>
          <cell r="I2352">
            <v>531</v>
          </cell>
          <cell r="J2352">
            <v>6</v>
          </cell>
          <cell r="K2352" t="str">
            <v>Caja obscura para revelar placa de rayos X dental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 t="str">
            <v>Pieza</v>
          </cell>
          <cell r="V2352" t="str">
            <v>FC</v>
          </cell>
        </row>
        <row r="2353">
          <cell r="A2353">
            <v>209</v>
          </cell>
          <cell r="B2353">
            <v>2017</v>
          </cell>
          <cell r="C2353">
            <v>8300</v>
          </cell>
          <cell r="D2353">
            <v>3</v>
          </cell>
          <cell r="E2353">
            <v>5</v>
          </cell>
          <cell r="F2353">
            <v>1</v>
          </cell>
          <cell r="G2353">
            <v>5000</v>
          </cell>
          <cell r="H2353">
            <v>5300</v>
          </cell>
          <cell r="I2353">
            <v>531</v>
          </cell>
          <cell r="J2353">
            <v>7</v>
          </cell>
          <cell r="K2353" t="str">
            <v>Cama hospitalaria de 2 manivelas Movimientos en la cabeza y los pies Pintada al horno Spring de malla articulada</v>
          </cell>
          <cell r="L2353">
            <v>72000</v>
          </cell>
          <cell r="M2353">
            <v>0</v>
          </cell>
          <cell r="N2353">
            <v>72000</v>
          </cell>
          <cell r="O2353">
            <v>0</v>
          </cell>
          <cell r="P2353">
            <v>0</v>
          </cell>
          <cell r="Q2353">
            <v>0</v>
          </cell>
          <cell r="R2353">
            <v>72000</v>
          </cell>
          <cell r="S2353" t="str">
            <v>Pieza</v>
          </cell>
          <cell r="T2353">
            <v>10</v>
          </cell>
          <cell r="V2353" t="str">
            <v>FC</v>
          </cell>
        </row>
        <row r="2354">
          <cell r="A2354">
            <v>210</v>
          </cell>
          <cell r="B2354">
            <v>2017</v>
          </cell>
          <cell r="C2354">
            <v>8300</v>
          </cell>
          <cell r="D2354">
            <v>3</v>
          </cell>
          <cell r="E2354">
            <v>5</v>
          </cell>
          <cell r="F2354">
            <v>1</v>
          </cell>
          <cell r="G2354">
            <v>5000</v>
          </cell>
          <cell r="H2354">
            <v>5300</v>
          </cell>
          <cell r="I2354">
            <v>531</v>
          </cell>
          <cell r="J2354">
            <v>8</v>
          </cell>
          <cell r="K2354" t="str">
            <v>Camilla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 t="str">
            <v>Pieza</v>
          </cell>
          <cell r="V2354" t="str">
            <v>FC</v>
          </cell>
        </row>
        <row r="2355">
          <cell r="A2355">
            <v>211</v>
          </cell>
          <cell r="B2355">
            <v>2017</v>
          </cell>
          <cell r="C2355">
            <v>8300</v>
          </cell>
          <cell r="D2355">
            <v>3</v>
          </cell>
          <cell r="E2355">
            <v>5</v>
          </cell>
          <cell r="F2355">
            <v>1</v>
          </cell>
          <cell r="G2355">
            <v>5000</v>
          </cell>
          <cell r="H2355">
            <v>5300</v>
          </cell>
          <cell r="I2355">
            <v>531</v>
          </cell>
          <cell r="J2355">
            <v>9</v>
          </cell>
          <cell r="K2355" t="str">
            <v>Camilla tipo araña sistema de sujeción de 10 puntos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 t="str">
            <v>Pieza</v>
          </cell>
          <cell r="V2355" t="str">
            <v>FC</v>
          </cell>
        </row>
        <row r="2356">
          <cell r="A2356">
            <v>212</v>
          </cell>
          <cell r="B2356">
            <v>2017</v>
          </cell>
          <cell r="C2356">
            <v>8300</v>
          </cell>
          <cell r="D2356">
            <v>3</v>
          </cell>
          <cell r="E2356">
            <v>5</v>
          </cell>
          <cell r="F2356">
            <v>1</v>
          </cell>
          <cell r="G2356">
            <v>5000</v>
          </cell>
          <cell r="H2356">
            <v>5300</v>
          </cell>
          <cell r="I2356">
            <v>531</v>
          </cell>
          <cell r="J2356">
            <v>10</v>
          </cell>
          <cell r="K2356" t="str">
            <v>Carro rojo de emergencia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 t="str">
            <v>Pieza</v>
          </cell>
          <cell r="V2356" t="str">
            <v>FC</v>
          </cell>
        </row>
        <row r="2357">
          <cell r="A2357">
            <v>213</v>
          </cell>
          <cell r="B2357">
            <v>2017</v>
          </cell>
          <cell r="C2357">
            <v>8300</v>
          </cell>
          <cell r="D2357">
            <v>3</v>
          </cell>
          <cell r="E2357">
            <v>5</v>
          </cell>
          <cell r="F2357">
            <v>1</v>
          </cell>
          <cell r="G2357">
            <v>5000</v>
          </cell>
          <cell r="H2357">
            <v>5300</v>
          </cell>
          <cell r="I2357">
            <v>531</v>
          </cell>
          <cell r="J2357">
            <v>11</v>
          </cell>
          <cell r="K2357" t="str">
            <v>Cheslóng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 t="str">
            <v>Pieza</v>
          </cell>
          <cell r="V2357" t="str">
            <v>FC</v>
          </cell>
        </row>
        <row r="2358">
          <cell r="A2358">
            <v>214</v>
          </cell>
          <cell r="B2358">
            <v>2017</v>
          </cell>
          <cell r="C2358">
            <v>8300</v>
          </cell>
          <cell r="D2358">
            <v>3</v>
          </cell>
          <cell r="E2358">
            <v>5</v>
          </cell>
          <cell r="F2358">
            <v>1</v>
          </cell>
          <cell r="G2358">
            <v>5000</v>
          </cell>
          <cell r="H2358">
            <v>5300</v>
          </cell>
          <cell r="I2358">
            <v>531</v>
          </cell>
          <cell r="J2358">
            <v>12</v>
          </cell>
          <cell r="K2358" t="str">
            <v>Cortina antibacteriana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 t="str">
            <v>Pieza</v>
          </cell>
          <cell r="V2358" t="str">
            <v>FC</v>
          </cell>
        </row>
        <row r="2359">
          <cell r="A2359">
            <v>215</v>
          </cell>
          <cell r="B2359">
            <v>2017</v>
          </cell>
          <cell r="C2359">
            <v>8300</v>
          </cell>
          <cell r="D2359">
            <v>3</v>
          </cell>
          <cell r="E2359">
            <v>5</v>
          </cell>
          <cell r="F2359">
            <v>1</v>
          </cell>
          <cell r="G2359">
            <v>5000</v>
          </cell>
          <cell r="H2359">
            <v>5300</v>
          </cell>
          <cell r="I2359">
            <v>531</v>
          </cell>
          <cell r="J2359">
            <v>13</v>
          </cell>
          <cell r="K2359" t="str">
            <v xml:space="preserve">Cuna de calor radiante 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 t="str">
            <v>Pieza</v>
          </cell>
          <cell r="V2359" t="str">
            <v>FC</v>
          </cell>
        </row>
        <row r="2360">
          <cell r="A2360">
            <v>216</v>
          </cell>
          <cell r="B2360">
            <v>2017</v>
          </cell>
          <cell r="C2360">
            <v>8300</v>
          </cell>
          <cell r="D2360">
            <v>3</v>
          </cell>
          <cell r="E2360">
            <v>5</v>
          </cell>
          <cell r="F2360">
            <v>1</v>
          </cell>
          <cell r="G2360">
            <v>5000</v>
          </cell>
          <cell r="H2360">
            <v>5300</v>
          </cell>
          <cell r="I2360">
            <v>531</v>
          </cell>
          <cell r="J2360">
            <v>14</v>
          </cell>
          <cell r="K2360" t="str">
            <v>Electrocardiógrafo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 t="str">
            <v>Pieza</v>
          </cell>
          <cell r="V2360" t="str">
            <v>FC</v>
          </cell>
        </row>
        <row r="2361">
          <cell r="A2361">
            <v>217</v>
          </cell>
          <cell r="B2361">
            <v>2017</v>
          </cell>
          <cell r="C2361">
            <v>8300</v>
          </cell>
          <cell r="D2361">
            <v>3</v>
          </cell>
          <cell r="E2361">
            <v>5</v>
          </cell>
          <cell r="F2361">
            <v>1</v>
          </cell>
          <cell r="G2361">
            <v>5000</v>
          </cell>
          <cell r="H2361">
            <v>5300</v>
          </cell>
          <cell r="I2361">
            <v>531</v>
          </cell>
          <cell r="J2361">
            <v>15</v>
          </cell>
          <cell r="K2361" t="str">
            <v>Electrocauterio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 t="str">
            <v>Pieza</v>
          </cell>
          <cell r="V2361" t="str">
            <v>FC</v>
          </cell>
        </row>
        <row r="2362">
          <cell r="A2362">
            <v>218</v>
          </cell>
          <cell r="B2362">
            <v>2017</v>
          </cell>
          <cell r="C2362">
            <v>8300</v>
          </cell>
          <cell r="D2362">
            <v>3</v>
          </cell>
          <cell r="E2362">
            <v>5</v>
          </cell>
          <cell r="F2362">
            <v>1</v>
          </cell>
          <cell r="G2362">
            <v>5000</v>
          </cell>
          <cell r="H2362">
            <v>5300</v>
          </cell>
          <cell r="I2362">
            <v>531</v>
          </cell>
          <cell r="J2362">
            <v>16</v>
          </cell>
          <cell r="K2362" t="str">
            <v>Equipo de química sanguínea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 t="str">
            <v>Pieza</v>
          </cell>
          <cell r="V2362" t="str">
            <v>FC</v>
          </cell>
        </row>
        <row r="2363">
          <cell r="A2363">
            <v>219</v>
          </cell>
          <cell r="B2363">
            <v>2017</v>
          </cell>
          <cell r="C2363">
            <v>8300</v>
          </cell>
          <cell r="D2363">
            <v>3</v>
          </cell>
          <cell r="E2363">
            <v>5</v>
          </cell>
          <cell r="F2363">
            <v>1</v>
          </cell>
          <cell r="G2363">
            <v>5000</v>
          </cell>
          <cell r="H2363">
            <v>5300</v>
          </cell>
          <cell r="I2363">
            <v>531</v>
          </cell>
          <cell r="J2363">
            <v>17</v>
          </cell>
          <cell r="K2363" t="str">
            <v xml:space="preserve">Equipo de rayos x 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 t="str">
            <v>Pieza</v>
          </cell>
          <cell r="V2363" t="str">
            <v>FC</v>
          </cell>
        </row>
        <row r="2364">
          <cell r="A2364">
            <v>220</v>
          </cell>
          <cell r="B2364">
            <v>2017</v>
          </cell>
          <cell r="C2364">
            <v>8300</v>
          </cell>
          <cell r="D2364">
            <v>3</v>
          </cell>
          <cell r="E2364">
            <v>5</v>
          </cell>
          <cell r="F2364">
            <v>1</v>
          </cell>
          <cell r="G2364">
            <v>5000</v>
          </cell>
          <cell r="H2364">
            <v>5300</v>
          </cell>
          <cell r="I2364">
            <v>531</v>
          </cell>
          <cell r="J2364">
            <v>18</v>
          </cell>
          <cell r="K2364" t="str">
            <v>Equipo de ultrasonido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 t="str">
            <v>Pieza</v>
          </cell>
          <cell r="V2364" t="str">
            <v>FC</v>
          </cell>
        </row>
        <row r="2365">
          <cell r="A2365">
            <v>221</v>
          </cell>
          <cell r="B2365">
            <v>2017</v>
          </cell>
          <cell r="C2365">
            <v>8300</v>
          </cell>
          <cell r="D2365">
            <v>3</v>
          </cell>
          <cell r="E2365">
            <v>5</v>
          </cell>
          <cell r="F2365">
            <v>1</v>
          </cell>
          <cell r="G2365">
            <v>5000</v>
          </cell>
          <cell r="H2365">
            <v>5300</v>
          </cell>
          <cell r="I2365">
            <v>531</v>
          </cell>
          <cell r="J2365">
            <v>19</v>
          </cell>
          <cell r="K2365" t="str">
            <v>Equipo médico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 t="str">
            <v>Pieza</v>
          </cell>
          <cell r="V2365" t="str">
            <v>FC</v>
          </cell>
        </row>
        <row r="2366">
          <cell r="A2366">
            <v>222</v>
          </cell>
          <cell r="B2366">
            <v>2017</v>
          </cell>
          <cell r="C2366">
            <v>8300</v>
          </cell>
          <cell r="D2366">
            <v>3</v>
          </cell>
          <cell r="E2366">
            <v>5</v>
          </cell>
          <cell r="F2366">
            <v>1</v>
          </cell>
          <cell r="G2366">
            <v>5000</v>
          </cell>
          <cell r="H2366">
            <v>5300</v>
          </cell>
          <cell r="I2366">
            <v>531</v>
          </cell>
          <cell r="J2366">
            <v>20</v>
          </cell>
          <cell r="K2366" t="str">
            <v>Esfigmomanómetro mercurial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 t="str">
            <v>Pieza</v>
          </cell>
          <cell r="V2366" t="str">
            <v>FC</v>
          </cell>
        </row>
        <row r="2367">
          <cell r="A2367">
            <v>223</v>
          </cell>
          <cell r="B2367">
            <v>2017</v>
          </cell>
          <cell r="C2367">
            <v>8300</v>
          </cell>
          <cell r="D2367">
            <v>3</v>
          </cell>
          <cell r="E2367">
            <v>5</v>
          </cell>
          <cell r="F2367">
            <v>1</v>
          </cell>
          <cell r="G2367">
            <v>5000</v>
          </cell>
          <cell r="H2367">
            <v>5300</v>
          </cell>
          <cell r="I2367">
            <v>531</v>
          </cell>
          <cell r="J2367">
            <v>21</v>
          </cell>
          <cell r="K2367" t="str">
            <v>Especímetro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 t="str">
            <v>Pieza</v>
          </cell>
          <cell r="V2367" t="str">
            <v>FC</v>
          </cell>
        </row>
        <row r="2368">
          <cell r="A2368">
            <v>224</v>
          </cell>
          <cell r="B2368">
            <v>2017</v>
          </cell>
          <cell r="C2368">
            <v>8300</v>
          </cell>
          <cell r="D2368">
            <v>3</v>
          </cell>
          <cell r="E2368">
            <v>5</v>
          </cell>
          <cell r="F2368">
            <v>1</v>
          </cell>
          <cell r="G2368">
            <v>5000</v>
          </cell>
          <cell r="H2368">
            <v>5300</v>
          </cell>
          <cell r="I2368">
            <v>531</v>
          </cell>
          <cell r="J2368">
            <v>22</v>
          </cell>
          <cell r="K2368" t="str">
            <v>Espectrofotómetro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 t="str">
            <v>Pieza</v>
          </cell>
          <cell r="V2368" t="str">
            <v>FC</v>
          </cell>
        </row>
        <row r="2369">
          <cell r="A2369">
            <v>225</v>
          </cell>
          <cell r="B2369">
            <v>2017</v>
          </cell>
          <cell r="C2369">
            <v>8300</v>
          </cell>
          <cell r="D2369">
            <v>3</v>
          </cell>
          <cell r="E2369">
            <v>5</v>
          </cell>
          <cell r="F2369">
            <v>1</v>
          </cell>
          <cell r="G2369">
            <v>5000</v>
          </cell>
          <cell r="H2369">
            <v>5300</v>
          </cell>
          <cell r="I2369">
            <v>531</v>
          </cell>
          <cell r="J2369">
            <v>23</v>
          </cell>
          <cell r="K2369" t="str">
            <v>Esterilizador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 t="str">
            <v>Pieza</v>
          </cell>
          <cell r="V2369" t="str">
            <v>FC</v>
          </cell>
        </row>
        <row r="2370">
          <cell r="A2370">
            <v>226</v>
          </cell>
          <cell r="B2370">
            <v>2017</v>
          </cell>
          <cell r="C2370">
            <v>8300</v>
          </cell>
          <cell r="D2370">
            <v>3</v>
          </cell>
          <cell r="E2370">
            <v>5</v>
          </cell>
          <cell r="F2370">
            <v>1</v>
          </cell>
          <cell r="G2370">
            <v>5000</v>
          </cell>
          <cell r="H2370">
            <v>5300</v>
          </cell>
          <cell r="I2370">
            <v>531</v>
          </cell>
          <cell r="J2370">
            <v>24</v>
          </cell>
          <cell r="K2370" t="str">
            <v xml:space="preserve">Estetoscopio 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 t="str">
            <v>Pieza</v>
          </cell>
          <cell r="V2370" t="str">
            <v>FC</v>
          </cell>
        </row>
        <row r="2371">
          <cell r="A2371">
            <v>227</v>
          </cell>
          <cell r="B2371">
            <v>2017</v>
          </cell>
          <cell r="C2371">
            <v>8300</v>
          </cell>
          <cell r="D2371">
            <v>3</v>
          </cell>
          <cell r="E2371">
            <v>5</v>
          </cell>
          <cell r="F2371">
            <v>1</v>
          </cell>
          <cell r="G2371">
            <v>5000</v>
          </cell>
          <cell r="H2371">
            <v>5300</v>
          </cell>
          <cell r="I2371">
            <v>531</v>
          </cell>
          <cell r="J2371">
            <v>25</v>
          </cell>
          <cell r="K2371" t="str">
            <v>Estuche de diagnóstico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 t="str">
            <v>Pieza</v>
          </cell>
          <cell r="V2371" t="str">
            <v>FC</v>
          </cell>
        </row>
        <row r="2372">
          <cell r="A2372">
            <v>228</v>
          </cell>
          <cell r="B2372">
            <v>2017</v>
          </cell>
          <cell r="C2372">
            <v>8300</v>
          </cell>
          <cell r="D2372">
            <v>3</v>
          </cell>
          <cell r="E2372">
            <v>5</v>
          </cell>
          <cell r="F2372">
            <v>1</v>
          </cell>
          <cell r="G2372">
            <v>5000</v>
          </cell>
          <cell r="H2372">
            <v>5300</v>
          </cell>
          <cell r="I2372">
            <v>531</v>
          </cell>
          <cell r="J2372">
            <v>26</v>
          </cell>
          <cell r="K2372" t="str">
            <v>Generador radiológico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 t="str">
            <v>Pieza</v>
          </cell>
          <cell r="V2372" t="str">
            <v>FC</v>
          </cell>
        </row>
        <row r="2373">
          <cell r="A2373">
            <v>229</v>
          </cell>
          <cell r="B2373">
            <v>2017</v>
          </cell>
          <cell r="C2373">
            <v>8300</v>
          </cell>
          <cell r="D2373">
            <v>3</v>
          </cell>
          <cell r="E2373">
            <v>5</v>
          </cell>
          <cell r="F2373">
            <v>1</v>
          </cell>
          <cell r="G2373">
            <v>5000</v>
          </cell>
          <cell r="H2373">
            <v>5300</v>
          </cell>
          <cell r="I2373">
            <v>531</v>
          </cell>
          <cell r="J2373">
            <v>27</v>
          </cell>
          <cell r="K2373" t="str">
            <v>Glucómetro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 t="str">
            <v>Pieza</v>
          </cell>
          <cell r="V2373" t="str">
            <v>FC</v>
          </cell>
        </row>
        <row r="2374">
          <cell r="A2374">
            <v>230</v>
          </cell>
          <cell r="B2374">
            <v>2017</v>
          </cell>
          <cell r="C2374">
            <v>8300</v>
          </cell>
          <cell r="D2374">
            <v>3</v>
          </cell>
          <cell r="E2374">
            <v>5</v>
          </cell>
          <cell r="F2374">
            <v>1</v>
          </cell>
          <cell r="G2374">
            <v>5000</v>
          </cell>
          <cell r="H2374">
            <v>5300</v>
          </cell>
          <cell r="I2374">
            <v>531</v>
          </cell>
          <cell r="J2374">
            <v>28</v>
          </cell>
          <cell r="K2374" t="str">
            <v>Lámpara de exploración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 t="str">
            <v>Pieza</v>
          </cell>
          <cell r="V2374" t="str">
            <v>FC</v>
          </cell>
        </row>
        <row r="2375">
          <cell r="A2375">
            <v>231</v>
          </cell>
          <cell r="B2375">
            <v>2017</v>
          </cell>
          <cell r="C2375">
            <v>8300</v>
          </cell>
          <cell r="D2375">
            <v>3</v>
          </cell>
          <cell r="E2375">
            <v>5</v>
          </cell>
          <cell r="F2375">
            <v>1</v>
          </cell>
          <cell r="G2375">
            <v>5000</v>
          </cell>
          <cell r="H2375">
            <v>5300</v>
          </cell>
          <cell r="I2375">
            <v>531</v>
          </cell>
          <cell r="J2375">
            <v>29</v>
          </cell>
          <cell r="K2375" t="str">
            <v>Lector de micro hematocrito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 t="str">
            <v>Pieza</v>
          </cell>
          <cell r="V2375" t="str">
            <v>FC</v>
          </cell>
        </row>
        <row r="2376">
          <cell r="A2376">
            <v>232</v>
          </cell>
          <cell r="B2376">
            <v>2017</v>
          </cell>
          <cell r="C2376">
            <v>8300</v>
          </cell>
          <cell r="D2376">
            <v>3</v>
          </cell>
          <cell r="E2376">
            <v>5</v>
          </cell>
          <cell r="F2376">
            <v>1</v>
          </cell>
          <cell r="G2376">
            <v>5000</v>
          </cell>
          <cell r="H2376">
            <v>5300</v>
          </cell>
          <cell r="I2376">
            <v>531</v>
          </cell>
          <cell r="J2376">
            <v>30</v>
          </cell>
          <cell r="K2376" t="str">
            <v>Mampara de protección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 t="str">
            <v>Pieza</v>
          </cell>
          <cell r="V2376" t="str">
            <v>FC</v>
          </cell>
        </row>
        <row r="2377">
          <cell r="A2377">
            <v>233</v>
          </cell>
          <cell r="B2377">
            <v>2017</v>
          </cell>
          <cell r="C2377">
            <v>8300</v>
          </cell>
          <cell r="D2377">
            <v>3</v>
          </cell>
          <cell r="E2377">
            <v>5</v>
          </cell>
          <cell r="F2377">
            <v>1</v>
          </cell>
          <cell r="G2377">
            <v>5000</v>
          </cell>
          <cell r="H2377">
            <v>5300</v>
          </cell>
          <cell r="I2377">
            <v>531</v>
          </cell>
          <cell r="J2377">
            <v>31</v>
          </cell>
          <cell r="K2377" t="str">
            <v>Marcador de intervalos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 t="str">
            <v>Pieza</v>
          </cell>
          <cell r="V2377" t="str">
            <v>FC</v>
          </cell>
        </row>
        <row r="2378">
          <cell r="A2378">
            <v>234</v>
          </cell>
          <cell r="B2378">
            <v>2017</v>
          </cell>
          <cell r="C2378">
            <v>8300</v>
          </cell>
          <cell r="D2378">
            <v>3</v>
          </cell>
          <cell r="E2378">
            <v>5</v>
          </cell>
          <cell r="F2378">
            <v>1</v>
          </cell>
          <cell r="G2378">
            <v>5000</v>
          </cell>
          <cell r="H2378">
            <v>5300</v>
          </cell>
          <cell r="I2378">
            <v>531</v>
          </cell>
          <cell r="J2378">
            <v>32</v>
          </cell>
          <cell r="K2378" t="str">
            <v>Mesa de exploración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 t="str">
            <v>Pieza</v>
          </cell>
          <cell r="V2378" t="str">
            <v>FC</v>
          </cell>
        </row>
        <row r="2379">
          <cell r="A2379">
            <v>235</v>
          </cell>
          <cell r="B2379">
            <v>2017</v>
          </cell>
          <cell r="C2379">
            <v>8300</v>
          </cell>
          <cell r="D2379">
            <v>3</v>
          </cell>
          <cell r="E2379">
            <v>5</v>
          </cell>
          <cell r="F2379">
            <v>1</v>
          </cell>
          <cell r="G2379">
            <v>5000</v>
          </cell>
          <cell r="H2379">
            <v>5300</v>
          </cell>
          <cell r="I2379">
            <v>531</v>
          </cell>
          <cell r="J2379">
            <v>33</v>
          </cell>
          <cell r="K2379" t="str">
            <v>Mesa de quirófano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 t="str">
            <v>Pieza</v>
          </cell>
          <cell r="V2379" t="str">
            <v>FC</v>
          </cell>
        </row>
        <row r="2380">
          <cell r="A2380">
            <v>236</v>
          </cell>
          <cell r="B2380">
            <v>2017</v>
          </cell>
          <cell r="C2380">
            <v>8300</v>
          </cell>
          <cell r="D2380">
            <v>3</v>
          </cell>
          <cell r="E2380">
            <v>5</v>
          </cell>
          <cell r="F2380">
            <v>1</v>
          </cell>
          <cell r="G2380">
            <v>5000</v>
          </cell>
          <cell r="H2380">
            <v>5300</v>
          </cell>
          <cell r="I2380">
            <v>531</v>
          </cell>
          <cell r="J2380">
            <v>34</v>
          </cell>
          <cell r="K2380" t="str">
            <v>Mesa de riñón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 t="str">
            <v>Pieza</v>
          </cell>
          <cell r="V2380" t="str">
            <v>FC</v>
          </cell>
        </row>
        <row r="2381">
          <cell r="A2381">
            <v>237</v>
          </cell>
          <cell r="B2381">
            <v>2017</v>
          </cell>
          <cell r="C2381">
            <v>8300</v>
          </cell>
          <cell r="D2381">
            <v>3</v>
          </cell>
          <cell r="E2381">
            <v>5</v>
          </cell>
          <cell r="F2381">
            <v>1</v>
          </cell>
          <cell r="G2381">
            <v>5000</v>
          </cell>
          <cell r="H2381">
            <v>5300</v>
          </cell>
          <cell r="I2381">
            <v>531</v>
          </cell>
          <cell r="J2381">
            <v>35</v>
          </cell>
          <cell r="K2381" t="str">
            <v>Mesa hospitalaria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 t="str">
            <v>Pieza</v>
          </cell>
          <cell r="V2381" t="str">
            <v>FC</v>
          </cell>
        </row>
        <row r="2382">
          <cell r="A2382">
            <v>238</v>
          </cell>
          <cell r="B2382">
            <v>2017</v>
          </cell>
          <cell r="C2382">
            <v>8300</v>
          </cell>
          <cell r="D2382">
            <v>3</v>
          </cell>
          <cell r="E2382">
            <v>5</v>
          </cell>
          <cell r="F2382">
            <v>1</v>
          </cell>
          <cell r="G2382">
            <v>5000</v>
          </cell>
          <cell r="H2382">
            <v>5300</v>
          </cell>
          <cell r="I2382">
            <v>531</v>
          </cell>
          <cell r="J2382">
            <v>36</v>
          </cell>
          <cell r="K2382" t="str">
            <v>Microscopio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 t="str">
            <v>Pieza</v>
          </cell>
          <cell r="V2382" t="str">
            <v>FC</v>
          </cell>
        </row>
        <row r="2383">
          <cell r="A2383">
            <v>239</v>
          </cell>
          <cell r="B2383">
            <v>2017</v>
          </cell>
          <cell r="C2383">
            <v>8300</v>
          </cell>
          <cell r="D2383">
            <v>3</v>
          </cell>
          <cell r="E2383">
            <v>5</v>
          </cell>
          <cell r="F2383">
            <v>1</v>
          </cell>
          <cell r="G2383">
            <v>5000</v>
          </cell>
          <cell r="H2383">
            <v>5300</v>
          </cell>
          <cell r="I2383">
            <v>531</v>
          </cell>
          <cell r="J2383">
            <v>37</v>
          </cell>
          <cell r="K2383" t="str">
            <v>Monitor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 t="str">
            <v>Pieza</v>
          </cell>
          <cell r="V2383" t="str">
            <v>FC</v>
          </cell>
        </row>
        <row r="2384">
          <cell r="A2384">
            <v>240</v>
          </cell>
          <cell r="B2384">
            <v>2017</v>
          </cell>
          <cell r="C2384">
            <v>8300</v>
          </cell>
          <cell r="D2384">
            <v>3</v>
          </cell>
          <cell r="E2384">
            <v>5</v>
          </cell>
          <cell r="F2384">
            <v>1</v>
          </cell>
          <cell r="G2384">
            <v>5000</v>
          </cell>
          <cell r="H2384">
            <v>5300</v>
          </cell>
          <cell r="I2384">
            <v>531</v>
          </cell>
          <cell r="J2384">
            <v>38</v>
          </cell>
          <cell r="K2384" t="str">
            <v>Monitor de signos vitales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 t="str">
            <v>Pieza</v>
          </cell>
          <cell r="V2384" t="str">
            <v>FC</v>
          </cell>
        </row>
        <row r="2385">
          <cell r="A2385">
            <v>241</v>
          </cell>
          <cell r="B2385">
            <v>2017</v>
          </cell>
          <cell r="C2385">
            <v>8300</v>
          </cell>
          <cell r="D2385">
            <v>3</v>
          </cell>
          <cell r="E2385">
            <v>5</v>
          </cell>
          <cell r="F2385">
            <v>1</v>
          </cell>
          <cell r="G2385">
            <v>5000</v>
          </cell>
          <cell r="H2385">
            <v>5300</v>
          </cell>
          <cell r="I2385">
            <v>531</v>
          </cell>
          <cell r="J2385">
            <v>39</v>
          </cell>
          <cell r="K2385" t="str">
            <v>Monitor para negatoscopio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 t="str">
            <v>Pieza</v>
          </cell>
          <cell r="V2385" t="str">
            <v>FC</v>
          </cell>
        </row>
        <row r="2386">
          <cell r="A2386">
            <v>242</v>
          </cell>
          <cell r="B2386">
            <v>2017</v>
          </cell>
          <cell r="C2386">
            <v>8300</v>
          </cell>
          <cell r="D2386">
            <v>3</v>
          </cell>
          <cell r="E2386">
            <v>5</v>
          </cell>
          <cell r="F2386">
            <v>1</v>
          </cell>
          <cell r="G2386">
            <v>5000</v>
          </cell>
          <cell r="H2386">
            <v>5300</v>
          </cell>
          <cell r="I2386">
            <v>531</v>
          </cell>
          <cell r="J2386">
            <v>40</v>
          </cell>
          <cell r="K2386" t="str">
            <v>Mueble central de enfermeras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 t="str">
            <v>Pieza</v>
          </cell>
          <cell r="V2386" t="str">
            <v>FC</v>
          </cell>
        </row>
        <row r="2387">
          <cell r="A2387">
            <v>243</v>
          </cell>
          <cell r="B2387">
            <v>2017</v>
          </cell>
          <cell r="C2387">
            <v>8300</v>
          </cell>
          <cell r="D2387">
            <v>3</v>
          </cell>
          <cell r="E2387">
            <v>5</v>
          </cell>
          <cell r="F2387">
            <v>1</v>
          </cell>
          <cell r="G2387">
            <v>5000</v>
          </cell>
          <cell r="H2387">
            <v>5300</v>
          </cell>
          <cell r="I2387">
            <v>531</v>
          </cell>
          <cell r="J2387">
            <v>41</v>
          </cell>
          <cell r="K2387" t="str">
            <v>Muletas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 t="str">
            <v>Pieza</v>
          </cell>
          <cell r="V2387" t="str">
            <v>FC</v>
          </cell>
        </row>
        <row r="2388">
          <cell r="A2388">
            <v>244</v>
          </cell>
          <cell r="B2388">
            <v>2017</v>
          </cell>
          <cell r="C2388">
            <v>8300</v>
          </cell>
          <cell r="D2388">
            <v>3</v>
          </cell>
          <cell r="E2388">
            <v>5</v>
          </cell>
          <cell r="F2388">
            <v>1</v>
          </cell>
          <cell r="G2388">
            <v>5000</v>
          </cell>
          <cell r="H2388">
            <v>5300</v>
          </cell>
          <cell r="I2388">
            <v>531</v>
          </cell>
          <cell r="J2388">
            <v>42</v>
          </cell>
          <cell r="K2388" t="str">
            <v>Negatoscopio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 t="str">
            <v>Pieza</v>
          </cell>
          <cell r="V2388" t="str">
            <v>FC</v>
          </cell>
        </row>
        <row r="2389">
          <cell r="A2389">
            <v>245</v>
          </cell>
          <cell r="B2389">
            <v>2017</v>
          </cell>
          <cell r="C2389">
            <v>8300</v>
          </cell>
          <cell r="D2389">
            <v>3</v>
          </cell>
          <cell r="E2389">
            <v>5</v>
          </cell>
          <cell r="F2389">
            <v>1</v>
          </cell>
          <cell r="G2389">
            <v>5000</v>
          </cell>
          <cell r="H2389">
            <v>5300</v>
          </cell>
          <cell r="I2389">
            <v>531</v>
          </cell>
          <cell r="J2389">
            <v>43</v>
          </cell>
          <cell r="K2389" t="str">
            <v>Parrilla de placa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 t="str">
            <v>Pieza</v>
          </cell>
          <cell r="V2389" t="str">
            <v>FC</v>
          </cell>
        </row>
        <row r="2390">
          <cell r="A2390">
            <v>246</v>
          </cell>
          <cell r="B2390">
            <v>2017</v>
          </cell>
          <cell r="C2390">
            <v>8300</v>
          </cell>
          <cell r="D2390">
            <v>3</v>
          </cell>
          <cell r="E2390">
            <v>5</v>
          </cell>
          <cell r="F2390">
            <v>1</v>
          </cell>
          <cell r="G2390">
            <v>5000</v>
          </cell>
          <cell r="H2390">
            <v>5300</v>
          </cell>
          <cell r="I2390">
            <v>531</v>
          </cell>
          <cell r="J2390">
            <v>44</v>
          </cell>
          <cell r="K2390" t="str">
            <v>Porta suero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 t="str">
            <v>Pieza</v>
          </cell>
          <cell r="V2390" t="str">
            <v>FC</v>
          </cell>
        </row>
        <row r="2391">
          <cell r="A2391">
            <v>247</v>
          </cell>
          <cell r="B2391">
            <v>2017</v>
          </cell>
          <cell r="C2391">
            <v>8300</v>
          </cell>
          <cell r="D2391">
            <v>3</v>
          </cell>
          <cell r="E2391">
            <v>5</v>
          </cell>
          <cell r="F2391">
            <v>1</v>
          </cell>
          <cell r="G2391">
            <v>5000</v>
          </cell>
          <cell r="H2391">
            <v>5300</v>
          </cell>
          <cell r="I2391">
            <v>531</v>
          </cell>
          <cell r="J2391">
            <v>45</v>
          </cell>
          <cell r="K2391" t="str">
            <v xml:space="preserve">Refrigerador 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 t="str">
            <v>Pieza</v>
          </cell>
          <cell r="V2391" t="str">
            <v>FC</v>
          </cell>
        </row>
        <row r="2392">
          <cell r="A2392">
            <v>248</v>
          </cell>
          <cell r="B2392">
            <v>2017</v>
          </cell>
          <cell r="C2392">
            <v>8300</v>
          </cell>
          <cell r="D2392">
            <v>3</v>
          </cell>
          <cell r="E2392">
            <v>5</v>
          </cell>
          <cell r="F2392">
            <v>1</v>
          </cell>
          <cell r="G2392">
            <v>5000</v>
          </cell>
          <cell r="H2392">
            <v>5300</v>
          </cell>
          <cell r="I2392">
            <v>531</v>
          </cell>
          <cell r="J2392">
            <v>46</v>
          </cell>
          <cell r="K2392" t="str">
            <v>Silla de ruedas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 t="str">
            <v>Pieza</v>
          </cell>
          <cell r="V2392" t="str">
            <v>FC</v>
          </cell>
        </row>
        <row r="2393">
          <cell r="A2393">
            <v>249</v>
          </cell>
          <cell r="B2393">
            <v>2017</v>
          </cell>
          <cell r="C2393">
            <v>8300</v>
          </cell>
          <cell r="D2393">
            <v>3</v>
          </cell>
          <cell r="E2393">
            <v>5</v>
          </cell>
          <cell r="F2393">
            <v>1</v>
          </cell>
          <cell r="G2393">
            <v>5000</v>
          </cell>
          <cell r="H2393">
            <v>5300</v>
          </cell>
          <cell r="I2393">
            <v>531</v>
          </cell>
          <cell r="J2393">
            <v>47</v>
          </cell>
          <cell r="K2393" t="str">
            <v>Sistema para inactivar o esterilizar los residuos peligrosos biológicos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 t="str">
            <v>Pieza</v>
          </cell>
          <cell r="V2393" t="str">
            <v>FC</v>
          </cell>
        </row>
        <row r="2394">
          <cell r="A2394">
            <v>250</v>
          </cell>
          <cell r="B2394">
            <v>2017</v>
          </cell>
          <cell r="C2394">
            <v>8300</v>
          </cell>
          <cell r="D2394">
            <v>3</v>
          </cell>
          <cell r="E2394">
            <v>5</v>
          </cell>
          <cell r="F2394">
            <v>1</v>
          </cell>
          <cell r="G2394">
            <v>5000</v>
          </cell>
          <cell r="H2394">
            <v>5300</v>
          </cell>
          <cell r="I2394">
            <v>531</v>
          </cell>
          <cell r="J2394">
            <v>48</v>
          </cell>
          <cell r="K2394" t="str">
            <v>Sistema para marcar placas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 t="str">
            <v>Pieza</v>
          </cell>
          <cell r="V2394" t="str">
            <v>FC</v>
          </cell>
        </row>
        <row r="2395">
          <cell r="A2395">
            <v>251</v>
          </cell>
          <cell r="B2395">
            <v>2017</v>
          </cell>
          <cell r="C2395">
            <v>8300</v>
          </cell>
          <cell r="D2395">
            <v>3</v>
          </cell>
          <cell r="E2395">
            <v>5</v>
          </cell>
          <cell r="F2395">
            <v>1</v>
          </cell>
          <cell r="G2395">
            <v>5000</v>
          </cell>
          <cell r="H2395">
            <v>5300</v>
          </cell>
          <cell r="I2395">
            <v>531</v>
          </cell>
          <cell r="J2395">
            <v>49</v>
          </cell>
          <cell r="K2395" t="str">
            <v>Sistema para recolectar residuos peligrosos y para inactivar o esterilizar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 t="str">
            <v>Pieza</v>
          </cell>
          <cell r="V2395" t="str">
            <v>FC</v>
          </cell>
        </row>
        <row r="2396">
          <cell r="A2396">
            <v>252</v>
          </cell>
          <cell r="B2396">
            <v>2017</v>
          </cell>
          <cell r="C2396">
            <v>8300</v>
          </cell>
          <cell r="D2396">
            <v>3</v>
          </cell>
          <cell r="E2396">
            <v>5</v>
          </cell>
          <cell r="F2396">
            <v>1</v>
          </cell>
          <cell r="G2396">
            <v>5000</v>
          </cell>
          <cell r="H2396">
            <v>5300</v>
          </cell>
          <cell r="I2396">
            <v>531</v>
          </cell>
          <cell r="J2396">
            <v>50</v>
          </cell>
          <cell r="K2396" t="str">
            <v>Tabla para reanimación cardiopulmonar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 t="str">
            <v>Pieza</v>
          </cell>
          <cell r="V2396" t="str">
            <v>FC</v>
          </cell>
        </row>
        <row r="2397">
          <cell r="A2397">
            <v>253</v>
          </cell>
          <cell r="B2397">
            <v>2017</v>
          </cell>
          <cell r="C2397">
            <v>8300</v>
          </cell>
          <cell r="D2397">
            <v>3</v>
          </cell>
          <cell r="E2397">
            <v>5</v>
          </cell>
          <cell r="F2397">
            <v>1</v>
          </cell>
          <cell r="G2397">
            <v>5000</v>
          </cell>
          <cell r="H2397">
            <v>5300</v>
          </cell>
          <cell r="I2397">
            <v>531</v>
          </cell>
          <cell r="J2397">
            <v>51</v>
          </cell>
          <cell r="K2397" t="str">
            <v>Tablero espinal (camilla rígida)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 t="str">
            <v>Pieza</v>
          </cell>
          <cell r="V2397" t="str">
            <v>FC</v>
          </cell>
        </row>
        <row r="2398">
          <cell r="A2398">
            <v>254</v>
          </cell>
          <cell r="B2398">
            <v>2017</v>
          </cell>
          <cell r="C2398">
            <v>8300</v>
          </cell>
          <cell r="D2398">
            <v>3</v>
          </cell>
          <cell r="E2398">
            <v>5</v>
          </cell>
          <cell r="F2398">
            <v>1</v>
          </cell>
          <cell r="G2398">
            <v>5000</v>
          </cell>
          <cell r="H2398">
            <v>5300</v>
          </cell>
          <cell r="I2398">
            <v>531</v>
          </cell>
          <cell r="J2398">
            <v>52</v>
          </cell>
          <cell r="K2398" t="str">
            <v>Tanque compresor de oxígeno grado médico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 t="str">
            <v>Pieza</v>
          </cell>
          <cell r="V2398" t="str">
            <v>FC</v>
          </cell>
        </row>
        <row r="2399">
          <cell r="A2399">
            <v>255</v>
          </cell>
          <cell r="B2399">
            <v>2017</v>
          </cell>
          <cell r="C2399">
            <v>8300</v>
          </cell>
          <cell r="D2399">
            <v>3</v>
          </cell>
          <cell r="E2399">
            <v>5</v>
          </cell>
          <cell r="F2399">
            <v>1</v>
          </cell>
          <cell r="G2399">
            <v>5000</v>
          </cell>
          <cell r="H2399">
            <v>5300</v>
          </cell>
          <cell r="I2399">
            <v>531</v>
          </cell>
          <cell r="J2399">
            <v>53</v>
          </cell>
          <cell r="K2399" t="str">
            <v>Tanque de oxígeno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 t="str">
            <v>Pieza</v>
          </cell>
          <cell r="V2399" t="str">
            <v>FC</v>
          </cell>
        </row>
        <row r="2400">
          <cell r="A2400">
            <v>256</v>
          </cell>
          <cell r="B2400">
            <v>2017</v>
          </cell>
          <cell r="C2400">
            <v>8300</v>
          </cell>
          <cell r="D2400">
            <v>3</v>
          </cell>
          <cell r="E2400">
            <v>5</v>
          </cell>
          <cell r="F2400">
            <v>1</v>
          </cell>
          <cell r="G2400">
            <v>5000</v>
          </cell>
          <cell r="H2400">
            <v>5300</v>
          </cell>
          <cell r="I2400">
            <v>531</v>
          </cell>
          <cell r="J2400">
            <v>54</v>
          </cell>
          <cell r="K2400" t="str">
            <v>Termo para el transporte de vacunas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 t="str">
            <v>Pieza</v>
          </cell>
          <cell r="V2400" t="str">
            <v>FC</v>
          </cell>
        </row>
        <row r="2401">
          <cell r="A2401">
            <v>257</v>
          </cell>
          <cell r="B2401">
            <v>2017</v>
          </cell>
          <cell r="C2401">
            <v>8300</v>
          </cell>
          <cell r="D2401">
            <v>3</v>
          </cell>
          <cell r="E2401">
            <v>5</v>
          </cell>
          <cell r="F2401">
            <v>1</v>
          </cell>
          <cell r="G2401">
            <v>5000</v>
          </cell>
          <cell r="H2401">
            <v>5300</v>
          </cell>
          <cell r="I2401">
            <v>531</v>
          </cell>
          <cell r="J2401">
            <v>55</v>
          </cell>
          <cell r="K2401" t="str">
            <v>Unidad dental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 t="str">
            <v>Pieza</v>
          </cell>
          <cell r="V2401" t="str">
            <v>FC</v>
          </cell>
        </row>
        <row r="2402">
          <cell r="A2402">
            <v>258</v>
          </cell>
          <cell r="B2402">
            <v>2017</v>
          </cell>
          <cell r="C2402">
            <v>8300</v>
          </cell>
          <cell r="D2402">
            <v>3</v>
          </cell>
          <cell r="E2402">
            <v>5</v>
          </cell>
          <cell r="F2402">
            <v>1</v>
          </cell>
          <cell r="G2402">
            <v>5000</v>
          </cell>
          <cell r="H2402">
            <v>5300</v>
          </cell>
          <cell r="I2402">
            <v>532</v>
          </cell>
          <cell r="K2402" t="str">
            <v>Instrumental médico y de laboratorio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</row>
        <row r="2403">
          <cell r="A2403">
            <v>259</v>
          </cell>
          <cell r="B2403">
            <v>2017</v>
          </cell>
          <cell r="C2403">
            <v>8300</v>
          </cell>
          <cell r="D2403">
            <v>3</v>
          </cell>
          <cell r="E2403">
            <v>5</v>
          </cell>
          <cell r="F2403">
            <v>1</v>
          </cell>
          <cell r="G2403">
            <v>5000</v>
          </cell>
          <cell r="H2403">
            <v>5300</v>
          </cell>
          <cell r="I2403">
            <v>532</v>
          </cell>
          <cell r="J2403">
            <v>1</v>
          </cell>
          <cell r="K2403" t="str">
            <v>Agitador metálico de placas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 t="str">
            <v>Pieza</v>
          </cell>
          <cell r="V2403" t="str">
            <v>FC</v>
          </cell>
        </row>
        <row r="2404">
          <cell r="A2404">
            <v>260</v>
          </cell>
          <cell r="B2404">
            <v>2017</v>
          </cell>
          <cell r="C2404">
            <v>8300</v>
          </cell>
          <cell r="D2404">
            <v>3</v>
          </cell>
          <cell r="E2404">
            <v>5</v>
          </cell>
          <cell r="F2404">
            <v>1</v>
          </cell>
          <cell r="G2404">
            <v>5000</v>
          </cell>
          <cell r="H2404">
            <v>5300</v>
          </cell>
          <cell r="I2404">
            <v>532</v>
          </cell>
          <cell r="J2404">
            <v>2</v>
          </cell>
          <cell r="K2404" t="str">
            <v>Anteojos proyectores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 t="str">
            <v>Pieza</v>
          </cell>
          <cell r="V2404" t="str">
            <v>FC</v>
          </cell>
        </row>
        <row r="2405">
          <cell r="A2405">
            <v>261</v>
          </cell>
          <cell r="B2405">
            <v>2017</v>
          </cell>
          <cell r="C2405">
            <v>8300</v>
          </cell>
          <cell r="D2405">
            <v>3</v>
          </cell>
          <cell r="E2405">
            <v>5</v>
          </cell>
          <cell r="F2405">
            <v>1</v>
          </cell>
          <cell r="G2405">
            <v>5000</v>
          </cell>
          <cell r="H2405">
            <v>5300</v>
          </cell>
          <cell r="I2405">
            <v>532</v>
          </cell>
          <cell r="J2405">
            <v>3</v>
          </cell>
          <cell r="K2405" t="str">
            <v>Aspirador quirúrgico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 t="str">
            <v>Pieza</v>
          </cell>
          <cell r="V2405" t="str">
            <v>FC</v>
          </cell>
        </row>
        <row r="2406">
          <cell r="A2406">
            <v>262</v>
          </cell>
          <cell r="B2406">
            <v>2017</v>
          </cell>
          <cell r="C2406">
            <v>8300</v>
          </cell>
          <cell r="D2406">
            <v>3</v>
          </cell>
          <cell r="E2406">
            <v>5</v>
          </cell>
          <cell r="F2406">
            <v>1</v>
          </cell>
          <cell r="G2406">
            <v>5000</v>
          </cell>
          <cell r="H2406">
            <v>5300</v>
          </cell>
          <cell r="I2406">
            <v>532</v>
          </cell>
          <cell r="J2406">
            <v>4</v>
          </cell>
          <cell r="K2406" t="str">
            <v>Baumanómetro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 t="str">
            <v>Pieza</v>
          </cell>
          <cell r="V2406" t="str">
            <v>FC</v>
          </cell>
        </row>
        <row r="2407">
          <cell r="A2407">
            <v>263</v>
          </cell>
          <cell r="B2407">
            <v>2017</v>
          </cell>
          <cell r="C2407">
            <v>8300</v>
          </cell>
          <cell r="D2407">
            <v>3</v>
          </cell>
          <cell r="E2407">
            <v>5</v>
          </cell>
          <cell r="F2407">
            <v>1</v>
          </cell>
          <cell r="G2407">
            <v>5000</v>
          </cell>
          <cell r="H2407">
            <v>5300</v>
          </cell>
          <cell r="I2407">
            <v>532</v>
          </cell>
          <cell r="J2407">
            <v>5</v>
          </cell>
          <cell r="K2407" t="str">
            <v>Bolsa, válvula, mascarilla auto inflable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 t="str">
            <v>Pieza</v>
          </cell>
          <cell r="V2407" t="str">
            <v>FC</v>
          </cell>
        </row>
        <row r="2408">
          <cell r="A2408">
            <v>264</v>
          </cell>
          <cell r="B2408">
            <v>2017</v>
          </cell>
          <cell r="C2408">
            <v>8300</v>
          </cell>
          <cell r="D2408">
            <v>3</v>
          </cell>
          <cell r="E2408">
            <v>5</v>
          </cell>
          <cell r="F2408">
            <v>1</v>
          </cell>
          <cell r="G2408">
            <v>5000</v>
          </cell>
          <cell r="H2408">
            <v>5300</v>
          </cell>
          <cell r="I2408">
            <v>532</v>
          </cell>
          <cell r="J2408">
            <v>6</v>
          </cell>
          <cell r="K2408" t="str">
            <v>Bomba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 t="str">
            <v>Pieza</v>
          </cell>
          <cell r="V2408" t="str">
            <v>FC</v>
          </cell>
        </row>
        <row r="2409">
          <cell r="A2409">
            <v>265</v>
          </cell>
          <cell r="B2409">
            <v>2017</v>
          </cell>
          <cell r="C2409">
            <v>8300</v>
          </cell>
          <cell r="D2409">
            <v>3</v>
          </cell>
          <cell r="E2409">
            <v>5</v>
          </cell>
          <cell r="F2409">
            <v>1</v>
          </cell>
          <cell r="G2409">
            <v>5000</v>
          </cell>
          <cell r="H2409">
            <v>5300</v>
          </cell>
          <cell r="I2409">
            <v>532</v>
          </cell>
          <cell r="J2409">
            <v>7</v>
          </cell>
          <cell r="K2409" t="str">
            <v xml:space="preserve">Borboteador  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 t="str">
            <v>Pieza</v>
          </cell>
          <cell r="V2409" t="str">
            <v>FC</v>
          </cell>
        </row>
        <row r="2410">
          <cell r="A2410">
            <v>266</v>
          </cell>
          <cell r="B2410">
            <v>2017</v>
          </cell>
          <cell r="C2410">
            <v>8300</v>
          </cell>
          <cell r="D2410">
            <v>3</v>
          </cell>
          <cell r="E2410">
            <v>5</v>
          </cell>
          <cell r="F2410">
            <v>1</v>
          </cell>
          <cell r="G2410">
            <v>5000</v>
          </cell>
          <cell r="H2410">
            <v>5300</v>
          </cell>
          <cell r="I2410">
            <v>532</v>
          </cell>
          <cell r="J2410">
            <v>8</v>
          </cell>
          <cell r="K2410" t="str">
            <v>Bruñidor de bola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 t="str">
            <v>Pieza</v>
          </cell>
          <cell r="V2410" t="str">
            <v>FC</v>
          </cell>
        </row>
        <row r="2411">
          <cell r="A2411">
            <v>267</v>
          </cell>
          <cell r="B2411">
            <v>2017</v>
          </cell>
          <cell r="C2411">
            <v>8300</v>
          </cell>
          <cell r="D2411">
            <v>3</v>
          </cell>
          <cell r="E2411">
            <v>5</v>
          </cell>
          <cell r="F2411">
            <v>1</v>
          </cell>
          <cell r="G2411">
            <v>5000</v>
          </cell>
          <cell r="H2411">
            <v>5300</v>
          </cell>
          <cell r="I2411">
            <v>532</v>
          </cell>
          <cell r="J2411">
            <v>9</v>
          </cell>
          <cell r="K2411" t="str">
            <v>Cámara de neubawer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 t="str">
            <v>Pieza</v>
          </cell>
          <cell r="V2411" t="str">
            <v>FC</v>
          </cell>
        </row>
        <row r="2412">
          <cell r="A2412">
            <v>268</v>
          </cell>
          <cell r="B2412">
            <v>2017</v>
          </cell>
          <cell r="C2412">
            <v>8300</v>
          </cell>
          <cell r="D2412">
            <v>3</v>
          </cell>
          <cell r="E2412">
            <v>5</v>
          </cell>
          <cell r="F2412">
            <v>1</v>
          </cell>
          <cell r="G2412">
            <v>5000</v>
          </cell>
          <cell r="H2412">
            <v>5300</v>
          </cell>
          <cell r="I2412">
            <v>532</v>
          </cell>
          <cell r="J2412">
            <v>10</v>
          </cell>
          <cell r="K2412" t="str">
            <v>Campos estériles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 t="str">
            <v>Pieza</v>
          </cell>
          <cell r="V2412" t="str">
            <v>FC</v>
          </cell>
        </row>
        <row r="2413">
          <cell r="A2413">
            <v>269</v>
          </cell>
          <cell r="B2413">
            <v>2017</v>
          </cell>
          <cell r="C2413">
            <v>8300</v>
          </cell>
          <cell r="D2413">
            <v>3</v>
          </cell>
          <cell r="E2413">
            <v>5</v>
          </cell>
          <cell r="F2413">
            <v>1</v>
          </cell>
          <cell r="G2413">
            <v>5000</v>
          </cell>
          <cell r="H2413">
            <v>5300</v>
          </cell>
          <cell r="I2413">
            <v>532</v>
          </cell>
          <cell r="J2413">
            <v>11</v>
          </cell>
          <cell r="K2413" t="str">
            <v>Cánulas rectas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 t="str">
            <v>Pieza</v>
          </cell>
          <cell r="V2413" t="str">
            <v>FC</v>
          </cell>
        </row>
        <row r="2414">
          <cell r="A2414">
            <v>270</v>
          </cell>
          <cell r="B2414">
            <v>2017</v>
          </cell>
          <cell r="C2414">
            <v>8300</v>
          </cell>
          <cell r="D2414">
            <v>3</v>
          </cell>
          <cell r="E2414">
            <v>5</v>
          </cell>
          <cell r="F2414">
            <v>1</v>
          </cell>
          <cell r="G2414">
            <v>5000</v>
          </cell>
          <cell r="H2414">
            <v>5300</v>
          </cell>
          <cell r="I2414">
            <v>532</v>
          </cell>
          <cell r="J2414">
            <v>12</v>
          </cell>
          <cell r="K2414" t="str">
            <v>Carro de anestesia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 t="str">
            <v>Pieza</v>
          </cell>
          <cell r="V2414" t="str">
            <v>FC</v>
          </cell>
        </row>
        <row r="2415">
          <cell r="A2415">
            <v>271</v>
          </cell>
          <cell r="B2415">
            <v>2017</v>
          </cell>
          <cell r="C2415">
            <v>8300</v>
          </cell>
          <cell r="D2415">
            <v>3</v>
          </cell>
          <cell r="E2415">
            <v>5</v>
          </cell>
          <cell r="F2415">
            <v>1</v>
          </cell>
          <cell r="G2415">
            <v>5000</v>
          </cell>
          <cell r="H2415">
            <v>5300</v>
          </cell>
          <cell r="I2415">
            <v>532</v>
          </cell>
          <cell r="J2415">
            <v>13</v>
          </cell>
          <cell r="K2415" t="str">
            <v>Carro de tanque con oxígeno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 t="str">
            <v>Pieza</v>
          </cell>
          <cell r="V2415" t="str">
            <v>FC</v>
          </cell>
        </row>
        <row r="2416">
          <cell r="A2416">
            <v>272</v>
          </cell>
          <cell r="B2416">
            <v>2017</v>
          </cell>
          <cell r="C2416">
            <v>8300</v>
          </cell>
          <cell r="D2416">
            <v>3</v>
          </cell>
          <cell r="E2416">
            <v>5</v>
          </cell>
          <cell r="F2416">
            <v>1</v>
          </cell>
          <cell r="G2416">
            <v>5000</v>
          </cell>
          <cell r="H2416">
            <v>5300</v>
          </cell>
          <cell r="I2416">
            <v>532</v>
          </cell>
          <cell r="J2416">
            <v>14</v>
          </cell>
          <cell r="K2416" t="str">
            <v>Cavitrón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 t="str">
            <v>Pieza</v>
          </cell>
          <cell r="V2416" t="str">
            <v>FC</v>
          </cell>
        </row>
        <row r="2417">
          <cell r="A2417">
            <v>273</v>
          </cell>
          <cell r="B2417">
            <v>2017</v>
          </cell>
          <cell r="C2417">
            <v>8300</v>
          </cell>
          <cell r="D2417">
            <v>3</v>
          </cell>
          <cell r="E2417">
            <v>5</v>
          </cell>
          <cell r="F2417">
            <v>1</v>
          </cell>
          <cell r="G2417">
            <v>5000</v>
          </cell>
          <cell r="H2417">
            <v>5300</v>
          </cell>
          <cell r="I2417">
            <v>532</v>
          </cell>
          <cell r="J2417">
            <v>15</v>
          </cell>
          <cell r="K2417" t="str">
            <v xml:space="preserve">Compresor  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 t="str">
            <v>Pieza</v>
          </cell>
          <cell r="V2417" t="str">
            <v>FC</v>
          </cell>
        </row>
        <row r="2418">
          <cell r="A2418">
            <v>274</v>
          </cell>
          <cell r="B2418">
            <v>2017</v>
          </cell>
          <cell r="C2418">
            <v>8300</v>
          </cell>
          <cell r="D2418">
            <v>3</v>
          </cell>
          <cell r="E2418">
            <v>5</v>
          </cell>
          <cell r="F2418">
            <v>1</v>
          </cell>
          <cell r="G2418">
            <v>5000</v>
          </cell>
          <cell r="H2418">
            <v>5300</v>
          </cell>
          <cell r="I2418">
            <v>532</v>
          </cell>
          <cell r="J2418">
            <v>16</v>
          </cell>
          <cell r="K2418" t="str">
            <v>Equipo revelador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 t="str">
            <v>Pieza</v>
          </cell>
          <cell r="V2418" t="str">
            <v>FC</v>
          </cell>
        </row>
        <row r="2419">
          <cell r="A2419">
            <v>275</v>
          </cell>
          <cell r="B2419">
            <v>2017</v>
          </cell>
          <cell r="C2419">
            <v>8300</v>
          </cell>
          <cell r="D2419">
            <v>3</v>
          </cell>
          <cell r="E2419">
            <v>5</v>
          </cell>
          <cell r="F2419">
            <v>1</v>
          </cell>
          <cell r="G2419">
            <v>5000</v>
          </cell>
          <cell r="H2419">
            <v>5300</v>
          </cell>
          <cell r="I2419">
            <v>532</v>
          </cell>
          <cell r="J2419">
            <v>17</v>
          </cell>
          <cell r="K2419" t="str">
            <v>Escalinata metálica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 t="str">
            <v>Pieza</v>
          </cell>
          <cell r="V2419" t="str">
            <v>FC</v>
          </cell>
        </row>
        <row r="2420">
          <cell r="A2420">
            <v>276</v>
          </cell>
          <cell r="B2420">
            <v>2017</v>
          </cell>
          <cell r="C2420">
            <v>8300</v>
          </cell>
          <cell r="D2420">
            <v>3</v>
          </cell>
          <cell r="E2420">
            <v>5</v>
          </cell>
          <cell r="F2420">
            <v>1</v>
          </cell>
          <cell r="G2420">
            <v>5000</v>
          </cell>
          <cell r="H2420">
            <v>5300</v>
          </cell>
          <cell r="I2420">
            <v>532</v>
          </cell>
          <cell r="J2420">
            <v>18</v>
          </cell>
          <cell r="K2420" t="str">
            <v>Espátula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 t="str">
            <v>Pieza</v>
          </cell>
          <cell r="V2420" t="str">
            <v>FC</v>
          </cell>
        </row>
        <row r="2421">
          <cell r="A2421">
            <v>277</v>
          </cell>
          <cell r="B2421">
            <v>2017</v>
          </cell>
          <cell r="C2421">
            <v>8300</v>
          </cell>
          <cell r="D2421">
            <v>3</v>
          </cell>
          <cell r="E2421">
            <v>5</v>
          </cell>
          <cell r="F2421">
            <v>1</v>
          </cell>
          <cell r="G2421">
            <v>5000</v>
          </cell>
          <cell r="H2421">
            <v>5300</v>
          </cell>
          <cell r="I2421">
            <v>532</v>
          </cell>
          <cell r="J2421">
            <v>19</v>
          </cell>
          <cell r="K2421" t="str">
            <v>Espejos graves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 t="str">
            <v>Pieza</v>
          </cell>
          <cell r="V2421" t="str">
            <v>FC</v>
          </cell>
        </row>
        <row r="2422">
          <cell r="A2422">
            <v>278</v>
          </cell>
          <cell r="B2422">
            <v>2017</v>
          </cell>
          <cell r="C2422">
            <v>8300</v>
          </cell>
          <cell r="D2422">
            <v>3</v>
          </cell>
          <cell r="E2422">
            <v>5</v>
          </cell>
          <cell r="F2422">
            <v>1</v>
          </cell>
          <cell r="G2422">
            <v>5000</v>
          </cell>
          <cell r="H2422">
            <v>5300</v>
          </cell>
          <cell r="I2422">
            <v>532</v>
          </cell>
          <cell r="J2422">
            <v>20</v>
          </cell>
          <cell r="K2422" t="str">
            <v>Estantería de farmacia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 t="str">
            <v>Pieza</v>
          </cell>
          <cell r="V2422" t="str">
            <v>FC</v>
          </cell>
        </row>
        <row r="2423">
          <cell r="A2423">
            <v>279</v>
          </cell>
          <cell r="B2423">
            <v>2017</v>
          </cell>
          <cell r="C2423">
            <v>8300</v>
          </cell>
          <cell r="D2423">
            <v>3</v>
          </cell>
          <cell r="E2423">
            <v>5</v>
          </cell>
          <cell r="F2423">
            <v>1</v>
          </cell>
          <cell r="G2423">
            <v>5000</v>
          </cell>
          <cell r="H2423">
            <v>5300</v>
          </cell>
          <cell r="I2423">
            <v>532</v>
          </cell>
          <cell r="J2423">
            <v>21</v>
          </cell>
          <cell r="K2423" t="str">
            <v>Esterilizador de vapor con cámara de acero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 t="str">
            <v>Pieza</v>
          </cell>
          <cell r="V2423" t="str">
            <v>FC</v>
          </cell>
        </row>
        <row r="2424">
          <cell r="A2424">
            <v>280</v>
          </cell>
          <cell r="B2424">
            <v>2017</v>
          </cell>
          <cell r="C2424">
            <v>8300</v>
          </cell>
          <cell r="D2424">
            <v>3</v>
          </cell>
          <cell r="E2424">
            <v>5</v>
          </cell>
          <cell r="F2424">
            <v>1</v>
          </cell>
          <cell r="G2424">
            <v>5000</v>
          </cell>
          <cell r="H2424">
            <v>5300</v>
          </cell>
          <cell r="I2424">
            <v>532</v>
          </cell>
          <cell r="J2424">
            <v>22</v>
          </cell>
          <cell r="K2424" t="str">
            <v>Estetoscopio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 t="str">
            <v>Pieza</v>
          </cell>
          <cell r="V2424" t="str">
            <v>FC</v>
          </cell>
        </row>
        <row r="2425">
          <cell r="A2425">
            <v>281</v>
          </cell>
          <cell r="B2425">
            <v>2017</v>
          </cell>
          <cell r="C2425">
            <v>8300</v>
          </cell>
          <cell r="D2425">
            <v>3</v>
          </cell>
          <cell r="E2425">
            <v>5</v>
          </cell>
          <cell r="F2425">
            <v>1</v>
          </cell>
          <cell r="G2425">
            <v>5000</v>
          </cell>
          <cell r="H2425">
            <v>5300</v>
          </cell>
          <cell r="I2425">
            <v>532</v>
          </cell>
          <cell r="J2425">
            <v>23</v>
          </cell>
          <cell r="K2425" t="str">
            <v>Estuche de Diagnóstico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 t="str">
            <v>Pieza</v>
          </cell>
          <cell r="V2425" t="str">
            <v>FC</v>
          </cell>
        </row>
        <row r="2426">
          <cell r="A2426">
            <v>282</v>
          </cell>
          <cell r="B2426">
            <v>2017</v>
          </cell>
          <cell r="C2426">
            <v>8300</v>
          </cell>
          <cell r="D2426">
            <v>3</v>
          </cell>
          <cell r="E2426">
            <v>5</v>
          </cell>
          <cell r="F2426">
            <v>1</v>
          </cell>
          <cell r="G2426">
            <v>5000</v>
          </cell>
          <cell r="H2426">
            <v>5300</v>
          </cell>
          <cell r="I2426">
            <v>532</v>
          </cell>
          <cell r="J2426">
            <v>24</v>
          </cell>
          <cell r="K2426" t="str">
            <v>Estuche de profilaxis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 t="str">
            <v>Pieza</v>
          </cell>
          <cell r="V2426" t="str">
            <v>FC</v>
          </cell>
        </row>
        <row r="2427">
          <cell r="A2427">
            <v>283</v>
          </cell>
          <cell r="B2427">
            <v>2017</v>
          </cell>
          <cell r="C2427">
            <v>8300</v>
          </cell>
          <cell r="D2427">
            <v>3</v>
          </cell>
          <cell r="E2427">
            <v>5</v>
          </cell>
          <cell r="F2427">
            <v>1</v>
          </cell>
          <cell r="G2427">
            <v>5000</v>
          </cell>
          <cell r="H2427">
            <v>5300</v>
          </cell>
          <cell r="I2427">
            <v>532</v>
          </cell>
          <cell r="J2427">
            <v>25</v>
          </cell>
          <cell r="K2427" t="str">
            <v>Exploradores dobles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 t="str">
            <v>Pieza</v>
          </cell>
          <cell r="V2427" t="str">
            <v>FC</v>
          </cell>
        </row>
        <row r="2428">
          <cell r="A2428">
            <v>284</v>
          </cell>
          <cell r="B2428">
            <v>2017</v>
          </cell>
          <cell r="C2428">
            <v>8300</v>
          </cell>
          <cell r="D2428">
            <v>3</v>
          </cell>
          <cell r="E2428">
            <v>5</v>
          </cell>
          <cell r="F2428">
            <v>1</v>
          </cell>
          <cell r="G2428">
            <v>5000</v>
          </cell>
          <cell r="H2428">
            <v>5300</v>
          </cell>
          <cell r="I2428">
            <v>532</v>
          </cell>
          <cell r="J2428">
            <v>26</v>
          </cell>
          <cell r="K2428" t="str">
            <v>Fórceps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 t="str">
            <v>Pieza</v>
          </cell>
          <cell r="V2428" t="str">
            <v>FC</v>
          </cell>
        </row>
        <row r="2429">
          <cell r="A2429">
            <v>285</v>
          </cell>
          <cell r="B2429">
            <v>2017</v>
          </cell>
          <cell r="C2429">
            <v>8300</v>
          </cell>
          <cell r="D2429">
            <v>3</v>
          </cell>
          <cell r="E2429">
            <v>5</v>
          </cell>
          <cell r="F2429">
            <v>1</v>
          </cell>
          <cell r="G2429">
            <v>5000</v>
          </cell>
          <cell r="H2429">
            <v>5300</v>
          </cell>
          <cell r="I2429">
            <v>532</v>
          </cell>
          <cell r="J2429">
            <v>27</v>
          </cell>
          <cell r="K2429" t="str">
            <v>Incubadora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 t="str">
            <v>Pieza</v>
          </cell>
          <cell r="V2429" t="str">
            <v>FC</v>
          </cell>
        </row>
        <row r="2430">
          <cell r="A2430">
            <v>286</v>
          </cell>
          <cell r="B2430">
            <v>2017</v>
          </cell>
          <cell r="C2430">
            <v>8300</v>
          </cell>
          <cell r="D2430">
            <v>3</v>
          </cell>
          <cell r="E2430">
            <v>5</v>
          </cell>
          <cell r="F2430">
            <v>1</v>
          </cell>
          <cell r="G2430">
            <v>5000</v>
          </cell>
          <cell r="H2430">
            <v>5300</v>
          </cell>
          <cell r="I2430">
            <v>532</v>
          </cell>
          <cell r="J2430">
            <v>28</v>
          </cell>
          <cell r="K2430" t="str">
            <v>Infantómetro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 t="str">
            <v>Pieza</v>
          </cell>
          <cell r="V2430" t="str">
            <v>FC</v>
          </cell>
        </row>
        <row r="2431">
          <cell r="A2431">
            <v>287</v>
          </cell>
          <cell r="B2431">
            <v>2017</v>
          </cell>
          <cell r="C2431">
            <v>8300</v>
          </cell>
          <cell r="D2431">
            <v>3</v>
          </cell>
          <cell r="E2431">
            <v>5</v>
          </cell>
          <cell r="F2431">
            <v>1</v>
          </cell>
          <cell r="G2431">
            <v>5000</v>
          </cell>
          <cell r="H2431">
            <v>5300</v>
          </cell>
          <cell r="I2431">
            <v>532</v>
          </cell>
          <cell r="J2431">
            <v>29</v>
          </cell>
          <cell r="K2431" t="str">
            <v>Instrumental quirúrgico para cirugía ginecológica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 t="str">
            <v>Pieza</v>
          </cell>
          <cell r="V2431" t="str">
            <v>FC</v>
          </cell>
        </row>
        <row r="2432">
          <cell r="A2432">
            <v>288</v>
          </cell>
          <cell r="B2432">
            <v>2017</v>
          </cell>
          <cell r="C2432">
            <v>8300</v>
          </cell>
          <cell r="D2432">
            <v>3</v>
          </cell>
          <cell r="E2432">
            <v>5</v>
          </cell>
          <cell r="F2432">
            <v>1</v>
          </cell>
          <cell r="G2432">
            <v>5000</v>
          </cell>
          <cell r="H2432">
            <v>5300</v>
          </cell>
          <cell r="I2432">
            <v>532</v>
          </cell>
          <cell r="J2432">
            <v>30</v>
          </cell>
          <cell r="K2432" t="str">
            <v>Instrumental quirúrgico para cirugía mayor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 t="str">
            <v>Pieza</v>
          </cell>
          <cell r="V2432" t="str">
            <v>FC</v>
          </cell>
        </row>
        <row r="2433">
          <cell r="A2433">
            <v>289</v>
          </cell>
          <cell r="B2433">
            <v>2017</v>
          </cell>
          <cell r="C2433">
            <v>8300</v>
          </cell>
          <cell r="D2433">
            <v>3</v>
          </cell>
          <cell r="E2433">
            <v>5</v>
          </cell>
          <cell r="F2433">
            <v>1</v>
          </cell>
          <cell r="G2433">
            <v>5000</v>
          </cell>
          <cell r="H2433">
            <v>5300</v>
          </cell>
          <cell r="I2433">
            <v>532</v>
          </cell>
          <cell r="J2433">
            <v>31</v>
          </cell>
          <cell r="K2433" t="str">
            <v>Instrumental servicios médicos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 t="str">
            <v>Pieza</v>
          </cell>
          <cell r="V2433" t="str">
            <v>FC</v>
          </cell>
        </row>
        <row r="2434">
          <cell r="A2434">
            <v>290</v>
          </cell>
          <cell r="B2434">
            <v>2017</v>
          </cell>
          <cell r="C2434">
            <v>8300</v>
          </cell>
          <cell r="D2434">
            <v>3</v>
          </cell>
          <cell r="E2434">
            <v>5</v>
          </cell>
          <cell r="F2434">
            <v>1</v>
          </cell>
          <cell r="G2434">
            <v>5000</v>
          </cell>
          <cell r="H2434">
            <v>5300</v>
          </cell>
          <cell r="I2434">
            <v>532</v>
          </cell>
          <cell r="J2434">
            <v>32</v>
          </cell>
          <cell r="K2434" t="str">
            <v>Laringoscopio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 t="str">
            <v>Pieza</v>
          </cell>
          <cell r="V2434" t="str">
            <v>FC</v>
          </cell>
        </row>
        <row r="2435">
          <cell r="A2435">
            <v>291</v>
          </cell>
          <cell r="B2435">
            <v>2017</v>
          </cell>
          <cell r="C2435">
            <v>8300</v>
          </cell>
          <cell r="D2435">
            <v>3</v>
          </cell>
          <cell r="E2435">
            <v>5</v>
          </cell>
          <cell r="F2435">
            <v>1</v>
          </cell>
          <cell r="G2435">
            <v>5000</v>
          </cell>
          <cell r="H2435">
            <v>5300</v>
          </cell>
          <cell r="I2435">
            <v>532</v>
          </cell>
          <cell r="J2435">
            <v>33</v>
          </cell>
          <cell r="K2435" t="str">
            <v>Mango para bisturí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 t="str">
            <v>Pieza</v>
          </cell>
          <cell r="V2435" t="str">
            <v>FC</v>
          </cell>
        </row>
        <row r="2436">
          <cell r="A2436">
            <v>292</v>
          </cell>
          <cell r="B2436">
            <v>2017</v>
          </cell>
          <cell r="C2436">
            <v>8300</v>
          </cell>
          <cell r="D2436">
            <v>3</v>
          </cell>
          <cell r="E2436">
            <v>5</v>
          </cell>
          <cell r="F2436">
            <v>1</v>
          </cell>
          <cell r="G2436">
            <v>5000</v>
          </cell>
          <cell r="H2436">
            <v>5300</v>
          </cell>
          <cell r="I2436">
            <v>532</v>
          </cell>
          <cell r="J2436">
            <v>34</v>
          </cell>
          <cell r="K2436" t="str">
            <v>Nebulizador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 t="str">
            <v>Pieza</v>
          </cell>
          <cell r="V2436" t="str">
            <v>FC</v>
          </cell>
        </row>
        <row r="2437">
          <cell r="A2437">
            <v>293</v>
          </cell>
          <cell r="B2437">
            <v>2017</v>
          </cell>
          <cell r="C2437">
            <v>8300</v>
          </cell>
          <cell r="D2437">
            <v>3</v>
          </cell>
          <cell r="E2437">
            <v>5</v>
          </cell>
          <cell r="F2437">
            <v>1</v>
          </cell>
          <cell r="G2437">
            <v>5000</v>
          </cell>
          <cell r="H2437">
            <v>5300</v>
          </cell>
          <cell r="I2437">
            <v>532</v>
          </cell>
          <cell r="J2437">
            <v>35</v>
          </cell>
          <cell r="K2437" t="str">
            <v>Oftalmoscopio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 t="str">
            <v>Pieza</v>
          </cell>
          <cell r="V2437" t="str">
            <v>FC</v>
          </cell>
        </row>
        <row r="2438">
          <cell r="A2438">
            <v>294</v>
          </cell>
          <cell r="B2438">
            <v>2017</v>
          </cell>
          <cell r="C2438">
            <v>8300</v>
          </cell>
          <cell r="D2438">
            <v>3</v>
          </cell>
          <cell r="E2438">
            <v>5</v>
          </cell>
          <cell r="F2438">
            <v>1</v>
          </cell>
          <cell r="G2438">
            <v>5000</v>
          </cell>
          <cell r="H2438">
            <v>5300</v>
          </cell>
          <cell r="I2438">
            <v>532</v>
          </cell>
          <cell r="J2438">
            <v>36</v>
          </cell>
          <cell r="K2438" t="str">
            <v>Otoscopio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 t="str">
            <v>Pieza</v>
          </cell>
          <cell r="V2438" t="str">
            <v>FC</v>
          </cell>
        </row>
        <row r="2439">
          <cell r="A2439">
            <v>295</v>
          </cell>
          <cell r="B2439">
            <v>2017</v>
          </cell>
          <cell r="C2439">
            <v>8300</v>
          </cell>
          <cell r="D2439">
            <v>3</v>
          </cell>
          <cell r="E2439">
            <v>5</v>
          </cell>
          <cell r="F2439">
            <v>1</v>
          </cell>
          <cell r="G2439">
            <v>5000</v>
          </cell>
          <cell r="H2439">
            <v>5300</v>
          </cell>
          <cell r="I2439">
            <v>532</v>
          </cell>
          <cell r="J2439">
            <v>37</v>
          </cell>
          <cell r="K2439" t="str">
            <v>Pinzas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 t="str">
            <v>Pieza</v>
          </cell>
          <cell r="V2439" t="str">
            <v>FC</v>
          </cell>
        </row>
        <row r="2440">
          <cell r="A2440">
            <v>296</v>
          </cell>
          <cell r="B2440">
            <v>2017</v>
          </cell>
          <cell r="C2440">
            <v>8300</v>
          </cell>
          <cell r="D2440">
            <v>3</v>
          </cell>
          <cell r="E2440">
            <v>5</v>
          </cell>
          <cell r="F2440">
            <v>1</v>
          </cell>
          <cell r="G2440">
            <v>5000</v>
          </cell>
          <cell r="H2440">
            <v>5300</v>
          </cell>
          <cell r="I2440">
            <v>532</v>
          </cell>
          <cell r="J2440">
            <v>38</v>
          </cell>
          <cell r="K2440" t="str">
            <v>Porta aguja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 t="str">
            <v>Pieza</v>
          </cell>
          <cell r="V2440" t="str">
            <v>FC</v>
          </cell>
        </row>
        <row r="2441">
          <cell r="A2441">
            <v>297</v>
          </cell>
          <cell r="B2441">
            <v>2017</v>
          </cell>
          <cell r="C2441">
            <v>8300</v>
          </cell>
          <cell r="D2441">
            <v>3</v>
          </cell>
          <cell r="E2441">
            <v>5</v>
          </cell>
          <cell r="F2441">
            <v>1</v>
          </cell>
          <cell r="G2441">
            <v>5000</v>
          </cell>
          <cell r="H2441">
            <v>5300</v>
          </cell>
          <cell r="I2441">
            <v>532</v>
          </cell>
          <cell r="J2441">
            <v>39</v>
          </cell>
          <cell r="K2441" t="str">
            <v>Porta amalgama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 t="str">
            <v>Pieza</v>
          </cell>
          <cell r="V2441" t="str">
            <v>FC</v>
          </cell>
        </row>
        <row r="2442">
          <cell r="A2442">
            <v>298</v>
          </cell>
          <cell r="B2442">
            <v>2017</v>
          </cell>
          <cell r="C2442">
            <v>8300</v>
          </cell>
          <cell r="D2442">
            <v>3</v>
          </cell>
          <cell r="E2442">
            <v>5</v>
          </cell>
          <cell r="F2442">
            <v>1</v>
          </cell>
          <cell r="G2442">
            <v>5000</v>
          </cell>
          <cell r="H2442">
            <v>5300</v>
          </cell>
          <cell r="I2442">
            <v>532</v>
          </cell>
          <cell r="J2442">
            <v>40</v>
          </cell>
          <cell r="K2442" t="str">
            <v>Porta suero fijo en sala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 t="str">
            <v>Pieza</v>
          </cell>
          <cell r="V2442" t="str">
            <v>FC</v>
          </cell>
        </row>
        <row r="2443">
          <cell r="A2443">
            <v>299</v>
          </cell>
          <cell r="B2443">
            <v>2017</v>
          </cell>
          <cell r="C2443">
            <v>8300</v>
          </cell>
          <cell r="D2443">
            <v>3</v>
          </cell>
          <cell r="E2443">
            <v>5</v>
          </cell>
          <cell r="F2443">
            <v>1</v>
          </cell>
          <cell r="G2443">
            <v>5000</v>
          </cell>
          <cell r="H2443">
            <v>5300</v>
          </cell>
          <cell r="I2443">
            <v>532</v>
          </cell>
          <cell r="J2443">
            <v>41</v>
          </cell>
          <cell r="K2443" t="str">
            <v>Recipientes del aspirador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 t="str">
            <v>Pieza</v>
          </cell>
          <cell r="V2443" t="str">
            <v>FC</v>
          </cell>
        </row>
        <row r="2444">
          <cell r="A2444">
            <v>300</v>
          </cell>
          <cell r="B2444">
            <v>2017</v>
          </cell>
          <cell r="C2444">
            <v>8300</v>
          </cell>
          <cell r="D2444">
            <v>3</v>
          </cell>
          <cell r="E2444">
            <v>5</v>
          </cell>
          <cell r="F2444">
            <v>1</v>
          </cell>
          <cell r="G2444">
            <v>5000</v>
          </cell>
          <cell r="H2444">
            <v>5300</v>
          </cell>
          <cell r="I2444">
            <v>532</v>
          </cell>
          <cell r="J2444">
            <v>42</v>
          </cell>
          <cell r="K2444" t="str">
            <v>Refractómetro de mano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 t="str">
            <v>Pieza</v>
          </cell>
          <cell r="V2444" t="str">
            <v>FC</v>
          </cell>
        </row>
        <row r="2445">
          <cell r="A2445">
            <v>301</v>
          </cell>
          <cell r="B2445">
            <v>2017</v>
          </cell>
          <cell r="C2445">
            <v>8300</v>
          </cell>
          <cell r="D2445">
            <v>3</v>
          </cell>
          <cell r="E2445">
            <v>5</v>
          </cell>
          <cell r="F2445">
            <v>1</v>
          </cell>
          <cell r="G2445">
            <v>5000</v>
          </cell>
          <cell r="H2445">
            <v>5300</v>
          </cell>
          <cell r="I2445">
            <v>532</v>
          </cell>
          <cell r="J2445">
            <v>43</v>
          </cell>
          <cell r="K2445" t="str">
            <v>Riñón metálico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 t="str">
            <v>Pieza</v>
          </cell>
          <cell r="V2445" t="str">
            <v>FC</v>
          </cell>
        </row>
        <row r="2446">
          <cell r="A2446">
            <v>302</v>
          </cell>
          <cell r="B2446">
            <v>2017</v>
          </cell>
          <cell r="C2446">
            <v>8300</v>
          </cell>
          <cell r="D2446">
            <v>3</v>
          </cell>
          <cell r="E2446">
            <v>5</v>
          </cell>
          <cell r="F2446">
            <v>1</v>
          </cell>
          <cell r="G2446">
            <v>5000</v>
          </cell>
          <cell r="H2446">
            <v>5300</v>
          </cell>
          <cell r="I2446">
            <v>532</v>
          </cell>
          <cell r="J2446">
            <v>44</v>
          </cell>
          <cell r="K2446" t="str">
            <v>Set de cirugía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 t="str">
            <v>Pieza</v>
          </cell>
          <cell r="V2446" t="str">
            <v>FC</v>
          </cell>
        </row>
        <row r="2447">
          <cell r="A2447">
            <v>303</v>
          </cell>
          <cell r="B2447">
            <v>2017</v>
          </cell>
          <cell r="C2447">
            <v>8300</v>
          </cell>
          <cell r="D2447">
            <v>3</v>
          </cell>
          <cell r="E2447">
            <v>5</v>
          </cell>
          <cell r="F2447">
            <v>1</v>
          </cell>
          <cell r="G2447">
            <v>5000</v>
          </cell>
          <cell r="H2447">
            <v>5300</v>
          </cell>
          <cell r="I2447">
            <v>532</v>
          </cell>
          <cell r="J2447">
            <v>45</v>
          </cell>
          <cell r="K2447" t="str">
            <v>Silla de ruedas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 t="str">
            <v>Pieza</v>
          </cell>
          <cell r="V2447" t="str">
            <v>FC</v>
          </cell>
        </row>
        <row r="2448">
          <cell r="A2448">
            <v>304</v>
          </cell>
          <cell r="B2448">
            <v>2017</v>
          </cell>
          <cell r="C2448">
            <v>8300</v>
          </cell>
          <cell r="D2448">
            <v>3</v>
          </cell>
          <cell r="E2448">
            <v>5</v>
          </cell>
          <cell r="F2448">
            <v>1</v>
          </cell>
          <cell r="G2448">
            <v>5000</v>
          </cell>
          <cell r="H2448">
            <v>5300</v>
          </cell>
          <cell r="I2448">
            <v>532</v>
          </cell>
          <cell r="J2448">
            <v>46</v>
          </cell>
          <cell r="K2448" t="str">
            <v>Sillón oftalmológico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 t="str">
            <v>Pieza</v>
          </cell>
          <cell r="V2448" t="str">
            <v>FC</v>
          </cell>
        </row>
        <row r="2449">
          <cell r="A2449">
            <v>305</v>
          </cell>
          <cell r="B2449">
            <v>2017</v>
          </cell>
          <cell r="C2449">
            <v>8300</v>
          </cell>
          <cell r="D2449">
            <v>3</v>
          </cell>
          <cell r="E2449">
            <v>5</v>
          </cell>
          <cell r="F2449">
            <v>1</v>
          </cell>
          <cell r="G2449">
            <v>5000</v>
          </cell>
          <cell r="H2449">
            <v>5300</v>
          </cell>
          <cell r="I2449">
            <v>532</v>
          </cell>
          <cell r="J2449">
            <v>47</v>
          </cell>
          <cell r="K2449" t="str">
            <v>Tensiómetro aneroide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 t="str">
            <v>Pieza</v>
          </cell>
          <cell r="V2449" t="str">
            <v>FC</v>
          </cell>
        </row>
        <row r="2450">
          <cell r="A2450">
            <v>306</v>
          </cell>
          <cell r="B2450">
            <v>2017</v>
          </cell>
          <cell r="C2450">
            <v>8300</v>
          </cell>
          <cell r="D2450">
            <v>3</v>
          </cell>
          <cell r="E2450">
            <v>5</v>
          </cell>
          <cell r="F2450">
            <v>1</v>
          </cell>
          <cell r="G2450">
            <v>5000</v>
          </cell>
          <cell r="H2450">
            <v>5300</v>
          </cell>
          <cell r="I2450">
            <v>532</v>
          </cell>
          <cell r="J2450">
            <v>48</v>
          </cell>
          <cell r="K2450" t="str">
            <v xml:space="preserve">Tina para lavado 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 t="str">
            <v>Pieza</v>
          </cell>
          <cell r="V2450" t="str">
            <v>FC</v>
          </cell>
        </row>
        <row r="2451">
          <cell r="A2451">
            <v>307</v>
          </cell>
          <cell r="B2451">
            <v>2017</v>
          </cell>
          <cell r="C2451">
            <v>8300</v>
          </cell>
          <cell r="D2451">
            <v>3</v>
          </cell>
          <cell r="E2451">
            <v>5</v>
          </cell>
          <cell r="F2451">
            <v>1</v>
          </cell>
          <cell r="G2451">
            <v>5000</v>
          </cell>
          <cell r="H2451">
            <v>5300</v>
          </cell>
          <cell r="I2451">
            <v>532</v>
          </cell>
          <cell r="J2451">
            <v>49</v>
          </cell>
          <cell r="K2451" t="str">
            <v xml:space="preserve">Vitrina 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 t="str">
            <v>Pieza</v>
          </cell>
          <cell r="V2451" t="str">
            <v>FC</v>
          </cell>
        </row>
        <row r="2452">
          <cell r="A2452">
            <v>308</v>
          </cell>
          <cell r="B2452">
            <v>2017</v>
          </cell>
          <cell r="C2452">
            <v>8300</v>
          </cell>
          <cell r="D2452">
            <v>3</v>
          </cell>
          <cell r="E2452">
            <v>5</v>
          </cell>
          <cell r="F2452">
            <v>1</v>
          </cell>
          <cell r="G2452">
            <v>5000</v>
          </cell>
          <cell r="H2452">
            <v>5400</v>
          </cell>
          <cell r="K2452" t="str">
            <v>Vehículos y Equipo de Transporte</v>
          </cell>
          <cell r="L2452">
            <v>400000</v>
          </cell>
          <cell r="M2452">
            <v>0</v>
          </cell>
          <cell r="N2452">
            <v>400000</v>
          </cell>
          <cell r="O2452">
            <v>0</v>
          </cell>
          <cell r="P2452">
            <v>0</v>
          </cell>
          <cell r="Q2452">
            <v>0</v>
          </cell>
          <cell r="R2452">
            <v>400000</v>
          </cell>
        </row>
        <row r="2453">
          <cell r="A2453">
            <v>309</v>
          </cell>
          <cell r="B2453">
            <v>2017</v>
          </cell>
          <cell r="C2453">
            <v>8300</v>
          </cell>
          <cell r="D2453">
            <v>3</v>
          </cell>
          <cell r="E2453">
            <v>5</v>
          </cell>
          <cell r="F2453">
            <v>1</v>
          </cell>
          <cell r="G2453">
            <v>5000</v>
          </cell>
          <cell r="H2453">
            <v>5400</v>
          </cell>
          <cell r="I2453">
            <v>541</v>
          </cell>
          <cell r="K2453" t="str">
            <v>Vehículos y equipo terrestre</v>
          </cell>
          <cell r="L2453">
            <v>400000</v>
          </cell>
          <cell r="M2453">
            <v>0</v>
          </cell>
          <cell r="N2453">
            <v>400000</v>
          </cell>
          <cell r="O2453">
            <v>0</v>
          </cell>
          <cell r="P2453">
            <v>0</v>
          </cell>
          <cell r="Q2453">
            <v>0</v>
          </cell>
          <cell r="R2453">
            <v>400000</v>
          </cell>
        </row>
        <row r="2454">
          <cell r="A2454">
            <v>310</v>
          </cell>
          <cell r="B2454">
            <v>2017</v>
          </cell>
          <cell r="C2454">
            <v>8300</v>
          </cell>
          <cell r="D2454">
            <v>3</v>
          </cell>
          <cell r="E2454">
            <v>5</v>
          </cell>
          <cell r="F2454">
            <v>1</v>
          </cell>
          <cell r="G2454">
            <v>5000</v>
          </cell>
          <cell r="H2454">
            <v>5400</v>
          </cell>
          <cell r="I2454">
            <v>541</v>
          </cell>
          <cell r="J2454">
            <v>1</v>
          </cell>
          <cell r="K2454" t="str">
            <v xml:space="preserve">Ambulancia 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 t="str">
            <v>Pieza</v>
          </cell>
          <cell r="V2454" t="str">
            <v>AE</v>
          </cell>
        </row>
        <row r="2455">
          <cell r="A2455">
            <v>311</v>
          </cell>
          <cell r="B2455">
            <v>2017</v>
          </cell>
          <cell r="C2455">
            <v>8300</v>
          </cell>
          <cell r="D2455">
            <v>3</v>
          </cell>
          <cell r="E2455">
            <v>5</v>
          </cell>
          <cell r="F2455">
            <v>1</v>
          </cell>
          <cell r="G2455">
            <v>5000</v>
          </cell>
          <cell r="H2455">
            <v>5400</v>
          </cell>
          <cell r="I2455">
            <v>541</v>
          </cell>
          <cell r="J2455">
            <v>2</v>
          </cell>
          <cell r="K2455" t="str">
            <v>Camión para traslado de reos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 t="str">
            <v>Pieza</v>
          </cell>
          <cell r="V2455" t="str">
            <v>FC</v>
          </cell>
        </row>
        <row r="2456">
          <cell r="A2456">
            <v>312</v>
          </cell>
          <cell r="B2456">
            <v>2017</v>
          </cell>
          <cell r="C2456">
            <v>8300</v>
          </cell>
          <cell r="D2456">
            <v>3</v>
          </cell>
          <cell r="E2456">
            <v>5</v>
          </cell>
          <cell r="F2456">
            <v>1</v>
          </cell>
          <cell r="G2456">
            <v>5000</v>
          </cell>
          <cell r="H2456">
            <v>5400</v>
          </cell>
          <cell r="I2456">
            <v>541</v>
          </cell>
          <cell r="J2456">
            <v>3</v>
          </cell>
          <cell r="K2456" t="str">
            <v>Camioneta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 t="str">
            <v>Pieza</v>
          </cell>
          <cell r="V2456" t="str">
            <v>FC</v>
          </cell>
        </row>
        <row r="2457">
          <cell r="A2457">
            <v>313</v>
          </cell>
          <cell r="B2457">
            <v>2017</v>
          </cell>
          <cell r="C2457">
            <v>8300</v>
          </cell>
          <cell r="D2457">
            <v>3</v>
          </cell>
          <cell r="E2457">
            <v>5</v>
          </cell>
          <cell r="F2457">
            <v>1</v>
          </cell>
          <cell r="G2457">
            <v>5000</v>
          </cell>
          <cell r="H2457">
            <v>5400</v>
          </cell>
          <cell r="I2457">
            <v>541</v>
          </cell>
          <cell r="J2457">
            <v>4</v>
          </cell>
          <cell r="K2457" t="str">
            <v xml:space="preserve">Cuatrimoto 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 t="str">
            <v>Pieza</v>
          </cell>
          <cell r="V2457" t="str">
            <v>AE</v>
          </cell>
        </row>
        <row r="2458">
          <cell r="A2458">
            <v>314</v>
          </cell>
          <cell r="B2458">
            <v>2017</v>
          </cell>
          <cell r="C2458">
            <v>8300</v>
          </cell>
          <cell r="D2458">
            <v>3</v>
          </cell>
          <cell r="E2458">
            <v>5</v>
          </cell>
          <cell r="F2458">
            <v>1</v>
          </cell>
          <cell r="G2458">
            <v>5000</v>
          </cell>
          <cell r="H2458">
            <v>5400</v>
          </cell>
          <cell r="I2458">
            <v>541</v>
          </cell>
          <cell r="J2458">
            <v>5</v>
          </cell>
          <cell r="K2458" t="str">
            <v xml:space="preserve">Motocicleta 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 t="str">
            <v>Pieza</v>
          </cell>
          <cell r="V2458" t="str">
            <v>AE</v>
          </cell>
        </row>
        <row r="2459">
          <cell r="A2459">
            <v>315</v>
          </cell>
          <cell r="B2459">
            <v>2017</v>
          </cell>
          <cell r="C2459">
            <v>8300</v>
          </cell>
          <cell r="D2459">
            <v>3</v>
          </cell>
          <cell r="E2459">
            <v>5</v>
          </cell>
          <cell r="F2459">
            <v>1</v>
          </cell>
          <cell r="G2459">
            <v>5000</v>
          </cell>
          <cell r="H2459">
            <v>5400</v>
          </cell>
          <cell r="I2459">
            <v>541</v>
          </cell>
          <cell r="J2459">
            <v>6</v>
          </cell>
          <cell r="K2459" t="str">
            <v>Vehículo</v>
          </cell>
          <cell r="L2459">
            <v>400000</v>
          </cell>
          <cell r="M2459">
            <v>0</v>
          </cell>
          <cell r="N2459">
            <v>400000</v>
          </cell>
          <cell r="O2459">
            <v>0</v>
          </cell>
          <cell r="P2459">
            <v>0</v>
          </cell>
          <cell r="Q2459">
            <v>0</v>
          </cell>
          <cell r="R2459">
            <v>400000</v>
          </cell>
          <cell r="S2459" t="str">
            <v>Pieza</v>
          </cell>
          <cell r="T2459">
            <v>2</v>
          </cell>
          <cell r="V2459" t="str">
            <v>FC</v>
          </cell>
        </row>
        <row r="2460">
          <cell r="A2460">
            <v>316</v>
          </cell>
          <cell r="B2460">
            <v>2017</v>
          </cell>
          <cell r="C2460">
            <v>8300</v>
          </cell>
          <cell r="D2460">
            <v>3</v>
          </cell>
          <cell r="E2460">
            <v>5</v>
          </cell>
          <cell r="F2460">
            <v>1</v>
          </cell>
          <cell r="G2460">
            <v>5000</v>
          </cell>
          <cell r="H2460">
            <v>5400</v>
          </cell>
          <cell r="I2460">
            <v>542</v>
          </cell>
          <cell r="K2460" t="str">
            <v>Carrocerías y remolques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</row>
        <row r="2461">
          <cell r="A2461">
            <v>317</v>
          </cell>
          <cell r="B2461">
            <v>2017</v>
          </cell>
          <cell r="C2461">
            <v>8300</v>
          </cell>
          <cell r="D2461">
            <v>3</v>
          </cell>
          <cell r="E2461">
            <v>5</v>
          </cell>
          <cell r="F2461">
            <v>1</v>
          </cell>
          <cell r="G2461">
            <v>5000</v>
          </cell>
          <cell r="H2461">
            <v>5400</v>
          </cell>
          <cell r="I2461">
            <v>542</v>
          </cell>
          <cell r="J2461">
            <v>1</v>
          </cell>
          <cell r="K2461" t="str">
            <v>Remolque para traslado de equipo antimotín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 t="str">
            <v>Pieza</v>
          </cell>
          <cell r="V2461" t="str">
            <v>AE</v>
          </cell>
        </row>
        <row r="2462">
          <cell r="A2462">
            <v>318</v>
          </cell>
          <cell r="B2462">
            <v>2017</v>
          </cell>
          <cell r="C2462">
            <v>8300</v>
          </cell>
          <cell r="D2462">
            <v>3</v>
          </cell>
          <cell r="E2462">
            <v>5</v>
          </cell>
          <cell r="F2462">
            <v>1</v>
          </cell>
          <cell r="G2462">
            <v>5000</v>
          </cell>
          <cell r="H2462">
            <v>5500</v>
          </cell>
          <cell r="K2462" t="str">
            <v>Equipo de Defensa y Seguridad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</row>
        <row r="2463">
          <cell r="A2463">
            <v>319</v>
          </cell>
          <cell r="B2463">
            <v>2017</v>
          </cell>
          <cell r="C2463">
            <v>8300</v>
          </cell>
          <cell r="D2463">
            <v>3</v>
          </cell>
          <cell r="E2463">
            <v>5</v>
          </cell>
          <cell r="F2463">
            <v>1</v>
          </cell>
          <cell r="G2463">
            <v>5000</v>
          </cell>
          <cell r="H2463">
            <v>5500</v>
          </cell>
          <cell r="I2463">
            <v>551</v>
          </cell>
          <cell r="K2463" t="str">
            <v>Equipo de defensa y seguridad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</row>
        <row r="2464">
          <cell r="A2464">
            <v>320</v>
          </cell>
          <cell r="B2464">
            <v>2017</v>
          </cell>
          <cell r="C2464">
            <v>8300</v>
          </cell>
          <cell r="D2464">
            <v>3</v>
          </cell>
          <cell r="E2464">
            <v>5</v>
          </cell>
          <cell r="F2464">
            <v>1</v>
          </cell>
          <cell r="G2464">
            <v>5000</v>
          </cell>
          <cell r="H2464">
            <v>5500</v>
          </cell>
          <cell r="I2464">
            <v>551</v>
          </cell>
          <cell r="J2464">
            <v>1</v>
          </cell>
          <cell r="K2464" t="str">
            <v xml:space="preserve">Armas 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 t="str">
            <v>Pieza</v>
          </cell>
          <cell r="V2464" t="str">
            <v>FC</v>
          </cell>
        </row>
        <row r="2465">
          <cell r="A2465">
            <v>321</v>
          </cell>
          <cell r="B2465">
            <v>2017</v>
          </cell>
          <cell r="C2465">
            <v>8300</v>
          </cell>
          <cell r="D2465">
            <v>3</v>
          </cell>
          <cell r="E2465">
            <v>5</v>
          </cell>
          <cell r="F2465">
            <v>1</v>
          </cell>
          <cell r="G2465">
            <v>5000</v>
          </cell>
          <cell r="H2465">
            <v>5500</v>
          </cell>
          <cell r="I2465">
            <v>551</v>
          </cell>
          <cell r="J2465">
            <v>2</v>
          </cell>
          <cell r="K2465" t="str">
            <v xml:space="preserve">Cabina portátil insonorizada 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 t="str">
            <v>Pieza</v>
          </cell>
          <cell r="V2465" t="str">
            <v>FC</v>
          </cell>
        </row>
        <row r="2466">
          <cell r="A2466">
            <v>322</v>
          </cell>
          <cell r="B2466">
            <v>2017</v>
          </cell>
          <cell r="C2466">
            <v>8300</v>
          </cell>
          <cell r="D2466">
            <v>3</v>
          </cell>
          <cell r="E2466">
            <v>5</v>
          </cell>
          <cell r="F2466">
            <v>1</v>
          </cell>
          <cell r="G2466">
            <v>5000</v>
          </cell>
          <cell r="H2466">
            <v>5500</v>
          </cell>
          <cell r="I2466">
            <v>551</v>
          </cell>
          <cell r="J2466">
            <v>3</v>
          </cell>
          <cell r="K2466" t="str">
            <v>Cañón Sónico (acústico de largo alcance de 150 decibelios)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 t="str">
            <v>Pieza</v>
          </cell>
          <cell r="V2466" t="str">
            <v>FC</v>
          </cell>
        </row>
        <row r="2467">
          <cell r="A2467">
            <v>323</v>
          </cell>
          <cell r="B2467">
            <v>2017</v>
          </cell>
          <cell r="C2467">
            <v>8300</v>
          </cell>
          <cell r="D2467">
            <v>3</v>
          </cell>
          <cell r="E2467">
            <v>5</v>
          </cell>
          <cell r="F2467">
            <v>1</v>
          </cell>
          <cell r="G2467">
            <v>5000</v>
          </cell>
          <cell r="H2467">
            <v>5500</v>
          </cell>
          <cell r="I2467">
            <v>551</v>
          </cell>
          <cell r="J2467">
            <v>4</v>
          </cell>
          <cell r="K2467" t="str">
            <v xml:space="preserve">Inhibidores de señal de espectro radioeléctrico 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 t="str">
            <v>Pieza</v>
          </cell>
          <cell r="V2467" t="str">
            <v>FC</v>
          </cell>
        </row>
        <row r="2468">
          <cell r="A2468">
            <v>324</v>
          </cell>
          <cell r="B2468">
            <v>2017</v>
          </cell>
          <cell r="C2468">
            <v>8300</v>
          </cell>
          <cell r="D2468">
            <v>3</v>
          </cell>
          <cell r="E2468">
            <v>5</v>
          </cell>
          <cell r="F2468">
            <v>1</v>
          </cell>
          <cell r="G2468">
            <v>5000</v>
          </cell>
          <cell r="H2468">
            <v>5500</v>
          </cell>
          <cell r="I2468">
            <v>551</v>
          </cell>
          <cell r="J2468">
            <v>5</v>
          </cell>
          <cell r="K2468" t="str">
            <v>Mira Telescópica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 t="str">
            <v>Pieza</v>
          </cell>
          <cell r="V2468" t="str">
            <v>FC</v>
          </cell>
        </row>
        <row r="2469">
          <cell r="A2469">
            <v>325</v>
          </cell>
          <cell r="B2469">
            <v>2017</v>
          </cell>
          <cell r="C2469">
            <v>8300</v>
          </cell>
          <cell r="D2469">
            <v>3</v>
          </cell>
          <cell r="E2469">
            <v>5</v>
          </cell>
          <cell r="F2469">
            <v>1</v>
          </cell>
          <cell r="G2469">
            <v>5000</v>
          </cell>
          <cell r="H2469">
            <v>5500</v>
          </cell>
          <cell r="I2469">
            <v>551</v>
          </cell>
          <cell r="J2469">
            <v>6</v>
          </cell>
          <cell r="K2469" t="str">
            <v xml:space="preserve">Sistema de detección de sustancias prohibidas en cavidades 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 t="str">
            <v>Pieza</v>
          </cell>
          <cell r="V2469" t="str">
            <v>FC</v>
          </cell>
        </row>
        <row r="2470">
          <cell r="A2470">
            <v>326</v>
          </cell>
          <cell r="B2470">
            <v>2017</v>
          </cell>
          <cell r="C2470">
            <v>8300</v>
          </cell>
          <cell r="D2470">
            <v>3</v>
          </cell>
          <cell r="E2470">
            <v>5</v>
          </cell>
          <cell r="F2470">
            <v>1</v>
          </cell>
          <cell r="G2470">
            <v>5000</v>
          </cell>
          <cell r="H2470">
            <v>5600</v>
          </cell>
          <cell r="K2470" t="str">
            <v>Maquinaria, otros equipos y herramientas</v>
          </cell>
          <cell r="L2470">
            <v>2829876.75</v>
          </cell>
          <cell r="M2470">
            <v>0</v>
          </cell>
          <cell r="N2470">
            <v>2829876.75</v>
          </cell>
          <cell r="O2470">
            <v>0</v>
          </cell>
          <cell r="P2470">
            <v>0</v>
          </cell>
          <cell r="Q2470">
            <v>0</v>
          </cell>
          <cell r="R2470">
            <v>2829876.75</v>
          </cell>
        </row>
        <row r="2471">
          <cell r="A2471">
            <v>327</v>
          </cell>
          <cell r="B2471">
            <v>2017</v>
          </cell>
          <cell r="C2471">
            <v>8300</v>
          </cell>
          <cell r="D2471">
            <v>3</v>
          </cell>
          <cell r="E2471">
            <v>5</v>
          </cell>
          <cell r="F2471">
            <v>1</v>
          </cell>
          <cell r="G2471">
            <v>5000</v>
          </cell>
          <cell r="H2471">
            <v>5600</v>
          </cell>
          <cell r="I2471">
            <v>562</v>
          </cell>
          <cell r="K2471" t="str">
            <v>Maquinaria y equipo industrial</v>
          </cell>
          <cell r="L2471">
            <v>516984</v>
          </cell>
          <cell r="M2471">
            <v>0</v>
          </cell>
          <cell r="N2471">
            <v>516984</v>
          </cell>
          <cell r="O2471">
            <v>0</v>
          </cell>
          <cell r="P2471">
            <v>0</v>
          </cell>
          <cell r="Q2471">
            <v>0</v>
          </cell>
          <cell r="R2471">
            <v>516984</v>
          </cell>
        </row>
        <row r="2472">
          <cell r="A2472">
            <v>328</v>
          </cell>
          <cell r="B2472">
            <v>2017</v>
          </cell>
          <cell r="C2472">
            <v>8300</v>
          </cell>
          <cell r="D2472">
            <v>3</v>
          </cell>
          <cell r="E2472">
            <v>5</v>
          </cell>
          <cell r="F2472">
            <v>1</v>
          </cell>
          <cell r="G2472">
            <v>5000</v>
          </cell>
          <cell r="H2472">
            <v>5600</v>
          </cell>
          <cell r="I2472">
            <v>562</v>
          </cell>
          <cell r="J2472">
            <v>1</v>
          </cell>
          <cell r="K2472" t="str">
            <v>Aparato mata insectos eléctrico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 t="str">
            <v xml:space="preserve">Equipo  </v>
          </cell>
          <cell r="V2472" t="str">
            <v>FC</v>
          </cell>
        </row>
        <row r="2473">
          <cell r="A2473">
            <v>329</v>
          </cell>
          <cell r="B2473">
            <v>2017</v>
          </cell>
          <cell r="C2473">
            <v>8300</v>
          </cell>
          <cell r="D2473">
            <v>3</v>
          </cell>
          <cell r="E2473">
            <v>5</v>
          </cell>
          <cell r="F2473">
            <v>1</v>
          </cell>
          <cell r="G2473">
            <v>5000</v>
          </cell>
          <cell r="H2473">
            <v>5600</v>
          </cell>
          <cell r="I2473">
            <v>562</v>
          </cell>
          <cell r="J2473">
            <v>2</v>
          </cell>
          <cell r="K2473" t="str">
            <v>Batidora industrial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 t="str">
            <v>Pieza</v>
          </cell>
          <cell r="V2473" t="str">
            <v>FC</v>
          </cell>
        </row>
        <row r="2474">
          <cell r="A2474">
            <v>330</v>
          </cell>
          <cell r="B2474">
            <v>2017</v>
          </cell>
          <cell r="C2474">
            <v>8300</v>
          </cell>
          <cell r="D2474">
            <v>3</v>
          </cell>
          <cell r="E2474">
            <v>5</v>
          </cell>
          <cell r="F2474">
            <v>1</v>
          </cell>
          <cell r="G2474">
            <v>5000</v>
          </cell>
          <cell r="H2474">
            <v>5600</v>
          </cell>
          <cell r="I2474">
            <v>562</v>
          </cell>
          <cell r="J2474">
            <v>3</v>
          </cell>
          <cell r="K2474" t="str">
            <v>Bomba (sumergible)</v>
          </cell>
          <cell r="L2474">
            <v>150000</v>
          </cell>
          <cell r="M2474">
            <v>0</v>
          </cell>
          <cell r="N2474">
            <v>150000</v>
          </cell>
          <cell r="O2474">
            <v>0</v>
          </cell>
          <cell r="P2474">
            <v>0</v>
          </cell>
          <cell r="Q2474">
            <v>0</v>
          </cell>
          <cell r="R2474">
            <v>150000</v>
          </cell>
          <cell r="S2474" t="str">
            <v>Pieza</v>
          </cell>
          <cell r="T2474">
            <v>1</v>
          </cell>
          <cell r="V2474" t="str">
            <v>FC</v>
          </cell>
        </row>
        <row r="2475">
          <cell r="A2475">
            <v>331</v>
          </cell>
          <cell r="B2475">
            <v>2017</v>
          </cell>
          <cell r="C2475">
            <v>8300</v>
          </cell>
          <cell r="D2475">
            <v>3</v>
          </cell>
          <cell r="E2475">
            <v>5</v>
          </cell>
          <cell r="F2475">
            <v>1</v>
          </cell>
          <cell r="G2475">
            <v>5000</v>
          </cell>
          <cell r="H2475">
            <v>5600</v>
          </cell>
          <cell r="I2475">
            <v>562</v>
          </cell>
          <cell r="J2475">
            <v>4</v>
          </cell>
          <cell r="K2475" t="str">
            <v xml:space="preserve">Campana 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 t="str">
            <v>Pieza</v>
          </cell>
          <cell r="V2475" t="str">
            <v>FC</v>
          </cell>
        </row>
        <row r="2476">
          <cell r="A2476">
            <v>332</v>
          </cell>
          <cell r="B2476">
            <v>2017</v>
          </cell>
          <cell r="C2476">
            <v>8300</v>
          </cell>
          <cell r="D2476">
            <v>3</v>
          </cell>
          <cell r="E2476">
            <v>5</v>
          </cell>
          <cell r="F2476">
            <v>1</v>
          </cell>
          <cell r="G2476">
            <v>5000</v>
          </cell>
          <cell r="H2476">
            <v>5600</v>
          </cell>
          <cell r="I2476">
            <v>562</v>
          </cell>
          <cell r="J2476">
            <v>5</v>
          </cell>
          <cell r="K2476" t="str">
            <v>Congelador</v>
          </cell>
          <cell r="L2476">
            <v>56400</v>
          </cell>
          <cell r="M2476">
            <v>0</v>
          </cell>
          <cell r="N2476">
            <v>56400</v>
          </cell>
          <cell r="P2476">
            <v>0</v>
          </cell>
          <cell r="Q2476">
            <v>0</v>
          </cell>
          <cell r="R2476">
            <v>56400</v>
          </cell>
          <cell r="S2476" t="str">
            <v>Pieza</v>
          </cell>
          <cell r="T2476">
            <v>6</v>
          </cell>
          <cell r="V2476" t="str">
            <v>FC</v>
          </cell>
        </row>
        <row r="2477">
          <cell r="A2477">
            <v>333</v>
          </cell>
          <cell r="B2477">
            <v>2017</v>
          </cell>
          <cell r="C2477">
            <v>8300</v>
          </cell>
          <cell r="D2477">
            <v>3</v>
          </cell>
          <cell r="E2477">
            <v>5</v>
          </cell>
          <cell r="F2477">
            <v>1</v>
          </cell>
          <cell r="G2477">
            <v>5000</v>
          </cell>
          <cell r="H2477">
            <v>5600</v>
          </cell>
          <cell r="I2477">
            <v>562</v>
          </cell>
          <cell r="J2477">
            <v>6</v>
          </cell>
          <cell r="K2477" t="str">
            <v>Detector de metales</v>
          </cell>
          <cell r="M2477">
            <v>0</v>
          </cell>
          <cell r="N2477">
            <v>0</v>
          </cell>
          <cell r="P2477">
            <v>0</v>
          </cell>
          <cell r="Q2477">
            <v>0</v>
          </cell>
          <cell r="R2477">
            <v>0</v>
          </cell>
          <cell r="S2477" t="str">
            <v>Pieza</v>
          </cell>
          <cell r="V2477" t="str">
            <v>FC</v>
          </cell>
        </row>
        <row r="2478">
          <cell r="A2478">
            <v>334</v>
          </cell>
          <cell r="B2478">
            <v>2017</v>
          </cell>
          <cell r="C2478">
            <v>8300</v>
          </cell>
          <cell r="D2478">
            <v>3</v>
          </cell>
          <cell r="E2478">
            <v>5</v>
          </cell>
          <cell r="F2478">
            <v>1</v>
          </cell>
          <cell r="G2478">
            <v>5000</v>
          </cell>
          <cell r="H2478">
            <v>5600</v>
          </cell>
          <cell r="I2478">
            <v>562</v>
          </cell>
          <cell r="J2478">
            <v>7</v>
          </cell>
          <cell r="K2478" t="str">
            <v>Equipo de pintado</v>
          </cell>
          <cell r="M2478">
            <v>0</v>
          </cell>
          <cell r="N2478">
            <v>0</v>
          </cell>
          <cell r="P2478">
            <v>0</v>
          </cell>
          <cell r="Q2478">
            <v>0</v>
          </cell>
          <cell r="R2478">
            <v>0</v>
          </cell>
          <cell r="S2478" t="str">
            <v>Pieza</v>
          </cell>
          <cell r="V2478" t="str">
            <v>FC</v>
          </cell>
        </row>
        <row r="2479">
          <cell r="A2479">
            <v>335</v>
          </cell>
          <cell r="B2479">
            <v>2017</v>
          </cell>
          <cell r="C2479">
            <v>8300</v>
          </cell>
          <cell r="D2479">
            <v>3</v>
          </cell>
          <cell r="E2479">
            <v>5</v>
          </cell>
          <cell r="F2479">
            <v>1</v>
          </cell>
          <cell r="G2479">
            <v>5000</v>
          </cell>
          <cell r="H2479">
            <v>5600</v>
          </cell>
          <cell r="I2479">
            <v>562</v>
          </cell>
          <cell r="J2479">
            <v>8</v>
          </cell>
          <cell r="K2479" t="str">
            <v xml:space="preserve">Equipo de rayos x </v>
          </cell>
          <cell r="M2479">
            <v>0</v>
          </cell>
          <cell r="N2479">
            <v>0</v>
          </cell>
          <cell r="P2479">
            <v>0</v>
          </cell>
          <cell r="Q2479">
            <v>0</v>
          </cell>
          <cell r="R2479">
            <v>0</v>
          </cell>
          <cell r="S2479" t="str">
            <v>Pieza</v>
          </cell>
          <cell r="V2479" t="str">
            <v>FC</v>
          </cell>
        </row>
        <row r="2480">
          <cell r="A2480">
            <v>336</v>
          </cell>
          <cell r="B2480">
            <v>2017</v>
          </cell>
          <cell r="C2480">
            <v>8300</v>
          </cell>
          <cell r="D2480">
            <v>3</v>
          </cell>
          <cell r="E2480">
            <v>5</v>
          </cell>
          <cell r="F2480">
            <v>1</v>
          </cell>
          <cell r="G2480">
            <v>5000</v>
          </cell>
          <cell r="H2480">
            <v>5600</v>
          </cell>
          <cell r="I2480">
            <v>562</v>
          </cell>
          <cell r="J2480">
            <v>9</v>
          </cell>
          <cell r="K2480" t="str">
            <v>Espiguero para 18 charolas</v>
          </cell>
          <cell r="M2480">
            <v>0</v>
          </cell>
          <cell r="N2480">
            <v>0</v>
          </cell>
          <cell r="P2480">
            <v>0</v>
          </cell>
          <cell r="Q2480">
            <v>0</v>
          </cell>
          <cell r="R2480">
            <v>0</v>
          </cell>
          <cell r="S2480" t="str">
            <v>Pieza</v>
          </cell>
          <cell r="V2480" t="str">
            <v>FC</v>
          </cell>
        </row>
        <row r="2481">
          <cell r="A2481">
            <v>337</v>
          </cell>
          <cell r="B2481">
            <v>2017</v>
          </cell>
          <cell r="C2481">
            <v>8300</v>
          </cell>
          <cell r="D2481">
            <v>3</v>
          </cell>
          <cell r="E2481">
            <v>5</v>
          </cell>
          <cell r="F2481">
            <v>1</v>
          </cell>
          <cell r="G2481">
            <v>5000</v>
          </cell>
          <cell r="H2481">
            <v>5600</v>
          </cell>
          <cell r="I2481">
            <v>562</v>
          </cell>
          <cell r="J2481">
            <v>10</v>
          </cell>
          <cell r="K2481" t="str">
            <v>Estofón de gas</v>
          </cell>
          <cell r="L2481">
            <v>58500</v>
          </cell>
          <cell r="M2481">
            <v>0</v>
          </cell>
          <cell r="N2481">
            <v>58500</v>
          </cell>
          <cell r="P2481">
            <v>0</v>
          </cell>
          <cell r="Q2481">
            <v>0</v>
          </cell>
          <cell r="R2481">
            <v>58500</v>
          </cell>
          <cell r="S2481" t="str">
            <v>Pieza</v>
          </cell>
          <cell r="T2481">
            <v>6</v>
          </cell>
          <cell r="V2481" t="str">
            <v>FC</v>
          </cell>
        </row>
        <row r="2482">
          <cell r="A2482">
            <v>338</v>
          </cell>
          <cell r="B2482">
            <v>2017</v>
          </cell>
          <cell r="C2482">
            <v>8300</v>
          </cell>
          <cell r="D2482">
            <v>3</v>
          </cell>
          <cell r="E2482">
            <v>5</v>
          </cell>
          <cell r="F2482">
            <v>1</v>
          </cell>
          <cell r="G2482">
            <v>5000</v>
          </cell>
          <cell r="H2482">
            <v>5600</v>
          </cell>
          <cell r="I2482">
            <v>562</v>
          </cell>
          <cell r="J2482">
            <v>11</v>
          </cell>
          <cell r="K2482" t="str">
            <v xml:space="preserve">Exprimidor de jugos </v>
          </cell>
          <cell r="M2482">
            <v>0</v>
          </cell>
          <cell r="N2482">
            <v>0</v>
          </cell>
          <cell r="P2482">
            <v>0</v>
          </cell>
          <cell r="Q2482">
            <v>0</v>
          </cell>
          <cell r="R2482">
            <v>0</v>
          </cell>
          <cell r="S2482" t="str">
            <v>Pieza</v>
          </cell>
          <cell r="V2482" t="str">
            <v>FC</v>
          </cell>
        </row>
        <row r="2483">
          <cell r="A2483">
            <v>339</v>
          </cell>
          <cell r="B2483">
            <v>2017</v>
          </cell>
          <cell r="C2483">
            <v>8300</v>
          </cell>
          <cell r="D2483">
            <v>3</v>
          </cell>
          <cell r="E2483">
            <v>5</v>
          </cell>
          <cell r="F2483">
            <v>1</v>
          </cell>
          <cell r="G2483">
            <v>5000</v>
          </cell>
          <cell r="H2483">
            <v>5600</v>
          </cell>
          <cell r="I2483">
            <v>562</v>
          </cell>
          <cell r="J2483">
            <v>12</v>
          </cell>
          <cell r="K2483" t="str">
            <v>Fogón</v>
          </cell>
          <cell r="M2483">
            <v>0</v>
          </cell>
          <cell r="N2483">
            <v>0</v>
          </cell>
          <cell r="P2483">
            <v>0</v>
          </cell>
          <cell r="Q2483">
            <v>0</v>
          </cell>
          <cell r="R2483">
            <v>0</v>
          </cell>
          <cell r="S2483" t="str">
            <v>Pieza</v>
          </cell>
          <cell r="V2483" t="str">
            <v>FC</v>
          </cell>
        </row>
        <row r="2484">
          <cell r="A2484">
            <v>340</v>
          </cell>
          <cell r="B2484">
            <v>2017</v>
          </cell>
          <cell r="C2484">
            <v>8300</v>
          </cell>
          <cell r="D2484">
            <v>3</v>
          </cell>
          <cell r="E2484">
            <v>5</v>
          </cell>
          <cell r="F2484">
            <v>1</v>
          </cell>
          <cell r="G2484">
            <v>5000</v>
          </cell>
          <cell r="H2484">
            <v>5600</v>
          </cell>
          <cell r="I2484">
            <v>562</v>
          </cell>
          <cell r="J2484">
            <v>13</v>
          </cell>
          <cell r="K2484" t="str">
            <v>Freidora</v>
          </cell>
          <cell r="M2484">
            <v>0</v>
          </cell>
          <cell r="N2484">
            <v>0</v>
          </cell>
          <cell r="P2484">
            <v>0</v>
          </cell>
          <cell r="Q2484">
            <v>0</v>
          </cell>
          <cell r="R2484">
            <v>0</v>
          </cell>
          <cell r="S2484" t="str">
            <v>Pieza</v>
          </cell>
          <cell r="V2484" t="str">
            <v>FC</v>
          </cell>
        </row>
        <row r="2485">
          <cell r="A2485">
            <v>341</v>
          </cell>
          <cell r="B2485">
            <v>2017</v>
          </cell>
          <cell r="C2485">
            <v>8300</v>
          </cell>
          <cell r="D2485">
            <v>3</v>
          </cell>
          <cell r="E2485">
            <v>5</v>
          </cell>
          <cell r="F2485">
            <v>1</v>
          </cell>
          <cell r="G2485">
            <v>5000</v>
          </cell>
          <cell r="H2485">
            <v>5600</v>
          </cell>
          <cell r="I2485">
            <v>562</v>
          </cell>
          <cell r="J2485">
            <v>14</v>
          </cell>
          <cell r="K2485" t="str">
            <v>Horno</v>
          </cell>
          <cell r="M2485">
            <v>0</v>
          </cell>
          <cell r="N2485">
            <v>0</v>
          </cell>
          <cell r="P2485">
            <v>0</v>
          </cell>
          <cell r="Q2485">
            <v>0</v>
          </cell>
          <cell r="R2485">
            <v>0</v>
          </cell>
          <cell r="S2485" t="str">
            <v>Pieza</v>
          </cell>
          <cell r="V2485" t="str">
            <v>FC</v>
          </cell>
        </row>
        <row r="2486">
          <cell r="A2486">
            <v>342</v>
          </cell>
          <cell r="B2486">
            <v>2017</v>
          </cell>
          <cell r="C2486">
            <v>8300</v>
          </cell>
          <cell r="D2486">
            <v>3</v>
          </cell>
          <cell r="E2486">
            <v>5</v>
          </cell>
          <cell r="F2486">
            <v>1</v>
          </cell>
          <cell r="G2486">
            <v>5000</v>
          </cell>
          <cell r="H2486">
            <v>5600</v>
          </cell>
          <cell r="I2486">
            <v>562</v>
          </cell>
          <cell r="J2486">
            <v>15</v>
          </cell>
          <cell r="K2486" t="str">
            <v>Hornos de pan</v>
          </cell>
          <cell r="M2486">
            <v>0</v>
          </cell>
          <cell r="N2486">
            <v>0</v>
          </cell>
          <cell r="P2486">
            <v>0</v>
          </cell>
          <cell r="Q2486">
            <v>0</v>
          </cell>
          <cell r="R2486">
            <v>0</v>
          </cell>
          <cell r="S2486" t="str">
            <v>Pieza</v>
          </cell>
          <cell r="V2486" t="str">
            <v>FC</v>
          </cell>
        </row>
        <row r="2487">
          <cell r="A2487">
            <v>343</v>
          </cell>
          <cell r="B2487">
            <v>2017</v>
          </cell>
          <cell r="C2487">
            <v>8300</v>
          </cell>
          <cell r="D2487">
            <v>3</v>
          </cell>
          <cell r="E2487">
            <v>5</v>
          </cell>
          <cell r="F2487">
            <v>1</v>
          </cell>
          <cell r="G2487">
            <v>5000</v>
          </cell>
          <cell r="H2487">
            <v>5600</v>
          </cell>
          <cell r="I2487">
            <v>562</v>
          </cell>
          <cell r="J2487">
            <v>16</v>
          </cell>
          <cell r="K2487" t="str">
            <v xml:space="preserve">Lavadora </v>
          </cell>
          <cell r="M2487">
            <v>0</v>
          </cell>
          <cell r="N2487">
            <v>0</v>
          </cell>
          <cell r="P2487">
            <v>0</v>
          </cell>
          <cell r="Q2487">
            <v>0</v>
          </cell>
          <cell r="R2487">
            <v>0</v>
          </cell>
          <cell r="S2487" t="str">
            <v>Pieza</v>
          </cell>
          <cell r="V2487" t="str">
            <v>FC</v>
          </cell>
        </row>
        <row r="2488">
          <cell r="A2488">
            <v>344</v>
          </cell>
          <cell r="B2488">
            <v>2017</v>
          </cell>
          <cell r="C2488">
            <v>8300</v>
          </cell>
          <cell r="D2488">
            <v>3</v>
          </cell>
          <cell r="E2488">
            <v>5</v>
          </cell>
          <cell r="F2488">
            <v>1</v>
          </cell>
          <cell r="G2488">
            <v>5000</v>
          </cell>
          <cell r="H2488">
            <v>5600</v>
          </cell>
          <cell r="I2488">
            <v>562</v>
          </cell>
          <cell r="J2488">
            <v>17</v>
          </cell>
          <cell r="K2488" t="str">
            <v xml:space="preserve">Licuadora </v>
          </cell>
          <cell r="L2488">
            <v>58500</v>
          </cell>
          <cell r="M2488">
            <v>0</v>
          </cell>
          <cell r="N2488">
            <v>58500</v>
          </cell>
          <cell r="P2488">
            <v>0</v>
          </cell>
          <cell r="Q2488">
            <v>0</v>
          </cell>
          <cell r="R2488">
            <v>58500</v>
          </cell>
          <cell r="S2488" t="str">
            <v>Pieza</v>
          </cell>
          <cell r="T2488">
            <v>6</v>
          </cell>
          <cell r="V2488" t="str">
            <v>FC</v>
          </cell>
        </row>
        <row r="2489">
          <cell r="A2489">
            <v>345</v>
          </cell>
          <cell r="B2489">
            <v>2017</v>
          </cell>
          <cell r="C2489">
            <v>8300</v>
          </cell>
          <cell r="D2489">
            <v>3</v>
          </cell>
          <cell r="E2489">
            <v>5</v>
          </cell>
          <cell r="F2489">
            <v>1</v>
          </cell>
          <cell r="G2489">
            <v>5000</v>
          </cell>
          <cell r="H2489">
            <v>5600</v>
          </cell>
          <cell r="I2489">
            <v>562</v>
          </cell>
          <cell r="J2489">
            <v>18</v>
          </cell>
          <cell r="K2489" t="str">
            <v xml:space="preserve">Máquina tortilladora </v>
          </cell>
          <cell r="M2489">
            <v>0</v>
          </cell>
          <cell r="N2489">
            <v>0</v>
          </cell>
          <cell r="P2489">
            <v>0</v>
          </cell>
          <cell r="Q2489">
            <v>0</v>
          </cell>
          <cell r="R2489">
            <v>0</v>
          </cell>
          <cell r="S2489" t="str">
            <v>Pieza</v>
          </cell>
          <cell r="V2489" t="str">
            <v>FC</v>
          </cell>
        </row>
        <row r="2490">
          <cell r="A2490">
            <v>346</v>
          </cell>
          <cell r="B2490">
            <v>2017</v>
          </cell>
          <cell r="C2490">
            <v>8300</v>
          </cell>
          <cell r="D2490">
            <v>3</v>
          </cell>
          <cell r="E2490">
            <v>5</v>
          </cell>
          <cell r="F2490">
            <v>1</v>
          </cell>
          <cell r="G2490">
            <v>5000</v>
          </cell>
          <cell r="H2490">
            <v>5600</v>
          </cell>
          <cell r="I2490">
            <v>562</v>
          </cell>
          <cell r="J2490">
            <v>19</v>
          </cell>
          <cell r="K2490" t="str">
            <v>Marmita de acero inoxidable</v>
          </cell>
          <cell r="M2490">
            <v>0</v>
          </cell>
          <cell r="N2490">
            <v>0</v>
          </cell>
          <cell r="P2490">
            <v>0</v>
          </cell>
          <cell r="Q2490">
            <v>0</v>
          </cell>
          <cell r="R2490">
            <v>0</v>
          </cell>
          <cell r="S2490" t="str">
            <v>Pieza</v>
          </cell>
          <cell r="V2490" t="str">
            <v>FC</v>
          </cell>
        </row>
        <row r="2491">
          <cell r="A2491">
            <v>347</v>
          </cell>
          <cell r="B2491">
            <v>2017</v>
          </cell>
          <cell r="C2491">
            <v>8300</v>
          </cell>
          <cell r="D2491">
            <v>3</v>
          </cell>
          <cell r="E2491">
            <v>5</v>
          </cell>
          <cell r="F2491">
            <v>1</v>
          </cell>
          <cell r="G2491">
            <v>5000</v>
          </cell>
          <cell r="H2491">
            <v>5600</v>
          </cell>
          <cell r="I2491">
            <v>562</v>
          </cell>
          <cell r="J2491">
            <v>20</v>
          </cell>
          <cell r="K2491" t="str">
            <v>Mesa</v>
          </cell>
          <cell r="M2491">
            <v>0</v>
          </cell>
          <cell r="N2491">
            <v>0</v>
          </cell>
          <cell r="P2491">
            <v>0</v>
          </cell>
          <cell r="Q2491">
            <v>0</v>
          </cell>
          <cell r="R2491">
            <v>0</v>
          </cell>
          <cell r="S2491" t="str">
            <v>Pieza</v>
          </cell>
          <cell r="V2491" t="str">
            <v>FC</v>
          </cell>
        </row>
        <row r="2492">
          <cell r="A2492">
            <v>348</v>
          </cell>
          <cell r="B2492">
            <v>2017</v>
          </cell>
          <cell r="C2492">
            <v>8300</v>
          </cell>
          <cell r="D2492">
            <v>3</v>
          </cell>
          <cell r="E2492">
            <v>5</v>
          </cell>
          <cell r="F2492">
            <v>1</v>
          </cell>
          <cell r="G2492">
            <v>5000</v>
          </cell>
          <cell r="H2492">
            <v>5600</v>
          </cell>
          <cell r="I2492">
            <v>562</v>
          </cell>
          <cell r="J2492">
            <v>21</v>
          </cell>
          <cell r="K2492" t="str">
            <v>Motobomba centrifuga industrial</v>
          </cell>
          <cell r="M2492">
            <v>0</v>
          </cell>
          <cell r="N2492">
            <v>0</v>
          </cell>
          <cell r="P2492">
            <v>0</v>
          </cell>
          <cell r="Q2492">
            <v>0</v>
          </cell>
          <cell r="R2492">
            <v>0</v>
          </cell>
          <cell r="S2492" t="str">
            <v>Pieza</v>
          </cell>
          <cell r="V2492" t="str">
            <v>FC</v>
          </cell>
        </row>
        <row r="2493">
          <cell r="A2493">
            <v>349</v>
          </cell>
          <cell r="B2493">
            <v>2017</v>
          </cell>
          <cell r="C2493">
            <v>8300</v>
          </cell>
          <cell r="D2493">
            <v>3</v>
          </cell>
          <cell r="E2493">
            <v>5</v>
          </cell>
          <cell r="F2493">
            <v>1</v>
          </cell>
          <cell r="G2493">
            <v>5000</v>
          </cell>
          <cell r="H2493">
            <v>5600</v>
          </cell>
          <cell r="I2493">
            <v>562</v>
          </cell>
          <cell r="J2493">
            <v>22</v>
          </cell>
          <cell r="K2493" t="str">
            <v>Plancha para cocinar</v>
          </cell>
          <cell r="M2493">
            <v>0</v>
          </cell>
          <cell r="N2493">
            <v>0</v>
          </cell>
          <cell r="P2493">
            <v>0</v>
          </cell>
          <cell r="Q2493">
            <v>0</v>
          </cell>
          <cell r="R2493">
            <v>0</v>
          </cell>
          <cell r="S2493" t="str">
            <v>Pieza</v>
          </cell>
          <cell r="V2493" t="str">
            <v>FC</v>
          </cell>
        </row>
        <row r="2494">
          <cell r="A2494">
            <v>350</v>
          </cell>
          <cell r="B2494">
            <v>2017</v>
          </cell>
          <cell r="C2494">
            <v>8300</v>
          </cell>
          <cell r="D2494">
            <v>3</v>
          </cell>
          <cell r="E2494">
            <v>5</v>
          </cell>
          <cell r="F2494">
            <v>1</v>
          </cell>
          <cell r="G2494">
            <v>5000</v>
          </cell>
          <cell r="H2494">
            <v>5600</v>
          </cell>
          <cell r="I2494">
            <v>562</v>
          </cell>
          <cell r="J2494">
            <v>23</v>
          </cell>
          <cell r="K2494" t="str">
            <v xml:space="preserve">Planta de agua </v>
          </cell>
          <cell r="M2494">
            <v>0</v>
          </cell>
          <cell r="N2494">
            <v>0</v>
          </cell>
          <cell r="P2494">
            <v>0</v>
          </cell>
          <cell r="Q2494">
            <v>0</v>
          </cell>
          <cell r="R2494">
            <v>0</v>
          </cell>
          <cell r="S2494" t="str">
            <v>Pieza</v>
          </cell>
          <cell r="V2494" t="str">
            <v>FC</v>
          </cell>
        </row>
        <row r="2495">
          <cell r="A2495">
            <v>351</v>
          </cell>
          <cell r="B2495">
            <v>2017</v>
          </cell>
          <cell r="C2495">
            <v>8300</v>
          </cell>
          <cell r="D2495">
            <v>3</v>
          </cell>
          <cell r="E2495">
            <v>5</v>
          </cell>
          <cell r="F2495">
            <v>1</v>
          </cell>
          <cell r="G2495">
            <v>5000</v>
          </cell>
          <cell r="H2495">
            <v>5600</v>
          </cell>
          <cell r="I2495">
            <v>562</v>
          </cell>
          <cell r="J2495">
            <v>24</v>
          </cell>
          <cell r="K2495" t="str">
            <v>Procesadora de alimentos</v>
          </cell>
          <cell r="L2495">
            <v>193584</v>
          </cell>
          <cell r="M2495">
            <v>0</v>
          </cell>
          <cell r="N2495">
            <v>193584</v>
          </cell>
          <cell r="P2495">
            <v>0</v>
          </cell>
          <cell r="Q2495">
            <v>0</v>
          </cell>
          <cell r="R2495">
            <v>193584</v>
          </cell>
          <cell r="S2495" t="str">
            <v>Pieza</v>
          </cell>
          <cell r="T2495">
            <v>40</v>
          </cell>
          <cell r="V2495" t="str">
            <v>FC</v>
          </cell>
        </row>
        <row r="2496">
          <cell r="A2496">
            <v>352</v>
          </cell>
          <cell r="B2496">
            <v>2017</v>
          </cell>
          <cell r="C2496">
            <v>8300</v>
          </cell>
          <cell r="D2496">
            <v>3</v>
          </cell>
          <cell r="E2496">
            <v>5</v>
          </cell>
          <cell r="F2496">
            <v>1</v>
          </cell>
          <cell r="G2496">
            <v>5000</v>
          </cell>
          <cell r="H2496">
            <v>5600</v>
          </cell>
          <cell r="I2496">
            <v>562</v>
          </cell>
          <cell r="J2496">
            <v>25</v>
          </cell>
          <cell r="K2496" t="str">
            <v>Revolvedora</v>
          </cell>
          <cell r="M2496">
            <v>0</v>
          </cell>
          <cell r="N2496">
            <v>0</v>
          </cell>
          <cell r="P2496">
            <v>0</v>
          </cell>
          <cell r="Q2496">
            <v>0</v>
          </cell>
          <cell r="R2496">
            <v>0</v>
          </cell>
          <cell r="S2496" t="str">
            <v>Pieza</v>
          </cell>
          <cell r="V2496" t="str">
            <v>FC</v>
          </cell>
        </row>
        <row r="2497">
          <cell r="A2497">
            <v>353</v>
          </cell>
          <cell r="B2497">
            <v>2017</v>
          </cell>
          <cell r="C2497">
            <v>8300</v>
          </cell>
          <cell r="D2497">
            <v>3</v>
          </cell>
          <cell r="E2497">
            <v>5</v>
          </cell>
          <cell r="F2497">
            <v>1</v>
          </cell>
          <cell r="G2497">
            <v>5000</v>
          </cell>
          <cell r="H2497">
            <v>5600</v>
          </cell>
          <cell r="I2497">
            <v>562</v>
          </cell>
          <cell r="J2497">
            <v>26</v>
          </cell>
          <cell r="K2497" t="str">
            <v xml:space="preserve">Secadora </v>
          </cell>
          <cell r="M2497">
            <v>0</v>
          </cell>
          <cell r="N2497">
            <v>0</v>
          </cell>
          <cell r="P2497">
            <v>0</v>
          </cell>
          <cell r="Q2497">
            <v>0</v>
          </cell>
          <cell r="R2497">
            <v>0</v>
          </cell>
          <cell r="S2497" t="str">
            <v>Pieza</v>
          </cell>
          <cell r="V2497" t="str">
            <v>FC</v>
          </cell>
        </row>
        <row r="2498">
          <cell r="A2498">
            <v>354</v>
          </cell>
          <cell r="B2498">
            <v>2017</v>
          </cell>
          <cell r="C2498">
            <v>8300</v>
          </cell>
          <cell r="D2498">
            <v>3</v>
          </cell>
          <cell r="E2498">
            <v>5</v>
          </cell>
          <cell r="F2498">
            <v>1</v>
          </cell>
          <cell r="G2498">
            <v>5000</v>
          </cell>
          <cell r="H2498">
            <v>5600</v>
          </cell>
          <cell r="I2498">
            <v>562</v>
          </cell>
          <cell r="J2498">
            <v>27</v>
          </cell>
          <cell r="K2498" t="str">
            <v xml:space="preserve">Sierra para carnicería </v>
          </cell>
          <cell r="M2498">
            <v>0</v>
          </cell>
          <cell r="N2498">
            <v>0</v>
          </cell>
          <cell r="P2498">
            <v>0</v>
          </cell>
          <cell r="Q2498">
            <v>0</v>
          </cell>
          <cell r="R2498">
            <v>0</v>
          </cell>
          <cell r="S2498" t="str">
            <v>Pieza</v>
          </cell>
          <cell r="V2498" t="str">
            <v>FC</v>
          </cell>
        </row>
        <row r="2499">
          <cell r="A2499">
            <v>355</v>
          </cell>
          <cell r="B2499">
            <v>2017</v>
          </cell>
          <cell r="C2499">
            <v>8300</v>
          </cell>
          <cell r="D2499">
            <v>3</v>
          </cell>
          <cell r="E2499">
            <v>5</v>
          </cell>
          <cell r="F2499">
            <v>1</v>
          </cell>
          <cell r="G2499">
            <v>5000</v>
          </cell>
          <cell r="H2499">
            <v>5600</v>
          </cell>
          <cell r="I2499">
            <v>562</v>
          </cell>
          <cell r="J2499">
            <v>28</v>
          </cell>
          <cell r="K2499" t="str">
            <v>Unidad generadora de vapor (caldera)</v>
          </cell>
          <cell r="M2499">
            <v>0</v>
          </cell>
          <cell r="N2499">
            <v>0</v>
          </cell>
          <cell r="P2499">
            <v>0</v>
          </cell>
          <cell r="Q2499">
            <v>0</v>
          </cell>
          <cell r="R2499">
            <v>0</v>
          </cell>
          <cell r="S2499" t="str">
            <v>Pieza</v>
          </cell>
          <cell r="V2499" t="str">
            <v>FC</v>
          </cell>
        </row>
        <row r="2500">
          <cell r="A2500">
            <v>356</v>
          </cell>
          <cell r="B2500">
            <v>2017</v>
          </cell>
          <cell r="C2500">
            <v>8300</v>
          </cell>
          <cell r="D2500">
            <v>3</v>
          </cell>
          <cell r="E2500">
            <v>5</v>
          </cell>
          <cell r="F2500">
            <v>1</v>
          </cell>
          <cell r="G2500">
            <v>5000</v>
          </cell>
          <cell r="H2500">
            <v>5600</v>
          </cell>
          <cell r="I2500">
            <v>564</v>
          </cell>
          <cell r="K2500" t="str">
            <v>Sistemas de aire acondicionado, calefacción y de refrigeración industrial y comercial</v>
          </cell>
          <cell r="L2500">
            <v>195000</v>
          </cell>
          <cell r="M2500">
            <v>0</v>
          </cell>
          <cell r="N2500">
            <v>195000</v>
          </cell>
          <cell r="O2500">
            <v>0</v>
          </cell>
          <cell r="P2500">
            <v>0</v>
          </cell>
          <cell r="Q2500">
            <v>0</v>
          </cell>
          <cell r="R2500">
            <v>195000</v>
          </cell>
        </row>
        <row r="2501">
          <cell r="A2501">
            <v>357</v>
          </cell>
          <cell r="B2501">
            <v>2017</v>
          </cell>
          <cell r="C2501">
            <v>8300</v>
          </cell>
          <cell r="D2501">
            <v>3</v>
          </cell>
          <cell r="E2501">
            <v>5</v>
          </cell>
          <cell r="F2501">
            <v>1</v>
          </cell>
          <cell r="G2501">
            <v>5000</v>
          </cell>
          <cell r="H2501">
            <v>5600</v>
          </cell>
          <cell r="I2501">
            <v>564</v>
          </cell>
          <cell r="J2501">
            <v>1</v>
          </cell>
          <cell r="K2501" t="str">
            <v xml:space="preserve">Aire acondicionado </v>
          </cell>
          <cell r="L2501">
            <v>195000</v>
          </cell>
          <cell r="M2501">
            <v>0</v>
          </cell>
          <cell r="N2501">
            <v>195000</v>
          </cell>
          <cell r="P2501">
            <v>0</v>
          </cell>
          <cell r="Q2501">
            <v>0</v>
          </cell>
          <cell r="R2501">
            <v>195000</v>
          </cell>
          <cell r="S2501" t="str">
            <v>Pieza</v>
          </cell>
          <cell r="T2501">
            <v>15</v>
          </cell>
          <cell r="V2501" t="str">
            <v>FC</v>
          </cell>
        </row>
        <row r="2502">
          <cell r="A2502">
            <v>358</v>
          </cell>
          <cell r="B2502">
            <v>2017</v>
          </cell>
          <cell r="C2502">
            <v>8300</v>
          </cell>
          <cell r="D2502">
            <v>3</v>
          </cell>
          <cell r="E2502">
            <v>5</v>
          </cell>
          <cell r="F2502">
            <v>1</v>
          </cell>
          <cell r="G2502">
            <v>5000</v>
          </cell>
          <cell r="H2502">
            <v>5600</v>
          </cell>
          <cell r="I2502">
            <v>564</v>
          </cell>
          <cell r="J2502">
            <v>2</v>
          </cell>
          <cell r="K2502" t="str">
            <v>Condensador para cuarto frío</v>
          </cell>
          <cell r="M2502">
            <v>0</v>
          </cell>
          <cell r="N2502">
            <v>0</v>
          </cell>
          <cell r="P2502">
            <v>0</v>
          </cell>
          <cell r="Q2502">
            <v>0</v>
          </cell>
          <cell r="R2502">
            <v>0</v>
          </cell>
          <cell r="S2502" t="str">
            <v>Pieza</v>
          </cell>
          <cell r="V2502" t="str">
            <v>FC</v>
          </cell>
        </row>
        <row r="2503">
          <cell r="A2503">
            <v>359</v>
          </cell>
          <cell r="B2503">
            <v>2017</v>
          </cell>
          <cell r="C2503">
            <v>8300</v>
          </cell>
          <cell r="D2503">
            <v>3</v>
          </cell>
          <cell r="E2503">
            <v>5</v>
          </cell>
          <cell r="F2503">
            <v>1</v>
          </cell>
          <cell r="G2503">
            <v>5000</v>
          </cell>
          <cell r="H2503">
            <v>5600</v>
          </cell>
          <cell r="I2503">
            <v>564</v>
          </cell>
          <cell r="J2503">
            <v>3</v>
          </cell>
          <cell r="K2503" t="str">
            <v xml:space="preserve">Refrigerador  </v>
          </cell>
          <cell r="M2503">
            <v>0</v>
          </cell>
          <cell r="N2503">
            <v>0</v>
          </cell>
          <cell r="P2503">
            <v>0</v>
          </cell>
          <cell r="Q2503">
            <v>0</v>
          </cell>
          <cell r="R2503">
            <v>0</v>
          </cell>
          <cell r="S2503" t="str">
            <v>Pieza</v>
          </cell>
          <cell r="V2503" t="str">
            <v>FC</v>
          </cell>
        </row>
        <row r="2504">
          <cell r="A2504">
            <v>360</v>
          </cell>
          <cell r="B2504">
            <v>2017</v>
          </cell>
          <cell r="C2504">
            <v>8300</v>
          </cell>
          <cell r="D2504">
            <v>3</v>
          </cell>
          <cell r="E2504">
            <v>5</v>
          </cell>
          <cell r="F2504">
            <v>1</v>
          </cell>
          <cell r="G2504">
            <v>5000</v>
          </cell>
          <cell r="H2504">
            <v>5600</v>
          </cell>
          <cell r="I2504">
            <v>564</v>
          </cell>
          <cell r="J2504">
            <v>4</v>
          </cell>
          <cell r="K2504" t="str">
            <v>Ventilador</v>
          </cell>
          <cell r="M2504">
            <v>0</v>
          </cell>
          <cell r="N2504">
            <v>0</v>
          </cell>
          <cell r="P2504">
            <v>0</v>
          </cell>
          <cell r="Q2504">
            <v>0</v>
          </cell>
          <cell r="R2504">
            <v>0</v>
          </cell>
          <cell r="S2504" t="str">
            <v>Pieza</v>
          </cell>
          <cell r="V2504" t="str">
            <v>FC</v>
          </cell>
        </row>
        <row r="2505">
          <cell r="A2505">
            <v>361</v>
          </cell>
          <cell r="B2505">
            <v>2017</v>
          </cell>
          <cell r="C2505">
            <v>8300</v>
          </cell>
          <cell r="D2505">
            <v>3</v>
          </cell>
          <cell r="E2505">
            <v>5</v>
          </cell>
          <cell r="F2505">
            <v>1</v>
          </cell>
          <cell r="G2505">
            <v>5000</v>
          </cell>
          <cell r="H2505">
            <v>5600</v>
          </cell>
          <cell r="I2505">
            <v>564</v>
          </cell>
          <cell r="J2505">
            <v>5</v>
          </cell>
          <cell r="K2505" t="str">
            <v>Cuarto frío</v>
          </cell>
          <cell r="M2505">
            <v>0</v>
          </cell>
          <cell r="N2505">
            <v>0</v>
          </cell>
          <cell r="P2505">
            <v>0</v>
          </cell>
          <cell r="Q2505">
            <v>0</v>
          </cell>
          <cell r="R2505">
            <v>0</v>
          </cell>
          <cell r="S2505" t="str">
            <v>Pieza</v>
          </cell>
          <cell r="V2505" t="str">
            <v>FC</v>
          </cell>
        </row>
        <row r="2506">
          <cell r="A2506">
            <v>362</v>
          </cell>
          <cell r="B2506">
            <v>2017</v>
          </cell>
          <cell r="C2506">
            <v>8300</v>
          </cell>
          <cell r="D2506">
            <v>3</v>
          </cell>
          <cell r="E2506">
            <v>5</v>
          </cell>
          <cell r="F2506">
            <v>1</v>
          </cell>
          <cell r="G2506">
            <v>5000</v>
          </cell>
          <cell r="H2506">
            <v>5600</v>
          </cell>
          <cell r="I2506">
            <v>565</v>
          </cell>
          <cell r="K2506" t="str">
            <v>Equipo de comunicación y telecomunicación</v>
          </cell>
          <cell r="L2506">
            <v>1751000</v>
          </cell>
          <cell r="M2506">
            <v>0</v>
          </cell>
          <cell r="N2506">
            <v>1751000</v>
          </cell>
          <cell r="O2506">
            <v>0</v>
          </cell>
          <cell r="P2506">
            <v>0</v>
          </cell>
          <cell r="Q2506">
            <v>0</v>
          </cell>
          <cell r="R2506">
            <v>1751000</v>
          </cell>
        </row>
        <row r="2507">
          <cell r="A2507">
            <v>363</v>
          </cell>
          <cell r="B2507">
            <v>2017</v>
          </cell>
          <cell r="C2507">
            <v>8300</v>
          </cell>
          <cell r="D2507">
            <v>3</v>
          </cell>
          <cell r="E2507">
            <v>5</v>
          </cell>
          <cell r="F2507">
            <v>1</v>
          </cell>
          <cell r="G2507">
            <v>5000</v>
          </cell>
          <cell r="H2507">
            <v>5600</v>
          </cell>
          <cell r="I2507">
            <v>565</v>
          </cell>
          <cell r="J2507">
            <v>1</v>
          </cell>
          <cell r="K2507" t="str">
            <v>Antenas externas</v>
          </cell>
          <cell r="M2507">
            <v>0</v>
          </cell>
          <cell r="N2507">
            <v>0</v>
          </cell>
          <cell r="P2507">
            <v>0</v>
          </cell>
          <cell r="Q2507">
            <v>0</v>
          </cell>
          <cell r="R2507">
            <v>0</v>
          </cell>
          <cell r="S2507" t="str">
            <v>Pieza</v>
          </cell>
          <cell r="V2507" t="str">
            <v>FC</v>
          </cell>
        </row>
        <row r="2508">
          <cell r="A2508">
            <v>364</v>
          </cell>
          <cell r="B2508">
            <v>2017</v>
          </cell>
          <cell r="C2508">
            <v>8300</v>
          </cell>
          <cell r="D2508">
            <v>3</v>
          </cell>
          <cell r="E2508">
            <v>5</v>
          </cell>
          <cell r="F2508">
            <v>1</v>
          </cell>
          <cell r="G2508">
            <v>5000</v>
          </cell>
          <cell r="H2508">
            <v>5600</v>
          </cell>
          <cell r="I2508">
            <v>565</v>
          </cell>
          <cell r="J2508">
            <v>2</v>
          </cell>
          <cell r="K2508" t="str">
            <v>Accesorios para radiocomunicación</v>
          </cell>
          <cell r="M2508">
            <v>0</v>
          </cell>
          <cell r="N2508">
            <v>0</v>
          </cell>
          <cell r="P2508">
            <v>0</v>
          </cell>
          <cell r="Q2508">
            <v>0</v>
          </cell>
          <cell r="R2508">
            <v>0</v>
          </cell>
          <cell r="S2508" t="str">
            <v>Pieza</v>
          </cell>
          <cell r="V2508" t="str">
            <v>FC</v>
          </cell>
        </row>
        <row r="2509">
          <cell r="A2509">
            <v>365</v>
          </cell>
          <cell r="B2509">
            <v>2017</v>
          </cell>
          <cell r="C2509">
            <v>8300</v>
          </cell>
          <cell r="D2509">
            <v>3</v>
          </cell>
          <cell r="E2509">
            <v>5</v>
          </cell>
          <cell r="F2509">
            <v>1</v>
          </cell>
          <cell r="G2509">
            <v>5000</v>
          </cell>
          <cell r="H2509">
            <v>5600</v>
          </cell>
          <cell r="I2509">
            <v>565</v>
          </cell>
          <cell r="J2509">
            <v>3</v>
          </cell>
          <cell r="K2509" t="str">
            <v xml:space="preserve">Domo anti vandalismo </v>
          </cell>
          <cell r="M2509">
            <v>0</v>
          </cell>
          <cell r="N2509">
            <v>0</v>
          </cell>
          <cell r="P2509">
            <v>0</v>
          </cell>
          <cell r="Q2509">
            <v>0</v>
          </cell>
          <cell r="R2509">
            <v>0</v>
          </cell>
          <cell r="S2509" t="str">
            <v>Pieza</v>
          </cell>
          <cell r="V2509" t="str">
            <v>FC</v>
          </cell>
        </row>
        <row r="2510">
          <cell r="A2510">
            <v>366</v>
          </cell>
          <cell r="B2510">
            <v>2017</v>
          </cell>
          <cell r="C2510">
            <v>8300</v>
          </cell>
          <cell r="D2510">
            <v>3</v>
          </cell>
          <cell r="E2510">
            <v>5</v>
          </cell>
          <cell r="F2510">
            <v>1</v>
          </cell>
          <cell r="G2510">
            <v>5000</v>
          </cell>
          <cell r="H2510">
            <v>5600</v>
          </cell>
          <cell r="I2510">
            <v>565</v>
          </cell>
          <cell r="J2510">
            <v>4</v>
          </cell>
          <cell r="K2510" t="str">
            <v xml:space="preserve">Equipo de comunicación interna </v>
          </cell>
          <cell r="M2510">
            <v>0</v>
          </cell>
          <cell r="N2510">
            <v>0</v>
          </cell>
          <cell r="P2510">
            <v>0</v>
          </cell>
          <cell r="Q2510">
            <v>0</v>
          </cell>
          <cell r="R2510">
            <v>0</v>
          </cell>
          <cell r="S2510" t="str">
            <v>Pieza</v>
          </cell>
          <cell r="V2510" t="str">
            <v>FC</v>
          </cell>
        </row>
        <row r="2511">
          <cell r="A2511">
            <v>367</v>
          </cell>
          <cell r="B2511">
            <v>2017</v>
          </cell>
          <cell r="C2511">
            <v>8300</v>
          </cell>
          <cell r="D2511">
            <v>3</v>
          </cell>
          <cell r="E2511">
            <v>5</v>
          </cell>
          <cell r="F2511">
            <v>1</v>
          </cell>
          <cell r="G2511">
            <v>5000</v>
          </cell>
          <cell r="H2511">
            <v>5600</v>
          </cell>
          <cell r="I2511">
            <v>565</v>
          </cell>
          <cell r="J2511">
            <v>5</v>
          </cell>
          <cell r="K2511" t="str">
            <v>Equipo de radio base</v>
          </cell>
          <cell r="L2511">
            <v>85000</v>
          </cell>
          <cell r="M2511">
            <v>0</v>
          </cell>
          <cell r="N2511">
            <v>85000</v>
          </cell>
          <cell r="P2511">
            <v>0</v>
          </cell>
          <cell r="Q2511">
            <v>0</v>
          </cell>
          <cell r="R2511">
            <v>85000</v>
          </cell>
          <cell r="S2511" t="str">
            <v>Pieza</v>
          </cell>
          <cell r="T2511">
            <v>1</v>
          </cell>
          <cell r="V2511" t="str">
            <v>FC</v>
          </cell>
        </row>
        <row r="2512">
          <cell r="A2512">
            <v>368</v>
          </cell>
          <cell r="B2512">
            <v>2017</v>
          </cell>
          <cell r="C2512">
            <v>8300</v>
          </cell>
          <cell r="D2512">
            <v>3</v>
          </cell>
          <cell r="E2512">
            <v>5</v>
          </cell>
          <cell r="F2512">
            <v>1</v>
          </cell>
          <cell r="G2512">
            <v>5000</v>
          </cell>
          <cell r="H2512">
            <v>5600</v>
          </cell>
          <cell r="I2512">
            <v>565</v>
          </cell>
          <cell r="J2512">
            <v>6</v>
          </cell>
          <cell r="K2512" t="str">
            <v xml:space="preserve">Equipo para enlace de transmisión de datos </v>
          </cell>
          <cell r="M2512">
            <v>0</v>
          </cell>
          <cell r="N2512">
            <v>0</v>
          </cell>
          <cell r="P2512">
            <v>0</v>
          </cell>
          <cell r="Q2512">
            <v>0</v>
          </cell>
          <cell r="R2512">
            <v>0</v>
          </cell>
          <cell r="S2512" t="str">
            <v>Pieza</v>
          </cell>
          <cell r="V2512" t="str">
            <v>FC</v>
          </cell>
        </row>
        <row r="2513">
          <cell r="A2513">
            <v>369</v>
          </cell>
          <cell r="B2513">
            <v>2017</v>
          </cell>
          <cell r="C2513">
            <v>8300</v>
          </cell>
          <cell r="D2513">
            <v>3</v>
          </cell>
          <cell r="E2513">
            <v>5</v>
          </cell>
          <cell r="F2513">
            <v>1</v>
          </cell>
          <cell r="G2513">
            <v>5000</v>
          </cell>
          <cell r="H2513">
            <v>5600</v>
          </cell>
          <cell r="I2513">
            <v>565</v>
          </cell>
          <cell r="J2513">
            <v>7</v>
          </cell>
          <cell r="K2513" t="str">
            <v xml:space="preserve">Equipo perimetral de seguridad </v>
          </cell>
          <cell r="M2513">
            <v>0</v>
          </cell>
          <cell r="N2513">
            <v>0</v>
          </cell>
          <cell r="P2513">
            <v>0</v>
          </cell>
          <cell r="Q2513">
            <v>0</v>
          </cell>
          <cell r="R2513">
            <v>0</v>
          </cell>
          <cell r="S2513" t="str">
            <v>Pieza</v>
          </cell>
          <cell r="V2513" t="str">
            <v>FC</v>
          </cell>
        </row>
        <row r="2514">
          <cell r="A2514">
            <v>370</v>
          </cell>
          <cell r="B2514">
            <v>2017</v>
          </cell>
          <cell r="C2514">
            <v>8300</v>
          </cell>
          <cell r="D2514">
            <v>3</v>
          </cell>
          <cell r="E2514">
            <v>5</v>
          </cell>
          <cell r="F2514">
            <v>1</v>
          </cell>
          <cell r="G2514">
            <v>5000</v>
          </cell>
          <cell r="H2514">
            <v>5600</v>
          </cell>
          <cell r="I2514">
            <v>565</v>
          </cell>
          <cell r="J2514">
            <v>8</v>
          </cell>
          <cell r="K2514" t="str">
            <v>Infraestructura y software para monitoreo remoto</v>
          </cell>
          <cell r="M2514">
            <v>0</v>
          </cell>
          <cell r="N2514">
            <v>0</v>
          </cell>
          <cell r="P2514">
            <v>0</v>
          </cell>
          <cell r="Q2514">
            <v>0</v>
          </cell>
          <cell r="R2514">
            <v>0</v>
          </cell>
          <cell r="S2514" t="str">
            <v>Pieza</v>
          </cell>
          <cell r="V2514" t="str">
            <v>FC</v>
          </cell>
        </row>
        <row r="2515">
          <cell r="A2515">
            <v>371</v>
          </cell>
          <cell r="B2515">
            <v>2017</v>
          </cell>
          <cell r="C2515">
            <v>8300</v>
          </cell>
          <cell r="D2515">
            <v>3</v>
          </cell>
          <cell r="E2515">
            <v>5</v>
          </cell>
          <cell r="F2515">
            <v>1</v>
          </cell>
          <cell r="G2515">
            <v>5000</v>
          </cell>
          <cell r="H2515">
            <v>5600</v>
          </cell>
          <cell r="I2515">
            <v>565</v>
          </cell>
          <cell r="J2515">
            <v>9</v>
          </cell>
          <cell r="K2515" t="str">
            <v xml:space="preserve">Kits de Monitoreo Remoto </v>
          </cell>
          <cell r="M2515">
            <v>0</v>
          </cell>
          <cell r="N2515">
            <v>0</v>
          </cell>
          <cell r="P2515">
            <v>0</v>
          </cell>
          <cell r="Q2515">
            <v>0</v>
          </cell>
          <cell r="R2515">
            <v>0</v>
          </cell>
          <cell r="S2515" t="str">
            <v>Pieza</v>
          </cell>
          <cell r="V2515" t="str">
            <v>AE</v>
          </cell>
        </row>
        <row r="2516">
          <cell r="A2516">
            <v>372</v>
          </cell>
          <cell r="B2516">
            <v>2017</v>
          </cell>
          <cell r="C2516">
            <v>8300</v>
          </cell>
          <cell r="D2516">
            <v>3</v>
          </cell>
          <cell r="E2516">
            <v>5</v>
          </cell>
          <cell r="F2516">
            <v>1</v>
          </cell>
          <cell r="G2516">
            <v>5000</v>
          </cell>
          <cell r="H2516">
            <v>5600</v>
          </cell>
          <cell r="I2516">
            <v>565</v>
          </cell>
          <cell r="J2516">
            <v>10</v>
          </cell>
          <cell r="K2516" t="str">
            <v>Módulo de Amplificación de Frecuencia</v>
          </cell>
          <cell r="M2516">
            <v>0</v>
          </cell>
          <cell r="N2516">
            <v>0</v>
          </cell>
          <cell r="P2516">
            <v>0</v>
          </cell>
          <cell r="Q2516">
            <v>0</v>
          </cell>
          <cell r="R2516">
            <v>0</v>
          </cell>
          <cell r="S2516" t="str">
            <v>Equipo/
Pieza</v>
          </cell>
          <cell r="V2516" t="str">
            <v>FC</v>
          </cell>
        </row>
        <row r="2517">
          <cell r="A2517">
            <v>373</v>
          </cell>
          <cell r="B2517">
            <v>2017</v>
          </cell>
          <cell r="C2517">
            <v>8300</v>
          </cell>
          <cell r="D2517">
            <v>3</v>
          </cell>
          <cell r="E2517">
            <v>5</v>
          </cell>
          <cell r="F2517">
            <v>1</v>
          </cell>
          <cell r="G2517">
            <v>5000</v>
          </cell>
          <cell r="H2517">
            <v>5600</v>
          </cell>
          <cell r="I2517">
            <v>565</v>
          </cell>
          <cell r="J2517">
            <v>11</v>
          </cell>
          <cell r="K2517" t="str">
            <v>Repetidor para cobertura de radiocomunicación</v>
          </cell>
          <cell r="M2517">
            <v>0</v>
          </cell>
          <cell r="N2517">
            <v>0</v>
          </cell>
          <cell r="P2517">
            <v>0</v>
          </cell>
          <cell r="Q2517">
            <v>0</v>
          </cell>
          <cell r="R2517">
            <v>0</v>
          </cell>
          <cell r="S2517" t="str">
            <v>Equipo/
Pieza</v>
          </cell>
          <cell r="V2517" t="str">
            <v>FC</v>
          </cell>
        </row>
        <row r="2518">
          <cell r="A2518">
            <v>374</v>
          </cell>
          <cell r="B2518">
            <v>2017</v>
          </cell>
          <cell r="C2518">
            <v>8300</v>
          </cell>
          <cell r="D2518">
            <v>3</v>
          </cell>
          <cell r="E2518">
            <v>5</v>
          </cell>
          <cell r="F2518">
            <v>1</v>
          </cell>
          <cell r="G2518">
            <v>5000</v>
          </cell>
          <cell r="H2518">
            <v>5600</v>
          </cell>
          <cell r="I2518">
            <v>565</v>
          </cell>
          <cell r="J2518">
            <v>12</v>
          </cell>
          <cell r="K2518" t="str">
            <v>Terminal digital móvil</v>
          </cell>
          <cell r="M2518">
            <v>0</v>
          </cell>
          <cell r="N2518">
            <v>0</v>
          </cell>
          <cell r="P2518">
            <v>0</v>
          </cell>
          <cell r="Q2518">
            <v>0</v>
          </cell>
          <cell r="R2518">
            <v>0</v>
          </cell>
          <cell r="S2518" t="str">
            <v>Pieza</v>
          </cell>
          <cell r="V2518" t="str">
            <v>FC</v>
          </cell>
        </row>
        <row r="2519">
          <cell r="A2519">
            <v>375</v>
          </cell>
          <cell r="B2519">
            <v>2017</v>
          </cell>
          <cell r="C2519">
            <v>8300</v>
          </cell>
          <cell r="D2519">
            <v>3</v>
          </cell>
          <cell r="E2519">
            <v>5</v>
          </cell>
          <cell r="F2519">
            <v>1</v>
          </cell>
          <cell r="G2519">
            <v>5000</v>
          </cell>
          <cell r="H2519">
            <v>5600</v>
          </cell>
          <cell r="I2519">
            <v>565</v>
          </cell>
          <cell r="J2519">
            <v>13</v>
          </cell>
          <cell r="K2519" t="str">
            <v>Terminal digital portátil</v>
          </cell>
          <cell r="L2519">
            <v>1666000</v>
          </cell>
          <cell r="M2519">
            <v>0</v>
          </cell>
          <cell r="N2519">
            <v>1666000</v>
          </cell>
          <cell r="P2519">
            <v>0</v>
          </cell>
          <cell r="Q2519">
            <v>0</v>
          </cell>
          <cell r="R2519">
            <v>1666000</v>
          </cell>
          <cell r="S2519" t="str">
            <v>Pieza</v>
          </cell>
          <cell r="T2519">
            <v>68</v>
          </cell>
          <cell r="V2519" t="str">
            <v>FC</v>
          </cell>
        </row>
        <row r="2520">
          <cell r="A2520">
            <v>376</v>
          </cell>
          <cell r="B2520">
            <v>2017</v>
          </cell>
          <cell r="C2520">
            <v>8300</v>
          </cell>
          <cell r="D2520">
            <v>3</v>
          </cell>
          <cell r="E2520">
            <v>5</v>
          </cell>
          <cell r="F2520">
            <v>1</v>
          </cell>
          <cell r="G2520">
            <v>5000</v>
          </cell>
          <cell r="H2520">
            <v>5600</v>
          </cell>
          <cell r="I2520">
            <v>565</v>
          </cell>
          <cell r="J2520">
            <v>14</v>
          </cell>
          <cell r="K2520" t="str">
            <v>Torre para radiocomunicación</v>
          </cell>
          <cell r="M2520">
            <v>0</v>
          </cell>
          <cell r="N2520">
            <v>0</v>
          </cell>
          <cell r="P2520">
            <v>0</v>
          </cell>
          <cell r="Q2520">
            <v>0</v>
          </cell>
          <cell r="R2520">
            <v>0</v>
          </cell>
          <cell r="S2520" t="str">
            <v>Pieza</v>
          </cell>
          <cell r="V2520" t="str">
            <v>FC</v>
          </cell>
        </row>
        <row r="2521">
          <cell r="A2521">
            <v>377</v>
          </cell>
          <cell r="B2521">
            <v>2017</v>
          </cell>
          <cell r="C2521">
            <v>8300</v>
          </cell>
          <cell r="D2521">
            <v>3</v>
          </cell>
          <cell r="E2521">
            <v>5</v>
          </cell>
          <cell r="F2521">
            <v>1</v>
          </cell>
          <cell r="G2521">
            <v>5000</v>
          </cell>
          <cell r="H2521">
            <v>5600</v>
          </cell>
          <cell r="I2521">
            <v>566</v>
          </cell>
          <cell r="K2521" t="str">
            <v>Equipos de generación eléctrica, aparatos y accesorios eléctricos</v>
          </cell>
          <cell r="L2521">
            <v>366892.75</v>
          </cell>
          <cell r="M2521">
            <v>0</v>
          </cell>
          <cell r="N2521">
            <v>366892.75</v>
          </cell>
          <cell r="O2521">
            <v>0</v>
          </cell>
          <cell r="P2521">
            <v>0</v>
          </cell>
          <cell r="Q2521">
            <v>0</v>
          </cell>
          <cell r="R2521">
            <v>366892.75</v>
          </cell>
        </row>
        <row r="2522">
          <cell r="A2522">
            <v>378</v>
          </cell>
          <cell r="B2522">
            <v>2017</v>
          </cell>
          <cell r="C2522">
            <v>8300</v>
          </cell>
          <cell r="D2522">
            <v>3</v>
          </cell>
          <cell r="E2522">
            <v>5</v>
          </cell>
          <cell r="F2522">
            <v>1</v>
          </cell>
          <cell r="G2522">
            <v>5000</v>
          </cell>
          <cell r="H2522">
            <v>5600</v>
          </cell>
          <cell r="I2522">
            <v>566</v>
          </cell>
          <cell r="J2522">
            <v>1</v>
          </cell>
          <cell r="K2522" t="str">
            <v xml:space="preserve">Faro 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 t="str">
            <v>Pieza</v>
          </cell>
          <cell r="V2522" t="str">
            <v>FC</v>
          </cell>
        </row>
        <row r="2523">
          <cell r="A2523">
            <v>379</v>
          </cell>
          <cell r="B2523">
            <v>2017</v>
          </cell>
          <cell r="C2523">
            <v>8300</v>
          </cell>
          <cell r="D2523">
            <v>3</v>
          </cell>
          <cell r="E2523">
            <v>5</v>
          </cell>
          <cell r="F2523">
            <v>1</v>
          </cell>
          <cell r="G2523">
            <v>5000</v>
          </cell>
          <cell r="H2523">
            <v>5600</v>
          </cell>
          <cell r="I2523">
            <v>566</v>
          </cell>
          <cell r="J2523">
            <v>2</v>
          </cell>
          <cell r="K2523" t="str">
            <v>Homologación de tierras físicas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 t="str">
            <v>Pieza</v>
          </cell>
          <cell r="V2523" t="str">
            <v>FC</v>
          </cell>
        </row>
        <row r="2524">
          <cell r="A2524">
            <v>380</v>
          </cell>
          <cell r="B2524">
            <v>2017</v>
          </cell>
          <cell r="C2524">
            <v>8300</v>
          </cell>
          <cell r="D2524">
            <v>3</v>
          </cell>
          <cell r="E2524">
            <v>5</v>
          </cell>
          <cell r="F2524">
            <v>1</v>
          </cell>
          <cell r="G2524">
            <v>5000</v>
          </cell>
          <cell r="H2524">
            <v>5600</v>
          </cell>
          <cell r="I2524">
            <v>566</v>
          </cell>
          <cell r="J2524">
            <v>3</v>
          </cell>
          <cell r="K2524" t="str">
            <v xml:space="preserve">Planta de energía eléctrica  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 t="str">
            <v>Pieza</v>
          </cell>
          <cell r="V2524" t="str">
            <v>FC</v>
          </cell>
        </row>
        <row r="2525">
          <cell r="A2525">
            <v>381</v>
          </cell>
          <cell r="B2525">
            <v>2017</v>
          </cell>
          <cell r="C2525">
            <v>8300</v>
          </cell>
          <cell r="D2525">
            <v>3</v>
          </cell>
          <cell r="E2525">
            <v>5</v>
          </cell>
          <cell r="F2525">
            <v>1</v>
          </cell>
          <cell r="G2525">
            <v>5000</v>
          </cell>
          <cell r="H2525">
            <v>5600</v>
          </cell>
          <cell r="I2525">
            <v>566</v>
          </cell>
          <cell r="J2525">
            <v>4</v>
          </cell>
          <cell r="K2525" t="str">
            <v>Plantas para soldar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 t="str">
            <v>Pieza</v>
          </cell>
          <cell r="V2525" t="str">
            <v>FC</v>
          </cell>
        </row>
        <row r="2526">
          <cell r="A2526">
            <v>382</v>
          </cell>
          <cell r="B2526">
            <v>2017</v>
          </cell>
          <cell r="C2526">
            <v>8300</v>
          </cell>
          <cell r="D2526">
            <v>3</v>
          </cell>
          <cell r="E2526">
            <v>5</v>
          </cell>
          <cell r="F2526">
            <v>1</v>
          </cell>
          <cell r="G2526">
            <v>5000</v>
          </cell>
          <cell r="H2526">
            <v>5600</v>
          </cell>
          <cell r="I2526">
            <v>566</v>
          </cell>
          <cell r="J2526">
            <v>5</v>
          </cell>
          <cell r="K2526" t="str">
            <v xml:space="preserve">Reflector de luz </v>
          </cell>
          <cell r="L2526">
            <v>366892.75</v>
          </cell>
          <cell r="M2526">
            <v>0</v>
          </cell>
          <cell r="N2526">
            <v>366892.75</v>
          </cell>
          <cell r="O2526">
            <v>0</v>
          </cell>
          <cell r="P2526">
            <v>0</v>
          </cell>
          <cell r="Q2526">
            <v>0</v>
          </cell>
          <cell r="R2526">
            <v>366892.75</v>
          </cell>
          <cell r="S2526" t="str">
            <v>Pieza</v>
          </cell>
          <cell r="T2526">
            <v>75</v>
          </cell>
          <cell r="V2526" t="str">
            <v>FC</v>
          </cell>
        </row>
        <row r="2527">
          <cell r="A2527">
            <v>383</v>
          </cell>
          <cell r="B2527">
            <v>2017</v>
          </cell>
          <cell r="C2527">
            <v>8300</v>
          </cell>
          <cell r="D2527">
            <v>3</v>
          </cell>
          <cell r="E2527">
            <v>5</v>
          </cell>
          <cell r="F2527">
            <v>1</v>
          </cell>
          <cell r="G2527">
            <v>5000</v>
          </cell>
          <cell r="H2527">
            <v>5600</v>
          </cell>
          <cell r="I2527">
            <v>566</v>
          </cell>
          <cell r="J2527">
            <v>6</v>
          </cell>
          <cell r="K2527" t="str">
            <v>Sistema hidroneumático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 t="str">
            <v>Pieza</v>
          </cell>
          <cell r="V2527" t="str">
            <v>FC</v>
          </cell>
        </row>
        <row r="2528">
          <cell r="A2528">
            <v>384</v>
          </cell>
          <cell r="B2528">
            <v>2017</v>
          </cell>
          <cell r="C2528">
            <v>8300</v>
          </cell>
          <cell r="D2528">
            <v>3</v>
          </cell>
          <cell r="E2528">
            <v>5</v>
          </cell>
          <cell r="F2528">
            <v>1</v>
          </cell>
          <cell r="G2528">
            <v>5000</v>
          </cell>
          <cell r="H2528">
            <v>5600</v>
          </cell>
          <cell r="I2528">
            <v>566</v>
          </cell>
          <cell r="J2528">
            <v>7</v>
          </cell>
          <cell r="K2528" t="str">
            <v>Subestación eléctrica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 t="str">
            <v>Pieza</v>
          </cell>
          <cell r="V2528" t="str">
            <v>FC</v>
          </cell>
        </row>
        <row r="2529">
          <cell r="A2529">
            <v>385</v>
          </cell>
          <cell r="B2529">
            <v>2017</v>
          </cell>
          <cell r="C2529">
            <v>8300</v>
          </cell>
          <cell r="D2529">
            <v>3</v>
          </cell>
          <cell r="E2529">
            <v>5</v>
          </cell>
          <cell r="F2529">
            <v>1</v>
          </cell>
          <cell r="G2529">
            <v>5000</v>
          </cell>
          <cell r="H2529">
            <v>5600</v>
          </cell>
          <cell r="I2529">
            <v>566</v>
          </cell>
          <cell r="J2529">
            <v>8</v>
          </cell>
          <cell r="K2529" t="str">
            <v>Transformador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 t="str">
            <v>Pieza</v>
          </cell>
          <cell r="V2529" t="str">
            <v>FC</v>
          </cell>
        </row>
        <row r="2530">
          <cell r="A2530">
            <v>386</v>
          </cell>
          <cell r="B2530">
            <v>2017</v>
          </cell>
          <cell r="C2530">
            <v>8300</v>
          </cell>
          <cell r="D2530">
            <v>3</v>
          </cell>
          <cell r="E2530">
            <v>5</v>
          </cell>
          <cell r="F2530">
            <v>1</v>
          </cell>
          <cell r="G2530">
            <v>5000</v>
          </cell>
          <cell r="H2530">
            <v>5600</v>
          </cell>
          <cell r="I2530">
            <v>569</v>
          </cell>
          <cell r="K2530" t="str">
            <v>Otros equipos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</row>
        <row r="2531">
          <cell r="A2531">
            <v>387</v>
          </cell>
          <cell r="B2531">
            <v>2017</v>
          </cell>
          <cell r="C2531">
            <v>8300</v>
          </cell>
          <cell r="D2531">
            <v>3</v>
          </cell>
          <cell r="E2531">
            <v>5</v>
          </cell>
          <cell r="F2531">
            <v>1</v>
          </cell>
          <cell r="G2531">
            <v>5000</v>
          </cell>
          <cell r="H2531">
            <v>5600</v>
          </cell>
          <cell r="I2531">
            <v>569</v>
          </cell>
          <cell r="J2531">
            <v>1</v>
          </cell>
          <cell r="K2531" t="str">
            <v xml:space="preserve">Aduana inteligente 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 t="str">
            <v>Pieza</v>
          </cell>
          <cell r="V2531" t="str">
            <v>FC</v>
          </cell>
        </row>
        <row r="2532">
          <cell r="A2532">
            <v>388</v>
          </cell>
          <cell r="B2532">
            <v>2017</v>
          </cell>
          <cell r="C2532">
            <v>8300</v>
          </cell>
          <cell r="D2532">
            <v>3</v>
          </cell>
          <cell r="E2532">
            <v>5</v>
          </cell>
          <cell r="F2532">
            <v>1</v>
          </cell>
          <cell r="G2532">
            <v>5000</v>
          </cell>
          <cell r="H2532">
            <v>5600</v>
          </cell>
          <cell r="I2532">
            <v>569</v>
          </cell>
          <cell r="J2532">
            <v>2</v>
          </cell>
          <cell r="K2532" t="str">
            <v xml:space="preserve">Cabina para grabación de voz 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 t="str">
            <v>Pieza</v>
          </cell>
          <cell r="V2532" t="str">
            <v>FC</v>
          </cell>
        </row>
        <row r="2533">
          <cell r="A2533">
            <v>389</v>
          </cell>
          <cell r="B2533">
            <v>2017</v>
          </cell>
          <cell r="C2533">
            <v>8300</v>
          </cell>
          <cell r="D2533">
            <v>3</v>
          </cell>
          <cell r="E2533">
            <v>5</v>
          </cell>
          <cell r="F2533">
            <v>1</v>
          </cell>
          <cell r="G2533">
            <v>5000</v>
          </cell>
          <cell r="H2533">
            <v>5600</v>
          </cell>
          <cell r="I2533">
            <v>569</v>
          </cell>
          <cell r="J2533">
            <v>3</v>
          </cell>
          <cell r="K2533" t="str">
            <v>Calentadores solares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 t="str">
            <v>Pieza</v>
          </cell>
          <cell r="V2533" t="str">
            <v>FC</v>
          </cell>
        </row>
        <row r="2534">
          <cell r="A2534">
            <v>390</v>
          </cell>
          <cell r="B2534">
            <v>2017</v>
          </cell>
          <cell r="C2534">
            <v>8300</v>
          </cell>
          <cell r="D2534">
            <v>3</v>
          </cell>
          <cell r="E2534">
            <v>5</v>
          </cell>
          <cell r="F2534">
            <v>1</v>
          </cell>
          <cell r="G2534">
            <v>5000</v>
          </cell>
          <cell r="H2534">
            <v>5600</v>
          </cell>
          <cell r="I2534">
            <v>569</v>
          </cell>
          <cell r="J2534">
            <v>4</v>
          </cell>
          <cell r="K2534" t="str">
            <v>Extintor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 t="str">
            <v>Pieza</v>
          </cell>
          <cell r="V2534" t="str">
            <v>FC</v>
          </cell>
        </row>
        <row r="2535">
          <cell r="A2535">
            <v>391</v>
          </cell>
          <cell r="B2535">
            <v>2017</v>
          </cell>
          <cell r="C2535">
            <v>8300</v>
          </cell>
          <cell r="D2535">
            <v>3</v>
          </cell>
          <cell r="E2535">
            <v>5</v>
          </cell>
          <cell r="F2535">
            <v>1</v>
          </cell>
          <cell r="G2535">
            <v>5000</v>
          </cell>
          <cell r="H2535">
            <v>5600</v>
          </cell>
          <cell r="I2535">
            <v>569</v>
          </cell>
          <cell r="J2535">
            <v>5</v>
          </cell>
          <cell r="K2535" t="str">
            <v>Sauna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 t="str">
            <v>Pieza</v>
          </cell>
          <cell r="V2535" t="str">
            <v>AE</v>
          </cell>
        </row>
        <row r="2536">
          <cell r="A2536">
            <v>392</v>
          </cell>
          <cell r="B2536">
            <v>2017</v>
          </cell>
          <cell r="C2536">
            <v>8300</v>
          </cell>
          <cell r="D2536">
            <v>3</v>
          </cell>
          <cell r="E2536">
            <v>5</v>
          </cell>
          <cell r="F2536">
            <v>1</v>
          </cell>
          <cell r="G2536">
            <v>5000</v>
          </cell>
          <cell r="H2536">
            <v>5900</v>
          </cell>
          <cell r="K2536" t="str">
            <v>Activos Intangibles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</row>
        <row r="2537">
          <cell r="A2537">
            <v>393</v>
          </cell>
          <cell r="B2537">
            <v>2017</v>
          </cell>
          <cell r="C2537">
            <v>8300</v>
          </cell>
          <cell r="D2537">
            <v>3</v>
          </cell>
          <cell r="E2537">
            <v>5</v>
          </cell>
          <cell r="F2537">
            <v>1</v>
          </cell>
          <cell r="G2537">
            <v>5000</v>
          </cell>
          <cell r="H2537">
            <v>5900</v>
          </cell>
          <cell r="I2537">
            <v>591</v>
          </cell>
          <cell r="K2537" t="str">
            <v>Software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</row>
        <row r="2538">
          <cell r="A2538">
            <v>394</v>
          </cell>
          <cell r="B2538">
            <v>2017</v>
          </cell>
          <cell r="C2538">
            <v>8300</v>
          </cell>
          <cell r="D2538">
            <v>3</v>
          </cell>
          <cell r="E2538">
            <v>5</v>
          </cell>
          <cell r="F2538">
            <v>1</v>
          </cell>
          <cell r="G2538">
            <v>5000</v>
          </cell>
          <cell r="H2538">
            <v>5900</v>
          </cell>
          <cell r="I2538">
            <v>591</v>
          </cell>
          <cell r="J2538">
            <v>1</v>
          </cell>
          <cell r="K2538" t="str">
            <v>Software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 t="str">
            <v>Licencia</v>
          </cell>
          <cell r="V2538" t="str">
            <v>FC</v>
          </cell>
        </row>
        <row r="2539">
          <cell r="A2539">
            <v>395</v>
          </cell>
          <cell r="B2539">
            <v>2017</v>
          </cell>
          <cell r="C2539">
            <v>8300</v>
          </cell>
          <cell r="D2539">
            <v>3</v>
          </cell>
          <cell r="E2539">
            <v>5</v>
          </cell>
          <cell r="F2539">
            <v>1</v>
          </cell>
          <cell r="G2539">
            <v>5000</v>
          </cell>
          <cell r="H2539">
            <v>5900</v>
          </cell>
          <cell r="I2539">
            <v>597</v>
          </cell>
          <cell r="K2539" t="str">
            <v>Licencias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</row>
        <row r="2540">
          <cell r="A2540">
            <v>396</v>
          </cell>
          <cell r="B2540">
            <v>2017</v>
          </cell>
          <cell r="C2540">
            <v>8300</v>
          </cell>
          <cell r="D2540">
            <v>3</v>
          </cell>
          <cell r="E2540">
            <v>5</v>
          </cell>
          <cell r="F2540">
            <v>1</v>
          </cell>
          <cell r="G2540">
            <v>5000</v>
          </cell>
          <cell r="H2540">
            <v>5900</v>
          </cell>
          <cell r="I2540">
            <v>597</v>
          </cell>
          <cell r="J2540">
            <v>1</v>
          </cell>
          <cell r="K2540" t="str">
            <v xml:space="preserve">Licencias 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 t="str">
            <v>Licencia</v>
          </cell>
          <cell r="V2540" t="str">
            <v>FC</v>
          </cell>
        </row>
        <row r="2541">
          <cell r="A2541">
            <v>397</v>
          </cell>
          <cell r="B2541">
            <v>2017</v>
          </cell>
          <cell r="C2541">
            <v>8300</v>
          </cell>
          <cell r="D2541">
            <v>3</v>
          </cell>
          <cell r="E2541">
            <v>5</v>
          </cell>
          <cell r="F2541">
            <v>1</v>
          </cell>
          <cell r="G2541">
            <v>6000</v>
          </cell>
          <cell r="K2541" t="str">
            <v>INVERSIÓN PÚBLICA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</row>
        <row r="2542">
          <cell r="A2542">
            <v>398</v>
          </cell>
          <cell r="B2542">
            <v>2017</v>
          </cell>
          <cell r="C2542">
            <v>8300</v>
          </cell>
          <cell r="D2542">
            <v>3</v>
          </cell>
          <cell r="E2542">
            <v>5</v>
          </cell>
          <cell r="F2542">
            <v>1</v>
          </cell>
          <cell r="G2542">
            <v>6000</v>
          </cell>
          <cell r="H2542">
            <v>6200</v>
          </cell>
          <cell r="K2542" t="str">
            <v>Obra Pública en Bienes Propios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</row>
        <row r="2543">
          <cell r="A2543">
            <v>399</v>
          </cell>
          <cell r="B2543">
            <v>2017</v>
          </cell>
          <cell r="C2543">
            <v>8300</v>
          </cell>
          <cell r="D2543">
            <v>3</v>
          </cell>
          <cell r="E2543">
            <v>5</v>
          </cell>
          <cell r="F2543">
            <v>1</v>
          </cell>
          <cell r="G2543">
            <v>6000</v>
          </cell>
          <cell r="H2543">
            <v>6200</v>
          </cell>
          <cell r="I2543">
            <v>622</v>
          </cell>
          <cell r="K2543" t="str">
            <v>Edificación no habitacional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</row>
        <row r="2544">
          <cell r="A2544">
            <v>400</v>
          </cell>
          <cell r="B2544">
            <v>2017</v>
          </cell>
          <cell r="C2544">
            <v>8300</v>
          </cell>
          <cell r="D2544">
            <v>3</v>
          </cell>
          <cell r="E2544">
            <v>5</v>
          </cell>
          <cell r="F2544">
            <v>1</v>
          </cell>
          <cell r="G2544">
            <v>6000</v>
          </cell>
          <cell r="H2544">
            <v>6200</v>
          </cell>
          <cell r="I2544">
            <v>622</v>
          </cell>
          <cell r="J2544">
            <v>1</v>
          </cell>
          <cell r="K2544" t="str">
            <v>Construcción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 t="str">
            <v xml:space="preserve"> </v>
          </cell>
          <cell r="V2544" t="str">
            <v>FC</v>
          </cell>
        </row>
        <row r="2545">
          <cell r="A2545">
            <v>401</v>
          </cell>
          <cell r="B2545">
            <v>2017</v>
          </cell>
          <cell r="C2545">
            <v>8300</v>
          </cell>
          <cell r="D2545">
            <v>3</v>
          </cell>
          <cell r="E2545">
            <v>5</v>
          </cell>
          <cell r="F2545">
            <v>1</v>
          </cell>
          <cell r="G2545">
            <v>6000</v>
          </cell>
          <cell r="H2545">
            <v>6200</v>
          </cell>
          <cell r="I2545">
            <v>622</v>
          </cell>
          <cell r="J2545">
            <v>1</v>
          </cell>
          <cell r="K2545" t="str">
            <v xml:space="preserve">Dependencia:
Nombre:
Domicilio: 
Meta: 
Etapa: 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 t="str">
            <v>Obra</v>
          </cell>
          <cell r="V2545" t="str">
            <v>FC</v>
          </cell>
        </row>
        <row r="2546">
          <cell r="A2546">
            <v>402</v>
          </cell>
          <cell r="B2546">
            <v>2017</v>
          </cell>
          <cell r="C2546">
            <v>8300</v>
          </cell>
          <cell r="D2546">
            <v>3</v>
          </cell>
          <cell r="E2546">
            <v>5</v>
          </cell>
          <cell r="F2546">
            <v>1</v>
          </cell>
          <cell r="G2546">
            <v>6000</v>
          </cell>
          <cell r="H2546">
            <v>6200</v>
          </cell>
          <cell r="I2546">
            <v>622</v>
          </cell>
          <cell r="J2546">
            <v>2</v>
          </cell>
          <cell r="K2546" t="str">
            <v>Mejoramiento y/o ampliación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 t="str">
            <v xml:space="preserve"> </v>
          </cell>
          <cell r="V2546" t="str">
            <v>FC</v>
          </cell>
        </row>
        <row r="2547">
          <cell r="A2547">
            <v>403</v>
          </cell>
          <cell r="B2547">
            <v>2017</v>
          </cell>
          <cell r="C2547">
            <v>8300</v>
          </cell>
          <cell r="D2547">
            <v>3</v>
          </cell>
          <cell r="E2547">
            <v>5</v>
          </cell>
          <cell r="F2547">
            <v>1</v>
          </cell>
          <cell r="G2547">
            <v>6000</v>
          </cell>
          <cell r="H2547">
            <v>6200</v>
          </cell>
          <cell r="I2547">
            <v>622</v>
          </cell>
          <cell r="J2547">
            <v>2</v>
          </cell>
          <cell r="K2547" t="str">
            <v xml:space="preserve">Dependencia:
Nombre:
Domicilio: 
Meta: 
Etapa: 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 t="str">
            <v>Obra</v>
          </cell>
          <cell r="V2547" t="str">
            <v>FC</v>
          </cell>
        </row>
        <row r="2548">
          <cell r="B2548">
            <v>2017</v>
          </cell>
          <cell r="C2548">
            <v>8300</v>
          </cell>
          <cell r="D2548">
            <v>3</v>
          </cell>
          <cell r="E2548">
            <v>5</v>
          </cell>
          <cell r="F2548">
            <v>2</v>
          </cell>
          <cell r="K2548" t="str">
            <v>Fortalecimiento de la Autoridad Administrativa Especializada del Sistema de Justicia Penal para Adolescentes</v>
          </cell>
          <cell r="L2548">
            <v>210000</v>
          </cell>
          <cell r="M2548">
            <v>0</v>
          </cell>
          <cell r="N2548">
            <v>210000</v>
          </cell>
          <cell r="O2548">
            <v>0</v>
          </cell>
          <cell r="P2548">
            <v>0</v>
          </cell>
          <cell r="Q2548">
            <v>0</v>
          </cell>
          <cell r="R2548">
            <v>210000</v>
          </cell>
        </row>
        <row r="2549">
          <cell r="B2549">
            <v>2017</v>
          </cell>
          <cell r="C2549">
            <v>8300</v>
          </cell>
          <cell r="D2549">
            <v>3</v>
          </cell>
          <cell r="E2549">
            <v>5</v>
          </cell>
          <cell r="F2549">
            <v>2</v>
          </cell>
          <cell r="G2549">
            <v>2000</v>
          </cell>
          <cell r="K2549" t="str">
            <v>MATERIALES Y SUMINISTROS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</row>
        <row r="2550">
          <cell r="B2550">
            <v>2017</v>
          </cell>
          <cell r="C2550">
            <v>8300</v>
          </cell>
          <cell r="D2550">
            <v>3</v>
          </cell>
          <cell r="E2550">
            <v>5</v>
          </cell>
          <cell r="F2550">
            <v>2</v>
          </cell>
          <cell r="G2550">
            <v>2000</v>
          </cell>
          <cell r="H2550">
            <v>2700</v>
          </cell>
          <cell r="K2550" t="str">
            <v>Vestuario, Blancos, Prendas de Protección y Artículos Deportivos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</row>
        <row r="2551">
          <cell r="B2551">
            <v>2017</v>
          </cell>
          <cell r="C2551">
            <v>8300</v>
          </cell>
          <cell r="D2551">
            <v>3</v>
          </cell>
          <cell r="E2551">
            <v>5</v>
          </cell>
          <cell r="F2551">
            <v>2</v>
          </cell>
          <cell r="G2551">
            <v>2000</v>
          </cell>
          <cell r="H2551">
            <v>2700</v>
          </cell>
          <cell r="I2551">
            <v>271</v>
          </cell>
          <cell r="K2551" t="str">
            <v>Vestuario y uniformes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</row>
        <row r="2552">
          <cell r="B2552">
            <v>2017</v>
          </cell>
          <cell r="C2552">
            <v>8300</v>
          </cell>
          <cell r="D2552">
            <v>3</v>
          </cell>
          <cell r="E2552">
            <v>5</v>
          </cell>
          <cell r="F2552">
            <v>2</v>
          </cell>
          <cell r="G2552">
            <v>2000</v>
          </cell>
          <cell r="H2552">
            <v>2700</v>
          </cell>
          <cell r="I2552">
            <v>271</v>
          </cell>
          <cell r="J2552">
            <v>1</v>
          </cell>
          <cell r="K2552" t="str">
            <v>Vestuario y uniformes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 t="str">
            <v>Par
Pieza</v>
          </cell>
          <cell r="V2552" t="str">
            <v>FC</v>
          </cell>
        </row>
        <row r="2553">
          <cell r="B2553">
            <v>2017</v>
          </cell>
          <cell r="C2553">
            <v>8300</v>
          </cell>
          <cell r="D2553">
            <v>3</v>
          </cell>
          <cell r="E2553">
            <v>5</v>
          </cell>
          <cell r="F2553">
            <v>2</v>
          </cell>
          <cell r="G2553">
            <v>2000</v>
          </cell>
          <cell r="H2553">
            <v>2700</v>
          </cell>
          <cell r="I2553">
            <v>273</v>
          </cell>
          <cell r="K2553" t="str">
            <v>Artículos deportivos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</row>
        <row r="2554">
          <cell r="B2554">
            <v>2017</v>
          </cell>
          <cell r="C2554">
            <v>8300</v>
          </cell>
          <cell r="D2554">
            <v>3</v>
          </cell>
          <cell r="E2554">
            <v>5</v>
          </cell>
          <cell r="F2554">
            <v>2</v>
          </cell>
          <cell r="G2554">
            <v>2000</v>
          </cell>
          <cell r="H2554">
            <v>2700</v>
          </cell>
          <cell r="I2554">
            <v>273</v>
          </cell>
          <cell r="J2554">
            <v>1</v>
          </cell>
          <cell r="K2554" t="str">
            <v xml:space="preserve"> Artículos deportivos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 t="str">
            <v>Pieza</v>
          </cell>
          <cell r="V2554" t="str">
            <v>AE</v>
          </cell>
        </row>
        <row r="2555">
          <cell r="B2555">
            <v>2017</v>
          </cell>
          <cell r="C2555">
            <v>8300</v>
          </cell>
          <cell r="D2555">
            <v>3</v>
          </cell>
          <cell r="E2555">
            <v>5</v>
          </cell>
          <cell r="F2555">
            <v>2</v>
          </cell>
          <cell r="G2555">
            <v>2000</v>
          </cell>
          <cell r="H2555">
            <v>2700</v>
          </cell>
          <cell r="I2555">
            <v>275</v>
          </cell>
          <cell r="K2555" t="str">
            <v>Blancos y otros productos textiles, excepto prendas de vestir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</row>
        <row r="2556">
          <cell r="B2556">
            <v>2017</v>
          </cell>
          <cell r="C2556">
            <v>8300</v>
          </cell>
          <cell r="D2556">
            <v>3</v>
          </cell>
          <cell r="E2556">
            <v>5</v>
          </cell>
          <cell r="F2556">
            <v>2</v>
          </cell>
          <cell r="G2556">
            <v>2000</v>
          </cell>
          <cell r="H2556">
            <v>2700</v>
          </cell>
          <cell r="I2556">
            <v>275</v>
          </cell>
          <cell r="J2556">
            <v>1</v>
          </cell>
          <cell r="K2556" t="str">
            <v>Blancos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 t="str">
            <v xml:space="preserve">Pieza
Juego
</v>
          </cell>
          <cell r="V2556" t="str">
            <v>FC</v>
          </cell>
        </row>
        <row r="2557">
          <cell r="B2557">
            <v>2017</v>
          </cell>
          <cell r="C2557">
            <v>8300</v>
          </cell>
          <cell r="D2557">
            <v>3</v>
          </cell>
          <cell r="E2557">
            <v>5</v>
          </cell>
          <cell r="F2557">
            <v>2</v>
          </cell>
          <cell r="G2557">
            <v>2000</v>
          </cell>
          <cell r="H2557">
            <v>2900</v>
          </cell>
          <cell r="K2557" t="str">
            <v>Herramientas, Refacciones y Accesorios Menores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</row>
        <row r="2558">
          <cell r="B2558">
            <v>2017</v>
          </cell>
          <cell r="C2558">
            <v>8300</v>
          </cell>
          <cell r="D2558">
            <v>3</v>
          </cell>
          <cell r="E2558">
            <v>5</v>
          </cell>
          <cell r="F2558">
            <v>2</v>
          </cell>
          <cell r="G2558">
            <v>2000</v>
          </cell>
          <cell r="H2558">
            <v>2900</v>
          </cell>
          <cell r="I2558">
            <v>291</v>
          </cell>
          <cell r="K2558" t="str">
            <v>Herramientas menores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</row>
        <row r="2559">
          <cell r="B2559">
            <v>2017</v>
          </cell>
          <cell r="C2559">
            <v>8300</v>
          </cell>
          <cell r="D2559">
            <v>3</v>
          </cell>
          <cell r="E2559">
            <v>5</v>
          </cell>
          <cell r="F2559">
            <v>2</v>
          </cell>
          <cell r="G2559">
            <v>2000</v>
          </cell>
          <cell r="H2559">
            <v>2900</v>
          </cell>
          <cell r="I2559">
            <v>291</v>
          </cell>
          <cell r="J2559">
            <v>1</v>
          </cell>
          <cell r="K2559" t="str">
            <v>Herramientas menores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 t="str">
            <v>Pieza</v>
          </cell>
          <cell r="V2559" t="str">
            <v>AE</v>
          </cell>
        </row>
        <row r="2560">
          <cell r="B2560">
            <v>2017</v>
          </cell>
          <cell r="C2560">
            <v>8300</v>
          </cell>
          <cell r="D2560">
            <v>3</v>
          </cell>
          <cell r="E2560">
            <v>5</v>
          </cell>
          <cell r="F2560">
            <v>2</v>
          </cell>
          <cell r="G2560">
            <v>2000</v>
          </cell>
          <cell r="H2560">
            <v>2900</v>
          </cell>
          <cell r="I2560">
            <v>292</v>
          </cell>
          <cell r="K2560" t="str">
            <v>Refacciones y accesorios menores de edificios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</row>
        <row r="2561">
          <cell r="B2561">
            <v>2017</v>
          </cell>
          <cell r="C2561">
            <v>8300</v>
          </cell>
          <cell r="D2561">
            <v>3</v>
          </cell>
          <cell r="E2561">
            <v>5</v>
          </cell>
          <cell r="F2561">
            <v>2</v>
          </cell>
          <cell r="G2561">
            <v>2000</v>
          </cell>
          <cell r="H2561">
            <v>2900</v>
          </cell>
          <cell r="I2561">
            <v>292</v>
          </cell>
          <cell r="J2561">
            <v>1</v>
          </cell>
          <cell r="K2561" t="str">
            <v>Refacciones y accesorios menores de edificios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 t="str">
            <v>Pieza</v>
          </cell>
          <cell r="V2561" t="str">
            <v>AE</v>
          </cell>
        </row>
        <row r="2562">
          <cell r="B2562">
            <v>2017</v>
          </cell>
          <cell r="C2562">
            <v>8300</v>
          </cell>
          <cell r="D2562">
            <v>3</v>
          </cell>
          <cell r="E2562">
            <v>5</v>
          </cell>
          <cell r="F2562">
            <v>2</v>
          </cell>
          <cell r="G2562">
            <v>3000</v>
          </cell>
          <cell r="K2562" t="str">
            <v>SERVICIOS GENERALES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</row>
        <row r="2563">
          <cell r="B2563">
            <v>2017</v>
          </cell>
          <cell r="C2563">
            <v>8300</v>
          </cell>
          <cell r="D2563">
            <v>3</v>
          </cell>
          <cell r="E2563">
            <v>5</v>
          </cell>
          <cell r="F2563">
            <v>2</v>
          </cell>
          <cell r="G2563">
            <v>3000</v>
          </cell>
          <cell r="H2563">
            <v>3100</v>
          </cell>
          <cell r="K2563" t="str">
            <v>Servicios básicos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</row>
        <row r="2564">
          <cell r="B2564">
            <v>2017</v>
          </cell>
          <cell r="C2564">
            <v>8300</v>
          </cell>
          <cell r="D2564">
            <v>3</v>
          </cell>
          <cell r="E2564">
            <v>5</v>
          </cell>
          <cell r="F2564">
            <v>2</v>
          </cell>
          <cell r="G2564">
            <v>3000</v>
          </cell>
          <cell r="H2564">
            <v>3100</v>
          </cell>
          <cell r="I2564">
            <v>316</v>
          </cell>
          <cell r="K2564" t="str">
            <v>Servicios de telecomunicaciones y satélites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</row>
        <row r="2565">
          <cell r="B2565">
            <v>2017</v>
          </cell>
          <cell r="C2565">
            <v>8300</v>
          </cell>
          <cell r="D2565">
            <v>3</v>
          </cell>
          <cell r="E2565">
            <v>5</v>
          </cell>
          <cell r="F2565">
            <v>2</v>
          </cell>
          <cell r="G2565">
            <v>3000</v>
          </cell>
          <cell r="H2565">
            <v>3100</v>
          </cell>
          <cell r="I2565">
            <v>316</v>
          </cell>
          <cell r="J2565">
            <v>1</v>
          </cell>
          <cell r="K2565" t="str">
            <v xml:space="preserve">Red de telecomunicaciones 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 t="str">
            <v>Servicio</v>
          </cell>
          <cell r="V2565" t="str">
            <v>AE</v>
          </cell>
        </row>
        <row r="2566">
          <cell r="B2566">
            <v>2017</v>
          </cell>
          <cell r="C2566">
            <v>8300</v>
          </cell>
          <cell r="D2566">
            <v>3</v>
          </cell>
          <cell r="E2566">
            <v>5</v>
          </cell>
          <cell r="F2566">
            <v>2</v>
          </cell>
          <cell r="G2566">
            <v>3000</v>
          </cell>
          <cell r="H2566">
            <v>3100</v>
          </cell>
          <cell r="I2566">
            <v>317</v>
          </cell>
          <cell r="K2566" t="str">
            <v>Servicios de acceso de Internet, redes y procesamiento de información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</row>
        <row r="2567">
          <cell r="B2567">
            <v>2017</v>
          </cell>
          <cell r="C2567">
            <v>8300</v>
          </cell>
          <cell r="D2567">
            <v>3</v>
          </cell>
          <cell r="E2567">
            <v>5</v>
          </cell>
          <cell r="F2567">
            <v>2</v>
          </cell>
          <cell r="G2567">
            <v>3000</v>
          </cell>
          <cell r="H2567">
            <v>3100</v>
          </cell>
          <cell r="I2567">
            <v>317</v>
          </cell>
          <cell r="J2567">
            <v>1</v>
          </cell>
          <cell r="K2567" t="str">
            <v>Servicios de conducción de señales analógicas y digitales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 t="str">
            <v>Servicio</v>
          </cell>
          <cell r="V2567" t="str">
            <v>AE</v>
          </cell>
        </row>
        <row r="2568">
          <cell r="B2568">
            <v>2017</v>
          </cell>
          <cell r="C2568">
            <v>8300</v>
          </cell>
          <cell r="D2568">
            <v>3</v>
          </cell>
          <cell r="E2568">
            <v>5</v>
          </cell>
          <cell r="F2568">
            <v>2</v>
          </cell>
          <cell r="G2568">
            <v>3000</v>
          </cell>
          <cell r="H2568">
            <v>3300</v>
          </cell>
          <cell r="K2568" t="str">
            <v>Servicios Profesionales, Científicos, Técnicos y Otros Servicios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</row>
        <row r="2569">
          <cell r="B2569">
            <v>2017</v>
          </cell>
          <cell r="C2569">
            <v>8300</v>
          </cell>
          <cell r="D2569">
            <v>3</v>
          </cell>
          <cell r="E2569">
            <v>5</v>
          </cell>
          <cell r="F2569">
            <v>2</v>
          </cell>
          <cell r="G2569">
            <v>3000</v>
          </cell>
          <cell r="H2569">
            <v>3300</v>
          </cell>
          <cell r="I2569">
            <v>333</v>
          </cell>
          <cell r="K2569" t="str">
            <v>Servicios de consultoría administrativa, procesos, técnica y en tecnologías de la información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</row>
        <row r="2570">
          <cell r="B2570">
            <v>2017</v>
          </cell>
          <cell r="C2570">
            <v>8300</v>
          </cell>
          <cell r="D2570">
            <v>3</v>
          </cell>
          <cell r="E2570">
            <v>5</v>
          </cell>
          <cell r="F2570">
            <v>2</v>
          </cell>
          <cell r="G2570">
            <v>3000</v>
          </cell>
          <cell r="H2570">
            <v>3300</v>
          </cell>
          <cell r="I2570">
            <v>333</v>
          </cell>
          <cell r="J2570">
            <v>1</v>
          </cell>
          <cell r="K2570" t="str">
            <v>Servicios de informática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 t="str">
            <v>Servicio</v>
          </cell>
          <cell r="V2570" t="str">
            <v>AE</v>
          </cell>
        </row>
        <row r="2571">
          <cell r="B2571">
            <v>2017</v>
          </cell>
          <cell r="C2571">
            <v>8300</v>
          </cell>
          <cell r="D2571">
            <v>3</v>
          </cell>
          <cell r="E2571">
            <v>5</v>
          </cell>
          <cell r="F2571">
            <v>2</v>
          </cell>
          <cell r="G2571">
            <v>5000</v>
          </cell>
          <cell r="K2571" t="str">
            <v>BIENES MUEBLES, INMUEBLES E INTANGIBLES</v>
          </cell>
          <cell r="L2571">
            <v>210000</v>
          </cell>
          <cell r="M2571">
            <v>0</v>
          </cell>
          <cell r="N2571">
            <v>210000</v>
          </cell>
          <cell r="O2571">
            <v>0</v>
          </cell>
          <cell r="P2571">
            <v>0</v>
          </cell>
          <cell r="Q2571">
            <v>0</v>
          </cell>
          <cell r="R2571">
            <v>210000</v>
          </cell>
        </row>
        <row r="2572">
          <cell r="B2572">
            <v>2017</v>
          </cell>
          <cell r="C2572">
            <v>8300</v>
          </cell>
          <cell r="D2572">
            <v>3</v>
          </cell>
          <cell r="E2572">
            <v>5</v>
          </cell>
          <cell r="F2572">
            <v>2</v>
          </cell>
          <cell r="G2572">
            <v>5000</v>
          </cell>
          <cell r="H2572">
            <v>5100</v>
          </cell>
          <cell r="K2572" t="str">
            <v>Mobiliario y Equipo de Administración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</row>
        <row r="2573">
          <cell r="B2573">
            <v>2017</v>
          </cell>
          <cell r="C2573">
            <v>8300</v>
          </cell>
          <cell r="D2573">
            <v>3</v>
          </cell>
          <cell r="E2573">
            <v>5</v>
          </cell>
          <cell r="F2573">
            <v>2</v>
          </cell>
          <cell r="G2573">
            <v>5000</v>
          </cell>
          <cell r="H2573">
            <v>5100</v>
          </cell>
          <cell r="I2573">
            <v>511</v>
          </cell>
          <cell r="K2573" t="str">
            <v>Muebles de oficina y estantería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</row>
        <row r="2574">
          <cell r="B2574">
            <v>2017</v>
          </cell>
          <cell r="C2574">
            <v>8300</v>
          </cell>
          <cell r="D2574">
            <v>3</v>
          </cell>
          <cell r="E2574">
            <v>5</v>
          </cell>
          <cell r="F2574">
            <v>2</v>
          </cell>
          <cell r="G2574">
            <v>5000</v>
          </cell>
          <cell r="H2574">
            <v>5100</v>
          </cell>
          <cell r="I2574">
            <v>511</v>
          </cell>
          <cell r="J2574">
            <v>1</v>
          </cell>
          <cell r="K2574" t="str">
            <v xml:space="preserve">Anaquel 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 t="str">
            <v>Pieza</v>
          </cell>
          <cell r="V2574" t="str">
            <v>FC</v>
          </cell>
        </row>
        <row r="2575">
          <cell r="B2575">
            <v>2017</v>
          </cell>
          <cell r="C2575">
            <v>8300</v>
          </cell>
          <cell r="D2575">
            <v>3</v>
          </cell>
          <cell r="E2575">
            <v>5</v>
          </cell>
          <cell r="F2575">
            <v>2</v>
          </cell>
          <cell r="G2575">
            <v>5000</v>
          </cell>
          <cell r="H2575">
            <v>5100</v>
          </cell>
          <cell r="I2575">
            <v>511</v>
          </cell>
          <cell r="J2575">
            <v>2</v>
          </cell>
          <cell r="K2575" t="str">
            <v xml:space="preserve">Archivero 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 t="str">
            <v>Pieza</v>
          </cell>
          <cell r="V2575" t="str">
            <v>FC</v>
          </cell>
        </row>
        <row r="2576">
          <cell r="B2576">
            <v>2017</v>
          </cell>
          <cell r="C2576">
            <v>8300</v>
          </cell>
          <cell r="D2576">
            <v>3</v>
          </cell>
          <cell r="E2576">
            <v>5</v>
          </cell>
          <cell r="F2576">
            <v>2</v>
          </cell>
          <cell r="G2576">
            <v>5000</v>
          </cell>
          <cell r="H2576">
            <v>5100</v>
          </cell>
          <cell r="I2576">
            <v>511</v>
          </cell>
          <cell r="J2576">
            <v>3</v>
          </cell>
          <cell r="K2576" t="str">
            <v xml:space="preserve">Banca 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 t="str">
            <v>Pieza</v>
          </cell>
          <cell r="V2576" t="str">
            <v>FC</v>
          </cell>
        </row>
        <row r="2577">
          <cell r="B2577">
            <v>2017</v>
          </cell>
          <cell r="C2577">
            <v>8300</v>
          </cell>
          <cell r="D2577">
            <v>3</v>
          </cell>
          <cell r="E2577">
            <v>5</v>
          </cell>
          <cell r="F2577">
            <v>2</v>
          </cell>
          <cell r="G2577">
            <v>5000</v>
          </cell>
          <cell r="H2577">
            <v>5100</v>
          </cell>
          <cell r="I2577">
            <v>511</v>
          </cell>
          <cell r="J2577">
            <v>4</v>
          </cell>
          <cell r="K2577" t="str">
            <v xml:space="preserve">Banco 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 t="str">
            <v>Pieza</v>
          </cell>
          <cell r="V2577" t="str">
            <v>FC</v>
          </cell>
        </row>
        <row r="2578">
          <cell r="B2578">
            <v>2017</v>
          </cell>
          <cell r="C2578">
            <v>8300</v>
          </cell>
          <cell r="D2578">
            <v>3</v>
          </cell>
          <cell r="E2578">
            <v>5</v>
          </cell>
          <cell r="F2578">
            <v>2</v>
          </cell>
          <cell r="G2578">
            <v>5000</v>
          </cell>
          <cell r="H2578">
            <v>5100</v>
          </cell>
          <cell r="I2578">
            <v>511</v>
          </cell>
          <cell r="J2578">
            <v>5</v>
          </cell>
          <cell r="K2578" t="str">
            <v xml:space="preserve">Butaca 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 t="str">
            <v>Pieza</v>
          </cell>
          <cell r="V2578" t="str">
            <v>FC</v>
          </cell>
        </row>
        <row r="2579">
          <cell r="B2579">
            <v>2017</v>
          </cell>
          <cell r="C2579">
            <v>8300</v>
          </cell>
          <cell r="D2579">
            <v>3</v>
          </cell>
          <cell r="E2579">
            <v>5</v>
          </cell>
          <cell r="F2579">
            <v>2</v>
          </cell>
          <cell r="G2579">
            <v>5000</v>
          </cell>
          <cell r="H2579">
            <v>5100</v>
          </cell>
          <cell r="I2579">
            <v>511</v>
          </cell>
          <cell r="J2579">
            <v>6</v>
          </cell>
          <cell r="K2579" t="str">
            <v xml:space="preserve">Cajonera 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 t="str">
            <v>Pieza</v>
          </cell>
          <cell r="V2579" t="str">
            <v>FC</v>
          </cell>
        </row>
        <row r="2580">
          <cell r="B2580">
            <v>2017</v>
          </cell>
          <cell r="C2580">
            <v>8300</v>
          </cell>
          <cell r="D2580">
            <v>3</v>
          </cell>
          <cell r="E2580">
            <v>5</v>
          </cell>
          <cell r="F2580">
            <v>2</v>
          </cell>
          <cell r="G2580">
            <v>5000</v>
          </cell>
          <cell r="H2580">
            <v>5100</v>
          </cell>
          <cell r="I2580">
            <v>511</v>
          </cell>
          <cell r="J2580">
            <v>7</v>
          </cell>
          <cell r="K2580" t="str">
            <v xml:space="preserve">Credenza 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 t="str">
            <v>Pieza</v>
          </cell>
          <cell r="V2580" t="str">
            <v>FC</v>
          </cell>
        </row>
        <row r="2581">
          <cell r="B2581">
            <v>2017</v>
          </cell>
          <cell r="C2581">
            <v>8300</v>
          </cell>
          <cell r="D2581">
            <v>3</v>
          </cell>
          <cell r="E2581">
            <v>5</v>
          </cell>
          <cell r="F2581">
            <v>2</v>
          </cell>
          <cell r="G2581">
            <v>5000</v>
          </cell>
          <cell r="H2581">
            <v>5100</v>
          </cell>
          <cell r="I2581">
            <v>511</v>
          </cell>
          <cell r="J2581">
            <v>8</v>
          </cell>
          <cell r="K2581" t="str">
            <v xml:space="preserve">Escritorio 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 t="str">
            <v>Pieza</v>
          </cell>
          <cell r="V2581" t="str">
            <v>FC</v>
          </cell>
        </row>
        <row r="2582">
          <cell r="B2582">
            <v>2017</v>
          </cell>
          <cell r="C2582">
            <v>8300</v>
          </cell>
          <cell r="D2582">
            <v>3</v>
          </cell>
          <cell r="E2582">
            <v>5</v>
          </cell>
          <cell r="F2582">
            <v>2</v>
          </cell>
          <cell r="G2582">
            <v>5000</v>
          </cell>
          <cell r="H2582">
            <v>5100</v>
          </cell>
          <cell r="I2582">
            <v>511</v>
          </cell>
          <cell r="J2582">
            <v>9</v>
          </cell>
          <cell r="K2582" t="str">
            <v>Escritorio Ejecutivo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 t="str">
            <v>Pieza</v>
          </cell>
          <cell r="V2582" t="str">
            <v>FC</v>
          </cell>
        </row>
        <row r="2583">
          <cell r="B2583">
            <v>2017</v>
          </cell>
          <cell r="C2583">
            <v>8300</v>
          </cell>
          <cell r="D2583">
            <v>3</v>
          </cell>
          <cell r="E2583">
            <v>5</v>
          </cell>
          <cell r="F2583">
            <v>2</v>
          </cell>
          <cell r="G2583">
            <v>5000</v>
          </cell>
          <cell r="H2583">
            <v>5100</v>
          </cell>
          <cell r="I2583">
            <v>511</v>
          </cell>
          <cell r="J2583">
            <v>11</v>
          </cell>
          <cell r="K2583" t="str">
            <v xml:space="preserve">Estante 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 t="str">
            <v>Pieza</v>
          </cell>
          <cell r="V2583" t="str">
            <v>FC</v>
          </cell>
        </row>
        <row r="2584">
          <cell r="B2584">
            <v>2017</v>
          </cell>
          <cell r="C2584">
            <v>8300</v>
          </cell>
          <cell r="D2584">
            <v>3</v>
          </cell>
          <cell r="E2584">
            <v>5</v>
          </cell>
          <cell r="F2584">
            <v>2</v>
          </cell>
          <cell r="G2584">
            <v>5000</v>
          </cell>
          <cell r="H2584">
            <v>5100</v>
          </cell>
          <cell r="I2584">
            <v>511</v>
          </cell>
          <cell r="J2584">
            <v>12</v>
          </cell>
          <cell r="K2584" t="str">
            <v>Gabinete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 t="str">
            <v>Pieza</v>
          </cell>
          <cell r="V2584" t="str">
            <v>FC</v>
          </cell>
        </row>
        <row r="2585">
          <cell r="B2585">
            <v>2017</v>
          </cell>
          <cell r="C2585">
            <v>8300</v>
          </cell>
          <cell r="D2585">
            <v>3</v>
          </cell>
          <cell r="E2585">
            <v>5</v>
          </cell>
          <cell r="F2585">
            <v>2</v>
          </cell>
          <cell r="G2585">
            <v>5000</v>
          </cell>
          <cell r="H2585">
            <v>5100</v>
          </cell>
          <cell r="I2585">
            <v>511</v>
          </cell>
          <cell r="J2585">
            <v>13</v>
          </cell>
          <cell r="K2585" t="str">
            <v>Lámpara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 t="str">
            <v>Pieza</v>
          </cell>
          <cell r="V2585" t="str">
            <v>FC</v>
          </cell>
        </row>
        <row r="2586">
          <cell r="B2586">
            <v>2017</v>
          </cell>
          <cell r="C2586">
            <v>8300</v>
          </cell>
          <cell r="D2586">
            <v>3</v>
          </cell>
          <cell r="E2586">
            <v>5</v>
          </cell>
          <cell r="F2586">
            <v>2</v>
          </cell>
          <cell r="G2586">
            <v>5000</v>
          </cell>
          <cell r="H2586">
            <v>5100</v>
          </cell>
          <cell r="I2586">
            <v>511</v>
          </cell>
          <cell r="J2586">
            <v>14</v>
          </cell>
          <cell r="K2586" t="str">
            <v xml:space="preserve">Librero 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 t="str">
            <v>Pieza</v>
          </cell>
          <cell r="V2586" t="str">
            <v>FC</v>
          </cell>
        </row>
        <row r="2587">
          <cell r="B2587">
            <v>2017</v>
          </cell>
          <cell r="C2587">
            <v>8300</v>
          </cell>
          <cell r="D2587">
            <v>3</v>
          </cell>
          <cell r="E2587">
            <v>5</v>
          </cell>
          <cell r="F2587">
            <v>2</v>
          </cell>
          <cell r="G2587">
            <v>5000</v>
          </cell>
          <cell r="H2587">
            <v>5100</v>
          </cell>
          <cell r="I2587">
            <v>511</v>
          </cell>
          <cell r="J2587">
            <v>15</v>
          </cell>
          <cell r="K2587" t="str">
            <v>Locker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 t="str">
            <v>Pieza</v>
          </cell>
          <cell r="V2587" t="str">
            <v>FC</v>
          </cell>
        </row>
        <row r="2588">
          <cell r="B2588">
            <v>2017</v>
          </cell>
          <cell r="C2588">
            <v>8300</v>
          </cell>
          <cell r="D2588">
            <v>3</v>
          </cell>
          <cell r="E2588">
            <v>5</v>
          </cell>
          <cell r="F2588">
            <v>2</v>
          </cell>
          <cell r="G2588">
            <v>5000</v>
          </cell>
          <cell r="H2588">
            <v>5100</v>
          </cell>
          <cell r="I2588">
            <v>511</v>
          </cell>
          <cell r="J2588">
            <v>16</v>
          </cell>
          <cell r="K2588" t="str">
            <v>Mesa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 t="str">
            <v>Pieza</v>
          </cell>
          <cell r="V2588" t="str">
            <v>FC</v>
          </cell>
        </row>
        <row r="2589">
          <cell r="B2589">
            <v>2017</v>
          </cell>
          <cell r="C2589">
            <v>8300</v>
          </cell>
          <cell r="D2589">
            <v>3</v>
          </cell>
          <cell r="E2589">
            <v>5</v>
          </cell>
          <cell r="F2589">
            <v>2</v>
          </cell>
          <cell r="G2589">
            <v>5000</v>
          </cell>
          <cell r="H2589">
            <v>5100</v>
          </cell>
          <cell r="I2589">
            <v>511</v>
          </cell>
          <cell r="J2589">
            <v>17</v>
          </cell>
          <cell r="K2589" t="str">
            <v xml:space="preserve">Módulo 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 t="str">
            <v>Pieza</v>
          </cell>
          <cell r="V2589" t="str">
            <v>FC</v>
          </cell>
        </row>
        <row r="2590">
          <cell r="B2590">
            <v>2017</v>
          </cell>
          <cell r="C2590">
            <v>8300</v>
          </cell>
          <cell r="D2590">
            <v>3</v>
          </cell>
          <cell r="E2590">
            <v>5</v>
          </cell>
          <cell r="F2590">
            <v>2</v>
          </cell>
          <cell r="G2590">
            <v>5000</v>
          </cell>
          <cell r="H2590">
            <v>5100</v>
          </cell>
          <cell r="I2590">
            <v>511</v>
          </cell>
          <cell r="J2590">
            <v>18</v>
          </cell>
          <cell r="K2590" t="str">
            <v xml:space="preserve">Mueble para computadora   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 t="str">
            <v>Pieza</v>
          </cell>
          <cell r="V2590" t="str">
            <v>FC</v>
          </cell>
        </row>
        <row r="2591">
          <cell r="B2591">
            <v>2017</v>
          </cell>
          <cell r="C2591">
            <v>8300</v>
          </cell>
          <cell r="D2591">
            <v>3</v>
          </cell>
          <cell r="E2591">
            <v>5</v>
          </cell>
          <cell r="F2591">
            <v>2</v>
          </cell>
          <cell r="G2591">
            <v>5000</v>
          </cell>
          <cell r="H2591">
            <v>5100</v>
          </cell>
          <cell r="I2591">
            <v>511</v>
          </cell>
          <cell r="J2591">
            <v>19</v>
          </cell>
          <cell r="K2591" t="str">
            <v>Sala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 t="str">
            <v>Pieza</v>
          </cell>
          <cell r="V2591" t="str">
            <v>FC</v>
          </cell>
        </row>
        <row r="2592">
          <cell r="B2592">
            <v>2017</v>
          </cell>
          <cell r="C2592">
            <v>8300</v>
          </cell>
          <cell r="D2592">
            <v>3</v>
          </cell>
          <cell r="E2592">
            <v>5</v>
          </cell>
          <cell r="F2592">
            <v>2</v>
          </cell>
          <cell r="G2592">
            <v>5000</v>
          </cell>
          <cell r="H2592">
            <v>5100</v>
          </cell>
          <cell r="I2592">
            <v>511</v>
          </cell>
          <cell r="J2592">
            <v>20</v>
          </cell>
          <cell r="K2592" t="str">
            <v xml:space="preserve">Silla 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 t="str">
            <v>Pieza</v>
          </cell>
          <cell r="V2592" t="str">
            <v>FC</v>
          </cell>
        </row>
        <row r="2593">
          <cell r="B2593">
            <v>2017</v>
          </cell>
          <cell r="C2593">
            <v>8300</v>
          </cell>
          <cell r="D2593">
            <v>3</v>
          </cell>
          <cell r="E2593">
            <v>5</v>
          </cell>
          <cell r="F2593">
            <v>2</v>
          </cell>
          <cell r="G2593">
            <v>5000</v>
          </cell>
          <cell r="H2593">
            <v>5100</v>
          </cell>
          <cell r="I2593">
            <v>511</v>
          </cell>
          <cell r="J2593">
            <v>21</v>
          </cell>
          <cell r="K2593" t="str">
            <v>Silla con paleta de madera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 t="str">
            <v>Pieza</v>
          </cell>
          <cell r="V2593" t="str">
            <v>FC</v>
          </cell>
        </row>
        <row r="2594">
          <cell r="B2594">
            <v>2017</v>
          </cell>
          <cell r="C2594">
            <v>8300</v>
          </cell>
          <cell r="D2594">
            <v>3</v>
          </cell>
          <cell r="E2594">
            <v>5</v>
          </cell>
          <cell r="F2594">
            <v>2</v>
          </cell>
          <cell r="G2594">
            <v>5000</v>
          </cell>
          <cell r="H2594">
            <v>5100</v>
          </cell>
          <cell r="I2594">
            <v>511</v>
          </cell>
          <cell r="J2594">
            <v>22</v>
          </cell>
          <cell r="K2594" t="str">
            <v>Sillón ejecutivo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 t="str">
            <v>Pieza</v>
          </cell>
          <cell r="V2594" t="str">
            <v>FC</v>
          </cell>
        </row>
        <row r="2595">
          <cell r="B2595">
            <v>2017</v>
          </cell>
          <cell r="C2595">
            <v>8300</v>
          </cell>
          <cell r="D2595">
            <v>3</v>
          </cell>
          <cell r="E2595">
            <v>5</v>
          </cell>
          <cell r="F2595">
            <v>2</v>
          </cell>
          <cell r="G2595">
            <v>5000</v>
          </cell>
          <cell r="H2595">
            <v>5100</v>
          </cell>
          <cell r="I2595">
            <v>511</v>
          </cell>
          <cell r="J2595">
            <v>23</v>
          </cell>
          <cell r="K2595" t="str">
            <v>Sillón semiejecutivo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 t="str">
            <v>Pieza</v>
          </cell>
          <cell r="V2595" t="str">
            <v>FC</v>
          </cell>
        </row>
        <row r="2596">
          <cell r="B2596">
            <v>2017</v>
          </cell>
          <cell r="C2596">
            <v>8300</v>
          </cell>
          <cell r="D2596">
            <v>3</v>
          </cell>
          <cell r="E2596">
            <v>5</v>
          </cell>
          <cell r="F2596">
            <v>2</v>
          </cell>
          <cell r="G2596">
            <v>5000</v>
          </cell>
          <cell r="H2596">
            <v>5100</v>
          </cell>
          <cell r="I2596">
            <v>511</v>
          </cell>
          <cell r="J2596">
            <v>24</v>
          </cell>
          <cell r="K2596" t="str">
            <v>Sofá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 t="str">
            <v>Pieza</v>
          </cell>
          <cell r="V2596" t="str">
            <v>FC</v>
          </cell>
        </row>
        <row r="2597">
          <cell r="B2597">
            <v>2017</v>
          </cell>
          <cell r="C2597">
            <v>8300</v>
          </cell>
          <cell r="D2597">
            <v>3</v>
          </cell>
          <cell r="E2597">
            <v>5</v>
          </cell>
          <cell r="F2597">
            <v>2</v>
          </cell>
          <cell r="G2597">
            <v>5000</v>
          </cell>
          <cell r="H2597">
            <v>5100</v>
          </cell>
          <cell r="I2597">
            <v>511</v>
          </cell>
          <cell r="J2597">
            <v>25</v>
          </cell>
          <cell r="K2597" t="str">
            <v xml:space="preserve">Vitrina 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 t="str">
            <v>Pieza</v>
          </cell>
          <cell r="V2597" t="str">
            <v>FC</v>
          </cell>
        </row>
      </sheetData>
      <sheetData sheetId="5" refreshError="1"/>
      <sheetData sheetId="6">
        <row r="146">
          <cell r="A146">
            <v>1</v>
          </cell>
          <cell r="B146">
            <v>2017</v>
          </cell>
          <cell r="C146">
            <v>8300</v>
          </cell>
          <cell r="D146">
            <v>1</v>
          </cell>
          <cell r="E146">
            <v>1</v>
          </cell>
          <cell r="F146">
            <v>2</v>
          </cell>
          <cell r="K146" t="str">
            <v>Acceso a la Justicia para las Mujeres</v>
          </cell>
          <cell r="L146">
            <v>740287</v>
          </cell>
          <cell r="M146">
            <v>0</v>
          </cell>
          <cell r="N146">
            <v>740287</v>
          </cell>
          <cell r="O146">
            <v>0</v>
          </cell>
          <cell r="P146">
            <v>0</v>
          </cell>
          <cell r="Q146">
            <v>0</v>
          </cell>
          <cell r="R146">
            <v>740287</v>
          </cell>
        </row>
        <row r="147">
          <cell r="A147">
            <v>2</v>
          </cell>
          <cell r="B147">
            <v>2017</v>
          </cell>
          <cell r="C147">
            <v>8300</v>
          </cell>
          <cell r="D147">
            <v>1</v>
          </cell>
          <cell r="E147">
            <v>1</v>
          </cell>
          <cell r="F147">
            <v>2</v>
          </cell>
          <cell r="G147">
            <v>1000</v>
          </cell>
          <cell r="K147" t="str">
            <v>SERVICIOS PERSONALES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A148">
            <v>3</v>
          </cell>
          <cell r="B148">
            <v>2017</v>
          </cell>
          <cell r="C148">
            <v>8300</v>
          </cell>
          <cell r="D148">
            <v>1</v>
          </cell>
          <cell r="E148">
            <v>1</v>
          </cell>
          <cell r="F148">
            <v>2</v>
          </cell>
          <cell r="G148">
            <v>1000</v>
          </cell>
          <cell r="H148">
            <v>1200</v>
          </cell>
          <cell r="K148" t="str">
            <v>Remuneraciones al personal de carácter transitorio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A149">
            <v>4</v>
          </cell>
          <cell r="B149">
            <v>2017</v>
          </cell>
          <cell r="C149">
            <v>8300</v>
          </cell>
          <cell r="D149">
            <v>1</v>
          </cell>
          <cell r="E149">
            <v>1</v>
          </cell>
          <cell r="F149">
            <v>2</v>
          </cell>
          <cell r="G149">
            <v>1000</v>
          </cell>
          <cell r="H149">
            <v>1200</v>
          </cell>
          <cell r="I149">
            <v>121</v>
          </cell>
          <cell r="K149" t="str">
            <v>Honorarios asimilables a salarios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A150">
            <v>5</v>
          </cell>
          <cell r="B150">
            <v>2017</v>
          </cell>
          <cell r="C150">
            <v>8300</v>
          </cell>
          <cell r="D150">
            <v>1</v>
          </cell>
          <cell r="E150">
            <v>1</v>
          </cell>
          <cell r="F150">
            <v>2</v>
          </cell>
          <cell r="G150">
            <v>1000</v>
          </cell>
          <cell r="H150">
            <v>1200</v>
          </cell>
          <cell r="I150">
            <v>121</v>
          </cell>
          <cell r="J150">
            <v>1</v>
          </cell>
          <cell r="K150" t="str">
            <v>Honorarios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>Persona</v>
          </cell>
          <cell r="V150" t="str">
            <v>AE</v>
          </cell>
        </row>
        <row r="151">
          <cell r="A151">
            <v>6</v>
          </cell>
          <cell r="B151">
            <v>2017</v>
          </cell>
          <cell r="C151">
            <v>8300</v>
          </cell>
          <cell r="D151">
            <v>1</v>
          </cell>
          <cell r="E151">
            <v>1</v>
          </cell>
          <cell r="F151">
            <v>2</v>
          </cell>
          <cell r="G151">
            <v>2000</v>
          </cell>
          <cell r="K151" t="str">
            <v>MATERIALES Y SUMINISTROS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>
            <v>7</v>
          </cell>
          <cell r="B152">
            <v>2017</v>
          </cell>
          <cell r="C152">
            <v>8300</v>
          </cell>
          <cell r="D152">
            <v>1</v>
          </cell>
          <cell r="E152">
            <v>1</v>
          </cell>
          <cell r="F152">
            <v>2</v>
          </cell>
          <cell r="G152">
            <v>2000</v>
          </cell>
          <cell r="H152">
            <v>2100</v>
          </cell>
          <cell r="K152" t="str">
            <v>Materiales de Administración, Emisión de Documentos y Artículos Oficiales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A153">
            <v>8</v>
          </cell>
          <cell r="B153">
            <v>2017</v>
          </cell>
          <cell r="C153">
            <v>8300</v>
          </cell>
          <cell r="D153">
            <v>1</v>
          </cell>
          <cell r="E153">
            <v>1</v>
          </cell>
          <cell r="F153">
            <v>2</v>
          </cell>
          <cell r="G153">
            <v>2000</v>
          </cell>
          <cell r="H153">
            <v>2100</v>
          </cell>
          <cell r="I153">
            <v>211</v>
          </cell>
          <cell r="K153" t="str">
            <v>Materiales, útiles y equipos menores de oficina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A154">
            <v>9</v>
          </cell>
          <cell r="B154">
            <v>2017</v>
          </cell>
          <cell r="C154">
            <v>8300</v>
          </cell>
          <cell r="D154">
            <v>1</v>
          </cell>
          <cell r="E154">
            <v>1</v>
          </cell>
          <cell r="F154">
            <v>2</v>
          </cell>
          <cell r="G154">
            <v>2000</v>
          </cell>
          <cell r="H154">
            <v>2100</v>
          </cell>
          <cell r="I154">
            <v>211</v>
          </cell>
          <cell r="J154">
            <v>1</v>
          </cell>
          <cell r="K154" t="str">
            <v>Materialesy útiles de oficina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>Pieza</v>
          </cell>
          <cell r="V154" t="str">
            <v>AE</v>
          </cell>
        </row>
        <row r="155">
          <cell r="A155">
            <v>10</v>
          </cell>
          <cell r="B155">
            <v>2017</v>
          </cell>
          <cell r="C155">
            <v>8300</v>
          </cell>
          <cell r="D155">
            <v>1</v>
          </cell>
          <cell r="E155">
            <v>1</v>
          </cell>
          <cell r="F155">
            <v>2</v>
          </cell>
          <cell r="G155">
            <v>2000</v>
          </cell>
          <cell r="H155">
            <v>2100</v>
          </cell>
          <cell r="I155">
            <v>215</v>
          </cell>
          <cell r="K155" t="str">
            <v>Material impreso e información digital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56">
          <cell r="A156">
            <v>11</v>
          </cell>
          <cell r="B156">
            <v>2017</v>
          </cell>
          <cell r="C156">
            <v>8300</v>
          </cell>
          <cell r="D156">
            <v>1</v>
          </cell>
          <cell r="E156">
            <v>1</v>
          </cell>
          <cell r="F156">
            <v>2</v>
          </cell>
          <cell r="G156">
            <v>2000</v>
          </cell>
          <cell r="H156">
            <v>2100</v>
          </cell>
          <cell r="I156">
            <v>215</v>
          </cell>
          <cell r="J156">
            <v>1</v>
          </cell>
          <cell r="K156" t="str">
            <v>Material de apoyo informativo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Pieza</v>
          </cell>
          <cell r="V156" t="str">
            <v>AE</v>
          </cell>
        </row>
        <row r="157">
          <cell r="A157">
            <v>12</v>
          </cell>
          <cell r="B157">
            <v>2017</v>
          </cell>
          <cell r="C157">
            <v>8300</v>
          </cell>
          <cell r="D157">
            <v>1</v>
          </cell>
          <cell r="E157">
            <v>1</v>
          </cell>
          <cell r="F157">
            <v>2</v>
          </cell>
          <cell r="G157">
            <v>2000</v>
          </cell>
          <cell r="H157">
            <v>2100</v>
          </cell>
          <cell r="I157">
            <v>217</v>
          </cell>
          <cell r="K157" t="str">
            <v>Materiales y útiles de enseñanza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58">
          <cell r="A158">
            <v>13</v>
          </cell>
          <cell r="B158">
            <v>2017</v>
          </cell>
          <cell r="C158">
            <v>8300</v>
          </cell>
          <cell r="D158">
            <v>1</v>
          </cell>
          <cell r="E158">
            <v>1</v>
          </cell>
          <cell r="F158">
            <v>2</v>
          </cell>
          <cell r="G158">
            <v>2000</v>
          </cell>
          <cell r="H158">
            <v>2100</v>
          </cell>
          <cell r="I158">
            <v>217</v>
          </cell>
          <cell r="J158">
            <v>1</v>
          </cell>
          <cell r="K158" t="str">
            <v>Materiales y útiles de enseñanza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 t="str">
            <v>Pieza</v>
          </cell>
          <cell r="V158" t="str">
            <v>AE</v>
          </cell>
        </row>
        <row r="159">
          <cell r="A159">
            <v>14</v>
          </cell>
          <cell r="B159">
            <v>2017</v>
          </cell>
          <cell r="C159">
            <v>8300</v>
          </cell>
          <cell r="D159">
            <v>1</v>
          </cell>
          <cell r="E159">
            <v>1</v>
          </cell>
          <cell r="F159">
            <v>2</v>
          </cell>
          <cell r="G159">
            <v>2000</v>
          </cell>
          <cell r="H159">
            <v>2200</v>
          </cell>
          <cell r="K159" t="str">
            <v>Alimentos y Utensilios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</row>
        <row r="160">
          <cell r="A160">
            <v>15</v>
          </cell>
          <cell r="B160">
            <v>2017</v>
          </cell>
          <cell r="C160">
            <v>8300</v>
          </cell>
          <cell r="D160">
            <v>1</v>
          </cell>
          <cell r="E160">
            <v>1</v>
          </cell>
          <cell r="F160">
            <v>2</v>
          </cell>
          <cell r="G160">
            <v>2000</v>
          </cell>
          <cell r="H160">
            <v>2200</v>
          </cell>
          <cell r="I160">
            <v>221</v>
          </cell>
          <cell r="K160" t="str">
            <v>Productos alimenticios para personas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A161">
            <v>16</v>
          </cell>
          <cell r="B161">
            <v>2017</v>
          </cell>
          <cell r="C161">
            <v>8300</v>
          </cell>
          <cell r="D161">
            <v>1</v>
          </cell>
          <cell r="E161">
            <v>1</v>
          </cell>
          <cell r="F161">
            <v>2</v>
          </cell>
          <cell r="G161">
            <v>2000</v>
          </cell>
          <cell r="H161">
            <v>2200</v>
          </cell>
          <cell r="I161">
            <v>221</v>
          </cell>
          <cell r="J161">
            <v>1</v>
          </cell>
          <cell r="K161" t="str">
            <v>Productos alimenticios para los efectivos que participen en programas de seguridad pública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Pieza</v>
          </cell>
          <cell r="V161" t="str">
            <v>AE</v>
          </cell>
        </row>
        <row r="162">
          <cell r="A162">
            <v>17</v>
          </cell>
          <cell r="B162">
            <v>2017</v>
          </cell>
          <cell r="C162">
            <v>8300</v>
          </cell>
          <cell r="D162">
            <v>1</v>
          </cell>
          <cell r="E162">
            <v>1</v>
          </cell>
          <cell r="F162">
            <v>2</v>
          </cell>
          <cell r="G162">
            <v>2000</v>
          </cell>
          <cell r="H162">
            <v>2200</v>
          </cell>
          <cell r="I162">
            <v>223</v>
          </cell>
          <cell r="K162" t="str">
            <v>Utensilios para el servicio de alimentación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A163">
            <v>18</v>
          </cell>
          <cell r="B163">
            <v>2017</v>
          </cell>
          <cell r="C163">
            <v>8300</v>
          </cell>
          <cell r="D163">
            <v>1</v>
          </cell>
          <cell r="E163">
            <v>1</v>
          </cell>
          <cell r="F163">
            <v>2</v>
          </cell>
          <cell r="G163">
            <v>2000</v>
          </cell>
          <cell r="H163">
            <v>2200</v>
          </cell>
          <cell r="I163">
            <v>223</v>
          </cell>
          <cell r="J163">
            <v>1</v>
          </cell>
          <cell r="K163" t="str">
            <v xml:space="preserve">Utensilios 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>Pieza</v>
          </cell>
          <cell r="V163" t="str">
            <v>AE</v>
          </cell>
        </row>
        <row r="164">
          <cell r="A164">
            <v>19</v>
          </cell>
          <cell r="B164">
            <v>2017</v>
          </cell>
          <cell r="C164">
            <v>8300</v>
          </cell>
          <cell r="D164">
            <v>1</v>
          </cell>
          <cell r="E164">
            <v>1</v>
          </cell>
          <cell r="F164">
            <v>2</v>
          </cell>
          <cell r="G164">
            <v>2000</v>
          </cell>
          <cell r="H164">
            <v>2400</v>
          </cell>
          <cell r="K164" t="str">
            <v>Materiales y artículos de construcción y de reparación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</row>
        <row r="165">
          <cell r="A165">
            <v>20</v>
          </cell>
          <cell r="B165">
            <v>2017</v>
          </cell>
          <cell r="C165">
            <v>8300</v>
          </cell>
          <cell r="D165">
            <v>1</v>
          </cell>
          <cell r="E165">
            <v>1</v>
          </cell>
          <cell r="F165">
            <v>2</v>
          </cell>
          <cell r="G165">
            <v>2000</v>
          </cell>
          <cell r="H165">
            <v>2400</v>
          </cell>
          <cell r="I165">
            <v>246</v>
          </cell>
          <cell r="K165" t="str">
            <v>Material eléctrico y electrónico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</row>
        <row r="166">
          <cell r="A166">
            <v>21</v>
          </cell>
          <cell r="B166">
            <v>2017</v>
          </cell>
          <cell r="C166">
            <v>8300</v>
          </cell>
          <cell r="D166">
            <v>1</v>
          </cell>
          <cell r="E166">
            <v>1</v>
          </cell>
          <cell r="F166">
            <v>2</v>
          </cell>
          <cell r="G166">
            <v>2000</v>
          </cell>
          <cell r="H166">
            <v>2400</v>
          </cell>
          <cell r="I166">
            <v>246</v>
          </cell>
          <cell r="J166">
            <v>1</v>
          </cell>
          <cell r="K166" t="str">
            <v>Material eléctrico y electrónico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 t="str">
            <v>Pieza</v>
          </cell>
          <cell r="V166" t="str">
            <v>AE</v>
          </cell>
        </row>
        <row r="167">
          <cell r="A167">
            <v>22</v>
          </cell>
          <cell r="B167">
            <v>2017</v>
          </cell>
          <cell r="C167">
            <v>8300</v>
          </cell>
          <cell r="D167">
            <v>1</v>
          </cell>
          <cell r="E167">
            <v>1</v>
          </cell>
          <cell r="F167">
            <v>2</v>
          </cell>
          <cell r="G167">
            <v>2000</v>
          </cell>
          <cell r="H167">
            <v>2400</v>
          </cell>
          <cell r="I167">
            <v>248</v>
          </cell>
          <cell r="K167" t="str">
            <v>Materiales complementarios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A168">
            <v>23</v>
          </cell>
          <cell r="B168">
            <v>2017</v>
          </cell>
          <cell r="C168">
            <v>8300</v>
          </cell>
          <cell r="D168">
            <v>1</v>
          </cell>
          <cell r="E168">
            <v>1</v>
          </cell>
          <cell r="F168">
            <v>2</v>
          </cell>
          <cell r="G168">
            <v>2000</v>
          </cell>
          <cell r="H168">
            <v>2400</v>
          </cell>
          <cell r="I168">
            <v>248</v>
          </cell>
          <cell r="J168">
            <v>1</v>
          </cell>
          <cell r="K168" t="str">
            <v>Materiales complementarios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 t="str">
            <v>Pieza</v>
          </cell>
          <cell r="V168" t="str">
            <v>AE</v>
          </cell>
        </row>
        <row r="169">
          <cell r="A169">
            <v>24</v>
          </cell>
          <cell r="B169">
            <v>2017</v>
          </cell>
          <cell r="C169">
            <v>8300</v>
          </cell>
          <cell r="D169">
            <v>1</v>
          </cell>
          <cell r="E169">
            <v>1</v>
          </cell>
          <cell r="F169">
            <v>2</v>
          </cell>
          <cell r="G169">
            <v>2000</v>
          </cell>
          <cell r="H169">
            <v>2500</v>
          </cell>
          <cell r="K169" t="str">
            <v>Productos Químicos, Farmacéuticos y de Laboratorio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</row>
        <row r="170">
          <cell r="A170">
            <v>25</v>
          </cell>
          <cell r="B170">
            <v>2017</v>
          </cell>
          <cell r="C170">
            <v>8300</v>
          </cell>
          <cell r="D170">
            <v>1</v>
          </cell>
          <cell r="E170">
            <v>1</v>
          </cell>
          <cell r="F170">
            <v>2</v>
          </cell>
          <cell r="G170">
            <v>2000</v>
          </cell>
          <cell r="H170">
            <v>2500</v>
          </cell>
          <cell r="I170">
            <v>254</v>
          </cell>
          <cell r="K170" t="str">
            <v>Materiales, accesorios y suministros médicos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A171">
            <v>26</v>
          </cell>
          <cell r="B171">
            <v>2017</v>
          </cell>
          <cell r="C171">
            <v>8300</v>
          </cell>
          <cell r="D171">
            <v>1</v>
          </cell>
          <cell r="E171">
            <v>1</v>
          </cell>
          <cell r="F171">
            <v>2</v>
          </cell>
          <cell r="G171">
            <v>2000</v>
          </cell>
          <cell r="H171">
            <v>2500</v>
          </cell>
          <cell r="I171">
            <v>254</v>
          </cell>
          <cell r="J171">
            <v>1</v>
          </cell>
          <cell r="K171" t="str">
            <v>Materiales, accesorios y suministros médicos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>Pieza</v>
          </cell>
          <cell r="V171" t="str">
            <v>AE</v>
          </cell>
        </row>
        <row r="172">
          <cell r="A172">
            <v>27</v>
          </cell>
          <cell r="B172">
            <v>2017</v>
          </cell>
          <cell r="C172">
            <v>8300</v>
          </cell>
          <cell r="D172">
            <v>1</v>
          </cell>
          <cell r="E172">
            <v>1</v>
          </cell>
          <cell r="F172">
            <v>2</v>
          </cell>
          <cell r="G172">
            <v>2000</v>
          </cell>
          <cell r="H172">
            <v>2500</v>
          </cell>
          <cell r="I172">
            <v>255</v>
          </cell>
          <cell r="K172" t="str">
            <v>Materiales, accesorios y suministros de laboratorio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</row>
        <row r="173">
          <cell r="A173">
            <v>28</v>
          </cell>
          <cell r="B173">
            <v>2017</v>
          </cell>
          <cell r="C173">
            <v>8300</v>
          </cell>
          <cell r="D173">
            <v>1</v>
          </cell>
          <cell r="E173">
            <v>1</v>
          </cell>
          <cell r="F173">
            <v>2</v>
          </cell>
          <cell r="G173">
            <v>2000</v>
          </cell>
          <cell r="H173">
            <v>2500</v>
          </cell>
          <cell r="I173">
            <v>255</v>
          </cell>
          <cell r="J173">
            <v>1</v>
          </cell>
          <cell r="K173" t="str">
            <v>Materiales, accesorios y suministros de laboratorio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Pieza</v>
          </cell>
          <cell r="V173" t="str">
            <v>AE</v>
          </cell>
        </row>
        <row r="174">
          <cell r="A174">
            <v>29</v>
          </cell>
          <cell r="B174">
            <v>2017</v>
          </cell>
          <cell r="C174">
            <v>8300</v>
          </cell>
          <cell r="D174">
            <v>1</v>
          </cell>
          <cell r="E174">
            <v>1</v>
          </cell>
          <cell r="F174">
            <v>2</v>
          </cell>
          <cell r="G174">
            <v>2000</v>
          </cell>
          <cell r="H174">
            <v>2600</v>
          </cell>
          <cell r="K174" t="str">
            <v>Combustibles, lubricantes y aditivos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</row>
        <row r="175">
          <cell r="A175">
            <v>30</v>
          </cell>
          <cell r="B175">
            <v>2017</v>
          </cell>
          <cell r="C175">
            <v>8300</v>
          </cell>
          <cell r="D175">
            <v>1</v>
          </cell>
          <cell r="E175">
            <v>1</v>
          </cell>
          <cell r="F175">
            <v>2</v>
          </cell>
          <cell r="G175">
            <v>2000</v>
          </cell>
          <cell r="H175">
            <v>2600</v>
          </cell>
          <cell r="I175">
            <v>261</v>
          </cell>
          <cell r="K175" t="str">
            <v>Combustibles, lubricantes y aditivos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A176">
            <v>31</v>
          </cell>
          <cell r="B176">
            <v>2017</v>
          </cell>
          <cell r="C176">
            <v>8300</v>
          </cell>
          <cell r="D176">
            <v>1</v>
          </cell>
          <cell r="E176">
            <v>1</v>
          </cell>
          <cell r="F176">
            <v>2</v>
          </cell>
          <cell r="G176">
            <v>2000</v>
          </cell>
          <cell r="H176">
            <v>2600</v>
          </cell>
          <cell r="I176">
            <v>261</v>
          </cell>
          <cell r="J176">
            <v>1</v>
          </cell>
          <cell r="K176" t="str">
            <v>Gasolina y diésel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 t="str">
            <v>Litros</v>
          </cell>
          <cell r="V176" t="str">
            <v>AE</v>
          </cell>
        </row>
        <row r="177">
          <cell r="A177">
            <v>32</v>
          </cell>
          <cell r="B177">
            <v>2017</v>
          </cell>
          <cell r="C177">
            <v>8300</v>
          </cell>
          <cell r="D177">
            <v>1</v>
          </cell>
          <cell r="E177">
            <v>1</v>
          </cell>
          <cell r="F177">
            <v>2</v>
          </cell>
          <cell r="G177">
            <v>2000</v>
          </cell>
          <cell r="H177">
            <v>2700</v>
          </cell>
          <cell r="K177" t="str">
            <v>Vestuario, Blancos, Prendas de Protección y Artículos Deportivos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A178">
            <v>33</v>
          </cell>
          <cell r="B178">
            <v>2017</v>
          </cell>
          <cell r="C178">
            <v>8300</v>
          </cell>
          <cell r="D178">
            <v>1</v>
          </cell>
          <cell r="E178">
            <v>1</v>
          </cell>
          <cell r="F178">
            <v>2</v>
          </cell>
          <cell r="G178">
            <v>2000</v>
          </cell>
          <cell r="H178">
            <v>2700</v>
          </cell>
          <cell r="I178">
            <v>271</v>
          </cell>
          <cell r="K178" t="str">
            <v>Vestuario y uniformes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A179">
            <v>34</v>
          </cell>
          <cell r="B179">
            <v>2017</v>
          </cell>
          <cell r="C179">
            <v>8300</v>
          </cell>
          <cell r="D179">
            <v>1</v>
          </cell>
          <cell r="E179">
            <v>1</v>
          </cell>
          <cell r="F179">
            <v>2</v>
          </cell>
          <cell r="G179">
            <v>2000</v>
          </cell>
          <cell r="H179">
            <v>2700</v>
          </cell>
          <cell r="I179">
            <v>271</v>
          </cell>
          <cell r="J179">
            <v>1</v>
          </cell>
          <cell r="K179" t="str">
            <v>Vestuario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>Par
Pieza</v>
          </cell>
          <cell r="V179" t="str">
            <v>AE</v>
          </cell>
        </row>
        <row r="180">
          <cell r="A180">
            <v>35</v>
          </cell>
          <cell r="B180">
            <v>2017</v>
          </cell>
          <cell r="C180">
            <v>8300</v>
          </cell>
          <cell r="D180">
            <v>1</v>
          </cell>
          <cell r="E180">
            <v>1</v>
          </cell>
          <cell r="F180">
            <v>2</v>
          </cell>
          <cell r="G180">
            <v>2000</v>
          </cell>
          <cell r="H180">
            <v>2700</v>
          </cell>
          <cell r="I180">
            <v>273</v>
          </cell>
          <cell r="K180" t="str">
            <v>Artículos deportivos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</row>
        <row r="181">
          <cell r="A181">
            <v>36</v>
          </cell>
          <cell r="B181">
            <v>2017</v>
          </cell>
          <cell r="C181">
            <v>8300</v>
          </cell>
          <cell r="D181">
            <v>1</v>
          </cell>
          <cell r="E181">
            <v>1</v>
          </cell>
          <cell r="F181">
            <v>2</v>
          </cell>
          <cell r="G181">
            <v>2000</v>
          </cell>
          <cell r="H181">
            <v>2700</v>
          </cell>
          <cell r="I181">
            <v>273</v>
          </cell>
          <cell r="J181">
            <v>1</v>
          </cell>
          <cell r="K181" t="str">
            <v>Artículos deportivos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>Pieza</v>
          </cell>
          <cell r="V181" t="str">
            <v>AE</v>
          </cell>
        </row>
        <row r="182">
          <cell r="A182">
            <v>37</v>
          </cell>
          <cell r="B182">
            <v>2017</v>
          </cell>
          <cell r="C182">
            <v>8300</v>
          </cell>
          <cell r="D182">
            <v>1</v>
          </cell>
          <cell r="E182">
            <v>1</v>
          </cell>
          <cell r="F182">
            <v>2</v>
          </cell>
          <cell r="G182">
            <v>2000</v>
          </cell>
          <cell r="H182">
            <v>2700</v>
          </cell>
          <cell r="I182">
            <v>275</v>
          </cell>
          <cell r="K182" t="str">
            <v>Blancos y otros productos textiles, excepto prendas de vestir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</row>
        <row r="183">
          <cell r="A183">
            <v>38</v>
          </cell>
          <cell r="B183">
            <v>2017</v>
          </cell>
          <cell r="C183">
            <v>8300</v>
          </cell>
          <cell r="D183">
            <v>1</v>
          </cell>
          <cell r="E183">
            <v>1</v>
          </cell>
          <cell r="F183">
            <v>2</v>
          </cell>
          <cell r="G183">
            <v>2000</v>
          </cell>
          <cell r="H183">
            <v>2700</v>
          </cell>
          <cell r="I183">
            <v>275</v>
          </cell>
          <cell r="J183">
            <v>1</v>
          </cell>
          <cell r="K183" t="str">
            <v xml:space="preserve">Blancos 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 t="str">
            <v>Pieza</v>
          </cell>
          <cell r="V183" t="str">
            <v>AE</v>
          </cell>
        </row>
        <row r="184">
          <cell r="A184">
            <v>39</v>
          </cell>
          <cell r="B184">
            <v>2017</v>
          </cell>
          <cell r="C184">
            <v>8300</v>
          </cell>
          <cell r="D184">
            <v>1</v>
          </cell>
          <cell r="E184">
            <v>1</v>
          </cell>
          <cell r="F184">
            <v>2</v>
          </cell>
          <cell r="G184">
            <v>3000</v>
          </cell>
          <cell r="K184" t="str">
            <v>SERVICIOS GENERALES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</row>
        <row r="185">
          <cell r="A185">
            <v>40</v>
          </cell>
          <cell r="B185">
            <v>2017</v>
          </cell>
          <cell r="C185">
            <v>8300</v>
          </cell>
          <cell r="D185">
            <v>1</v>
          </cell>
          <cell r="E185">
            <v>1</v>
          </cell>
          <cell r="F185">
            <v>2</v>
          </cell>
          <cell r="G185">
            <v>3000</v>
          </cell>
          <cell r="H185">
            <v>3100</v>
          </cell>
          <cell r="K185" t="str">
            <v>Servicios básicos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</row>
        <row r="186">
          <cell r="A186">
            <v>41</v>
          </cell>
          <cell r="B186">
            <v>2017</v>
          </cell>
          <cell r="C186">
            <v>8300</v>
          </cell>
          <cell r="D186">
            <v>1</v>
          </cell>
          <cell r="E186">
            <v>1</v>
          </cell>
          <cell r="F186">
            <v>2</v>
          </cell>
          <cell r="G186">
            <v>3000</v>
          </cell>
          <cell r="H186">
            <v>3100</v>
          </cell>
          <cell r="I186">
            <v>317</v>
          </cell>
          <cell r="K186" t="str">
            <v>Servicios de acceso de Internet, redes y procesamiento de información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</row>
        <row r="187">
          <cell r="A187">
            <v>42</v>
          </cell>
          <cell r="B187">
            <v>2017</v>
          </cell>
          <cell r="C187">
            <v>8300</v>
          </cell>
          <cell r="D187">
            <v>1</v>
          </cell>
          <cell r="E187">
            <v>1</v>
          </cell>
          <cell r="F187">
            <v>2</v>
          </cell>
          <cell r="G187">
            <v>3000</v>
          </cell>
          <cell r="H187">
            <v>3100</v>
          </cell>
          <cell r="I187">
            <v>317</v>
          </cell>
          <cell r="J187">
            <v>1</v>
          </cell>
          <cell r="K187" t="str">
            <v>Servicios de conducción de señales analógicas y digitales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>Servicio</v>
          </cell>
          <cell r="V187" t="str">
            <v>AE</v>
          </cell>
        </row>
        <row r="188">
          <cell r="A188">
            <v>43</v>
          </cell>
          <cell r="B188">
            <v>2017</v>
          </cell>
          <cell r="C188">
            <v>8300</v>
          </cell>
          <cell r="D188">
            <v>1</v>
          </cell>
          <cell r="E188">
            <v>1</v>
          </cell>
          <cell r="F188">
            <v>2</v>
          </cell>
          <cell r="G188">
            <v>3000</v>
          </cell>
          <cell r="H188">
            <v>3300</v>
          </cell>
          <cell r="K188" t="str">
            <v>Servicios Profesionales, Científicos, Técnicos y Otros Servicios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A189">
            <v>44</v>
          </cell>
          <cell r="B189">
            <v>2017</v>
          </cell>
          <cell r="C189">
            <v>8300</v>
          </cell>
          <cell r="D189">
            <v>1</v>
          </cell>
          <cell r="E189">
            <v>1</v>
          </cell>
          <cell r="F189">
            <v>2</v>
          </cell>
          <cell r="G189">
            <v>3000</v>
          </cell>
          <cell r="H189">
            <v>3300</v>
          </cell>
          <cell r="I189">
            <v>335</v>
          </cell>
          <cell r="K189" t="str">
            <v>Servicios de investigación científica y de desarrollo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A190">
            <v>45</v>
          </cell>
          <cell r="B190">
            <v>2017</v>
          </cell>
          <cell r="C190">
            <v>8300</v>
          </cell>
          <cell r="D190">
            <v>1</v>
          </cell>
          <cell r="E190">
            <v>1</v>
          </cell>
          <cell r="F190">
            <v>2</v>
          </cell>
          <cell r="G190">
            <v>3000</v>
          </cell>
          <cell r="H190">
            <v>3300</v>
          </cell>
          <cell r="I190">
            <v>335</v>
          </cell>
          <cell r="J190">
            <v>1</v>
          </cell>
          <cell r="K190" t="str">
            <v>Elaboración de manuales de procedimientos, protocolos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>Servicio</v>
          </cell>
          <cell r="V190" t="str">
            <v>AE</v>
          </cell>
        </row>
        <row r="191">
          <cell r="A191">
            <v>46</v>
          </cell>
          <cell r="B191">
            <v>2017</v>
          </cell>
          <cell r="C191">
            <v>8300</v>
          </cell>
          <cell r="D191">
            <v>1</v>
          </cell>
          <cell r="E191">
            <v>1</v>
          </cell>
          <cell r="F191">
            <v>2</v>
          </cell>
          <cell r="G191">
            <v>3000</v>
          </cell>
          <cell r="H191">
            <v>3600</v>
          </cell>
          <cell r="K191" t="str">
            <v>Servicios de Comunicación Social y Publicidad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</row>
        <row r="192">
          <cell r="A192">
            <v>47</v>
          </cell>
          <cell r="B192">
            <v>2017</v>
          </cell>
          <cell r="C192">
            <v>8300</v>
          </cell>
          <cell r="D192">
            <v>1</v>
          </cell>
          <cell r="E192">
            <v>1</v>
          </cell>
          <cell r="F192">
            <v>2</v>
          </cell>
          <cell r="G192">
            <v>3000</v>
          </cell>
          <cell r="H192">
            <v>3600</v>
          </cell>
          <cell r="I192">
            <v>361</v>
          </cell>
          <cell r="K192" t="str">
            <v>Difusión por radio, televisión y otros medios de mensajes sobre programas y actividades gubernamentales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3">
          <cell r="A193">
            <v>48</v>
          </cell>
          <cell r="B193">
            <v>2017</v>
          </cell>
          <cell r="C193">
            <v>8300</v>
          </cell>
          <cell r="D193">
            <v>1</v>
          </cell>
          <cell r="E193">
            <v>1</v>
          </cell>
          <cell r="F193">
            <v>2</v>
          </cell>
          <cell r="G193">
            <v>3000</v>
          </cell>
          <cell r="H193">
            <v>3600</v>
          </cell>
          <cell r="I193">
            <v>361</v>
          </cell>
          <cell r="J193">
            <v>1</v>
          </cell>
          <cell r="K193" t="str">
            <v>Difusión de mensajes sobre programas y actividades gubernamentales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 t="str">
            <v>Servicio</v>
          </cell>
          <cell r="V193" t="str">
            <v>AE</v>
          </cell>
        </row>
        <row r="194">
          <cell r="A194">
            <v>49</v>
          </cell>
          <cell r="B194">
            <v>2017</v>
          </cell>
          <cell r="C194">
            <v>8300</v>
          </cell>
          <cell r="D194">
            <v>1</v>
          </cell>
          <cell r="E194">
            <v>1</v>
          </cell>
          <cell r="F194">
            <v>2</v>
          </cell>
          <cell r="G194">
            <v>3000</v>
          </cell>
          <cell r="H194">
            <v>3700</v>
          </cell>
          <cell r="K194" t="str">
            <v xml:space="preserve"> Servicios de Traslado y Viáticos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>
            <v>50</v>
          </cell>
          <cell r="B195">
            <v>2017</v>
          </cell>
          <cell r="C195">
            <v>8300</v>
          </cell>
          <cell r="D195">
            <v>1</v>
          </cell>
          <cell r="E195">
            <v>1</v>
          </cell>
          <cell r="F195">
            <v>2</v>
          </cell>
          <cell r="G195">
            <v>3000</v>
          </cell>
          <cell r="H195">
            <v>3700</v>
          </cell>
          <cell r="I195">
            <v>371</v>
          </cell>
          <cell r="K195" t="str">
            <v xml:space="preserve"> Pasajes aéreos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</row>
        <row r="196">
          <cell r="A196">
            <v>51</v>
          </cell>
          <cell r="B196">
            <v>2017</v>
          </cell>
          <cell r="C196">
            <v>8300</v>
          </cell>
          <cell r="D196">
            <v>1</v>
          </cell>
          <cell r="E196">
            <v>1</v>
          </cell>
          <cell r="F196">
            <v>2</v>
          </cell>
          <cell r="G196">
            <v>3000</v>
          </cell>
          <cell r="H196">
            <v>3700</v>
          </cell>
          <cell r="I196">
            <v>371</v>
          </cell>
          <cell r="J196">
            <v>1</v>
          </cell>
          <cell r="K196" t="str">
            <v xml:space="preserve">Pasajes aéreos nacionales 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 t="str">
            <v>Traslado</v>
          </cell>
          <cell r="V196" t="str">
            <v>AE</v>
          </cell>
        </row>
        <row r="197">
          <cell r="A197">
            <v>52</v>
          </cell>
          <cell r="B197">
            <v>2017</v>
          </cell>
          <cell r="C197">
            <v>8300</v>
          </cell>
          <cell r="D197">
            <v>1</v>
          </cell>
          <cell r="E197">
            <v>1</v>
          </cell>
          <cell r="F197">
            <v>2</v>
          </cell>
          <cell r="G197">
            <v>3000</v>
          </cell>
          <cell r="H197">
            <v>3700</v>
          </cell>
          <cell r="I197">
            <v>372</v>
          </cell>
          <cell r="K197" t="str">
            <v>Pasajes terrestres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A198">
            <v>53</v>
          </cell>
          <cell r="B198">
            <v>2017</v>
          </cell>
          <cell r="C198">
            <v>8300</v>
          </cell>
          <cell r="D198">
            <v>1</v>
          </cell>
          <cell r="E198">
            <v>1</v>
          </cell>
          <cell r="F198">
            <v>2</v>
          </cell>
          <cell r="G198">
            <v>3000</v>
          </cell>
          <cell r="H198">
            <v>3700</v>
          </cell>
          <cell r="I198">
            <v>372</v>
          </cell>
          <cell r="J198">
            <v>1</v>
          </cell>
          <cell r="K198" t="str">
            <v xml:space="preserve">Pasajes terrestres nacionales 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 t="str">
            <v>Traslado</v>
          </cell>
          <cell r="V198" t="str">
            <v>AE</v>
          </cell>
        </row>
        <row r="199">
          <cell r="A199">
            <v>54</v>
          </cell>
          <cell r="B199">
            <v>2017</v>
          </cell>
          <cell r="C199">
            <v>8300</v>
          </cell>
          <cell r="D199">
            <v>1</v>
          </cell>
          <cell r="E199">
            <v>1</v>
          </cell>
          <cell r="F199">
            <v>2</v>
          </cell>
          <cell r="G199">
            <v>3000</v>
          </cell>
          <cell r="H199">
            <v>3700</v>
          </cell>
          <cell r="I199">
            <v>375</v>
          </cell>
          <cell r="K199" t="str">
            <v>Viáticos en el país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</row>
        <row r="200">
          <cell r="A200">
            <v>55</v>
          </cell>
          <cell r="B200">
            <v>2017</v>
          </cell>
          <cell r="C200">
            <v>8300</v>
          </cell>
          <cell r="D200">
            <v>1</v>
          </cell>
          <cell r="E200">
            <v>1</v>
          </cell>
          <cell r="F200">
            <v>2</v>
          </cell>
          <cell r="G200">
            <v>3000</v>
          </cell>
          <cell r="H200">
            <v>3700</v>
          </cell>
          <cell r="I200">
            <v>375</v>
          </cell>
          <cell r="J200">
            <v>1</v>
          </cell>
          <cell r="K200" t="str">
            <v xml:space="preserve">Viáticos nacionales 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 t="str">
            <v>Traslado</v>
          </cell>
          <cell r="V200" t="str">
            <v>AE</v>
          </cell>
        </row>
        <row r="201">
          <cell r="A201">
            <v>56</v>
          </cell>
          <cell r="B201">
            <v>2017</v>
          </cell>
          <cell r="C201">
            <v>8300</v>
          </cell>
          <cell r="D201">
            <v>1</v>
          </cell>
          <cell r="E201">
            <v>1</v>
          </cell>
          <cell r="F201">
            <v>2</v>
          </cell>
          <cell r="G201">
            <v>5000</v>
          </cell>
          <cell r="K201" t="str">
            <v>BIENES MUEBLES, INMUEBLES E INTANGIBLES</v>
          </cell>
          <cell r="L201">
            <v>740287</v>
          </cell>
          <cell r="M201">
            <v>0</v>
          </cell>
          <cell r="N201">
            <v>740287</v>
          </cell>
          <cell r="O201">
            <v>0</v>
          </cell>
          <cell r="P201">
            <v>0</v>
          </cell>
          <cell r="Q201">
            <v>0</v>
          </cell>
          <cell r="R201">
            <v>740287</v>
          </cell>
        </row>
        <row r="202">
          <cell r="A202">
            <v>57</v>
          </cell>
          <cell r="B202">
            <v>2017</v>
          </cell>
          <cell r="C202">
            <v>8300</v>
          </cell>
          <cell r="D202">
            <v>1</v>
          </cell>
          <cell r="E202">
            <v>1</v>
          </cell>
          <cell r="F202">
            <v>2</v>
          </cell>
          <cell r="G202">
            <v>5000</v>
          </cell>
          <cell r="H202">
            <v>5100</v>
          </cell>
          <cell r="K202" t="str">
            <v>Mobiliario y Equipo de Administración</v>
          </cell>
          <cell r="L202">
            <v>738287</v>
          </cell>
          <cell r="M202">
            <v>0</v>
          </cell>
          <cell r="N202">
            <v>738287</v>
          </cell>
          <cell r="O202">
            <v>0</v>
          </cell>
          <cell r="P202">
            <v>0</v>
          </cell>
          <cell r="Q202">
            <v>0</v>
          </cell>
          <cell r="R202">
            <v>738287</v>
          </cell>
        </row>
        <row r="203">
          <cell r="A203">
            <v>58</v>
          </cell>
          <cell r="B203">
            <v>2017</v>
          </cell>
          <cell r="C203">
            <v>8300</v>
          </cell>
          <cell r="D203">
            <v>1</v>
          </cell>
          <cell r="E203">
            <v>1</v>
          </cell>
          <cell r="F203">
            <v>2</v>
          </cell>
          <cell r="G203">
            <v>5000</v>
          </cell>
          <cell r="H203">
            <v>5100</v>
          </cell>
          <cell r="I203">
            <v>511</v>
          </cell>
          <cell r="K203" t="str">
            <v>Muebles de oficina y estantería</v>
          </cell>
          <cell r="L203">
            <v>220787</v>
          </cell>
          <cell r="M203">
            <v>0</v>
          </cell>
          <cell r="N203">
            <v>220787</v>
          </cell>
          <cell r="O203">
            <v>0</v>
          </cell>
          <cell r="P203">
            <v>0</v>
          </cell>
          <cell r="Q203">
            <v>0</v>
          </cell>
          <cell r="R203">
            <v>220787</v>
          </cell>
        </row>
        <row r="204">
          <cell r="A204">
            <v>59</v>
          </cell>
          <cell r="B204">
            <v>2017</v>
          </cell>
          <cell r="C204">
            <v>8300</v>
          </cell>
          <cell r="D204">
            <v>1</v>
          </cell>
          <cell r="E204">
            <v>1</v>
          </cell>
          <cell r="F204">
            <v>2</v>
          </cell>
          <cell r="G204">
            <v>5000</v>
          </cell>
          <cell r="H204">
            <v>5100</v>
          </cell>
          <cell r="I204">
            <v>511</v>
          </cell>
          <cell r="J204">
            <v>1</v>
          </cell>
          <cell r="K204" t="str">
            <v xml:space="preserve">Anaquel   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 t="str">
            <v>Pieza</v>
          </cell>
          <cell r="V204" t="str">
            <v>FC</v>
          </cell>
        </row>
        <row r="205">
          <cell r="A205">
            <v>60</v>
          </cell>
          <cell r="B205">
            <v>2017</v>
          </cell>
          <cell r="C205">
            <v>8300</v>
          </cell>
          <cell r="D205">
            <v>1</v>
          </cell>
          <cell r="E205">
            <v>1</v>
          </cell>
          <cell r="F205">
            <v>2</v>
          </cell>
          <cell r="G205">
            <v>5000</v>
          </cell>
          <cell r="H205">
            <v>5100</v>
          </cell>
          <cell r="I205">
            <v>511</v>
          </cell>
          <cell r="J205">
            <v>2</v>
          </cell>
          <cell r="K205" t="str">
            <v>Archivero</v>
          </cell>
          <cell r="L205">
            <v>52499</v>
          </cell>
          <cell r="M205">
            <v>0</v>
          </cell>
          <cell r="N205">
            <v>52499</v>
          </cell>
          <cell r="O205">
            <v>0</v>
          </cell>
          <cell r="P205">
            <v>0</v>
          </cell>
          <cell r="Q205">
            <v>0</v>
          </cell>
          <cell r="R205">
            <v>52499</v>
          </cell>
          <cell r="S205" t="str">
            <v>Pieza</v>
          </cell>
          <cell r="T205">
            <v>8</v>
          </cell>
          <cell r="V205" t="str">
            <v>FC</v>
          </cell>
        </row>
        <row r="206">
          <cell r="A206">
            <v>61</v>
          </cell>
          <cell r="B206">
            <v>2017</v>
          </cell>
          <cell r="C206">
            <v>8300</v>
          </cell>
          <cell r="D206">
            <v>1</v>
          </cell>
          <cell r="E206">
            <v>1</v>
          </cell>
          <cell r="F206">
            <v>2</v>
          </cell>
          <cell r="G206">
            <v>5000</v>
          </cell>
          <cell r="H206">
            <v>5100</v>
          </cell>
          <cell r="I206">
            <v>511</v>
          </cell>
          <cell r="J206">
            <v>3</v>
          </cell>
          <cell r="K206" t="str">
            <v>Armario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 t="str">
            <v>Pieza</v>
          </cell>
          <cell r="V206" t="str">
            <v>FC</v>
          </cell>
        </row>
        <row r="207">
          <cell r="A207">
            <v>62</v>
          </cell>
          <cell r="B207">
            <v>2017</v>
          </cell>
          <cell r="C207">
            <v>8300</v>
          </cell>
          <cell r="D207">
            <v>1</v>
          </cell>
          <cell r="E207">
            <v>1</v>
          </cell>
          <cell r="F207">
            <v>2</v>
          </cell>
          <cell r="G207">
            <v>5000</v>
          </cell>
          <cell r="H207">
            <v>5100</v>
          </cell>
          <cell r="I207">
            <v>511</v>
          </cell>
          <cell r="J207">
            <v>4</v>
          </cell>
          <cell r="K207" t="str">
            <v>Banco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 t="str">
            <v>Pieza</v>
          </cell>
          <cell r="V207" t="str">
            <v>FC</v>
          </cell>
        </row>
        <row r="208">
          <cell r="A208">
            <v>63</v>
          </cell>
          <cell r="B208">
            <v>2017</v>
          </cell>
          <cell r="C208">
            <v>8300</v>
          </cell>
          <cell r="D208">
            <v>1</v>
          </cell>
          <cell r="E208">
            <v>1</v>
          </cell>
          <cell r="F208">
            <v>2</v>
          </cell>
          <cell r="G208">
            <v>5000</v>
          </cell>
          <cell r="H208">
            <v>5100</v>
          </cell>
          <cell r="I208">
            <v>511</v>
          </cell>
          <cell r="J208">
            <v>5</v>
          </cell>
          <cell r="K208" t="str">
            <v xml:space="preserve">Cajonera   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 t="str">
            <v>Pieza</v>
          </cell>
          <cell r="V208" t="str">
            <v>FC</v>
          </cell>
        </row>
        <row r="209">
          <cell r="A209">
            <v>64</v>
          </cell>
          <cell r="B209">
            <v>2017</v>
          </cell>
          <cell r="C209">
            <v>8300</v>
          </cell>
          <cell r="D209">
            <v>1</v>
          </cell>
          <cell r="E209">
            <v>1</v>
          </cell>
          <cell r="F209">
            <v>2</v>
          </cell>
          <cell r="G209">
            <v>5000</v>
          </cell>
          <cell r="H209">
            <v>5100</v>
          </cell>
          <cell r="I209">
            <v>511</v>
          </cell>
          <cell r="J209">
            <v>6</v>
          </cell>
          <cell r="K209" t="str">
            <v>Credenza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 t="str">
            <v>Pieza</v>
          </cell>
          <cell r="V209" t="str">
            <v>FC</v>
          </cell>
        </row>
        <row r="210">
          <cell r="A210">
            <v>65</v>
          </cell>
          <cell r="B210">
            <v>2017</v>
          </cell>
          <cell r="C210">
            <v>8300</v>
          </cell>
          <cell r="D210">
            <v>1</v>
          </cell>
          <cell r="E210">
            <v>1</v>
          </cell>
          <cell r="F210">
            <v>2</v>
          </cell>
          <cell r="G210">
            <v>5000</v>
          </cell>
          <cell r="H210">
            <v>5100</v>
          </cell>
          <cell r="I210">
            <v>511</v>
          </cell>
          <cell r="J210">
            <v>7</v>
          </cell>
          <cell r="K210" t="str">
            <v xml:space="preserve">Escritorio </v>
          </cell>
          <cell r="L210">
            <v>52479</v>
          </cell>
          <cell r="M210">
            <v>0</v>
          </cell>
          <cell r="N210">
            <v>52479</v>
          </cell>
          <cell r="P210">
            <v>0</v>
          </cell>
          <cell r="Q210">
            <v>0</v>
          </cell>
          <cell r="R210">
            <v>52479</v>
          </cell>
          <cell r="S210" t="str">
            <v>Pieza</v>
          </cell>
          <cell r="T210">
            <v>10</v>
          </cell>
          <cell r="V210" t="str">
            <v>FC</v>
          </cell>
        </row>
        <row r="211">
          <cell r="A211">
            <v>66</v>
          </cell>
          <cell r="B211">
            <v>2017</v>
          </cell>
          <cell r="C211">
            <v>8300</v>
          </cell>
          <cell r="D211">
            <v>1</v>
          </cell>
          <cell r="E211">
            <v>1</v>
          </cell>
          <cell r="F211">
            <v>2</v>
          </cell>
          <cell r="G211">
            <v>5000</v>
          </cell>
          <cell r="H211">
            <v>5100</v>
          </cell>
          <cell r="I211">
            <v>511</v>
          </cell>
          <cell r="J211">
            <v>8</v>
          </cell>
          <cell r="K211" t="str">
            <v>Estación de trabajo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 t="str">
            <v>Pieza</v>
          </cell>
          <cell r="V211" t="str">
            <v>FC</v>
          </cell>
        </row>
        <row r="212">
          <cell r="A212">
            <v>67</v>
          </cell>
          <cell r="B212">
            <v>2017</v>
          </cell>
          <cell r="C212">
            <v>8300</v>
          </cell>
          <cell r="D212">
            <v>1</v>
          </cell>
          <cell r="E212">
            <v>1</v>
          </cell>
          <cell r="F212">
            <v>2</v>
          </cell>
          <cell r="G212">
            <v>5000</v>
          </cell>
          <cell r="H212">
            <v>5100</v>
          </cell>
          <cell r="I212">
            <v>511</v>
          </cell>
          <cell r="J212">
            <v>9</v>
          </cell>
          <cell r="K212" t="str">
            <v>Estante</v>
          </cell>
          <cell r="L212">
            <v>0</v>
          </cell>
          <cell r="M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 t="str">
            <v>Pieza</v>
          </cell>
          <cell r="V212" t="str">
            <v>FC</v>
          </cell>
        </row>
        <row r="213">
          <cell r="A213">
            <v>68</v>
          </cell>
          <cell r="B213">
            <v>2017</v>
          </cell>
          <cell r="C213">
            <v>8300</v>
          </cell>
          <cell r="D213">
            <v>1</v>
          </cell>
          <cell r="E213">
            <v>1</v>
          </cell>
          <cell r="F213">
            <v>2</v>
          </cell>
          <cell r="G213">
            <v>5000</v>
          </cell>
          <cell r="H213">
            <v>5100</v>
          </cell>
          <cell r="I213">
            <v>511</v>
          </cell>
          <cell r="J213">
            <v>10</v>
          </cell>
          <cell r="K213" t="str">
            <v>Gaveta</v>
          </cell>
          <cell r="L213">
            <v>0</v>
          </cell>
          <cell r="M213">
            <v>0</v>
          </cell>
          <cell r="N213">
            <v>0</v>
          </cell>
          <cell r="P213">
            <v>0</v>
          </cell>
          <cell r="Q213">
            <v>0</v>
          </cell>
          <cell r="R213">
            <v>0</v>
          </cell>
          <cell r="S213" t="str">
            <v>Pieza</v>
          </cell>
          <cell r="V213" t="str">
            <v>FC</v>
          </cell>
        </row>
        <row r="214">
          <cell r="A214">
            <v>69</v>
          </cell>
          <cell r="B214">
            <v>2017</v>
          </cell>
          <cell r="C214">
            <v>8300</v>
          </cell>
          <cell r="D214">
            <v>1</v>
          </cell>
          <cell r="E214">
            <v>1</v>
          </cell>
          <cell r="F214">
            <v>2</v>
          </cell>
          <cell r="G214">
            <v>5000</v>
          </cell>
          <cell r="H214">
            <v>5100</v>
          </cell>
          <cell r="I214">
            <v>511</v>
          </cell>
          <cell r="J214">
            <v>11</v>
          </cell>
          <cell r="K214" t="str">
            <v xml:space="preserve">Librero   </v>
          </cell>
          <cell r="L214">
            <v>0</v>
          </cell>
          <cell r="M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 t="str">
            <v>Pieza</v>
          </cell>
          <cell r="V214" t="str">
            <v>FC</v>
          </cell>
        </row>
        <row r="215">
          <cell r="A215">
            <v>70</v>
          </cell>
          <cell r="B215">
            <v>2017</v>
          </cell>
          <cell r="C215">
            <v>8300</v>
          </cell>
          <cell r="D215">
            <v>1</v>
          </cell>
          <cell r="E215">
            <v>1</v>
          </cell>
          <cell r="F215">
            <v>2</v>
          </cell>
          <cell r="G215">
            <v>5000</v>
          </cell>
          <cell r="H215">
            <v>5100</v>
          </cell>
          <cell r="I215">
            <v>511</v>
          </cell>
          <cell r="J215">
            <v>12</v>
          </cell>
          <cell r="K215" t="str">
            <v>Locker</v>
          </cell>
          <cell r="L215">
            <v>0</v>
          </cell>
          <cell r="M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 t="str">
            <v>Pieza</v>
          </cell>
          <cell r="V215" t="str">
            <v>FC</v>
          </cell>
        </row>
        <row r="216">
          <cell r="A216">
            <v>71</v>
          </cell>
          <cell r="B216">
            <v>2017</v>
          </cell>
          <cell r="C216">
            <v>8300</v>
          </cell>
          <cell r="D216">
            <v>1</v>
          </cell>
          <cell r="E216">
            <v>1</v>
          </cell>
          <cell r="F216">
            <v>2</v>
          </cell>
          <cell r="G216">
            <v>5000</v>
          </cell>
          <cell r="H216">
            <v>5100</v>
          </cell>
          <cell r="I216">
            <v>511</v>
          </cell>
          <cell r="J216">
            <v>13</v>
          </cell>
          <cell r="K216" t="str">
            <v>Mesa</v>
          </cell>
          <cell r="L216">
            <v>18710</v>
          </cell>
          <cell r="M216">
            <v>0</v>
          </cell>
          <cell r="N216">
            <v>18710</v>
          </cell>
          <cell r="P216">
            <v>0</v>
          </cell>
          <cell r="Q216">
            <v>0</v>
          </cell>
          <cell r="R216">
            <v>18710</v>
          </cell>
          <cell r="S216" t="str">
            <v>Pieza</v>
          </cell>
          <cell r="T216">
            <v>4</v>
          </cell>
          <cell r="V216" t="str">
            <v>FC</v>
          </cell>
        </row>
        <row r="217">
          <cell r="A217">
            <v>72</v>
          </cell>
          <cell r="B217">
            <v>2017</v>
          </cell>
          <cell r="C217">
            <v>8300</v>
          </cell>
          <cell r="D217">
            <v>1</v>
          </cell>
          <cell r="E217">
            <v>1</v>
          </cell>
          <cell r="F217">
            <v>2</v>
          </cell>
          <cell r="G217">
            <v>5000</v>
          </cell>
          <cell r="H217">
            <v>5100</v>
          </cell>
          <cell r="I217">
            <v>511</v>
          </cell>
          <cell r="J217">
            <v>14</v>
          </cell>
          <cell r="K217" t="str">
            <v>Módulo de atención</v>
          </cell>
          <cell r="L217">
            <v>27840</v>
          </cell>
          <cell r="M217">
            <v>0</v>
          </cell>
          <cell r="N217">
            <v>27840</v>
          </cell>
          <cell r="P217">
            <v>0</v>
          </cell>
          <cell r="Q217">
            <v>0</v>
          </cell>
          <cell r="R217">
            <v>27840</v>
          </cell>
          <cell r="S217" t="str">
            <v>Pieza</v>
          </cell>
          <cell r="V217" t="str">
            <v>FC</v>
          </cell>
        </row>
        <row r="218">
          <cell r="A218">
            <v>73</v>
          </cell>
          <cell r="B218">
            <v>2017</v>
          </cell>
          <cell r="C218">
            <v>8300</v>
          </cell>
          <cell r="D218">
            <v>1</v>
          </cell>
          <cell r="E218">
            <v>1</v>
          </cell>
          <cell r="F218">
            <v>2</v>
          </cell>
          <cell r="G218">
            <v>5000</v>
          </cell>
          <cell r="H218">
            <v>5100</v>
          </cell>
          <cell r="I218">
            <v>511</v>
          </cell>
          <cell r="J218">
            <v>15</v>
          </cell>
          <cell r="K218" t="str">
            <v>Mostrador para recepción</v>
          </cell>
          <cell r="M218">
            <v>0</v>
          </cell>
          <cell r="N218">
            <v>0</v>
          </cell>
          <cell r="P218">
            <v>0</v>
          </cell>
          <cell r="Q218">
            <v>0</v>
          </cell>
          <cell r="R218">
            <v>0</v>
          </cell>
          <cell r="S218" t="str">
            <v>Pieza</v>
          </cell>
          <cell r="V218" t="str">
            <v>FC</v>
          </cell>
        </row>
        <row r="219">
          <cell r="A219">
            <v>74</v>
          </cell>
          <cell r="B219">
            <v>2017</v>
          </cell>
          <cell r="C219">
            <v>8300</v>
          </cell>
          <cell r="D219">
            <v>1</v>
          </cell>
          <cell r="E219">
            <v>1</v>
          </cell>
          <cell r="F219">
            <v>2</v>
          </cell>
          <cell r="G219">
            <v>5000</v>
          </cell>
          <cell r="H219">
            <v>5100</v>
          </cell>
          <cell r="I219">
            <v>511</v>
          </cell>
          <cell r="J219">
            <v>16</v>
          </cell>
          <cell r="K219" t="str">
            <v>Mueble multiusos con llave</v>
          </cell>
          <cell r="M219">
            <v>0</v>
          </cell>
          <cell r="N219">
            <v>0</v>
          </cell>
          <cell r="P219">
            <v>0</v>
          </cell>
          <cell r="Q219">
            <v>0</v>
          </cell>
          <cell r="R219">
            <v>0</v>
          </cell>
          <cell r="S219" t="str">
            <v>Pieza</v>
          </cell>
          <cell r="V219" t="str">
            <v>FC</v>
          </cell>
        </row>
        <row r="220">
          <cell r="A220">
            <v>75</v>
          </cell>
          <cell r="B220">
            <v>2017</v>
          </cell>
          <cell r="C220">
            <v>8300</v>
          </cell>
          <cell r="D220">
            <v>1</v>
          </cell>
          <cell r="E220">
            <v>1</v>
          </cell>
          <cell r="F220">
            <v>2</v>
          </cell>
          <cell r="G220">
            <v>5000</v>
          </cell>
          <cell r="H220">
            <v>5100</v>
          </cell>
          <cell r="I220">
            <v>511</v>
          </cell>
          <cell r="J220">
            <v>17</v>
          </cell>
          <cell r="K220" t="str">
            <v>Perchero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 t="str">
            <v>Pieza</v>
          </cell>
          <cell r="V220" t="str">
            <v>FC</v>
          </cell>
        </row>
        <row r="221">
          <cell r="A221">
            <v>76</v>
          </cell>
          <cell r="B221">
            <v>2017</v>
          </cell>
          <cell r="C221">
            <v>8300</v>
          </cell>
          <cell r="D221">
            <v>1</v>
          </cell>
          <cell r="E221">
            <v>1</v>
          </cell>
          <cell r="F221">
            <v>2</v>
          </cell>
          <cell r="G221">
            <v>5000</v>
          </cell>
          <cell r="H221">
            <v>5100</v>
          </cell>
          <cell r="I221">
            <v>511</v>
          </cell>
          <cell r="J221">
            <v>18</v>
          </cell>
          <cell r="K221" t="str">
            <v>Pizarra de vidrio templado</v>
          </cell>
          <cell r="M221">
            <v>0</v>
          </cell>
          <cell r="N221">
            <v>0</v>
          </cell>
          <cell r="P221">
            <v>0</v>
          </cell>
          <cell r="Q221">
            <v>0</v>
          </cell>
          <cell r="R221">
            <v>0</v>
          </cell>
          <cell r="S221" t="str">
            <v>Pieza</v>
          </cell>
          <cell r="V221" t="str">
            <v>FC</v>
          </cell>
        </row>
        <row r="222">
          <cell r="A222">
            <v>77</v>
          </cell>
          <cell r="B222">
            <v>2017</v>
          </cell>
          <cell r="C222">
            <v>8300</v>
          </cell>
          <cell r="D222">
            <v>1</v>
          </cell>
          <cell r="E222">
            <v>1</v>
          </cell>
          <cell r="F222">
            <v>2</v>
          </cell>
          <cell r="G222">
            <v>5000</v>
          </cell>
          <cell r="H222">
            <v>5100</v>
          </cell>
          <cell r="I222">
            <v>511</v>
          </cell>
          <cell r="J222">
            <v>19</v>
          </cell>
          <cell r="K222" t="str">
            <v>Pupitre</v>
          </cell>
          <cell r="M222">
            <v>0</v>
          </cell>
          <cell r="N222">
            <v>0</v>
          </cell>
          <cell r="P222">
            <v>0</v>
          </cell>
          <cell r="Q222">
            <v>0</v>
          </cell>
          <cell r="R222">
            <v>0</v>
          </cell>
          <cell r="S222" t="str">
            <v>Pieza</v>
          </cell>
          <cell r="V222" t="str">
            <v>FC</v>
          </cell>
        </row>
        <row r="223">
          <cell r="A223">
            <v>78</v>
          </cell>
          <cell r="B223">
            <v>2017</v>
          </cell>
          <cell r="C223">
            <v>8300</v>
          </cell>
          <cell r="D223">
            <v>1</v>
          </cell>
          <cell r="E223">
            <v>1</v>
          </cell>
          <cell r="F223">
            <v>2</v>
          </cell>
          <cell r="G223">
            <v>5000</v>
          </cell>
          <cell r="H223">
            <v>5100</v>
          </cell>
          <cell r="I223">
            <v>511</v>
          </cell>
          <cell r="J223">
            <v>20</v>
          </cell>
          <cell r="K223" t="str">
            <v>Sala</v>
          </cell>
          <cell r="M223">
            <v>0</v>
          </cell>
          <cell r="N223">
            <v>0</v>
          </cell>
          <cell r="P223">
            <v>0</v>
          </cell>
          <cell r="Q223">
            <v>0</v>
          </cell>
          <cell r="R223">
            <v>0</v>
          </cell>
          <cell r="S223" t="str">
            <v>Pieza</v>
          </cell>
          <cell r="V223" t="str">
            <v>FC</v>
          </cell>
        </row>
        <row r="224">
          <cell r="A224">
            <v>79</v>
          </cell>
          <cell r="B224">
            <v>2017</v>
          </cell>
          <cell r="C224">
            <v>8300</v>
          </cell>
          <cell r="D224">
            <v>1</v>
          </cell>
          <cell r="E224">
            <v>1</v>
          </cell>
          <cell r="F224">
            <v>2</v>
          </cell>
          <cell r="G224">
            <v>5000</v>
          </cell>
          <cell r="H224">
            <v>5100</v>
          </cell>
          <cell r="I224">
            <v>511</v>
          </cell>
          <cell r="J224">
            <v>21</v>
          </cell>
          <cell r="K224" t="str">
            <v>Silla</v>
          </cell>
          <cell r="L224">
            <v>34259</v>
          </cell>
          <cell r="M224">
            <v>0</v>
          </cell>
          <cell r="N224">
            <v>34259</v>
          </cell>
          <cell r="P224">
            <v>0</v>
          </cell>
          <cell r="Q224">
            <v>0</v>
          </cell>
          <cell r="R224">
            <v>34259</v>
          </cell>
          <cell r="S224" t="str">
            <v>Pieza</v>
          </cell>
          <cell r="T224">
            <v>25</v>
          </cell>
          <cell r="V224" t="str">
            <v>FC</v>
          </cell>
        </row>
        <row r="225">
          <cell r="A225">
            <v>80</v>
          </cell>
          <cell r="B225">
            <v>2017</v>
          </cell>
          <cell r="C225">
            <v>8300</v>
          </cell>
          <cell r="D225">
            <v>1</v>
          </cell>
          <cell r="E225">
            <v>1</v>
          </cell>
          <cell r="F225">
            <v>2</v>
          </cell>
          <cell r="G225">
            <v>5000</v>
          </cell>
          <cell r="H225">
            <v>5100</v>
          </cell>
          <cell r="I225">
            <v>511</v>
          </cell>
          <cell r="J225">
            <v>22</v>
          </cell>
          <cell r="K225" t="str">
            <v xml:space="preserve">Sillón </v>
          </cell>
          <cell r="L225">
            <v>35000</v>
          </cell>
          <cell r="M225">
            <v>0</v>
          </cell>
          <cell r="N225">
            <v>35000</v>
          </cell>
          <cell r="P225">
            <v>0</v>
          </cell>
          <cell r="Q225">
            <v>0</v>
          </cell>
          <cell r="R225">
            <v>35000</v>
          </cell>
          <cell r="S225" t="str">
            <v>Pieza</v>
          </cell>
          <cell r="T225">
            <v>10</v>
          </cell>
          <cell r="V225" t="str">
            <v>FC</v>
          </cell>
        </row>
        <row r="226">
          <cell r="A226">
            <v>81</v>
          </cell>
          <cell r="B226">
            <v>2017</v>
          </cell>
          <cell r="C226">
            <v>8300</v>
          </cell>
          <cell r="D226">
            <v>1</v>
          </cell>
          <cell r="E226">
            <v>1</v>
          </cell>
          <cell r="F226">
            <v>2</v>
          </cell>
          <cell r="G226">
            <v>5000</v>
          </cell>
          <cell r="H226">
            <v>5100</v>
          </cell>
          <cell r="I226">
            <v>512</v>
          </cell>
          <cell r="K226" t="str">
            <v>Muebles, excepto de oficina y estantería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A227">
            <v>82</v>
          </cell>
          <cell r="B227">
            <v>2017</v>
          </cell>
          <cell r="C227">
            <v>8300</v>
          </cell>
          <cell r="D227">
            <v>1</v>
          </cell>
          <cell r="E227">
            <v>1</v>
          </cell>
          <cell r="F227">
            <v>2</v>
          </cell>
          <cell r="G227">
            <v>5000</v>
          </cell>
          <cell r="H227">
            <v>5100</v>
          </cell>
          <cell r="I227">
            <v>512</v>
          </cell>
          <cell r="J227">
            <v>1</v>
          </cell>
          <cell r="K227" t="str">
            <v>Alacena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 t="str">
            <v>Pieza</v>
          </cell>
          <cell r="V227" t="str">
            <v>AE</v>
          </cell>
        </row>
        <row r="228">
          <cell r="A228">
            <v>83</v>
          </cell>
          <cell r="B228">
            <v>2017</v>
          </cell>
          <cell r="C228">
            <v>8300</v>
          </cell>
          <cell r="D228">
            <v>1</v>
          </cell>
          <cell r="E228">
            <v>1</v>
          </cell>
          <cell r="F228">
            <v>2</v>
          </cell>
          <cell r="G228">
            <v>5000</v>
          </cell>
          <cell r="H228">
            <v>5100</v>
          </cell>
          <cell r="I228">
            <v>512</v>
          </cell>
          <cell r="J228">
            <v>2</v>
          </cell>
          <cell r="K228" t="str">
            <v>Andadera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 t="str">
            <v>Pieza</v>
          </cell>
          <cell r="V228" t="str">
            <v>AE</v>
          </cell>
        </row>
        <row r="229">
          <cell r="A229">
            <v>84</v>
          </cell>
          <cell r="B229">
            <v>2017</v>
          </cell>
          <cell r="C229">
            <v>8300</v>
          </cell>
          <cell r="D229">
            <v>1</v>
          </cell>
          <cell r="E229">
            <v>1</v>
          </cell>
          <cell r="F229">
            <v>2</v>
          </cell>
          <cell r="G229">
            <v>5000</v>
          </cell>
          <cell r="H229">
            <v>5100</v>
          </cell>
          <cell r="I229">
            <v>512</v>
          </cell>
          <cell r="J229">
            <v>3</v>
          </cell>
          <cell r="K229" t="str">
            <v>Buró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 t="str">
            <v>Pieza</v>
          </cell>
          <cell r="V229" t="str">
            <v>AE</v>
          </cell>
        </row>
        <row r="230">
          <cell r="A230">
            <v>85</v>
          </cell>
          <cell r="B230">
            <v>2017</v>
          </cell>
          <cell r="C230">
            <v>8300</v>
          </cell>
          <cell r="D230">
            <v>1</v>
          </cell>
          <cell r="E230">
            <v>1</v>
          </cell>
          <cell r="F230">
            <v>2</v>
          </cell>
          <cell r="G230">
            <v>5000</v>
          </cell>
          <cell r="H230">
            <v>5100</v>
          </cell>
          <cell r="I230">
            <v>512</v>
          </cell>
          <cell r="J230">
            <v>4</v>
          </cell>
          <cell r="K230" t="str">
            <v xml:space="preserve">Burro para planchado  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 t="str">
            <v>Pieza</v>
          </cell>
          <cell r="V230" t="str">
            <v>AE</v>
          </cell>
        </row>
        <row r="231">
          <cell r="A231">
            <v>86</v>
          </cell>
          <cell r="B231">
            <v>2017</v>
          </cell>
          <cell r="C231">
            <v>8300</v>
          </cell>
          <cell r="D231">
            <v>1</v>
          </cell>
          <cell r="E231">
            <v>1</v>
          </cell>
          <cell r="F231">
            <v>2</v>
          </cell>
          <cell r="G231">
            <v>5000</v>
          </cell>
          <cell r="H231">
            <v>5100</v>
          </cell>
          <cell r="I231">
            <v>512</v>
          </cell>
          <cell r="J231">
            <v>5</v>
          </cell>
          <cell r="K231" t="str">
            <v>Caja para resguardo de material o juguetes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 t="str">
            <v>Pieza</v>
          </cell>
          <cell r="V231" t="str">
            <v>AE</v>
          </cell>
        </row>
        <row r="232">
          <cell r="A232">
            <v>87</v>
          </cell>
          <cell r="B232">
            <v>2017</v>
          </cell>
          <cell r="C232">
            <v>8300</v>
          </cell>
          <cell r="D232">
            <v>1</v>
          </cell>
          <cell r="E232">
            <v>1</v>
          </cell>
          <cell r="F232">
            <v>2</v>
          </cell>
          <cell r="G232">
            <v>5000</v>
          </cell>
          <cell r="H232">
            <v>5100</v>
          </cell>
          <cell r="I232">
            <v>512</v>
          </cell>
          <cell r="J232">
            <v>6</v>
          </cell>
          <cell r="K232" t="str">
            <v>Cama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 t="str">
            <v>Pieza</v>
          </cell>
          <cell r="V232" t="str">
            <v>AE</v>
          </cell>
        </row>
        <row r="233">
          <cell r="A233">
            <v>88</v>
          </cell>
          <cell r="B233">
            <v>2017</v>
          </cell>
          <cell r="C233">
            <v>8300</v>
          </cell>
          <cell r="D233">
            <v>1</v>
          </cell>
          <cell r="E233">
            <v>1</v>
          </cell>
          <cell r="F233">
            <v>2</v>
          </cell>
          <cell r="G233">
            <v>5000</v>
          </cell>
          <cell r="H233">
            <v>5100</v>
          </cell>
          <cell r="I233">
            <v>512</v>
          </cell>
          <cell r="J233">
            <v>7</v>
          </cell>
          <cell r="K233" t="str">
            <v xml:space="preserve">Cambiador de pañales 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 t="str">
            <v>Pieza</v>
          </cell>
          <cell r="V233" t="str">
            <v>AE</v>
          </cell>
        </row>
        <row r="234">
          <cell r="A234">
            <v>89</v>
          </cell>
          <cell r="B234">
            <v>2017</v>
          </cell>
          <cell r="C234">
            <v>8300</v>
          </cell>
          <cell r="D234">
            <v>1</v>
          </cell>
          <cell r="E234">
            <v>1</v>
          </cell>
          <cell r="F234">
            <v>2</v>
          </cell>
          <cell r="G234">
            <v>5000</v>
          </cell>
          <cell r="H234">
            <v>5100</v>
          </cell>
          <cell r="I234">
            <v>512</v>
          </cell>
          <cell r="J234">
            <v>8</v>
          </cell>
          <cell r="K234" t="str">
            <v>Cocineta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 t="str">
            <v>Pieza</v>
          </cell>
          <cell r="V234" t="str">
            <v>AE</v>
          </cell>
        </row>
        <row r="235">
          <cell r="A235">
            <v>90</v>
          </cell>
          <cell r="B235">
            <v>2017</v>
          </cell>
          <cell r="C235">
            <v>8300</v>
          </cell>
          <cell r="D235">
            <v>1</v>
          </cell>
          <cell r="E235">
            <v>1</v>
          </cell>
          <cell r="F235">
            <v>2</v>
          </cell>
          <cell r="G235">
            <v>5000</v>
          </cell>
          <cell r="H235">
            <v>5100</v>
          </cell>
          <cell r="I235">
            <v>512</v>
          </cell>
          <cell r="J235">
            <v>9</v>
          </cell>
          <cell r="K235" t="str">
            <v xml:space="preserve">Comedor 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 t="str">
            <v>Pieza</v>
          </cell>
          <cell r="V235" t="str">
            <v>AE</v>
          </cell>
        </row>
        <row r="236">
          <cell r="A236">
            <v>91</v>
          </cell>
          <cell r="B236">
            <v>2017</v>
          </cell>
          <cell r="C236">
            <v>8300</v>
          </cell>
          <cell r="D236">
            <v>1</v>
          </cell>
          <cell r="E236">
            <v>1</v>
          </cell>
          <cell r="F236">
            <v>2</v>
          </cell>
          <cell r="G236">
            <v>5000</v>
          </cell>
          <cell r="H236">
            <v>5100</v>
          </cell>
          <cell r="I236">
            <v>512</v>
          </cell>
          <cell r="J236">
            <v>10</v>
          </cell>
          <cell r="K236" t="str">
            <v>Cómoda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 t="str">
            <v>Pieza</v>
          </cell>
          <cell r="V236" t="str">
            <v>AE</v>
          </cell>
        </row>
        <row r="237">
          <cell r="A237">
            <v>92</v>
          </cell>
          <cell r="B237">
            <v>2017</v>
          </cell>
          <cell r="C237">
            <v>8300</v>
          </cell>
          <cell r="D237">
            <v>1</v>
          </cell>
          <cell r="E237">
            <v>1</v>
          </cell>
          <cell r="F237">
            <v>2</v>
          </cell>
          <cell r="G237">
            <v>5000</v>
          </cell>
          <cell r="H237">
            <v>5100</v>
          </cell>
          <cell r="I237">
            <v>512</v>
          </cell>
          <cell r="J237">
            <v>11</v>
          </cell>
          <cell r="K237" t="str">
            <v xml:space="preserve">Corral 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 t="str">
            <v>Pieza</v>
          </cell>
          <cell r="V237" t="str">
            <v>AE</v>
          </cell>
        </row>
        <row r="238">
          <cell r="A238">
            <v>93</v>
          </cell>
          <cell r="B238">
            <v>2017</v>
          </cell>
          <cell r="C238">
            <v>8300</v>
          </cell>
          <cell r="D238">
            <v>1</v>
          </cell>
          <cell r="E238">
            <v>1</v>
          </cell>
          <cell r="F238">
            <v>2</v>
          </cell>
          <cell r="G238">
            <v>5000</v>
          </cell>
          <cell r="H238">
            <v>5100</v>
          </cell>
          <cell r="I238">
            <v>512</v>
          </cell>
          <cell r="J238">
            <v>12</v>
          </cell>
          <cell r="K238" t="str">
            <v>Cuna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 t="str">
            <v>Pieza</v>
          </cell>
          <cell r="V238" t="str">
            <v>AE</v>
          </cell>
        </row>
        <row r="239">
          <cell r="A239">
            <v>94</v>
          </cell>
          <cell r="B239">
            <v>2017</v>
          </cell>
          <cell r="C239">
            <v>8300</v>
          </cell>
          <cell r="D239">
            <v>1</v>
          </cell>
          <cell r="E239">
            <v>1</v>
          </cell>
          <cell r="F239">
            <v>2</v>
          </cell>
          <cell r="G239">
            <v>5000</v>
          </cell>
          <cell r="H239">
            <v>5100</v>
          </cell>
          <cell r="I239">
            <v>512</v>
          </cell>
          <cell r="J239">
            <v>13</v>
          </cell>
          <cell r="K239" t="str">
            <v>Espejo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 t="str">
            <v>Pieza</v>
          </cell>
          <cell r="V239" t="str">
            <v>AE</v>
          </cell>
        </row>
        <row r="240">
          <cell r="A240">
            <v>95</v>
          </cell>
          <cell r="B240">
            <v>2017</v>
          </cell>
          <cell r="C240">
            <v>8300</v>
          </cell>
          <cell r="D240">
            <v>1</v>
          </cell>
          <cell r="E240">
            <v>1</v>
          </cell>
          <cell r="F240">
            <v>2</v>
          </cell>
          <cell r="G240">
            <v>5000</v>
          </cell>
          <cell r="H240">
            <v>5100</v>
          </cell>
          <cell r="I240">
            <v>512</v>
          </cell>
          <cell r="J240">
            <v>14</v>
          </cell>
          <cell r="K240" t="str">
            <v>Litera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 t="str">
            <v>Pieza</v>
          </cell>
          <cell r="V240" t="str">
            <v>AE</v>
          </cell>
        </row>
        <row r="241">
          <cell r="A241">
            <v>96</v>
          </cell>
          <cell r="B241">
            <v>2017</v>
          </cell>
          <cell r="C241">
            <v>8300</v>
          </cell>
          <cell r="D241">
            <v>1</v>
          </cell>
          <cell r="E241">
            <v>1</v>
          </cell>
          <cell r="F241">
            <v>2</v>
          </cell>
          <cell r="G241">
            <v>5000</v>
          </cell>
          <cell r="H241">
            <v>5100</v>
          </cell>
          <cell r="I241">
            <v>512</v>
          </cell>
          <cell r="J241">
            <v>15</v>
          </cell>
          <cell r="K241" t="str">
            <v>Mesa para comedor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 t="str">
            <v>Pieza</v>
          </cell>
          <cell r="V241" t="str">
            <v>AE</v>
          </cell>
        </row>
        <row r="242">
          <cell r="A242">
            <v>97</v>
          </cell>
          <cell r="B242">
            <v>2017</v>
          </cell>
          <cell r="C242">
            <v>8300</v>
          </cell>
          <cell r="D242">
            <v>1</v>
          </cell>
          <cell r="E242">
            <v>1</v>
          </cell>
          <cell r="F242">
            <v>2</v>
          </cell>
          <cell r="G242">
            <v>5000</v>
          </cell>
          <cell r="H242">
            <v>5100</v>
          </cell>
          <cell r="I242">
            <v>512</v>
          </cell>
          <cell r="J242">
            <v>16</v>
          </cell>
          <cell r="K242" t="str">
            <v>Mueble metálico de exterior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 t="str">
            <v>Pieza</v>
          </cell>
          <cell r="V242" t="str">
            <v>AE</v>
          </cell>
        </row>
        <row r="243">
          <cell r="A243">
            <v>98</v>
          </cell>
          <cell r="B243">
            <v>2017</v>
          </cell>
          <cell r="C243">
            <v>8300</v>
          </cell>
          <cell r="D243">
            <v>1</v>
          </cell>
          <cell r="E243">
            <v>1</v>
          </cell>
          <cell r="F243">
            <v>2</v>
          </cell>
          <cell r="G243">
            <v>5000</v>
          </cell>
          <cell r="H243">
            <v>5100</v>
          </cell>
          <cell r="I243">
            <v>512</v>
          </cell>
          <cell r="J243">
            <v>17</v>
          </cell>
          <cell r="K243" t="str">
            <v xml:space="preserve">Plancha 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 t="str">
            <v>Pieza</v>
          </cell>
          <cell r="V243" t="str">
            <v>AE</v>
          </cell>
        </row>
        <row r="244">
          <cell r="A244">
            <v>99</v>
          </cell>
          <cell r="B244">
            <v>2017</v>
          </cell>
          <cell r="C244">
            <v>8300</v>
          </cell>
          <cell r="D244">
            <v>1</v>
          </cell>
          <cell r="E244">
            <v>1</v>
          </cell>
          <cell r="F244">
            <v>2</v>
          </cell>
          <cell r="G244">
            <v>5000</v>
          </cell>
          <cell r="H244">
            <v>5100</v>
          </cell>
          <cell r="I244">
            <v>512</v>
          </cell>
          <cell r="J244">
            <v>18</v>
          </cell>
          <cell r="K244" t="str">
            <v>Rack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 t="str">
            <v>Pieza</v>
          </cell>
          <cell r="V244" t="str">
            <v>AE</v>
          </cell>
        </row>
        <row r="245">
          <cell r="A245">
            <v>100</v>
          </cell>
          <cell r="B245">
            <v>2017</v>
          </cell>
          <cell r="C245">
            <v>8300</v>
          </cell>
          <cell r="D245">
            <v>1</v>
          </cell>
          <cell r="E245">
            <v>1</v>
          </cell>
          <cell r="F245">
            <v>2</v>
          </cell>
          <cell r="G245">
            <v>5000</v>
          </cell>
          <cell r="H245">
            <v>5100</v>
          </cell>
          <cell r="I245">
            <v>512</v>
          </cell>
          <cell r="J245">
            <v>19</v>
          </cell>
          <cell r="K245" t="str">
            <v>Silla periquera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 t="str">
            <v>Pieza</v>
          </cell>
          <cell r="V245" t="str">
            <v>AE</v>
          </cell>
        </row>
        <row r="246">
          <cell r="A246">
            <v>101</v>
          </cell>
          <cell r="B246">
            <v>2017</v>
          </cell>
          <cell r="C246">
            <v>8300</v>
          </cell>
          <cell r="D246">
            <v>1</v>
          </cell>
          <cell r="E246">
            <v>1</v>
          </cell>
          <cell r="F246">
            <v>2</v>
          </cell>
          <cell r="G246">
            <v>5000</v>
          </cell>
          <cell r="H246">
            <v>5100</v>
          </cell>
          <cell r="I246">
            <v>512</v>
          </cell>
          <cell r="J246">
            <v>20</v>
          </cell>
          <cell r="K246" t="str">
            <v>Silla porta bebé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 t="str">
            <v>Pieza</v>
          </cell>
          <cell r="V246" t="str">
            <v>AE</v>
          </cell>
        </row>
        <row r="247">
          <cell r="A247">
            <v>102</v>
          </cell>
          <cell r="B247">
            <v>2017</v>
          </cell>
          <cell r="C247">
            <v>8300</v>
          </cell>
          <cell r="D247">
            <v>1</v>
          </cell>
          <cell r="E247">
            <v>1</v>
          </cell>
          <cell r="F247">
            <v>2</v>
          </cell>
          <cell r="G247">
            <v>5000</v>
          </cell>
          <cell r="H247">
            <v>5100</v>
          </cell>
          <cell r="I247">
            <v>512</v>
          </cell>
          <cell r="J247">
            <v>21</v>
          </cell>
          <cell r="K247" t="str">
            <v>Recámara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 t="str">
            <v>Pieza</v>
          </cell>
          <cell r="V247" t="str">
            <v>AE</v>
          </cell>
        </row>
        <row r="248">
          <cell r="A248">
            <v>103</v>
          </cell>
          <cell r="B248">
            <v>2017</v>
          </cell>
          <cell r="C248">
            <v>8300</v>
          </cell>
          <cell r="D248">
            <v>1</v>
          </cell>
          <cell r="E248">
            <v>1</v>
          </cell>
          <cell r="F248">
            <v>2</v>
          </cell>
          <cell r="G248">
            <v>5000</v>
          </cell>
          <cell r="H248">
            <v>5100</v>
          </cell>
          <cell r="I248">
            <v>512</v>
          </cell>
          <cell r="J248">
            <v>22</v>
          </cell>
          <cell r="K248" t="str">
            <v>Baúl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 t="str">
            <v>Pieza</v>
          </cell>
          <cell r="V248" t="str">
            <v>AE</v>
          </cell>
        </row>
        <row r="249">
          <cell r="A249">
            <v>104</v>
          </cell>
          <cell r="B249">
            <v>2017</v>
          </cell>
          <cell r="C249">
            <v>8300</v>
          </cell>
          <cell r="D249">
            <v>1</v>
          </cell>
          <cell r="E249">
            <v>1</v>
          </cell>
          <cell r="F249">
            <v>2</v>
          </cell>
          <cell r="G249">
            <v>5000</v>
          </cell>
          <cell r="H249">
            <v>5100</v>
          </cell>
          <cell r="I249">
            <v>515</v>
          </cell>
          <cell r="K249" t="str">
            <v>Equipo de cómputo y de tecnologías de la información</v>
          </cell>
          <cell r="L249">
            <v>447500</v>
          </cell>
          <cell r="M249">
            <v>0</v>
          </cell>
          <cell r="N249">
            <v>447500</v>
          </cell>
          <cell r="O249">
            <v>0</v>
          </cell>
          <cell r="P249">
            <v>0</v>
          </cell>
          <cell r="Q249">
            <v>0</v>
          </cell>
          <cell r="R249">
            <v>447500</v>
          </cell>
        </row>
        <row r="250">
          <cell r="A250">
            <v>105</v>
          </cell>
          <cell r="B250">
            <v>2017</v>
          </cell>
          <cell r="C250">
            <v>8300</v>
          </cell>
          <cell r="D250">
            <v>1</v>
          </cell>
          <cell r="E250">
            <v>1</v>
          </cell>
          <cell r="F250">
            <v>2</v>
          </cell>
          <cell r="G250">
            <v>5000</v>
          </cell>
          <cell r="H250">
            <v>5100</v>
          </cell>
          <cell r="I250">
            <v>515</v>
          </cell>
          <cell r="J250">
            <v>1</v>
          </cell>
          <cell r="K250" t="str">
            <v>Computadora de escritorio</v>
          </cell>
          <cell r="L250">
            <v>345000</v>
          </cell>
          <cell r="M250">
            <v>0</v>
          </cell>
          <cell r="N250">
            <v>345000</v>
          </cell>
          <cell r="P250">
            <v>0</v>
          </cell>
          <cell r="Q250">
            <v>0</v>
          </cell>
          <cell r="R250">
            <v>345000</v>
          </cell>
          <cell r="S250" t="str">
            <v>Pieza</v>
          </cell>
          <cell r="T250">
            <v>15</v>
          </cell>
          <cell r="V250" t="str">
            <v>FC</v>
          </cell>
        </row>
        <row r="251">
          <cell r="A251">
            <v>106</v>
          </cell>
          <cell r="B251">
            <v>2017</v>
          </cell>
          <cell r="C251">
            <v>8300</v>
          </cell>
          <cell r="D251">
            <v>1</v>
          </cell>
          <cell r="E251">
            <v>1</v>
          </cell>
          <cell r="F251">
            <v>2</v>
          </cell>
          <cell r="G251">
            <v>5000</v>
          </cell>
          <cell r="H251">
            <v>5100</v>
          </cell>
          <cell r="I251">
            <v>515</v>
          </cell>
          <cell r="J251">
            <v>2</v>
          </cell>
          <cell r="K251" t="str">
            <v>Computadora portátil</v>
          </cell>
          <cell r="M251">
            <v>0</v>
          </cell>
          <cell r="N251">
            <v>0</v>
          </cell>
          <cell r="P251">
            <v>0</v>
          </cell>
          <cell r="Q251">
            <v>0</v>
          </cell>
          <cell r="R251">
            <v>0</v>
          </cell>
          <cell r="S251" t="str">
            <v>Pieza</v>
          </cell>
          <cell r="V251" t="str">
            <v>FC</v>
          </cell>
        </row>
        <row r="252">
          <cell r="A252">
            <v>107</v>
          </cell>
          <cell r="B252">
            <v>2017</v>
          </cell>
          <cell r="C252">
            <v>8300</v>
          </cell>
          <cell r="D252">
            <v>1</v>
          </cell>
          <cell r="E252">
            <v>1</v>
          </cell>
          <cell r="F252">
            <v>2</v>
          </cell>
          <cell r="G252">
            <v>5000</v>
          </cell>
          <cell r="H252">
            <v>5100</v>
          </cell>
          <cell r="I252">
            <v>515</v>
          </cell>
          <cell r="J252">
            <v>3</v>
          </cell>
          <cell r="K252" t="str">
            <v>Conmutador de datos (Switch)</v>
          </cell>
          <cell r="M252">
            <v>0</v>
          </cell>
          <cell r="N252">
            <v>0</v>
          </cell>
          <cell r="P252">
            <v>0</v>
          </cell>
          <cell r="Q252">
            <v>0</v>
          </cell>
          <cell r="R252">
            <v>0</v>
          </cell>
          <cell r="S252" t="str">
            <v>Pieza</v>
          </cell>
          <cell r="V252" t="str">
            <v>FC</v>
          </cell>
        </row>
        <row r="253">
          <cell r="A253">
            <v>108</v>
          </cell>
          <cell r="B253">
            <v>2017</v>
          </cell>
          <cell r="C253">
            <v>8300</v>
          </cell>
          <cell r="D253">
            <v>1</v>
          </cell>
          <cell r="E253">
            <v>1</v>
          </cell>
          <cell r="F253">
            <v>2</v>
          </cell>
          <cell r="G253">
            <v>5000</v>
          </cell>
          <cell r="H253">
            <v>5100</v>
          </cell>
          <cell r="I253">
            <v>515</v>
          </cell>
          <cell r="J253">
            <v>4</v>
          </cell>
          <cell r="K253" t="str">
            <v>Conmutador telefónico y/o servidor de voz</v>
          </cell>
          <cell r="M253">
            <v>0</v>
          </cell>
          <cell r="N253">
            <v>0</v>
          </cell>
          <cell r="P253">
            <v>0</v>
          </cell>
          <cell r="Q253">
            <v>0</v>
          </cell>
          <cell r="R253">
            <v>0</v>
          </cell>
          <cell r="S253" t="str">
            <v>Pieza</v>
          </cell>
          <cell r="V253" t="str">
            <v>FC</v>
          </cell>
        </row>
        <row r="254">
          <cell r="A254">
            <v>109</v>
          </cell>
          <cell r="B254">
            <v>2017</v>
          </cell>
          <cell r="C254">
            <v>8300</v>
          </cell>
          <cell r="D254">
            <v>1</v>
          </cell>
          <cell r="E254">
            <v>1</v>
          </cell>
          <cell r="F254">
            <v>2</v>
          </cell>
          <cell r="G254">
            <v>5000</v>
          </cell>
          <cell r="H254">
            <v>5100</v>
          </cell>
          <cell r="I254">
            <v>515</v>
          </cell>
          <cell r="J254">
            <v>5</v>
          </cell>
          <cell r="K254" t="str">
            <v xml:space="preserve">Equipo de seguridad para filtrar información (firewall) </v>
          </cell>
          <cell r="M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 t="str">
            <v>Pieza</v>
          </cell>
          <cell r="V254" t="str">
            <v>FC</v>
          </cell>
        </row>
        <row r="255">
          <cell r="A255">
            <v>110</v>
          </cell>
          <cell r="B255">
            <v>2017</v>
          </cell>
          <cell r="C255">
            <v>8300</v>
          </cell>
          <cell r="D255">
            <v>1</v>
          </cell>
          <cell r="E255">
            <v>1</v>
          </cell>
          <cell r="F255">
            <v>2</v>
          </cell>
          <cell r="G255">
            <v>5000</v>
          </cell>
          <cell r="H255">
            <v>5100</v>
          </cell>
          <cell r="I255">
            <v>515</v>
          </cell>
          <cell r="J255">
            <v>6</v>
          </cell>
          <cell r="K255" t="str">
            <v>Escáner</v>
          </cell>
          <cell r="M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 t="str">
            <v>Pieza</v>
          </cell>
          <cell r="V255" t="str">
            <v>FC</v>
          </cell>
        </row>
        <row r="256">
          <cell r="A256">
            <v>111</v>
          </cell>
          <cell r="B256">
            <v>2017</v>
          </cell>
          <cell r="C256">
            <v>8300</v>
          </cell>
          <cell r="D256">
            <v>1</v>
          </cell>
          <cell r="E256">
            <v>1</v>
          </cell>
          <cell r="F256">
            <v>2</v>
          </cell>
          <cell r="G256">
            <v>5000</v>
          </cell>
          <cell r="H256">
            <v>5100</v>
          </cell>
          <cell r="I256">
            <v>515</v>
          </cell>
          <cell r="J256">
            <v>7</v>
          </cell>
          <cell r="K256" t="str">
            <v>Impresora</v>
          </cell>
          <cell r="L256">
            <v>50000</v>
          </cell>
          <cell r="M256">
            <v>0</v>
          </cell>
          <cell r="N256">
            <v>50000</v>
          </cell>
          <cell r="P256">
            <v>0</v>
          </cell>
          <cell r="Q256">
            <v>0</v>
          </cell>
          <cell r="R256">
            <v>50000</v>
          </cell>
          <cell r="S256" t="str">
            <v>Pieza</v>
          </cell>
          <cell r="T256">
            <v>10</v>
          </cell>
          <cell r="V256" t="str">
            <v>FC</v>
          </cell>
        </row>
        <row r="257">
          <cell r="A257">
            <v>112</v>
          </cell>
          <cell r="B257">
            <v>2017</v>
          </cell>
          <cell r="C257">
            <v>8300</v>
          </cell>
          <cell r="D257">
            <v>1</v>
          </cell>
          <cell r="E257">
            <v>1</v>
          </cell>
          <cell r="F257">
            <v>2</v>
          </cell>
          <cell r="G257">
            <v>5000</v>
          </cell>
          <cell r="H257">
            <v>5100</v>
          </cell>
          <cell r="I257">
            <v>515</v>
          </cell>
          <cell r="J257">
            <v>8</v>
          </cell>
          <cell r="K257" t="str">
            <v>Módem</v>
          </cell>
          <cell r="M257">
            <v>0</v>
          </cell>
          <cell r="N257">
            <v>0</v>
          </cell>
          <cell r="P257">
            <v>0</v>
          </cell>
          <cell r="Q257">
            <v>0</v>
          </cell>
          <cell r="R257">
            <v>0</v>
          </cell>
          <cell r="S257" t="str">
            <v>Pieza</v>
          </cell>
          <cell r="V257" t="str">
            <v>FC</v>
          </cell>
        </row>
        <row r="258">
          <cell r="A258">
            <v>113</v>
          </cell>
          <cell r="B258">
            <v>2017</v>
          </cell>
          <cell r="C258">
            <v>8300</v>
          </cell>
          <cell r="D258">
            <v>1</v>
          </cell>
          <cell r="E258">
            <v>1</v>
          </cell>
          <cell r="F258">
            <v>2</v>
          </cell>
          <cell r="G258">
            <v>5000</v>
          </cell>
          <cell r="H258">
            <v>5100</v>
          </cell>
          <cell r="I258">
            <v>515</v>
          </cell>
          <cell r="J258">
            <v>9</v>
          </cell>
          <cell r="K258" t="str">
            <v>Multifuncional</v>
          </cell>
          <cell r="M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 t="str">
            <v>Pieza</v>
          </cell>
          <cell r="V258" t="str">
            <v>FC</v>
          </cell>
        </row>
        <row r="259">
          <cell r="A259">
            <v>114</v>
          </cell>
          <cell r="B259">
            <v>2017</v>
          </cell>
          <cell r="C259">
            <v>8300</v>
          </cell>
          <cell r="D259">
            <v>1</v>
          </cell>
          <cell r="E259">
            <v>1</v>
          </cell>
          <cell r="F259">
            <v>2</v>
          </cell>
          <cell r="G259">
            <v>5000</v>
          </cell>
          <cell r="H259">
            <v>5100</v>
          </cell>
          <cell r="I259">
            <v>515</v>
          </cell>
          <cell r="J259">
            <v>10</v>
          </cell>
          <cell r="K259" t="str">
            <v>Pizarrón interactivo</v>
          </cell>
          <cell r="M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 t="str">
            <v>Pieza</v>
          </cell>
          <cell r="V259" t="str">
            <v>FC</v>
          </cell>
        </row>
        <row r="260">
          <cell r="A260">
            <v>115</v>
          </cell>
          <cell r="B260">
            <v>2017</v>
          </cell>
          <cell r="C260">
            <v>8300</v>
          </cell>
          <cell r="D260">
            <v>1</v>
          </cell>
          <cell r="E260">
            <v>1</v>
          </cell>
          <cell r="F260">
            <v>2</v>
          </cell>
          <cell r="G260">
            <v>5000</v>
          </cell>
          <cell r="H260">
            <v>5100</v>
          </cell>
          <cell r="I260">
            <v>515</v>
          </cell>
          <cell r="J260">
            <v>11</v>
          </cell>
          <cell r="K260" t="str">
            <v>Ruteador</v>
          </cell>
          <cell r="M260">
            <v>0</v>
          </cell>
          <cell r="N260">
            <v>0</v>
          </cell>
          <cell r="P260">
            <v>0</v>
          </cell>
          <cell r="Q260">
            <v>0</v>
          </cell>
          <cell r="R260">
            <v>0</v>
          </cell>
          <cell r="S260" t="str">
            <v>Pieza</v>
          </cell>
          <cell r="V260" t="str">
            <v>FC</v>
          </cell>
        </row>
        <row r="261">
          <cell r="A261">
            <v>116</v>
          </cell>
          <cell r="B261">
            <v>2017</v>
          </cell>
          <cell r="C261">
            <v>8300</v>
          </cell>
          <cell r="D261">
            <v>1</v>
          </cell>
          <cell r="E261">
            <v>1</v>
          </cell>
          <cell r="F261">
            <v>2</v>
          </cell>
          <cell r="G261">
            <v>5000</v>
          </cell>
          <cell r="H261">
            <v>5100</v>
          </cell>
          <cell r="I261">
            <v>515</v>
          </cell>
          <cell r="J261">
            <v>12</v>
          </cell>
          <cell r="K261" t="str">
            <v>Servidor de cómputo</v>
          </cell>
          <cell r="M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 t="str">
            <v>Pieza</v>
          </cell>
          <cell r="V261" t="str">
            <v>FC</v>
          </cell>
        </row>
        <row r="262">
          <cell r="A262">
            <v>117</v>
          </cell>
          <cell r="B262">
            <v>2017</v>
          </cell>
          <cell r="C262">
            <v>8300</v>
          </cell>
          <cell r="D262">
            <v>1</v>
          </cell>
          <cell r="E262">
            <v>1</v>
          </cell>
          <cell r="F262">
            <v>2</v>
          </cell>
          <cell r="G262">
            <v>5000</v>
          </cell>
          <cell r="H262">
            <v>5100</v>
          </cell>
          <cell r="I262">
            <v>515</v>
          </cell>
          <cell r="J262">
            <v>13</v>
          </cell>
          <cell r="K262" t="str">
            <v>Sistema de control de acceso</v>
          </cell>
          <cell r="M262">
            <v>0</v>
          </cell>
          <cell r="N262">
            <v>0</v>
          </cell>
          <cell r="P262">
            <v>0</v>
          </cell>
          <cell r="Q262">
            <v>0</v>
          </cell>
          <cell r="R262">
            <v>0</v>
          </cell>
          <cell r="S262" t="str">
            <v>Pieza</v>
          </cell>
          <cell r="V262" t="str">
            <v>FC</v>
          </cell>
        </row>
        <row r="263">
          <cell r="A263">
            <v>118</v>
          </cell>
          <cell r="B263">
            <v>2017</v>
          </cell>
          <cell r="C263">
            <v>8300</v>
          </cell>
          <cell r="D263">
            <v>1</v>
          </cell>
          <cell r="E263">
            <v>1</v>
          </cell>
          <cell r="F263">
            <v>2</v>
          </cell>
          <cell r="G263">
            <v>5000</v>
          </cell>
          <cell r="H263">
            <v>5100</v>
          </cell>
          <cell r="I263">
            <v>515</v>
          </cell>
          <cell r="J263">
            <v>14</v>
          </cell>
          <cell r="K263" t="str">
            <v>Sistema de traducción simultánea</v>
          </cell>
          <cell r="M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 t="str">
            <v>Pieza</v>
          </cell>
          <cell r="V263" t="str">
            <v>FC</v>
          </cell>
        </row>
        <row r="264">
          <cell r="A264">
            <v>119</v>
          </cell>
          <cell r="B264">
            <v>2017</v>
          </cell>
          <cell r="C264">
            <v>8300</v>
          </cell>
          <cell r="D264">
            <v>1</v>
          </cell>
          <cell r="E264">
            <v>1</v>
          </cell>
          <cell r="F264">
            <v>2</v>
          </cell>
          <cell r="G264">
            <v>5000</v>
          </cell>
          <cell r="H264">
            <v>5100</v>
          </cell>
          <cell r="I264">
            <v>515</v>
          </cell>
          <cell r="J264">
            <v>15</v>
          </cell>
          <cell r="K264" t="str">
            <v xml:space="preserve">Teléfono </v>
          </cell>
          <cell r="M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 t="str">
            <v>Pieza</v>
          </cell>
          <cell r="V264" t="str">
            <v>FC</v>
          </cell>
        </row>
        <row r="265">
          <cell r="A265">
            <v>120</v>
          </cell>
          <cell r="B265">
            <v>2017</v>
          </cell>
          <cell r="C265">
            <v>8300</v>
          </cell>
          <cell r="D265">
            <v>1</v>
          </cell>
          <cell r="E265">
            <v>1</v>
          </cell>
          <cell r="F265">
            <v>2</v>
          </cell>
          <cell r="G265">
            <v>5000</v>
          </cell>
          <cell r="H265">
            <v>5100</v>
          </cell>
          <cell r="I265">
            <v>515</v>
          </cell>
          <cell r="J265">
            <v>16</v>
          </cell>
          <cell r="K265" t="str">
            <v>Unidad de protección y respaldo de energía (UPS)</v>
          </cell>
          <cell r="L265">
            <v>52500</v>
          </cell>
          <cell r="M265">
            <v>0</v>
          </cell>
          <cell r="N265">
            <v>52500</v>
          </cell>
          <cell r="P265">
            <v>0</v>
          </cell>
          <cell r="Q265">
            <v>0</v>
          </cell>
          <cell r="R265">
            <v>52500</v>
          </cell>
          <cell r="S265" t="str">
            <v>Pieza</v>
          </cell>
          <cell r="T265">
            <v>15</v>
          </cell>
          <cell r="V265" t="str">
            <v>FC</v>
          </cell>
        </row>
        <row r="266">
          <cell r="A266">
            <v>121</v>
          </cell>
          <cell r="B266">
            <v>2017</v>
          </cell>
          <cell r="C266">
            <v>8300</v>
          </cell>
          <cell r="D266">
            <v>1</v>
          </cell>
          <cell r="E266">
            <v>1</v>
          </cell>
          <cell r="F266">
            <v>2</v>
          </cell>
          <cell r="G266">
            <v>5000</v>
          </cell>
          <cell r="H266">
            <v>5100</v>
          </cell>
          <cell r="I266">
            <v>519</v>
          </cell>
          <cell r="K266" t="str">
            <v>Otros mobiliarios y equipos de administración</v>
          </cell>
          <cell r="L266">
            <v>70000</v>
          </cell>
          <cell r="M266">
            <v>0</v>
          </cell>
          <cell r="N266">
            <v>70000</v>
          </cell>
          <cell r="O266">
            <v>0</v>
          </cell>
          <cell r="P266">
            <v>0</v>
          </cell>
          <cell r="Q266">
            <v>0</v>
          </cell>
          <cell r="R266">
            <v>70000</v>
          </cell>
        </row>
        <row r="267">
          <cell r="A267">
            <v>122</v>
          </cell>
          <cell r="B267">
            <v>2017</v>
          </cell>
          <cell r="C267">
            <v>8300</v>
          </cell>
          <cell r="D267">
            <v>1</v>
          </cell>
          <cell r="E267">
            <v>1</v>
          </cell>
          <cell r="F267">
            <v>2</v>
          </cell>
          <cell r="G267">
            <v>5000</v>
          </cell>
          <cell r="H267">
            <v>5100</v>
          </cell>
          <cell r="I267">
            <v>519</v>
          </cell>
          <cell r="J267">
            <v>1</v>
          </cell>
          <cell r="K267" t="str">
            <v xml:space="preserve">Aire acondicionado </v>
          </cell>
          <cell r="L267">
            <v>70000</v>
          </cell>
          <cell r="M267">
            <v>0</v>
          </cell>
          <cell r="N267">
            <v>70000</v>
          </cell>
          <cell r="O267">
            <v>0</v>
          </cell>
          <cell r="P267">
            <v>0</v>
          </cell>
          <cell r="Q267">
            <v>0</v>
          </cell>
          <cell r="R267">
            <v>70000</v>
          </cell>
          <cell r="S267" t="str">
            <v>Pieza</v>
          </cell>
          <cell r="T267">
            <v>4</v>
          </cell>
          <cell r="V267" t="str">
            <v>FC</v>
          </cell>
        </row>
        <row r="268">
          <cell r="A268">
            <v>123</v>
          </cell>
          <cell r="B268">
            <v>2017</v>
          </cell>
          <cell r="C268">
            <v>8300</v>
          </cell>
          <cell r="D268">
            <v>1</v>
          </cell>
          <cell r="E268">
            <v>1</v>
          </cell>
          <cell r="F268">
            <v>2</v>
          </cell>
          <cell r="G268">
            <v>5000</v>
          </cell>
          <cell r="H268">
            <v>5100</v>
          </cell>
          <cell r="I268">
            <v>519</v>
          </cell>
          <cell r="J268">
            <v>2</v>
          </cell>
          <cell r="K268" t="str">
            <v>Centro de lavado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 t="str">
            <v>Pieza</v>
          </cell>
          <cell r="V268" t="str">
            <v>AE</v>
          </cell>
        </row>
        <row r="269">
          <cell r="A269">
            <v>124</v>
          </cell>
          <cell r="B269">
            <v>2017</v>
          </cell>
          <cell r="C269">
            <v>8300</v>
          </cell>
          <cell r="D269">
            <v>1</v>
          </cell>
          <cell r="E269">
            <v>1</v>
          </cell>
          <cell r="F269">
            <v>2</v>
          </cell>
          <cell r="G269">
            <v>5000</v>
          </cell>
          <cell r="H269">
            <v>5100</v>
          </cell>
          <cell r="I269">
            <v>519</v>
          </cell>
          <cell r="J269">
            <v>3</v>
          </cell>
          <cell r="K269" t="str">
            <v>Circuito Cerrado de Televisión (CCTV)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 t="str">
            <v>Pieza</v>
          </cell>
          <cell r="V269" t="str">
            <v>FC</v>
          </cell>
        </row>
        <row r="270">
          <cell r="A270">
            <v>125</v>
          </cell>
          <cell r="B270">
            <v>2017</v>
          </cell>
          <cell r="C270">
            <v>8300</v>
          </cell>
          <cell r="D270">
            <v>1</v>
          </cell>
          <cell r="E270">
            <v>1</v>
          </cell>
          <cell r="F270">
            <v>2</v>
          </cell>
          <cell r="G270">
            <v>5000</v>
          </cell>
          <cell r="H270">
            <v>5100</v>
          </cell>
          <cell r="I270">
            <v>519</v>
          </cell>
          <cell r="J270">
            <v>4</v>
          </cell>
          <cell r="K270" t="str">
            <v>Equipo detector de fuego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 t="str">
            <v>Pieza</v>
          </cell>
          <cell r="V270" t="str">
            <v>FC</v>
          </cell>
        </row>
        <row r="271">
          <cell r="A271">
            <v>126</v>
          </cell>
          <cell r="B271">
            <v>2017</v>
          </cell>
          <cell r="C271">
            <v>8300</v>
          </cell>
          <cell r="D271">
            <v>1</v>
          </cell>
          <cell r="E271">
            <v>1</v>
          </cell>
          <cell r="F271">
            <v>2</v>
          </cell>
          <cell r="G271">
            <v>5000</v>
          </cell>
          <cell r="H271">
            <v>5100</v>
          </cell>
          <cell r="I271">
            <v>519</v>
          </cell>
          <cell r="J271">
            <v>5</v>
          </cell>
          <cell r="K271" t="str">
            <v>Horno de microondas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 t="str">
            <v>Pieza</v>
          </cell>
          <cell r="V271" t="str">
            <v>AE</v>
          </cell>
        </row>
        <row r="272">
          <cell r="A272">
            <v>127</v>
          </cell>
          <cell r="B272">
            <v>2017</v>
          </cell>
          <cell r="C272">
            <v>8300</v>
          </cell>
          <cell r="D272">
            <v>1</v>
          </cell>
          <cell r="E272">
            <v>1</v>
          </cell>
          <cell r="F272">
            <v>2</v>
          </cell>
          <cell r="G272">
            <v>5000</v>
          </cell>
          <cell r="H272">
            <v>5100</v>
          </cell>
          <cell r="I272">
            <v>519</v>
          </cell>
          <cell r="J272">
            <v>6</v>
          </cell>
          <cell r="K272" t="str">
            <v>Pantalla para proyector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 t="str">
            <v>Pieza</v>
          </cell>
          <cell r="V272" t="str">
            <v>FC</v>
          </cell>
        </row>
        <row r="273">
          <cell r="A273">
            <v>128</v>
          </cell>
          <cell r="B273">
            <v>2017</v>
          </cell>
          <cell r="C273">
            <v>8300</v>
          </cell>
          <cell r="D273">
            <v>1</v>
          </cell>
          <cell r="E273">
            <v>1</v>
          </cell>
          <cell r="F273">
            <v>2</v>
          </cell>
          <cell r="G273">
            <v>5000</v>
          </cell>
          <cell r="H273">
            <v>5100</v>
          </cell>
          <cell r="I273">
            <v>519</v>
          </cell>
          <cell r="J273">
            <v>7</v>
          </cell>
          <cell r="K273" t="str">
            <v>Refrigerador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 t="str">
            <v>Pieza</v>
          </cell>
          <cell r="V273" t="str">
            <v>AE</v>
          </cell>
        </row>
        <row r="274">
          <cell r="A274">
            <v>129</v>
          </cell>
          <cell r="B274">
            <v>2017</v>
          </cell>
          <cell r="C274">
            <v>8300</v>
          </cell>
          <cell r="D274">
            <v>1</v>
          </cell>
          <cell r="E274">
            <v>1</v>
          </cell>
          <cell r="F274">
            <v>2</v>
          </cell>
          <cell r="G274">
            <v>5000</v>
          </cell>
          <cell r="H274">
            <v>5100</v>
          </cell>
          <cell r="I274">
            <v>519</v>
          </cell>
          <cell r="J274">
            <v>8</v>
          </cell>
          <cell r="K274" t="str">
            <v>Ventilador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 t="str">
            <v>Pieza</v>
          </cell>
          <cell r="V274" t="str">
            <v>FC</v>
          </cell>
        </row>
        <row r="275">
          <cell r="A275">
            <v>130</v>
          </cell>
          <cell r="B275">
            <v>2017</v>
          </cell>
          <cell r="C275">
            <v>8300</v>
          </cell>
          <cell r="D275">
            <v>1</v>
          </cell>
          <cell r="E275">
            <v>1</v>
          </cell>
          <cell r="F275">
            <v>2</v>
          </cell>
          <cell r="G275">
            <v>5000</v>
          </cell>
          <cell r="H275">
            <v>5100</v>
          </cell>
          <cell r="I275">
            <v>519</v>
          </cell>
          <cell r="J275">
            <v>9</v>
          </cell>
          <cell r="K275" t="str">
            <v>Estufa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 t="str">
            <v>Pieza</v>
          </cell>
          <cell r="V275" t="str">
            <v>AE</v>
          </cell>
        </row>
        <row r="276">
          <cell r="A276">
            <v>131</v>
          </cell>
          <cell r="B276">
            <v>2017</v>
          </cell>
          <cell r="C276">
            <v>8300</v>
          </cell>
          <cell r="D276">
            <v>1</v>
          </cell>
          <cell r="E276">
            <v>1</v>
          </cell>
          <cell r="F276">
            <v>2</v>
          </cell>
          <cell r="G276">
            <v>5000</v>
          </cell>
          <cell r="H276">
            <v>5100</v>
          </cell>
          <cell r="I276">
            <v>519</v>
          </cell>
          <cell r="J276">
            <v>10</v>
          </cell>
          <cell r="K276" t="str">
            <v>Lavadora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 t="str">
            <v>Pieza</v>
          </cell>
          <cell r="V276" t="str">
            <v>AE</v>
          </cell>
        </row>
        <row r="277">
          <cell r="A277">
            <v>132</v>
          </cell>
          <cell r="B277">
            <v>2017</v>
          </cell>
          <cell r="C277">
            <v>8300</v>
          </cell>
          <cell r="D277">
            <v>1</v>
          </cell>
          <cell r="E277">
            <v>1</v>
          </cell>
          <cell r="F277">
            <v>2</v>
          </cell>
          <cell r="G277">
            <v>5000</v>
          </cell>
          <cell r="H277">
            <v>5100</v>
          </cell>
          <cell r="I277">
            <v>519</v>
          </cell>
          <cell r="J277">
            <v>12</v>
          </cell>
          <cell r="K277" t="str">
            <v xml:space="preserve">Soporte para videoproyector/pantalla  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 t="str">
            <v>Pieza</v>
          </cell>
          <cell r="V277" t="str">
            <v>FC</v>
          </cell>
        </row>
        <row r="278">
          <cell r="A278">
            <v>133</v>
          </cell>
          <cell r="B278">
            <v>2017</v>
          </cell>
          <cell r="C278">
            <v>8300</v>
          </cell>
          <cell r="D278">
            <v>1</v>
          </cell>
          <cell r="E278">
            <v>1</v>
          </cell>
          <cell r="F278">
            <v>2</v>
          </cell>
          <cell r="G278">
            <v>5000</v>
          </cell>
          <cell r="H278">
            <v>5100</v>
          </cell>
          <cell r="I278">
            <v>519</v>
          </cell>
          <cell r="J278">
            <v>13</v>
          </cell>
          <cell r="K278" t="str">
            <v>Fotocopiadora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 t="str">
            <v>Pieza</v>
          </cell>
          <cell r="V278" t="str">
            <v>FC</v>
          </cell>
        </row>
        <row r="279">
          <cell r="A279">
            <v>134</v>
          </cell>
          <cell r="B279">
            <v>2017</v>
          </cell>
          <cell r="C279">
            <v>8300</v>
          </cell>
          <cell r="D279">
            <v>1</v>
          </cell>
          <cell r="E279">
            <v>1</v>
          </cell>
          <cell r="F279">
            <v>2</v>
          </cell>
          <cell r="G279">
            <v>5000</v>
          </cell>
          <cell r="H279">
            <v>5200</v>
          </cell>
          <cell r="K279" t="str">
            <v>Mobiliario y Equipo Educacional y Recreativo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A280">
            <v>135</v>
          </cell>
          <cell r="B280">
            <v>2017</v>
          </cell>
          <cell r="C280">
            <v>8300</v>
          </cell>
          <cell r="D280">
            <v>1</v>
          </cell>
          <cell r="E280">
            <v>1</v>
          </cell>
          <cell r="F280">
            <v>2</v>
          </cell>
          <cell r="G280">
            <v>5000</v>
          </cell>
          <cell r="H280">
            <v>5200</v>
          </cell>
          <cell r="I280">
            <v>521</v>
          </cell>
          <cell r="K280" t="str">
            <v>Equipos y aparatos audiovisuales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</row>
        <row r="281">
          <cell r="A281">
            <v>136</v>
          </cell>
          <cell r="B281">
            <v>2017</v>
          </cell>
          <cell r="C281">
            <v>8300</v>
          </cell>
          <cell r="D281">
            <v>1</v>
          </cell>
          <cell r="E281">
            <v>1</v>
          </cell>
          <cell r="F281">
            <v>2</v>
          </cell>
          <cell r="G281">
            <v>5000</v>
          </cell>
          <cell r="H281">
            <v>5200</v>
          </cell>
          <cell r="I281">
            <v>521</v>
          </cell>
          <cell r="J281">
            <v>1</v>
          </cell>
          <cell r="K281" t="str">
            <v xml:space="preserve">Amplificador 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 t="str">
            <v>Equipo/
Pieza</v>
          </cell>
          <cell r="V281" t="str">
            <v>FC</v>
          </cell>
        </row>
        <row r="282">
          <cell r="A282">
            <v>137</v>
          </cell>
          <cell r="B282">
            <v>2017</v>
          </cell>
          <cell r="C282">
            <v>8300</v>
          </cell>
          <cell r="D282">
            <v>1</v>
          </cell>
          <cell r="E282">
            <v>1</v>
          </cell>
          <cell r="F282">
            <v>2</v>
          </cell>
          <cell r="G282">
            <v>5000</v>
          </cell>
          <cell r="H282">
            <v>5200</v>
          </cell>
          <cell r="I282">
            <v>521</v>
          </cell>
          <cell r="J282">
            <v>2</v>
          </cell>
          <cell r="K282" t="str">
            <v>Consola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 t="str">
            <v>Equipo/
Pieza</v>
          </cell>
          <cell r="V282" t="str">
            <v>FC</v>
          </cell>
        </row>
        <row r="283">
          <cell r="A283">
            <v>138</v>
          </cell>
          <cell r="B283">
            <v>2017</v>
          </cell>
          <cell r="C283">
            <v>8300</v>
          </cell>
          <cell r="D283">
            <v>1</v>
          </cell>
          <cell r="E283">
            <v>1</v>
          </cell>
          <cell r="F283">
            <v>2</v>
          </cell>
          <cell r="G283">
            <v>5000</v>
          </cell>
          <cell r="H283">
            <v>5200</v>
          </cell>
          <cell r="I283">
            <v>521</v>
          </cell>
          <cell r="J283">
            <v>3</v>
          </cell>
          <cell r="K283" t="str">
            <v xml:space="preserve">Equipo de sonido     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 t="str">
            <v>Equipo/
Pieza</v>
          </cell>
          <cell r="V283" t="str">
            <v>FC</v>
          </cell>
        </row>
        <row r="284">
          <cell r="A284">
            <v>139</v>
          </cell>
          <cell r="B284">
            <v>2017</v>
          </cell>
          <cell r="C284">
            <v>8300</v>
          </cell>
          <cell r="D284">
            <v>1</v>
          </cell>
          <cell r="E284">
            <v>1</v>
          </cell>
          <cell r="F284">
            <v>2</v>
          </cell>
          <cell r="G284">
            <v>5000</v>
          </cell>
          <cell r="H284">
            <v>5200</v>
          </cell>
          <cell r="I284">
            <v>521</v>
          </cell>
          <cell r="J284">
            <v>4</v>
          </cell>
          <cell r="K284" t="str">
            <v xml:space="preserve">Grabadora de voz 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 t="str">
            <v>Equipo/
Pieza</v>
          </cell>
          <cell r="V284" t="str">
            <v>FC</v>
          </cell>
        </row>
        <row r="285">
          <cell r="A285">
            <v>140</v>
          </cell>
          <cell r="B285">
            <v>2017</v>
          </cell>
          <cell r="C285">
            <v>8300</v>
          </cell>
          <cell r="D285">
            <v>1</v>
          </cell>
          <cell r="E285">
            <v>1</v>
          </cell>
          <cell r="F285">
            <v>2</v>
          </cell>
          <cell r="G285">
            <v>5000</v>
          </cell>
          <cell r="H285">
            <v>5200</v>
          </cell>
          <cell r="I285">
            <v>521</v>
          </cell>
          <cell r="J285">
            <v>5</v>
          </cell>
          <cell r="K285" t="str">
            <v>Micrófono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 t="str">
            <v>Equipo/
Pieza</v>
          </cell>
          <cell r="V285" t="str">
            <v>FC</v>
          </cell>
        </row>
        <row r="286">
          <cell r="A286">
            <v>141</v>
          </cell>
          <cell r="B286">
            <v>2017</v>
          </cell>
          <cell r="C286">
            <v>8300</v>
          </cell>
          <cell r="D286">
            <v>1</v>
          </cell>
          <cell r="E286">
            <v>1</v>
          </cell>
          <cell r="F286">
            <v>2</v>
          </cell>
          <cell r="G286">
            <v>5000</v>
          </cell>
          <cell r="H286">
            <v>5200</v>
          </cell>
          <cell r="I286">
            <v>521</v>
          </cell>
          <cell r="J286">
            <v>6</v>
          </cell>
          <cell r="K286" t="str">
            <v xml:space="preserve">Micrograbadora 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 t="str">
            <v>Equipo/
Pieza</v>
          </cell>
          <cell r="V286" t="str">
            <v>FC</v>
          </cell>
        </row>
        <row r="287">
          <cell r="A287">
            <v>142</v>
          </cell>
          <cell r="B287">
            <v>2017</v>
          </cell>
          <cell r="C287">
            <v>8300</v>
          </cell>
          <cell r="D287">
            <v>1</v>
          </cell>
          <cell r="E287">
            <v>1</v>
          </cell>
          <cell r="F287">
            <v>2</v>
          </cell>
          <cell r="G287">
            <v>5000</v>
          </cell>
          <cell r="H287">
            <v>5200</v>
          </cell>
          <cell r="I287">
            <v>521</v>
          </cell>
          <cell r="J287">
            <v>7</v>
          </cell>
          <cell r="K287" t="str">
            <v>Pantalla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 t="str">
            <v>Equipo/
Pieza</v>
          </cell>
          <cell r="V287" t="str">
            <v>FC</v>
          </cell>
        </row>
        <row r="288">
          <cell r="A288">
            <v>143</v>
          </cell>
          <cell r="B288">
            <v>2017</v>
          </cell>
          <cell r="C288">
            <v>8300</v>
          </cell>
          <cell r="D288">
            <v>1</v>
          </cell>
          <cell r="E288">
            <v>1</v>
          </cell>
          <cell r="F288">
            <v>2</v>
          </cell>
          <cell r="G288">
            <v>5000</v>
          </cell>
          <cell r="H288">
            <v>5200</v>
          </cell>
          <cell r="I288">
            <v>521</v>
          </cell>
          <cell r="J288">
            <v>8</v>
          </cell>
          <cell r="K288" t="str">
            <v>Pantalla para proyección retráctil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 t="str">
            <v>Equipo/
Pieza</v>
          </cell>
          <cell r="V288" t="str">
            <v>FC</v>
          </cell>
        </row>
        <row r="289">
          <cell r="A289">
            <v>144</v>
          </cell>
          <cell r="B289">
            <v>2017</v>
          </cell>
          <cell r="C289">
            <v>8300</v>
          </cell>
          <cell r="D289">
            <v>1</v>
          </cell>
          <cell r="E289">
            <v>1</v>
          </cell>
          <cell r="F289">
            <v>2</v>
          </cell>
          <cell r="G289">
            <v>5000</v>
          </cell>
          <cell r="H289">
            <v>5200</v>
          </cell>
          <cell r="I289">
            <v>521</v>
          </cell>
          <cell r="J289">
            <v>9</v>
          </cell>
          <cell r="K289" t="str">
            <v>Proyector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 t="str">
            <v>Equipo/
Pieza</v>
          </cell>
          <cell r="V289" t="str">
            <v>FC</v>
          </cell>
        </row>
        <row r="290">
          <cell r="A290">
            <v>145</v>
          </cell>
          <cell r="B290">
            <v>2017</v>
          </cell>
          <cell r="C290">
            <v>8300</v>
          </cell>
          <cell r="D290">
            <v>1</v>
          </cell>
          <cell r="E290">
            <v>1</v>
          </cell>
          <cell r="F290">
            <v>2</v>
          </cell>
          <cell r="G290">
            <v>5000</v>
          </cell>
          <cell r="H290">
            <v>5200</v>
          </cell>
          <cell r="I290">
            <v>522</v>
          </cell>
          <cell r="K290" t="str">
            <v>Aparatos deportivos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1">
          <cell r="A291">
            <v>146</v>
          </cell>
          <cell r="B291">
            <v>2017</v>
          </cell>
          <cell r="C291">
            <v>8300</v>
          </cell>
          <cell r="D291">
            <v>1</v>
          </cell>
          <cell r="E291">
            <v>1</v>
          </cell>
          <cell r="F291">
            <v>2</v>
          </cell>
          <cell r="G291">
            <v>5000</v>
          </cell>
          <cell r="H291">
            <v>5200</v>
          </cell>
          <cell r="I291">
            <v>522</v>
          </cell>
          <cell r="J291">
            <v>1</v>
          </cell>
          <cell r="K291" t="str">
            <v>Aparatos para gimnasio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 t="str">
            <v>Equipo/
Pieza</v>
          </cell>
          <cell r="V291" t="str">
            <v>AE</v>
          </cell>
        </row>
        <row r="292">
          <cell r="A292">
            <v>147</v>
          </cell>
          <cell r="B292">
            <v>2017</v>
          </cell>
          <cell r="C292">
            <v>8300</v>
          </cell>
          <cell r="D292">
            <v>1</v>
          </cell>
          <cell r="E292">
            <v>1</v>
          </cell>
          <cell r="F292">
            <v>2</v>
          </cell>
          <cell r="G292">
            <v>5000</v>
          </cell>
          <cell r="H292">
            <v>5200</v>
          </cell>
          <cell r="I292">
            <v>523</v>
          </cell>
          <cell r="K292" t="str">
            <v>Cámaras fotográficas y de video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</row>
        <row r="293">
          <cell r="A293">
            <v>148</v>
          </cell>
          <cell r="B293">
            <v>2017</v>
          </cell>
          <cell r="C293">
            <v>8300</v>
          </cell>
          <cell r="D293">
            <v>1</v>
          </cell>
          <cell r="E293">
            <v>1</v>
          </cell>
          <cell r="F293">
            <v>2</v>
          </cell>
          <cell r="G293">
            <v>5000</v>
          </cell>
          <cell r="H293">
            <v>5200</v>
          </cell>
          <cell r="I293">
            <v>523</v>
          </cell>
          <cell r="J293">
            <v>1</v>
          </cell>
          <cell r="K293" t="str">
            <v>Cámara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 t="str">
            <v>Pieza</v>
          </cell>
          <cell r="V293" t="str">
            <v>FC</v>
          </cell>
        </row>
        <row r="294">
          <cell r="A294">
            <v>149</v>
          </cell>
          <cell r="B294">
            <v>2017</v>
          </cell>
          <cell r="C294">
            <v>8300</v>
          </cell>
          <cell r="D294">
            <v>1</v>
          </cell>
          <cell r="E294">
            <v>1</v>
          </cell>
          <cell r="F294">
            <v>2</v>
          </cell>
          <cell r="G294">
            <v>5000</v>
          </cell>
          <cell r="H294">
            <v>5200</v>
          </cell>
          <cell r="I294">
            <v>523</v>
          </cell>
          <cell r="J294">
            <v>2</v>
          </cell>
          <cell r="K294" t="str">
            <v>Equipo de video y sonido para cámara gesell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 t="str">
            <v>Pieza</v>
          </cell>
          <cell r="V294" t="str">
            <v>FC</v>
          </cell>
        </row>
        <row r="295">
          <cell r="A295">
            <v>150</v>
          </cell>
          <cell r="B295">
            <v>2017</v>
          </cell>
          <cell r="C295">
            <v>8300</v>
          </cell>
          <cell r="D295">
            <v>1</v>
          </cell>
          <cell r="E295">
            <v>1</v>
          </cell>
          <cell r="F295">
            <v>2</v>
          </cell>
          <cell r="G295">
            <v>5000</v>
          </cell>
          <cell r="H295">
            <v>5200</v>
          </cell>
          <cell r="I295">
            <v>523</v>
          </cell>
          <cell r="J295">
            <v>3</v>
          </cell>
          <cell r="K295" t="str">
            <v xml:space="preserve">Equipo de videograbación   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 t="str">
            <v>Pieza</v>
          </cell>
          <cell r="V295" t="str">
            <v>FC</v>
          </cell>
        </row>
        <row r="296">
          <cell r="A296">
            <v>151</v>
          </cell>
          <cell r="B296">
            <v>2017</v>
          </cell>
          <cell r="C296">
            <v>8300</v>
          </cell>
          <cell r="D296">
            <v>1</v>
          </cell>
          <cell r="E296">
            <v>1</v>
          </cell>
          <cell r="F296">
            <v>2</v>
          </cell>
          <cell r="G296">
            <v>5000</v>
          </cell>
          <cell r="H296">
            <v>5200</v>
          </cell>
          <cell r="I296">
            <v>523</v>
          </cell>
          <cell r="J296">
            <v>4</v>
          </cell>
          <cell r="K296" t="str">
            <v>Reproductor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 t="str">
            <v>Pieza</v>
          </cell>
          <cell r="V296" t="str">
            <v>FC</v>
          </cell>
        </row>
        <row r="297">
          <cell r="A297">
            <v>152</v>
          </cell>
          <cell r="B297">
            <v>2017</v>
          </cell>
          <cell r="C297">
            <v>8300</v>
          </cell>
          <cell r="D297">
            <v>1</v>
          </cell>
          <cell r="E297">
            <v>1</v>
          </cell>
          <cell r="F297">
            <v>2</v>
          </cell>
          <cell r="G297">
            <v>5000</v>
          </cell>
          <cell r="H297">
            <v>5200</v>
          </cell>
          <cell r="I297">
            <v>523</v>
          </cell>
          <cell r="J297">
            <v>5</v>
          </cell>
          <cell r="K297" t="str">
            <v xml:space="preserve">Videocámaras  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 t="str">
            <v>Pieza</v>
          </cell>
          <cell r="V297" t="str">
            <v>FC</v>
          </cell>
        </row>
        <row r="298">
          <cell r="A298">
            <v>153</v>
          </cell>
          <cell r="B298">
            <v>2017</v>
          </cell>
          <cell r="C298">
            <v>8300</v>
          </cell>
          <cell r="D298">
            <v>1</v>
          </cell>
          <cell r="E298">
            <v>1</v>
          </cell>
          <cell r="F298">
            <v>2</v>
          </cell>
          <cell r="G298">
            <v>5000</v>
          </cell>
          <cell r="H298">
            <v>5200</v>
          </cell>
          <cell r="I298">
            <v>523</v>
          </cell>
          <cell r="J298">
            <v>6</v>
          </cell>
          <cell r="K298" t="str">
            <v>Videoproyector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 t="str">
            <v>Pieza</v>
          </cell>
          <cell r="V298" t="str">
            <v>FC</v>
          </cell>
        </row>
        <row r="299">
          <cell r="A299">
            <v>154</v>
          </cell>
          <cell r="B299">
            <v>2017</v>
          </cell>
          <cell r="C299">
            <v>8300</v>
          </cell>
          <cell r="D299">
            <v>1</v>
          </cell>
          <cell r="E299">
            <v>1</v>
          </cell>
          <cell r="F299">
            <v>2</v>
          </cell>
          <cell r="G299">
            <v>5000</v>
          </cell>
          <cell r="H299">
            <v>5200</v>
          </cell>
          <cell r="I299">
            <v>529</v>
          </cell>
          <cell r="K299" t="str">
            <v>Otro mobiliario y equipo educacional y recreativo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A300">
            <v>155</v>
          </cell>
          <cell r="B300">
            <v>2017</v>
          </cell>
          <cell r="C300">
            <v>8300</v>
          </cell>
          <cell r="D300">
            <v>1</v>
          </cell>
          <cell r="E300">
            <v>1</v>
          </cell>
          <cell r="F300">
            <v>2</v>
          </cell>
          <cell r="G300">
            <v>5000</v>
          </cell>
          <cell r="H300">
            <v>5200</v>
          </cell>
          <cell r="I300">
            <v>529</v>
          </cell>
          <cell r="J300">
            <v>1</v>
          </cell>
          <cell r="K300" t="str">
            <v>Arenero de plástico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 t="str">
            <v>Pieza</v>
          </cell>
          <cell r="V300" t="str">
            <v>AE</v>
          </cell>
        </row>
        <row r="301">
          <cell r="A301">
            <v>156</v>
          </cell>
          <cell r="B301">
            <v>2017</v>
          </cell>
          <cell r="C301">
            <v>8300</v>
          </cell>
          <cell r="D301">
            <v>1</v>
          </cell>
          <cell r="E301">
            <v>1</v>
          </cell>
          <cell r="F301">
            <v>2</v>
          </cell>
          <cell r="G301">
            <v>5000</v>
          </cell>
          <cell r="H301">
            <v>5200</v>
          </cell>
          <cell r="I301">
            <v>529</v>
          </cell>
          <cell r="J301">
            <v>2</v>
          </cell>
          <cell r="K301" t="str">
            <v>Banco manicure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 t="str">
            <v>Pieza</v>
          </cell>
          <cell r="V301" t="str">
            <v>AE</v>
          </cell>
        </row>
        <row r="302">
          <cell r="A302">
            <v>157</v>
          </cell>
          <cell r="B302">
            <v>2017</v>
          </cell>
          <cell r="C302">
            <v>8300</v>
          </cell>
          <cell r="D302">
            <v>1</v>
          </cell>
          <cell r="E302">
            <v>1</v>
          </cell>
          <cell r="F302">
            <v>2</v>
          </cell>
          <cell r="G302">
            <v>5000</v>
          </cell>
          <cell r="H302">
            <v>5200</v>
          </cell>
          <cell r="I302">
            <v>529</v>
          </cell>
          <cell r="J302">
            <v>3</v>
          </cell>
          <cell r="K302" t="str">
            <v>Banco pedicure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 t="str">
            <v>Pieza</v>
          </cell>
          <cell r="V302" t="str">
            <v>AE</v>
          </cell>
        </row>
        <row r="303">
          <cell r="A303">
            <v>158</v>
          </cell>
          <cell r="B303">
            <v>2017</v>
          </cell>
          <cell r="C303">
            <v>8300</v>
          </cell>
          <cell r="D303">
            <v>1</v>
          </cell>
          <cell r="E303">
            <v>1</v>
          </cell>
          <cell r="F303">
            <v>2</v>
          </cell>
          <cell r="G303">
            <v>5000</v>
          </cell>
          <cell r="H303">
            <v>5200</v>
          </cell>
          <cell r="I303">
            <v>529</v>
          </cell>
          <cell r="J303">
            <v>4</v>
          </cell>
          <cell r="K303" t="str">
            <v>Casa de muñecas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 t="str">
            <v>Pieza</v>
          </cell>
          <cell r="V303" t="str">
            <v>AE</v>
          </cell>
        </row>
        <row r="304">
          <cell r="A304">
            <v>159</v>
          </cell>
          <cell r="B304">
            <v>2017</v>
          </cell>
          <cell r="C304">
            <v>8300</v>
          </cell>
          <cell r="D304">
            <v>1</v>
          </cell>
          <cell r="E304">
            <v>1</v>
          </cell>
          <cell r="F304">
            <v>2</v>
          </cell>
          <cell r="G304">
            <v>5000</v>
          </cell>
          <cell r="H304">
            <v>5200</v>
          </cell>
          <cell r="I304">
            <v>529</v>
          </cell>
          <cell r="J304">
            <v>5</v>
          </cell>
          <cell r="K304" t="str">
            <v>Juegos de Jardín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 t="str">
            <v>Pieza</v>
          </cell>
          <cell r="V304" t="str">
            <v>AE</v>
          </cell>
        </row>
        <row r="305">
          <cell r="A305">
            <v>160</v>
          </cell>
          <cell r="B305">
            <v>2017</v>
          </cell>
          <cell r="C305">
            <v>8300</v>
          </cell>
          <cell r="D305">
            <v>1</v>
          </cell>
          <cell r="E305">
            <v>1</v>
          </cell>
          <cell r="F305">
            <v>2</v>
          </cell>
          <cell r="G305">
            <v>5000</v>
          </cell>
          <cell r="H305">
            <v>5200</v>
          </cell>
          <cell r="I305">
            <v>529</v>
          </cell>
          <cell r="J305">
            <v>6</v>
          </cell>
          <cell r="K305" t="str">
            <v>Juegos psicológicos terapéuticos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 t="str">
            <v>Pieza</v>
          </cell>
          <cell r="V305" t="str">
            <v>AE</v>
          </cell>
        </row>
        <row r="306">
          <cell r="A306">
            <v>161</v>
          </cell>
          <cell r="B306">
            <v>2017</v>
          </cell>
          <cell r="C306">
            <v>8300</v>
          </cell>
          <cell r="D306">
            <v>1</v>
          </cell>
          <cell r="E306">
            <v>1</v>
          </cell>
          <cell r="F306">
            <v>2</v>
          </cell>
          <cell r="G306">
            <v>5000</v>
          </cell>
          <cell r="H306">
            <v>5200</v>
          </cell>
          <cell r="I306">
            <v>529</v>
          </cell>
          <cell r="J306">
            <v>7</v>
          </cell>
          <cell r="K306" t="str">
            <v>Juguetes recreativos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 t="str">
            <v>Pieza</v>
          </cell>
          <cell r="V306" t="str">
            <v>AE</v>
          </cell>
        </row>
        <row r="307">
          <cell r="A307">
            <v>162</v>
          </cell>
          <cell r="B307">
            <v>2017</v>
          </cell>
          <cell r="C307">
            <v>8300</v>
          </cell>
          <cell r="D307">
            <v>1</v>
          </cell>
          <cell r="E307">
            <v>1</v>
          </cell>
          <cell r="F307">
            <v>2</v>
          </cell>
          <cell r="G307">
            <v>5000</v>
          </cell>
          <cell r="H307">
            <v>5200</v>
          </cell>
          <cell r="I307">
            <v>529</v>
          </cell>
          <cell r="J307">
            <v>8</v>
          </cell>
          <cell r="K307" t="str">
            <v>Maniquí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 t="str">
            <v>Pieza</v>
          </cell>
          <cell r="V307" t="str">
            <v>AE</v>
          </cell>
        </row>
        <row r="308">
          <cell r="A308">
            <v>163</v>
          </cell>
          <cell r="B308">
            <v>2017</v>
          </cell>
          <cell r="C308">
            <v>8300</v>
          </cell>
          <cell r="D308">
            <v>1</v>
          </cell>
          <cell r="E308">
            <v>1</v>
          </cell>
          <cell r="F308">
            <v>2</v>
          </cell>
          <cell r="G308">
            <v>5000</v>
          </cell>
          <cell r="H308">
            <v>5200</v>
          </cell>
          <cell r="I308">
            <v>529</v>
          </cell>
          <cell r="J308">
            <v>9</v>
          </cell>
          <cell r="K308" t="str">
            <v>Mesa auxiliar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 t="str">
            <v>Pieza</v>
          </cell>
          <cell r="V308" t="str">
            <v>AE</v>
          </cell>
        </row>
        <row r="309">
          <cell r="A309">
            <v>164</v>
          </cell>
          <cell r="B309">
            <v>2017</v>
          </cell>
          <cell r="C309">
            <v>8300</v>
          </cell>
          <cell r="D309">
            <v>1</v>
          </cell>
          <cell r="E309">
            <v>1</v>
          </cell>
          <cell r="F309">
            <v>2</v>
          </cell>
          <cell r="G309">
            <v>5000</v>
          </cell>
          <cell r="H309">
            <v>5200</v>
          </cell>
          <cell r="I309">
            <v>529</v>
          </cell>
          <cell r="J309">
            <v>10</v>
          </cell>
          <cell r="K309" t="str">
            <v>Mesa manicure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 t="str">
            <v>Pieza</v>
          </cell>
          <cell r="V309" t="str">
            <v>AE</v>
          </cell>
        </row>
        <row r="310">
          <cell r="A310">
            <v>165</v>
          </cell>
          <cell r="B310">
            <v>2017</v>
          </cell>
          <cell r="C310">
            <v>8300</v>
          </cell>
          <cell r="D310">
            <v>1</v>
          </cell>
          <cell r="E310">
            <v>1</v>
          </cell>
          <cell r="F310">
            <v>2</v>
          </cell>
          <cell r="G310">
            <v>5000</v>
          </cell>
          <cell r="H310">
            <v>5200</v>
          </cell>
          <cell r="I310">
            <v>529</v>
          </cell>
          <cell r="J310">
            <v>11</v>
          </cell>
          <cell r="K310" t="str">
            <v xml:space="preserve">Mesa trapezoidal de primaria 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 t="str">
            <v>Pieza</v>
          </cell>
          <cell r="V310" t="str">
            <v>AE</v>
          </cell>
        </row>
        <row r="311">
          <cell r="A311">
            <v>166</v>
          </cell>
          <cell r="B311">
            <v>2017</v>
          </cell>
          <cell r="C311">
            <v>8300</v>
          </cell>
          <cell r="D311">
            <v>1</v>
          </cell>
          <cell r="E311">
            <v>1</v>
          </cell>
          <cell r="F311">
            <v>2</v>
          </cell>
          <cell r="G311">
            <v>5000</v>
          </cell>
          <cell r="H311">
            <v>5200</v>
          </cell>
          <cell r="I311">
            <v>529</v>
          </cell>
          <cell r="J311">
            <v>12</v>
          </cell>
          <cell r="K311" t="str">
            <v xml:space="preserve">Mesa de plástico 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 t="str">
            <v>Pieza</v>
          </cell>
          <cell r="V311" t="str">
            <v>AE</v>
          </cell>
        </row>
        <row r="312">
          <cell r="A312">
            <v>167</v>
          </cell>
          <cell r="B312">
            <v>2017</v>
          </cell>
          <cell r="C312">
            <v>8300</v>
          </cell>
          <cell r="D312">
            <v>1</v>
          </cell>
          <cell r="E312">
            <v>1</v>
          </cell>
          <cell r="F312">
            <v>2</v>
          </cell>
          <cell r="G312">
            <v>5000</v>
          </cell>
          <cell r="H312">
            <v>5200</v>
          </cell>
          <cell r="I312">
            <v>529</v>
          </cell>
          <cell r="J312">
            <v>13</v>
          </cell>
          <cell r="K312" t="str">
            <v>Muñecos sexuados (Juego o set)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 t="str">
            <v>Pieza</v>
          </cell>
          <cell r="V312" t="str">
            <v>AE</v>
          </cell>
        </row>
        <row r="313">
          <cell r="A313">
            <v>168</v>
          </cell>
          <cell r="B313">
            <v>2017</v>
          </cell>
          <cell r="C313">
            <v>8300</v>
          </cell>
          <cell r="D313">
            <v>1</v>
          </cell>
          <cell r="E313">
            <v>1</v>
          </cell>
          <cell r="F313">
            <v>2</v>
          </cell>
          <cell r="G313">
            <v>5000</v>
          </cell>
          <cell r="H313">
            <v>5200</v>
          </cell>
          <cell r="I313">
            <v>529</v>
          </cell>
          <cell r="J313">
            <v>14</v>
          </cell>
          <cell r="K313" t="str">
            <v xml:space="preserve">Silla de corte 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 t="str">
            <v>Pieza</v>
          </cell>
          <cell r="V313" t="str">
            <v>AE</v>
          </cell>
        </row>
        <row r="314">
          <cell r="A314">
            <v>169</v>
          </cell>
          <cell r="B314">
            <v>2017</v>
          </cell>
          <cell r="C314">
            <v>8300</v>
          </cell>
          <cell r="D314">
            <v>1</v>
          </cell>
          <cell r="E314">
            <v>1</v>
          </cell>
          <cell r="F314">
            <v>2</v>
          </cell>
          <cell r="G314">
            <v>5000</v>
          </cell>
          <cell r="H314">
            <v>5200</v>
          </cell>
          <cell r="I314">
            <v>529</v>
          </cell>
          <cell r="J314">
            <v>15</v>
          </cell>
          <cell r="K314" t="str">
            <v xml:space="preserve">Silla de plástico 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 t="str">
            <v>Pieza</v>
          </cell>
          <cell r="V314" t="str">
            <v>AE</v>
          </cell>
        </row>
        <row r="315">
          <cell r="A315">
            <v>170</v>
          </cell>
          <cell r="B315">
            <v>2017</v>
          </cell>
          <cell r="C315">
            <v>8300</v>
          </cell>
          <cell r="D315">
            <v>1</v>
          </cell>
          <cell r="E315">
            <v>1</v>
          </cell>
          <cell r="F315">
            <v>2</v>
          </cell>
          <cell r="G315">
            <v>5000</v>
          </cell>
          <cell r="H315">
            <v>5200</v>
          </cell>
          <cell r="I315">
            <v>529</v>
          </cell>
          <cell r="J315">
            <v>16</v>
          </cell>
          <cell r="K315" t="str">
            <v>Sillas de salón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 t="str">
            <v>Pieza</v>
          </cell>
          <cell r="V315" t="str">
            <v>AE</v>
          </cell>
        </row>
        <row r="316">
          <cell r="A316">
            <v>171</v>
          </cell>
          <cell r="B316">
            <v>2017</v>
          </cell>
          <cell r="C316">
            <v>8300</v>
          </cell>
          <cell r="D316">
            <v>1</v>
          </cell>
          <cell r="E316">
            <v>1</v>
          </cell>
          <cell r="F316">
            <v>2</v>
          </cell>
          <cell r="G316">
            <v>5000</v>
          </cell>
          <cell r="H316">
            <v>5200</v>
          </cell>
          <cell r="I316">
            <v>529</v>
          </cell>
          <cell r="J316">
            <v>17</v>
          </cell>
          <cell r="K316" t="str">
            <v>Tocador con luna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 t="str">
            <v>Pieza</v>
          </cell>
          <cell r="V316" t="str">
            <v>AE</v>
          </cell>
        </row>
        <row r="317">
          <cell r="A317">
            <v>172</v>
          </cell>
          <cell r="B317">
            <v>2017</v>
          </cell>
          <cell r="C317">
            <v>8300</v>
          </cell>
          <cell r="D317">
            <v>1</v>
          </cell>
          <cell r="E317">
            <v>1</v>
          </cell>
          <cell r="F317">
            <v>2</v>
          </cell>
          <cell r="G317">
            <v>5000</v>
          </cell>
          <cell r="H317">
            <v>5200</v>
          </cell>
          <cell r="I317">
            <v>529</v>
          </cell>
          <cell r="J317">
            <v>18</v>
          </cell>
          <cell r="K317" t="str">
            <v>Mesa infantil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 t="str">
            <v>Pieza</v>
          </cell>
          <cell r="V317" t="str">
            <v>AE</v>
          </cell>
        </row>
        <row r="318">
          <cell r="A318">
            <v>173</v>
          </cell>
          <cell r="B318">
            <v>2017</v>
          </cell>
          <cell r="C318">
            <v>8300</v>
          </cell>
          <cell r="D318">
            <v>1</v>
          </cell>
          <cell r="E318">
            <v>1</v>
          </cell>
          <cell r="F318">
            <v>2</v>
          </cell>
          <cell r="G318">
            <v>5000</v>
          </cell>
          <cell r="H318">
            <v>5200</v>
          </cell>
          <cell r="I318">
            <v>529</v>
          </cell>
          <cell r="J318">
            <v>19</v>
          </cell>
          <cell r="K318" t="str">
            <v>Silla infantil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 t="str">
            <v>Pieza</v>
          </cell>
          <cell r="V318" t="str">
            <v>AE</v>
          </cell>
        </row>
        <row r="319">
          <cell r="A319">
            <v>174</v>
          </cell>
          <cell r="B319">
            <v>2017</v>
          </cell>
          <cell r="C319">
            <v>8300</v>
          </cell>
          <cell r="D319">
            <v>1</v>
          </cell>
          <cell r="E319">
            <v>1</v>
          </cell>
          <cell r="F319">
            <v>2</v>
          </cell>
          <cell r="G319">
            <v>5000</v>
          </cell>
          <cell r="H319">
            <v>5300</v>
          </cell>
          <cell r="K319" t="str">
            <v>Equipo e Instrumental Médico y de Laboratorio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</row>
        <row r="320">
          <cell r="A320">
            <v>175</v>
          </cell>
          <cell r="B320">
            <v>2017</v>
          </cell>
          <cell r="C320">
            <v>8300</v>
          </cell>
          <cell r="D320">
            <v>1</v>
          </cell>
          <cell r="E320">
            <v>1</v>
          </cell>
          <cell r="F320">
            <v>2</v>
          </cell>
          <cell r="G320">
            <v>5000</v>
          </cell>
          <cell r="H320">
            <v>5300</v>
          </cell>
          <cell r="I320">
            <v>531</v>
          </cell>
          <cell r="K320" t="str">
            <v>Equipo médico y de laboratorio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</row>
        <row r="321">
          <cell r="A321">
            <v>176</v>
          </cell>
          <cell r="B321">
            <v>2017</v>
          </cell>
          <cell r="C321">
            <v>8300</v>
          </cell>
          <cell r="D321">
            <v>1</v>
          </cell>
          <cell r="E321">
            <v>1</v>
          </cell>
          <cell r="F321">
            <v>2</v>
          </cell>
          <cell r="G321">
            <v>5000</v>
          </cell>
          <cell r="H321">
            <v>5300</v>
          </cell>
          <cell r="I321">
            <v>531</v>
          </cell>
          <cell r="J321">
            <v>1</v>
          </cell>
          <cell r="K321" t="str">
            <v xml:space="preserve">Buró 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 t="str">
            <v>Pieza</v>
          </cell>
          <cell r="V321" t="str">
            <v>FC</v>
          </cell>
        </row>
        <row r="322">
          <cell r="A322">
            <v>177</v>
          </cell>
          <cell r="B322">
            <v>2017</v>
          </cell>
          <cell r="C322">
            <v>8300</v>
          </cell>
          <cell r="D322">
            <v>1</v>
          </cell>
          <cell r="E322">
            <v>1</v>
          </cell>
          <cell r="F322">
            <v>2</v>
          </cell>
          <cell r="G322">
            <v>5000</v>
          </cell>
          <cell r="H322">
            <v>5300</v>
          </cell>
          <cell r="I322">
            <v>531</v>
          </cell>
          <cell r="J322">
            <v>2</v>
          </cell>
          <cell r="K322" t="str">
            <v xml:space="preserve">Cama 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 t="str">
            <v>Pieza</v>
          </cell>
          <cell r="V322" t="str">
            <v>FC</v>
          </cell>
        </row>
        <row r="323">
          <cell r="A323">
            <v>178</v>
          </cell>
          <cell r="B323">
            <v>2017</v>
          </cell>
          <cell r="C323">
            <v>8300</v>
          </cell>
          <cell r="D323">
            <v>1</v>
          </cell>
          <cell r="E323">
            <v>1</v>
          </cell>
          <cell r="F323">
            <v>2</v>
          </cell>
          <cell r="G323">
            <v>5000</v>
          </cell>
          <cell r="H323">
            <v>5300</v>
          </cell>
          <cell r="I323">
            <v>531</v>
          </cell>
          <cell r="J323">
            <v>3</v>
          </cell>
          <cell r="K323" t="str">
            <v xml:space="preserve">Cama de exploración 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 t="str">
            <v>Pieza</v>
          </cell>
          <cell r="V323" t="str">
            <v>FC</v>
          </cell>
        </row>
        <row r="324">
          <cell r="A324">
            <v>179</v>
          </cell>
          <cell r="B324">
            <v>2017</v>
          </cell>
          <cell r="C324">
            <v>8300</v>
          </cell>
          <cell r="D324">
            <v>1</v>
          </cell>
          <cell r="E324">
            <v>1</v>
          </cell>
          <cell r="F324">
            <v>2</v>
          </cell>
          <cell r="G324">
            <v>5000</v>
          </cell>
          <cell r="H324">
            <v>5300</v>
          </cell>
          <cell r="I324">
            <v>531</v>
          </cell>
          <cell r="J324">
            <v>4</v>
          </cell>
          <cell r="K324" t="str">
            <v>Cauterizador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 t="str">
            <v>Pieza</v>
          </cell>
          <cell r="V324" t="str">
            <v>FC</v>
          </cell>
        </row>
        <row r="325">
          <cell r="A325">
            <v>180</v>
          </cell>
          <cell r="B325">
            <v>2017</v>
          </cell>
          <cell r="C325">
            <v>8300</v>
          </cell>
          <cell r="D325">
            <v>1</v>
          </cell>
          <cell r="E325">
            <v>1</v>
          </cell>
          <cell r="F325">
            <v>2</v>
          </cell>
          <cell r="G325">
            <v>5000</v>
          </cell>
          <cell r="H325">
            <v>5300</v>
          </cell>
          <cell r="I325">
            <v>531</v>
          </cell>
          <cell r="J325">
            <v>5</v>
          </cell>
          <cell r="K325" t="str">
            <v>Equipo de química sanguínea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 t="str">
            <v>Pieza</v>
          </cell>
          <cell r="V325" t="str">
            <v>FC</v>
          </cell>
        </row>
        <row r="326">
          <cell r="A326">
            <v>181</v>
          </cell>
          <cell r="B326">
            <v>2017</v>
          </cell>
          <cell r="C326">
            <v>8300</v>
          </cell>
          <cell r="D326">
            <v>1</v>
          </cell>
          <cell r="E326">
            <v>1</v>
          </cell>
          <cell r="F326">
            <v>2</v>
          </cell>
          <cell r="G326">
            <v>5000</v>
          </cell>
          <cell r="H326">
            <v>5300</v>
          </cell>
          <cell r="I326">
            <v>531</v>
          </cell>
          <cell r="J326">
            <v>6</v>
          </cell>
          <cell r="K326" t="str">
            <v>Equipo de rayos X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 t="str">
            <v>Pieza</v>
          </cell>
          <cell r="V326" t="str">
            <v>FC</v>
          </cell>
        </row>
        <row r="327">
          <cell r="A327">
            <v>182</v>
          </cell>
          <cell r="B327">
            <v>2017</v>
          </cell>
          <cell r="C327">
            <v>8300</v>
          </cell>
          <cell r="D327">
            <v>1</v>
          </cell>
          <cell r="E327">
            <v>1</v>
          </cell>
          <cell r="F327">
            <v>2</v>
          </cell>
          <cell r="G327">
            <v>5000</v>
          </cell>
          <cell r="H327">
            <v>5300</v>
          </cell>
          <cell r="I327">
            <v>531</v>
          </cell>
          <cell r="J327">
            <v>7</v>
          </cell>
          <cell r="K327" t="str">
            <v>Equipo de ultrasonido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 t="str">
            <v>Pieza</v>
          </cell>
          <cell r="V327" t="str">
            <v>FC</v>
          </cell>
        </row>
        <row r="328">
          <cell r="A328">
            <v>183</v>
          </cell>
          <cell r="B328">
            <v>2017</v>
          </cell>
          <cell r="C328">
            <v>8300</v>
          </cell>
          <cell r="D328">
            <v>1</v>
          </cell>
          <cell r="E328">
            <v>1</v>
          </cell>
          <cell r="F328">
            <v>2</v>
          </cell>
          <cell r="G328">
            <v>5000</v>
          </cell>
          <cell r="H328">
            <v>5300</v>
          </cell>
          <cell r="I328">
            <v>531</v>
          </cell>
          <cell r="J328">
            <v>8</v>
          </cell>
          <cell r="K328" t="str">
            <v>Equipo de uroanálisis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 t="str">
            <v>Pieza</v>
          </cell>
          <cell r="V328" t="str">
            <v>FC</v>
          </cell>
        </row>
        <row r="329">
          <cell r="A329">
            <v>184</v>
          </cell>
          <cell r="B329">
            <v>2017</v>
          </cell>
          <cell r="C329">
            <v>8300</v>
          </cell>
          <cell r="D329">
            <v>1</v>
          </cell>
          <cell r="E329">
            <v>1</v>
          </cell>
          <cell r="F329">
            <v>2</v>
          </cell>
          <cell r="G329">
            <v>5000</v>
          </cell>
          <cell r="H329">
            <v>5300</v>
          </cell>
          <cell r="I329">
            <v>531</v>
          </cell>
          <cell r="J329">
            <v>9</v>
          </cell>
          <cell r="K329" t="str">
            <v>Equipo para hematología clínica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 t="str">
            <v>Pieza</v>
          </cell>
          <cell r="V329" t="str">
            <v>FC</v>
          </cell>
        </row>
        <row r="330">
          <cell r="A330">
            <v>185</v>
          </cell>
          <cell r="B330">
            <v>2017</v>
          </cell>
          <cell r="C330">
            <v>8300</v>
          </cell>
          <cell r="D330">
            <v>1</v>
          </cell>
          <cell r="E330">
            <v>1</v>
          </cell>
          <cell r="F330">
            <v>2</v>
          </cell>
          <cell r="G330">
            <v>5000</v>
          </cell>
          <cell r="H330">
            <v>5300</v>
          </cell>
          <cell r="I330">
            <v>531</v>
          </cell>
          <cell r="J330">
            <v>10</v>
          </cell>
          <cell r="K330" t="str">
            <v>Equipo servicios médicos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 t="str">
            <v>Pieza</v>
          </cell>
          <cell r="V330" t="str">
            <v>FC</v>
          </cell>
        </row>
        <row r="331">
          <cell r="A331">
            <v>186</v>
          </cell>
          <cell r="B331">
            <v>2017</v>
          </cell>
          <cell r="C331">
            <v>8300</v>
          </cell>
          <cell r="D331">
            <v>1</v>
          </cell>
          <cell r="E331">
            <v>1</v>
          </cell>
          <cell r="F331">
            <v>2</v>
          </cell>
          <cell r="G331">
            <v>5000</v>
          </cell>
          <cell r="H331">
            <v>5300</v>
          </cell>
          <cell r="I331">
            <v>531</v>
          </cell>
          <cell r="J331">
            <v>11</v>
          </cell>
          <cell r="K331" t="str">
            <v>Gabinete médico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 t="str">
            <v>Pieza</v>
          </cell>
          <cell r="V331" t="str">
            <v>FC</v>
          </cell>
        </row>
        <row r="332">
          <cell r="A332">
            <v>187</v>
          </cell>
          <cell r="B332">
            <v>2017</v>
          </cell>
          <cell r="C332">
            <v>8300</v>
          </cell>
          <cell r="D332">
            <v>1</v>
          </cell>
          <cell r="E332">
            <v>1</v>
          </cell>
          <cell r="F332">
            <v>2</v>
          </cell>
          <cell r="G332">
            <v>5000</v>
          </cell>
          <cell r="H332">
            <v>5300</v>
          </cell>
          <cell r="I332">
            <v>531</v>
          </cell>
          <cell r="J332">
            <v>12</v>
          </cell>
          <cell r="K332" t="str">
            <v>Maniquí anatómico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 t="str">
            <v>Pieza</v>
          </cell>
          <cell r="V332" t="str">
            <v>FC</v>
          </cell>
        </row>
        <row r="333">
          <cell r="A333">
            <v>188</v>
          </cell>
          <cell r="B333">
            <v>2017</v>
          </cell>
          <cell r="C333">
            <v>8300</v>
          </cell>
          <cell r="D333">
            <v>1</v>
          </cell>
          <cell r="E333">
            <v>1</v>
          </cell>
          <cell r="F333">
            <v>2</v>
          </cell>
          <cell r="G333">
            <v>5000</v>
          </cell>
          <cell r="H333">
            <v>5300</v>
          </cell>
          <cell r="I333">
            <v>531</v>
          </cell>
          <cell r="J333">
            <v>13</v>
          </cell>
          <cell r="K333" t="str">
            <v>Mesa de exploración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 t="str">
            <v>Pieza</v>
          </cell>
          <cell r="V333" t="str">
            <v>FC</v>
          </cell>
        </row>
        <row r="334">
          <cell r="A334">
            <v>189</v>
          </cell>
          <cell r="B334">
            <v>2017</v>
          </cell>
          <cell r="C334">
            <v>8300</v>
          </cell>
          <cell r="D334">
            <v>1</v>
          </cell>
          <cell r="E334">
            <v>1</v>
          </cell>
          <cell r="F334">
            <v>2</v>
          </cell>
          <cell r="G334">
            <v>5000</v>
          </cell>
          <cell r="H334">
            <v>5300</v>
          </cell>
          <cell r="I334">
            <v>531</v>
          </cell>
          <cell r="J334">
            <v>14</v>
          </cell>
          <cell r="K334" t="str">
            <v>Microscopio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 t="str">
            <v>Equipo/
Pieza</v>
          </cell>
          <cell r="V334" t="str">
            <v>FC</v>
          </cell>
        </row>
        <row r="335">
          <cell r="A335">
            <v>190</v>
          </cell>
          <cell r="B335">
            <v>2017</v>
          </cell>
          <cell r="C335">
            <v>8300</v>
          </cell>
          <cell r="D335">
            <v>1</v>
          </cell>
          <cell r="E335">
            <v>1</v>
          </cell>
          <cell r="F335">
            <v>2</v>
          </cell>
          <cell r="G335">
            <v>5000</v>
          </cell>
          <cell r="H335">
            <v>5300</v>
          </cell>
          <cell r="I335">
            <v>531</v>
          </cell>
          <cell r="J335">
            <v>15</v>
          </cell>
          <cell r="K335" t="str">
            <v>Sillas de ruedas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 t="str">
            <v>Pieza</v>
          </cell>
          <cell r="V335" t="str">
            <v>FC</v>
          </cell>
        </row>
        <row r="336">
          <cell r="A336">
            <v>191</v>
          </cell>
          <cell r="B336">
            <v>2017</v>
          </cell>
          <cell r="C336">
            <v>8300</v>
          </cell>
          <cell r="D336">
            <v>1</v>
          </cell>
          <cell r="E336">
            <v>1</v>
          </cell>
          <cell r="F336">
            <v>2</v>
          </cell>
          <cell r="G336">
            <v>5000</v>
          </cell>
          <cell r="H336">
            <v>5300</v>
          </cell>
          <cell r="I336">
            <v>531</v>
          </cell>
          <cell r="J336">
            <v>16</v>
          </cell>
          <cell r="K336" t="str">
            <v xml:space="preserve">Unidad mastográfica 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 t="str">
            <v>Pieza</v>
          </cell>
          <cell r="V336" t="str">
            <v>FC</v>
          </cell>
        </row>
        <row r="337">
          <cell r="A337">
            <v>192</v>
          </cell>
          <cell r="B337">
            <v>2017</v>
          </cell>
          <cell r="C337">
            <v>8300</v>
          </cell>
          <cell r="D337">
            <v>1</v>
          </cell>
          <cell r="E337">
            <v>1</v>
          </cell>
          <cell r="F337">
            <v>2</v>
          </cell>
          <cell r="G337">
            <v>5000</v>
          </cell>
          <cell r="H337">
            <v>5300</v>
          </cell>
          <cell r="I337">
            <v>531</v>
          </cell>
          <cell r="J337">
            <v>17</v>
          </cell>
          <cell r="K337" t="str">
            <v>Vitrina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 t="str">
            <v>Pieza</v>
          </cell>
          <cell r="V337" t="str">
            <v>FC</v>
          </cell>
        </row>
        <row r="338">
          <cell r="A338">
            <v>193</v>
          </cell>
          <cell r="B338">
            <v>2017</v>
          </cell>
          <cell r="C338">
            <v>8300</v>
          </cell>
          <cell r="D338">
            <v>1</v>
          </cell>
          <cell r="E338">
            <v>1</v>
          </cell>
          <cell r="F338">
            <v>2</v>
          </cell>
          <cell r="G338">
            <v>5000</v>
          </cell>
          <cell r="H338">
            <v>5300</v>
          </cell>
          <cell r="I338">
            <v>531</v>
          </cell>
          <cell r="J338">
            <v>18</v>
          </cell>
          <cell r="K338" t="str">
            <v>Refrigerador para medicamentos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 t="str">
            <v>Pieza</v>
          </cell>
          <cell r="V338" t="str">
            <v>FC</v>
          </cell>
        </row>
        <row r="339">
          <cell r="A339">
            <v>194</v>
          </cell>
          <cell r="B339">
            <v>2017</v>
          </cell>
          <cell r="C339">
            <v>8300</v>
          </cell>
          <cell r="D339">
            <v>1</v>
          </cell>
          <cell r="E339">
            <v>1</v>
          </cell>
          <cell r="F339">
            <v>2</v>
          </cell>
          <cell r="G339">
            <v>5000</v>
          </cell>
          <cell r="H339">
            <v>5300</v>
          </cell>
          <cell r="I339">
            <v>532</v>
          </cell>
          <cell r="K339" t="str">
            <v>Instrumental médico y de laboratorio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</row>
        <row r="340">
          <cell r="A340">
            <v>195</v>
          </cell>
          <cell r="B340">
            <v>2017</v>
          </cell>
          <cell r="C340">
            <v>8300</v>
          </cell>
          <cell r="D340">
            <v>1</v>
          </cell>
          <cell r="E340">
            <v>1</v>
          </cell>
          <cell r="F340">
            <v>2</v>
          </cell>
          <cell r="G340">
            <v>5000</v>
          </cell>
          <cell r="H340">
            <v>5300</v>
          </cell>
          <cell r="I340">
            <v>532</v>
          </cell>
          <cell r="J340">
            <v>1</v>
          </cell>
          <cell r="K340" t="str">
            <v xml:space="preserve">Báscula  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 t="str">
            <v>Pieza</v>
          </cell>
          <cell r="V340" t="str">
            <v>FC</v>
          </cell>
        </row>
        <row r="341">
          <cell r="A341">
            <v>196</v>
          </cell>
          <cell r="B341">
            <v>2017</v>
          </cell>
          <cell r="C341">
            <v>8300</v>
          </cell>
          <cell r="D341">
            <v>1</v>
          </cell>
          <cell r="E341">
            <v>1</v>
          </cell>
          <cell r="F341">
            <v>2</v>
          </cell>
          <cell r="G341">
            <v>5000</v>
          </cell>
          <cell r="H341">
            <v>5300</v>
          </cell>
          <cell r="I341">
            <v>532</v>
          </cell>
          <cell r="J341">
            <v>2</v>
          </cell>
          <cell r="K341" t="str">
            <v>Colposcopio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 t="str">
            <v>Pieza</v>
          </cell>
          <cell r="V341" t="str">
            <v>FC</v>
          </cell>
        </row>
        <row r="342">
          <cell r="A342">
            <v>197</v>
          </cell>
          <cell r="B342">
            <v>2017</v>
          </cell>
          <cell r="C342">
            <v>8300</v>
          </cell>
          <cell r="D342">
            <v>1</v>
          </cell>
          <cell r="E342">
            <v>1</v>
          </cell>
          <cell r="F342">
            <v>2</v>
          </cell>
          <cell r="G342">
            <v>5000</v>
          </cell>
          <cell r="H342">
            <v>5300</v>
          </cell>
          <cell r="I342">
            <v>532</v>
          </cell>
          <cell r="J342">
            <v>3</v>
          </cell>
          <cell r="K342" t="str">
            <v xml:space="preserve">Detector de latidos fetales  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 t="str">
            <v>Pieza</v>
          </cell>
          <cell r="V342" t="str">
            <v>FC</v>
          </cell>
        </row>
        <row r="343">
          <cell r="A343">
            <v>198</v>
          </cell>
          <cell r="B343">
            <v>2017</v>
          </cell>
          <cell r="C343">
            <v>8300</v>
          </cell>
          <cell r="D343">
            <v>1</v>
          </cell>
          <cell r="E343">
            <v>1</v>
          </cell>
          <cell r="F343">
            <v>2</v>
          </cell>
          <cell r="G343">
            <v>5000</v>
          </cell>
          <cell r="H343">
            <v>5300</v>
          </cell>
          <cell r="I343">
            <v>532</v>
          </cell>
          <cell r="J343">
            <v>4</v>
          </cell>
          <cell r="K343" t="str">
            <v>Equipo instrumental de servicios clínicos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 t="str">
            <v>Pieza</v>
          </cell>
          <cell r="V343" t="str">
            <v>FC</v>
          </cell>
        </row>
        <row r="344">
          <cell r="A344">
            <v>199</v>
          </cell>
          <cell r="B344">
            <v>2017</v>
          </cell>
          <cell r="C344">
            <v>8300</v>
          </cell>
          <cell r="D344">
            <v>1</v>
          </cell>
          <cell r="E344">
            <v>1</v>
          </cell>
          <cell r="F344">
            <v>2</v>
          </cell>
          <cell r="G344">
            <v>5000</v>
          </cell>
          <cell r="H344">
            <v>5400</v>
          </cell>
          <cell r="K344" t="str">
            <v>Vehículos y Equipo de Transporte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5">
          <cell r="A345">
            <v>200</v>
          </cell>
          <cell r="B345">
            <v>2017</v>
          </cell>
          <cell r="C345">
            <v>8300</v>
          </cell>
          <cell r="D345">
            <v>1</v>
          </cell>
          <cell r="E345">
            <v>1</v>
          </cell>
          <cell r="F345">
            <v>2</v>
          </cell>
          <cell r="G345">
            <v>5000</v>
          </cell>
          <cell r="H345">
            <v>5400</v>
          </cell>
          <cell r="I345">
            <v>541</v>
          </cell>
          <cell r="K345" t="str">
            <v>Vehículos y equipo terrestre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</row>
        <row r="346">
          <cell r="A346">
            <v>201</v>
          </cell>
          <cell r="B346">
            <v>2017</v>
          </cell>
          <cell r="C346">
            <v>8300</v>
          </cell>
          <cell r="D346">
            <v>1</v>
          </cell>
          <cell r="E346">
            <v>1</v>
          </cell>
          <cell r="F346">
            <v>2</v>
          </cell>
          <cell r="G346">
            <v>5000</v>
          </cell>
          <cell r="H346">
            <v>5400</v>
          </cell>
          <cell r="I346">
            <v>541</v>
          </cell>
          <cell r="J346">
            <v>1</v>
          </cell>
          <cell r="K346" t="str">
            <v>Vehículo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 t="str">
            <v>Pieza</v>
          </cell>
          <cell r="V346" t="str">
            <v>AE</v>
          </cell>
        </row>
        <row r="347">
          <cell r="A347">
            <v>202</v>
          </cell>
          <cell r="B347">
            <v>2017</v>
          </cell>
          <cell r="C347">
            <v>8300</v>
          </cell>
          <cell r="D347">
            <v>1</v>
          </cell>
          <cell r="E347">
            <v>1</v>
          </cell>
          <cell r="F347">
            <v>2</v>
          </cell>
          <cell r="G347">
            <v>5000</v>
          </cell>
          <cell r="H347">
            <v>5600</v>
          </cell>
          <cell r="K347" t="str">
            <v>Maquinaria, Otros Equipos y Herramientas</v>
          </cell>
          <cell r="L347">
            <v>2000</v>
          </cell>
          <cell r="M347">
            <v>0</v>
          </cell>
          <cell r="N347">
            <v>2000</v>
          </cell>
          <cell r="O347">
            <v>0</v>
          </cell>
          <cell r="P347">
            <v>0</v>
          </cell>
          <cell r="Q347">
            <v>0</v>
          </cell>
          <cell r="R347">
            <v>2000</v>
          </cell>
        </row>
        <row r="348">
          <cell r="A348">
            <v>203</v>
          </cell>
          <cell r="B348">
            <v>2017</v>
          </cell>
          <cell r="C348">
            <v>8300</v>
          </cell>
          <cell r="D348">
            <v>1</v>
          </cell>
          <cell r="E348">
            <v>1</v>
          </cell>
          <cell r="F348">
            <v>2</v>
          </cell>
          <cell r="G348">
            <v>5000</v>
          </cell>
          <cell r="H348">
            <v>5600</v>
          </cell>
          <cell r="I348">
            <v>564</v>
          </cell>
          <cell r="K348" t="str">
            <v>Sistemas de aire acondicionado, calefacción y de refrigeración industrial y comercial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</row>
        <row r="349">
          <cell r="A349">
            <v>204</v>
          </cell>
          <cell r="B349">
            <v>2017</v>
          </cell>
          <cell r="C349">
            <v>8300</v>
          </cell>
          <cell r="D349">
            <v>1</v>
          </cell>
          <cell r="E349">
            <v>1</v>
          </cell>
          <cell r="F349">
            <v>2</v>
          </cell>
          <cell r="G349">
            <v>5000</v>
          </cell>
          <cell r="H349">
            <v>5600</v>
          </cell>
          <cell r="I349">
            <v>564</v>
          </cell>
          <cell r="J349">
            <v>1</v>
          </cell>
          <cell r="K349" t="str">
            <v>Congelador Industrial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 t="str">
            <v>Pieza</v>
          </cell>
          <cell r="V349" t="str">
            <v>FC</v>
          </cell>
        </row>
        <row r="350">
          <cell r="A350">
            <v>205</v>
          </cell>
          <cell r="B350">
            <v>2017</v>
          </cell>
          <cell r="C350">
            <v>8300</v>
          </cell>
          <cell r="D350">
            <v>1</v>
          </cell>
          <cell r="E350">
            <v>1</v>
          </cell>
          <cell r="F350">
            <v>2</v>
          </cell>
          <cell r="G350">
            <v>5000</v>
          </cell>
          <cell r="H350">
            <v>5600</v>
          </cell>
          <cell r="I350">
            <v>564</v>
          </cell>
          <cell r="J350">
            <v>2</v>
          </cell>
          <cell r="K350" t="str">
            <v>Refrigerador industrial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 t="str">
            <v>Pieza</v>
          </cell>
          <cell r="V350" t="str">
            <v>FC</v>
          </cell>
        </row>
        <row r="351">
          <cell r="A351">
            <v>206</v>
          </cell>
          <cell r="B351">
            <v>2017</v>
          </cell>
          <cell r="C351">
            <v>8300</v>
          </cell>
          <cell r="D351">
            <v>1</v>
          </cell>
          <cell r="E351">
            <v>1</v>
          </cell>
          <cell r="F351">
            <v>2</v>
          </cell>
          <cell r="G351">
            <v>5000</v>
          </cell>
          <cell r="H351">
            <v>5600</v>
          </cell>
          <cell r="I351">
            <v>564</v>
          </cell>
          <cell r="J351">
            <v>3</v>
          </cell>
          <cell r="K351" t="str">
            <v>Aire Acondicionado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 t="str">
            <v>Pieza</v>
          </cell>
          <cell r="V351" t="str">
            <v>FC</v>
          </cell>
        </row>
        <row r="352">
          <cell r="A352">
            <v>207</v>
          </cell>
          <cell r="B352">
            <v>2017</v>
          </cell>
          <cell r="C352">
            <v>8300</v>
          </cell>
          <cell r="D352">
            <v>1</v>
          </cell>
          <cell r="E352">
            <v>1</v>
          </cell>
          <cell r="F352">
            <v>2</v>
          </cell>
          <cell r="G352">
            <v>5000</v>
          </cell>
          <cell r="H352">
            <v>5600</v>
          </cell>
          <cell r="I352">
            <v>565</v>
          </cell>
          <cell r="K352" t="str">
            <v>Equipo de comunicación y telecomunicación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A353">
            <v>208</v>
          </cell>
          <cell r="B353">
            <v>2017</v>
          </cell>
          <cell r="C353">
            <v>8300</v>
          </cell>
          <cell r="D353">
            <v>1</v>
          </cell>
          <cell r="E353">
            <v>1</v>
          </cell>
          <cell r="F353">
            <v>2</v>
          </cell>
          <cell r="G353">
            <v>5000</v>
          </cell>
          <cell r="H353">
            <v>5600</v>
          </cell>
          <cell r="I353">
            <v>565</v>
          </cell>
          <cell r="J353">
            <v>1</v>
          </cell>
          <cell r="K353" t="str">
            <v>Cámara IP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 t="str">
            <v>Pieza</v>
          </cell>
          <cell r="V353" t="str">
            <v>FC</v>
          </cell>
        </row>
        <row r="354">
          <cell r="A354">
            <v>209</v>
          </cell>
          <cell r="B354">
            <v>2017</v>
          </cell>
          <cell r="C354">
            <v>8300</v>
          </cell>
          <cell r="D354">
            <v>1</v>
          </cell>
          <cell r="E354">
            <v>1</v>
          </cell>
          <cell r="F354">
            <v>2</v>
          </cell>
          <cell r="G354">
            <v>5000</v>
          </cell>
          <cell r="H354">
            <v>5600</v>
          </cell>
          <cell r="I354">
            <v>565</v>
          </cell>
          <cell r="J354">
            <v>2</v>
          </cell>
          <cell r="K354" t="str">
            <v xml:space="preserve">Equipo para enlaces de comunicación 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 t="str">
            <v>Pieza</v>
          </cell>
          <cell r="V354" t="str">
            <v>FC</v>
          </cell>
        </row>
        <row r="355">
          <cell r="A355">
            <v>210</v>
          </cell>
          <cell r="B355">
            <v>2017</v>
          </cell>
          <cell r="C355">
            <v>8300</v>
          </cell>
          <cell r="D355">
            <v>1</v>
          </cell>
          <cell r="E355">
            <v>1</v>
          </cell>
          <cell r="F355">
            <v>2</v>
          </cell>
          <cell r="G355">
            <v>5000</v>
          </cell>
          <cell r="H355">
            <v>5600</v>
          </cell>
          <cell r="I355">
            <v>565</v>
          </cell>
          <cell r="J355">
            <v>3</v>
          </cell>
          <cell r="K355" t="str">
            <v>Torre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 t="str">
            <v>Pieza</v>
          </cell>
          <cell r="V355" t="str">
            <v>FC</v>
          </cell>
        </row>
        <row r="356">
          <cell r="A356">
            <v>211</v>
          </cell>
          <cell r="B356">
            <v>2017</v>
          </cell>
          <cell r="C356">
            <v>8300</v>
          </cell>
          <cell r="D356">
            <v>1</v>
          </cell>
          <cell r="E356">
            <v>1</v>
          </cell>
          <cell r="F356">
            <v>2</v>
          </cell>
          <cell r="G356">
            <v>5000</v>
          </cell>
          <cell r="H356">
            <v>5600</v>
          </cell>
          <cell r="I356">
            <v>569</v>
          </cell>
          <cell r="K356" t="str">
            <v>Otros equipos</v>
          </cell>
          <cell r="L356">
            <v>2000</v>
          </cell>
          <cell r="M356">
            <v>0</v>
          </cell>
          <cell r="N356">
            <v>2000</v>
          </cell>
          <cell r="O356">
            <v>0</v>
          </cell>
          <cell r="P356">
            <v>0</v>
          </cell>
          <cell r="Q356">
            <v>0</v>
          </cell>
          <cell r="R356">
            <v>2000</v>
          </cell>
        </row>
        <row r="357">
          <cell r="A357">
            <v>212</v>
          </cell>
          <cell r="B357">
            <v>2017</v>
          </cell>
          <cell r="C357">
            <v>8300</v>
          </cell>
          <cell r="D357">
            <v>1</v>
          </cell>
          <cell r="E357">
            <v>1</v>
          </cell>
          <cell r="F357">
            <v>2</v>
          </cell>
          <cell r="G357">
            <v>5000</v>
          </cell>
          <cell r="H357">
            <v>5600</v>
          </cell>
          <cell r="I357">
            <v>569</v>
          </cell>
          <cell r="J357">
            <v>1</v>
          </cell>
          <cell r="K357" t="str">
            <v xml:space="preserve">Extintor   </v>
          </cell>
          <cell r="L357">
            <v>2000</v>
          </cell>
          <cell r="M357">
            <v>0</v>
          </cell>
          <cell r="N357">
            <v>2000</v>
          </cell>
          <cell r="O357">
            <v>0</v>
          </cell>
          <cell r="P357">
            <v>0</v>
          </cell>
          <cell r="Q357">
            <v>0</v>
          </cell>
          <cell r="R357">
            <v>2000</v>
          </cell>
          <cell r="S357" t="str">
            <v>Pieza</v>
          </cell>
          <cell r="T357">
            <v>2</v>
          </cell>
          <cell r="V357" t="str">
            <v>FC</v>
          </cell>
        </row>
        <row r="358">
          <cell r="A358">
            <v>213</v>
          </cell>
          <cell r="B358">
            <v>2017</v>
          </cell>
          <cell r="C358">
            <v>8300</v>
          </cell>
          <cell r="D358">
            <v>1</v>
          </cell>
          <cell r="E358">
            <v>1</v>
          </cell>
          <cell r="F358">
            <v>2</v>
          </cell>
          <cell r="G358">
            <v>5000</v>
          </cell>
          <cell r="H358">
            <v>5900</v>
          </cell>
          <cell r="K358" t="str">
            <v>Activos Intangibles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</row>
        <row r="359">
          <cell r="A359">
            <v>214</v>
          </cell>
          <cell r="B359">
            <v>2017</v>
          </cell>
          <cell r="C359">
            <v>8300</v>
          </cell>
          <cell r="D359">
            <v>1</v>
          </cell>
          <cell r="E359">
            <v>1</v>
          </cell>
          <cell r="F359">
            <v>2</v>
          </cell>
          <cell r="G359">
            <v>5000</v>
          </cell>
          <cell r="H359">
            <v>5900</v>
          </cell>
          <cell r="I359">
            <v>591</v>
          </cell>
          <cell r="K359" t="str">
            <v>Software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</row>
        <row r="360">
          <cell r="A360">
            <v>215</v>
          </cell>
          <cell r="B360">
            <v>2017</v>
          </cell>
          <cell r="C360">
            <v>8300</v>
          </cell>
          <cell r="D360">
            <v>1</v>
          </cell>
          <cell r="E360">
            <v>1</v>
          </cell>
          <cell r="F360">
            <v>2</v>
          </cell>
          <cell r="G360">
            <v>5000</v>
          </cell>
          <cell r="H360">
            <v>5900</v>
          </cell>
          <cell r="I360">
            <v>591</v>
          </cell>
          <cell r="J360">
            <v>1</v>
          </cell>
          <cell r="K360" t="str">
            <v>Software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 t="str">
            <v>Licencia</v>
          </cell>
          <cell r="V360" t="str">
            <v>FC</v>
          </cell>
        </row>
        <row r="361">
          <cell r="A361">
            <v>216</v>
          </cell>
          <cell r="B361">
            <v>2017</v>
          </cell>
          <cell r="C361">
            <v>8300</v>
          </cell>
          <cell r="D361">
            <v>1</v>
          </cell>
          <cell r="E361">
            <v>1</v>
          </cell>
          <cell r="F361">
            <v>2</v>
          </cell>
          <cell r="G361">
            <v>5000</v>
          </cell>
          <cell r="H361">
            <v>5900</v>
          </cell>
          <cell r="I361">
            <v>597</v>
          </cell>
          <cell r="K361" t="str">
            <v>Licencias informáticas e intelectuales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</row>
        <row r="362">
          <cell r="A362">
            <v>217</v>
          </cell>
          <cell r="B362">
            <v>2017</v>
          </cell>
          <cell r="C362">
            <v>8300</v>
          </cell>
          <cell r="D362">
            <v>1</v>
          </cell>
          <cell r="E362">
            <v>1</v>
          </cell>
          <cell r="F362">
            <v>2</v>
          </cell>
          <cell r="G362">
            <v>5000</v>
          </cell>
          <cell r="H362">
            <v>5900</v>
          </cell>
          <cell r="I362">
            <v>597</v>
          </cell>
          <cell r="J362">
            <v>1</v>
          </cell>
          <cell r="K362" t="str">
            <v>Licencias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 t="str">
            <v>Licencia</v>
          </cell>
          <cell r="V362" t="str">
            <v>FC</v>
          </cell>
        </row>
        <row r="363">
          <cell r="A363">
            <v>218</v>
          </cell>
          <cell r="B363">
            <v>2017</v>
          </cell>
          <cell r="C363">
            <v>8300</v>
          </cell>
          <cell r="D363">
            <v>1</v>
          </cell>
          <cell r="E363">
            <v>1</v>
          </cell>
          <cell r="F363">
            <v>2</v>
          </cell>
          <cell r="G363">
            <v>6000</v>
          </cell>
          <cell r="K363" t="str">
            <v>INVERSIÓN PÚBLICA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A364">
            <v>219</v>
          </cell>
          <cell r="B364">
            <v>2017</v>
          </cell>
          <cell r="C364">
            <v>8300</v>
          </cell>
          <cell r="D364">
            <v>1</v>
          </cell>
          <cell r="E364">
            <v>1</v>
          </cell>
          <cell r="F364">
            <v>2</v>
          </cell>
          <cell r="G364">
            <v>6000</v>
          </cell>
          <cell r="H364">
            <v>6200</v>
          </cell>
          <cell r="K364" t="str">
            <v>Obra Pública en Bienes Propios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A365">
            <v>220</v>
          </cell>
          <cell r="B365">
            <v>2017</v>
          </cell>
          <cell r="C365">
            <v>8300</v>
          </cell>
          <cell r="D365">
            <v>1</v>
          </cell>
          <cell r="E365">
            <v>1</v>
          </cell>
          <cell r="F365">
            <v>2</v>
          </cell>
          <cell r="G365">
            <v>6000</v>
          </cell>
          <cell r="H365">
            <v>6200</v>
          </cell>
          <cell r="I365">
            <v>622</v>
          </cell>
          <cell r="K365" t="str">
            <v>Edificación no habitacional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</row>
        <row r="366">
          <cell r="A366">
            <v>221</v>
          </cell>
          <cell r="B366">
            <v>2017</v>
          </cell>
          <cell r="C366">
            <v>8300</v>
          </cell>
          <cell r="D366">
            <v>1</v>
          </cell>
          <cell r="E366">
            <v>1</v>
          </cell>
          <cell r="F366">
            <v>2</v>
          </cell>
          <cell r="G366">
            <v>6000</v>
          </cell>
          <cell r="H366">
            <v>6200</v>
          </cell>
          <cell r="I366">
            <v>622</v>
          </cell>
          <cell r="J366">
            <v>1</v>
          </cell>
          <cell r="K366" t="str">
            <v>Construcción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 t="str">
            <v>Obra</v>
          </cell>
          <cell r="V366" t="str">
            <v>FC</v>
          </cell>
        </row>
        <row r="367">
          <cell r="A367">
            <v>222</v>
          </cell>
          <cell r="B367">
            <v>2017</v>
          </cell>
          <cell r="C367">
            <v>8300</v>
          </cell>
          <cell r="D367">
            <v>1</v>
          </cell>
          <cell r="E367">
            <v>1</v>
          </cell>
          <cell r="F367">
            <v>2</v>
          </cell>
          <cell r="G367">
            <v>6000</v>
          </cell>
          <cell r="H367">
            <v>6200</v>
          </cell>
          <cell r="I367">
            <v>622</v>
          </cell>
          <cell r="J367">
            <v>1</v>
          </cell>
          <cell r="K367" t="str">
            <v xml:space="preserve">Dependencia:
Nombre:
Domicilio: 
Meta: 
Etapa: 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 t="str">
            <v>Obra</v>
          </cell>
          <cell r="V367" t="str">
            <v>FC</v>
          </cell>
        </row>
        <row r="368">
          <cell r="A368">
            <v>223</v>
          </cell>
          <cell r="B368">
            <v>2017</v>
          </cell>
          <cell r="C368">
            <v>8300</v>
          </cell>
          <cell r="D368">
            <v>1</v>
          </cell>
          <cell r="E368">
            <v>1</v>
          </cell>
          <cell r="F368">
            <v>2</v>
          </cell>
          <cell r="G368">
            <v>6000</v>
          </cell>
          <cell r="H368">
            <v>6200</v>
          </cell>
          <cell r="I368">
            <v>622</v>
          </cell>
          <cell r="J368">
            <v>2</v>
          </cell>
          <cell r="K368" t="str">
            <v>Mejoramiento y/o ampliación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 t="str">
            <v>Obra</v>
          </cell>
          <cell r="V368" t="str">
            <v>FC</v>
          </cell>
        </row>
        <row r="369">
          <cell r="A369">
            <v>224</v>
          </cell>
          <cell r="B369">
            <v>2017</v>
          </cell>
          <cell r="C369">
            <v>8300</v>
          </cell>
          <cell r="D369">
            <v>1</v>
          </cell>
          <cell r="E369">
            <v>1</v>
          </cell>
          <cell r="F369">
            <v>2</v>
          </cell>
          <cell r="G369">
            <v>6000</v>
          </cell>
          <cell r="H369">
            <v>6200</v>
          </cell>
          <cell r="I369">
            <v>622</v>
          </cell>
          <cell r="J369">
            <v>2</v>
          </cell>
          <cell r="K369" t="str">
            <v xml:space="preserve">Dependencia:
Nombre:
Domicilio: 
Meta: 
Etapa: 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 t="str">
            <v>Obra</v>
          </cell>
          <cell r="V369" t="str">
            <v>FC</v>
          </cell>
        </row>
        <row r="456">
          <cell r="A456">
            <v>84</v>
          </cell>
          <cell r="B456">
            <v>2017</v>
          </cell>
          <cell r="C456">
            <v>8300</v>
          </cell>
          <cell r="D456">
            <v>2</v>
          </cell>
          <cell r="E456">
            <v>2</v>
          </cell>
          <cell r="F456">
            <v>1</v>
          </cell>
          <cell r="G456">
            <v>3000</v>
          </cell>
          <cell r="H456">
            <v>3300</v>
          </cell>
          <cell r="I456">
            <v>334</v>
          </cell>
          <cell r="K456" t="str">
            <v>Curso de capacitación para Policía de Investigación</v>
          </cell>
          <cell r="L456">
            <v>2300000</v>
          </cell>
          <cell r="M456">
            <v>0</v>
          </cell>
          <cell r="N456">
            <v>2300000</v>
          </cell>
          <cell r="O456">
            <v>0</v>
          </cell>
          <cell r="P456">
            <v>0</v>
          </cell>
          <cell r="Q456">
            <v>0</v>
          </cell>
          <cell r="R456">
            <v>2300000</v>
          </cell>
          <cell r="S456" t="str">
            <v>Servicio</v>
          </cell>
        </row>
        <row r="457">
          <cell r="A457">
            <v>85</v>
          </cell>
          <cell r="B457">
            <v>2017</v>
          </cell>
          <cell r="C457">
            <v>8300</v>
          </cell>
          <cell r="D457">
            <v>2</v>
          </cell>
          <cell r="E457">
            <v>2</v>
          </cell>
          <cell r="F457">
            <v>1</v>
          </cell>
          <cell r="G457">
            <v>3000</v>
          </cell>
          <cell r="H457">
            <v>3300</v>
          </cell>
          <cell r="I457">
            <v>334</v>
          </cell>
          <cell r="K457" t="str">
            <v xml:space="preserve">Formación Inicial </v>
          </cell>
          <cell r="L457">
            <v>2100000</v>
          </cell>
          <cell r="M457">
            <v>0</v>
          </cell>
          <cell r="N457">
            <v>2100000</v>
          </cell>
          <cell r="O457">
            <v>0</v>
          </cell>
          <cell r="P457">
            <v>0</v>
          </cell>
          <cell r="Q457">
            <v>0</v>
          </cell>
          <cell r="R457">
            <v>2100000</v>
          </cell>
          <cell r="S457" t="str">
            <v>Servicio</v>
          </cell>
          <cell r="T457">
            <v>80</v>
          </cell>
        </row>
        <row r="458">
          <cell r="A458">
            <v>86</v>
          </cell>
          <cell r="B458">
            <v>2017</v>
          </cell>
          <cell r="C458">
            <v>8300</v>
          </cell>
          <cell r="D458">
            <v>2</v>
          </cell>
          <cell r="E458">
            <v>2</v>
          </cell>
          <cell r="F458">
            <v>1</v>
          </cell>
          <cell r="G458">
            <v>3000</v>
          </cell>
          <cell r="H458">
            <v>3300</v>
          </cell>
          <cell r="I458">
            <v>334</v>
          </cell>
          <cell r="K458" t="str">
            <v>Formación Continua</v>
          </cell>
          <cell r="L458">
            <v>200000</v>
          </cell>
          <cell r="M458">
            <v>0</v>
          </cell>
          <cell r="N458">
            <v>200000</v>
          </cell>
          <cell r="O458">
            <v>0</v>
          </cell>
          <cell r="P458">
            <v>0</v>
          </cell>
          <cell r="Q458">
            <v>0</v>
          </cell>
          <cell r="R458">
            <v>200000</v>
          </cell>
          <cell r="S458" t="str">
            <v>Servicio</v>
          </cell>
          <cell r="T458">
            <v>30</v>
          </cell>
        </row>
        <row r="459">
          <cell r="A459">
            <v>87</v>
          </cell>
          <cell r="B459">
            <v>2017</v>
          </cell>
          <cell r="C459">
            <v>8300</v>
          </cell>
          <cell r="D459">
            <v>2</v>
          </cell>
          <cell r="E459">
            <v>2</v>
          </cell>
          <cell r="F459">
            <v>1</v>
          </cell>
          <cell r="G459">
            <v>3000</v>
          </cell>
          <cell r="H459">
            <v>3300</v>
          </cell>
          <cell r="I459">
            <v>334</v>
          </cell>
          <cell r="K459" t="str">
            <v>Nivelación Académica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 t="str">
            <v>Servicio</v>
          </cell>
        </row>
        <row r="460">
          <cell r="A460">
            <v>88</v>
          </cell>
          <cell r="B460">
            <v>2017</v>
          </cell>
          <cell r="C460">
            <v>8300</v>
          </cell>
          <cell r="D460">
            <v>2</v>
          </cell>
          <cell r="E460">
            <v>2</v>
          </cell>
          <cell r="F460">
            <v>1</v>
          </cell>
          <cell r="G460">
            <v>3000</v>
          </cell>
          <cell r="H460">
            <v>3300</v>
          </cell>
          <cell r="I460">
            <v>334</v>
          </cell>
          <cell r="K460" t="str">
            <v>Curso de capacitación para Perito</v>
          </cell>
          <cell r="L460">
            <v>1100000</v>
          </cell>
          <cell r="M460">
            <v>0</v>
          </cell>
          <cell r="N460">
            <v>1100000</v>
          </cell>
          <cell r="O460">
            <v>0</v>
          </cell>
          <cell r="P460">
            <v>0</v>
          </cell>
          <cell r="Q460">
            <v>0</v>
          </cell>
          <cell r="R460">
            <v>1100000</v>
          </cell>
          <cell r="S460" t="str">
            <v>Servicio</v>
          </cell>
        </row>
        <row r="461">
          <cell r="A461">
            <v>89</v>
          </cell>
          <cell r="B461">
            <v>2017</v>
          </cell>
          <cell r="C461">
            <v>8300</v>
          </cell>
          <cell r="D461">
            <v>2</v>
          </cell>
          <cell r="E461">
            <v>2</v>
          </cell>
          <cell r="F461">
            <v>1</v>
          </cell>
          <cell r="G461">
            <v>3000</v>
          </cell>
          <cell r="H461">
            <v>3300</v>
          </cell>
          <cell r="I461">
            <v>334</v>
          </cell>
          <cell r="K461" t="str">
            <v xml:space="preserve">Formación Inicial </v>
          </cell>
          <cell r="L461">
            <v>900000</v>
          </cell>
          <cell r="M461">
            <v>0</v>
          </cell>
          <cell r="N461">
            <v>900000</v>
          </cell>
          <cell r="O461">
            <v>0</v>
          </cell>
          <cell r="P461">
            <v>0</v>
          </cell>
          <cell r="Q461">
            <v>0</v>
          </cell>
          <cell r="R461">
            <v>900000</v>
          </cell>
          <cell r="S461" t="str">
            <v>Servicio</v>
          </cell>
          <cell r="T461">
            <v>20</v>
          </cell>
        </row>
        <row r="462">
          <cell r="A462">
            <v>90</v>
          </cell>
          <cell r="B462">
            <v>2017</v>
          </cell>
          <cell r="C462">
            <v>8300</v>
          </cell>
          <cell r="D462">
            <v>2</v>
          </cell>
          <cell r="E462">
            <v>2</v>
          </cell>
          <cell r="F462">
            <v>1</v>
          </cell>
          <cell r="G462">
            <v>3000</v>
          </cell>
          <cell r="H462">
            <v>3300</v>
          </cell>
          <cell r="I462">
            <v>334</v>
          </cell>
          <cell r="K462" t="str">
            <v>Formación Continua</v>
          </cell>
          <cell r="L462">
            <v>200000</v>
          </cell>
          <cell r="M462">
            <v>0</v>
          </cell>
          <cell r="N462">
            <v>200000</v>
          </cell>
          <cell r="O462">
            <v>0</v>
          </cell>
          <cell r="P462">
            <v>0</v>
          </cell>
          <cell r="Q462">
            <v>0</v>
          </cell>
          <cell r="R462">
            <v>200000</v>
          </cell>
          <cell r="S462" t="str">
            <v>Servicio</v>
          </cell>
          <cell r="T462">
            <v>20</v>
          </cell>
        </row>
        <row r="463">
          <cell r="A463">
            <v>91</v>
          </cell>
          <cell r="B463">
            <v>2017</v>
          </cell>
          <cell r="C463">
            <v>8300</v>
          </cell>
          <cell r="D463">
            <v>2</v>
          </cell>
          <cell r="E463">
            <v>2</v>
          </cell>
          <cell r="F463">
            <v>1</v>
          </cell>
          <cell r="G463">
            <v>3000</v>
          </cell>
          <cell r="H463">
            <v>3300</v>
          </cell>
          <cell r="I463">
            <v>334</v>
          </cell>
          <cell r="K463" t="str">
            <v>Nivelación Académica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 t="str">
            <v>Servicio</v>
          </cell>
        </row>
        <row r="464">
          <cell r="A464">
            <v>92</v>
          </cell>
          <cell r="B464">
            <v>2017</v>
          </cell>
          <cell r="C464">
            <v>8300</v>
          </cell>
          <cell r="D464">
            <v>2</v>
          </cell>
          <cell r="E464">
            <v>2</v>
          </cell>
          <cell r="F464">
            <v>1</v>
          </cell>
          <cell r="G464">
            <v>3000</v>
          </cell>
          <cell r="H464">
            <v>3300</v>
          </cell>
          <cell r="I464">
            <v>334</v>
          </cell>
          <cell r="K464" t="str">
            <v>Curso de capacitación para Agente del Ministerio Público</v>
          </cell>
          <cell r="L464">
            <v>1200000</v>
          </cell>
          <cell r="M464">
            <v>0</v>
          </cell>
          <cell r="N464">
            <v>1200000</v>
          </cell>
          <cell r="O464">
            <v>0</v>
          </cell>
          <cell r="P464">
            <v>0</v>
          </cell>
          <cell r="Q464">
            <v>0</v>
          </cell>
          <cell r="R464">
            <v>1200000</v>
          </cell>
          <cell r="S464" t="str">
            <v>Servicio</v>
          </cell>
        </row>
        <row r="465">
          <cell r="A465">
            <v>93</v>
          </cell>
          <cell r="B465">
            <v>2017</v>
          </cell>
          <cell r="C465">
            <v>8300</v>
          </cell>
          <cell r="D465">
            <v>2</v>
          </cell>
          <cell r="E465">
            <v>2</v>
          </cell>
          <cell r="F465">
            <v>1</v>
          </cell>
          <cell r="G465">
            <v>3000</v>
          </cell>
          <cell r="H465">
            <v>3300</v>
          </cell>
          <cell r="I465">
            <v>334</v>
          </cell>
          <cell r="K465" t="str">
            <v xml:space="preserve">Formación Inicial </v>
          </cell>
          <cell r="L465">
            <v>800000</v>
          </cell>
          <cell r="M465">
            <v>0</v>
          </cell>
          <cell r="N465">
            <v>800000</v>
          </cell>
          <cell r="O465">
            <v>0</v>
          </cell>
          <cell r="P465">
            <v>0</v>
          </cell>
          <cell r="Q465">
            <v>0</v>
          </cell>
          <cell r="R465">
            <v>800000</v>
          </cell>
          <cell r="S465" t="str">
            <v>Servicio</v>
          </cell>
          <cell r="T465">
            <v>20</v>
          </cell>
        </row>
        <row r="466">
          <cell r="A466">
            <v>94</v>
          </cell>
          <cell r="B466">
            <v>2017</v>
          </cell>
          <cell r="C466">
            <v>8300</v>
          </cell>
          <cell r="D466">
            <v>2</v>
          </cell>
          <cell r="E466">
            <v>2</v>
          </cell>
          <cell r="F466">
            <v>1</v>
          </cell>
          <cell r="G466">
            <v>3000</v>
          </cell>
          <cell r="H466">
            <v>3300</v>
          </cell>
          <cell r="I466">
            <v>334</v>
          </cell>
          <cell r="K466" t="str">
            <v>Formación Continua</v>
          </cell>
          <cell r="L466">
            <v>400000</v>
          </cell>
          <cell r="M466">
            <v>0</v>
          </cell>
          <cell r="N466">
            <v>400000</v>
          </cell>
          <cell r="O466">
            <v>0</v>
          </cell>
          <cell r="P466">
            <v>0</v>
          </cell>
          <cell r="Q466">
            <v>0</v>
          </cell>
          <cell r="R466">
            <v>400000</v>
          </cell>
          <cell r="S466" t="str">
            <v>Servicio</v>
          </cell>
          <cell r="T466">
            <v>45</v>
          </cell>
        </row>
        <row r="467">
          <cell r="A467">
            <v>95</v>
          </cell>
          <cell r="B467">
            <v>2017</v>
          </cell>
          <cell r="C467">
            <v>8300</v>
          </cell>
          <cell r="D467">
            <v>2</v>
          </cell>
          <cell r="E467">
            <v>2</v>
          </cell>
          <cell r="F467">
            <v>1</v>
          </cell>
          <cell r="G467">
            <v>3000</v>
          </cell>
          <cell r="H467">
            <v>3300</v>
          </cell>
          <cell r="I467">
            <v>334</v>
          </cell>
          <cell r="K467" t="str">
            <v>Nivelación Académica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 t="str">
            <v>Servicio</v>
          </cell>
        </row>
        <row r="468">
          <cell r="A468">
            <v>96</v>
          </cell>
          <cell r="B468">
            <v>2017</v>
          </cell>
          <cell r="C468">
            <v>8300</v>
          </cell>
          <cell r="D468">
            <v>2</v>
          </cell>
          <cell r="E468">
            <v>2</v>
          </cell>
          <cell r="F468">
            <v>1</v>
          </cell>
          <cell r="G468">
            <v>3000</v>
          </cell>
          <cell r="H468">
            <v>3300</v>
          </cell>
          <cell r="I468">
            <v>334</v>
          </cell>
          <cell r="K468" t="str">
            <v>Curso de capacitación para otros operadores de Procuración de Justicia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 t="str">
            <v>Servicio</v>
          </cell>
        </row>
        <row r="469">
          <cell r="A469">
            <v>97</v>
          </cell>
          <cell r="B469">
            <v>2017</v>
          </cell>
          <cell r="C469">
            <v>8300</v>
          </cell>
          <cell r="D469">
            <v>2</v>
          </cell>
          <cell r="E469">
            <v>2</v>
          </cell>
          <cell r="F469">
            <v>1</v>
          </cell>
          <cell r="G469">
            <v>3000</v>
          </cell>
          <cell r="H469">
            <v>3300</v>
          </cell>
          <cell r="I469">
            <v>334</v>
          </cell>
          <cell r="K469" t="str">
            <v xml:space="preserve">Formación Inicial 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 t="str">
            <v>Servicio</v>
          </cell>
        </row>
        <row r="470">
          <cell r="A470">
            <v>98</v>
          </cell>
          <cell r="B470">
            <v>2017</v>
          </cell>
          <cell r="C470">
            <v>8300</v>
          </cell>
          <cell r="D470">
            <v>2</v>
          </cell>
          <cell r="E470">
            <v>2</v>
          </cell>
          <cell r="F470">
            <v>1</v>
          </cell>
          <cell r="G470">
            <v>3000</v>
          </cell>
          <cell r="H470">
            <v>3300</v>
          </cell>
          <cell r="I470">
            <v>334</v>
          </cell>
          <cell r="K470" t="str">
            <v>Formación Continua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 t="str">
            <v>Servicio</v>
          </cell>
          <cell r="T470">
            <v>0</v>
          </cell>
        </row>
        <row r="471">
          <cell r="A471">
            <v>99</v>
          </cell>
          <cell r="B471">
            <v>2017</v>
          </cell>
          <cell r="C471">
            <v>8300</v>
          </cell>
          <cell r="D471">
            <v>2</v>
          </cell>
          <cell r="E471">
            <v>2</v>
          </cell>
          <cell r="F471">
            <v>1</v>
          </cell>
          <cell r="G471">
            <v>3000</v>
          </cell>
          <cell r="H471">
            <v>3300</v>
          </cell>
          <cell r="I471">
            <v>334</v>
          </cell>
          <cell r="K471" t="str">
            <v xml:space="preserve">Curso de capacitación para Personal del Sistema Penitenciario 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 t="str">
            <v>Servicio</v>
          </cell>
        </row>
        <row r="472">
          <cell r="A472">
            <v>100</v>
          </cell>
          <cell r="B472">
            <v>2017</v>
          </cell>
          <cell r="C472">
            <v>8300</v>
          </cell>
          <cell r="D472">
            <v>2</v>
          </cell>
          <cell r="E472">
            <v>2</v>
          </cell>
          <cell r="F472">
            <v>1</v>
          </cell>
          <cell r="G472">
            <v>3000</v>
          </cell>
          <cell r="H472">
            <v>3300</v>
          </cell>
          <cell r="I472">
            <v>334</v>
          </cell>
          <cell r="K472" t="str">
            <v>Formación Inicial (Custodia Penitenciaria)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 t="str">
            <v>Servicio</v>
          </cell>
        </row>
        <row r="473">
          <cell r="A473">
            <v>101</v>
          </cell>
          <cell r="B473">
            <v>2017</v>
          </cell>
          <cell r="C473">
            <v>8300</v>
          </cell>
          <cell r="D473">
            <v>2</v>
          </cell>
          <cell r="E473">
            <v>2</v>
          </cell>
          <cell r="F473">
            <v>1</v>
          </cell>
          <cell r="G473">
            <v>3000</v>
          </cell>
          <cell r="H473">
            <v>3300</v>
          </cell>
          <cell r="I473">
            <v>334</v>
          </cell>
          <cell r="K473" t="str">
            <v>Formación Inicial (Técnico)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 t="str">
            <v>Servicio</v>
          </cell>
        </row>
        <row r="474">
          <cell r="A474">
            <v>102</v>
          </cell>
          <cell r="B474">
            <v>2017</v>
          </cell>
          <cell r="C474">
            <v>8300</v>
          </cell>
          <cell r="D474">
            <v>2</v>
          </cell>
          <cell r="E474">
            <v>2</v>
          </cell>
          <cell r="F474">
            <v>1</v>
          </cell>
          <cell r="G474">
            <v>3000</v>
          </cell>
          <cell r="H474">
            <v>3300</v>
          </cell>
          <cell r="I474">
            <v>334</v>
          </cell>
          <cell r="K474" t="str">
            <v>Formación Inicial (Administrativo)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 t="str">
            <v>Servicio</v>
          </cell>
        </row>
        <row r="475">
          <cell r="A475">
            <v>103</v>
          </cell>
          <cell r="B475">
            <v>2017</v>
          </cell>
          <cell r="C475">
            <v>8300</v>
          </cell>
          <cell r="D475">
            <v>2</v>
          </cell>
          <cell r="E475">
            <v>2</v>
          </cell>
          <cell r="F475">
            <v>1</v>
          </cell>
          <cell r="G475">
            <v>3000</v>
          </cell>
          <cell r="H475">
            <v>3300</v>
          </cell>
          <cell r="I475">
            <v>334</v>
          </cell>
          <cell r="K475" t="str">
            <v>Formación Inicial (Jurídico)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 t="str">
            <v>Servicio</v>
          </cell>
        </row>
        <row r="476">
          <cell r="A476">
            <v>104</v>
          </cell>
          <cell r="B476">
            <v>2017</v>
          </cell>
          <cell r="C476">
            <v>8300</v>
          </cell>
          <cell r="D476">
            <v>2</v>
          </cell>
          <cell r="E476">
            <v>2</v>
          </cell>
          <cell r="F476">
            <v>1</v>
          </cell>
          <cell r="G476">
            <v>3000</v>
          </cell>
          <cell r="H476">
            <v>3300</v>
          </cell>
          <cell r="I476">
            <v>334</v>
          </cell>
          <cell r="K476" t="str">
            <v>Formación Continua (Custodia Penitenciaria)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 t="str">
            <v>Servicio</v>
          </cell>
        </row>
        <row r="477">
          <cell r="A477">
            <v>105</v>
          </cell>
          <cell r="B477">
            <v>2017</v>
          </cell>
          <cell r="C477">
            <v>8300</v>
          </cell>
          <cell r="D477">
            <v>2</v>
          </cell>
          <cell r="E477">
            <v>2</v>
          </cell>
          <cell r="F477">
            <v>1</v>
          </cell>
          <cell r="G477">
            <v>3000</v>
          </cell>
          <cell r="H477">
            <v>3300</v>
          </cell>
          <cell r="I477">
            <v>334</v>
          </cell>
          <cell r="K477" t="str">
            <v>Formación Continua (Técnico)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 t="str">
            <v>Servicio</v>
          </cell>
        </row>
        <row r="478">
          <cell r="A478">
            <v>106</v>
          </cell>
          <cell r="B478">
            <v>2017</v>
          </cell>
          <cell r="C478">
            <v>8300</v>
          </cell>
          <cell r="D478">
            <v>2</v>
          </cell>
          <cell r="E478">
            <v>2</v>
          </cell>
          <cell r="F478">
            <v>1</v>
          </cell>
          <cell r="G478">
            <v>3000</v>
          </cell>
          <cell r="H478">
            <v>3300</v>
          </cell>
          <cell r="I478">
            <v>334</v>
          </cell>
          <cell r="K478" t="str">
            <v>Formación Continua (Administrativo)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 t="str">
            <v>Servicio</v>
          </cell>
        </row>
        <row r="479">
          <cell r="A479">
            <v>107</v>
          </cell>
          <cell r="B479">
            <v>2017</v>
          </cell>
          <cell r="C479">
            <v>8300</v>
          </cell>
          <cell r="D479">
            <v>2</v>
          </cell>
          <cell r="E479">
            <v>2</v>
          </cell>
          <cell r="F479">
            <v>1</v>
          </cell>
          <cell r="G479">
            <v>3000</v>
          </cell>
          <cell r="H479">
            <v>3300</v>
          </cell>
          <cell r="I479">
            <v>334</v>
          </cell>
          <cell r="K479" t="str">
            <v>Formación Continua  (Jurídico)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 t="str">
            <v>Servicio</v>
          </cell>
        </row>
        <row r="480">
          <cell r="A480">
            <v>108</v>
          </cell>
          <cell r="B480">
            <v>2017</v>
          </cell>
          <cell r="C480">
            <v>8300</v>
          </cell>
          <cell r="D480">
            <v>2</v>
          </cell>
          <cell r="E480">
            <v>2</v>
          </cell>
          <cell r="F480">
            <v>1</v>
          </cell>
          <cell r="G480">
            <v>3000</v>
          </cell>
          <cell r="H480">
            <v>3300</v>
          </cell>
          <cell r="I480">
            <v>334</v>
          </cell>
          <cell r="K480" t="str">
            <v>Formación Inicial (otros perfiles)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 t="str">
            <v>Servicio</v>
          </cell>
          <cell r="T480">
            <v>0</v>
          </cell>
        </row>
        <row r="481">
          <cell r="A481">
            <v>109</v>
          </cell>
          <cell r="B481">
            <v>2017</v>
          </cell>
          <cell r="C481">
            <v>8300</v>
          </cell>
          <cell r="D481">
            <v>2</v>
          </cell>
          <cell r="E481">
            <v>2</v>
          </cell>
          <cell r="F481">
            <v>1</v>
          </cell>
          <cell r="G481">
            <v>3000</v>
          </cell>
          <cell r="H481">
            <v>3300</v>
          </cell>
          <cell r="I481">
            <v>334</v>
          </cell>
          <cell r="K481" t="str">
            <v>Formación continua (otros perfiles)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 t="str">
            <v>Servicio</v>
          </cell>
          <cell r="T481">
            <v>0</v>
          </cell>
        </row>
        <row r="482">
          <cell r="A482">
            <v>110</v>
          </cell>
          <cell r="B482">
            <v>2017</v>
          </cell>
          <cell r="C482">
            <v>8300</v>
          </cell>
          <cell r="D482">
            <v>2</v>
          </cell>
          <cell r="E482">
            <v>2</v>
          </cell>
          <cell r="F482">
            <v>1</v>
          </cell>
          <cell r="G482">
            <v>3000</v>
          </cell>
          <cell r="H482">
            <v>3300</v>
          </cell>
          <cell r="I482">
            <v>334</v>
          </cell>
          <cell r="K482" t="str">
            <v>Nivelación Académica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 t="str">
            <v>Servicio</v>
          </cell>
          <cell r="T482">
            <v>0</v>
          </cell>
        </row>
        <row r="483">
          <cell r="A483">
            <v>111</v>
          </cell>
          <cell r="B483">
            <v>2017</v>
          </cell>
          <cell r="C483">
            <v>8300</v>
          </cell>
          <cell r="D483">
            <v>2</v>
          </cell>
          <cell r="E483">
            <v>2</v>
          </cell>
          <cell r="F483">
            <v>1</v>
          </cell>
          <cell r="G483">
            <v>3000</v>
          </cell>
          <cell r="H483">
            <v>3300</v>
          </cell>
          <cell r="I483">
            <v>334</v>
          </cell>
          <cell r="K483" t="str">
            <v>Curso de capacitación en materia de prevención del delito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 t="str">
            <v>Servicio</v>
          </cell>
          <cell r="T483">
            <v>0</v>
          </cell>
        </row>
        <row r="484">
          <cell r="A484">
            <v>112</v>
          </cell>
          <cell r="B484">
            <v>2017</v>
          </cell>
          <cell r="C484">
            <v>8300</v>
          </cell>
          <cell r="D484">
            <v>2</v>
          </cell>
          <cell r="E484">
            <v>2</v>
          </cell>
          <cell r="F484">
            <v>1</v>
          </cell>
          <cell r="G484">
            <v>3000</v>
          </cell>
          <cell r="H484">
            <v>3300</v>
          </cell>
          <cell r="I484">
            <v>334</v>
          </cell>
          <cell r="K484" t="str">
            <v>Formación Continua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 t="str">
            <v>Servicio</v>
          </cell>
          <cell r="T484">
            <v>0</v>
          </cell>
        </row>
        <row r="485">
          <cell r="A485">
            <v>113</v>
          </cell>
          <cell r="B485">
            <v>2017</v>
          </cell>
          <cell r="C485">
            <v>8300</v>
          </cell>
          <cell r="D485">
            <v>2</v>
          </cell>
          <cell r="E485">
            <v>2</v>
          </cell>
          <cell r="F485">
            <v>1</v>
          </cell>
          <cell r="G485">
            <v>3000</v>
          </cell>
          <cell r="H485">
            <v>3300</v>
          </cell>
          <cell r="I485">
            <v>334</v>
          </cell>
          <cell r="K485" t="str">
            <v>Curso de capacitación a servidores públicos en temas  de acceso a la justicia para mujeres</v>
          </cell>
          <cell r="L485">
            <v>400000</v>
          </cell>
          <cell r="M485">
            <v>0</v>
          </cell>
          <cell r="N485">
            <v>400000</v>
          </cell>
          <cell r="O485">
            <v>0</v>
          </cell>
          <cell r="P485">
            <v>0</v>
          </cell>
          <cell r="Q485">
            <v>0</v>
          </cell>
          <cell r="R485">
            <v>400000</v>
          </cell>
          <cell r="S485" t="str">
            <v>Servicio</v>
          </cell>
          <cell r="T485">
            <v>0</v>
          </cell>
        </row>
        <row r="486">
          <cell r="A486">
            <v>114</v>
          </cell>
          <cell r="B486">
            <v>2017</v>
          </cell>
          <cell r="C486">
            <v>8300</v>
          </cell>
          <cell r="D486">
            <v>2</v>
          </cell>
          <cell r="E486">
            <v>2</v>
          </cell>
          <cell r="F486">
            <v>1</v>
          </cell>
          <cell r="G486">
            <v>3000</v>
          </cell>
          <cell r="H486">
            <v>3300</v>
          </cell>
          <cell r="I486">
            <v>334</v>
          </cell>
          <cell r="K486" t="str">
            <v xml:space="preserve">Formación Continua </v>
          </cell>
          <cell r="L486">
            <v>400000</v>
          </cell>
          <cell r="M486">
            <v>0</v>
          </cell>
          <cell r="N486">
            <v>400000</v>
          </cell>
          <cell r="O486">
            <v>0</v>
          </cell>
          <cell r="P486">
            <v>0</v>
          </cell>
          <cell r="Q486">
            <v>0</v>
          </cell>
          <cell r="R486">
            <v>400000</v>
          </cell>
          <cell r="S486" t="str">
            <v>Servicio</v>
          </cell>
          <cell r="T486">
            <v>20</v>
          </cell>
        </row>
        <row r="487">
          <cell r="A487">
            <v>115</v>
          </cell>
          <cell r="B487">
            <v>2017</v>
          </cell>
          <cell r="C487">
            <v>8300</v>
          </cell>
          <cell r="D487">
            <v>2</v>
          </cell>
          <cell r="E487">
            <v>2</v>
          </cell>
          <cell r="F487">
            <v>1</v>
          </cell>
          <cell r="G487">
            <v>3000</v>
          </cell>
          <cell r="H487">
            <v>3300</v>
          </cell>
          <cell r="I487">
            <v>334</v>
          </cell>
          <cell r="K487" t="str">
            <v>Curso de capacitación al personal en temas de control de confianza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 t="str">
            <v>Servicio</v>
          </cell>
          <cell r="T487">
            <v>0</v>
          </cell>
        </row>
        <row r="488">
          <cell r="A488">
            <v>116</v>
          </cell>
          <cell r="B488">
            <v>2017</v>
          </cell>
          <cell r="C488">
            <v>8300</v>
          </cell>
          <cell r="D488">
            <v>2</v>
          </cell>
          <cell r="E488">
            <v>2</v>
          </cell>
          <cell r="F488">
            <v>1</v>
          </cell>
          <cell r="G488">
            <v>3000</v>
          </cell>
          <cell r="H488">
            <v>3300</v>
          </cell>
          <cell r="I488">
            <v>334</v>
          </cell>
          <cell r="K488" t="str">
            <v>Formación Continua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 t="str">
            <v>Servicio</v>
          </cell>
          <cell r="T488">
            <v>0</v>
          </cell>
        </row>
        <row r="489">
          <cell r="A489">
            <v>117</v>
          </cell>
          <cell r="B489">
            <v>2017</v>
          </cell>
          <cell r="C489">
            <v>8300</v>
          </cell>
          <cell r="D489">
            <v>2</v>
          </cell>
          <cell r="E489">
            <v>2</v>
          </cell>
          <cell r="F489">
            <v>1</v>
          </cell>
          <cell r="G489">
            <v>3000</v>
          </cell>
          <cell r="H489">
            <v>3300</v>
          </cell>
          <cell r="I489">
            <v>334</v>
          </cell>
          <cell r="K489" t="str">
            <v xml:space="preserve">Curso de capacitación en temas de Justicia para Adolescentes 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 t="str">
            <v>Servicio</v>
          </cell>
          <cell r="T489">
            <v>0</v>
          </cell>
        </row>
        <row r="490">
          <cell r="A490">
            <v>118</v>
          </cell>
          <cell r="B490">
            <v>2017</v>
          </cell>
          <cell r="C490">
            <v>8300</v>
          </cell>
          <cell r="D490">
            <v>2</v>
          </cell>
          <cell r="E490">
            <v>2</v>
          </cell>
          <cell r="F490">
            <v>1</v>
          </cell>
          <cell r="G490">
            <v>3000</v>
          </cell>
          <cell r="H490">
            <v>3300</v>
          </cell>
          <cell r="I490">
            <v>334</v>
          </cell>
          <cell r="K490" t="str">
            <v>Formación Inicial (Guía Técnico)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 t="str">
            <v>Servicio</v>
          </cell>
          <cell r="T490">
            <v>0</v>
          </cell>
        </row>
        <row r="491">
          <cell r="A491">
            <v>119</v>
          </cell>
          <cell r="B491">
            <v>2017</v>
          </cell>
          <cell r="C491">
            <v>8300</v>
          </cell>
          <cell r="D491">
            <v>2</v>
          </cell>
          <cell r="E491">
            <v>2</v>
          </cell>
          <cell r="F491">
            <v>1</v>
          </cell>
          <cell r="G491">
            <v>3000</v>
          </cell>
          <cell r="H491">
            <v>3300</v>
          </cell>
          <cell r="I491">
            <v>334</v>
          </cell>
          <cell r="K491" t="str">
            <v>Formación Continua (Guía Técnico)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 t="str">
            <v>Servicio</v>
          </cell>
        </row>
        <row r="492">
          <cell r="A492">
            <v>120</v>
          </cell>
          <cell r="B492">
            <v>2017</v>
          </cell>
          <cell r="C492">
            <v>8300</v>
          </cell>
          <cell r="D492">
            <v>2</v>
          </cell>
          <cell r="E492">
            <v>2</v>
          </cell>
          <cell r="F492">
            <v>1</v>
          </cell>
          <cell r="G492">
            <v>3000</v>
          </cell>
          <cell r="H492">
            <v>3300</v>
          </cell>
          <cell r="I492">
            <v>334</v>
          </cell>
          <cell r="K492" t="str">
            <v>Formación continua (otros perfiles)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 t="str">
            <v>Servicio</v>
          </cell>
          <cell r="T492">
            <v>0</v>
          </cell>
        </row>
        <row r="493">
          <cell r="A493">
            <v>121</v>
          </cell>
          <cell r="B493">
            <v>2017</v>
          </cell>
          <cell r="C493">
            <v>8300</v>
          </cell>
          <cell r="D493">
            <v>2</v>
          </cell>
          <cell r="E493">
            <v>2</v>
          </cell>
          <cell r="F493">
            <v>1</v>
          </cell>
          <cell r="G493">
            <v>3000</v>
          </cell>
          <cell r="H493">
            <v>3300</v>
          </cell>
          <cell r="I493">
            <v>334</v>
          </cell>
          <cell r="K493" t="str">
            <v>Formación continua (custodios)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 t="str">
            <v>Servicio</v>
          </cell>
        </row>
        <row r="494">
          <cell r="A494">
            <v>122</v>
          </cell>
          <cell r="B494">
            <v>2017</v>
          </cell>
          <cell r="C494">
            <v>8300</v>
          </cell>
          <cell r="D494">
            <v>2</v>
          </cell>
          <cell r="E494">
            <v>2</v>
          </cell>
          <cell r="F494">
            <v>1</v>
          </cell>
          <cell r="G494">
            <v>3000</v>
          </cell>
          <cell r="H494">
            <v>3300</v>
          </cell>
          <cell r="I494">
            <v>334</v>
          </cell>
          <cell r="K494" t="str">
            <v>Formación continua (juridicos)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 t="str">
            <v>Servicio</v>
          </cell>
        </row>
        <row r="495">
          <cell r="A495">
            <v>123</v>
          </cell>
          <cell r="B495">
            <v>2017</v>
          </cell>
          <cell r="C495">
            <v>8300</v>
          </cell>
          <cell r="D495">
            <v>2</v>
          </cell>
          <cell r="E495">
            <v>2</v>
          </cell>
          <cell r="F495">
            <v>1</v>
          </cell>
          <cell r="G495">
            <v>3000</v>
          </cell>
          <cell r="H495">
            <v>3300</v>
          </cell>
          <cell r="I495">
            <v>334</v>
          </cell>
          <cell r="K495" t="str">
            <v xml:space="preserve">Curso de capacitación exclusivamente para personal que labora en el área de la Red Nacional de  Radiocomunicación 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 t="str">
            <v>Servicio</v>
          </cell>
          <cell r="T495">
            <v>0</v>
          </cell>
        </row>
        <row r="496">
          <cell r="A496">
            <v>124</v>
          </cell>
          <cell r="B496">
            <v>2017</v>
          </cell>
          <cell r="C496">
            <v>8300</v>
          </cell>
          <cell r="D496">
            <v>2</v>
          </cell>
          <cell r="E496">
            <v>2</v>
          </cell>
          <cell r="F496">
            <v>1</v>
          </cell>
          <cell r="G496">
            <v>3000</v>
          </cell>
          <cell r="H496">
            <v>3300</v>
          </cell>
          <cell r="I496">
            <v>334</v>
          </cell>
          <cell r="K496" t="str">
            <v>Formación Continua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 t="str">
            <v>Servicio</v>
          </cell>
          <cell r="T496">
            <v>0</v>
          </cell>
        </row>
        <row r="497">
          <cell r="A497">
            <v>125</v>
          </cell>
          <cell r="B497">
            <v>2017</v>
          </cell>
          <cell r="C497">
            <v>8300</v>
          </cell>
          <cell r="D497">
            <v>2</v>
          </cell>
          <cell r="E497">
            <v>2</v>
          </cell>
          <cell r="F497">
            <v>1</v>
          </cell>
          <cell r="G497">
            <v>3000</v>
          </cell>
          <cell r="H497">
            <v>3300</v>
          </cell>
          <cell r="I497">
            <v>334</v>
          </cell>
          <cell r="K497" t="str">
            <v>Curso de capacitación exclusivamente para proyectos relacionados con el Sistema de Videovigilancia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 t="str">
            <v>Servicio</v>
          </cell>
          <cell r="T497">
            <v>0</v>
          </cell>
        </row>
        <row r="498">
          <cell r="A498">
            <v>126</v>
          </cell>
          <cell r="B498">
            <v>2017</v>
          </cell>
          <cell r="C498">
            <v>8300</v>
          </cell>
          <cell r="D498">
            <v>2</v>
          </cell>
          <cell r="E498">
            <v>2</v>
          </cell>
          <cell r="F498">
            <v>1</v>
          </cell>
          <cell r="G498">
            <v>3000</v>
          </cell>
          <cell r="H498">
            <v>3300</v>
          </cell>
          <cell r="I498">
            <v>334</v>
          </cell>
          <cell r="K498" t="str">
            <v>Formación Continua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 t="str">
            <v>Servicio</v>
          </cell>
          <cell r="T498">
            <v>0</v>
          </cell>
        </row>
        <row r="499">
          <cell r="A499">
            <v>127</v>
          </cell>
          <cell r="B499">
            <v>2017</v>
          </cell>
          <cell r="C499">
            <v>8300</v>
          </cell>
          <cell r="D499">
            <v>2</v>
          </cell>
          <cell r="E499">
            <v>2</v>
          </cell>
          <cell r="F499">
            <v>1</v>
          </cell>
          <cell r="G499">
            <v>3000</v>
          </cell>
          <cell r="H499">
            <v>3300</v>
          </cell>
          <cell r="I499">
            <v>334</v>
          </cell>
          <cell r="K499" t="str">
            <v>Curso de capacitación para personal de las áreas de análisis, captura e investigación del Sistema Nacional de Información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 t="str">
            <v>Servicio</v>
          </cell>
          <cell r="T499">
            <v>0</v>
          </cell>
        </row>
        <row r="500">
          <cell r="A500">
            <v>128</v>
          </cell>
          <cell r="B500">
            <v>2017</v>
          </cell>
          <cell r="C500">
            <v>8300</v>
          </cell>
          <cell r="D500">
            <v>2</v>
          </cell>
          <cell r="E500">
            <v>2</v>
          </cell>
          <cell r="F500">
            <v>1</v>
          </cell>
          <cell r="G500">
            <v>3000</v>
          </cell>
          <cell r="H500">
            <v>3300</v>
          </cell>
          <cell r="I500">
            <v>334</v>
          </cell>
          <cell r="K500" t="str">
            <v>Formación Continua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 t="str">
            <v>Servicio</v>
          </cell>
          <cell r="T500">
            <v>0</v>
          </cell>
        </row>
        <row r="501">
          <cell r="A501">
            <v>129</v>
          </cell>
          <cell r="B501">
            <v>2017</v>
          </cell>
          <cell r="C501">
            <v>8300</v>
          </cell>
          <cell r="D501">
            <v>2</v>
          </cell>
          <cell r="E501">
            <v>2</v>
          </cell>
          <cell r="F501">
            <v>1</v>
          </cell>
          <cell r="G501">
            <v>3000</v>
          </cell>
          <cell r="H501">
            <v>3300</v>
          </cell>
          <cell r="I501">
            <v>334</v>
          </cell>
          <cell r="K501" t="str">
            <v>Curso de capacitación en materia de Registro Público Vehicular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 t="str">
            <v>Servicio</v>
          </cell>
          <cell r="T501">
            <v>0</v>
          </cell>
        </row>
        <row r="502">
          <cell r="A502">
            <v>130</v>
          </cell>
          <cell r="B502">
            <v>2017</v>
          </cell>
          <cell r="C502">
            <v>8300</v>
          </cell>
          <cell r="D502">
            <v>2</v>
          </cell>
          <cell r="E502">
            <v>2</v>
          </cell>
          <cell r="F502">
            <v>1</v>
          </cell>
          <cell r="G502">
            <v>3000</v>
          </cell>
          <cell r="H502">
            <v>3300</v>
          </cell>
          <cell r="I502">
            <v>334</v>
          </cell>
          <cell r="K502" t="str">
            <v>Formación Continua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 t="str">
            <v>Servicio</v>
          </cell>
          <cell r="T502">
            <v>0</v>
          </cell>
        </row>
        <row r="503">
          <cell r="A503">
            <v>131</v>
          </cell>
          <cell r="B503">
            <v>2017</v>
          </cell>
          <cell r="C503">
            <v>8300</v>
          </cell>
          <cell r="D503">
            <v>2</v>
          </cell>
          <cell r="E503">
            <v>2</v>
          </cell>
          <cell r="F503">
            <v>1</v>
          </cell>
          <cell r="G503">
            <v>3000</v>
          </cell>
          <cell r="H503">
            <v>3300</v>
          </cell>
          <cell r="I503">
            <v>334</v>
          </cell>
          <cell r="K503" t="str">
            <v xml:space="preserve">Curso de capacitación para operadores telefónicos y supervisores del Sistema Nacional de Atención de Llamadas de Emergencia y Denuncias Ciudadanas. 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 t="str">
            <v>Servicio</v>
          </cell>
          <cell r="T503">
            <v>0</v>
          </cell>
        </row>
        <row r="504">
          <cell r="A504">
            <v>132</v>
          </cell>
          <cell r="B504">
            <v>2017</v>
          </cell>
          <cell r="C504">
            <v>8300</v>
          </cell>
          <cell r="D504">
            <v>2</v>
          </cell>
          <cell r="E504">
            <v>2</v>
          </cell>
          <cell r="F504">
            <v>1</v>
          </cell>
          <cell r="G504">
            <v>3000</v>
          </cell>
          <cell r="H504">
            <v>3300</v>
          </cell>
          <cell r="I504">
            <v>334</v>
          </cell>
          <cell r="K504" t="str">
            <v>Formación Continua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 t="str">
            <v>Servicio</v>
          </cell>
          <cell r="T504">
            <v>0</v>
          </cell>
        </row>
        <row r="505">
          <cell r="A505">
            <v>133</v>
          </cell>
          <cell r="B505">
            <v>2017</v>
          </cell>
          <cell r="C505">
            <v>8300</v>
          </cell>
          <cell r="D505">
            <v>2</v>
          </cell>
          <cell r="E505">
            <v>2</v>
          </cell>
          <cell r="F505">
            <v>1</v>
          </cell>
          <cell r="G505">
            <v>3000</v>
          </cell>
          <cell r="H505">
            <v>3300</v>
          </cell>
          <cell r="I505">
            <v>334</v>
          </cell>
          <cell r="K505" t="str">
            <v>Curso de capacitación para otros operadores de las instituciones de seguridad pública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 t="str">
            <v>Servicio</v>
          </cell>
          <cell r="T505">
            <v>0</v>
          </cell>
        </row>
        <row r="506">
          <cell r="A506">
            <v>134</v>
          </cell>
          <cell r="B506">
            <v>2017</v>
          </cell>
          <cell r="C506">
            <v>8300</v>
          </cell>
          <cell r="D506">
            <v>2</v>
          </cell>
          <cell r="E506">
            <v>2</v>
          </cell>
          <cell r="F506">
            <v>1</v>
          </cell>
          <cell r="G506">
            <v>3000</v>
          </cell>
          <cell r="H506">
            <v>3300</v>
          </cell>
          <cell r="I506">
            <v>334</v>
          </cell>
          <cell r="K506" t="str">
            <v>Formación Inicial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 t="str">
            <v>Servicio</v>
          </cell>
          <cell r="T506">
            <v>0</v>
          </cell>
        </row>
        <row r="507">
          <cell r="A507">
            <v>135</v>
          </cell>
          <cell r="B507">
            <v>2017</v>
          </cell>
          <cell r="C507">
            <v>8300</v>
          </cell>
          <cell r="D507">
            <v>2</v>
          </cell>
          <cell r="E507">
            <v>2</v>
          </cell>
          <cell r="F507">
            <v>1</v>
          </cell>
          <cell r="G507">
            <v>3000</v>
          </cell>
          <cell r="H507">
            <v>3300</v>
          </cell>
          <cell r="I507">
            <v>334</v>
          </cell>
          <cell r="K507" t="str">
            <v>Formación Continua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 t="str">
            <v>Servicio</v>
          </cell>
          <cell r="T507">
            <v>0</v>
          </cell>
        </row>
        <row r="508">
          <cell r="A508">
            <v>136</v>
          </cell>
          <cell r="B508">
            <v>2017</v>
          </cell>
          <cell r="C508">
            <v>8300</v>
          </cell>
          <cell r="D508">
            <v>2</v>
          </cell>
          <cell r="E508">
            <v>2</v>
          </cell>
          <cell r="F508">
            <v>1</v>
          </cell>
          <cell r="G508">
            <v>3000</v>
          </cell>
          <cell r="H508">
            <v>3300</v>
          </cell>
          <cell r="I508">
            <v>334</v>
          </cell>
          <cell r="K508" t="str">
            <v>Formación de mandos (Policía procesal)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 t="str">
            <v>Servicio</v>
          </cell>
          <cell r="T508">
            <v>0</v>
          </cell>
        </row>
        <row r="509">
          <cell r="A509">
            <v>137</v>
          </cell>
          <cell r="B509">
            <v>2017</v>
          </cell>
          <cell r="C509">
            <v>8300</v>
          </cell>
          <cell r="D509">
            <v>2</v>
          </cell>
          <cell r="E509">
            <v>2</v>
          </cell>
          <cell r="F509">
            <v>1</v>
          </cell>
          <cell r="G509">
            <v>3000</v>
          </cell>
          <cell r="H509">
            <v>3300</v>
          </cell>
          <cell r="I509">
            <v>334</v>
          </cell>
          <cell r="K509" t="str">
            <v>Formador de Formadores (Policía procesal)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 t="str">
            <v>Servicio</v>
          </cell>
          <cell r="T509">
            <v>0</v>
          </cell>
        </row>
        <row r="510">
          <cell r="A510">
            <v>138</v>
          </cell>
          <cell r="B510">
            <v>2017</v>
          </cell>
          <cell r="C510">
            <v>8300</v>
          </cell>
          <cell r="D510">
            <v>2</v>
          </cell>
          <cell r="E510">
            <v>2</v>
          </cell>
          <cell r="F510">
            <v>1</v>
          </cell>
          <cell r="G510">
            <v>3000</v>
          </cell>
          <cell r="H510">
            <v>3300</v>
          </cell>
          <cell r="I510">
            <v>334</v>
          </cell>
          <cell r="K510" t="str">
            <v xml:space="preserve">Cursos de capacitación técnicos, científicos especializados en materia de ciencias forenses 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 t="str">
            <v>Servicio</v>
          </cell>
          <cell r="T510">
            <v>0</v>
          </cell>
        </row>
        <row r="511">
          <cell r="A511">
            <v>139</v>
          </cell>
          <cell r="B511">
            <v>2017</v>
          </cell>
          <cell r="C511">
            <v>8300</v>
          </cell>
          <cell r="D511">
            <v>2</v>
          </cell>
          <cell r="E511">
            <v>2</v>
          </cell>
          <cell r="F511">
            <v>1</v>
          </cell>
          <cell r="G511">
            <v>3000</v>
          </cell>
          <cell r="H511">
            <v>3300</v>
          </cell>
          <cell r="I511">
            <v>334</v>
          </cell>
          <cell r="K511" t="str">
            <v>Formación Inicial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 t="str">
            <v>Servicio</v>
          </cell>
          <cell r="T511">
            <v>0</v>
          </cell>
        </row>
        <row r="512">
          <cell r="A512">
            <v>140</v>
          </cell>
          <cell r="B512">
            <v>2017</v>
          </cell>
          <cell r="C512">
            <v>8300</v>
          </cell>
          <cell r="D512">
            <v>2</v>
          </cell>
          <cell r="E512">
            <v>2</v>
          </cell>
          <cell r="F512">
            <v>1</v>
          </cell>
          <cell r="G512">
            <v>3000</v>
          </cell>
          <cell r="H512">
            <v>3300</v>
          </cell>
          <cell r="I512">
            <v>334</v>
          </cell>
          <cell r="K512" t="str">
            <v>Formación Continua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 t="str">
            <v>Servicio</v>
          </cell>
          <cell r="T512">
            <v>0</v>
          </cell>
        </row>
        <row r="513">
          <cell r="A513">
            <v>141</v>
          </cell>
          <cell r="B513">
            <v>2017</v>
          </cell>
          <cell r="C513">
            <v>8300</v>
          </cell>
          <cell r="D513">
            <v>2</v>
          </cell>
          <cell r="E513">
            <v>2</v>
          </cell>
          <cell r="F513">
            <v>1</v>
          </cell>
          <cell r="G513">
            <v>3000</v>
          </cell>
          <cell r="H513">
            <v>3300</v>
          </cell>
          <cell r="I513">
            <v>336</v>
          </cell>
          <cell r="K513" t="str">
            <v>Servicios de apoyo administrativo, traducción, fotocopiado e impresión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T513">
            <v>0</v>
          </cell>
        </row>
        <row r="514">
          <cell r="A514">
            <v>142</v>
          </cell>
          <cell r="B514">
            <v>2017</v>
          </cell>
          <cell r="C514">
            <v>8300</v>
          </cell>
          <cell r="D514">
            <v>2</v>
          </cell>
          <cell r="E514">
            <v>2</v>
          </cell>
          <cell r="F514">
            <v>1</v>
          </cell>
          <cell r="G514">
            <v>3000</v>
          </cell>
          <cell r="H514">
            <v>3300</v>
          </cell>
          <cell r="I514">
            <v>336</v>
          </cell>
          <cell r="J514">
            <v>1</v>
          </cell>
          <cell r="K514" t="str">
            <v>Convocatoria para operadores de Procuración de Justicia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 t="str">
            <v>Convocatorias</v>
          </cell>
          <cell r="T514">
            <v>0</v>
          </cell>
        </row>
        <row r="515">
          <cell r="A515">
            <v>143</v>
          </cell>
          <cell r="B515">
            <v>2017</v>
          </cell>
          <cell r="C515">
            <v>8300</v>
          </cell>
          <cell r="D515">
            <v>2</v>
          </cell>
          <cell r="E515">
            <v>2</v>
          </cell>
          <cell r="F515">
            <v>1</v>
          </cell>
          <cell r="G515">
            <v>3000</v>
          </cell>
          <cell r="H515">
            <v>3300</v>
          </cell>
          <cell r="I515">
            <v>336</v>
          </cell>
          <cell r="J515">
            <v>2</v>
          </cell>
          <cell r="K515" t="str">
            <v>Convocatoria para operadores del Sistema Penitenciario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 t="str">
            <v>Convocatorias</v>
          </cell>
          <cell r="T515">
            <v>0</v>
          </cell>
        </row>
        <row r="516">
          <cell r="A516">
            <v>144</v>
          </cell>
          <cell r="B516">
            <v>2017</v>
          </cell>
          <cell r="C516">
            <v>8300</v>
          </cell>
          <cell r="D516">
            <v>2</v>
          </cell>
          <cell r="E516">
            <v>2</v>
          </cell>
          <cell r="F516">
            <v>1</v>
          </cell>
          <cell r="G516">
            <v>3000</v>
          </cell>
          <cell r="H516">
            <v>3300</v>
          </cell>
          <cell r="I516">
            <v>336</v>
          </cell>
          <cell r="J516">
            <v>3</v>
          </cell>
          <cell r="K516" t="str">
            <v>Convocatoria para otros operadores de las Instituciones de Seguridad Pública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 t="str">
            <v>Convocatorias</v>
          </cell>
          <cell r="T516">
            <v>0</v>
          </cell>
        </row>
        <row r="517">
          <cell r="A517">
            <v>145</v>
          </cell>
          <cell r="B517">
            <v>2017</v>
          </cell>
          <cell r="C517">
            <v>8300</v>
          </cell>
          <cell r="D517">
            <v>2</v>
          </cell>
          <cell r="E517">
            <v>2</v>
          </cell>
          <cell r="F517">
            <v>1</v>
          </cell>
          <cell r="G517">
            <v>3000</v>
          </cell>
          <cell r="H517">
            <v>3300</v>
          </cell>
          <cell r="I517">
            <v>336</v>
          </cell>
          <cell r="J517">
            <v>4</v>
          </cell>
          <cell r="K517" t="str">
            <v>Convocatoria Policía Estatal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 t="str">
            <v>Convocatorias</v>
          </cell>
          <cell r="T517">
            <v>0</v>
          </cell>
        </row>
        <row r="518">
          <cell r="A518">
            <v>146</v>
          </cell>
          <cell r="B518">
            <v>2017</v>
          </cell>
          <cell r="C518">
            <v>8300</v>
          </cell>
          <cell r="D518">
            <v>2</v>
          </cell>
          <cell r="E518">
            <v>2</v>
          </cell>
          <cell r="F518">
            <v>1</v>
          </cell>
          <cell r="G518">
            <v>3000</v>
          </cell>
          <cell r="H518">
            <v>3300</v>
          </cell>
          <cell r="I518">
            <v>336</v>
          </cell>
          <cell r="J518">
            <v>5</v>
          </cell>
          <cell r="K518" t="str">
            <v>Convocatoria Policía Municipal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 t="str">
            <v>Convocatorias</v>
          </cell>
          <cell r="T518">
            <v>0</v>
          </cell>
        </row>
        <row r="519">
          <cell r="A519">
            <v>147</v>
          </cell>
          <cell r="B519">
            <v>2017</v>
          </cell>
          <cell r="C519">
            <v>8300</v>
          </cell>
          <cell r="D519">
            <v>2</v>
          </cell>
          <cell r="E519">
            <v>2</v>
          </cell>
          <cell r="F519">
            <v>1</v>
          </cell>
          <cell r="G519">
            <v>3000</v>
          </cell>
          <cell r="H519">
            <v>3300</v>
          </cell>
          <cell r="I519">
            <v>336</v>
          </cell>
          <cell r="J519">
            <v>6</v>
          </cell>
          <cell r="K519" t="str">
            <v>Evaluación del desempeño para Ministerios Públicos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 t="str">
            <v>Evaluaciones</v>
          </cell>
          <cell r="T519">
            <v>0</v>
          </cell>
        </row>
        <row r="520">
          <cell r="A520">
            <v>148</v>
          </cell>
          <cell r="B520">
            <v>2017</v>
          </cell>
          <cell r="C520">
            <v>8300</v>
          </cell>
          <cell r="D520">
            <v>2</v>
          </cell>
          <cell r="E520">
            <v>2</v>
          </cell>
          <cell r="F520">
            <v>1</v>
          </cell>
          <cell r="G520">
            <v>3000</v>
          </cell>
          <cell r="H520">
            <v>3300</v>
          </cell>
          <cell r="I520">
            <v>336</v>
          </cell>
          <cell r="J520">
            <v>7</v>
          </cell>
          <cell r="K520" t="str">
            <v>Evaluación del desempeño para Personal de Custodia Penitenciaria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 t="str">
            <v>Evaluaciones</v>
          </cell>
          <cell r="T520">
            <v>0</v>
          </cell>
        </row>
        <row r="521">
          <cell r="A521">
            <v>149</v>
          </cell>
          <cell r="B521">
            <v>2017</v>
          </cell>
          <cell r="C521">
            <v>8300</v>
          </cell>
          <cell r="D521">
            <v>2</v>
          </cell>
          <cell r="E521">
            <v>2</v>
          </cell>
          <cell r="F521">
            <v>1</v>
          </cell>
          <cell r="G521">
            <v>3000</v>
          </cell>
          <cell r="H521">
            <v>3300</v>
          </cell>
          <cell r="I521">
            <v>336</v>
          </cell>
          <cell r="J521">
            <v>8</v>
          </cell>
          <cell r="K521" t="str">
            <v>Evaluación del desempeño para Peritos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 t="str">
            <v>Evaluaciones</v>
          </cell>
          <cell r="T521">
            <v>0</v>
          </cell>
        </row>
        <row r="522">
          <cell r="A522">
            <v>150</v>
          </cell>
          <cell r="B522">
            <v>2017</v>
          </cell>
          <cell r="C522">
            <v>8300</v>
          </cell>
          <cell r="D522">
            <v>2</v>
          </cell>
          <cell r="E522">
            <v>2</v>
          </cell>
          <cell r="F522">
            <v>1</v>
          </cell>
          <cell r="G522">
            <v>3000</v>
          </cell>
          <cell r="H522">
            <v>3300</v>
          </cell>
          <cell r="I522">
            <v>336</v>
          </cell>
          <cell r="J522">
            <v>9</v>
          </cell>
          <cell r="K522" t="str">
            <v>Evaluación del desempeño para Policías de Investigación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 t="str">
            <v>Evaluaciones</v>
          </cell>
          <cell r="T522">
            <v>0</v>
          </cell>
        </row>
        <row r="523">
          <cell r="A523">
            <v>151</v>
          </cell>
          <cell r="B523">
            <v>2017</v>
          </cell>
          <cell r="C523">
            <v>8300</v>
          </cell>
          <cell r="D523">
            <v>2</v>
          </cell>
          <cell r="E523">
            <v>2</v>
          </cell>
          <cell r="F523">
            <v>1</v>
          </cell>
          <cell r="G523">
            <v>3000</v>
          </cell>
          <cell r="H523">
            <v>3300</v>
          </cell>
          <cell r="I523">
            <v>336</v>
          </cell>
          <cell r="J523">
            <v>10</v>
          </cell>
          <cell r="K523" t="str">
            <v>Evaluación del desempeño para Policías Estatales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 t="str">
            <v>Evaluaciones</v>
          </cell>
          <cell r="T523">
            <v>0</v>
          </cell>
        </row>
        <row r="524">
          <cell r="A524">
            <v>152</v>
          </cell>
          <cell r="B524">
            <v>2017</v>
          </cell>
          <cell r="C524">
            <v>8300</v>
          </cell>
          <cell r="D524">
            <v>2</v>
          </cell>
          <cell r="E524">
            <v>2</v>
          </cell>
          <cell r="F524">
            <v>1</v>
          </cell>
          <cell r="G524">
            <v>3000</v>
          </cell>
          <cell r="H524">
            <v>3300</v>
          </cell>
          <cell r="I524">
            <v>336</v>
          </cell>
          <cell r="J524">
            <v>11</v>
          </cell>
          <cell r="K524" t="str">
            <v xml:space="preserve">Evaluación del desempeño para Policías Municipales 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 t="str">
            <v>Evaluaciones</v>
          </cell>
          <cell r="T524">
            <v>0</v>
          </cell>
        </row>
        <row r="525">
          <cell r="A525">
            <v>153</v>
          </cell>
          <cell r="B525">
            <v>2017</v>
          </cell>
          <cell r="C525">
            <v>8300</v>
          </cell>
          <cell r="D525">
            <v>2</v>
          </cell>
          <cell r="E525">
            <v>2</v>
          </cell>
          <cell r="F525">
            <v>1</v>
          </cell>
          <cell r="G525">
            <v>3000</v>
          </cell>
          <cell r="H525">
            <v>3300</v>
          </cell>
          <cell r="I525">
            <v>336</v>
          </cell>
          <cell r="J525">
            <v>12</v>
          </cell>
          <cell r="K525" t="str">
            <v>Evaluación del desempeño para otros integrantes de las Instituciones de Seguridad Pública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 t="str">
            <v>Evaluaciones</v>
          </cell>
          <cell r="T525">
            <v>0</v>
          </cell>
        </row>
        <row r="526">
          <cell r="A526">
            <v>154</v>
          </cell>
          <cell r="B526">
            <v>2017</v>
          </cell>
          <cell r="C526">
            <v>8300</v>
          </cell>
          <cell r="D526">
            <v>2</v>
          </cell>
          <cell r="E526">
            <v>2</v>
          </cell>
          <cell r="F526">
            <v>1</v>
          </cell>
          <cell r="G526">
            <v>3000</v>
          </cell>
          <cell r="H526">
            <v>3300</v>
          </cell>
          <cell r="I526">
            <v>336</v>
          </cell>
          <cell r="J526">
            <v>13</v>
          </cell>
          <cell r="K526" t="str">
            <v>Impresiones de documentos oficiales para la prestación de servicios públicos, identificación, formatos administrativos y fiscales, formas valoradas, certificados y títulos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 t="str">
            <v>Servicio</v>
          </cell>
          <cell r="T526">
            <v>0</v>
          </cell>
        </row>
        <row r="527">
          <cell r="A527">
            <v>155</v>
          </cell>
          <cell r="B527">
            <v>2017</v>
          </cell>
          <cell r="C527">
            <v>8300</v>
          </cell>
          <cell r="D527">
            <v>2</v>
          </cell>
          <cell r="E527">
            <v>2</v>
          </cell>
          <cell r="F527">
            <v>1</v>
          </cell>
          <cell r="G527">
            <v>3000</v>
          </cell>
          <cell r="H527">
            <v>3300</v>
          </cell>
          <cell r="I527">
            <v>336</v>
          </cell>
          <cell r="J527">
            <v>14</v>
          </cell>
          <cell r="K527" t="str">
            <v>Información en medios masivos derivada de la operación y administración de las dependencias y entidades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 t="str">
            <v>Servicio</v>
          </cell>
          <cell r="T527">
            <v>0</v>
          </cell>
        </row>
        <row r="528">
          <cell r="A528">
            <v>156</v>
          </cell>
          <cell r="B528">
            <v>2017</v>
          </cell>
          <cell r="C528">
            <v>8300</v>
          </cell>
          <cell r="D528">
            <v>2</v>
          </cell>
          <cell r="E528">
            <v>2</v>
          </cell>
          <cell r="F528">
            <v>1</v>
          </cell>
          <cell r="G528">
            <v>3000</v>
          </cell>
          <cell r="H528">
            <v>3300</v>
          </cell>
          <cell r="I528">
            <v>339</v>
          </cell>
          <cell r="K528" t="str">
            <v>Servicios profesionales, científicos y técnicos integrales</v>
          </cell>
          <cell r="L528">
            <v>225000</v>
          </cell>
          <cell r="M528">
            <v>0</v>
          </cell>
          <cell r="N528">
            <v>225000</v>
          </cell>
          <cell r="O528">
            <v>0</v>
          </cell>
          <cell r="P528">
            <v>0</v>
          </cell>
          <cell r="Q528">
            <v>0</v>
          </cell>
          <cell r="R528">
            <v>225000</v>
          </cell>
          <cell r="T528">
            <v>0</v>
          </cell>
        </row>
        <row r="529">
          <cell r="A529">
            <v>157</v>
          </cell>
          <cell r="B529">
            <v>2017</v>
          </cell>
          <cell r="C529">
            <v>8300</v>
          </cell>
          <cell r="D529">
            <v>2</v>
          </cell>
          <cell r="E529">
            <v>2</v>
          </cell>
          <cell r="F529">
            <v>1</v>
          </cell>
          <cell r="G529">
            <v>3000</v>
          </cell>
          <cell r="H529">
            <v>3300</v>
          </cell>
          <cell r="I529">
            <v>339</v>
          </cell>
          <cell r="J529">
            <v>1</v>
          </cell>
          <cell r="K529" t="str">
            <v>Subcontratación de servicios con terceros</v>
          </cell>
          <cell r="L529">
            <v>225000</v>
          </cell>
          <cell r="M529">
            <v>0</v>
          </cell>
          <cell r="N529">
            <v>225000</v>
          </cell>
          <cell r="O529">
            <v>0</v>
          </cell>
          <cell r="P529">
            <v>0</v>
          </cell>
          <cell r="Q529">
            <v>0</v>
          </cell>
          <cell r="R529">
            <v>225000</v>
          </cell>
          <cell r="S529" t="str">
            <v>Evaluaciones</v>
          </cell>
          <cell r="T529">
            <v>0</v>
          </cell>
        </row>
        <row r="530">
          <cell r="A530">
            <v>158</v>
          </cell>
          <cell r="B530">
            <v>2017</v>
          </cell>
          <cell r="C530">
            <v>8300</v>
          </cell>
          <cell r="D530">
            <v>2</v>
          </cell>
          <cell r="E530">
            <v>2</v>
          </cell>
          <cell r="F530">
            <v>1</v>
          </cell>
          <cell r="G530">
            <v>3000</v>
          </cell>
          <cell r="H530">
            <v>3300</v>
          </cell>
          <cell r="I530">
            <v>339</v>
          </cell>
          <cell r="K530" t="str">
            <v>Evaluación de Competencias Básicas para Personal de Custodia Penitenciaria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 t="str">
            <v>Evaluaciones</v>
          </cell>
          <cell r="T530">
            <v>0</v>
          </cell>
        </row>
        <row r="531">
          <cell r="A531">
            <v>159</v>
          </cell>
          <cell r="B531">
            <v>2017</v>
          </cell>
          <cell r="C531">
            <v>8300</v>
          </cell>
          <cell r="D531">
            <v>2</v>
          </cell>
          <cell r="E531">
            <v>2</v>
          </cell>
          <cell r="F531">
            <v>1</v>
          </cell>
          <cell r="G531">
            <v>3000</v>
          </cell>
          <cell r="H531">
            <v>3300</v>
          </cell>
          <cell r="I531">
            <v>339</v>
          </cell>
          <cell r="K531" t="str">
            <v>Evaluación de Competencias Básicas para Policías Estatales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 t="str">
            <v>Evaluaciones</v>
          </cell>
          <cell r="T531">
            <v>0</v>
          </cell>
        </row>
        <row r="532">
          <cell r="A532">
            <v>160</v>
          </cell>
          <cell r="B532">
            <v>2017</v>
          </cell>
          <cell r="C532">
            <v>8300</v>
          </cell>
          <cell r="D532">
            <v>2</v>
          </cell>
          <cell r="E532">
            <v>2</v>
          </cell>
          <cell r="F532">
            <v>1</v>
          </cell>
          <cell r="G532">
            <v>3000</v>
          </cell>
          <cell r="H532">
            <v>3300</v>
          </cell>
          <cell r="I532">
            <v>339</v>
          </cell>
          <cell r="K532" t="str">
            <v>Evaluación de Competencias Básicas para Policías Municipales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 t="str">
            <v>Evaluaciones</v>
          </cell>
          <cell r="T532">
            <v>0</v>
          </cell>
        </row>
        <row r="533">
          <cell r="A533">
            <v>161</v>
          </cell>
          <cell r="B533">
            <v>2017</v>
          </cell>
          <cell r="C533">
            <v>8300</v>
          </cell>
          <cell r="D533">
            <v>2</v>
          </cell>
          <cell r="E533">
            <v>2</v>
          </cell>
          <cell r="F533">
            <v>1</v>
          </cell>
          <cell r="G533">
            <v>3000</v>
          </cell>
          <cell r="H533">
            <v>3300</v>
          </cell>
          <cell r="I533">
            <v>339</v>
          </cell>
          <cell r="K533" t="str">
            <v>Evaluación de Competencias Básicas para Policías de Investigación</v>
          </cell>
          <cell r="L533">
            <v>225000</v>
          </cell>
          <cell r="M533">
            <v>0</v>
          </cell>
          <cell r="N533">
            <v>225000</v>
          </cell>
          <cell r="O533">
            <v>0</v>
          </cell>
          <cell r="P533">
            <v>0</v>
          </cell>
          <cell r="Q533">
            <v>0</v>
          </cell>
          <cell r="R533">
            <v>225000</v>
          </cell>
          <cell r="S533" t="str">
            <v>Evaluaciones</v>
          </cell>
          <cell r="T533">
            <v>500</v>
          </cell>
        </row>
        <row r="534">
          <cell r="A534">
            <v>162</v>
          </cell>
          <cell r="B534">
            <v>2017</v>
          </cell>
          <cell r="C534">
            <v>8300</v>
          </cell>
          <cell r="D534">
            <v>2</v>
          </cell>
          <cell r="E534">
            <v>2</v>
          </cell>
          <cell r="F534">
            <v>1</v>
          </cell>
          <cell r="G534">
            <v>3000</v>
          </cell>
          <cell r="H534">
            <v>3300</v>
          </cell>
          <cell r="I534">
            <v>339</v>
          </cell>
          <cell r="K534" t="str">
            <v>Evaluación de  aspirantes a Instructores Evaluadores de la función.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 t="str">
            <v>Evaluaciones</v>
          </cell>
          <cell r="T534">
            <v>0</v>
          </cell>
        </row>
        <row r="535">
          <cell r="A535">
            <v>163</v>
          </cell>
          <cell r="B535">
            <v>2017</v>
          </cell>
          <cell r="C535">
            <v>8300</v>
          </cell>
          <cell r="D535">
            <v>2</v>
          </cell>
          <cell r="E535">
            <v>2</v>
          </cell>
          <cell r="F535">
            <v>1</v>
          </cell>
          <cell r="G535">
            <v>3000</v>
          </cell>
          <cell r="H535">
            <v>3700</v>
          </cell>
          <cell r="K535" t="str">
            <v>Servicios de Traslado y Viáticos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T535">
            <v>0</v>
          </cell>
        </row>
        <row r="536">
          <cell r="A536">
            <v>164</v>
          </cell>
          <cell r="B536">
            <v>2017</v>
          </cell>
          <cell r="C536">
            <v>8300</v>
          </cell>
          <cell r="D536">
            <v>2</v>
          </cell>
          <cell r="E536">
            <v>2</v>
          </cell>
          <cell r="F536">
            <v>1</v>
          </cell>
          <cell r="G536">
            <v>3000</v>
          </cell>
          <cell r="H536">
            <v>3700</v>
          </cell>
          <cell r="I536">
            <v>371</v>
          </cell>
          <cell r="K536" t="str">
            <v>Pasajes aéreos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T536">
            <v>0</v>
          </cell>
        </row>
        <row r="537">
          <cell r="A537">
            <v>165</v>
          </cell>
          <cell r="B537">
            <v>2017</v>
          </cell>
          <cell r="C537">
            <v>8300</v>
          </cell>
          <cell r="D537">
            <v>2</v>
          </cell>
          <cell r="E537">
            <v>2</v>
          </cell>
          <cell r="F537">
            <v>1</v>
          </cell>
          <cell r="G537">
            <v>3000</v>
          </cell>
          <cell r="H537">
            <v>3700</v>
          </cell>
          <cell r="I537">
            <v>371</v>
          </cell>
          <cell r="J537">
            <v>1</v>
          </cell>
          <cell r="K537" t="str">
            <v xml:space="preserve">Pasajes aéreos nacionales 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 t="str">
            <v>Traslado</v>
          </cell>
          <cell r="T537">
            <v>0</v>
          </cell>
        </row>
        <row r="538">
          <cell r="A538">
            <v>166</v>
          </cell>
          <cell r="B538">
            <v>2017</v>
          </cell>
          <cell r="C538">
            <v>8300</v>
          </cell>
          <cell r="D538">
            <v>2</v>
          </cell>
          <cell r="E538">
            <v>2</v>
          </cell>
          <cell r="F538">
            <v>1</v>
          </cell>
          <cell r="G538">
            <v>3000</v>
          </cell>
          <cell r="H538">
            <v>3700</v>
          </cell>
          <cell r="I538">
            <v>372</v>
          </cell>
          <cell r="K538" t="str">
            <v>Pasajes terrestres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T538">
            <v>0</v>
          </cell>
        </row>
        <row r="539">
          <cell r="A539">
            <v>167</v>
          </cell>
          <cell r="B539">
            <v>2017</v>
          </cell>
          <cell r="C539">
            <v>8300</v>
          </cell>
          <cell r="D539">
            <v>2</v>
          </cell>
          <cell r="E539">
            <v>2</v>
          </cell>
          <cell r="F539">
            <v>1</v>
          </cell>
          <cell r="G539">
            <v>3000</v>
          </cell>
          <cell r="H539">
            <v>3700</v>
          </cell>
          <cell r="I539">
            <v>372</v>
          </cell>
          <cell r="J539">
            <v>1</v>
          </cell>
          <cell r="K539" t="str">
            <v xml:space="preserve">Pasajes terrestres nacionales 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 t="str">
            <v>Traslado</v>
          </cell>
          <cell r="T539">
            <v>0</v>
          </cell>
        </row>
        <row r="540">
          <cell r="A540">
            <v>168</v>
          </cell>
          <cell r="B540">
            <v>2017</v>
          </cell>
          <cell r="C540">
            <v>8300</v>
          </cell>
          <cell r="D540">
            <v>2</v>
          </cell>
          <cell r="E540">
            <v>2</v>
          </cell>
          <cell r="F540">
            <v>1</v>
          </cell>
          <cell r="G540">
            <v>3000</v>
          </cell>
          <cell r="H540">
            <v>3700</v>
          </cell>
          <cell r="I540">
            <v>375</v>
          </cell>
          <cell r="K540" t="str">
            <v>Viáticos en el país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T540">
            <v>0</v>
          </cell>
        </row>
        <row r="541">
          <cell r="A541">
            <v>169</v>
          </cell>
          <cell r="B541">
            <v>2017</v>
          </cell>
          <cell r="C541">
            <v>8300</v>
          </cell>
          <cell r="D541">
            <v>2</v>
          </cell>
          <cell r="E541">
            <v>2</v>
          </cell>
          <cell r="F541">
            <v>1</v>
          </cell>
          <cell r="G541">
            <v>3000</v>
          </cell>
          <cell r="H541">
            <v>3700</v>
          </cell>
          <cell r="I541">
            <v>375</v>
          </cell>
          <cell r="J541">
            <v>1</v>
          </cell>
          <cell r="K541" t="str">
            <v xml:space="preserve">Viáticos nacionales 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 t="str">
            <v>Traslado</v>
          </cell>
          <cell r="T541">
            <v>0</v>
          </cell>
        </row>
        <row r="542">
          <cell r="A542">
            <v>170</v>
          </cell>
          <cell r="B542">
            <v>2017</v>
          </cell>
          <cell r="C542">
            <v>8300</v>
          </cell>
          <cell r="D542">
            <v>2</v>
          </cell>
          <cell r="E542">
            <v>2</v>
          </cell>
          <cell r="F542">
            <v>1</v>
          </cell>
          <cell r="G542">
            <v>3000</v>
          </cell>
          <cell r="H542">
            <v>3700</v>
          </cell>
          <cell r="I542">
            <v>376</v>
          </cell>
          <cell r="K542" t="str">
            <v>Viáticos en el extranjero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T542">
            <v>0</v>
          </cell>
        </row>
        <row r="543">
          <cell r="A543">
            <v>171</v>
          </cell>
          <cell r="B543">
            <v>2017</v>
          </cell>
          <cell r="C543">
            <v>8300</v>
          </cell>
          <cell r="D543">
            <v>2</v>
          </cell>
          <cell r="E543">
            <v>2</v>
          </cell>
          <cell r="F543">
            <v>1</v>
          </cell>
          <cell r="G543">
            <v>3000</v>
          </cell>
          <cell r="H543">
            <v>3700</v>
          </cell>
          <cell r="I543">
            <v>376</v>
          </cell>
          <cell r="J543">
            <v>1</v>
          </cell>
          <cell r="K543" t="str">
            <v>Viáticos en el extranjero asociados a los programas de Seguridad Pública Nacional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 t="str">
            <v>Traslado</v>
          </cell>
          <cell r="T543">
            <v>0</v>
          </cell>
        </row>
        <row r="544">
          <cell r="A544">
            <v>172</v>
          </cell>
          <cell r="B544">
            <v>2017</v>
          </cell>
          <cell r="C544">
            <v>8300</v>
          </cell>
          <cell r="D544">
            <v>2</v>
          </cell>
          <cell r="E544">
            <v>2</v>
          </cell>
          <cell r="F544">
            <v>1</v>
          </cell>
          <cell r="G544">
            <v>4000</v>
          </cell>
          <cell r="K544" t="str">
            <v>TRANSFERENCIAS, ASIGNACIONES, SUBSIDIOS Y OTRAS AYUDAS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T544">
            <v>0</v>
          </cell>
        </row>
        <row r="545">
          <cell r="A545">
            <v>173</v>
          </cell>
          <cell r="B545">
            <v>2017</v>
          </cell>
          <cell r="C545">
            <v>8300</v>
          </cell>
          <cell r="D545">
            <v>2</v>
          </cell>
          <cell r="E545">
            <v>2</v>
          </cell>
          <cell r="F545">
            <v>1</v>
          </cell>
          <cell r="G545">
            <v>4000</v>
          </cell>
          <cell r="H545">
            <v>4400</v>
          </cell>
          <cell r="K545" t="str">
            <v>Ayudas Sociales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T545">
            <v>0</v>
          </cell>
        </row>
        <row r="546">
          <cell r="A546">
            <v>174</v>
          </cell>
          <cell r="B546">
            <v>2017</v>
          </cell>
          <cell r="C546">
            <v>8300</v>
          </cell>
          <cell r="D546">
            <v>2</v>
          </cell>
          <cell r="E546">
            <v>2</v>
          </cell>
          <cell r="F546">
            <v>1</v>
          </cell>
          <cell r="G546">
            <v>4000</v>
          </cell>
          <cell r="H546">
            <v>4400</v>
          </cell>
          <cell r="I546">
            <v>442</v>
          </cell>
          <cell r="K546" t="str">
            <v>Becas y otras ayudas para programas de capacitación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T546">
            <v>0</v>
          </cell>
        </row>
        <row r="547">
          <cell r="A547">
            <v>175</v>
          </cell>
          <cell r="B547">
            <v>2017</v>
          </cell>
          <cell r="C547">
            <v>8300</v>
          </cell>
          <cell r="D547">
            <v>2</v>
          </cell>
          <cell r="E547">
            <v>2</v>
          </cell>
          <cell r="F547">
            <v>1</v>
          </cell>
          <cell r="G547">
            <v>4000</v>
          </cell>
          <cell r="H547">
            <v>4400</v>
          </cell>
          <cell r="I547">
            <v>442</v>
          </cell>
          <cell r="J547">
            <v>1</v>
          </cell>
          <cell r="K547" t="str">
            <v>Becas y otras ayudas para programas de capacitación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 t="str">
            <v>Beca</v>
          </cell>
          <cell r="T547">
            <v>0</v>
          </cell>
        </row>
        <row r="548">
          <cell r="A548">
            <v>176</v>
          </cell>
          <cell r="B548">
            <v>2017</v>
          </cell>
          <cell r="C548">
            <v>8300</v>
          </cell>
          <cell r="D548">
            <v>2</v>
          </cell>
          <cell r="E548">
            <v>2</v>
          </cell>
          <cell r="F548">
            <v>1</v>
          </cell>
          <cell r="G548">
            <v>4000</v>
          </cell>
          <cell r="H548">
            <v>4400</v>
          </cell>
          <cell r="I548">
            <v>442</v>
          </cell>
          <cell r="K548" t="str">
            <v>Becas para aspirantes a Agentes del Ministerio Público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 t="str">
            <v>Beca</v>
          </cell>
          <cell r="T548">
            <v>0</v>
          </cell>
        </row>
        <row r="549">
          <cell r="A549">
            <v>177</v>
          </cell>
          <cell r="B549">
            <v>2017</v>
          </cell>
          <cell r="C549">
            <v>8300</v>
          </cell>
          <cell r="D549">
            <v>2</v>
          </cell>
          <cell r="E549">
            <v>2</v>
          </cell>
          <cell r="F549">
            <v>1</v>
          </cell>
          <cell r="G549">
            <v>4000</v>
          </cell>
          <cell r="H549">
            <v>4400</v>
          </cell>
          <cell r="I549">
            <v>442</v>
          </cell>
          <cell r="K549" t="str">
            <v>Becas para aspirantes a Personal de Custodia Penitenciaria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 t="str">
            <v>Beca</v>
          </cell>
          <cell r="T549">
            <v>0</v>
          </cell>
        </row>
        <row r="550">
          <cell r="A550">
            <v>178</v>
          </cell>
          <cell r="B550">
            <v>2017</v>
          </cell>
          <cell r="C550">
            <v>8300</v>
          </cell>
          <cell r="D550">
            <v>2</v>
          </cell>
          <cell r="E550">
            <v>2</v>
          </cell>
          <cell r="F550">
            <v>1</v>
          </cell>
          <cell r="G550">
            <v>4000</v>
          </cell>
          <cell r="H550">
            <v>4400</v>
          </cell>
          <cell r="I550">
            <v>442</v>
          </cell>
          <cell r="K550" t="str">
            <v>Becas para aspirantes a Peritos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 t="str">
            <v>Beca</v>
          </cell>
          <cell r="T550">
            <v>0</v>
          </cell>
        </row>
        <row r="551">
          <cell r="A551">
            <v>179</v>
          </cell>
          <cell r="B551">
            <v>2017</v>
          </cell>
          <cell r="C551">
            <v>8300</v>
          </cell>
          <cell r="D551">
            <v>2</v>
          </cell>
          <cell r="E551">
            <v>2</v>
          </cell>
          <cell r="F551">
            <v>1</v>
          </cell>
          <cell r="G551">
            <v>4000</v>
          </cell>
          <cell r="H551">
            <v>4400</v>
          </cell>
          <cell r="I551">
            <v>442</v>
          </cell>
          <cell r="K551" t="str">
            <v>Becas para aspirantes a Policía de Investigación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 t="str">
            <v>Beca</v>
          </cell>
          <cell r="T551">
            <v>0</v>
          </cell>
        </row>
        <row r="552">
          <cell r="A552">
            <v>180</v>
          </cell>
          <cell r="B552">
            <v>2017</v>
          </cell>
          <cell r="C552">
            <v>8300</v>
          </cell>
          <cell r="D552">
            <v>2</v>
          </cell>
          <cell r="E552">
            <v>2</v>
          </cell>
          <cell r="F552">
            <v>1</v>
          </cell>
          <cell r="G552">
            <v>4000</v>
          </cell>
          <cell r="H552">
            <v>4400</v>
          </cell>
          <cell r="I552">
            <v>442</v>
          </cell>
          <cell r="K552" t="str">
            <v>Becas para aspirantes a Policía Estatal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 t="str">
            <v>Beca</v>
          </cell>
          <cell r="T552">
            <v>0</v>
          </cell>
        </row>
        <row r="553">
          <cell r="A553">
            <v>181</v>
          </cell>
          <cell r="B553">
            <v>2017</v>
          </cell>
          <cell r="C553">
            <v>8300</v>
          </cell>
          <cell r="D553">
            <v>2</v>
          </cell>
          <cell r="E553">
            <v>2</v>
          </cell>
          <cell r="F553">
            <v>1</v>
          </cell>
          <cell r="G553">
            <v>4000</v>
          </cell>
          <cell r="H553">
            <v>4400</v>
          </cell>
          <cell r="I553">
            <v>442</v>
          </cell>
          <cell r="K553" t="str">
            <v>Becas para aspirantes a Policía Municipal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 t="str">
            <v>Beca</v>
          </cell>
          <cell r="T553">
            <v>0</v>
          </cell>
        </row>
        <row r="554">
          <cell r="A554">
            <v>182</v>
          </cell>
          <cell r="B554">
            <v>2017</v>
          </cell>
          <cell r="C554">
            <v>8300</v>
          </cell>
          <cell r="D554">
            <v>2</v>
          </cell>
          <cell r="E554">
            <v>2</v>
          </cell>
          <cell r="F554">
            <v>1</v>
          </cell>
          <cell r="G554">
            <v>4000</v>
          </cell>
          <cell r="H554">
            <v>4400</v>
          </cell>
          <cell r="I554">
            <v>442</v>
          </cell>
          <cell r="K554" t="str">
            <v>Becas para aspirantes a Administrativo del sistema penitenciario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 t="str">
            <v>Beca</v>
          </cell>
          <cell r="T554">
            <v>0</v>
          </cell>
        </row>
        <row r="555">
          <cell r="A555">
            <v>183</v>
          </cell>
          <cell r="B555">
            <v>2017</v>
          </cell>
          <cell r="C555">
            <v>8300</v>
          </cell>
          <cell r="D555">
            <v>2</v>
          </cell>
          <cell r="E555">
            <v>2</v>
          </cell>
          <cell r="F555">
            <v>1</v>
          </cell>
          <cell r="G555">
            <v>4000</v>
          </cell>
          <cell r="H555">
            <v>4400</v>
          </cell>
          <cell r="I555">
            <v>442</v>
          </cell>
          <cell r="K555" t="str">
            <v>Becas para aspirantes a Técnico del sistema penitenciario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 t="str">
            <v>Beca</v>
          </cell>
          <cell r="T555">
            <v>0</v>
          </cell>
        </row>
        <row r="556">
          <cell r="A556">
            <v>184</v>
          </cell>
          <cell r="B556">
            <v>2017</v>
          </cell>
          <cell r="C556">
            <v>8300</v>
          </cell>
          <cell r="D556">
            <v>2</v>
          </cell>
          <cell r="E556">
            <v>2</v>
          </cell>
          <cell r="F556">
            <v>1</v>
          </cell>
          <cell r="G556">
            <v>4000</v>
          </cell>
          <cell r="H556">
            <v>4400</v>
          </cell>
          <cell r="I556">
            <v>442</v>
          </cell>
          <cell r="K556" t="str">
            <v>Becas para aspirantes a Jurídico del sistema penitenciario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 t="str">
            <v>Beca</v>
          </cell>
          <cell r="T556">
            <v>0</v>
          </cell>
        </row>
        <row r="557">
          <cell r="A557">
            <v>185</v>
          </cell>
          <cell r="B557">
            <v>2017</v>
          </cell>
          <cell r="C557">
            <v>8300</v>
          </cell>
          <cell r="D557">
            <v>2</v>
          </cell>
          <cell r="E557">
            <v>2</v>
          </cell>
          <cell r="F557">
            <v>1</v>
          </cell>
          <cell r="G557">
            <v>4000</v>
          </cell>
          <cell r="H557">
            <v>4400</v>
          </cell>
          <cell r="I557">
            <v>442</v>
          </cell>
          <cell r="K557" t="str">
            <v>Becas para aspirante a Guía Técnico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 t="str">
            <v>Beca</v>
          </cell>
          <cell r="T557">
            <v>0</v>
          </cell>
        </row>
        <row r="558">
          <cell r="A558">
            <v>186</v>
          </cell>
          <cell r="B558">
            <v>2017</v>
          </cell>
          <cell r="C558">
            <v>8300</v>
          </cell>
          <cell r="D558">
            <v>2</v>
          </cell>
          <cell r="E558">
            <v>2</v>
          </cell>
          <cell r="F558">
            <v>1</v>
          </cell>
          <cell r="G558">
            <v>4000</v>
          </cell>
          <cell r="H558">
            <v>4400</v>
          </cell>
          <cell r="I558">
            <v>442</v>
          </cell>
          <cell r="K558" t="str">
            <v>Becas para otros aspirantes a ser integrantes de las instituciones de seguridad pública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 t="str">
            <v>Beca</v>
          </cell>
          <cell r="T558">
            <v>0</v>
          </cell>
        </row>
        <row r="559">
          <cell r="A559">
            <v>187</v>
          </cell>
          <cell r="B559">
            <v>2017</v>
          </cell>
          <cell r="C559">
            <v>8300</v>
          </cell>
          <cell r="D559">
            <v>2</v>
          </cell>
          <cell r="E559">
            <v>2</v>
          </cell>
          <cell r="F559">
            <v>1</v>
          </cell>
          <cell r="G559">
            <v>5000</v>
          </cell>
          <cell r="K559" t="str">
            <v>BIENES MUEBLES, INMUEBLES E INTANGIBLES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T559">
            <v>0</v>
          </cell>
        </row>
        <row r="560">
          <cell r="A560">
            <v>188</v>
          </cell>
          <cell r="B560">
            <v>2017</v>
          </cell>
          <cell r="C560">
            <v>8300</v>
          </cell>
          <cell r="D560">
            <v>2</v>
          </cell>
          <cell r="E560">
            <v>2</v>
          </cell>
          <cell r="F560">
            <v>1</v>
          </cell>
          <cell r="G560">
            <v>5000</v>
          </cell>
          <cell r="H560">
            <v>5200</v>
          </cell>
          <cell r="K560" t="str">
            <v>Mobiliario y Equipo Educacional y Recreativo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T560">
            <v>0</v>
          </cell>
        </row>
        <row r="561">
          <cell r="A561">
            <v>189</v>
          </cell>
          <cell r="B561">
            <v>2017</v>
          </cell>
          <cell r="C561">
            <v>8300</v>
          </cell>
          <cell r="D561">
            <v>2</v>
          </cell>
          <cell r="E561">
            <v>2</v>
          </cell>
          <cell r="F561">
            <v>1</v>
          </cell>
          <cell r="G561">
            <v>5000</v>
          </cell>
          <cell r="H561">
            <v>5200</v>
          </cell>
          <cell r="I561">
            <v>522</v>
          </cell>
          <cell r="K561" t="str">
            <v>Aparatos deportivos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T561">
            <v>0</v>
          </cell>
        </row>
        <row r="562">
          <cell r="A562">
            <v>190</v>
          </cell>
          <cell r="B562">
            <v>2017</v>
          </cell>
          <cell r="C562">
            <v>8300</v>
          </cell>
          <cell r="D562">
            <v>2</v>
          </cell>
          <cell r="E562">
            <v>2</v>
          </cell>
          <cell r="F562">
            <v>1</v>
          </cell>
          <cell r="G562">
            <v>5000</v>
          </cell>
          <cell r="H562">
            <v>5200</v>
          </cell>
          <cell r="I562">
            <v>522</v>
          </cell>
          <cell r="J562">
            <v>1</v>
          </cell>
          <cell r="K562" t="str">
            <v>Aparato pantorrilla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 t="str">
            <v>Pieza</v>
          </cell>
          <cell r="T562">
            <v>0</v>
          </cell>
        </row>
        <row r="563">
          <cell r="A563">
            <v>191</v>
          </cell>
          <cell r="B563">
            <v>2017</v>
          </cell>
          <cell r="C563">
            <v>8300</v>
          </cell>
          <cell r="D563">
            <v>2</v>
          </cell>
          <cell r="E563">
            <v>2</v>
          </cell>
          <cell r="F563">
            <v>1</v>
          </cell>
          <cell r="G563">
            <v>5000</v>
          </cell>
          <cell r="H563">
            <v>5200</v>
          </cell>
          <cell r="I563">
            <v>522</v>
          </cell>
          <cell r="J563">
            <v>2</v>
          </cell>
          <cell r="K563" t="str">
            <v>Banco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 t="str">
            <v>Pieza</v>
          </cell>
          <cell r="T563">
            <v>0</v>
          </cell>
        </row>
        <row r="564">
          <cell r="A564">
            <v>192</v>
          </cell>
          <cell r="B564">
            <v>2017</v>
          </cell>
          <cell r="C564">
            <v>8300</v>
          </cell>
          <cell r="D564">
            <v>2</v>
          </cell>
          <cell r="E564">
            <v>2</v>
          </cell>
          <cell r="F564">
            <v>1</v>
          </cell>
          <cell r="G564">
            <v>5000</v>
          </cell>
          <cell r="H564">
            <v>5200</v>
          </cell>
          <cell r="I564">
            <v>522</v>
          </cell>
          <cell r="J564">
            <v>3</v>
          </cell>
          <cell r="K564" t="str">
            <v>Barra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 t="str">
            <v>Pieza</v>
          </cell>
          <cell r="T564">
            <v>0</v>
          </cell>
        </row>
        <row r="565">
          <cell r="A565">
            <v>193</v>
          </cell>
          <cell r="B565">
            <v>2017</v>
          </cell>
          <cell r="C565">
            <v>8300</v>
          </cell>
          <cell r="D565">
            <v>2</v>
          </cell>
          <cell r="E565">
            <v>2</v>
          </cell>
          <cell r="F565">
            <v>1</v>
          </cell>
          <cell r="G565">
            <v>5000</v>
          </cell>
          <cell r="H565">
            <v>5200</v>
          </cell>
          <cell r="I565">
            <v>522</v>
          </cell>
          <cell r="J565">
            <v>4</v>
          </cell>
          <cell r="K565" t="str">
            <v>Bicicleta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 t="str">
            <v>Pieza</v>
          </cell>
          <cell r="T565">
            <v>0</v>
          </cell>
        </row>
        <row r="566">
          <cell r="A566">
            <v>194</v>
          </cell>
          <cell r="B566">
            <v>2017</v>
          </cell>
          <cell r="C566">
            <v>8300</v>
          </cell>
          <cell r="D566">
            <v>2</v>
          </cell>
          <cell r="E566">
            <v>2</v>
          </cell>
          <cell r="F566">
            <v>1</v>
          </cell>
          <cell r="G566">
            <v>5000</v>
          </cell>
          <cell r="H566">
            <v>5200</v>
          </cell>
          <cell r="I566">
            <v>522</v>
          </cell>
          <cell r="J566">
            <v>5</v>
          </cell>
          <cell r="K566" t="str">
            <v>Caminadora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 t="str">
            <v>Pieza</v>
          </cell>
          <cell r="T566">
            <v>0</v>
          </cell>
        </row>
        <row r="567">
          <cell r="A567">
            <v>195</v>
          </cell>
          <cell r="B567">
            <v>2017</v>
          </cell>
          <cell r="C567">
            <v>8300</v>
          </cell>
          <cell r="D567">
            <v>2</v>
          </cell>
          <cell r="E567">
            <v>2</v>
          </cell>
          <cell r="F567">
            <v>1</v>
          </cell>
          <cell r="G567">
            <v>5000</v>
          </cell>
          <cell r="H567">
            <v>5200</v>
          </cell>
          <cell r="I567">
            <v>522</v>
          </cell>
          <cell r="J567">
            <v>6</v>
          </cell>
          <cell r="K567" t="str">
            <v>Costal de box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 t="str">
            <v>Pieza</v>
          </cell>
          <cell r="T567">
            <v>0</v>
          </cell>
        </row>
        <row r="568">
          <cell r="A568">
            <v>196</v>
          </cell>
          <cell r="B568">
            <v>2017</v>
          </cell>
          <cell r="C568">
            <v>8300</v>
          </cell>
          <cell r="D568">
            <v>2</v>
          </cell>
          <cell r="E568">
            <v>2</v>
          </cell>
          <cell r="F568">
            <v>1</v>
          </cell>
          <cell r="G568">
            <v>5000</v>
          </cell>
          <cell r="H568">
            <v>5200</v>
          </cell>
          <cell r="I568">
            <v>522</v>
          </cell>
          <cell r="J568">
            <v>7</v>
          </cell>
          <cell r="K568" t="str">
            <v>Discos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 t="str">
            <v>Pieza</v>
          </cell>
          <cell r="T568">
            <v>0</v>
          </cell>
        </row>
        <row r="569">
          <cell r="A569">
            <v>197</v>
          </cell>
          <cell r="B569">
            <v>2017</v>
          </cell>
          <cell r="C569">
            <v>8300</v>
          </cell>
          <cell r="D569">
            <v>2</v>
          </cell>
          <cell r="E569">
            <v>2</v>
          </cell>
          <cell r="F569">
            <v>1</v>
          </cell>
          <cell r="G569">
            <v>5000</v>
          </cell>
          <cell r="H569">
            <v>5200</v>
          </cell>
          <cell r="I569">
            <v>522</v>
          </cell>
          <cell r="J569">
            <v>8</v>
          </cell>
          <cell r="K569" t="str">
            <v>Elíptica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 t="str">
            <v>Pieza</v>
          </cell>
          <cell r="T569">
            <v>0</v>
          </cell>
        </row>
        <row r="570">
          <cell r="A570">
            <v>198</v>
          </cell>
          <cell r="B570">
            <v>2017</v>
          </cell>
          <cell r="C570">
            <v>8300</v>
          </cell>
          <cell r="D570">
            <v>2</v>
          </cell>
          <cell r="E570">
            <v>2</v>
          </cell>
          <cell r="F570">
            <v>1</v>
          </cell>
          <cell r="G570">
            <v>5000</v>
          </cell>
          <cell r="H570">
            <v>5200</v>
          </cell>
          <cell r="I570">
            <v>522</v>
          </cell>
          <cell r="J570">
            <v>9</v>
          </cell>
          <cell r="K570" t="str">
            <v>Equipo para bíceps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 t="str">
            <v>Pieza</v>
          </cell>
          <cell r="T570">
            <v>0</v>
          </cell>
        </row>
        <row r="571">
          <cell r="A571">
            <v>199</v>
          </cell>
          <cell r="B571">
            <v>2017</v>
          </cell>
          <cell r="C571">
            <v>8300</v>
          </cell>
          <cell r="D571">
            <v>2</v>
          </cell>
          <cell r="E571">
            <v>2</v>
          </cell>
          <cell r="F571">
            <v>1</v>
          </cell>
          <cell r="G571">
            <v>5000</v>
          </cell>
          <cell r="H571">
            <v>5200</v>
          </cell>
          <cell r="I571">
            <v>522</v>
          </cell>
          <cell r="J571">
            <v>10</v>
          </cell>
          <cell r="K571" t="str">
            <v>Equipo para ejercitar bíceps y tríceps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 t="str">
            <v>Pieza</v>
          </cell>
          <cell r="T571">
            <v>0</v>
          </cell>
        </row>
        <row r="572">
          <cell r="A572">
            <v>200</v>
          </cell>
          <cell r="B572">
            <v>2017</v>
          </cell>
          <cell r="C572">
            <v>8300</v>
          </cell>
          <cell r="D572">
            <v>2</v>
          </cell>
          <cell r="E572">
            <v>2</v>
          </cell>
          <cell r="F572">
            <v>1</v>
          </cell>
          <cell r="G572">
            <v>5000</v>
          </cell>
          <cell r="H572">
            <v>5200</v>
          </cell>
          <cell r="I572">
            <v>522</v>
          </cell>
          <cell r="J572">
            <v>11</v>
          </cell>
          <cell r="K572" t="str">
            <v>Equipo para ejercitar espalda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 t="str">
            <v>Pieza</v>
          </cell>
          <cell r="T572">
            <v>0</v>
          </cell>
        </row>
        <row r="573">
          <cell r="A573">
            <v>201</v>
          </cell>
          <cell r="B573">
            <v>2017</v>
          </cell>
          <cell r="C573">
            <v>8300</v>
          </cell>
          <cell r="D573">
            <v>2</v>
          </cell>
          <cell r="E573">
            <v>2</v>
          </cell>
          <cell r="F573">
            <v>1</v>
          </cell>
          <cell r="G573">
            <v>5000</v>
          </cell>
          <cell r="H573">
            <v>5200</v>
          </cell>
          <cell r="I573">
            <v>522</v>
          </cell>
          <cell r="J573">
            <v>12</v>
          </cell>
          <cell r="K573" t="str">
            <v>Equipo para ejercitar pectoral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 t="str">
            <v>Pieza</v>
          </cell>
          <cell r="T573">
            <v>0</v>
          </cell>
        </row>
        <row r="574">
          <cell r="A574">
            <v>202</v>
          </cell>
          <cell r="B574">
            <v>2017</v>
          </cell>
          <cell r="C574">
            <v>8300</v>
          </cell>
          <cell r="D574">
            <v>2</v>
          </cell>
          <cell r="E574">
            <v>2</v>
          </cell>
          <cell r="F574">
            <v>1</v>
          </cell>
          <cell r="G574">
            <v>5000</v>
          </cell>
          <cell r="H574">
            <v>5200</v>
          </cell>
          <cell r="I574">
            <v>522</v>
          </cell>
          <cell r="J574">
            <v>13</v>
          </cell>
          <cell r="K574" t="str">
            <v>Equipo para ejercitar pectorales y hombro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 t="str">
            <v>Pieza</v>
          </cell>
          <cell r="T574">
            <v>0</v>
          </cell>
        </row>
        <row r="575">
          <cell r="A575">
            <v>203</v>
          </cell>
          <cell r="B575">
            <v>2017</v>
          </cell>
          <cell r="C575">
            <v>8300</v>
          </cell>
          <cell r="D575">
            <v>2</v>
          </cell>
          <cell r="E575">
            <v>2</v>
          </cell>
          <cell r="F575">
            <v>1</v>
          </cell>
          <cell r="G575">
            <v>5000</v>
          </cell>
          <cell r="H575">
            <v>5200</v>
          </cell>
          <cell r="I575">
            <v>522</v>
          </cell>
          <cell r="J575">
            <v>14</v>
          </cell>
          <cell r="K575" t="str">
            <v>Equipo para ejercitar pierna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 t="str">
            <v>Pieza</v>
          </cell>
          <cell r="T575">
            <v>0</v>
          </cell>
        </row>
        <row r="576">
          <cell r="A576">
            <v>204</v>
          </cell>
          <cell r="B576">
            <v>2017</v>
          </cell>
          <cell r="C576">
            <v>8300</v>
          </cell>
          <cell r="D576">
            <v>2</v>
          </cell>
          <cell r="E576">
            <v>2</v>
          </cell>
          <cell r="F576">
            <v>1</v>
          </cell>
          <cell r="G576">
            <v>5000</v>
          </cell>
          <cell r="H576">
            <v>5200</v>
          </cell>
          <cell r="I576">
            <v>522</v>
          </cell>
          <cell r="J576">
            <v>15</v>
          </cell>
          <cell r="K576" t="str">
            <v>Equipo para tríceps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 t="str">
            <v>Pieza</v>
          </cell>
          <cell r="T576">
            <v>0</v>
          </cell>
        </row>
        <row r="577">
          <cell r="A577">
            <v>205</v>
          </cell>
          <cell r="B577">
            <v>2017</v>
          </cell>
          <cell r="C577">
            <v>8300</v>
          </cell>
          <cell r="D577">
            <v>2</v>
          </cell>
          <cell r="E577">
            <v>2</v>
          </cell>
          <cell r="F577">
            <v>1</v>
          </cell>
          <cell r="G577">
            <v>5000</v>
          </cell>
          <cell r="H577">
            <v>5200</v>
          </cell>
          <cell r="I577">
            <v>522</v>
          </cell>
          <cell r="J577">
            <v>16</v>
          </cell>
          <cell r="K577" t="str">
            <v>Extensión de pierna con peso integrado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 t="str">
            <v>Pieza</v>
          </cell>
          <cell r="T577">
            <v>0</v>
          </cell>
        </row>
        <row r="578">
          <cell r="A578">
            <v>206</v>
          </cell>
          <cell r="B578">
            <v>2017</v>
          </cell>
          <cell r="C578">
            <v>8300</v>
          </cell>
          <cell r="D578">
            <v>2</v>
          </cell>
          <cell r="E578">
            <v>2</v>
          </cell>
          <cell r="F578">
            <v>1</v>
          </cell>
          <cell r="G578">
            <v>5000</v>
          </cell>
          <cell r="H578">
            <v>5200</v>
          </cell>
          <cell r="I578">
            <v>522</v>
          </cell>
          <cell r="J578">
            <v>17</v>
          </cell>
          <cell r="K578" t="str">
            <v>Juego de mancuernas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 t="str">
            <v>Pieza</v>
          </cell>
          <cell r="T578">
            <v>0</v>
          </cell>
        </row>
        <row r="579">
          <cell r="A579">
            <v>207</v>
          </cell>
          <cell r="B579">
            <v>2017</v>
          </cell>
          <cell r="C579">
            <v>8300</v>
          </cell>
          <cell r="D579">
            <v>2</v>
          </cell>
          <cell r="E579">
            <v>2</v>
          </cell>
          <cell r="F579">
            <v>1</v>
          </cell>
          <cell r="G579">
            <v>5000</v>
          </cell>
          <cell r="H579">
            <v>5200</v>
          </cell>
          <cell r="I579">
            <v>522</v>
          </cell>
          <cell r="J579">
            <v>18</v>
          </cell>
          <cell r="K579" t="str">
            <v>Manoplas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 t="str">
            <v>Pieza</v>
          </cell>
          <cell r="T579">
            <v>0</v>
          </cell>
        </row>
        <row r="580">
          <cell r="A580">
            <v>208</v>
          </cell>
          <cell r="B580">
            <v>2017</v>
          </cell>
          <cell r="C580">
            <v>8300</v>
          </cell>
          <cell r="D580">
            <v>2</v>
          </cell>
          <cell r="E580">
            <v>2</v>
          </cell>
          <cell r="F580">
            <v>1</v>
          </cell>
          <cell r="G580">
            <v>5000</v>
          </cell>
          <cell r="H580">
            <v>5200</v>
          </cell>
          <cell r="I580">
            <v>522</v>
          </cell>
          <cell r="J580">
            <v>19</v>
          </cell>
          <cell r="K580" t="str">
            <v>Máquina smith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 t="str">
            <v>Pieza</v>
          </cell>
          <cell r="T580">
            <v>0</v>
          </cell>
        </row>
        <row r="581">
          <cell r="A581">
            <v>209</v>
          </cell>
          <cell r="B581">
            <v>2017</v>
          </cell>
          <cell r="C581">
            <v>8300</v>
          </cell>
          <cell r="D581">
            <v>2</v>
          </cell>
          <cell r="E581">
            <v>2</v>
          </cell>
          <cell r="F581">
            <v>1</v>
          </cell>
          <cell r="G581">
            <v>5000</v>
          </cell>
          <cell r="H581">
            <v>5200</v>
          </cell>
          <cell r="I581">
            <v>522</v>
          </cell>
          <cell r="J581">
            <v>20</v>
          </cell>
          <cell r="K581" t="str">
            <v>Multipolea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 t="str">
            <v>Pieza</v>
          </cell>
          <cell r="T581">
            <v>0</v>
          </cell>
        </row>
        <row r="582">
          <cell r="A582">
            <v>210</v>
          </cell>
          <cell r="B582">
            <v>2017</v>
          </cell>
          <cell r="C582">
            <v>8300</v>
          </cell>
          <cell r="D582">
            <v>2</v>
          </cell>
          <cell r="E582">
            <v>2</v>
          </cell>
          <cell r="F582">
            <v>1</v>
          </cell>
          <cell r="G582">
            <v>5000</v>
          </cell>
          <cell r="H582">
            <v>5200</v>
          </cell>
          <cell r="I582">
            <v>522</v>
          </cell>
          <cell r="J582">
            <v>21</v>
          </cell>
          <cell r="K582" t="str">
            <v>Peras fijas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 t="str">
            <v>Pieza</v>
          </cell>
          <cell r="T582">
            <v>0</v>
          </cell>
        </row>
        <row r="583">
          <cell r="A583">
            <v>211</v>
          </cell>
          <cell r="B583">
            <v>2017</v>
          </cell>
          <cell r="C583">
            <v>8300</v>
          </cell>
          <cell r="D583">
            <v>2</v>
          </cell>
          <cell r="E583">
            <v>2</v>
          </cell>
          <cell r="F583">
            <v>1</v>
          </cell>
          <cell r="G583">
            <v>5000</v>
          </cell>
          <cell r="H583">
            <v>5200</v>
          </cell>
          <cell r="I583">
            <v>522</v>
          </cell>
          <cell r="J583">
            <v>22</v>
          </cell>
          <cell r="K583" t="str">
            <v>Polea para espalda y remo peso integrado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 t="str">
            <v>Pieza</v>
          </cell>
          <cell r="T583">
            <v>0</v>
          </cell>
        </row>
        <row r="584">
          <cell r="A584">
            <v>212</v>
          </cell>
          <cell r="B584">
            <v>2017</v>
          </cell>
          <cell r="C584">
            <v>8300</v>
          </cell>
          <cell r="D584">
            <v>2</v>
          </cell>
          <cell r="E584">
            <v>2</v>
          </cell>
          <cell r="F584">
            <v>1</v>
          </cell>
          <cell r="G584">
            <v>5000</v>
          </cell>
          <cell r="H584">
            <v>5200</v>
          </cell>
          <cell r="I584">
            <v>522</v>
          </cell>
          <cell r="J584">
            <v>23</v>
          </cell>
          <cell r="K584" t="str">
            <v>Porta mancuerna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 t="str">
            <v>Pieza</v>
          </cell>
          <cell r="T584">
            <v>0</v>
          </cell>
        </row>
        <row r="585">
          <cell r="A585">
            <v>213</v>
          </cell>
          <cell r="B585">
            <v>2017</v>
          </cell>
          <cell r="C585">
            <v>8300</v>
          </cell>
          <cell r="D585">
            <v>2</v>
          </cell>
          <cell r="E585">
            <v>2</v>
          </cell>
          <cell r="F585">
            <v>1</v>
          </cell>
          <cell r="G585">
            <v>5000</v>
          </cell>
          <cell r="H585">
            <v>5200</v>
          </cell>
          <cell r="I585">
            <v>522</v>
          </cell>
          <cell r="J585">
            <v>24</v>
          </cell>
          <cell r="K585" t="str">
            <v>Portadiscos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 t="str">
            <v>Pieza</v>
          </cell>
          <cell r="T585">
            <v>0</v>
          </cell>
        </row>
        <row r="586">
          <cell r="A586">
            <v>214</v>
          </cell>
          <cell r="B586">
            <v>2017</v>
          </cell>
          <cell r="C586">
            <v>8300</v>
          </cell>
          <cell r="D586">
            <v>2</v>
          </cell>
          <cell r="E586">
            <v>2</v>
          </cell>
          <cell r="F586">
            <v>1</v>
          </cell>
          <cell r="G586">
            <v>5000</v>
          </cell>
          <cell r="H586">
            <v>5200</v>
          </cell>
          <cell r="I586">
            <v>522</v>
          </cell>
          <cell r="J586">
            <v>25</v>
          </cell>
          <cell r="K586" t="str">
            <v xml:space="preserve">Prensa para pierna 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 t="str">
            <v>Pieza</v>
          </cell>
          <cell r="T586">
            <v>0</v>
          </cell>
        </row>
        <row r="587">
          <cell r="A587">
            <v>215</v>
          </cell>
          <cell r="B587">
            <v>2017</v>
          </cell>
          <cell r="C587">
            <v>8300</v>
          </cell>
          <cell r="D587">
            <v>2</v>
          </cell>
          <cell r="E587">
            <v>2</v>
          </cell>
          <cell r="F587">
            <v>1</v>
          </cell>
          <cell r="G587">
            <v>5000</v>
          </cell>
          <cell r="H587">
            <v>5200</v>
          </cell>
          <cell r="I587">
            <v>522</v>
          </cell>
          <cell r="J587">
            <v>26</v>
          </cell>
          <cell r="K587" t="str">
            <v xml:space="preserve">Rack 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 t="str">
            <v>Pieza</v>
          </cell>
          <cell r="T587">
            <v>0</v>
          </cell>
        </row>
        <row r="588">
          <cell r="A588">
            <v>216</v>
          </cell>
          <cell r="B588">
            <v>2017</v>
          </cell>
          <cell r="C588">
            <v>8300</v>
          </cell>
          <cell r="D588">
            <v>2</v>
          </cell>
          <cell r="E588">
            <v>2</v>
          </cell>
          <cell r="F588">
            <v>1</v>
          </cell>
          <cell r="G588">
            <v>5000</v>
          </cell>
          <cell r="H588">
            <v>5200</v>
          </cell>
          <cell r="I588">
            <v>522</v>
          </cell>
          <cell r="J588">
            <v>27</v>
          </cell>
          <cell r="K588" t="str">
            <v>Remadora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 t="str">
            <v>Pieza</v>
          </cell>
          <cell r="T588">
            <v>0</v>
          </cell>
        </row>
        <row r="589">
          <cell r="A589">
            <v>217</v>
          </cell>
          <cell r="B589">
            <v>2017</v>
          </cell>
          <cell r="C589">
            <v>8300</v>
          </cell>
          <cell r="D589">
            <v>2</v>
          </cell>
          <cell r="E589">
            <v>2</v>
          </cell>
          <cell r="F589">
            <v>1</v>
          </cell>
          <cell r="G589">
            <v>5000</v>
          </cell>
          <cell r="H589">
            <v>5200</v>
          </cell>
          <cell r="I589">
            <v>522</v>
          </cell>
          <cell r="J589">
            <v>28</v>
          </cell>
          <cell r="K589" t="str">
            <v>Set olímpico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 t="str">
            <v>Pieza</v>
          </cell>
          <cell r="T589">
            <v>0</v>
          </cell>
        </row>
        <row r="590">
          <cell r="A590">
            <v>218</v>
          </cell>
          <cell r="B590">
            <v>2017</v>
          </cell>
          <cell r="C590">
            <v>8300</v>
          </cell>
          <cell r="D590">
            <v>2</v>
          </cell>
          <cell r="E590">
            <v>2</v>
          </cell>
          <cell r="F590">
            <v>1</v>
          </cell>
          <cell r="G590">
            <v>5000</v>
          </cell>
          <cell r="H590">
            <v>5200</v>
          </cell>
          <cell r="I590">
            <v>522</v>
          </cell>
          <cell r="J590">
            <v>29</v>
          </cell>
          <cell r="K590" t="str">
            <v>Tabla abdominal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 t="str">
            <v>Pieza</v>
          </cell>
          <cell r="T590">
            <v>0</v>
          </cell>
        </row>
        <row r="591">
          <cell r="A591">
            <v>219</v>
          </cell>
          <cell r="B591">
            <v>2017</v>
          </cell>
          <cell r="C591">
            <v>8300</v>
          </cell>
          <cell r="D591">
            <v>2</v>
          </cell>
          <cell r="E591">
            <v>2</v>
          </cell>
          <cell r="F591">
            <v>1</v>
          </cell>
          <cell r="G591">
            <v>5000</v>
          </cell>
          <cell r="H591">
            <v>5200</v>
          </cell>
          <cell r="I591">
            <v>522</v>
          </cell>
          <cell r="J591">
            <v>30</v>
          </cell>
          <cell r="K591" t="str">
            <v>Torre multifuncional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 t="str">
            <v>Pieza</v>
          </cell>
          <cell r="T591">
            <v>0</v>
          </cell>
        </row>
        <row r="592">
          <cell r="A592">
            <v>220</v>
          </cell>
          <cell r="B592">
            <v>2017</v>
          </cell>
          <cell r="C592">
            <v>8300</v>
          </cell>
          <cell r="D592">
            <v>2</v>
          </cell>
          <cell r="E592">
            <v>2</v>
          </cell>
          <cell r="F592">
            <v>1</v>
          </cell>
          <cell r="G592">
            <v>5000</v>
          </cell>
          <cell r="H592">
            <v>5400</v>
          </cell>
          <cell r="K592" t="str">
            <v>Vehículos y Equipo de Transporte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T592">
            <v>0</v>
          </cell>
        </row>
        <row r="593">
          <cell r="A593">
            <v>221</v>
          </cell>
          <cell r="B593">
            <v>2017</v>
          </cell>
          <cell r="C593">
            <v>8300</v>
          </cell>
          <cell r="D593">
            <v>2</v>
          </cell>
          <cell r="E593">
            <v>2</v>
          </cell>
          <cell r="F593">
            <v>1</v>
          </cell>
          <cell r="G593">
            <v>5000</v>
          </cell>
          <cell r="H593">
            <v>5400</v>
          </cell>
          <cell r="I593">
            <v>541</v>
          </cell>
          <cell r="K593" t="str">
            <v>Vehículos y equipo terrestre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T593">
            <v>0</v>
          </cell>
        </row>
        <row r="594">
          <cell r="A594">
            <v>222</v>
          </cell>
          <cell r="B594">
            <v>2017</v>
          </cell>
          <cell r="C594">
            <v>8300</v>
          </cell>
          <cell r="D594">
            <v>2</v>
          </cell>
          <cell r="E594">
            <v>2</v>
          </cell>
          <cell r="F594">
            <v>1</v>
          </cell>
          <cell r="G594">
            <v>5000</v>
          </cell>
          <cell r="H594">
            <v>5400</v>
          </cell>
          <cell r="I594">
            <v>541</v>
          </cell>
          <cell r="J594">
            <v>1</v>
          </cell>
          <cell r="K594" t="str">
            <v>Cuatrimoto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 t="str">
            <v>Pieza</v>
          </cell>
          <cell r="T594">
            <v>0</v>
          </cell>
        </row>
        <row r="595">
          <cell r="A595">
            <v>223</v>
          </cell>
          <cell r="B595">
            <v>2017</v>
          </cell>
          <cell r="C595">
            <v>8300</v>
          </cell>
          <cell r="D595">
            <v>2</v>
          </cell>
          <cell r="E595">
            <v>2</v>
          </cell>
          <cell r="F595">
            <v>1</v>
          </cell>
          <cell r="G595">
            <v>5000</v>
          </cell>
          <cell r="H595">
            <v>5400</v>
          </cell>
          <cell r="I595">
            <v>541</v>
          </cell>
          <cell r="J595">
            <v>2</v>
          </cell>
          <cell r="K595" t="str">
            <v>Motocicleta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 t="str">
            <v>Pieza</v>
          </cell>
          <cell r="T595">
            <v>0</v>
          </cell>
        </row>
        <row r="596">
          <cell r="A596">
            <v>224</v>
          </cell>
          <cell r="B596">
            <v>2017</v>
          </cell>
          <cell r="C596">
            <v>8300</v>
          </cell>
          <cell r="D596">
            <v>2</v>
          </cell>
          <cell r="E596">
            <v>2</v>
          </cell>
          <cell r="F596">
            <v>1</v>
          </cell>
          <cell r="G596">
            <v>5000</v>
          </cell>
          <cell r="H596">
            <v>5400</v>
          </cell>
          <cell r="I596">
            <v>541</v>
          </cell>
          <cell r="J596">
            <v>3</v>
          </cell>
          <cell r="K596" t="str">
            <v xml:space="preserve">Vehículo 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 t="str">
            <v>Pieza</v>
          </cell>
          <cell r="T596">
            <v>0</v>
          </cell>
        </row>
        <row r="597">
          <cell r="A597">
            <v>225</v>
          </cell>
          <cell r="B597">
            <v>2017</v>
          </cell>
          <cell r="C597">
            <v>8300</v>
          </cell>
          <cell r="D597">
            <v>2</v>
          </cell>
          <cell r="E597">
            <v>2</v>
          </cell>
          <cell r="F597">
            <v>1</v>
          </cell>
          <cell r="G597">
            <v>5000</v>
          </cell>
          <cell r="H597">
            <v>5500</v>
          </cell>
          <cell r="K597" t="str">
            <v>Equipo de Defensa y Seguridad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T597">
            <v>0</v>
          </cell>
        </row>
        <row r="598">
          <cell r="A598">
            <v>226</v>
          </cell>
          <cell r="B598">
            <v>2017</v>
          </cell>
          <cell r="C598">
            <v>8300</v>
          </cell>
          <cell r="D598">
            <v>2</v>
          </cell>
          <cell r="E598">
            <v>2</v>
          </cell>
          <cell r="F598">
            <v>1</v>
          </cell>
          <cell r="G598">
            <v>5000</v>
          </cell>
          <cell r="H598">
            <v>5500</v>
          </cell>
          <cell r="I598">
            <v>551</v>
          </cell>
          <cell r="K598" t="str">
            <v>Equipo de defensa y seguridad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T598">
            <v>0</v>
          </cell>
        </row>
        <row r="599">
          <cell r="A599">
            <v>227</v>
          </cell>
          <cell r="B599">
            <v>2017</v>
          </cell>
          <cell r="C599">
            <v>8300</v>
          </cell>
          <cell r="D599">
            <v>2</v>
          </cell>
          <cell r="E599">
            <v>2</v>
          </cell>
          <cell r="F599">
            <v>1</v>
          </cell>
          <cell r="G599">
            <v>5000</v>
          </cell>
          <cell r="H599">
            <v>5500</v>
          </cell>
          <cell r="I599">
            <v>551</v>
          </cell>
          <cell r="J599">
            <v>1</v>
          </cell>
          <cell r="K599" t="str">
            <v xml:space="preserve">Ariete 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 t="str">
            <v>Pieza</v>
          </cell>
          <cell r="T599">
            <v>0</v>
          </cell>
        </row>
        <row r="600">
          <cell r="A600">
            <v>228</v>
          </cell>
          <cell r="B600">
            <v>2017</v>
          </cell>
          <cell r="C600">
            <v>8300</v>
          </cell>
          <cell r="D600">
            <v>2</v>
          </cell>
          <cell r="E600">
            <v>2</v>
          </cell>
          <cell r="F600">
            <v>1</v>
          </cell>
          <cell r="G600">
            <v>5000</v>
          </cell>
          <cell r="H600">
            <v>5500</v>
          </cell>
          <cell r="I600">
            <v>551</v>
          </cell>
          <cell r="J600">
            <v>2</v>
          </cell>
          <cell r="K600" t="str">
            <v xml:space="preserve">Arma corta  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 t="str">
            <v>Pieza</v>
          </cell>
          <cell r="T600">
            <v>0</v>
          </cell>
        </row>
        <row r="601">
          <cell r="A601">
            <v>229</v>
          </cell>
          <cell r="B601">
            <v>2017</v>
          </cell>
          <cell r="C601">
            <v>8300</v>
          </cell>
          <cell r="D601">
            <v>2</v>
          </cell>
          <cell r="E601">
            <v>2</v>
          </cell>
          <cell r="F601">
            <v>1</v>
          </cell>
          <cell r="G601">
            <v>5000</v>
          </cell>
          <cell r="H601">
            <v>5500</v>
          </cell>
          <cell r="I601">
            <v>551</v>
          </cell>
          <cell r="J601">
            <v>3</v>
          </cell>
          <cell r="K601" t="str">
            <v xml:space="preserve">Arma larga  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 t="str">
            <v>Pieza</v>
          </cell>
          <cell r="T601">
            <v>0</v>
          </cell>
        </row>
        <row r="602">
          <cell r="A602">
            <v>230</v>
          </cell>
          <cell r="B602">
            <v>2017</v>
          </cell>
          <cell r="C602">
            <v>8300</v>
          </cell>
          <cell r="D602">
            <v>2</v>
          </cell>
          <cell r="E602">
            <v>2</v>
          </cell>
          <cell r="F602">
            <v>1</v>
          </cell>
          <cell r="G602">
            <v>5000</v>
          </cell>
          <cell r="H602">
            <v>5500</v>
          </cell>
          <cell r="I602">
            <v>551</v>
          </cell>
          <cell r="J602">
            <v>4</v>
          </cell>
          <cell r="K602" t="str">
            <v>Binoculares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 t="str">
            <v>Pieza</v>
          </cell>
          <cell r="T602">
            <v>0</v>
          </cell>
        </row>
        <row r="603">
          <cell r="A603">
            <v>231</v>
          </cell>
          <cell r="B603">
            <v>2017</v>
          </cell>
          <cell r="C603">
            <v>8300</v>
          </cell>
          <cell r="D603">
            <v>2</v>
          </cell>
          <cell r="E603">
            <v>2</v>
          </cell>
          <cell r="F603">
            <v>1</v>
          </cell>
          <cell r="G603">
            <v>5000</v>
          </cell>
          <cell r="H603">
            <v>5500</v>
          </cell>
          <cell r="I603">
            <v>551</v>
          </cell>
          <cell r="J603">
            <v>5</v>
          </cell>
          <cell r="K603" t="str">
            <v>Cizalla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 t="str">
            <v>Pieza</v>
          </cell>
          <cell r="T603">
            <v>0</v>
          </cell>
        </row>
        <row r="604">
          <cell r="A604">
            <v>232</v>
          </cell>
          <cell r="B604">
            <v>2017</v>
          </cell>
          <cell r="C604">
            <v>8300</v>
          </cell>
          <cell r="D604">
            <v>2</v>
          </cell>
          <cell r="E604">
            <v>2</v>
          </cell>
          <cell r="F604">
            <v>1</v>
          </cell>
          <cell r="G604">
            <v>5000</v>
          </cell>
          <cell r="H604">
            <v>5500</v>
          </cell>
          <cell r="I604">
            <v>551</v>
          </cell>
          <cell r="J604">
            <v>6</v>
          </cell>
          <cell r="K604" t="str">
            <v>Implemento de visión nocturna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 t="str">
            <v>Pieza</v>
          </cell>
          <cell r="T604">
            <v>0</v>
          </cell>
        </row>
        <row r="605">
          <cell r="A605">
            <v>233</v>
          </cell>
          <cell r="B605">
            <v>2017</v>
          </cell>
          <cell r="C605">
            <v>8300</v>
          </cell>
          <cell r="D605">
            <v>2</v>
          </cell>
          <cell r="E605">
            <v>2</v>
          </cell>
          <cell r="F605">
            <v>1</v>
          </cell>
          <cell r="G605">
            <v>5000</v>
          </cell>
          <cell r="H605">
            <v>5500</v>
          </cell>
          <cell r="I605">
            <v>551</v>
          </cell>
          <cell r="J605">
            <v>7</v>
          </cell>
          <cell r="K605" t="str">
            <v>Implemento para abrir ventanas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 t="str">
            <v>Pieza</v>
          </cell>
          <cell r="T605">
            <v>0</v>
          </cell>
        </row>
        <row r="606">
          <cell r="A606">
            <v>234</v>
          </cell>
          <cell r="B606">
            <v>2017</v>
          </cell>
          <cell r="C606">
            <v>8300</v>
          </cell>
          <cell r="D606">
            <v>2</v>
          </cell>
          <cell r="E606">
            <v>2</v>
          </cell>
          <cell r="F606">
            <v>1</v>
          </cell>
          <cell r="G606">
            <v>5000</v>
          </cell>
          <cell r="H606">
            <v>5500</v>
          </cell>
          <cell r="I606">
            <v>551</v>
          </cell>
          <cell r="J606">
            <v>8</v>
          </cell>
          <cell r="K606" t="str">
            <v>Mira telescópica diurna y nocturna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 t="str">
            <v>Pieza</v>
          </cell>
          <cell r="T606">
            <v>0</v>
          </cell>
        </row>
        <row r="607">
          <cell r="A607">
            <v>235</v>
          </cell>
          <cell r="B607">
            <v>2017</v>
          </cell>
          <cell r="C607">
            <v>8300</v>
          </cell>
          <cell r="D607">
            <v>2</v>
          </cell>
          <cell r="E607">
            <v>2</v>
          </cell>
          <cell r="F607">
            <v>1</v>
          </cell>
          <cell r="G607">
            <v>5000</v>
          </cell>
          <cell r="H607">
            <v>5500</v>
          </cell>
          <cell r="I607">
            <v>551</v>
          </cell>
          <cell r="J607">
            <v>9</v>
          </cell>
          <cell r="K607" t="str">
            <v>Puntero láser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 t="str">
            <v>Pieza</v>
          </cell>
          <cell r="T607">
            <v>0</v>
          </cell>
        </row>
        <row r="608">
          <cell r="A608">
            <v>236</v>
          </cell>
          <cell r="B608">
            <v>2017</v>
          </cell>
          <cell r="C608">
            <v>8300</v>
          </cell>
          <cell r="D608">
            <v>2</v>
          </cell>
          <cell r="E608">
            <v>2</v>
          </cell>
          <cell r="F608">
            <v>1</v>
          </cell>
          <cell r="G608">
            <v>5000</v>
          </cell>
          <cell r="H608">
            <v>5500</v>
          </cell>
          <cell r="I608">
            <v>551</v>
          </cell>
          <cell r="J608">
            <v>10</v>
          </cell>
          <cell r="K608" t="str">
            <v>Réplica de cuchillo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 t="str">
            <v>Pieza</v>
          </cell>
          <cell r="T608">
            <v>0</v>
          </cell>
        </row>
        <row r="609">
          <cell r="A609">
            <v>237</v>
          </cell>
          <cell r="B609">
            <v>2017</v>
          </cell>
          <cell r="C609">
            <v>8300</v>
          </cell>
          <cell r="D609">
            <v>2</v>
          </cell>
          <cell r="E609">
            <v>2</v>
          </cell>
          <cell r="F609">
            <v>1</v>
          </cell>
          <cell r="G609">
            <v>5000</v>
          </cell>
          <cell r="H609">
            <v>5500</v>
          </cell>
          <cell r="I609">
            <v>551</v>
          </cell>
          <cell r="J609">
            <v>11</v>
          </cell>
          <cell r="K609" t="str">
            <v xml:space="preserve">Réplica de fusil 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 t="str">
            <v>Pieza</v>
          </cell>
          <cell r="T609">
            <v>0</v>
          </cell>
        </row>
        <row r="610">
          <cell r="A610">
            <v>238</v>
          </cell>
          <cell r="B610">
            <v>2017</v>
          </cell>
          <cell r="C610">
            <v>8300</v>
          </cell>
          <cell r="D610">
            <v>2</v>
          </cell>
          <cell r="E610">
            <v>2</v>
          </cell>
          <cell r="F610">
            <v>1</v>
          </cell>
          <cell r="G610">
            <v>5000</v>
          </cell>
          <cell r="H610">
            <v>5500</v>
          </cell>
          <cell r="I610">
            <v>551</v>
          </cell>
          <cell r="J610">
            <v>12</v>
          </cell>
          <cell r="K610" t="str">
            <v>Réplica de pistola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 t="str">
            <v>Pieza</v>
          </cell>
          <cell r="T610">
            <v>0</v>
          </cell>
        </row>
        <row r="611">
          <cell r="A611">
            <v>239</v>
          </cell>
          <cell r="B611">
            <v>2017</v>
          </cell>
          <cell r="C611">
            <v>8300</v>
          </cell>
          <cell r="D611">
            <v>2</v>
          </cell>
          <cell r="E611">
            <v>2</v>
          </cell>
          <cell r="F611">
            <v>1</v>
          </cell>
          <cell r="G611">
            <v>5000</v>
          </cell>
          <cell r="H611">
            <v>5600</v>
          </cell>
          <cell r="K611" t="str">
            <v>Maquinaria, otros equipos y herramientas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T611">
            <v>0</v>
          </cell>
        </row>
        <row r="612">
          <cell r="A612">
            <v>240</v>
          </cell>
          <cell r="B612">
            <v>2017</v>
          </cell>
          <cell r="C612">
            <v>8300</v>
          </cell>
          <cell r="D612">
            <v>2</v>
          </cell>
          <cell r="E612">
            <v>2</v>
          </cell>
          <cell r="F612">
            <v>1</v>
          </cell>
          <cell r="G612">
            <v>5000</v>
          </cell>
          <cell r="H612">
            <v>5600</v>
          </cell>
          <cell r="I612">
            <v>565</v>
          </cell>
          <cell r="K612" t="str">
            <v>Equipo de comunicación y telecomunicación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T612">
            <v>0</v>
          </cell>
        </row>
        <row r="613">
          <cell r="A613">
            <v>241</v>
          </cell>
          <cell r="B613">
            <v>2017</v>
          </cell>
          <cell r="C613">
            <v>8300</v>
          </cell>
          <cell r="D613">
            <v>2</v>
          </cell>
          <cell r="E613">
            <v>2</v>
          </cell>
          <cell r="F613">
            <v>1</v>
          </cell>
          <cell r="G613">
            <v>5000</v>
          </cell>
          <cell r="H613">
            <v>5600</v>
          </cell>
          <cell r="I613">
            <v>565</v>
          </cell>
          <cell r="J613">
            <v>1</v>
          </cell>
          <cell r="K613" t="str">
            <v>Radio portátil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 t="str">
            <v>Pieza</v>
          </cell>
          <cell r="T613">
            <v>0</v>
          </cell>
        </row>
        <row r="614">
          <cell r="A614">
            <v>242</v>
          </cell>
          <cell r="B614">
            <v>2017</v>
          </cell>
          <cell r="C614">
            <v>8300</v>
          </cell>
          <cell r="D614">
            <v>2</v>
          </cell>
          <cell r="E614">
            <v>2</v>
          </cell>
          <cell r="F614">
            <v>1</v>
          </cell>
          <cell r="G614">
            <v>5000</v>
          </cell>
          <cell r="H614">
            <v>5600</v>
          </cell>
          <cell r="I614">
            <v>569</v>
          </cell>
          <cell r="K614" t="str">
            <v>Otros equipos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T614">
            <v>0</v>
          </cell>
        </row>
        <row r="615">
          <cell r="A615">
            <v>243</v>
          </cell>
          <cell r="B615">
            <v>2017</v>
          </cell>
          <cell r="C615">
            <v>8300</v>
          </cell>
          <cell r="D615">
            <v>2</v>
          </cell>
          <cell r="E615">
            <v>2</v>
          </cell>
          <cell r="F615">
            <v>1</v>
          </cell>
          <cell r="G615">
            <v>5000</v>
          </cell>
          <cell r="H615">
            <v>5600</v>
          </cell>
          <cell r="I615">
            <v>569</v>
          </cell>
          <cell r="J615">
            <v>1</v>
          </cell>
          <cell r="K615" t="str">
            <v>Simulador de tiro virtual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 t="str">
            <v>Pieza</v>
          </cell>
          <cell r="T615">
            <v>0</v>
          </cell>
        </row>
        <row r="616">
          <cell r="A616">
            <v>244</v>
          </cell>
          <cell r="B616">
            <v>2017</v>
          </cell>
          <cell r="C616">
            <v>8300</v>
          </cell>
          <cell r="D616">
            <v>2</v>
          </cell>
          <cell r="E616">
            <v>2</v>
          </cell>
          <cell r="F616">
            <v>1</v>
          </cell>
          <cell r="G616">
            <v>6000</v>
          </cell>
          <cell r="K616" t="str">
            <v>INVERSION PÚBLICA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T616">
            <v>0</v>
          </cell>
        </row>
        <row r="617">
          <cell r="A617">
            <v>245</v>
          </cell>
          <cell r="B617">
            <v>2017</v>
          </cell>
          <cell r="C617">
            <v>8300</v>
          </cell>
          <cell r="D617">
            <v>2</v>
          </cell>
          <cell r="E617">
            <v>2</v>
          </cell>
          <cell r="F617">
            <v>1</v>
          </cell>
          <cell r="G617">
            <v>6000</v>
          </cell>
          <cell r="H617">
            <v>6200</v>
          </cell>
          <cell r="K617" t="str">
            <v>Obra pública en bienes propios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T617">
            <v>0</v>
          </cell>
        </row>
        <row r="618">
          <cell r="A618">
            <v>246</v>
          </cell>
          <cell r="B618">
            <v>2017</v>
          </cell>
          <cell r="C618">
            <v>8300</v>
          </cell>
          <cell r="D618">
            <v>2</v>
          </cell>
          <cell r="E618">
            <v>2</v>
          </cell>
          <cell r="F618">
            <v>1</v>
          </cell>
          <cell r="G618">
            <v>6000</v>
          </cell>
          <cell r="H618">
            <v>6200</v>
          </cell>
          <cell r="I618">
            <v>622</v>
          </cell>
          <cell r="K618" t="str">
            <v>Edificación no habitacional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T618">
            <v>0</v>
          </cell>
        </row>
        <row r="619">
          <cell r="A619">
            <v>247</v>
          </cell>
          <cell r="B619">
            <v>2017</v>
          </cell>
          <cell r="C619">
            <v>8300</v>
          </cell>
          <cell r="D619">
            <v>2</v>
          </cell>
          <cell r="E619">
            <v>2</v>
          </cell>
          <cell r="F619">
            <v>1</v>
          </cell>
          <cell r="G619">
            <v>6000</v>
          </cell>
          <cell r="H619">
            <v>6200</v>
          </cell>
          <cell r="I619">
            <v>622</v>
          </cell>
          <cell r="J619">
            <v>1</v>
          </cell>
          <cell r="K619" t="str">
            <v>Construcción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 t="str">
            <v>Obra</v>
          </cell>
          <cell r="T619">
            <v>0</v>
          </cell>
        </row>
        <row r="620">
          <cell r="A620">
            <v>248</v>
          </cell>
          <cell r="B620">
            <v>2017</v>
          </cell>
          <cell r="C620">
            <v>8300</v>
          </cell>
          <cell r="D620">
            <v>2</v>
          </cell>
          <cell r="E620">
            <v>2</v>
          </cell>
          <cell r="F620">
            <v>1</v>
          </cell>
          <cell r="G620">
            <v>6000</v>
          </cell>
          <cell r="H620">
            <v>6200</v>
          </cell>
          <cell r="I620">
            <v>622</v>
          </cell>
          <cell r="J620">
            <v>1</v>
          </cell>
          <cell r="K620" t="str">
            <v xml:space="preserve">Dependencia:
Nombre:
Domicilio: 
Meta: 
Etapa: 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 t="str">
            <v>Obra</v>
          </cell>
          <cell r="T620">
            <v>0</v>
          </cell>
        </row>
        <row r="621">
          <cell r="A621">
            <v>249</v>
          </cell>
          <cell r="B621">
            <v>2017</v>
          </cell>
          <cell r="C621">
            <v>8300</v>
          </cell>
          <cell r="D621">
            <v>2</v>
          </cell>
          <cell r="E621">
            <v>2</v>
          </cell>
          <cell r="F621">
            <v>1</v>
          </cell>
          <cell r="G621">
            <v>6000</v>
          </cell>
          <cell r="H621">
            <v>6200</v>
          </cell>
          <cell r="I621">
            <v>622</v>
          </cell>
          <cell r="J621">
            <v>2</v>
          </cell>
          <cell r="K621" t="str">
            <v>Mejoramiento y/o ampliación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 t="str">
            <v>Obra</v>
          </cell>
          <cell r="T621">
            <v>0</v>
          </cell>
        </row>
        <row r="622">
          <cell r="A622">
            <v>250</v>
          </cell>
          <cell r="B622">
            <v>2017</v>
          </cell>
          <cell r="C622">
            <v>8300</v>
          </cell>
          <cell r="D622">
            <v>2</v>
          </cell>
          <cell r="E622">
            <v>2</v>
          </cell>
          <cell r="F622">
            <v>1</v>
          </cell>
          <cell r="G622">
            <v>6000</v>
          </cell>
          <cell r="H622">
            <v>6200</v>
          </cell>
          <cell r="I622">
            <v>622</v>
          </cell>
          <cell r="J622">
            <v>2</v>
          </cell>
          <cell r="K622" t="str">
            <v xml:space="preserve">Dependencia:
Nombre:
Domicilio: 
Meta: 
Etapa: 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 t="str">
            <v>Obra</v>
          </cell>
          <cell r="T622">
            <v>0</v>
          </cell>
        </row>
        <row r="1081">
          <cell r="B1081">
            <v>2017</v>
          </cell>
          <cell r="C1081">
            <v>8300</v>
          </cell>
          <cell r="D1081">
            <v>2</v>
          </cell>
          <cell r="E1081">
            <v>3</v>
          </cell>
          <cell r="F1081">
            <v>3</v>
          </cell>
          <cell r="I1081" t="str">
            <v xml:space="preserve"> </v>
          </cell>
          <cell r="K1081" t="str">
            <v>Fortalecimiento de Programas Prioritarios Locales de las Instituciones de Seguridad Pública e Impartición de Justicia</v>
          </cell>
          <cell r="L1081">
            <v>20769920</v>
          </cell>
          <cell r="M1081">
            <v>0</v>
          </cell>
          <cell r="N1081">
            <v>20769920</v>
          </cell>
          <cell r="O1081">
            <v>0</v>
          </cell>
          <cell r="P1081">
            <v>0</v>
          </cell>
          <cell r="Q1081">
            <v>0</v>
          </cell>
          <cell r="R1081">
            <v>20769920</v>
          </cell>
        </row>
        <row r="1082">
          <cell r="A1082">
            <v>1</v>
          </cell>
          <cell r="C1082">
            <v>8300</v>
          </cell>
          <cell r="D1082">
            <v>2</v>
          </cell>
          <cell r="E1082">
            <v>3</v>
          </cell>
          <cell r="F1082">
            <v>3</v>
          </cell>
          <cell r="K1082" t="str">
            <v>Infraestructura</v>
          </cell>
          <cell r="L1082">
            <v>7745000</v>
          </cell>
          <cell r="M1082">
            <v>0</v>
          </cell>
          <cell r="N1082">
            <v>7745000</v>
          </cell>
          <cell r="O1082">
            <v>0</v>
          </cell>
          <cell r="P1082">
            <v>0</v>
          </cell>
          <cell r="Q1082">
            <v>0</v>
          </cell>
          <cell r="R1082">
            <v>7745000</v>
          </cell>
          <cell r="T1082">
            <v>0</v>
          </cell>
        </row>
        <row r="1083">
          <cell r="A1083">
            <v>2</v>
          </cell>
          <cell r="C1083">
            <v>8300</v>
          </cell>
          <cell r="D1083">
            <v>2</v>
          </cell>
          <cell r="E1083">
            <v>3</v>
          </cell>
          <cell r="F1083">
            <v>3</v>
          </cell>
          <cell r="K1083" t="str">
            <v>Secretaría de Seguridad Pública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T1083">
            <v>0</v>
          </cell>
        </row>
        <row r="1084">
          <cell r="A1084">
            <v>3</v>
          </cell>
          <cell r="B1084">
            <v>2017</v>
          </cell>
          <cell r="C1084">
            <v>8300</v>
          </cell>
          <cell r="D1084">
            <v>2</v>
          </cell>
          <cell r="E1084">
            <v>3</v>
          </cell>
          <cell r="F1084">
            <v>3</v>
          </cell>
          <cell r="G1084">
            <v>6000</v>
          </cell>
          <cell r="K1084" t="str">
            <v>INVERSIÓN PÚBLICA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T1084">
            <v>0</v>
          </cell>
        </row>
        <row r="1085">
          <cell r="A1085">
            <v>4</v>
          </cell>
          <cell r="B1085">
            <v>2017</v>
          </cell>
          <cell r="C1085">
            <v>8300</v>
          </cell>
          <cell r="D1085">
            <v>2</v>
          </cell>
          <cell r="E1085">
            <v>3</v>
          </cell>
          <cell r="F1085">
            <v>3</v>
          </cell>
          <cell r="G1085">
            <v>6000</v>
          </cell>
          <cell r="H1085">
            <v>6200</v>
          </cell>
          <cell r="K1085" t="str">
            <v>Obra pública en bienes propios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T1085">
            <v>120</v>
          </cell>
        </row>
        <row r="1086">
          <cell r="A1086">
            <v>5</v>
          </cell>
          <cell r="B1086">
            <v>2017</v>
          </cell>
          <cell r="C1086">
            <v>8300</v>
          </cell>
          <cell r="D1086">
            <v>2</v>
          </cell>
          <cell r="E1086">
            <v>3</v>
          </cell>
          <cell r="F1086">
            <v>3</v>
          </cell>
          <cell r="G1086">
            <v>6000</v>
          </cell>
          <cell r="H1086">
            <v>6200</v>
          </cell>
          <cell r="I1086">
            <v>622</v>
          </cell>
          <cell r="K1086" t="str">
            <v>Edificación no habitacional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T1086">
            <v>0</v>
          </cell>
        </row>
        <row r="1087">
          <cell r="A1087">
            <v>6</v>
          </cell>
          <cell r="B1087">
            <v>2017</v>
          </cell>
          <cell r="C1087">
            <v>8300</v>
          </cell>
          <cell r="D1087">
            <v>2</v>
          </cell>
          <cell r="E1087">
            <v>3</v>
          </cell>
          <cell r="F1087">
            <v>3</v>
          </cell>
          <cell r="G1087">
            <v>6000</v>
          </cell>
          <cell r="H1087">
            <v>6200</v>
          </cell>
          <cell r="I1087">
            <v>622</v>
          </cell>
          <cell r="J1087">
            <v>1</v>
          </cell>
          <cell r="K1087" t="str">
            <v xml:space="preserve">Construcción 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 t="str">
            <v>Obra</v>
          </cell>
          <cell r="T1087">
            <v>0</v>
          </cell>
          <cell r="V1087" t="str">
            <v>FC</v>
          </cell>
        </row>
        <row r="1088">
          <cell r="A1088">
            <v>7</v>
          </cell>
          <cell r="B1088">
            <v>2017</v>
          </cell>
          <cell r="C1088">
            <v>8300</v>
          </cell>
          <cell r="D1088">
            <v>2</v>
          </cell>
          <cell r="E1088">
            <v>3</v>
          </cell>
          <cell r="F1088">
            <v>3</v>
          </cell>
          <cell r="G1088">
            <v>6000</v>
          </cell>
          <cell r="H1088">
            <v>6200</v>
          </cell>
          <cell r="I1088">
            <v>622</v>
          </cell>
          <cell r="J1088">
            <v>1</v>
          </cell>
          <cell r="K1088" t="str">
            <v xml:space="preserve">Dependencia:
Nombre:
Domicilio: 
Meta: 
Etapa: 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 t="str">
            <v>Obra</v>
          </cell>
          <cell r="T1088">
            <v>0</v>
          </cell>
          <cell r="V1088" t="str">
            <v>FC</v>
          </cell>
        </row>
        <row r="1089">
          <cell r="A1089">
            <v>8</v>
          </cell>
          <cell r="B1089">
            <v>2017</v>
          </cell>
          <cell r="C1089">
            <v>8300</v>
          </cell>
          <cell r="D1089">
            <v>2</v>
          </cell>
          <cell r="E1089">
            <v>3</v>
          </cell>
          <cell r="F1089">
            <v>3</v>
          </cell>
          <cell r="G1089">
            <v>6000</v>
          </cell>
          <cell r="H1089">
            <v>6200</v>
          </cell>
          <cell r="I1089">
            <v>622</v>
          </cell>
          <cell r="J1089">
            <v>2</v>
          </cell>
          <cell r="K1089" t="str">
            <v>Mejoramiento y/o ampliación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 t="str">
            <v>Obra</v>
          </cell>
          <cell r="T1089">
            <v>0</v>
          </cell>
          <cell r="V1089" t="str">
            <v>FC</v>
          </cell>
        </row>
        <row r="1090">
          <cell r="A1090">
            <v>9</v>
          </cell>
          <cell r="B1090">
            <v>2017</v>
          </cell>
          <cell r="C1090">
            <v>8300</v>
          </cell>
          <cell r="D1090">
            <v>2</v>
          </cell>
          <cell r="E1090">
            <v>3</v>
          </cell>
          <cell r="F1090">
            <v>3</v>
          </cell>
          <cell r="G1090">
            <v>6000</v>
          </cell>
          <cell r="H1090">
            <v>6200</v>
          </cell>
          <cell r="I1090">
            <v>622</v>
          </cell>
          <cell r="J1090">
            <v>2</v>
          </cell>
          <cell r="K1090" t="str">
            <v xml:space="preserve">Dependencia:
Nombre:
Domicilio: 
Meta: 
Etapa: 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 t="str">
            <v>Obra</v>
          </cell>
          <cell r="T1090">
            <v>0</v>
          </cell>
        </row>
        <row r="1091">
          <cell r="A1091">
            <v>10</v>
          </cell>
          <cell r="C1091">
            <v>8300</v>
          </cell>
          <cell r="D1091">
            <v>2</v>
          </cell>
          <cell r="E1091">
            <v>3</v>
          </cell>
          <cell r="F1091">
            <v>3</v>
          </cell>
          <cell r="K1091" t="str">
            <v>Procuración de Justicia</v>
          </cell>
          <cell r="L1091">
            <v>7745000</v>
          </cell>
          <cell r="M1091">
            <v>0</v>
          </cell>
          <cell r="N1091">
            <v>7745000</v>
          </cell>
          <cell r="O1091">
            <v>0</v>
          </cell>
          <cell r="P1091">
            <v>0</v>
          </cell>
          <cell r="Q1091">
            <v>0</v>
          </cell>
          <cell r="R1091">
            <v>7745000</v>
          </cell>
        </row>
        <row r="1092">
          <cell r="A1092">
            <v>11</v>
          </cell>
          <cell r="B1092">
            <v>2017</v>
          </cell>
          <cell r="C1092">
            <v>8300</v>
          </cell>
          <cell r="D1092">
            <v>2</v>
          </cell>
          <cell r="E1092">
            <v>3</v>
          </cell>
          <cell r="F1092">
            <v>3</v>
          </cell>
          <cell r="G1092">
            <v>6000</v>
          </cell>
          <cell r="K1092" t="str">
            <v>INVERSIÓN PÚBLICA</v>
          </cell>
          <cell r="L1092">
            <v>7745000</v>
          </cell>
          <cell r="M1092">
            <v>0</v>
          </cell>
          <cell r="N1092">
            <v>7745000</v>
          </cell>
          <cell r="O1092">
            <v>0</v>
          </cell>
          <cell r="P1092">
            <v>0</v>
          </cell>
          <cell r="Q1092">
            <v>0</v>
          </cell>
          <cell r="R1092">
            <v>7745000</v>
          </cell>
          <cell r="T1092">
            <v>0</v>
          </cell>
        </row>
        <row r="1093">
          <cell r="A1093">
            <v>12</v>
          </cell>
          <cell r="B1093">
            <v>2017</v>
          </cell>
          <cell r="C1093">
            <v>8300</v>
          </cell>
          <cell r="D1093">
            <v>2</v>
          </cell>
          <cell r="E1093">
            <v>3</v>
          </cell>
          <cell r="F1093">
            <v>3</v>
          </cell>
          <cell r="G1093">
            <v>6000</v>
          </cell>
          <cell r="H1093">
            <v>6200</v>
          </cell>
          <cell r="K1093" t="str">
            <v>Obra pública en bienes propios</v>
          </cell>
          <cell r="L1093">
            <v>7745000</v>
          </cell>
          <cell r="M1093">
            <v>0</v>
          </cell>
          <cell r="N1093">
            <v>7745000</v>
          </cell>
          <cell r="O1093">
            <v>0</v>
          </cell>
          <cell r="P1093">
            <v>0</v>
          </cell>
          <cell r="Q1093">
            <v>0</v>
          </cell>
          <cell r="R1093">
            <v>7745000</v>
          </cell>
          <cell r="T1093">
            <v>0</v>
          </cell>
        </row>
        <row r="1094">
          <cell r="A1094">
            <v>13</v>
          </cell>
          <cell r="B1094">
            <v>2017</v>
          </cell>
          <cell r="C1094">
            <v>8300</v>
          </cell>
          <cell r="D1094">
            <v>2</v>
          </cell>
          <cell r="E1094">
            <v>3</v>
          </cell>
          <cell r="F1094">
            <v>3</v>
          </cell>
          <cell r="G1094">
            <v>6000</v>
          </cell>
          <cell r="H1094">
            <v>6200</v>
          </cell>
          <cell r="I1094">
            <v>622</v>
          </cell>
          <cell r="K1094" t="str">
            <v>Edificación no habitacional</v>
          </cell>
          <cell r="L1094">
            <v>7745000</v>
          </cell>
          <cell r="M1094">
            <v>0</v>
          </cell>
          <cell r="N1094">
            <v>7745000</v>
          </cell>
          <cell r="O1094">
            <v>0</v>
          </cell>
          <cell r="P1094">
            <v>0</v>
          </cell>
          <cell r="Q1094">
            <v>0</v>
          </cell>
          <cell r="R1094">
            <v>7745000</v>
          </cell>
        </row>
        <row r="1095">
          <cell r="A1095">
            <v>14</v>
          </cell>
          <cell r="B1095">
            <v>2017</v>
          </cell>
          <cell r="C1095">
            <v>8300</v>
          </cell>
          <cell r="D1095">
            <v>2</v>
          </cell>
          <cell r="E1095">
            <v>3</v>
          </cell>
          <cell r="F1095">
            <v>3</v>
          </cell>
          <cell r="G1095">
            <v>6000</v>
          </cell>
          <cell r="H1095">
            <v>6200</v>
          </cell>
          <cell r="I1095">
            <v>622</v>
          </cell>
          <cell r="J1095">
            <v>1</v>
          </cell>
          <cell r="K1095" t="str">
            <v xml:space="preserve">Construcción </v>
          </cell>
          <cell r="L1095">
            <v>7745000</v>
          </cell>
          <cell r="M1095">
            <v>0</v>
          </cell>
          <cell r="N1095">
            <v>7745000</v>
          </cell>
          <cell r="O1095">
            <v>0</v>
          </cell>
          <cell r="P1095">
            <v>0</v>
          </cell>
          <cell r="Q1095">
            <v>0</v>
          </cell>
          <cell r="R1095">
            <v>7745000</v>
          </cell>
          <cell r="S1095" t="str">
            <v>Obra</v>
          </cell>
          <cell r="T1095">
            <v>0</v>
          </cell>
          <cell r="V1095" t="str">
            <v>FC</v>
          </cell>
        </row>
        <row r="1096">
          <cell r="A1096">
            <v>15</v>
          </cell>
          <cell r="B1096">
            <v>2017</v>
          </cell>
          <cell r="C1096">
            <v>8300</v>
          </cell>
          <cell r="D1096">
            <v>2</v>
          </cell>
          <cell r="E1096">
            <v>3</v>
          </cell>
          <cell r="F1096">
            <v>3</v>
          </cell>
          <cell r="G1096">
            <v>6000</v>
          </cell>
          <cell r="H1096">
            <v>6200</v>
          </cell>
          <cell r="I1096">
            <v>622</v>
          </cell>
          <cell r="J1096">
            <v>1</v>
          </cell>
          <cell r="K1096" t="str">
            <v xml:space="preserve">TABASCO
Dependencia: Fiscalía General de Justicia.
Nombre: CENTRO POLICIAL DE INVESTIGACIÓN                                                               Domicilio: Ave. Paseo Usumacinta No. 802, Col. Gil y Sáenz (Antes el Águila), Municipio del Centro. 
Meta: Construcción en 2,823.49 M²: Edificio del Centro Policial de Investigación: Estacionamiento: andador, vialidad y cajones, guarnición, área verde; Gimnasio: área de ejercicios, baño mujeres, baño hombres, cardio.                                     
Etapa: Segunda Conclusión
</v>
          </cell>
          <cell r="L1096">
            <v>7745000</v>
          </cell>
          <cell r="M1096">
            <v>0</v>
          </cell>
          <cell r="N1096">
            <v>7745000</v>
          </cell>
          <cell r="O1096">
            <v>0</v>
          </cell>
          <cell r="P1096">
            <v>0</v>
          </cell>
          <cell r="Q1096">
            <v>0</v>
          </cell>
          <cell r="R1096">
            <v>7745000</v>
          </cell>
          <cell r="S1096" t="str">
            <v>Obra</v>
          </cell>
          <cell r="T1096">
            <v>1</v>
          </cell>
          <cell r="V1096" t="str">
            <v>FC</v>
          </cell>
        </row>
        <row r="1097">
          <cell r="A1097">
            <v>16</v>
          </cell>
          <cell r="B1097">
            <v>2017</v>
          </cell>
          <cell r="C1097">
            <v>8300</v>
          </cell>
          <cell r="D1097">
            <v>2</v>
          </cell>
          <cell r="E1097">
            <v>3</v>
          </cell>
          <cell r="F1097">
            <v>3</v>
          </cell>
          <cell r="G1097">
            <v>6000</v>
          </cell>
          <cell r="H1097">
            <v>6200</v>
          </cell>
          <cell r="I1097">
            <v>622</v>
          </cell>
          <cell r="J1097">
            <v>2</v>
          </cell>
          <cell r="K1097" t="str">
            <v>Mejoramiento y/o ampliación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 t="str">
            <v>Obra</v>
          </cell>
          <cell r="T1097">
            <v>0</v>
          </cell>
          <cell r="V1097" t="str">
            <v>FC</v>
          </cell>
        </row>
        <row r="1098">
          <cell r="A1098">
            <v>17</v>
          </cell>
          <cell r="B1098">
            <v>2017</v>
          </cell>
          <cell r="C1098">
            <v>8300</v>
          </cell>
          <cell r="D1098">
            <v>2</v>
          </cell>
          <cell r="E1098">
            <v>3</v>
          </cell>
          <cell r="F1098">
            <v>3</v>
          </cell>
          <cell r="G1098">
            <v>6000</v>
          </cell>
          <cell r="H1098">
            <v>6200</v>
          </cell>
          <cell r="I1098">
            <v>622</v>
          </cell>
          <cell r="J1098">
            <v>2</v>
          </cell>
          <cell r="K1098" t="str">
            <v xml:space="preserve">Dependencia:
Nombre:
Domicilio: 
Meta: 
Etapa: 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 t="str">
            <v>Obra</v>
          </cell>
          <cell r="T1098">
            <v>0</v>
          </cell>
          <cell r="V1098" t="str">
            <v>FC</v>
          </cell>
        </row>
        <row r="1099">
          <cell r="A1099">
            <v>18</v>
          </cell>
          <cell r="C1099">
            <v>8300</v>
          </cell>
          <cell r="D1099">
            <v>2</v>
          </cell>
          <cell r="E1099">
            <v>3</v>
          </cell>
          <cell r="F1099">
            <v>3</v>
          </cell>
          <cell r="K1099" t="str">
            <v>Equipamiento de Apoyo a la Operación Policial</v>
          </cell>
          <cell r="L1099">
            <v>13024920</v>
          </cell>
          <cell r="M1099">
            <v>0</v>
          </cell>
          <cell r="N1099">
            <v>13024920</v>
          </cell>
          <cell r="O1099">
            <v>0</v>
          </cell>
          <cell r="P1099">
            <v>0</v>
          </cell>
          <cell r="Q1099">
            <v>0</v>
          </cell>
          <cell r="R1099">
            <v>13024920</v>
          </cell>
          <cell r="T1099">
            <v>0</v>
          </cell>
        </row>
        <row r="1100">
          <cell r="A1100">
            <v>19</v>
          </cell>
          <cell r="B1100">
            <v>2017</v>
          </cell>
          <cell r="C1100">
            <v>8300</v>
          </cell>
          <cell r="D1100">
            <v>2</v>
          </cell>
          <cell r="E1100">
            <v>3</v>
          </cell>
          <cell r="F1100">
            <v>3</v>
          </cell>
          <cell r="G1100">
            <v>2000</v>
          </cell>
          <cell r="K1100" t="str">
            <v>MATERIALES Y SUMINISTROS</v>
          </cell>
          <cell r="L1100">
            <v>6565000</v>
          </cell>
          <cell r="M1100">
            <v>0</v>
          </cell>
          <cell r="N1100">
            <v>6565000</v>
          </cell>
          <cell r="O1100">
            <v>0</v>
          </cell>
          <cell r="P1100">
            <v>0</v>
          </cell>
          <cell r="Q1100">
            <v>0</v>
          </cell>
          <cell r="R1100">
            <v>6565000</v>
          </cell>
          <cell r="T1100">
            <v>0</v>
          </cell>
        </row>
        <row r="1101">
          <cell r="A1101">
            <v>20</v>
          </cell>
          <cell r="B1101">
            <v>2017</v>
          </cell>
          <cell r="C1101">
            <v>8300</v>
          </cell>
          <cell r="D1101">
            <v>2</v>
          </cell>
          <cell r="E1101">
            <v>3</v>
          </cell>
          <cell r="F1101">
            <v>3</v>
          </cell>
          <cell r="G1101">
            <v>2000</v>
          </cell>
          <cell r="H1101">
            <v>2200</v>
          </cell>
          <cell r="K1101" t="str">
            <v>Alimentos y Utensilios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T1101">
            <v>0</v>
          </cell>
        </row>
        <row r="1102">
          <cell r="A1102">
            <v>21</v>
          </cell>
          <cell r="B1102">
            <v>2017</v>
          </cell>
          <cell r="C1102">
            <v>8300</v>
          </cell>
          <cell r="D1102">
            <v>2</v>
          </cell>
          <cell r="E1102">
            <v>3</v>
          </cell>
          <cell r="F1102">
            <v>3</v>
          </cell>
          <cell r="G1102">
            <v>2000</v>
          </cell>
          <cell r="H1102">
            <v>2200</v>
          </cell>
          <cell r="I1102">
            <v>221</v>
          </cell>
          <cell r="K1102" t="str">
            <v>Productos alimenticios para personas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T1102">
            <v>0</v>
          </cell>
        </row>
        <row r="1103">
          <cell r="A1103">
            <v>22</v>
          </cell>
          <cell r="B1103">
            <v>2017</v>
          </cell>
          <cell r="C1103">
            <v>8300</v>
          </cell>
          <cell r="D1103">
            <v>2</v>
          </cell>
          <cell r="E1103">
            <v>3</v>
          </cell>
          <cell r="F1103">
            <v>3</v>
          </cell>
          <cell r="G1103">
            <v>2000</v>
          </cell>
          <cell r="H1103">
            <v>2200</v>
          </cell>
          <cell r="I1103">
            <v>221</v>
          </cell>
          <cell r="J1103">
            <v>1</v>
          </cell>
          <cell r="K1103" t="str">
            <v>Productos alimenticios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 t="str">
            <v>Pieza</v>
          </cell>
          <cell r="T1103">
            <v>0</v>
          </cell>
          <cell r="V1103" t="str">
            <v>AE</v>
          </cell>
        </row>
        <row r="1104">
          <cell r="A1104">
            <v>23</v>
          </cell>
          <cell r="B1104">
            <v>2017</v>
          </cell>
          <cell r="C1104">
            <v>8300</v>
          </cell>
          <cell r="D1104">
            <v>2</v>
          </cell>
          <cell r="E1104">
            <v>3</v>
          </cell>
          <cell r="F1104">
            <v>3</v>
          </cell>
          <cell r="G1104">
            <v>2000</v>
          </cell>
          <cell r="H1104">
            <v>2500</v>
          </cell>
          <cell r="K1104" t="str">
            <v>Productos químicos, farmacéuticos y de laboratorio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T1104">
            <v>0</v>
          </cell>
        </row>
        <row r="1105">
          <cell r="A1105">
            <v>24</v>
          </cell>
          <cell r="B1105">
            <v>2017</v>
          </cell>
          <cell r="C1105">
            <v>8300</v>
          </cell>
          <cell r="D1105">
            <v>2</v>
          </cell>
          <cell r="E1105">
            <v>3</v>
          </cell>
          <cell r="F1105">
            <v>3</v>
          </cell>
          <cell r="G1105">
            <v>2000</v>
          </cell>
          <cell r="H1105">
            <v>2500</v>
          </cell>
          <cell r="I1105">
            <v>251</v>
          </cell>
          <cell r="K1105" t="str">
            <v>Productos químicos básicos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T1105">
            <v>0</v>
          </cell>
        </row>
        <row r="1106">
          <cell r="A1106">
            <v>25</v>
          </cell>
          <cell r="B1106">
            <v>2017</v>
          </cell>
          <cell r="C1106">
            <v>8300</v>
          </cell>
          <cell r="D1106">
            <v>2</v>
          </cell>
          <cell r="E1106">
            <v>3</v>
          </cell>
          <cell r="F1106">
            <v>3</v>
          </cell>
          <cell r="G1106">
            <v>2000</v>
          </cell>
          <cell r="H1106">
            <v>2500</v>
          </cell>
          <cell r="I1106">
            <v>251</v>
          </cell>
          <cell r="J1106">
            <v>1</v>
          </cell>
          <cell r="K1106" t="str">
            <v>Productos químicos básicos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 t="str">
            <v>Pieza</v>
          </cell>
          <cell r="T1106">
            <v>0</v>
          </cell>
          <cell r="V1106" t="str">
            <v>AE</v>
          </cell>
        </row>
        <row r="1107">
          <cell r="A1107">
            <v>26</v>
          </cell>
          <cell r="B1107">
            <v>2017</v>
          </cell>
          <cell r="C1107">
            <v>8300</v>
          </cell>
          <cell r="D1107">
            <v>2</v>
          </cell>
          <cell r="E1107">
            <v>3</v>
          </cell>
          <cell r="F1107">
            <v>3</v>
          </cell>
          <cell r="G1107">
            <v>2000</v>
          </cell>
          <cell r="H1107">
            <v>2500</v>
          </cell>
          <cell r="I1107">
            <v>254</v>
          </cell>
          <cell r="K1107" t="str">
            <v>Materiales, accesorios y suministros médicos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T1107">
            <v>0</v>
          </cell>
        </row>
        <row r="1108">
          <cell r="A1108">
            <v>27</v>
          </cell>
          <cell r="B1108">
            <v>2017</v>
          </cell>
          <cell r="C1108">
            <v>8300</v>
          </cell>
          <cell r="D1108">
            <v>2</v>
          </cell>
          <cell r="E1108">
            <v>3</v>
          </cell>
          <cell r="F1108">
            <v>3</v>
          </cell>
          <cell r="G1108">
            <v>2000</v>
          </cell>
          <cell r="H1108">
            <v>2500</v>
          </cell>
          <cell r="I1108">
            <v>254</v>
          </cell>
          <cell r="J1108">
            <v>1</v>
          </cell>
          <cell r="K1108" t="str">
            <v>Materiales, accesorios y suministros médicos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 t="str">
            <v>Pieza</v>
          </cell>
          <cell r="T1108">
            <v>0</v>
          </cell>
          <cell r="V1108" t="str">
            <v>AE</v>
          </cell>
        </row>
        <row r="1109">
          <cell r="A1109">
            <v>28</v>
          </cell>
          <cell r="B1109">
            <v>2017</v>
          </cell>
          <cell r="C1109">
            <v>8300</v>
          </cell>
          <cell r="D1109">
            <v>2</v>
          </cell>
          <cell r="E1109">
            <v>3</v>
          </cell>
          <cell r="F1109">
            <v>3</v>
          </cell>
          <cell r="G1109">
            <v>2000</v>
          </cell>
          <cell r="H1109">
            <v>2500</v>
          </cell>
          <cell r="I1109">
            <v>255</v>
          </cell>
          <cell r="K1109" t="str">
            <v>Materiales, accesorios y suministros de laboratorio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T1109">
            <v>0</v>
          </cell>
        </row>
        <row r="1110">
          <cell r="A1110">
            <v>29</v>
          </cell>
          <cell r="B1110">
            <v>2017</v>
          </cell>
          <cell r="C1110">
            <v>8300</v>
          </cell>
          <cell r="D1110">
            <v>2</v>
          </cell>
          <cell r="E1110">
            <v>3</v>
          </cell>
          <cell r="F1110">
            <v>3</v>
          </cell>
          <cell r="G1110">
            <v>2000</v>
          </cell>
          <cell r="H1110">
            <v>2500</v>
          </cell>
          <cell r="I1110">
            <v>255</v>
          </cell>
          <cell r="J1110">
            <v>1</v>
          </cell>
          <cell r="K1110" t="str">
            <v>Materiales, accesorios y suministros de laboratorio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 t="str">
            <v>Bolsa/
Caja</v>
          </cell>
          <cell r="T1110">
            <v>0</v>
          </cell>
          <cell r="V1110" t="str">
            <v>AE</v>
          </cell>
        </row>
        <row r="1111">
          <cell r="A1111">
            <v>30</v>
          </cell>
          <cell r="B1111">
            <v>2017</v>
          </cell>
          <cell r="C1111">
            <v>8300</v>
          </cell>
          <cell r="D1111">
            <v>2</v>
          </cell>
          <cell r="E1111">
            <v>3</v>
          </cell>
          <cell r="F1111">
            <v>3</v>
          </cell>
          <cell r="G1111">
            <v>2000</v>
          </cell>
          <cell r="H1111">
            <v>2500</v>
          </cell>
          <cell r="I1111">
            <v>259</v>
          </cell>
          <cell r="K1111" t="str">
            <v>Otros productos químicos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T1111">
            <v>0</v>
          </cell>
        </row>
        <row r="1112">
          <cell r="A1112">
            <v>31</v>
          </cell>
          <cell r="B1112">
            <v>2017</v>
          </cell>
          <cell r="C1112">
            <v>8300</v>
          </cell>
          <cell r="D1112">
            <v>2</v>
          </cell>
          <cell r="E1112">
            <v>3</v>
          </cell>
          <cell r="F1112">
            <v>3</v>
          </cell>
          <cell r="G1112">
            <v>2000</v>
          </cell>
          <cell r="H1112">
            <v>2500</v>
          </cell>
          <cell r="I1112">
            <v>259</v>
          </cell>
          <cell r="J1112">
            <v>1</v>
          </cell>
          <cell r="K1112" t="str">
            <v>Otros productos químicos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 t="str">
            <v>Pieza</v>
          </cell>
          <cell r="T1112">
            <v>0</v>
          </cell>
          <cell r="V1112" t="str">
            <v>AE</v>
          </cell>
        </row>
        <row r="1113">
          <cell r="A1113">
            <v>32</v>
          </cell>
          <cell r="B1113">
            <v>2017</v>
          </cell>
          <cell r="C1113">
            <v>8300</v>
          </cell>
          <cell r="D1113">
            <v>2</v>
          </cell>
          <cell r="E1113">
            <v>3</v>
          </cell>
          <cell r="F1113">
            <v>3</v>
          </cell>
          <cell r="G1113">
            <v>2000</v>
          </cell>
          <cell r="H1113">
            <v>2700</v>
          </cell>
          <cell r="K1113" t="str">
            <v>Vestuario, Blancos, Prendas de Protección y Artículos Deportivos</v>
          </cell>
          <cell r="L1113">
            <v>4615000</v>
          </cell>
          <cell r="M1113">
            <v>0</v>
          </cell>
          <cell r="N1113">
            <v>4615000</v>
          </cell>
          <cell r="O1113">
            <v>0</v>
          </cell>
          <cell r="P1113">
            <v>0</v>
          </cell>
          <cell r="Q1113">
            <v>0</v>
          </cell>
          <cell r="R1113">
            <v>4615000</v>
          </cell>
          <cell r="T1113">
            <v>0</v>
          </cell>
        </row>
        <row r="1114">
          <cell r="A1114">
            <v>33</v>
          </cell>
          <cell r="B1114">
            <v>2017</v>
          </cell>
          <cell r="C1114">
            <v>8300</v>
          </cell>
          <cell r="D1114">
            <v>2</v>
          </cell>
          <cell r="E1114">
            <v>3</v>
          </cell>
          <cell r="F1114">
            <v>3</v>
          </cell>
          <cell r="G1114">
            <v>2000</v>
          </cell>
          <cell r="H1114">
            <v>2700</v>
          </cell>
          <cell r="I1114">
            <v>271</v>
          </cell>
          <cell r="K1114" t="str">
            <v xml:space="preserve">Vestuario y uniformes </v>
          </cell>
          <cell r="L1114">
            <v>4615000</v>
          </cell>
          <cell r="M1114">
            <v>0</v>
          </cell>
          <cell r="N1114">
            <v>4615000</v>
          </cell>
          <cell r="O1114">
            <v>0</v>
          </cell>
          <cell r="P1114">
            <v>0</v>
          </cell>
          <cell r="Q1114">
            <v>0</v>
          </cell>
          <cell r="R1114">
            <v>4615000</v>
          </cell>
          <cell r="T1114">
            <v>0</v>
          </cell>
        </row>
        <row r="1115">
          <cell r="A1115">
            <v>34</v>
          </cell>
          <cell r="B1115">
            <v>2017</v>
          </cell>
          <cell r="C1115">
            <v>8300</v>
          </cell>
          <cell r="D1115">
            <v>2</v>
          </cell>
          <cell r="E1115">
            <v>3</v>
          </cell>
          <cell r="F1115">
            <v>3</v>
          </cell>
          <cell r="G1115">
            <v>2000</v>
          </cell>
          <cell r="H1115">
            <v>2700</v>
          </cell>
          <cell r="I1115">
            <v>271</v>
          </cell>
          <cell r="J1115">
            <v>1</v>
          </cell>
          <cell r="K1115" t="str">
            <v>Vestuario y uniformes para Secretaría de Seguridad Pública Estatal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 t="str">
            <v>Pieza/Par</v>
          </cell>
          <cell r="T1115">
            <v>0</v>
          </cell>
          <cell r="V1115" t="str">
            <v>FC</v>
          </cell>
        </row>
        <row r="1116">
          <cell r="A1116">
            <v>35</v>
          </cell>
          <cell r="B1116">
            <v>2017</v>
          </cell>
          <cell r="C1116">
            <v>8300</v>
          </cell>
          <cell r="D1116">
            <v>2</v>
          </cell>
          <cell r="E1116">
            <v>3</v>
          </cell>
          <cell r="F1116">
            <v>3</v>
          </cell>
          <cell r="G1116">
            <v>2000</v>
          </cell>
          <cell r="H1116">
            <v>2700</v>
          </cell>
          <cell r="I1116">
            <v>271</v>
          </cell>
          <cell r="K1116" t="str">
            <v>Bermuda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 t="str">
            <v>Pieza</v>
          </cell>
          <cell r="T1116">
            <v>0</v>
          </cell>
          <cell r="V1116" t="str">
            <v>FC</v>
          </cell>
        </row>
        <row r="1117">
          <cell r="A1117">
            <v>36</v>
          </cell>
          <cell r="B1117">
            <v>2017</v>
          </cell>
          <cell r="C1117">
            <v>8300</v>
          </cell>
          <cell r="D1117">
            <v>2</v>
          </cell>
          <cell r="E1117">
            <v>3</v>
          </cell>
          <cell r="F1117">
            <v>3</v>
          </cell>
          <cell r="G1117">
            <v>2000</v>
          </cell>
          <cell r="H1117">
            <v>2700</v>
          </cell>
          <cell r="I1117">
            <v>271</v>
          </cell>
          <cell r="K1117" t="str">
            <v>Boina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 t="str">
            <v>Pieza</v>
          </cell>
          <cell r="T1117">
            <v>0</v>
          </cell>
          <cell r="V1117" t="str">
            <v>FC</v>
          </cell>
        </row>
        <row r="1118">
          <cell r="A1118">
            <v>37</v>
          </cell>
          <cell r="B1118">
            <v>2017</v>
          </cell>
          <cell r="C1118">
            <v>8300</v>
          </cell>
          <cell r="D1118">
            <v>2</v>
          </cell>
          <cell r="E1118">
            <v>3</v>
          </cell>
          <cell r="F1118">
            <v>3</v>
          </cell>
          <cell r="G1118">
            <v>2000</v>
          </cell>
          <cell r="H1118">
            <v>2700</v>
          </cell>
          <cell r="I1118">
            <v>271</v>
          </cell>
          <cell r="K1118" t="str">
            <v>Botas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 t="str">
            <v>Par</v>
          </cell>
          <cell r="V1118" t="str">
            <v>FC</v>
          </cell>
        </row>
        <row r="1119">
          <cell r="A1119">
            <v>38</v>
          </cell>
          <cell r="B1119">
            <v>2017</v>
          </cell>
          <cell r="C1119">
            <v>8300</v>
          </cell>
          <cell r="D1119">
            <v>2</v>
          </cell>
          <cell r="E1119">
            <v>3</v>
          </cell>
          <cell r="F1119">
            <v>3</v>
          </cell>
          <cell r="G1119">
            <v>2000</v>
          </cell>
          <cell r="H1119">
            <v>2700</v>
          </cell>
          <cell r="I1119">
            <v>271</v>
          </cell>
          <cell r="K1119" t="str">
            <v>Calcetón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 t="str">
            <v>Pieza</v>
          </cell>
          <cell r="T1119">
            <v>0</v>
          </cell>
          <cell r="V1119" t="str">
            <v>FC</v>
          </cell>
        </row>
        <row r="1120">
          <cell r="A1120">
            <v>39</v>
          </cell>
          <cell r="B1120">
            <v>2017</v>
          </cell>
          <cell r="C1120">
            <v>8300</v>
          </cell>
          <cell r="D1120">
            <v>2</v>
          </cell>
          <cell r="E1120">
            <v>3</v>
          </cell>
          <cell r="F1120">
            <v>3</v>
          </cell>
          <cell r="G1120">
            <v>2000</v>
          </cell>
          <cell r="H1120">
            <v>2700</v>
          </cell>
          <cell r="I1120">
            <v>271</v>
          </cell>
          <cell r="K1120" t="str">
            <v>Camisa (especificar)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 t="str">
            <v>Pieza</v>
          </cell>
          <cell r="T1120">
            <v>0</v>
          </cell>
          <cell r="V1120" t="str">
            <v>FC</v>
          </cell>
        </row>
        <row r="1121">
          <cell r="A1121">
            <v>40</v>
          </cell>
          <cell r="B1121">
            <v>2017</v>
          </cell>
          <cell r="C1121">
            <v>8300</v>
          </cell>
          <cell r="D1121">
            <v>2</v>
          </cell>
          <cell r="E1121">
            <v>3</v>
          </cell>
          <cell r="F1121">
            <v>3</v>
          </cell>
          <cell r="G1121">
            <v>2000</v>
          </cell>
          <cell r="H1121">
            <v>2700</v>
          </cell>
          <cell r="I1121">
            <v>271</v>
          </cell>
          <cell r="K1121" t="str">
            <v>Camisola (especificar)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 t="str">
            <v>Pieza</v>
          </cell>
          <cell r="T1121">
            <v>0</v>
          </cell>
          <cell r="V1121" t="str">
            <v>FC</v>
          </cell>
        </row>
        <row r="1122">
          <cell r="A1122">
            <v>41</v>
          </cell>
          <cell r="B1122">
            <v>2017</v>
          </cell>
          <cell r="C1122">
            <v>8300</v>
          </cell>
          <cell r="D1122">
            <v>2</v>
          </cell>
          <cell r="E1122">
            <v>3</v>
          </cell>
          <cell r="F1122">
            <v>3</v>
          </cell>
          <cell r="G1122">
            <v>2000</v>
          </cell>
          <cell r="H1122">
            <v>2700</v>
          </cell>
          <cell r="I1122">
            <v>271</v>
          </cell>
          <cell r="K1122" t="str">
            <v>Chaleco táctico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 t="str">
            <v>Pieza</v>
          </cell>
          <cell r="T1122">
            <v>0</v>
          </cell>
          <cell r="V1122" t="str">
            <v>FC</v>
          </cell>
        </row>
        <row r="1123">
          <cell r="A1123">
            <v>42</v>
          </cell>
          <cell r="B1123">
            <v>2017</v>
          </cell>
          <cell r="C1123">
            <v>8300</v>
          </cell>
          <cell r="D1123">
            <v>2</v>
          </cell>
          <cell r="E1123">
            <v>3</v>
          </cell>
          <cell r="F1123">
            <v>3</v>
          </cell>
          <cell r="G1123">
            <v>2000</v>
          </cell>
          <cell r="H1123">
            <v>2700</v>
          </cell>
          <cell r="I1123">
            <v>271</v>
          </cell>
          <cell r="K1123" t="str">
            <v>Chamarra (especificar)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 t="str">
            <v>Pieza</v>
          </cell>
          <cell r="T1123">
            <v>0</v>
          </cell>
          <cell r="V1123" t="str">
            <v>FC</v>
          </cell>
        </row>
        <row r="1124">
          <cell r="A1124">
            <v>43</v>
          </cell>
          <cell r="B1124">
            <v>2017</v>
          </cell>
          <cell r="C1124">
            <v>8300</v>
          </cell>
          <cell r="D1124">
            <v>2</v>
          </cell>
          <cell r="E1124">
            <v>3</v>
          </cell>
          <cell r="F1124">
            <v>3</v>
          </cell>
          <cell r="G1124">
            <v>2000</v>
          </cell>
          <cell r="H1124">
            <v>2700</v>
          </cell>
          <cell r="I1124">
            <v>271</v>
          </cell>
          <cell r="K1124" t="str">
            <v>Chanchomón (especificar)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 t="str">
            <v>Pieza</v>
          </cell>
          <cell r="T1124">
            <v>0</v>
          </cell>
          <cell r="V1124" t="str">
            <v>FC</v>
          </cell>
        </row>
        <row r="1125">
          <cell r="A1125">
            <v>44</v>
          </cell>
          <cell r="B1125">
            <v>2017</v>
          </cell>
          <cell r="C1125">
            <v>8300</v>
          </cell>
          <cell r="D1125">
            <v>2</v>
          </cell>
          <cell r="E1125">
            <v>3</v>
          </cell>
          <cell r="F1125">
            <v>3</v>
          </cell>
          <cell r="G1125">
            <v>2000</v>
          </cell>
          <cell r="H1125">
            <v>2700</v>
          </cell>
          <cell r="I1125">
            <v>271</v>
          </cell>
          <cell r="K1125" t="str">
            <v>Cinturón táctico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 t="str">
            <v>Pieza</v>
          </cell>
          <cell r="T1125">
            <v>0</v>
          </cell>
          <cell r="V1125" t="str">
            <v>FC</v>
          </cell>
        </row>
        <row r="1126">
          <cell r="A1126">
            <v>45</v>
          </cell>
          <cell r="B1126">
            <v>2017</v>
          </cell>
          <cell r="C1126">
            <v>8300</v>
          </cell>
          <cell r="D1126">
            <v>2</v>
          </cell>
          <cell r="E1126">
            <v>3</v>
          </cell>
          <cell r="F1126">
            <v>3</v>
          </cell>
          <cell r="G1126">
            <v>2000</v>
          </cell>
          <cell r="H1126">
            <v>2700</v>
          </cell>
          <cell r="I1126">
            <v>271</v>
          </cell>
          <cell r="K1126" t="str">
            <v>Corbata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 t="str">
            <v>Pieza</v>
          </cell>
          <cell r="T1126">
            <v>0</v>
          </cell>
          <cell r="V1126" t="str">
            <v>FC</v>
          </cell>
        </row>
        <row r="1127">
          <cell r="A1127">
            <v>46</v>
          </cell>
          <cell r="B1127">
            <v>2017</v>
          </cell>
          <cell r="C1127">
            <v>8300</v>
          </cell>
          <cell r="D1127">
            <v>2</v>
          </cell>
          <cell r="E1127">
            <v>3</v>
          </cell>
          <cell r="F1127">
            <v>3</v>
          </cell>
          <cell r="G1127">
            <v>2000</v>
          </cell>
          <cell r="H1127">
            <v>2700</v>
          </cell>
          <cell r="I1127">
            <v>271</v>
          </cell>
          <cell r="K1127" t="str">
            <v>Falda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 t="str">
            <v>Pieza</v>
          </cell>
          <cell r="T1127">
            <v>0</v>
          </cell>
          <cell r="V1127" t="str">
            <v>FC</v>
          </cell>
        </row>
        <row r="1128">
          <cell r="A1128">
            <v>47</v>
          </cell>
          <cell r="B1128">
            <v>2017</v>
          </cell>
          <cell r="C1128">
            <v>8300</v>
          </cell>
          <cell r="D1128">
            <v>2</v>
          </cell>
          <cell r="E1128">
            <v>3</v>
          </cell>
          <cell r="F1128">
            <v>3</v>
          </cell>
          <cell r="G1128">
            <v>2000</v>
          </cell>
          <cell r="H1128">
            <v>2700</v>
          </cell>
          <cell r="I1128">
            <v>271</v>
          </cell>
          <cell r="K1128" t="str">
            <v>Fornitura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 t="str">
            <v>Pieza</v>
          </cell>
          <cell r="T1128">
            <v>0</v>
          </cell>
          <cell r="V1128" t="str">
            <v>FC</v>
          </cell>
        </row>
        <row r="1129">
          <cell r="A1129">
            <v>48</v>
          </cell>
          <cell r="B1129">
            <v>2017</v>
          </cell>
          <cell r="C1129">
            <v>8300</v>
          </cell>
          <cell r="D1129">
            <v>2</v>
          </cell>
          <cell r="E1129">
            <v>3</v>
          </cell>
          <cell r="F1129">
            <v>3</v>
          </cell>
          <cell r="G1129">
            <v>2000</v>
          </cell>
          <cell r="H1129">
            <v>2700</v>
          </cell>
          <cell r="I1129">
            <v>271</v>
          </cell>
          <cell r="K1129" t="str">
            <v>Funda lateral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 t="str">
            <v>Pieza</v>
          </cell>
          <cell r="T1129">
            <v>0</v>
          </cell>
          <cell r="V1129" t="str">
            <v>FC</v>
          </cell>
        </row>
        <row r="1130">
          <cell r="A1130">
            <v>49</v>
          </cell>
          <cell r="B1130">
            <v>2017</v>
          </cell>
          <cell r="C1130">
            <v>8300</v>
          </cell>
          <cell r="D1130">
            <v>2</v>
          </cell>
          <cell r="E1130">
            <v>3</v>
          </cell>
          <cell r="F1130">
            <v>3</v>
          </cell>
          <cell r="G1130">
            <v>2000</v>
          </cell>
          <cell r="H1130">
            <v>2700</v>
          </cell>
          <cell r="I1130">
            <v>271</v>
          </cell>
          <cell r="K1130" t="str">
            <v>Gorra tipo beisbolera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 t="str">
            <v>Pieza</v>
          </cell>
          <cell r="T1130">
            <v>0</v>
          </cell>
          <cell r="V1130" t="str">
            <v>FC</v>
          </cell>
        </row>
        <row r="1131">
          <cell r="A1131">
            <v>50</v>
          </cell>
          <cell r="B1131">
            <v>2017</v>
          </cell>
          <cell r="C1131">
            <v>8300</v>
          </cell>
          <cell r="D1131">
            <v>2</v>
          </cell>
          <cell r="E1131">
            <v>3</v>
          </cell>
          <cell r="F1131">
            <v>3</v>
          </cell>
          <cell r="G1131">
            <v>2000</v>
          </cell>
          <cell r="H1131">
            <v>2700</v>
          </cell>
          <cell r="I1131">
            <v>271</v>
          </cell>
          <cell r="K1131" t="str">
            <v>Guantes de gala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 t="str">
            <v>Par</v>
          </cell>
          <cell r="T1131">
            <v>0</v>
          </cell>
          <cell r="V1131" t="str">
            <v>FC</v>
          </cell>
        </row>
        <row r="1132">
          <cell r="A1132">
            <v>51</v>
          </cell>
          <cell r="B1132">
            <v>2017</v>
          </cell>
          <cell r="C1132">
            <v>8300</v>
          </cell>
          <cell r="D1132">
            <v>2</v>
          </cell>
          <cell r="E1132">
            <v>3</v>
          </cell>
          <cell r="F1132">
            <v>3</v>
          </cell>
          <cell r="G1132">
            <v>2000</v>
          </cell>
          <cell r="H1132">
            <v>2700</v>
          </cell>
          <cell r="I1132">
            <v>271</v>
          </cell>
          <cell r="K1132" t="str">
            <v>Impermeable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 t="str">
            <v>Pieza</v>
          </cell>
          <cell r="T1132">
            <v>0</v>
          </cell>
          <cell r="V1132" t="str">
            <v>FC</v>
          </cell>
        </row>
        <row r="1133">
          <cell r="A1133">
            <v>52</v>
          </cell>
          <cell r="B1133">
            <v>2017</v>
          </cell>
          <cell r="C1133">
            <v>8300</v>
          </cell>
          <cell r="D1133">
            <v>2</v>
          </cell>
          <cell r="E1133">
            <v>3</v>
          </cell>
          <cell r="F1133">
            <v>3</v>
          </cell>
          <cell r="G1133">
            <v>2000</v>
          </cell>
          <cell r="H1133">
            <v>2700</v>
          </cell>
          <cell r="I1133">
            <v>271</v>
          </cell>
          <cell r="K1133" t="str">
            <v>Insignias y divisas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 t="str">
            <v>Pieza</v>
          </cell>
          <cell r="T1133">
            <v>0</v>
          </cell>
          <cell r="V1133" t="str">
            <v>FC</v>
          </cell>
        </row>
        <row r="1134">
          <cell r="A1134">
            <v>53</v>
          </cell>
          <cell r="B1134">
            <v>2017</v>
          </cell>
          <cell r="C1134">
            <v>8300</v>
          </cell>
          <cell r="D1134">
            <v>2</v>
          </cell>
          <cell r="E1134">
            <v>3</v>
          </cell>
          <cell r="F1134">
            <v>3</v>
          </cell>
          <cell r="G1134">
            <v>2000</v>
          </cell>
          <cell r="H1134">
            <v>2700</v>
          </cell>
          <cell r="I1134">
            <v>271</v>
          </cell>
          <cell r="K1134" t="str">
            <v>Kepí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 t="str">
            <v>Pieza</v>
          </cell>
          <cell r="T1134">
            <v>0</v>
          </cell>
          <cell r="V1134" t="str">
            <v>FC</v>
          </cell>
        </row>
        <row r="1135">
          <cell r="A1135">
            <v>54</v>
          </cell>
          <cell r="B1135">
            <v>2017</v>
          </cell>
          <cell r="C1135">
            <v>8300</v>
          </cell>
          <cell r="D1135">
            <v>2</v>
          </cell>
          <cell r="E1135">
            <v>3</v>
          </cell>
          <cell r="F1135">
            <v>3</v>
          </cell>
          <cell r="G1135">
            <v>2000</v>
          </cell>
          <cell r="H1135">
            <v>2700</v>
          </cell>
          <cell r="I1135">
            <v>271</v>
          </cell>
          <cell r="K1135" t="str">
            <v>Overol táctico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 t="str">
            <v>Pieza</v>
          </cell>
          <cell r="T1135">
            <v>0</v>
          </cell>
          <cell r="V1135" t="str">
            <v>FC</v>
          </cell>
        </row>
        <row r="1136">
          <cell r="A1136">
            <v>55</v>
          </cell>
          <cell r="B1136">
            <v>2017</v>
          </cell>
          <cell r="C1136">
            <v>8300</v>
          </cell>
          <cell r="D1136">
            <v>2</v>
          </cell>
          <cell r="E1136">
            <v>3</v>
          </cell>
          <cell r="F1136">
            <v>3</v>
          </cell>
          <cell r="G1136">
            <v>2000</v>
          </cell>
          <cell r="H1136">
            <v>2700</v>
          </cell>
          <cell r="I1136">
            <v>271</v>
          </cell>
          <cell r="K1136" t="str">
            <v>Pantalón (especificar)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 t="str">
            <v>Pieza</v>
          </cell>
          <cell r="T1136">
            <v>0</v>
          </cell>
          <cell r="V1136" t="str">
            <v>FC</v>
          </cell>
        </row>
        <row r="1137">
          <cell r="A1137">
            <v>56</v>
          </cell>
          <cell r="B1137">
            <v>2017</v>
          </cell>
          <cell r="C1137">
            <v>8300</v>
          </cell>
          <cell r="D1137">
            <v>2</v>
          </cell>
          <cell r="E1137">
            <v>3</v>
          </cell>
          <cell r="F1137">
            <v>3</v>
          </cell>
          <cell r="G1137">
            <v>2000</v>
          </cell>
          <cell r="H1137">
            <v>2700</v>
          </cell>
          <cell r="I1137">
            <v>271</v>
          </cell>
          <cell r="K1137" t="str">
            <v>Pantalonera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 t="str">
            <v>Pieza</v>
          </cell>
          <cell r="T1137">
            <v>0</v>
          </cell>
          <cell r="V1137" t="str">
            <v>FC</v>
          </cell>
        </row>
        <row r="1138">
          <cell r="A1138">
            <v>57</v>
          </cell>
          <cell r="B1138">
            <v>2017</v>
          </cell>
          <cell r="C1138">
            <v>8300</v>
          </cell>
          <cell r="D1138">
            <v>2</v>
          </cell>
          <cell r="E1138">
            <v>3</v>
          </cell>
          <cell r="F1138">
            <v>3</v>
          </cell>
          <cell r="G1138">
            <v>2000</v>
          </cell>
          <cell r="H1138">
            <v>2700</v>
          </cell>
          <cell r="I1138">
            <v>271</v>
          </cell>
          <cell r="K1138" t="str">
            <v>Pasa montañas táctico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 t="str">
            <v>Pieza</v>
          </cell>
          <cell r="T1138">
            <v>0</v>
          </cell>
          <cell r="V1138" t="str">
            <v>FC</v>
          </cell>
        </row>
        <row r="1139">
          <cell r="A1139">
            <v>58</v>
          </cell>
          <cell r="B1139">
            <v>2017</v>
          </cell>
          <cell r="C1139">
            <v>8300</v>
          </cell>
          <cell r="D1139">
            <v>2</v>
          </cell>
          <cell r="E1139">
            <v>3</v>
          </cell>
          <cell r="F1139">
            <v>3</v>
          </cell>
          <cell r="G1139">
            <v>2000</v>
          </cell>
          <cell r="H1139">
            <v>2700</v>
          </cell>
          <cell r="I1139">
            <v>271</v>
          </cell>
          <cell r="K1139" t="str">
            <v>Pisa cuello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 t="str">
            <v>Pieza</v>
          </cell>
          <cell r="T1139">
            <v>0</v>
          </cell>
          <cell r="V1139" t="str">
            <v>FC</v>
          </cell>
        </row>
        <row r="1140">
          <cell r="A1140">
            <v>59</v>
          </cell>
          <cell r="B1140">
            <v>2017</v>
          </cell>
          <cell r="C1140">
            <v>8300</v>
          </cell>
          <cell r="D1140">
            <v>2</v>
          </cell>
          <cell r="E1140">
            <v>3</v>
          </cell>
          <cell r="F1140">
            <v>3</v>
          </cell>
          <cell r="G1140">
            <v>2000</v>
          </cell>
          <cell r="H1140">
            <v>2700</v>
          </cell>
          <cell r="I1140">
            <v>271</v>
          </cell>
          <cell r="K1140" t="str">
            <v>Playera (especificar)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 t="str">
            <v>Pieza</v>
          </cell>
          <cell r="T1140">
            <v>0</v>
          </cell>
          <cell r="V1140" t="str">
            <v>FC</v>
          </cell>
        </row>
        <row r="1141">
          <cell r="A1141">
            <v>60</v>
          </cell>
          <cell r="B1141">
            <v>2017</v>
          </cell>
          <cell r="C1141">
            <v>8300</v>
          </cell>
          <cell r="D1141">
            <v>2</v>
          </cell>
          <cell r="E1141">
            <v>3</v>
          </cell>
          <cell r="F1141">
            <v>3</v>
          </cell>
          <cell r="G1141">
            <v>2000</v>
          </cell>
          <cell r="H1141">
            <v>2700</v>
          </cell>
          <cell r="I1141">
            <v>271</v>
          </cell>
          <cell r="K1141" t="str">
            <v>Porta bastón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 t="str">
            <v>Pieza</v>
          </cell>
          <cell r="T1141">
            <v>0</v>
          </cell>
          <cell r="V1141" t="str">
            <v>FC</v>
          </cell>
        </row>
        <row r="1142">
          <cell r="A1142">
            <v>61</v>
          </cell>
          <cell r="B1142">
            <v>2017</v>
          </cell>
          <cell r="C1142">
            <v>8300</v>
          </cell>
          <cell r="D1142">
            <v>2</v>
          </cell>
          <cell r="E1142">
            <v>3</v>
          </cell>
          <cell r="F1142">
            <v>3</v>
          </cell>
          <cell r="G1142">
            <v>2000</v>
          </cell>
          <cell r="H1142">
            <v>2700</v>
          </cell>
          <cell r="I1142">
            <v>271</v>
          </cell>
          <cell r="K1142" t="str">
            <v>Porta cargador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 t="str">
            <v>Pieza</v>
          </cell>
          <cell r="T1142">
            <v>0</v>
          </cell>
          <cell r="V1142" t="str">
            <v>FC</v>
          </cell>
        </row>
        <row r="1143">
          <cell r="A1143">
            <v>62</v>
          </cell>
          <cell r="B1143">
            <v>2017</v>
          </cell>
          <cell r="C1143">
            <v>8300</v>
          </cell>
          <cell r="D1143">
            <v>2</v>
          </cell>
          <cell r="E1143">
            <v>3</v>
          </cell>
          <cell r="F1143">
            <v>3</v>
          </cell>
          <cell r="G1143">
            <v>2000</v>
          </cell>
          <cell r="H1143">
            <v>2700</v>
          </cell>
          <cell r="I1143">
            <v>271</v>
          </cell>
          <cell r="K1143" t="str">
            <v>Porta esposas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 t="str">
            <v>Pieza</v>
          </cell>
          <cell r="T1143">
            <v>0</v>
          </cell>
          <cell r="V1143" t="str">
            <v>FC</v>
          </cell>
        </row>
        <row r="1144">
          <cell r="A1144">
            <v>63</v>
          </cell>
          <cell r="B1144">
            <v>2017</v>
          </cell>
          <cell r="C1144">
            <v>8300</v>
          </cell>
          <cell r="D1144">
            <v>2</v>
          </cell>
          <cell r="E1144">
            <v>3</v>
          </cell>
          <cell r="F1144">
            <v>3</v>
          </cell>
          <cell r="G1144">
            <v>2000</v>
          </cell>
          <cell r="H1144">
            <v>2700</v>
          </cell>
          <cell r="I1144">
            <v>271</v>
          </cell>
          <cell r="K1144" t="str">
            <v>Porta fusil táctico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 t="str">
            <v>Pieza</v>
          </cell>
          <cell r="T1144">
            <v>0</v>
          </cell>
          <cell r="V1144" t="str">
            <v>FC</v>
          </cell>
        </row>
        <row r="1145">
          <cell r="A1145">
            <v>64</v>
          </cell>
          <cell r="B1145">
            <v>2017</v>
          </cell>
          <cell r="C1145">
            <v>8300</v>
          </cell>
          <cell r="D1145">
            <v>2</v>
          </cell>
          <cell r="E1145">
            <v>3</v>
          </cell>
          <cell r="F1145">
            <v>3</v>
          </cell>
          <cell r="G1145">
            <v>2000</v>
          </cell>
          <cell r="H1145">
            <v>2700</v>
          </cell>
          <cell r="I1145">
            <v>271</v>
          </cell>
          <cell r="K1145" t="str">
            <v>Porta lámpara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 t="str">
            <v>Pieza</v>
          </cell>
          <cell r="T1145">
            <v>0</v>
          </cell>
          <cell r="V1145" t="str">
            <v>FC</v>
          </cell>
        </row>
        <row r="1146">
          <cell r="A1146">
            <v>65</v>
          </cell>
          <cell r="B1146">
            <v>2017</v>
          </cell>
          <cell r="C1146">
            <v>8300</v>
          </cell>
          <cell r="D1146">
            <v>2</v>
          </cell>
          <cell r="E1146">
            <v>3</v>
          </cell>
          <cell r="F1146">
            <v>3</v>
          </cell>
          <cell r="G1146">
            <v>2000</v>
          </cell>
          <cell r="H1146">
            <v>2700</v>
          </cell>
          <cell r="I1146">
            <v>271</v>
          </cell>
          <cell r="K1146" t="str">
            <v>Porta radio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 t="str">
            <v>Pieza</v>
          </cell>
          <cell r="T1146">
            <v>0</v>
          </cell>
          <cell r="V1146" t="str">
            <v>FC</v>
          </cell>
        </row>
        <row r="1147">
          <cell r="A1147">
            <v>66</v>
          </cell>
          <cell r="B1147">
            <v>2017</v>
          </cell>
          <cell r="C1147">
            <v>8300</v>
          </cell>
          <cell r="D1147">
            <v>2</v>
          </cell>
          <cell r="E1147">
            <v>3</v>
          </cell>
          <cell r="F1147">
            <v>3</v>
          </cell>
          <cell r="G1147">
            <v>2000</v>
          </cell>
          <cell r="H1147">
            <v>2700</v>
          </cell>
          <cell r="I1147">
            <v>271</v>
          </cell>
          <cell r="K1147" t="str">
            <v>Porta silbato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 t="str">
            <v>Pieza</v>
          </cell>
          <cell r="T1147">
            <v>0</v>
          </cell>
          <cell r="V1147" t="str">
            <v>FC</v>
          </cell>
        </row>
        <row r="1148">
          <cell r="A1148">
            <v>67</v>
          </cell>
          <cell r="B1148">
            <v>2017</v>
          </cell>
          <cell r="C1148">
            <v>8300</v>
          </cell>
          <cell r="D1148">
            <v>2</v>
          </cell>
          <cell r="E1148">
            <v>3</v>
          </cell>
          <cell r="F1148">
            <v>3</v>
          </cell>
          <cell r="G1148">
            <v>2000</v>
          </cell>
          <cell r="H1148">
            <v>2700</v>
          </cell>
          <cell r="I1148">
            <v>271</v>
          </cell>
          <cell r="K1148" t="str">
            <v>Rompevientos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 t="str">
            <v>Pieza</v>
          </cell>
          <cell r="T1148">
            <v>0</v>
          </cell>
          <cell r="V1148" t="str">
            <v>FC</v>
          </cell>
        </row>
        <row r="1149">
          <cell r="A1149">
            <v>68</v>
          </cell>
          <cell r="B1149">
            <v>2017</v>
          </cell>
          <cell r="C1149">
            <v>8300</v>
          </cell>
          <cell r="D1149">
            <v>2</v>
          </cell>
          <cell r="E1149">
            <v>3</v>
          </cell>
          <cell r="F1149">
            <v>3</v>
          </cell>
          <cell r="G1149">
            <v>2000</v>
          </cell>
          <cell r="H1149">
            <v>2700</v>
          </cell>
          <cell r="I1149">
            <v>271</v>
          </cell>
          <cell r="K1149" t="str">
            <v>Saco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 t="str">
            <v>Pieza</v>
          </cell>
          <cell r="T1149">
            <v>0</v>
          </cell>
          <cell r="V1149" t="str">
            <v>FC</v>
          </cell>
        </row>
        <row r="1150">
          <cell r="A1150">
            <v>69</v>
          </cell>
          <cell r="B1150">
            <v>2017</v>
          </cell>
          <cell r="C1150">
            <v>8300</v>
          </cell>
          <cell r="D1150">
            <v>2</v>
          </cell>
          <cell r="E1150">
            <v>3</v>
          </cell>
          <cell r="F1150">
            <v>3</v>
          </cell>
          <cell r="G1150">
            <v>2000</v>
          </cell>
          <cell r="H1150">
            <v>2700</v>
          </cell>
          <cell r="I1150">
            <v>271</v>
          </cell>
          <cell r="K1150" t="str">
            <v>Short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 t="str">
            <v>Pieza</v>
          </cell>
          <cell r="T1150">
            <v>0</v>
          </cell>
          <cell r="V1150" t="str">
            <v>FC</v>
          </cell>
        </row>
        <row r="1151">
          <cell r="A1151">
            <v>70</v>
          </cell>
          <cell r="B1151">
            <v>2017</v>
          </cell>
          <cell r="C1151">
            <v>8300</v>
          </cell>
          <cell r="D1151">
            <v>2</v>
          </cell>
          <cell r="E1151">
            <v>3</v>
          </cell>
          <cell r="F1151">
            <v>3</v>
          </cell>
          <cell r="G1151">
            <v>2000</v>
          </cell>
          <cell r="H1151">
            <v>2700</v>
          </cell>
          <cell r="I1151">
            <v>271</v>
          </cell>
          <cell r="K1151" t="str">
            <v>Silbato policía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 t="str">
            <v>Pieza</v>
          </cell>
          <cell r="T1151">
            <v>0</v>
          </cell>
          <cell r="V1151" t="str">
            <v>FC</v>
          </cell>
        </row>
        <row r="1152">
          <cell r="A1152">
            <v>71</v>
          </cell>
          <cell r="B1152">
            <v>2017</v>
          </cell>
          <cell r="C1152">
            <v>8300</v>
          </cell>
          <cell r="D1152">
            <v>2</v>
          </cell>
          <cell r="E1152">
            <v>3</v>
          </cell>
          <cell r="F1152">
            <v>3</v>
          </cell>
          <cell r="G1152">
            <v>2000</v>
          </cell>
          <cell r="H1152">
            <v>2700</v>
          </cell>
          <cell r="I1152">
            <v>271</v>
          </cell>
          <cell r="K1152" t="str">
            <v>Sudadera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 t="str">
            <v>Pieza</v>
          </cell>
          <cell r="T1152">
            <v>0</v>
          </cell>
          <cell r="V1152" t="str">
            <v>FC</v>
          </cell>
        </row>
        <row r="1153">
          <cell r="A1153">
            <v>72</v>
          </cell>
          <cell r="B1153">
            <v>2017</v>
          </cell>
          <cell r="C1153">
            <v>8300</v>
          </cell>
          <cell r="D1153">
            <v>2</v>
          </cell>
          <cell r="E1153">
            <v>3</v>
          </cell>
          <cell r="F1153">
            <v>3</v>
          </cell>
          <cell r="G1153">
            <v>2000</v>
          </cell>
          <cell r="H1153">
            <v>2700</v>
          </cell>
          <cell r="I1153">
            <v>271</v>
          </cell>
          <cell r="K1153" t="str">
            <v>Tenis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 t="str">
            <v>Par</v>
          </cell>
          <cell r="T1153">
            <v>0</v>
          </cell>
          <cell r="V1153" t="str">
            <v>FC</v>
          </cell>
        </row>
        <row r="1154">
          <cell r="A1154">
            <v>73</v>
          </cell>
          <cell r="B1154">
            <v>2017</v>
          </cell>
          <cell r="C1154">
            <v>8300</v>
          </cell>
          <cell r="D1154">
            <v>2</v>
          </cell>
          <cell r="E1154">
            <v>3</v>
          </cell>
          <cell r="F1154">
            <v>3</v>
          </cell>
          <cell r="G1154">
            <v>2000</v>
          </cell>
          <cell r="H1154">
            <v>2700</v>
          </cell>
          <cell r="I1154">
            <v>271</v>
          </cell>
          <cell r="K1154" t="str">
            <v>Tocado con bordado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 t="str">
            <v>Pieza</v>
          </cell>
          <cell r="T1154">
            <v>0</v>
          </cell>
          <cell r="V1154" t="str">
            <v>FC</v>
          </cell>
        </row>
        <row r="1155">
          <cell r="A1155">
            <v>74</v>
          </cell>
          <cell r="B1155">
            <v>2017</v>
          </cell>
          <cell r="C1155">
            <v>8300</v>
          </cell>
          <cell r="D1155">
            <v>2</v>
          </cell>
          <cell r="E1155">
            <v>3</v>
          </cell>
          <cell r="F1155">
            <v>3</v>
          </cell>
          <cell r="G1155">
            <v>2000</v>
          </cell>
          <cell r="H1155">
            <v>2700</v>
          </cell>
          <cell r="I1155">
            <v>271</v>
          </cell>
          <cell r="K1155" t="str">
            <v>Traje de gala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 t="str">
            <v>Pieza</v>
          </cell>
          <cell r="T1155">
            <v>0</v>
          </cell>
          <cell r="V1155" t="str">
            <v>FC</v>
          </cell>
        </row>
        <row r="1156">
          <cell r="A1156">
            <v>75</v>
          </cell>
          <cell r="B1156">
            <v>2017</v>
          </cell>
          <cell r="C1156">
            <v>8300</v>
          </cell>
          <cell r="D1156">
            <v>2</v>
          </cell>
          <cell r="E1156">
            <v>3</v>
          </cell>
          <cell r="F1156">
            <v>3</v>
          </cell>
          <cell r="G1156">
            <v>2000</v>
          </cell>
          <cell r="H1156">
            <v>2700</v>
          </cell>
          <cell r="I1156">
            <v>271</v>
          </cell>
          <cell r="K1156" t="str">
            <v>Traje táctico completo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 t="str">
            <v>Pieza</v>
          </cell>
          <cell r="T1156">
            <v>0</v>
          </cell>
          <cell r="V1156" t="str">
            <v>FC</v>
          </cell>
        </row>
        <row r="1157">
          <cell r="A1157">
            <v>76</v>
          </cell>
          <cell r="B1157">
            <v>2017</v>
          </cell>
          <cell r="C1157">
            <v>8300</v>
          </cell>
          <cell r="D1157">
            <v>2</v>
          </cell>
          <cell r="E1157">
            <v>3</v>
          </cell>
          <cell r="F1157">
            <v>3</v>
          </cell>
          <cell r="G1157">
            <v>2000</v>
          </cell>
          <cell r="H1157">
            <v>2700</v>
          </cell>
          <cell r="I1157">
            <v>271</v>
          </cell>
          <cell r="K1157" t="str">
            <v>Zapato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 t="str">
            <v>Par</v>
          </cell>
          <cell r="T1157">
            <v>0</v>
          </cell>
          <cell r="V1157" t="str">
            <v>FC</v>
          </cell>
        </row>
        <row r="1158">
          <cell r="A1158">
            <v>77</v>
          </cell>
          <cell r="B1158">
            <v>2017</v>
          </cell>
          <cell r="C1158">
            <v>8300</v>
          </cell>
          <cell r="D1158">
            <v>2</v>
          </cell>
          <cell r="E1158">
            <v>3</v>
          </cell>
          <cell r="F1158">
            <v>3</v>
          </cell>
          <cell r="G1158">
            <v>2000</v>
          </cell>
          <cell r="H1158">
            <v>2700</v>
          </cell>
          <cell r="I1158">
            <v>271</v>
          </cell>
          <cell r="K1158" t="str">
            <v>Moscoba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 t="str">
            <v>Pieza</v>
          </cell>
          <cell r="T1158">
            <v>0</v>
          </cell>
          <cell r="V1158" t="str">
            <v>FC</v>
          </cell>
        </row>
        <row r="1159">
          <cell r="A1159">
            <v>78</v>
          </cell>
          <cell r="B1159">
            <v>2017</v>
          </cell>
          <cell r="C1159">
            <v>8300</v>
          </cell>
          <cell r="D1159">
            <v>2</v>
          </cell>
          <cell r="E1159">
            <v>3</v>
          </cell>
          <cell r="F1159">
            <v>3</v>
          </cell>
          <cell r="G1159">
            <v>2000</v>
          </cell>
          <cell r="H1159">
            <v>2700</v>
          </cell>
          <cell r="I1159">
            <v>271</v>
          </cell>
          <cell r="J1159">
            <v>2</v>
          </cell>
          <cell r="K1159" t="str">
            <v>Vestuario y uniformes para Secretaría de Seguridad Pública Municipal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 t="str">
            <v>Pieza</v>
          </cell>
          <cell r="T1159">
            <v>0</v>
          </cell>
          <cell r="V1159" t="str">
            <v>FC/FM</v>
          </cell>
        </row>
        <row r="1160">
          <cell r="A1160">
            <v>79</v>
          </cell>
          <cell r="B1160">
            <v>2017</v>
          </cell>
          <cell r="C1160">
            <v>8300</v>
          </cell>
          <cell r="D1160">
            <v>2</v>
          </cell>
          <cell r="E1160">
            <v>3</v>
          </cell>
          <cell r="F1160">
            <v>3</v>
          </cell>
          <cell r="G1160">
            <v>2000</v>
          </cell>
          <cell r="H1160">
            <v>2700</v>
          </cell>
          <cell r="I1160">
            <v>271</v>
          </cell>
          <cell r="K1160" t="str">
            <v>Bermuda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 t="str">
            <v>Pieza</v>
          </cell>
          <cell r="T1160">
            <v>0</v>
          </cell>
          <cell r="V1160" t="str">
            <v>FC/FM</v>
          </cell>
        </row>
        <row r="1161">
          <cell r="A1161">
            <v>80</v>
          </cell>
          <cell r="B1161">
            <v>2017</v>
          </cell>
          <cell r="C1161">
            <v>8300</v>
          </cell>
          <cell r="D1161">
            <v>2</v>
          </cell>
          <cell r="E1161">
            <v>3</v>
          </cell>
          <cell r="F1161">
            <v>3</v>
          </cell>
          <cell r="G1161">
            <v>2000</v>
          </cell>
          <cell r="H1161">
            <v>2700</v>
          </cell>
          <cell r="I1161">
            <v>271</v>
          </cell>
          <cell r="K1161" t="str">
            <v>Boina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 t="str">
            <v>Pieza</v>
          </cell>
          <cell r="T1161">
            <v>0</v>
          </cell>
          <cell r="V1161" t="str">
            <v>FC/FM</v>
          </cell>
        </row>
        <row r="1162">
          <cell r="A1162">
            <v>81</v>
          </cell>
          <cell r="B1162">
            <v>2017</v>
          </cell>
          <cell r="C1162">
            <v>8300</v>
          </cell>
          <cell r="D1162">
            <v>2</v>
          </cell>
          <cell r="E1162">
            <v>3</v>
          </cell>
          <cell r="F1162">
            <v>3</v>
          </cell>
          <cell r="G1162">
            <v>2000</v>
          </cell>
          <cell r="H1162">
            <v>2700</v>
          </cell>
          <cell r="I1162">
            <v>271</v>
          </cell>
          <cell r="K1162" t="str">
            <v>Botas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 t="str">
            <v>Par</v>
          </cell>
          <cell r="T1162">
            <v>0</v>
          </cell>
          <cell r="V1162" t="str">
            <v>FC/FM</v>
          </cell>
        </row>
        <row r="1163">
          <cell r="A1163">
            <v>82</v>
          </cell>
          <cell r="B1163">
            <v>2017</v>
          </cell>
          <cell r="C1163">
            <v>8300</v>
          </cell>
          <cell r="D1163">
            <v>2</v>
          </cell>
          <cell r="E1163">
            <v>3</v>
          </cell>
          <cell r="F1163">
            <v>3</v>
          </cell>
          <cell r="G1163">
            <v>2000</v>
          </cell>
          <cell r="H1163">
            <v>2700</v>
          </cell>
          <cell r="I1163">
            <v>271</v>
          </cell>
          <cell r="K1163" t="str">
            <v>Botines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 t="str">
            <v>Par</v>
          </cell>
          <cell r="T1163">
            <v>0</v>
          </cell>
          <cell r="V1163" t="str">
            <v>FC/FM</v>
          </cell>
        </row>
        <row r="1164">
          <cell r="A1164">
            <v>83</v>
          </cell>
          <cell r="B1164">
            <v>2017</v>
          </cell>
          <cell r="C1164">
            <v>8300</v>
          </cell>
          <cell r="D1164">
            <v>2</v>
          </cell>
          <cell r="E1164">
            <v>3</v>
          </cell>
          <cell r="F1164">
            <v>3</v>
          </cell>
          <cell r="G1164">
            <v>2000</v>
          </cell>
          <cell r="H1164">
            <v>2700</v>
          </cell>
          <cell r="I1164">
            <v>271</v>
          </cell>
          <cell r="K1164" t="str">
            <v>Calcetón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 t="str">
            <v>Pieza</v>
          </cell>
          <cell r="T1164">
            <v>0</v>
          </cell>
          <cell r="V1164" t="str">
            <v>FC/FM</v>
          </cell>
        </row>
        <row r="1165">
          <cell r="A1165">
            <v>84</v>
          </cell>
          <cell r="B1165">
            <v>2017</v>
          </cell>
          <cell r="C1165">
            <v>8300</v>
          </cell>
          <cell r="D1165">
            <v>2</v>
          </cell>
          <cell r="E1165">
            <v>3</v>
          </cell>
          <cell r="F1165">
            <v>3</v>
          </cell>
          <cell r="G1165">
            <v>2000</v>
          </cell>
          <cell r="H1165">
            <v>2700</v>
          </cell>
          <cell r="I1165">
            <v>271</v>
          </cell>
          <cell r="K1165" t="str">
            <v>Camisa (especificar)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 t="str">
            <v>Pieza</v>
          </cell>
          <cell r="T1165">
            <v>0</v>
          </cell>
          <cell r="V1165" t="str">
            <v>FC/FM</v>
          </cell>
        </row>
        <row r="1166">
          <cell r="A1166">
            <v>85</v>
          </cell>
          <cell r="B1166">
            <v>2017</v>
          </cell>
          <cell r="C1166">
            <v>8300</v>
          </cell>
          <cell r="D1166">
            <v>2</v>
          </cell>
          <cell r="E1166">
            <v>3</v>
          </cell>
          <cell r="F1166">
            <v>3</v>
          </cell>
          <cell r="G1166">
            <v>2000</v>
          </cell>
          <cell r="H1166">
            <v>2700</v>
          </cell>
          <cell r="I1166">
            <v>271</v>
          </cell>
          <cell r="K1166" t="str">
            <v>Camisola (especificar)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 t="str">
            <v>Pieza</v>
          </cell>
          <cell r="T1166">
            <v>0</v>
          </cell>
          <cell r="V1166" t="str">
            <v>FC/FM</v>
          </cell>
        </row>
        <row r="1167">
          <cell r="A1167">
            <v>86</v>
          </cell>
          <cell r="B1167">
            <v>2017</v>
          </cell>
          <cell r="C1167">
            <v>8300</v>
          </cell>
          <cell r="D1167">
            <v>2</v>
          </cell>
          <cell r="E1167">
            <v>3</v>
          </cell>
          <cell r="F1167">
            <v>3</v>
          </cell>
          <cell r="G1167">
            <v>2000</v>
          </cell>
          <cell r="H1167">
            <v>2700</v>
          </cell>
          <cell r="I1167">
            <v>271</v>
          </cell>
          <cell r="K1167" t="str">
            <v>Chaleco táctico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 t="str">
            <v>Pieza</v>
          </cell>
          <cell r="T1167">
            <v>0</v>
          </cell>
          <cell r="V1167" t="str">
            <v>FC/FM</v>
          </cell>
        </row>
        <row r="1168">
          <cell r="A1168">
            <v>87</v>
          </cell>
          <cell r="B1168">
            <v>2017</v>
          </cell>
          <cell r="C1168">
            <v>8300</v>
          </cell>
          <cell r="D1168">
            <v>2</v>
          </cell>
          <cell r="E1168">
            <v>3</v>
          </cell>
          <cell r="F1168">
            <v>3</v>
          </cell>
          <cell r="G1168">
            <v>2000</v>
          </cell>
          <cell r="H1168">
            <v>2700</v>
          </cell>
          <cell r="I1168">
            <v>271</v>
          </cell>
          <cell r="K1168" t="str">
            <v>Chamarra (especificar)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 t="str">
            <v>Pieza</v>
          </cell>
          <cell r="T1168">
            <v>0</v>
          </cell>
          <cell r="V1168" t="str">
            <v>FC/FM</v>
          </cell>
        </row>
        <row r="1169">
          <cell r="A1169">
            <v>88</v>
          </cell>
          <cell r="B1169">
            <v>2017</v>
          </cell>
          <cell r="C1169">
            <v>8300</v>
          </cell>
          <cell r="D1169">
            <v>2</v>
          </cell>
          <cell r="E1169">
            <v>3</v>
          </cell>
          <cell r="F1169">
            <v>3</v>
          </cell>
          <cell r="G1169">
            <v>2000</v>
          </cell>
          <cell r="H1169">
            <v>2700</v>
          </cell>
          <cell r="I1169">
            <v>271</v>
          </cell>
          <cell r="K1169" t="str">
            <v>Chanchomón (especificar)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 t="str">
            <v>Pieza</v>
          </cell>
          <cell r="T1169">
            <v>0</v>
          </cell>
          <cell r="V1169" t="str">
            <v>FC/FM</v>
          </cell>
        </row>
        <row r="1170">
          <cell r="A1170">
            <v>89</v>
          </cell>
          <cell r="B1170">
            <v>2017</v>
          </cell>
          <cell r="C1170">
            <v>8300</v>
          </cell>
          <cell r="D1170">
            <v>2</v>
          </cell>
          <cell r="E1170">
            <v>3</v>
          </cell>
          <cell r="F1170">
            <v>3</v>
          </cell>
          <cell r="G1170">
            <v>2000</v>
          </cell>
          <cell r="H1170">
            <v>2700</v>
          </cell>
          <cell r="I1170">
            <v>271</v>
          </cell>
          <cell r="K1170" t="str">
            <v>Cinturón táctico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 t="str">
            <v>Pieza</v>
          </cell>
          <cell r="T1170">
            <v>0</v>
          </cell>
          <cell r="V1170" t="str">
            <v>FC/FM</v>
          </cell>
        </row>
        <row r="1171">
          <cell r="A1171">
            <v>90</v>
          </cell>
          <cell r="B1171">
            <v>2017</v>
          </cell>
          <cell r="C1171">
            <v>8300</v>
          </cell>
          <cell r="D1171">
            <v>2</v>
          </cell>
          <cell r="E1171">
            <v>3</v>
          </cell>
          <cell r="F1171">
            <v>3</v>
          </cell>
          <cell r="G1171">
            <v>2000</v>
          </cell>
          <cell r="H1171">
            <v>2700</v>
          </cell>
          <cell r="I1171">
            <v>271</v>
          </cell>
          <cell r="K1171" t="str">
            <v>Corbata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 t="str">
            <v>Pieza</v>
          </cell>
          <cell r="T1171">
            <v>0</v>
          </cell>
          <cell r="V1171" t="str">
            <v>FC/FM</v>
          </cell>
        </row>
        <row r="1172">
          <cell r="A1172">
            <v>91</v>
          </cell>
          <cell r="B1172">
            <v>2017</v>
          </cell>
          <cell r="C1172">
            <v>8300</v>
          </cell>
          <cell r="D1172">
            <v>2</v>
          </cell>
          <cell r="E1172">
            <v>3</v>
          </cell>
          <cell r="F1172">
            <v>3</v>
          </cell>
          <cell r="G1172">
            <v>2000</v>
          </cell>
          <cell r="H1172">
            <v>2700</v>
          </cell>
          <cell r="I1172">
            <v>271</v>
          </cell>
          <cell r="K1172" t="str">
            <v>Falda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 t="str">
            <v>Pieza</v>
          </cell>
          <cell r="T1172">
            <v>0</v>
          </cell>
          <cell r="V1172" t="str">
            <v>FC/FM</v>
          </cell>
        </row>
        <row r="1173">
          <cell r="A1173">
            <v>92</v>
          </cell>
          <cell r="B1173">
            <v>2017</v>
          </cell>
          <cell r="C1173">
            <v>8300</v>
          </cell>
          <cell r="D1173">
            <v>2</v>
          </cell>
          <cell r="E1173">
            <v>3</v>
          </cell>
          <cell r="F1173">
            <v>3</v>
          </cell>
          <cell r="G1173">
            <v>2000</v>
          </cell>
          <cell r="H1173">
            <v>2700</v>
          </cell>
          <cell r="I1173">
            <v>271</v>
          </cell>
          <cell r="K1173" t="str">
            <v>Fornitura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 t="str">
            <v>Pieza</v>
          </cell>
          <cell r="T1173">
            <v>0</v>
          </cell>
          <cell r="V1173" t="str">
            <v>FC/FM</v>
          </cell>
        </row>
        <row r="1174">
          <cell r="A1174">
            <v>93</v>
          </cell>
          <cell r="B1174">
            <v>2017</v>
          </cell>
          <cell r="C1174">
            <v>8300</v>
          </cell>
          <cell r="D1174">
            <v>2</v>
          </cell>
          <cell r="E1174">
            <v>3</v>
          </cell>
          <cell r="F1174">
            <v>3</v>
          </cell>
          <cell r="G1174">
            <v>2000</v>
          </cell>
          <cell r="H1174">
            <v>2700</v>
          </cell>
          <cell r="I1174">
            <v>271</v>
          </cell>
          <cell r="K1174" t="str">
            <v>Funda lateral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 t="str">
            <v>Pieza</v>
          </cell>
          <cell r="T1174">
            <v>0</v>
          </cell>
          <cell r="V1174" t="str">
            <v>FC/FM</v>
          </cell>
        </row>
        <row r="1175">
          <cell r="A1175">
            <v>94</v>
          </cell>
          <cell r="B1175">
            <v>2017</v>
          </cell>
          <cell r="C1175">
            <v>8300</v>
          </cell>
          <cell r="D1175">
            <v>2</v>
          </cell>
          <cell r="E1175">
            <v>3</v>
          </cell>
          <cell r="F1175">
            <v>3</v>
          </cell>
          <cell r="G1175">
            <v>2000</v>
          </cell>
          <cell r="H1175">
            <v>2700</v>
          </cell>
          <cell r="I1175">
            <v>271</v>
          </cell>
          <cell r="K1175" t="str">
            <v>Gorra tipo beisbolera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 t="str">
            <v>Pieza</v>
          </cell>
          <cell r="T1175">
            <v>0</v>
          </cell>
          <cell r="V1175" t="str">
            <v>FC/FM</v>
          </cell>
        </row>
        <row r="1176">
          <cell r="A1176">
            <v>95</v>
          </cell>
          <cell r="B1176">
            <v>2017</v>
          </cell>
          <cell r="C1176">
            <v>8300</v>
          </cell>
          <cell r="D1176">
            <v>2</v>
          </cell>
          <cell r="E1176">
            <v>3</v>
          </cell>
          <cell r="F1176">
            <v>3</v>
          </cell>
          <cell r="G1176">
            <v>2000</v>
          </cell>
          <cell r="H1176">
            <v>2700</v>
          </cell>
          <cell r="I1176">
            <v>271</v>
          </cell>
          <cell r="K1176" t="str">
            <v>Guantes de gala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 t="str">
            <v>Par</v>
          </cell>
          <cell r="T1176">
            <v>0</v>
          </cell>
          <cell r="V1176" t="str">
            <v>FC/FM</v>
          </cell>
        </row>
        <row r="1177">
          <cell r="A1177">
            <v>96</v>
          </cell>
          <cell r="B1177">
            <v>2017</v>
          </cell>
          <cell r="C1177">
            <v>8300</v>
          </cell>
          <cell r="D1177">
            <v>2</v>
          </cell>
          <cell r="E1177">
            <v>3</v>
          </cell>
          <cell r="F1177">
            <v>3</v>
          </cell>
          <cell r="G1177">
            <v>2000</v>
          </cell>
          <cell r="H1177">
            <v>2700</v>
          </cell>
          <cell r="I1177">
            <v>271</v>
          </cell>
          <cell r="K1177" t="str">
            <v>Impermeable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 t="str">
            <v>Pieza</v>
          </cell>
          <cell r="T1177">
            <v>0</v>
          </cell>
          <cell r="V1177" t="str">
            <v>FC/FM</v>
          </cell>
        </row>
        <row r="1178">
          <cell r="A1178">
            <v>97</v>
          </cell>
          <cell r="B1178">
            <v>2017</v>
          </cell>
          <cell r="C1178">
            <v>8300</v>
          </cell>
          <cell r="D1178">
            <v>2</v>
          </cell>
          <cell r="E1178">
            <v>3</v>
          </cell>
          <cell r="F1178">
            <v>3</v>
          </cell>
          <cell r="G1178">
            <v>2000</v>
          </cell>
          <cell r="H1178">
            <v>2700</v>
          </cell>
          <cell r="I1178">
            <v>271</v>
          </cell>
          <cell r="K1178" t="str">
            <v>Insignias y divisas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 t="str">
            <v>Pieza</v>
          </cell>
          <cell r="T1178">
            <v>0</v>
          </cell>
          <cell r="V1178" t="str">
            <v>FC/FM</v>
          </cell>
        </row>
        <row r="1179">
          <cell r="A1179">
            <v>98</v>
          </cell>
          <cell r="B1179">
            <v>2017</v>
          </cell>
          <cell r="C1179">
            <v>8300</v>
          </cell>
          <cell r="D1179">
            <v>2</v>
          </cell>
          <cell r="E1179">
            <v>3</v>
          </cell>
          <cell r="F1179">
            <v>3</v>
          </cell>
          <cell r="G1179">
            <v>2000</v>
          </cell>
          <cell r="H1179">
            <v>2700</v>
          </cell>
          <cell r="I1179">
            <v>271</v>
          </cell>
          <cell r="K1179" t="str">
            <v>Kepí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 t="str">
            <v>Pieza</v>
          </cell>
          <cell r="T1179">
            <v>0</v>
          </cell>
          <cell r="V1179" t="str">
            <v>FC/FM</v>
          </cell>
        </row>
        <row r="1180">
          <cell r="A1180">
            <v>99</v>
          </cell>
          <cell r="B1180">
            <v>2017</v>
          </cell>
          <cell r="C1180">
            <v>8300</v>
          </cell>
          <cell r="D1180">
            <v>2</v>
          </cell>
          <cell r="E1180">
            <v>3</v>
          </cell>
          <cell r="F1180">
            <v>3</v>
          </cell>
          <cell r="G1180">
            <v>2000</v>
          </cell>
          <cell r="H1180">
            <v>2700</v>
          </cell>
          <cell r="I1180">
            <v>271</v>
          </cell>
          <cell r="K1180" t="str">
            <v>Overol táctico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 t="str">
            <v>Pieza</v>
          </cell>
          <cell r="T1180">
            <v>0</v>
          </cell>
          <cell r="V1180" t="str">
            <v>FC/FM</v>
          </cell>
        </row>
        <row r="1181">
          <cell r="A1181">
            <v>100</v>
          </cell>
          <cell r="B1181">
            <v>2017</v>
          </cell>
          <cell r="C1181">
            <v>8300</v>
          </cell>
          <cell r="D1181">
            <v>2</v>
          </cell>
          <cell r="E1181">
            <v>3</v>
          </cell>
          <cell r="F1181">
            <v>3</v>
          </cell>
          <cell r="G1181">
            <v>2000</v>
          </cell>
          <cell r="H1181">
            <v>2700</v>
          </cell>
          <cell r="I1181">
            <v>271</v>
          </cell>
          <cell r="K1181" t="str">
            <v>Pantalón (especificar)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 t="str">
            <v>Pieza</v>
          </cell>
          <cell r="T1181">
            <v>0</v>
          </cell>
          <cell r="V1181" t="str">
            <v>FC/FM</v>
          </cell>
        </row>
        <row r="1182">
          <cell r="A1182">
            <v>101</v>
          </cell>
          <cell r="B1182">
            <v>2017</v>
          </cell>
          <cell r="C1182">
            <v>8300</v>
          </cell>
          <cell r="D1182">
            <v>2</v>
          </cell>
          <cell r="E1182">
            <v>3</v>
          </cell>
          <cell r="F1182">
            <v>3</v>
          </cell>
          <cell r="G1182">
            <v>2000</v>
          </cell>
          <cell r="H1182">
            <v>2700</v>
          </cell>
          <cell r="I1182">
            <v>271</v>
          </cell>
          <cell r="K1182" t="str">
            <v>Pantalonera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 t="str">
            <v>Pieza</v>
          </cell>
          <cell r="T1182">
            <v>0</v>
          </cell>
          <cell r="V1182" t="str">
            <v>FC/FM</v>
          </cell>
        </row>
        <row r="1183">
          <cell r="A1183">
            <v>102</v>
          </cell>
          <cell r="B1183">
            <v>2017</v>
          </cell>
          <cell r="C1183">
            <v>8300</v>
          </cell>
          <cell r="D1183">
            <v>2</v>
          </cell>
          <cell r="E1183">
            <v>3</v>
          </cell>
          <cell r="F1183">
            <v>3</v>
          </cell>
          <cell r="G1183">
            <v>2000</v>
          </cell>
          <cell r="H1183">
            <v>2700</v>
          </cell>
          <cell r="I1183">
            <v>271</v>
          </cell>
          <cell r="K1183" t="str">
            <v>Pasa montañas táctico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 t="str">
            <v>Pieza</v>
          </cell>
          <cell r="T1183">
            <v>0</v>
          </cell>
          <cell r="V1183" t="str">
            <v>FC/FM</v>
          </cell>
        </row>
        <row r="1184">
          <cell r="A1184">
            <v>103</v>
          </cell>
          <cell r="B1184">
            <v>2017</v>
          </cell>
          <cell r="C1184">
            <v>8300</v>
          </cell>
          <cell r="D1184">
            <v>2</v>
          </cell>
          <cell r="E1184">
            <v>3</v>
          </cell>
          <cell r="F1184">
            <v>3</v>
          </cell>
          <cell r="G1184">
            <v>2000</v>
          </cell>
          <cell r="H1184">
            <v>2700</v>
          </cell>
          <cell r="I1184">
            <v>271</v>
          </cell>
          <cell r="K1184" t="str">
            <v>Pisa cuello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 t="str">
            <v>Pieza</v>
          </cell>
          <cell r="T1184">
            <v>0</v>
          </cell>
          <cell r="V1184" t="str">
            <v>FC/FM</v>
          </cell>
        </row>
        <row r="1185">
          <cell r="A1185">
            <v>104</v>
          </cell>
          <cell r="B1185">
            <v>2017</v>
          </cell>
          <cell r="C1185">
            <v>8300</v>
          </cell>
          <cell r="D1185">
            <v>2</v>
          </cell>
          <cell r="E1185">
            <v>3</v>
          </cell>
          <cell r="F1185">
            <v>3</v>
          </cell>
          <cell r="G1185">
            <v>2000</v>
          </cell>
          <cell r="H1185">
            <v>2700</v>
          </cell>
          <cell r="I1185">
            <v>271</v>
          </cell>
          <cell r="K1185" t="str">
            <v>Playera (especificar)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 t="str">
            <v>Pieza</v>
          </cell>
          <cell r="T1185">
            <v>0</v>
          </cell>
          <cell r="V1185" t="str">
            <v>FC/FM</v>
          </cell>
        </row>
        <row r="1186">
          <cell r="A1186">
            <v>105</v>
          </cell>
          <cell r="B1186">
            <v>2017</v>
          </cell>
          <cell r="C1186">
            <v>8300</v>
          </cell>
          <cell r="D1186">
            <v>2</v>
          </cell>
          <cell r="E1186">
            <v>3</v>
          </cell>
          <cell r="F1186">
            <v>3</v>
          </cell>
          <cell r="G1186">
            <v>2000</v>
          </cell>
          <cell r="H1186">
            <v>2700</v>
          </cell>
          <cell r="I1186">
            <v>271</v>
          </cell>
          <cell r="K1186" t="str">
            <v>Porta bastón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 t="str">
            <v>Pieza</v>
          </cell>
          <cell r="T1186">
            <v>0</v>
          </cell>
          <cell r="V1186" t="str">
            <v>FC/FM</v>
          </cell>
        </row>
        <row r="1187">
          <cell r="A1187">
            <v>106</v>
          </cell>
          <cell r="B1187">
            <v>2017</v>
          </cell>
          <cell r="C1187">
            <v>8300</v>
          </cell>
          <cell r="D1187">
            <v>2</v>
          </cell>
          <cell r="E1187">
            <v>3</v>
          </cell>
          <cell r="F1187">
            <v>3</v>
          </cell>
          <cell r="G1187">
            <v>2000</v>
          </cell>
          <cell r="H1187">
            <v>2700</v>
          </cell>
          <cell r="I1187">
            <v>271</v>
          </cell>
          <cell r="K1187" t="str">
            <v>Porta cargador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 t="str">
            <v>Pieza</v>
          </cell>
          <cell r="T1187">
            <v>0</v>
          </cell>
          <cell r="V1187" t="str">
            <v>FC/FM</v>
          </cell>
        </row>
        <row r="1188">
          <cell r="A1188">
            <v>107</v>
          </cell>
          <cell r="B1188">
            <v>2017</v>
          </cell>
          <cell r="C1188">
            <v>8300</v>
          </cell>
          <cell r="D1188">
            <v>2</v>
          </cell>
          <cell r="E1188">
            <v>3</v>
          </cell>
          <cell r="F1188">
            <v>3</v>
          </cell>
          <cell r="G1188">
            <v>2000</v>
          </cell>
          <cell r="H1188">
            <v>2700</v>
          </cell>
          <cell r="I1188">
            <v>271</v>
          </cell>
          <cell r="K1188" t="str">
            <v>Porta esposas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 t="str">
            <v>Pieza</v>
          </cell>
          <cell r="T1188">
            <v>0</v>
          </cell>
          <cell r="V1188" t="str">
            <v>FC/FM</v>
          </cell>
        </row>
        <row r="1189">
          <cell r="A1189">
            <v>108</v>
          </cell>
          <cell r="B1189">
            <v>2017</v>
          </cell>
          <cell r="C1189">
            <v>8300</v>
          </cell>
          <cell r="D1189">
            <v>2</v>
          </cell>
          <cell r="E1189">
            <v>3</v>
          </cell>
          <cell r="F1189">
            <v>3</v>
          </cell>
          <cell r="G1189">
            <v>2000</v>
          </cell>
          <cell r="H1189">
            <v>2700</v>
          </cell>
          <cell r="I1189">
            <v>271</v>
          </cell>
          <cell r="K1189" t="str">
            <v>Porta fusil táctico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 t="str">
            <v>Pieza</v>
          </cell>
          <cell r="T1189">
            <v>0</v>
          </cell>
          <cell r="V1189" t="str">
            <v>FC/FM</v>
          </cell>
        </row>
        <row r="1190">
          <cell r="A1190">
            <v>109</v>
          </cell>
          <cell r="B1190">
            <v>2017</v>
          </cell>
          <cell r="C1190">
            <v>8300</v>
          </cell>
          <cell r="D1190">
            <v>2</v>
          </cell>
          <cell r="E1190">
            <v>3</v>
          </cell>
          <cell r="F1190">
            <v>3</v>
          </cell>
          <cell r="G1190">
            <v>2000</v>
          </cell>
          <cell r="H1190">
            <v>2700</v>
          </cell>
          <cell r="I1190">
            <v>271</v>
          </cell>
          <cell r="K1190" t="str">
            <v>Porta lámpara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 t="str">
            <v>Pieza</v>
          </cell>
          <cell r="T1190">
            <v>0</v>
          </cell>
          <cell r="V1190" t="str">
            <v>FC/FM</v>
          </cell>
        </row>
        <row r="1191">
          <cell r="A1191">
            <v>110</v>
          </cell>
          <cell r="B1191">
            <v>2017</v>
          </cell>
          <cell r="C1191">
            <v>8300</v>
          </cell>
          <cell r="D1191">
            <v>2</v>
          </cell>
          <cell r="E1191">
            <v>3</v>
          </cell>
          <cell r="F1191">
            <v>3</v>
          </cell>
          <cell r="G1191">
            <v>2000</v>
          </cell>
          <cell r="H1191">
            <v>2700</v>
          </cell>
          <cell r="I1191">
            <v>271</v>
          </cell>
          <cell r="K1191" t="str">
            <v>Porta radio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 t="str">
            <v>Pieza</v>
          </cell>
          <cell r="T1191">
            <v>0</v>
          </cell>
          <cell r="V1191" t="str">
            <v>FC/FM</v>
          </cell>
        </row>
        <row r="1192">
          <cell r="A1192">
            <v>111</v>
          </cell>
          <cell r="B1192">
            <v>2017</v>
          </cell>
          <cell r="C1192">
            <v>8300</v>
          </cell>
          <cell r="D1192">
            <v>2</v>
          </cell>
          <cell r="E1192">
            <v>3</v>
          </cell>
          <cell r="F1192">
            <v>3</v>
          </cell>
          <cell r="G1192">
            <v>2000</v>
          </cell>
          <cell r="H1192">
            <v>2700</v>
          </cell>
          <cell r="I1192">
            <v>271</v>
          </cell>
          <cell r="K1192" t="str">
            <v>Porta silbato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 t="str">
            <v>Pieza</v>
          </cell>
          <cell r="T1192">
            <v>0</v>
          </cell>
          <cell r="V1192" t="str">
            <v>FC/FM</v>
          </cell>
        </row>
        <row r="1193">
          <cell r="A1193">
            <v>112</v>
          </cell>
          <cell r="B1193">
            <v>2017</v>
          </cell>
          <cell r="C1193">
            <v>8300</v>
          </cell>
          <cell r="D1193">
            <v>2</v>
          </cell>
          <cell r="E1193">
            <v>3</v>
          </cell>
          <cell r="F1193">
            <v>3</v>
          </cell>
          <cell r="G1193">
            <v>2000</v>
          </cell>
          <cell r="H1193">
            <v>2700</v>
          </cell>
          <cell r="I1193">
            <v>271</v>
          </cell>
          <cell r="K1193" t="str">
            <v>Rompevientos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 t="str">
            <v>Pieza</v>
          </cell>
          <cell r="T1193">
            <v>0</v>
          </cell>
          <cell r="V1193" t="str">
            <v>FC/FM</v>
          </cell>
        </row>
        <row r="1194">
          <cell r="A1194">
            <v>113</v>
          </cell>
          <cell r="B1194">
            <v>2017</v>
          </cell>
          <cell r="C1194">
            <v>8300</v>
          </cell>
          <cell r="D1194">
            <v>2</v>
          </cell>
          <cell r="E1194">
            <v>3</v>
          </cell>
          <cell r="F1194">
            <v>3</v>
          </cell>
          <cell r="G1194">
            <v>2000</v>
          </cell>
          <cell r="H1194">
            <v>2700</v>
          </cell>
          <cell r="I1194">
            <v>271</v>
          </cell>
          <cell r="K1194" t="str">
            <v>Saco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 t="str">
            <v>Pieza</v>
          </cell>
          <cell r="T1194">
            <v>0</v>
          </cell>
          <cell r="V1194" t="str">
            <v>FC/FM</v>
          </cell>
        </row>
        <row r="1195">
          <cell r="A1195">
            <v>114</v>
          </cell>
          <cell r="B1195">
            <v>2017</v>
          </cell>
          <cell r="C1195">
            <v>8300</v>
          </cell>
          <cell r="D1195">
            <v>2</v>
          </cell>
          <cell r="E1195">
            <v>3</v>
          </cell>
          <cell r="F1195">
            <v>3</v>
          </cell>
          <cell r="G1195">
            <v>2000</v>
          </cell>
          <cell r="H1195">
            <v>2700</v>
          </cell>
          <cell r="I1195">
            <v>271</v>
          </cell>
          <cell r="K1195" t="str">
            <v>Short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 t="str">
            <v>Pieza</v>
          </cell>
          <cell r="T1195">
            <v>0</v>
          </cell>
          <cell r="V1195" t="str">
            <v>FC/FM</v>
          </cell>
        </row>
        <row r="1196">
          <cell r="A1196">
            <v>115</v>
          </cell>
          <cell r="B1196">
            <v>2017</v>
          </cell>
          <cell r="C1196">
            <v>8300</v>
          </cell>
          <cell r="D1196">
            <v>2</v>
          </cell>
          <cell r="E1196">
            <v>3</v>
          </cell>
          <cell r="F1196">
            <v>3</v>
          </cell>
          <cell r="G1196">
            <v>2000</v>
          </cell>
          <cell r="H1196">
            <v>2700</v>
          </cell>
          <cell r="I1196">
            <v>271</v>
          </cell>
          <cell r="K1196" t="str">
            <v>Silbato policía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 t="str">
            <v>Pieza</v>
          </cell>
          <cell r="T1196">
            <v>0</v>
          </cell>
          <cell r="V1196" t="str">
            <v>FC/FM</v>
          </cell>
        </row>
        <row r="1197">
          <cell r="A1197">
            <v>116</v>
          </cell>
          <cell r="B1197">
            <v>2017</v>
          </cell>
          <cell r="C1197">
            <v>8300</v>
          </cell>
          <cell r="D1197">
            <v>2</v>
          </cell>
          <cell r="E1197">
            <v>3</v>
          </cell>
          <cell r="F1197">
            <v>3</v>
          </cell>
          <cell r="G1197">
            <v>2000</v>
          </cell>
          <cell r="H1197">
            <v>2700</v>
          </cell>
          <cell r="I1197">
            <v>271</v>
          </cell>
          <cell r="K1197" t="str">
            <v>Sudadera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 t="str">
            <v>Pieza</v>
          </cell>
          <cell r="T1197">
            <v>0</v>
          </cell>
          <cell r="V1197" t="str">
            <v>FC/FM</v>
          </cell>
        </row>
        <row r="1198">
          <cell r="A1198">
            <v>117</v>
          </cell>
          <cell r="B1198">
            <v>2017</v>
          </cell>
          <cell r="C1198">
            <v>8300</v>
          </cell>
          <cell r="D1198">
            <v>2</v>
          </cell>
          <cell r="E1198">
            <v>3</v>
          </cell>
          <cell r="F1198">
            <v>3</v>
          </cell>
          <cell r="G1198">
            <v>2000</v>
          </cell>
          <cell r="H1198">
            <v>2700</v>
          </cell>
          <cell r="I1198">
            <v>271</v>
          </cell>
          <cell r="K1198" t="str">
            <v>Tenis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 t="str">
            <v>Par</v>
          </cell>
          <cell r="T1198">
            <v>0</v>
          </cell>
          <cell r="V1198" t="str">
            <v>FC/FM</v>
          </cell>
        </row>
        <row r="1199">
          <cell r="A1199">
            <v>118</v>
          </cell>
          <cell r="B1199">
            <v>2017</v>
          </cell>
          <cell r="C1199">
            <v>8300</v>
          </cell>
          <cell r="D1199">
            <v>2</v>
          </cell>
          <cell r="E1199">
            <v>3</v>
          </cell>
          <cell r="F1199">
            <v>3</v>
          </cell>
          <cell r="G1199">
            <v>2000</v>
          </cell>
          <cell r="H1199">
            <v>2700</v>
          </cell>
          <cell r="I1199">
            <v>271</v>
          </cell>
          <cell r="K1199" t="str">
            <v>Tocado con bordado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 t="str">
            <v>Pieza</v>
          </cell>
          <cell r="T1199">
            <v>0</v>
          </cell>
          <cell r="V1199" t="str">
            <v>FC/FM</v>
          </cell>
        </row>
        <row r="1200">
          <cell r="A1200">
            <v>119</v>
          </cell>
          <cell r="B1200">
            <v>2017</v>
          </cell>
          <cell r="C1200">
            <v>8300</v>
          </cell>
          <cell r="D1200">
            <v>2</v>
          </cell>
          <cell r="E1200">
            <v>3</v>
          </cell>
          <cell r="F1200">
            <v>3</v>
          </cell>
          <cell r="G1200">
            <v>2000</v>
          </cell>
          <cell r="H1200">
            <v>2700</v>
          </cell>
          <cell r="I1200">
            <v>271</v>
          </cell>
          <cell r="K1200" t="str">
            <v>Traje de gala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 t="str">
            <v>Pieza</v>
          </cell>
          <cell r="T1200">
            <v>0</v>
          </cell>
          <cell r="V1200" t="str">
            <v>FC/FM</v>
          </cell>
        </row>
        <row r="1201">
          <cell r="A1201">
            <v>120</v>
          </cell>
          <cell r="B1201">
            <v>2017</v>
          </cell>
          <cell r="C1201">
            <v>8300</v>
          </cell>
          <cell r="D1201">
            <v>2</v>
          </cell>
          <cell r="E1201">
            <v>3</v>
          </cell>
          <cell r="F1201">
            <v>3</v>
          </cell>
          <cell r="G1201">
            <v>2000</v>
          </cell>
          <cell r="H1201">
            <v>2700</v>
          </cell>
          <cell r="I1201">
            <v>271</v>
          </cell>
          <cell r="K1201" t="str">
            <v>Traje táctico completo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 t="str">
            <v>Pieza</v>
          </cell>
          <cell r="T1201">
            <v>0</v>
          </cell>
          <cell r="V1201" t="str">
            <v>FC/FM</v>
          </cell>
        </row>
        <row r="1202">
          <cell r="A1202">
            <v>121</v>
          </cell>
          <cell r="B1202">
            <v>2017</v>
          </cell>
          <cell r="C1202">
            <v>8300</v>
          </cell>
          <cell r="D1202">
            <v>2</v>
          </cell>
          <cell r="E1202">
            <v>3</v>
          </cell>
          <cell r="F1202">
            <v>3</v>
          </cell>
          <cell r="G1202">
            <v>2000</v>
          </cell>
          <cell r="H1202">
            <v>2700</v>
          </cell>
          <cell r="I1202">
            <v>271</v>
          </cell>
          <cell r="K1202" t="str">
            <v>Zapato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 t="str">
            <v>Par</v>
          </cell>
          <cell r="T1202">
            <v>0</v>
          </cell>
          <cell r="V1202" t="str">
            <v>FC/FM</v>
          </cell>
        </row>
        <row r="1203">
          <cell r="A1203">
            <v>122</v>
          </cell>
          <cell r="B1203">
            <v>2017</v>
          </cell>
          <cell r="C1203">
            <v>8300</v>
          </cell>
          <cell r="D1203">
            <v>2</v>
          </cell>
          <cell r="E1203">
            <v>3</v>
          </cell>
          <cell r="F1203">
            <v>3</v>
          </cell>
          <cell r="G1203">
            <v>2000</v>
          </cell>
          <cell r="H1203">
            <v>2700</v>
          </cell>
          <cell r="I1203">
            <v>271</v>
          </cell>
          <cell r="J1203">
            <v>3</v>
          </cell>
          <cell r="K1203" t="str">
            <v>Vestuario y uniformes para Procuración de Justicia</v>
          </cell>
          <cell r="L1203">
            <v>4615000</v>
          </cell>
          <cell r="M1203">
            <v>0</v>
          </cell>
          <cell r="N1203">
            <v>4615000</v>
          </cell>
          <cell r="O1203">
            <v>0</v>
          </cell>
          <cell r="P1203">
            <v>0</v>
          </cell>
          <cell r="Q1203">
            <v>0</v>
          </cell>
          <cell r="R1203">
            <v>4615000</v>
          </cell>
          <cell r="S1203" t="str">
            <v>Pieza</v>
          </cell>
          <cell r="T1203">
            <v>0</v>
          </cell>
          <cell r="V1203" t="str">
            <v>FC</v>
          </cell>
        </row>
        <row r="1204">
          <cell r="A1204">
            <v>123</v>
          </cell>
          <cell r="B1204">
            <v>2017</v>
          </cell>
          <cell r="C1204">
            <v>8300</v>
          </cell>
          <cell r="D1204">
            <v>2</v>
          </cell>
          <cell r="E1204">
            <v>3</v>
          </cell>
          <cell r="F1204">
            <v>3</v>
          </cell>
          <cell r="G1204">
            <v>2000</v>
          </cell>
          <cell r="H1204">
            <v>2700</v>
          </cell>
          <cell r="I1204">
            <v>271</v>
          </cell>
          <cell r="K1204" t="str">
            <v>Bermuda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 t="str">
            <v>Pieza</v>
          </cell>
          <cell r="T1204">
            <v>0</v>
          </cell>
          <cell r="V1204" t="str">
            <v>FC</v>
          </cell>
        </row>
        <row r="1205">
          <cell r="A1205">
            <v>124</v>
          </cell>
          <cell r="B1205">
            <v>2017</v>
          </cell>
          <cell r="C1205">
            <v>8300</v>
          </cell>
          <cell r="D1205">
            <v>2</v>
          </cell>
          <cell r="E1205">
            <v>3</v>
          </cell>
          <cell r="F1205">
            <v>3</v>
          </cell>
          <cell r="G1205">
            <v>2000</v>
          </cell>
          <cell r="H1205">
            <v>2700</v>
          </cell>
          <cell r="I1205">
            <v>271</v>
          </cell>
          <cell r="K1205" t="str">
            <v>Boina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 t="str">
            <v>Pieza</v>
          </cell>
          <cell r="T1205">
            <v>0</v>
          </cell>
          <cell r="V1205" t="str">
            <v>FC</v>
          </cell>
        </row>
        <row r="1206">
          <cell r="A1206">
            <v>125</v>
          </cell>
          <cell r="B1206">
            <v>2017</v>
          </cell>
          <cell r="C1206">
            <v>8300</v>
          </cell>
          <cell r="D1206">
            <v>2</v>
          </cell>
          <cell r="E1206">
            <v>3</v>
          </cell>
          <cell r="F1206">
            <v>3</v>
          </cell>
          <cell r="G1206">
            <v>2000</v>
          </cell>
          <cell r="H1206">
            <v>2700</v>
          </cell>
          <cell r="I1206">
            <v>271</v>
          </cell>
          <cell r="K1206" t="str">
            <v>Botas</v>
          </cell>
          <cell r="L1206">
            <v>2275000</v>
          </cell>
          <cell r="M1206">
            <v>0</v>
          </cell>
          <cell r="N1206">
            <v>2275000</v>
          </cell>
          <cell r="P1206">
            <v>0</v>
          </cell>
          <cell r="Q1206">
            <v>0</v>
          </cell>
          <cell r="R1206">
            <v>2275000</v>
          </cell>
          <cell r="S1206" t="str">
            <v>Par</v>
          </cell>
          <cell r="T1206">
            <v>650</v>
          </cell>
          <cell r="V1206" t="str">
            <v>FC</v>
          </cell>
        </row>
        <row r="1207">
          <cell r="A1207">
            <v>126</v>
          </cell>
          <cell r="B1207">
            <v>2017</v>
          </cell>
          <cell r="C1207">
            <v>8300</v>
          </cell>
          <cell r="D1207">
            <v>2</v>
          </cell>
          <cell r="E1207">
            <v>3</v>
          </cell>
          <cell r="F1207">
            <v>3</v>
          </cell>
          <cell r="G1207">
            <v>2000</v>
          </cell>
          <cell r="H1207">
            <v>2700</v>
          </cell>
          <cell r="I1207">
            <v>271</v>
          </cell>
          <cell r="K1207" t="str">
            <v>Calcetón</v>
          </cell>
          <cell r="L1207">
            <v>0</v>
          </cell>
          <cell r="M1207">
            <v>0</v>
          </cell>
          <cell r="N1207">
            <v>0</v>
          </cell>
          <cell r="P1207">
            <v>0</v>
          </cell>
          <cell r="Q1207">
            <v>0</v>
          </cell>
          <cell r="R1207">
            <v>0</v>
          </cell>
          <cell r="S1207" t="str">
            <v>Pieza</v>
          </cell>
          <cell r="T1207">
            <v>0</v>
          </cell>
          <cell r="V1207" t="str">
            <v>FC</v>
          </cell>
        </row>
        <row r="1208">
          <cell r="A1208">
            <v>127</v>
          </cell>
          <cell r="B1208">
            <v>2017</v>
          </cell>
          <cell r="C1208">
            <v>8300</v>
          </cell>
          <cell r="D1208">
            <v>2</v>
          </cell>
          <cell r="E1208">
            <v>3</v>
          </cell>
          <cell r="F1208">
            <v>3</v>
          </cell>
          <cell r="G1208">
            <v>2000</v>
          </cell>
          <cell r="H1208">
            <v>2700</v>
          </cell>
          <cell r="I1208">
            <v>271</v>
          </cell>
          <cell r="K1208" t="str">
            <v>Camisa (especificar)</v>
          </cell>
          <cell r="L1208">
            <v>1003000</v>
          </cell>
          <cell r="M1208">
            <v>0</v>
          </cell>
          <cell r="N1208">
            <v>1003000</v>
          </cell>
          <cell r="P1208">
            <v>0</v>
          </cell>
          <cell r="Q1208">
            <v>0</v>
          </cell>
          <cell r="R1208">
            <v>1003000</v>
          </cell>
          <cell r="S1208" t="str">
            <v>Pieza</v>
          </cell>
          <cell r="T1208">
            <v>590</v>
          </cell>
          <cell r="V1208" t="str">
            <v>FC</v>
          </cell>
        </row>
        <row r="1209">
          <cell r="A1209">
            <v>128</v>
          </cell>
          <cell r="B1209">
            <v>2017</v>
          </cell>
          <cell r="C1209">
            <v>8300</v>
          </cell>
          <cell r="D1209">
            <v>2</v>
          </cell>
          <cell r="E1209">
            <v>3</v>
          </cell>
          <cell r="F1209">
            <v>3</v>
          </cell>
          <cell r="G1209">
            <v>2000</v>
          </cell>
          <cell r="H1209">
            <v>2700</v>
          </cell>
          <cell r="I1209">
            <v>271</v>
          </cell>
          <cell r="K1209" t="str">
            <v>Camisola (especificar)</v>
          </cell>
          <cell r="L1209">
            <v>102000</v>
          </cell>
          <cell r="M1209">
            <v>0</v>
          </cell>
          <cell r="N1209">
            <v>102000</v>
          </cell>
          <cell r="P1209">
            <v>0</v>
          </cell>
          <cell r="Q1209">
            <v>0</v>
          </cell>
          <cell r="R1209">
            <v>102000</v>
          </cell>
          <cell r="S1209" t="str">
            <v>Pieza</v>
          </cell>
          <cell r="T1209">
            <v>0</v>
          </cell>
          <cell r="V1209" t="str">
            <v>FC</v>
          </cell>
        </row>
        <row r="1210">
          <cell r="A1210">
            <v>129</v>
          </cell>
          <cell r="B1210">
            <v>2017</v>
          </cell>
          <cell r="C1210">
            <v>8300</v>
          </cell>
          <cell r="D1210">
            <v>2</v>
          </cell>
          <cell r="E1210">
            <v>3</v>
          </cell>
          <cell r="F1210">
            <v>3</v>
          </cell>
          <cell r="G1210">
            <v>2000</v>
          </cell>
          <cell r="H1210">
            <v>2700</v>
          </cell>
          <cell r="I1210">
            <v>271</v>
          </cell>
          <cell r="K1210" t="str">
            <v>Chaleco táctico</v>
          </cell>
          <cell r="M1210">
            <v>0</v>
          </cell>
          <cell r="N1210">
            <v>0</v>
          </cell>
          <cell r="P1210">
            <v>0</v>
          </cell>
          <cell r="Q1210">
            <v>0</v>
          </cell>
          <cell r="R1210">
            <v>0</v>
          </cell>
          <cell r="S1210" t="str">
            <v>Pieza</v>
          </cell>
          <cell r="T1210">
            <v>0</v>
          </cell>
          <cell r="V1210" t="str">
            <v>FC</v>
          </cell>
        </row>
        <row r="1211">
          <cell r="A1211">
            <v>130</v>
          </cell>
          <cell r="B1211">
            <v>2017</v>
          </cell>
          <cell r="C1211">
            <v>8300</v>
          </cell>
          <cell r="D1211">
            <v>2</v>
          </cell>
          <cell r="E1211">
            <v>3</v>
          </cell>
          <cell r="F1211">
            <v>3</v>
          </cell>
          <cell r="G1211">
            <v>2000</v>
          </cell>
          <cell r="H1211">
            <v>2700</v>
          </cell>
          <cell r="I1211">
            <v>271</v>
          </cell>
          <cell r="K1211" t="str">
            <v>Chamarra (especificar)</v>
          </cell>
          <cell r="M1211">
            <v>0</v>
          </cell>
          <cell r="N1211">
            <v>0</v>
          </cell>
          <cell r="P1211">
            <v>0</v>
          </cell>
          <cell r="Q1211">
            <v>0</v>
          </cell>
          <cell r="R1211">
            <v>0</v>
          </cell>
          <cell r="S1211" t="str">
            <v>Pieza</v>
          </cell>
          <cell r="T1211">
            <v>0</v>
          </cell>
          <cell r="V1211" t="str">
            <v>FC</v>
          </cell>
        </row>
        <row r="1212">
          <cell r="A1212">
            <v>131</v>
          </cell>
          <cell r="B1212">
            <v>2017</v>
          </cell>
          <cell r="C1212">
            <v>8300</v>
          </cell>
          <cell r="D1212">
            <v>2</v>
          </cell>
          <cell r="E1212">
            <v>3</v>
          </cell>
          <cell r="F1212">
            <v>3</v>
          </cell>
          <cell r="G1212">
            <v>2000</v>
          </cell>
          <cell r="H1212">
            <v>2700</v>
          </cell>
          <cell r="I1212">
            <v>271</v>
          </cell>
          <cell r="K1212" t="str">
            <v>Chanchomón (especificar)</v>
          </cell>
          <cell r="M1212">
            <v>0</v>
          </cell>
          <cell r="N1212">
            <v>0</v>
          </cell>
          <cell r="P1212">
            <v>0</v>
          </cell>
          <cell r="Q1212">
            <v>0</v>
          </cell>
          <cell r="R1212">
            <v>0</v>
          </cell>
          <cell r="S1212" t="str">
            <v>Pieza</v>
          </cell>
          <cell r="T1212">
            <v>0</v>
          </cell>
          <cell r="V1212" t="str">
            <v>FC</v>
          </cell>
        </row>
        <row r="1213">
          <cell r="A1213">
            <v>132</v>
          </cell>
          <cell r="B1213">
            <v>2017</v>
          </cell>
          <cell r="C1213">
            <v>8300</v>
          </cell>
          <cell r="D1213">
            <v>2</v>
          </cell>
          <cell r="E1213">
            <v>3</v>
          </cell>
          <cell r="F1213">
            <v>3</v>
          </cell>
          <cell r="G1213">
            <v>2000</v>
          </cell>
          <cell r="H1213">
            <v>2700</v>
          </cell>
          <cell r="I1213">
            <v>271</v>
          </cell>
          <cell r="K1213" t="str">
            <v>Cinturón táctico</v>
          </cell>
          <cell r="M1213">
            <v>0</v>
          </cell>
          <cell r="N1213">
            <v>0</v>
          </cell>
          <cell r="P1213">
            <v>0</v>
          </cell>
          <cell r="Q1213">
            <v>0</v>
          </cell>
          <cell r="R1213">
            <v>0</v>
          </cell>
          <cell r="S1213" t="str">
            <v>Pieza</v>
          </cell>
          <cell r="T1213">
            <v>0</v>
          </cell>
          <cell r="V1213" t="str">
            <v>FC</v>
          </cell>
        </row>
        <row r="1214">
          <cell r="A1214">
            <v>133</v>
          </cell>
          <cell r="B1214">
            <v>2017</v>
          </cell>
          <cell r="C1214">
            <v>8300</v>
          </cell>
          <cell r="D1214">
            <v>2</v>
          </cell>
          <cell r="E1214">
            <v>3</v>
          </cell>
          <cell r="F1214">
            <v>3</v>
          </cell>
          <cell r="G1214">
            <v>2000</v>
          </cell>
          <cell r="H1214">
            <v>2700</v>
          </cell>
          <cell r="I1214">
            <v>271</v>
          </cell>
          <cell r="K1214" t="str">
            <v>Corbata</v>
          </cell>
          <cell r="M1214">
            <v>0</v>
          </cell>
          <cell r="N1214">
            <v>0</v>
          </cell>
          <cell r="P1214">
            <v>0</v>
          </cell>
          <cell r="Q1214">
            <v>0</v>
          </cell>
          <cell r="R1214">
            <v>0</v>
          </cell>
          <cell r="S1214" t="str">
            <v>Pieza</v>
          </cell>
          <cell r="T1214">
            <v>0</v>
          </cell>
          <cell r="V1214" t="str">
            <v>FC</v>
          </cell>
        </row>
        <row r="1215">
          <cell r="A1215">
            <v>134</v>
          </cell>
          <cell r="B1215">
            <v>2017</v>
          </cell>
          <cell r="C1215">
            <v>8300</v>
          </cell>
          <cell r="D1215">
            <v>2</v>
          </cell>
          <cell r="E1215">
            <v>3</v>
          </cell>
          <cell r="F1215">
            <v>3</v>
          </cell>
          <cell r="G1215">
            <v>2000</v>
          </cell>
          <cell r="H1215">
            <v>2700</v>
          </cell>
          <cell r="I1215">
            <v>271</v>
          </cell>
          <cell r="K1215" t="str">
            <v>Falda</v>
          </cell>
          <cell r="M1215">
            <v>0</v>
          </cell>
          <cell r="N1215">
            <v>0</v>
          </cell>
          <cell r="P1215">
            <v>0</v>
          </cell>
          <cell r="Q1215">
            <v>0</v>
          </cell>
          <cell r="R1215">
            <v>0</v>
          </cell>
          <cell r="S1215" t="str">
            <v>Pieza</v>
          </cell>
          <cell r="T1215">
            <v>0</v>
          </cell>
          <cell r="V1215" t="str">
            <v>FC</v>
          </cell>
        </row>
        <row r="1216">
          <cell r="A1216">
            <v>135</v>
          </cell>
          <cell r="B1216">
            <v>2017</v>
          </cell>
          <cell r="C1216">
            <v>8300</v>
          </cell>
          <cell r="D1216">
            <v>2</v>
          </cell>
          <cell r="E1216">
            <v>3</v>
          </cell>
          <cell r="F1216">
            <v>3</v>
          </cell>
          <cell r="G1216">
            <v>2000</v>
          </cell>
          <cell r="H1216">
            <v>2700</v>
          </cell>
          <cell r="I1216">
            <v>271</v>
          </cell>
          <cell r="K1216" t="str">
            <v>Fornitura</v>
          </cell>
          <cell r="M1216">
            <v>0</v>
          </cell>
          <cell r="N1216">
            <v>0</v>
          </cell>
          <cell r="P1216">
            <v>0</v>
          </cell>
          <cell r="Q1216">
            <v>0</v>
          </cell>
          <cell r="R1216">
            <v>0</v>
          </cell>
          <cell r="S1216" t="str">
            <v>Pieza</v>
          </cell>
          <cell r="T1216">
            <v>0</v>
          </cell>
          <cell r="V1216" t="str">
            <v>FC</v>
          </cell>
        </row>
        <row r="1217">
          <cell r="A1217">
            <v>136</v>
          </cell>
          <cell r="B1217">
            <v>2017</v>
          </cell>
          <cell r="C1217">
            <v>8300</v>
          </cell>
          <cell r="D1217">
            <v>2</v>
          </cell>
          <cell r="E1217">
            <v>3</v>
          </cell>
          <cell r="F1217">
            <v>3</v>
          </cell>
          <cell r="G1217">
            <v>2000</v>
          </cell>
          <cell r="H1217">
            <v>2700</v>
          </cell>
          <cell r="I1217">
            <v>271</v>
          </cell>
          <cell r="K1217" t="str">
            <v>Funda lateral</v>
          </cell>
          <cell r="M1217">
            <v>0</v>
          </cell>
          <cell r="N1217">
            <v>0</v>
          </cell>
          <cell r="P1217">
            <v>0</v>
          </cell>
          <cell r="Q1217">
            <v>0</v>
          </cell>
          <cell r="R1217">
            <v>0</v>
          </cell>
          <cell r="S1217" t="str">
            <v>Pieza</v>
          </cell>
          <cell r="T1217">
            <v>0</v>
          </cell>
          <cell r="V1217" t="str">
            <v>FC</v>
          </cell>
        </row>
        <row r="1218">
          <cell r="A1218">
            <v>137</v>
          </cell>
          <cell r="B1218">
            <v>2017</v>
          </cell>
          <cell r="C1218">
            <v>8300</v>
          </cell>
          <cell r="D1218">
            <v>2</v>
          </cell>
          <cell r="E1218">
            <v>3</v>
          </cell>
          <cell r="F1218">
            <v>3</v>
          </cell>
          <cell r="G1218">
            <v>2000</v>
          </cell>
          <cell r="H1218">
            <v>2700</v>
          </cell>
          <cell r="I1218">
            <v>271</v>
          </cell>
          <cell r="K1218" t="str">
            <v>Gorra tipo beisbolera</v>
          </cell>
          <cell r="M1218">
            <v>0</v>
          </cell>
          <cell r="N1218">
            <v>0</v>
          </cell>
          <cell r="P1218">
            <v>0</v>
          </cell>
          <cell r="Q1218">
            <v>0</v>
          </cell>
          <cell r="R1218">
            <v>0</v>
          </cell>
          <cell r="S1218" t="str">
            <v>Pieza</v>
          </cell>
          <cell r="T1218">
            <v>0</v>
          </cell>
          <cell r="V1218" t="str">
            <v>FC</v>
          </cell>
        </row>
        <row r="1219">
          <cell r="A1219">
            <v>138</v>
          </cell>
          <cell r="B1219">
            <v>2017</v>
          </cell>
          <cell r="C1219">
            <v>8300</v>
          </cell>
          <cell r="D1219">
            <v>2</v>
          </cell>
          <cell r="E1219">
            <v>3</v>
          </cell>
          <cell r="F1219">
            <v>3</v>
          </cell>
          <cell r="G1219">
            <v>2000</v>
          </cell>
          <cell r="H1219">
            <v>2700</v>
          </cell>
          <cell r="I1219">
            <v>271</v>
          </cell>
          <cell r="K1219" t="str">
            <v>Guantes de gala</v>
          </cell>
          <cell r="M1219">
            <v>0</v>
          </cell>
          <cell r="N1219">
            <v>0</v>
          </cell>
          <cell r="P1219">
            <v>0</v>
          </cell>
          <cell r="Q1219">
            <v>0</v>
          </cell>
          <cell r="R1219">
            <v>0</v>
          </cell>
          <cell r="S1219" t="str">
            <v>Par</v>
          </cell>
          <cell r="T1219">
            <v>0</v>
          </cell>
          <cell r="V1219" t="str">
            <v>FC</v>
          </cell>
        </row>
        <row r="1220">
          <cell r="A1220">
            <v>139</v>
          </cell>
          <cell r="B1220">
            <v>2017</v>
          </cell>
          <cell r="C1220">
            <v>8300</v>
          </cell>
          <cell r="D1220">
            <v>2</v>
          </cell>
          <cell r="E1220">
            <v>3</v>
          </cell>
          <cell r="F1220">
            <v>3</v>
          </cell>
          <cell r="G1220">
            <v>2000</v>
          </cell>
          <cell r="H1220">
            <v>2700</v>
          </cell>
          <cell r="I1220">
            <v>271</v>
          </cell>
          <cell r="K1220" t="str">
            <v>Impermeable</v>
          </cell>
          <cell r="M1220">
            <v>0</v>
          </cell>
          <cell r="N1220">
            <v>0</v>
          </cell>
          <cell r="P1220">
            <v>0</v>
          </cell>
          <cell r="Q1220">
            <v>0</v>
          </cell>
          <cell r="R1220">
            <v>0</v>
          </cell>
          <cell r="S1220" t="str">
            <v>Pieza</v>
          </cell>
          <cell r="T1220">
            <v>0</v>
          </cell>
          <cell r="V1220" t="str">
            <v>FC</v>
          </cell>
        </row>
        <row r="1221">
          <cell r="A1221">
            <v>140</v>
          </cell>
          <cell r="B1221">
            <v>2017</v>
          </cell>
          <cell r="C1221">
            <v>8300</v>
          </cell>
          <cell r="D1221">
            <v>2</v>
          </cell>
          <cell r="E1221">
            <v>3</v>
          </cell>
          <cell r="F1221">
            <v>3</v>
          </cell>
          <cell r="G1221">
            <v>2000</v>
          </cell>
          <cell r="H1221">
            <v>2700</v>
          </cell>
          <cell r="I1221">
            <v>271</v>
          </cell>
          <cell r="K1221" t="str">
            <v>Insignias y divisas</v>
          </cell>
          <cell r="M1221">
            <v>0</v>
          </cell>
          <cell r="N1221">
            <v>0</v>
          </cell>
          <cell r="P1221">
            <v>0</v>
          </cell>
          <cell r="Q1221">
            <v>0</v>
          </cell>
          <cell r="R1221">
            <v>0</v>
          </cell>
          <cell r="S1221" t="str">
            <v>Pieza</v>
          </cell>
          <cell r="T1221">
            <v>0</v>
          </cell>
          <cell r="V1221" t="str">
            <v>FC</v>
          </cell>
        </row>
        <row r="1222">
          <cell r="A1222">
            <v>141</v>
          </cell>
          <cell r="B1222">
            <v>2017</v>
          </cell>
          <cell r="C1222">
            <v>8300</v>
          </cell>
          <cell r="D1222">
            <v>2</v>
          </cell>
          <cell r="E1222">
            <v>3</v>
          </cell>
          <cell r="F1222">
            <v>3</v>
          </cell>
          <cell r="G1222">
            <v>2000</v>
          </cell>
          <cell r="H1222">
            <v>2700</v>
          </cell>
          <cell r="I1222">
            <v>271</v>
          </cell>
          <cell r="K1222" t="str">
            <v>Kepí</v>
          </cell>
          <cell r="M1222">
            <v>0</v>
          </cell>
          <cell r="N1222">
            <v>0</v>
          </cell>
          <cell r="P1222">
            <v>0</v>
          </cell>
          <cell r="Q1222">
            <v>0</v>
          </cell>
          <cell r="R1222">
            <v>0</v>
          </cell>
          <cell r="S1222" t="str">
            <v>Pieza</v>
          </cell>
          <cell r="T1222">
            <v>0</v>
          </cell>
          <cell r="V1222" t="str">
            <v>FC</v>
          </cell>
        </row>
        <row r="1223">
          <cell r="A1223">
            <v>142</v>
          </cell>
          <cell r="B1223">
            <v>2017</v>
          </cell>
          <cell r="C1223">
            <v>8300</v>
          </cell>
          <cell r="D1223">
            <v>2</v>
          </cell>
          <cell r="E1223">
            <v>3</v>
          </cell>
          <cell r="F1223">
            <v>3</v>
          </cell>
          <cell r="G1223">
            <v>2000</v>
          </cell>
          <cell r="H1223">
            <v>2700</v>
          </cell>
          <cell r="I1223">
            <v>271</v>
          </cell>
          <cell r="K1223" t="str">
            <v>Overol táctico</v>
          </cell>
          <cell r="M1223">
            <v>0</v>
          </cell>
          <cell r="N1223">
            <v>0</v>
          </cell>
          <cell r="P1223">
            <v>0</v>
          </cell>
          <cell r="Q1223">
            <v>0</v>
          </cell>
          <cell r="R1223">
            <v>0</v>
          </cell>
          <cell r="S1223" t="str">
            <v>Pieza</v>
          </cell>
          <cell r="T1223">
            <v>0</v>
          </cell>
          <cell r="V1223" t="str">
            <v>FC</v>
          </cell>
        </row>
        <row r="1224">
          <cell r="A1224">
            <v>143</v>
          </cell>
          <cell r="B1224">
            <v>2017</v>
          </cell>
          <cell r="C1224">
            <v>8300</v>
          </cell>
          <cell r="D1224">
            <v>2</v>
          </cell>
          <cell r="E1224">
            <v>3</v>
          </cell>
          <cell r="F1224">
            <v>3</v>
          </cell>
          <cell r="G1224">
            <v>2000</v>
          </cell>
          <cell r="H1224">
            <v>2700</v>
          </cell>
          <cell r="I1224">
            <v>271</v>
          </cell>
          <cell r="K1224" t="str">
            <v>Pantalón (especificar)</v>
          </cell>
          <cell r="L1224">
            <v>1235000</v>
          </cell>
          <cell r="M1224">
            <v>0</v>
          </cell>
          <cell r="N1224">
            <v>1235000</v>
          </cell>
          <cell r="P1224">
            <v>0</v>
          </cell>
          <cell r="Q1224">
            <v>0</v>
          </cell>
          <cell r="R1224">
            <v>1235000</v>
          </cell>
          <cell r="S1224" t="str">
            <v>Pieza</v>
          </cell>
          <cell r="T1224">
            <v>650</v>
          </cell>
          <cell r="V1224" t="str">
            <v>FC</v>
          </cell>
        </row>
        <row r="1225">
          <cell r="A1225">
            <v>144</v>
          </cell>
          <cell r="B1225">
            <v>2017</v>
          </cell>
          <cell r="C1225">
            <v>8300</v>
          </cell>
          <cell r="D1225">
            <v>2</v>
          </cell>
          <cell r="E1225">
            <v>3</v>
          </cell>
          <cell r="F1225">
            <v>3</v>
          </cell>
          <cell r="G1225">
            <v>2000</v>
          </cell>
          <cell r="H1225">
            <v>2700</v>
          </cell>
          <cell r="I1225">
            <v>271</v>
          </cell>
          <cell r="K1225" t="str">
            <v>Pantalonera</v>
          </cell>
          <cell r="L1225">
            <v>0</v>
          </cell>
          <cell r="M1225">
            <v>0</v>
          </cell>
          <cell r="N1225">
            <v>0</v>
          </cell>
          <cell r="P1225">
            <v>0</v>
          </cell>
          <cell r="Q1225">
            <v>0</v>
          </cell>
          <cell r="R1225">
            <v>0</v>
          </cell>
          <cell r="S1225" t="str">
            <v>Pieza</v>
          </cell>
          <cell r="T1225">
            <v>0</v>
          </cell>
          <cell r="V1225" t="str">
            <v>FC</v>
          </cell>
        </row>
        <row r="1226">
          <cell r="A1226">
            <v>145</v>
          </cell>
          <cell r="B1226">
            <v>2017</v>
          </cell>
          <cell r="C1226">
            <v>8300</v>
          </cell>
          <cell r="D1226">
            <v>2</v>
          </cell>
          <cell r="E1226">
            <v>3</v>
          </cell>
          <cell r="F1226">
            <v>3</v>
          </cell>
          <cell r="G1226">
            <v>2000</v>
          </cell>
          <cell r="H1226">
            <v>2700</v>
          </cell>
          <cell r="I1226">
            <v>271</v>
          </cell>
          <cell r="K1226" t="str">
            <v>Pasa montañas táctico</v>
          </cell>
          <cell r="L1226">
            <v>0</v>
          </cell>
          <cell r="M1226">
            <v>0</v>
          </cell>
          <cell r="N1226">
            <v>0</v>
          </cell>
          <cell r="P1226">
            <v>0</v>
          </cell>
          <cell r="Q1226">
            <v>0</v>
          </cell>
          <cell r="R1226">
            <v>0</v>
          </cell>
          <cell r="S1226" t="str">
            <v>Pieza</v>
          </cell>
          <cell r="T1226">
            <v>0</v>
          </cell>
          <cell r="V1226" t="str">
            <v>FC</v>
          </cell>
        </row>
        <row r="1227">
          <cell r="A1227">
            <v>146</v>
          </cell>
          <cell r="B1227">
            <v>2017</v>
          </cell>
          <cell r="C1227">
            <v>8300</v>
          </cell>
          <cell r="D1227">
            <v>2</v>
          </cell>
          <cell r="E1227">
            <v>3</v>
          </cell>
          <cell r="F1227">
            <v>3</v>
          </cell>
          <cell r="G1227">
            <v>2000</v>
          </cell>
          <cell r="H1227">
            <v>2700</v>
          </cell>
          <cell r="I1227">
            <v>271</v>
          </cell>
          <cell r="K1227" t="str">
            <v>Pisa cuello</v>
          </cell>
          <cell r="L1227">
            <v>0</v>
          </cell>
          <cell r="M1227">
            <v>0</v>
          </cell>
          <cell r="N1227">
            <v>0</v>
          </cell>
          <cell r="P1227">
            <v>0</v>
          </cell>
          <cell r="Q1227">
            <v>0</v>
          </cell>
          <cell r="R1227">
            <v>0</v>
          </cell>
          <cell r="S1227" t="str">
            <v>Pieza</v>
          </cell>
          <cell r="T1227">
            <v>0</v>
          </cell>
          <cell r="V1227" t="str">
            <v>FC</v>
          </cell>
        </row>
        <row r="1228">
          <cell r="A1228">
            <v>147</v>
          </cell>
          <cell r="B1228">
            <v>2017</v>
          </cell>
          <cell r="C1228">
            <v>8300</v>
          </cell>
          <cell r="D1228">
            <v>2</v>
          </cell>
          <cell r="E1228">
            <v>3</v>
          </cell>
          <cell r="F1228">
            <v>3</v>
          </cell>
          <cell r="G1228">
            <v>2000</v>
          </cell>
          <cell r="H1228">
            <v>2700</v>
          </cell>
          <cell r="I1228">
            <v>271</v>
          </cell>
          <cell r="K1228" t="str">
            <v>Playera (especificar)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 t="str">
            <v>Pieza</v>
          </cell>
          <cell r="T1228">
            <v>0</v>
          </cell>
          <cell r="V1228" t="str">
            <v>FC</v>
          </cell>
        </row>
        <row r="1229">
          <cell r="A1229">
            <v>148</v>
          </cell>
          <cell r="B1229">
            <v>2017</v>
          </cell>
          <cell r="C1229">
            <v>8300</v>
          </cell>
          <cell r="D1229">
            <v>2</v>
          </cell>
          <cell r="E1229">
            <v>3</v>
          </cell>
          <cell r="F1229">
            <v>3</v>
          </cell>
          <cell r="G1229">
            <v>2000</v>
          </cell>
          <cell r="H1229">
            <v>2700</v>
          </cell>
          <cell r="I1229">
            <v>271</v>
          </cell>
          <cell r="K1229" t="str">
            <v>Porta bastón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 t="str">
            <v>Pieza</v>
          </cell>
          <cell r="T1229">
            <v>0</v>
          </cell>
          <cell r="V1229" t="str">
            <v>FC</v>
          </cell>
        </row>
        <row r="1230">
          <cell r="A1230">
            <v>149</v>
          </cell>
          <cell r="B1230">
            <v>2017</v>
          </cell>
          <cell r="C1230">
            <v>8300</v>
          </cell>
          <cell r="D1230">
            <v>2</v>
          </cell>
          <cell r="E1230">
            <v>3</v>
          </cell>
          <cell r="F1230">
            <v>3</v>
          </cell>
          <cell r="G1230">
            <v>2000</v>
          </cell>
          <cell r="H1230">
            <v>2700</v>
          </cell>
          <cell r="I1230">
            <v>271</v>
          </cell>
          <cell r="K1230" t="str">
            <v>Porta cargador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 t="str">
            <v>Pieza</v>
          </cell>
          <cell r="T1230">
            <v>0</v>
          </cell>
          <cell r="V1230" t="str">
            <v>FC</v>
          </cell>
        </row>
        <row r="1231">
          <cell r="A1231">
            <v>150</v>
          </cell>
          <cell r="B1231">
            <v>2017</v>
          </cell>
          <cell r="C1231">
            <v>8300</v>
          </cell>
          <cell r="D1231">
            <v>2</v>
          </cell>
          <cell r="E1231">
            <v>3</v>
          </cell>
          <cell r="F1231">
            <v>3</v>
          </cell>
          <cell r="G1231">
            <v>2000</v>
          </cell>
          <cell r="H1231">
            <v>2700</v>
          </cell>
          <cell r="I1231">
            <v>271</v>
          </cell>
          <cell r="K1231" t="str">
            <v>Porta esposas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 t="str">
            <v>Pieza</v>
          </cell>
          <cell r="T1231">
            <v>0</v>
          </cell>
          <cell r="V1231" t="str">
            <v>FC</v>
          </cell>
        </row>
        <row r="1232">
          <cell r="A1232">
            <v>151</v>
          </cell>
          <cell r="B1232">
            <v>2017</v>
          </cell>
          <cell r="C1232">
            <v>8300</v>
          </cell>
          <cell r="D1232">
            <v>2</v>
          </cell>
          <cell r="E1232">
            <v>3</v>
          </cell>
          <cell r="F1232">
            <v>3</v>
          </cell>
          <cell r="G1232">
            <v>2000</v>
          </cell>
          <cell r="H1232">
            <v>2700</v>
          </cell>
          <cell r="I1232">
            <v>271</v>
          </cell>
          <cell r="K1232" t="str">
            <v>Porta fusil táctico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 t="str">
            <v>Pieza</v>
          </cell>
          <cell r="T1232">
            <v>0</v>
          </cell>
          <cell r="V1232" t="str">
            <v>FC</v>
          </cell>
        </row>
        <row r="1233">
          <cell r="A1233">
            <v>152</v>
          </cell>
          <cell r="B1233">
            <v>2017</v>
          </cell>
          <cell r="C1233">
            <v>8300</v>
          </cell>
          <cell r="D1233">
            <v>2</v>
          </cell>
          <cell r="E1233">
            <v>3</v>
          </cell>
          <cell r="F1233">
            <v>3</v>
          </cell>
          <cell r="G1233">
            <v>2000</v>
          </cell>
          <cell r="H1233">
            <v>2700</v>
          </cell>
          <cell r="I1233">
            <v>271</v>
          </cell>
          <cell r="K1233" t="str">
            <v>Porta lámpara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 t="str">
            <v>Pieza</v>
          </cell>
          <cell r="T1233">
            <v>0</v>
          </cell>
          <cell r="V1233" t="str">
            <v>FC</v>
          </cell>
        </row>
        <row r="1234">
          <cell r="A1234">
            <v>153</v>
          </cell>
          <cell r="B1234">
            <v>2017</v>
          </cell>
          <cell r="C1234">
            <v>8300</v>
          </cell>
          <cell r="D1234">
            <v>2</v>
          </cell>
          <cell r="E1234">
            <v>3</v>
          </cell>
          <cell r="F1234">
            <v>3</v>
          </cell>
          <cell r="G1234">
            <v>2000</v>
          </cell>
          <cell r="H1234">
            <v>2700</v>
          </cell>
          <cell r="I1234">
            <v>271</v>
          </cell>
          <cell r="K1234" t="str">
            <v>Porta radio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 t="str">
            <v>Pieza</v>
          </cell>
          <cell r="T1234">
            <v>0</v>
          </cell>
          <cell r="V1234" t="str">
            <v>FC</v>
          </cell>
        </row>
        <row r="1235">
          <cell r="A1235">
            <v>154</v>
          </cell>
          <cell r="B1235">
            <v>2017</v>
          </cell>
          <cell r="C1235">
            <v>8300</v>
          </cell>
          <cell r="D1235">
            <v>2</v>
          </cell>
          <cell r="E1235">
            <v>3</v>
          </cell>
          <cell r="F1235">
            <v>3</v>
          </cell>
          <cell r="G1235">
            <v>2000</v>
          </cell>
          <cell r="H1235">
            <v>2700</v>
          </cell>
          <cell r="I1235">
            <v>271</v>
          </cell>
          <cell r="K1235" t="str">
            <v>Porta silbato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 t="str">
            <v>Pieza</v>
          </cell>
          <cell r="T1235">
            <v>0</v>
          </cell>
          <cell r="V1235" t="str">
            <v>FC</v>
          </cell>
        </row>
        <row r="1236">
          <cell r="A1236">
            <v>155</v>
          </cell>
          <cell r="B1236">
            <v>2017</v>
          </cell>
          <cell r="C1236">
            <v>8300</v>
          </cell>
          <cell r="D1236">
            <v>2</v>
          </cell>
          <cell r="E1236">
            <v>3</v>
          </cell>
          <cell r="F1236">
            <v>3</v>
          </cell>
          <cell r="G1236">
            <v>2000</v>
          </cell>
          <cell r="H1236">
            <v>2700</v>
          </cell>
          <cell r="I1236">
            <v>271</v>
          </cell>
          <cell r="K1236" t="str">
            <v>Rompevientos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 t="str">
            <v>Pieza</v>
          </cell>
          <cell r="T1236">
            <v>0</v>
          </cell>
          <cell r="V1236" t="str">
            <v>FC</v>
          </cell>
        </row>
        <row r="1237">
          <cell r="A1237">
            <v>156</v>
          </cell>
          <cell r="B1237">
            <v>2017</v>
          </cell>
          <cell r="C1237">
            <v>8300</v>
          </cell>
          <cell r="D1237">
            <v>2</v>
          </cell>
          <cell r="E1237">
            <v>3</v>
          </cell>
          <cell r="F1237">
            <v>3</v>
          </cell>
          <cell r="G1237">
            <v>2000</v>
          </cell>
          <cell r="H1237">
            <v>2700</v>
          </cell>
          <cell r="I1237">
            <v>271</v>
          </cell>
          <cell r="K1237" t="str">
            <v>Saco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 t="str">
            <v>Pieza</v>
          </cell>
          <cell r="T1237">
            <v>0</v>
          </cell>
          <cell r="V1237" t="str">
            <v>FC</v>
          </cell>
        </row>
        <row r="1238">
          <cell r="A1238">
            <v>157</v>
          </cell>
          <cell r="B1238">
            <v>2017</v>
          </cell>
          <cell r="C1238">
            <v>8300</v>
          </cell>
          <cell r="D1238">
            <v>2</v>
          </cell>
          <cell r="E1238">
            <v>3</v>
          </cell>
          <cell r="F1238">
            <v>3</v>
          </cell>
          <cell r="G1238">
            <v>2000</v>
          </cell>
          <cell r="H1238">
            <v>2700</v>
          </cell>
          <cell r="I1238">
            <v>271</v>
          </cell>
          <cell r="K1238" t="str">
            <v>Short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 t="str">
            <v>Pieza</v>
          </cell>
          <cell r="T1238">
            <v>0</v>
          </cell>
          <cell r="V1238" t="str">
            <v>FC</v>
          </cell>
        </row>
        <row r="1239">
          <cell r="A1239">
            <v>158</v>
          </cell>
          <cell r="B1239">
            <v>2017</v>
          </cell>
          <cell r="C1239">
            <v>8300</v>
          </cell>
          <cell r="D1239">
            <v>2</v>
          </cell>
          <cell r="E1239">
            <v>3</v>
          </cell>
          <cell r="F1239">
            <v>3</v>
          </cell>
          <cell r="G1239">
            <v>2000</v>
          </cell>
          <cell r="H1239">
            <v>2700</v>
          </cell>
          <cell r="I1239">
            <v>271</v>
          </cell>
          <cell r="K1239" t="str">
            <v>Sudadera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 t="str">
            <v>Pieza</v>
          </cell>
          <cell r="T1239">
            <v>0</v>
          </cell>
          <cell r="V1239" t="str">
            <v>FC</v>
          </cell>
        </row>
        <row r="1240">
          <cell r="A1240">
            <v>159</v>
          </cell>
          <cell r="B1240">
            <v>2017</v>
          </cell>
          <cell r="C1240">
            <v>8300</v>
          </cell>
          <cell r="D1240">
            <v>2</v>
          </cell>
          <cell r="E1240">
            <v>3</v>
          </cell>
          <cell r="F1240">
            <v>3</v>
          </cell>
          <cell r="G1240">
            <v>2000</v>
          </cell>
          <cell r="H1240">
            <v>2700</v>
          </cell>
          <cell r="I1240">
            <v>271</v>
          </cell>
          <cell r="K1240" t="str">
            <v>Tenis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 t="str">
            <v>Par</v>
          </cell>
          <cell r="T1240">
            <v>0</v>
          </cell>
          <cell r="V1240" t="str">
            <v>FC</v>
          </cell>
        </row>
        <row r="1241">
          <cell r="A1241">
            <v>160</v>
          </cell>
          <cell r="B1241">
            <v>2017</v>
          </cell>
          <cell r="C1241">
            <v>8300</v>
          </cell>
          <cell r="D1241">
            <v>2</v>
          </cell>
          <cell r="E1241">
            <v>3</v>
          </cell>
          <cell r="F1241">
            <v>3</v>
          </cell>
          <cell r="G1241">
            <v>2000</v>
          </cell>
          <cell r="H1241">
            <v>2700</v>
          </cell>
          <cell r="I1241">
            <v>271</v>
          </cell>
          <cell r="K1241" t="str">
            <v>Tocado con bordado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 t="str">
            <v>Pieza</v>
          </cell>
          <cell r="T1241">
            <v>0</v>
          </cell>
          <cell r="V1241" t="str">
            <v>FC</v>
          </cell>
        </row>
        <row r="1242">
          <cell r="A1242">
            <v>161</v>
          </cell>
          <cell r="B1242">
            <v>2017</v>
          </cell>
          <cell r="C1242">
            <v>8300</v>
          </cell>
          <cell r="D1242">
            <v>2</v>
          </cell>
          <cell r="E1242">
            <v>3</v>
          </cell>
          <cell r="F1242">
            <v>3</v>
          </cell>
          <cell r="G1242">
            <v>2000</v>
          </cell>
          <cell r="H1242">
            <v>2700</v>
          </cell>
          <cell r="I1242">
            <v>271</v>
          </cell>
          <cell r="K1242" t="str">
            <v>Traje de gala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 t="str">
            <v>Pieza</v>
          </cell>
          <cell r="T1242">
            <v>0</v>
          </cell>
          <cell r="V1242" t="str">
            <v>FC</v>
          </cell>
        </row>
        <row r="1243">
          <cell r="A1243">
            <v>162</v>
          </cell>
          <cell r="B1243">
            <v>2017</v>
          </cell>
          <cell r="C1243">
            <v>8300</v>
          </cell>
          <cell r="D1243">
            <v>2</v>
          </cell>
          <cell r="E1243">
            <v>3</v>
          </cell>
          <cell r="F1243">
            <v>3</v>
          </cell>
          <cell r="G1243">
            <v>2000</v>
          </cell>
          <cell r="H1243">
            <v>2700</v>
          </cell>
          <cell r="I1243">
            <v>271</v>
          </cell>
          <cell r="K1243" t="str">
            <v>Traje táctico completo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 t="str">
            <v>Pieza</v>
          </cell>
          <cell r="T1243">
            <v>0</v>
          </cell>
          <cell r="V1243" t="str">
            <v>FC</v>
          </cell>
        </row>
        <row r="1244">
          <cell r="A1244">
            <v>163</v>
          </cell>
          <cell r="B1244">
            <v>2017</v>
          </cell>
          <cell r="C1244">
            <v>8300</v>
          </cell>
          <cell r="D1244">
            <v>2</v>
          </cell>
          <cell r="E1244">
            <v>3</v>
          </cell>
          <cell r="F1244">
            <v>3</v>
          </cell>
          <cell r="G1244">
            <v>2000</v>
          </cell>
          <cell r="H1244">
            <v>2700</v>
          </cell>
          <cell r="I1244">
            <v>271</v>
          </cell>
          <cell r="K1244" t="str">
            <v>Zapato tipo choclo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 t="str">
            <v>Par</v>
          </cell>
          <cell r="T1244">
            <v>0</v>
          </cell>
          <cell r="V1244" t="str">
            <v>FC</v>
          </cell>
        </row>
        <row r="1245">
          <cell r="A1245">
            <v>164</v>
          </cell>
          <cell r="B1245">
            <v>2017</v>
          </cell>
          <cell r="C1245">
            <v>8300</v>
          </cell>
          <cell r="D1245">
            <v>2</v>
          </cell>
          <cell r="E1245">
            <v>3</v>
          </cell>
          <cell r="F1245">
            <v>3</v>
          </cell>
          <cell r="G1245">
            <v>2000</v>
          </cell>
          <cell r="H1245">
            <v>2700</v>
          </cell>
          <cell r="I1245">
            <v>275</v>
          </cell>
          <cell r="K1245" t="str">
            <v>Blancos y otros productos textiles, excepto prendas de vestir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T1245">
            <v>0</v>
          </cell>
        </row>
        <row r="1246">
          <cell r="A1246">
            <v>165</v>
          </cell>
          <cell r="B1246">
            <v>2017</v>
          </cell>
          <cell r="C1246">
            <v>8300</v>
          </cell>
          <cell r="D1246">
            <v>2</v>
          </cell>
          <cell r="E1246">
            <v>3</v>
          </cell>
          <cell r="F1246">
            <v>3</v>
          </cell>
          <cell r="G1246">
            <v>2000</v>
          </cell>
          <cell r="H1246">
            <v>2700</v>
          </cell>
          <cell r="I1246">
            <v>275</v>
          </cell>
          <cell r="J1246">
            <v>1</v>
          </cell>
          <cell r="K1246" t="str">
            <v xml:space="preserve">Blancos 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 t="str">
            <v>Pieza</v>
          </cell>
          <cell r="T1246">
            <v>0</v>
          </cell>
          <cell r="V1246" t="str">
            <v>FC</v>
          </cell>
        </row>
        <row r="1247">
          <cell r="A1247">
            <v>166</v>
          </cell>
          <cell r="B1247">
            <v>2017</v>
          </cell>
          <cell r="C1247">
            <v>8300</v>
          </cell>
          <cell r="D1247">
            <v>2</v>
          </cell>
          <cell r="E1247">
            <v>3</v>
          </cell>
          <cell r="F1247">
            <v>3</v>
          </cell>
          <cell r="G1247">
            <v>2000</v>
          </cell>
          <cell r="H1247">
            <v>2700</v>
          </cell>
          <cell r="I1247">
            <v>275</v>
          </cell>
          <cell r="J1247">
            <v>2</v>
          </cell>
          <cell r="K1247" t="str">
            <v>Colchones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 t="str">
            <v>Pieza</v>
          </cell>
          <cell r="T1247">
            <v>0</v>
          </cell>
          <cell r="V1247" t="str">
            <v>FC</v>
          </cell>
        </row>
        <row r="1248">
          <cell r="A1248">
            <v>167</v>
          </cell>
          <cell r="B1248">
            <v>2017</v>
          </cell>
          <cell r="C1248">
            <v>8300</v>
          </cell>
          <cell r="D1248">
            <v>2</v>
          </cell>
          <cell r="E1248">
            <v>3</v>
          </cell>
          <cell r="F1248">
            <v>3</v>
          </cell>
          <cell r="G1248">
            <v>2000</v>
          </cell>
          <cell r="H1248">
            <v>2800</v>
          </cell>
          <cell r="K1248" t="str">
            <v>Materiales y Suministros para Seguridad</v>
          </cell>
          <cell r="L1248">
            <v>1950000</v>
          </cell>
          <cell r="M1248">
            <v>0</v>
          </cell>
          <cell r="N1248">
            <v>1950000</v>
          </cell>
          <cell r="O1248">
            <v>0</v>
          </cell>
          <cell r="P1248">
            <v>0</v>
          </cell>
          <cell r="Q1248">
            <v>0</v>
          </cell>
          <cell r="R1248">
            <v>1950000</v>
          </cell>
          <cell r="T1248">
            <v>0</v>
          </cell>
        </row>
        <row r="1249">
          <cell r="A1249">
            <v>168</v>
          </cell>
          <cell r="B1249">
            <v>2017</v>
          </cell>
          <cell r="C1249">
            <v>8300</v>
          </cell>
          <cell r="D1249">
            <v>2</v>
          </cell>
          <cell r="E1249">
            <v>3</v>
          </cell>
          <cell r="F1249">
            <v>3</v>
          </cell>
          <cell r="G1249">
            <v>2000</v>
          </cell>
          <cell r="H1249">
            <v>2800</v>
          </cell>
          <cell r="I1249">
            <v>282</v>
          </cell>
          <cell r="K1249" t="str">
            <v xml:space="preserve">Materiales de seguridad </v>
          </cell>
          <cell r="L1249">
            <v>1950000</v>
          </cell>
          <cell r="M1249">
            <v>0</v>
          </cell>
          <cell r="N1249">
            <v>1950000</v>
          </cell>
          <cell r="O1249">
            <v>0</v>
          </cell>
          <cell r="P1249">
            <v>0</v>
          </cell>
          <cell r="Q1249">
            <v>0</v>
          </cell>
          <cell r="R1249">
            <v>1950000</v>
          </cell>
          <cell r="S1249" t="str">
            <v xml:space="preserve"> </v>
          </cell>
          <cell r="T1249">
            <v>0</v>
          </cell>
          <cell r="V1249" t="str">
            <v xml:space="preserve"> </v>
          </cell>
        </row>
        <row r="1250">
          <cell r="A1250">
            <v>169</v>
          </cell>
          <cell r="B1250">
            <v>2017</v>
          </cell>
          <cell r="C1250">
            <v>8300</v>
          </cell>
          <cell r="D1250">
            <v>2</v>
          </cell>
          <cell r="E1250">
            <v>3</v>
          </cell>
          <cell r="F1250">
            <v>3</v>
          </cell>
          <cell r="G1250">
            <v>2000</v>
          </cell>
          <cell r="H1250">
            <v>2800</v>
          </cell>
          <cell r="I1250">
            <v>282</v>
          </cell>
          <cell r="J1250">
            <v>1</v>
          </cell>
          <cell r="K1250" t="str">
            <v>Materiales de seguridad para Secretaría de Seguridad Pública Estatal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 t="str">
            <v>Pieza</v>
          </cell>
          <cell r="V1250" t="str">
            <v>FC</v>
          </cell>
        </row>
        <row r="1251">
          <cell r="A1251">
            <v>170</v>
          </cell>
          <cell r="B1251">
            <v>2017</v>
          </cell>
          <cell r="C1251">
            <v>8300</v>
          </cell>
          <cell r="D1251">
            <v>2</v>
          </cell>
          <cell r="E1251">
            <v>3</v>
          </cell>
          <cell r="F1251">
            <v>3</v>
          </cell>
          <cell r="G1251">
            <v>2000</v>
          </cell>
          <cell r="H1251">
            <v>2800</v>
          </cell>
          <cell r="I1251">
            <v>282</v>
          </cell>
          <cell r="K1251" t="str">
            <v>Cargador de arma corta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 t="str">
            <v>Pieza</v>
          </cell>
          <cell r="T1251">
            <v>0</v>
          </cell>
          <cell r="V1251" t="str">
            <v>FC</v>
          </cell>
        </row>
        <row r="1252">
          <cell r="A1252">
            <v>171</v>
          </cell>
          <cell r="B1252">
            <v>2017</v>
          </cell>
          <cell r="C1252">
            <v>8300</v>
          </cell>
          <cell r="D1252">
            <v>2</v>
          </cell>
          <cell r="E1252">
            <v>3</v>
          </cell>
          <cell r="F1252">
            <v>3</v>
          </cell>
          <cell r="G1252">
            <v>2000</v>
          </cell>
          <cell r="H1252">
            <v>2800</v>
          </cell>
          <cell r="I1252">
            <v>282</v>
          </cell>
          <cell r="K1252" t="str">
            <v>Cargador de arma larga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 t="str">
            <v>Pieza</v>
          </cell>
          <cell r="T1252">
            <v>0</v>
          </cell>
          <cell r="V1252" t="str">
            <v>FC</v>
          </cell>
        </row>
        <row r="1253">
          <cell r="A1253">
            <v>172</v>
          </cell>
          <cell r="B1253">
            <v>2017</v>
          </cell>
          <cell r="C1253">
            <v>8300</v>
          </cell>
          <cell r="D1253">
            <v>2</v>
          </cell>
          <cell r="E1253">
            <v>3</v>
          </cell>
          <cell r="F1253">
            <v>3</v>
          </cell>
          <cell r="G1253">
            <v>2000</v>
          </cell>
          <cell r="H1253">
            <v>2800</v>
          </cell>
          <cell r="I1253">
            <v>282</v>
          </cell>
          <cell r="K1253" t="str">
            <v>Gas lacrimógeno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 t="str">
            <v>Pieza</v>
          </cell>
          <cell r="T1253">
            <v>0</v>
          </cell>
          <cell r="V1253" t="str">
            <v>FC</v>
          </cell>
        </row>
        <row r="1254">
          <cell r="A1254">
            <v>173</v>
          </cell>
          <cell r="B1254">
            <v>2017</v>
          </cell>
          <cell r="C1254">
            <v>8300</v>
          </cell>
          <cell r="D1254">
            <v>2</v>
          </cell>
          <cell r="E1254">
            <v>3</v>
          </cell>
          <cell r="F1254">
            <v>3</v>
          </cell>
          <cell r="G1254">
            <v>2000</v>
          </cell>
          <cell r="H1254">
            <v>2800</v>
          </cell>
          <cell r="I1254">
            <v>282</v>
          </cell>
          <cell r="K1254" t="str">
            <v>Granada de humo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 t="str">
            <v>Pieza</v>
          </cell>
          <cell r="T1254">
            <v>0</v>
          </cell>
          <cell r="V1254" t="str">
            <v>FC</v>
          </cell>
        </row>
        <row r="1255">
          <cell r="A1255">
            <v>174</v>
          </cell>
          <cell r="B1255">
            <v>2017</v>
          </cell>
          <cell r="C1255">
            <v>8300</v>
          </cell>
          <cell r="D1255">
            <v>2</v>
          </cell>
          <cell r="E1255">
            <v>3</v>
          </cell>
          <cell r="F1255">
            <v>3</v>
          </cell>
          <cell r="G1255">
            <v>2000</v>
          </cell>
          <cell r="H1255">
            <v>2800</v>
          </cell>
          <cell r="I1255">
            <v>282</v>
          </cell>
          <cell r="K1255" t="str">
            <v>Municiones para arma corta</v>
          </cell>
          <cell r="S1255" t="str">
            <v>Pieza</v>
          </cell>
          <cell r="V1255" t="str">
            <v>FC</v>
          </cell>
        </row>
        <row r="1256">
          <cell r="A1256">
            <v>175</v>
          </cell>
          <cell r="B1256">
            <v>2017</v>
          </cell>
          <cell r="C1256">
            <v>8300</v>
          </cell>
          <cell r="D1256">
            <v>2</v>
          </cell>
          <cell r="E1256">
            <v>3</v>
          </cell>
          <cell r="F1256">
            <v>3</v>
          </cell>
          <cell r="G1256">
            <v>2000</v>
          </cell>
          <cell r="H1256">
            <v>2800</v>
          </cell>
          <cell r="I1256">
            <v>282</v>
          </cell>
          <cell r="K1256" t="str">
            <v>Municiones para arma larga</v>
          </cell>
          <cell r="S1256" t="str">
            <v>Pieza</v>
          </cell>
          <cell r="V1256" t="str">
            <v>FC</v>
          </cell>
        </row>
        <row r="1257">
          <cell r="A1257">
            <v>176</v>
          </cell>
          <cell r="B1257">
            <v>2017</v>
          </cell>
          <cell r="C1257">
            <v>8300</v>
          </cell>
          <cell r="D1257">
            <v>2</v>
          </cell>
          <cell r="E1257">
            <v>3</v>
          </cell>
          <cell r="F1257">
            <v>3</v>
          </cell>
          <cell r="G1257">
            <v>2000</v>
          </cell>
          <cell r="H1257">
            <v>2800</v>
          </cell>
          <cell r="I1257">
            <v>282</v>
          </cell>
          <cell r="J1257">
            <v>2</v>
          </cell>
          <cell r="K1257" t="str">
            <v>Materiales de seguridad para Secretaría de Seguridad Pública Municipal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 t="str">
            <v>Pieza</v>
          </cell>
          <cell r="T1257">
            <v>0</v>
          </cell>
          <cell r="V1257" t="str">
            <v>FC/FM</v>
          </cell>
        </row>
        <row r="1258">
          <cell r="A1258">
            <v>177</v>
          </cell>
          <cell r="B1258">
            <v>2017</v>
          </cell>
          <cell r="C1258">
            <v>8300</v>
          </cell>
          <cell r="D1258">
            <v>2</v>
          </cell>
          <cell r="E1258">
            <v>3</v>
          </cell>
          <cell r="F1258">
            <v>3</v>
          </cell>
          <cell r="G1258">
            <v>2000</v>
          </cell>
          <cell r="H1258">
            <v>2800</v>
          </cell>
          <cell r="I1258">
            <v>282</v>
          </cell>
          <cell r="K1258" t="str">
            <v>Cargador de arma corta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 t="str">
            <v>Pieza</v>
          </cell>
          <cell r="T1258">
            <v>0</v>
          </cell>
          <cell r="V1258" t="str">
            <v>FC/FM</v>
          </cell>
        </row>
        <row r="1259">
          <cell r="A1259">
            <v>178</v>
          </cell>
          <cell r="B1259">
            <v>2017</v>
          </cell>
          <cell r="C1259">
            <v>8300</v>
          </cell>
          <cell r="D1259">
            <v>2</v>
          </cell>
          <cell r="E1259">
            <v>3</v>
          </cell>
          <cell r="F1259">
            <v>3</v>
          </cell>
          <cell r="G1259">
            <v>2000</v>
          </cell>
          <cell r="H1259">
            <v>2800</v>
          </cell>
          <cell r="I1259">
            <v>282</v>
          </cell>
          <cell r="K1259" t="str">
            <v>Cargador de arma larga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 t="str">
            <v>Pieza</v>
          </cell>
          <cell r="T1259">
            <v>0</v>
          </cell>
          <cell r="V1259" t="str">
            <v>FC/FM</v>
          </cell>
        </row>
        <row r="1260">
          <cell r="A1260">
            <v>179</v>
          </cell>
          <cell r="B1260">
            <v>2017</v>
          </cell>
          <cell r="C1260">
            <v>8300</v>
          </cell>
          <cell r="D1260">
            <v>2</v>
          </cell>
          <cell r="E1260">
            <v>3</v>
          </cell>
          <cell r="F1260">
            <v>3</v>
          </cell>
          <cell r="G1260">
            <v>2000</v>
          </cell>
          <cell r="H1260">
            <v>2800</v>
          </cell>
          <cell r="I1260">
            <v>282</v>
          </cell>
          <cell r="K1260" t="str">
            <v>Gas lacrimógeno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 t="str">
            <v>Pieza</v>
          </cell>
          <cell r="T1260">
            <v>0</v>
          </cell>
          <cell r="V1260" t="str">
            <v>FC/FM</v>
          </cell>
        </row>
        <row r="1261">
          <cell r="A1261">
            <v>180</v>
          </cell>
          <cell r="B1261">
            <v>2017</v>
          </cell>
          <cell r="C1261">
            <v>8300</v>
          </cell>
          <cell r="D1261">
            <v>2</v>
          </cell>
          <cell r="E1261">
            <v>3</v>
          </cell>
          <cell r="F1261">
            <v>3</v>
          </cell>
          <cell r="G1261">
            <v>2000</v>
          </cell>
          <cell r="H1261">
            <v>2800</v>
          </cell>
          <cell r="I1261">
            <v>282</v>
          </cell>
          <cell r="K1261" t="str">
            <v>Granada de humo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 t="str">
            <v>Pieza</v>
          </cell>
          <cell r="T1261">
            <v>0</v>
          </cell>
          <cell r="V1261" t="str">
            <v>FC/FM</v>
          </cell>
        </row>
        <row r="1262">
          <cell r="A1262">
            <v>181</v>
          </cell>
          <cell r="B1262">
            <v>2017</v>
          </cell>
          <cell r="C1262">
            <v>8300</v>
          </cell>
          <cell r="D1262">
            <v>2</v>
          </cell>
          <cell r="E1262">
            <v>3</v>
          </cell>
          <cell r="F1262">
            <v>3</v>
          </cell>
          <cell r="G1262">
            <v>2000</v>
          </cell>
          <cell r="H1262">
            <v>2800</v>
          </cell>
          <cell r="I1262">
            <v>282</v>
          </cell>
          <cell r="K1262" t="str">
            <v>Municiones para arma corta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 t="str">
            <v>Pieza</v>
          </cell>
          <cell r="T1262">
            <v>0</v>
          </cell>
          <cell r="V1262" t="str">
            <v>FC/FM</v>
          </cell>
        </row>
        <row r="1263">
          <cell r="A1263">
            <v>182</v>
          </cell>
          <cell r="B1263">
            <v>2017</v>
          </cell>
          <cell r="C1263">
            <v>8300</v>
          </cell>
          <cell r="D1263">
            <v>2</v>
          </cell>
          <cell r="E1263">
            <v>3</v>
          </cell>
          <cell r="F1263">
            <v>3</v>
          </cell>
          <cell r="G1263">
            <v>2000</v>
          </cell>
          <cell r="H1263">
            <v>2800</v>
          </cell>
          <cell r="I1263">
            <v>282</v>
          </cell>
          <cell r="K1263" t="str">
            <v>Municiones para arma larga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 t="str">
            <v>Pieza</v>
          </cell>
          <cell r="T1263">
            <v>0</v>
          </cell>
          <cell r="V1263" t="str">
            <v>FC/FM</v>
          </cell>
        </row>
        <row r="1264">
          <cell r="A1264">
            <v>183</v>
          </cell>
          <cell r="B1264">
            <v>2017</v>
          </cell>
          <cell r="C1264">
            <v>8300</v>
          </cell>
          <cell r="D1264">
            <v>2</v>
          </cell>
          <cell r="E1264">
            <v>3</v>
          </cell>
          <cell r="F1264">
            <v>3</v>
          </cell>
          <cell r="G1264">
            <v>2000</v>
          </cell>
          <cell r="H1264">
            <v>2800</v>
          </cell>
          <cell r="I1264">
            <v>282</v>
          </cell>
          <cell r="J1264">
            <v>3</v>
          </cell>
          <cell r="K1264" t="str">
            <v>Materiales de seguridad para Procuración de Justicia</v>
          </cell>
          <cell r="L1264">
            <v>1950000</v>
          </cell>
          <cell r="M1264">
            <v>0</v>
          </cell>
          <cell r="N1264">
            <v>1950000</v>
          </cell>
          <cell r="O1264">
            <v>0</v>
          </cell>
          <cell r="P1264">
            <v>0</v>
          </cell>
          <cell r="Q1264">
            <v>0</v>
          </cell>
          <cell r="R1264">
            <v>1950000</v>
          </cell>
          <cell r="S1264" t="str">
            <v>Pieza</v>
          </cell>
          <cell r="T1264">
            <v>0</v>
          </cell>
          <cell r="V1264" t="str">
            <v>FC</v>
          </cell>
        </row>
        <row r="1265">
          <cell r="A1265">
            <v>184</v>
          </cell>
          <cell r="B1265">
            <v>2017</v>
          </cell>
          <cell r="C1265">
            <v>8300</v>
          </cell>
          <cell r="D1265">
            <v>2</v>
          </cell>
          <cell r="E1265">
            <v>3</v>
          </cell>
          <cell r="F1265">
            <v>3</v>
          </cell>
          <cell r="G1265">
            <v>2000</v>
          </cell>
          <cell r="H1265">
            <v>2800</v>
          </cell>
          <cell r="I1265">
            <v>282</v>
          </cell>
          <cell r="K1265" t="str">
            <v>Cargador de arma corta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 t="str">
            <v>Pieza</v>
          </cell>
          <cell r="T1265">
            <v>0</v>
          </cell>
          <cell r="V1265" t="str">
            <v>FC</v>
          </cell>
        </row>
        <row r="1266">
          <cell r="A1266">
            <v>185</v>
          </cell>
          <cell r="B1266">
            <v>2017</v>
          </cell>
          <cell r="C1266">
            <v>8300</v>
          </cell>
          <cell r="D1266">
            <v>2</v>
          </cell>
          <cell r="E1266">
            <v>3</v>
          </cell>
          <cell r="F1266">
            <v>3</v>
          </cell>
          <cell r="G1266">
            <v>2000</v>
          </cell>
          <cell r="H1266">
            <v>2800</v>
          </cell>
          <cell r="I1266">
            <v>282</v>
          </cell>
          <cell r="K1266" t="str">
            <v>Cargador de arma larga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 t="str">
            <v>Pieza</v>
          </cell>
          <cell r="T1266">
            <v>0</v>
          </cell>
          <cell r="V1266" t="str">
            <v>FC</v>
          </cell>
        </row>
        <row r="1267">
          <cell r="A1267">
            <v>186</v>
          </cell>
          <cell r="B1267">
            <v>2017</v>
          </cell>
          <cell r="C1267">
            <v>8300</v>
          </cell>
          <cell r="D1267">
            <v>2</v>
          </cell>
          <cell r="E1267">
            <v>3</v>
          </cell>
          <cell r="F1267">
            <v>3</v>
          </cell>
          <cell r="G1267">
            <v>2000</v>
          </cell>
          <cell r="H1267">
            <v>2800</v>
          </cell>
          <cell r="I1267">
            <v>282</v>
          </cell>
          <cell r="K1267" t="str">
            <v>Gas lacrimógeno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 t="str">
            <v>Pieza</v>
          </cell>
          <cell r="T1267">
            <v>0</v>
          </cell>
          <cell r="V1267" t="str">
            <v>FC</v>
          </cell>
        </row>
        <row r="1268">
          <cell r="A1268">
            <v>187</v>
          </cell>
          <cell r="B1268">
            <v>2017</v>
          </cell>
          <cell r="C1268">
            <v>8300</v>
          </cell>
          <cell r="D1268">
            <v>2</v>
          </cell>
          <cell r="E1268">
            <v>3</v>
          </cell>
          <cell r="F1268">
            <v>3</v>
          </cell>
          <cell r="G1268">
            <v>2000</v>
          </cell>
          <cell r="H1268">
            <v>2800</v>
          </cell>
          <cell r="I1268">
            <v>282</v>
          </cell>
          <cell r="K1268" t="str">
            <v>Granada de humo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 t="str">
            <v>Pieza</v>
          </cell>
          <cell r="T1268">
            <v>0</v>
          </cell>
          <cell r="V1268" t="str">
            <v>FC</v>
          </cell>
        </row>
        <row r="1269">
          <cell r="A1269">
            <v>188</v>
          </cell>
          <cell r="B1269">
            <v>2017</v>
          </cell>
          <cell r="C1269">
            <v>8300</v>
          </cell>
          <cell r="D1269">
            <v>2</v>
          </cell>
          <cell r="E1269">
            <v>3</v>
          </cell>
          <cell r="F1269">
            <v>3</v>
          </cell>
          <cell r="G1269">
            <v>2000</v>
          </cell>
          <cell r="H1269">
            <v>2800</v>
          </cell>
          <cell r="I1269">
            <v>282</v>
          </cell>
          <cell r="K1269" t="str">
            <v>Municiones para arma corta</v>
          </cell>
          <cell r="L1269">
            <v>700000</v>
          </cell>
          <cell r="M1269">
            <v>0</v>
          </cell>
          <cell r="N1269">
            <v>700000</v>
          </cell>
          <cell r="O1269">
            <v>0</v>
          </cell>
          <cell r="P1269">
            <v>0</v>
          </cell>
          <cell r="Q1269">
            <v>0</v>
          </cell>
          <cell r="R1269">
            <v>700000</v>
          </cell>
          <cell r="S1269" t="str">
            <v>Pieza</v>
          </cell>
          <cell r="T1269">
            <v>100000</v>
          </cell>
          <cell r="V1269" t="str">
            <v>FC</v>
          </cell>
        </row>
        <row r="1270">
          <cell r="A1270">
            <v>189</v>
          </cell>
          <cell r="B1270">
            <v>2017</v>
          </cell>
          <cell r="C1270">
            <v>8300</v>
          </cell>
          <cell r="D1270">
            <v>2</v>
          </cell>
          <cell r="E1270">
            <v>3</v>
          </cell>
          <cell r="F1270">
            <v>3</v>
          </cell>
          <cell r="G1270">
            <v>2000</v>
          </cell>
          <cell r="H1270">
            <v>2800</v>
          </cell>
          <cell r="I1270">
            <v>282</v>
          </cell>
          <cell r="K1270" t="str">
            <v>Municiones para arma larga</v>
          </cell>
          <cell r="L1270">
            <v>1250000</v>
          </cell>
          <cell r="M1270">
            <v>0</v>
          </cell>
          <cell r="N1270">
            <v>1250000</v>
          </cell>
          <cell r="O1270">
            <v>0</v>
          </cell>
          <cell r="P1270">
            <v>0</v>
          </cell>
          <cell r="Q1270">
            <v>0</v>
          </cell>
          <cell r="R1270">
            <v>1250000</v>
          </cell>
          <cell r="S1270" t="str">
            <v>Pieza</v>
          </cell>
          <cell r="T1270">
            <v>100000</v>
          </cell>
          <cell r="V1270" t="str">
            <v>FC</v>
          </cell>
        </row>
        <row r="1271">
          <cell r="A1271">
            <v>190</v>
          </cell>
          <cell r="B1271">
            <v>2017</v>
          </cell>
          <cell r="C1271">
            <v>8300</v>
          </cell>
          <cell r="D1271">
            <v>2</v>
          </cell>
          <cell r="E1271">
            <v>3</v>
          </cell>
          <cell r="F1271">
            <v>3</v>
          </cell>
          <cell r="G1271">
            <v>2000</v>
          </cell>
          <cell r="H1271">
            <v>2800</v>
          </cell>
          <cell r="I1271">
            <v>283</v>
          </cell>
          <cell r="K1271" t="str">
            <v xml:space="preserve">Prendas de protección 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 t="str">
            <v xml:space="preserve"> </v>
          </cell>
          <cell r="V1271" t="str">
            <v xml:space="preserve"> </v>
          </cell>
        </row>
        <row r="1272">
          <cell r="A1272">
            <v>191</v>
          </cell>
          <cell r="B1272">
            <v>2017</v>
          </cell>
          <cell r="C1272">
            <v>8300</v>
          </cell>
          <cell r="D1272">
            <v>2</v>
          </cell>
          <cell r="E1272">
            <v>3</v>
          </cell>
          <cell r="F1272">
            <v>3</v>
          </cell>
          <cell r="G1272">
            <v>2000</v>
          </cell>
          <cell r="H1272">
            <v>2800</v>
          </cell>
          <cell r="I1272">
            <v>283</v>
          </cell>
          <cell r="J1272">
            <v>1</v>
          </cell>
          <cell r="K1272" t="str">
            <v>Prendas de protección para Secretaría de Seguridad Pública Estatal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 t="str">
            <v>Pieza</v>
          </cell>
          <cell r="V1272" t="str">
            <v>FC</v>
          </cell>
        </row>
        <row r="1273">
          <cell r="A1273">
            <v>192</v>
          </cell>
          <cell r="B1273">
            <v>2017</v>
          </cell>
          <cell r="C1273">
            <v>8300</v>
          </cell>
          <cell r="D1273">
            <v>2</v>
          </cell>
          <cell r="E1273">
            <v>3</v>
          </cell>
          <cell r="F1273">
            <v>3</v>
          </cell>
          <cell r="G1273">
            <v>2000</v>
          </cell>
          <cell r="H1273">
            <v>2800</v>
          </cell>
          <cell r="I1273">
            <v>283</v>
          </cell>
          <cell r="K1273" t="str">
            <v>Arnés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 t="str">
            <v>Pieza</v>
          </cell>
          <cell r="T1273">
            <v>0</v>
          </cell>
          <cell r="V1273" t="str">
            <v>FC</v>
          </cell>
        </row>
        <row r="1274">
          <cell r="A1274">
            <v>193</v>
          </cell>
          <cell r="B1274">
            <v>2017</v>
          </cell>
          <cell r="C1274">
            <v>8300</v>
          </cell>
          <cell r="D1274">
            <v>2</v>
          </cell>
          <cell r="E1274">
            <v>3</v>
          </cell>
          <cell r="F1274">
            <v>3</v>
          </cell>
          <cell r="G1274">
            <v>2000</v>
          </cell>
          <cell r="H1274">
            <v>2800</v>
          </cell>
          <cell r="I1274">
            <v>283</v>
          </cell>
          <cell r="K1274" t="str">
            <v>Bata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 t="str">
            <v>Pieza</v>
          </cell>
          <cell r="T1274">
            <v>0</v>
          </cell>
          <cell r="V1274" t="str">
            <v>FC</v>
          </cell>
        </row>
        <row r="1275">
          <cell r="A1275">
            <v>194</v>
          </cell>
          <cell r="B1275">
            <v>2017</v>
          </cell>
          <cell r="C1275">
            <v>8300</v>
          </cell>
          <cell r="D1275">
            <v>2</v>
          </cell>
          <cell r="E1275">
            <v>3</v>
          </cell>
          <cell r="F1275">
            <v>3</v>
          </cell>
          <cell r="G1275">
            <v>2000</v>
          </cell>
          <cell r="H1275">
            <v>2800</v>
          </cell>
          <cell r="I1275">
            <v>283</v>
          </cell>
          <cell r="K1275" t="str">
            <v>Bastón retráctil con porta bastón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 t="str">
            <v>Pieza</v>
          </cell>
          <cell r="T1275">
            <v>0</v>
          </cell>
          <cell r="V1275" t="str">
            <v>FC</v>
          </cell>
        </row>
        <row r="1276">
          <cell r="A1276">
            <v>195</v>
          </cell>
          <cell r="B1276">
            <v>2017</v>
          </cell>
          <cell r="C1276">
            <v>8300</v>
          </cell>
          <cell r="D1276">
            <v>2</v>
          </cell>
          <cell r="E1276">
            <v>3</v>
          </cell>
          <cell r="F1276">
            <v>3</v>
          </cell>
          <cell r="G1276">
            <v>2000</v>
          </cell>
          <cell r="H1276">
            <v>2800</v>
          </cell>
          <cell r="I1276">
            <v>283</v>
          </cell>
          <cell r="K1276" t="str">
            <v>Candado de mano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 t="str">
            <v>Pieza</v>
          </cell>
          <cell r="T1276">
            <v>0</v>
          </cell>
          <cell r="V1276" t="str">
            <v>FC</v>
          </cell>
        </row>
        <row r="1277">
          <cell r="A1277">
            <v>196</v>
          </cell>
          <cell r="B1277">
            <v>2017</v>
          </cell>
          <cell r="C1277">
            <v>8300</v>
          </cell>
          <cell r="D1277">
            <v>2</v>
          </cell>
          <cell r="E1277">
            <v>3</v>
          </cell>
          <cell r="F1277">
            <v>3</v>
          </cell>
          <cell r="G1277">
            <v>2000</v>
          </cell>
          <cell r="H1277">
            <v>2800</v>
          </cell>
          <cell r="I1277">
            <v>283</v>
          </cell>
          <cell r="K1277" t="str">
            <v>Casco antimotín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 t="str">
            <v>Pieza</v>
          </cell>
          <cell r="T1277">
            <v>0</v>
          </cell>
          <cell r="V1277" t="str">
            <v>FC</v>
          </cell>
        </row>
        <row r="1278">
          <cell r="A1278">
            <v>197</v>
          </cell>
          <cell r="B1278">
            <v>2017</v>
          </cell>
          <cell r="C1278">
            <v>8300</v>
          </cell>
          <cell r="D1278">
            <v>2</v>
          </cell>
          <cell r="E1278">
            <v>3</v>
          </cell>
          <cell r="F1278">
            <v>3</v>
          </cell>
          <cell r="G1278">
            <v>2000</v>
          </cell>
          <cell r="H1278">
            <v>2800</v>
          </cell>
          <cell r="I1278">
            <v>283</v>
          </cell>
          <cell r="K1278" t="str">
            <v>Casco balístico mínimo nivel III-A, con careta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 t="str">
            <v>Pieza</v>
          </cell>
          <cell r="T1278">
            <v>0</v>
          </cell>
          <cell r="V1278" t="str">
            <v>FC</v>
          </cell>
        </row>
        <row r="1279">
          <cell r="A1279">
            <v>198</v>
          </cell>
          <cell r="B1279">
            <v>2017</v>
          </cell>
          <cell r="C1279">
            <v>8300</v>
          </cell>
          <cell r="D1279">
            <v>2</v>
          </cell>
          <cell r="E1279">
            <v>3</v>
          </cell>
          <cell r="F1279">
            <v>3</v>
          </cell>
          <cell r="G1279">
            <v>2000</v>
          </cell>
          <cell r="H1279">
            <v>2800</v>
          </cell>
          <cell r="I1279">
            <v>283</v>
          </cell>
          <cell r="K1279" t="str">
            <v>Casco para ciclista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 t="str">
            <v>Pieza</v>
          </cell>
          <cell r="T1279">
            <v>0</v>
          </cell>
          <cell r="V1279" t="str">
            <v>FC</v>
          </cell>
        </row>
        <row r="1280">
          <cell r="A1280">
            <v>199</v>
          </cell>
          <cell r="B1280">
            <v>2017</v>
          </cell>
          <cell r="C1280">
            <v>8300</v>
          </cell>
          <cell r="D1280">
            <v>2</v>
          </cell>
          <cell r="E1280">
            <v>3</v>
          </cell>
          <cell r="F1280">
            <v>3</v>
          </cell>
          <cell r="G1280">
            <v>2000</v>
          </cell>
          <cell r="H1280">
            <v>2800</v>
          </cell>
          <cell r="I1280">
            <v>283</v>
          </cell>
          <cell r="K1280" t="str">
            <v>Casco para motociclista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 t="str">
            <v>Pieza</v>
          </cell>
          <cell r="T1280">
            <v>0</v>
          </cell>
          <cell r="V1280" t="str">
            <v>FC</v>
          </cell>
        </row>
        <row r="1281">
          <cell r="A1281">
            <v>200</v>
          </cell>
          <cell r="B1281">
            <v>2017</v>
          </cell>
          <cell r="C1281">
            <v>8300</v>
          </cell>
          <cell r="D1281">
            <v>2</v>
          </cell>
          <cell r="E1281">
            <v>3</v>
          </cell>
          <cell r="F1281">
            <v>3</v>
          </cell>
          <cell r="G1281">
            <v>2000</v>
          </cell>
          <cell r="H1281">
            <v>2800</v>
          </cell>
          <cell r="I1281">
            <v>283</v>
          </cell>
          <cell r="K1281" t="str">
            <v>Chaleco balístico mínimo nivel III-A, con dos placas balísticas para escalar a nivel IV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 t="str">
            <v>Pieza</v>
          </cell>
          <cell r="T1281">
            <v>0</v>
          </cell>
          <cell r="V1281" t="str">
            <v>FC</v>
          </cell>
        </row>
        <row r="1282">
          <cell r="A1282">
            <v>201</v>
          </cell>
          <cell r="B1282">
            <v>2017</v>
          </cell>
          <cell r="C1282">
            <v>8300</v>
          </cell>
          <cell r="D1282">
            <v>2</v>
          </cell>
          <cell r="E1282">
            <v>3</v>
          </cell>
          <cell r="F1282">
            <v>3</v>
          </cell>
          <cell r="G1282">
            <v>2000</v>
          </cell>
          <cell r="H1282">
            <v>2800</v>
          </cell>
          <cell r="I1282">
            <v>283</v>
          </cell>
          <cell r="K1282" t="str">
            <v>Chaleco antipunta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 t="str">
            <v>Pieza</v>
          </cell>
          <cell r="T1282">
            <v>0</v>
          </cell>
          <cell r="V1282" t="str">
            <v>FC</v>
          </cell>
        </row>
        <row r="1283">
          <cell r="A1283">
            <v>202</v>
          </cell>
          <cell r="B1283">
            <v>2017</v>
          </cell>
          <cell r="C1283">
            <v>8300</v>
          </cell>
          <cell r="D1283">
            <v>2</v>
          </cell>
          <cell r="E1283">
            <v>3</v>
          </cell>
          <cell r="F1283">
            <v>3</v>
          </cell>
          <cell r="G1283">
            <v>2000</v>
          </cell>
          <cell r="H1283">
            <v>2800</v>
          </cell>
          <cell r="I1283">
            <v>283</v>
          </cell>
          <cell r="K1283" t="str">
            <v>Coderas tácticas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 t="str">
            <v>Pieza</v>
          </cell>
          <cell r="T1283">
            <v>0</v>
          </cell>
          <cell r="V1283" t="str">
            <v>FC</v>
          </cell>
        </row>
        <row r="1284">
          <cell r="A1284">
            <v>203</v>
          </cell>
          <cell r="B1284">
            <v>2017</v>
          </cell>
          <cell r="C1284">
            <v>8300</v>
          </cell>
          <cell r="D1284">
            <v>2</v>
          </cell>
          <cell r="E1284">
            <v>3</v>
          </cell>
          <cell r="F1284">
            <v>3</v>
          </cell>
          <cell r="G1284">
            <v>2000</v>
          </cell>
          <cell r="H1284">
            <v>2800</v>
          </cell>
          <cell r="I1284">
            <v>283</v>
          </cell>
          <cell r="K1284" t="str">
            <v>Cuerdas de rapel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 t="str">
            <v>Pieza</v>
          </cell>
          <cell r="T1284">
            <v>0</v>
          </cell>
          <cell r="V1284" t="str">
            <v>FC</v>
          </cell>
        </row>
        <row r="1285">
          <cell r="A1285">
            <v>204</v>
          </cell>
          <cell r="B1285">
            <v>2017</v>
          </cell>
          <cell r="C1285">
            <v>8300</v>
          </cell>
          <cell r="D1285">
            <v>2</v>
          </cell>
          <cell r="E1285">
            <v>3</v>
          </cell>
          <cell r="F1285">
            <v>3</v>
          </cell>
          <cell r="G1285">
            <v>2000</v>
          </cell>
          <cell r="H1285">
            <v>2800</v>
          </cell>
          <cell r="I1285">
            <v>283</v>
          </cell>
          <cell r="K1285" t="str">
            <v>Descensor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 t="str">
            <v>Pieza</v>
          </cell>
          <cell r="T1285">
            <v>0</v>
          </cell>
          <cell r="V1285" t="str">
            <v>FC</v>
          </cell>
        </row>
        <row r="1286">
          <cell r="A1286">
            <v>205</v>
          </cell>
          <cell r="B1286">
            <v>2017</v>
          </cell>
          <cell r="C1286">
            <v>8300</v>
          </cell>
          <cell r="D1286">
            <v>2</v>
          </cell>
          <cell r="E1286">
            <v>3</v>
          </cell>
          <cell r="F1286">
            <v>3</v>
          </cell>
          <cell r="G1286">
            <v>2000</v>
          </cell>
          <cell r="H1286">
            <v>2800</v>
          </cell>
          <cell r="I1286">
            <v>283</v>
          </cell>
          <cell r="K1286" t="str">
            <v>Escudo antimotín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 t="str">
            <v>Pieza</v>
          </cell>
          <cell r="T1286">
            <v>0</v>
          </cell>
          <cell r="V1286" t="str">
            <v>FC</v>
          </cell>
        </row>
        <row r="1287">
          <cell r="A1287">
            <v>206</v>
          </cell>
          <cell r="B1287">
            <v>2017</v>
          </cell>
          <cell r="C1287">
            <v>8300</v>
          </cell>
          <cell r="D1287">
            <v>2</v>
          </cell>
          <cell r="E1287">
            <v>3</v>
          </cell>
          <cell r="F1287">
            <v>3</v>
          </cell>
          <cell r="G1287">
            <v>2000</v>
          </cell>
          <cell r="H1287">
            <v>2800</v>
          </cell>
          <cell r="I1287">
            <v>283</v>
          </cell>
          <cell r="K1287" t="str">
            <v>Escudo balístico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 t="str">
            <v>Pieza</v>
          </cell>
          <cell r="T1287">
            <v>0</v>
          </cell>
          <cell r="V1287" t="str">
            <v>FC</v>
          </cell>
        </row>
        <row r="1288">
          <cell r="A1288">
            <v>207</v>
          </cell>
          <cell r="B1288">
            <v>2017</v>
          </cell>
          <cell r="C1288">
            <v>8300</v>
          </cell>
          <cell r="D1288">
            <v>2</v>
          </cell>
          <cell r="E1288">
            <v>3</v>
          </cell>
          <cell r="F1288">
            <v>3</v>
          </cell>
          <cell r="G1288">
            <v>2000</v>
          </cell>
          <cell r="H1288">
            <v>2800</v>
          </cell>
          <cell r="I1288">
            <v>283</v>
          </cell>
          <cell r="K1288" t="str">
            <v>Escudo policarbonato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 t="str">
            <v>Pieza</v>
          </cell>
          <cell r="T1288">
            <v>0</v>
          </cell>
          <cell r="V1288" t="str">
            <v>FC</v>
          </cell>
        </row>
        <row r="1289">
          <cell r="A1289">
            <v>208</v>
          </cell>
          <cell r="B1289">
            <v>2017</v>
          </cell>
          <cell r="C1289">
            <v>8300</v>
          </cell>
          <cell r="D1289">
            <v>2</v>
          </cell>
          <cell r="E1289">
            <v>3</v>
          </cell>
          <cell r="F1289">
            <v>3</v>
          </cell>
          <cell r="G1289">
            <v>2000</v>
          </cell>
          <cell r="H1289">
            <v>2800</v>
          </cell>
          <cell r="I1289">
            <v>283</v>
          </cell>
          <cell r="K1289" t="str">
            <v>Espejo táctico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 t="str">
            <v>Pieza</v>
          </cell>
          <cell r="T1289">
            <v>0</v>
          </cell>
          <cell r="V1289" t="str">
            <v>FC</v>
          </cell>
        </row>
        <row r="1290">
          <cell r="A1290">
            <v>209</v>
          </cell>
          <cell r="B1290">
            <v>2017</v>
          </cell>
          <cell r="C1290">
            <v>8300</v>
          </cell>
          <cell r="D1290">
            <v>2</v>
          </cell>
          <cell r="E1290">
            <v>3</v>
          </cell>
          <cell r="F1290">
            <v>3</v>
          </cell>
          <cell r="G1290">
            <v>2000</v>
          </cell>
          <cell r="H1290">
            <v>2800</v>
          </cell>
          <cell r="I1290">
            <v>283</v>
          </cell>
          <cell r="K1290" t="str">
            <v>Esposas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 t="str">
            <v>Pieza</v>
          </cell>
          <cell r="T1290">
            <v>0</v>
          </cell>
          <cell r="V1290" t="str">
            <v>FC</v>
          </cell>
        </row>
        <row r="1291">
          <cell r="A1291">
            <v>210</v>
          </cell>
          <cell r="B1291">
            <v>2017</v>
          </cell>
          <cell r="C1291">
            <v>8300</v>
          </cell>
          <cell r="D1291">
            <v>2</v>
          </cell>
          <cell r="E1291">
            <v>3</v>
          </cell>
          <cell r="F1291">
            <v>3</v>
          </cell>
          <cell r="G1291">
            <v>2000</v>
          </cell>
          <cell r="H1291">
            <v>2800</v>
          </cell>
          <cell r="I1291">
            <v>283</v>
          </cell>
          <cell r="K1291" t="str">
            <v>Goggle táctico</v>
          </cell>
          <cell r="S1291" t="str">
            <v>Pieza</v>
          </cell>
          <cell r="V1291" t="str">
            <v>FC</v>
          </cell>
        </row>
        <row r="1292">
          <cell r="A1292">
            <v>211</v>
          </cell>
          <cell r="B1292">
            <v>2017</v>
          </cell>
          <cell r="C1292">
            <v>8300</v>
          </cell>
          <cell r="D1292">
            <v>2</v>
          </cell>
          <cell r="E1292">
            <v>3</v>
          </cell>
          <cell r="F1292">
            <v>3</v>
          </cell>
          <cell r="G1292">
            <v>2000</v>
          </cell>
          <cell r="H1292">
            <v>2800</v>
          </cell>
          <cell r="I1292">
            <v>283</v>
          </cell>
          <cell r="K1292" t="str">
            <v>Guantes normal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 t="str">
            <v>Pieza</v>
          </cell>
          <cell r="T1292">
            <v>0</v>
          </cell>
          <cell r="V1292" t="str">
            <v>FC</v>
          </cell>
        </row>
        <row r="1293">
          <cell r="A1293">
            <v>212</v>
          </cell>
          <cell r="B1293">
            <v>2017</v>
          </cell>
          <cell r="C1293">
            <v>8300</v>
          </cell>
          <cell r="D1293">
            <v>2</v>
          </cell>
          <cell r="E1293">
            <v>3</v>
          </cell>
          <cell r="F1293">
            <v>3</v>
          </cell>
          <cell r="G1293">
            <v>2000</v>
          </cell>
          <cell r="H1293">
            <v>2800</v>
          </cell>
          <cell r="I1293">
            <v>283</v>
          </cell>
          <cell r="K1293" t="str">
            <v>Guantes tácticos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 t="str">
            <v>Pieza</v>
          </cell>
          <cell r="T1293">
            <v>0</v>
          </cell>
          <cell r="V1293" t="str">
            <v>FC</v>
          </cell>
        </row>
        <row r="1294">
          <cell r="A1294">
            <v>213</v>
          </cell>
          <cell r="B1294">
            <v>2017</v>
          </cell>
          <cell r="C1294">
            <v>8300</v>
          </cell>
          <cell r="D1294">
            <v>2</v>
          </cell>
          <cell r="E1294">
            <v>3</v>
          </cell>
          <cell r="F1294">
            <v>3</v>
          </cell>
          <cell r="G1294">
            <v>2000</v>
          </cell>
          <cell r="H1294">
            <v>2800</v>
          </cell>
          <cell r="I1294">
            <v>283</v>
          </cell>
          <cell r="K1294" t="str">
            <v>Máscara antigás</v>
          </cell>
          <cell r="S1294" t="str">
            <v>Pieza</v>
          </cell>
          <cell r="V1294" t="str">
            <v>FC</v>
          </cell>
        </row>
        <row r="1295">
          <cell r="A1295">
            <v>214</v>
          </cell>
          <cell r="B1295">
            <v>2017</v>
          </cell>
          <cell r="C1295">
            <v>8300</v>
          </cell>
          <cell r="D1295">
            <v>2</v>
          </cell>
          <cell r="E1295">
            <v>3</v>
          </cell>
          <cell r="F1295">
            <v>3</v>
          </cell>
          <cell r="G1295">
            <v>2000</v>
          </cell>
          <cell r="H1295">
            <v>2800</v>
          </cell>
          <cell r="I1295">
            <v>283</v>
          </cell>
          <cell r="K1295" t="str">
            <v>Mosquetón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 t="str">
            <v>Pieza</v>
          </cell>
          <cell r="T1295">
            <v>0</v>
          </cell>
          <cell r="V1295" t="str">
            <v>FC</v>
          </cell>
        </row>
        <row r="1296">
          <cell r="A1296">
            <v>215</v>
          </cell>
          <cell r="B1296">
            <v>2017</v>
          </cell>
          <cell r="C1296">
            <v>8300</v>
          </cell>
          <cell r="D1296">
            <v>2</v>
          </cell>
          <cell r="E1296">
            <v>3</v>
          </cell>
          <cell r="F1296">
            <v>3</v>
          </cell>
          <cell r="G1296">
            <v>2000</v>
          </cell>
          <cell r="H1296">
            <v>2800</v>
          </cell>
          <cell r="I1296">
            <v>283</v>
          </cell>
          <cell r="K1296" t="str">
            <v>Ocho de rescate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 t="str">
            <v>Pieza</v>
          </cell>
          <cell r="T1296">
            <v>0</v>
          </cell>
          <cell r="V1296" t="str">
            <v>FC</v>
          </cell>
        </row>
        <row r="1297">
          <cell r="A1297">
            <v>216</v>
          </cell>
          <cell r="B1297">
            <v>2017</v>
          </cell>
          <cell r="C1297">
            <v>8300</v>
          </cell>
          <cell r="D1297">
            <v>2</v>
          </cell>
          <cell r="E1297">
            <v>3</v>
          </cell>
          <cell r="F1297">
            <v>3</v>
          </cell>
          <cell r="G1297">
            <v>2000</v>
          </cell>
          <cell r="H1297">
            <v>2800</v>
          </cell>
          <cell r="I1297">
            <v>283</v>
          </cell>
          <cell r="K1297" t="str">
            <v>Placas balísticas mínimo nivel IV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 t="str">
            <v>Pieza</v>
          </cell>
          <cell r="T1297">
            <v>0</v>
          </cell>
          <cell r="V1297" t="str">
            <v>FC</v>
          </cell>
        </row>
        <row r="1298">
          <cell r="A1298">
            <v>217</v>
          </cell>
          <cell r="B1298">
            <v>2017</v>
          </cell>
          <cell r="C1298">
            <v>8300</v>
          </cell>
          <cell r="D1298">
            <v>2</v>
          </cell>
          <cell r="E1298">
            <v>3</v>
          </cell>
          <cell r="F1298">
            <v>3</v>
          </cell>
          <cell r="G1298">
            <v>2000</v>
          </cell>
          <cell r="H1298">
            <v>2800</v>
          </cell>
          <cell r="I1298">
            <v>283</v>
          </cell>
          <cell r="K1298" t="str">
            <v>Equipo antimotín (contempla casco con careta, protectores de pecho, espalda, codos, antebrazos, cadera, ingles, coxis, muslos, rodilleras, espinillas, empeines, guantes, escudo de policarbonato, máscara antigás y tolete)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 t="str">
            <v>Pieza</v>
          </cell>
          <cell r="T1298">
            <v>0</v>
          </cell>
          <cell r="V1298" t="str">
            <v>FC</v>
          </cell>
        </row>
        <row r="1299">
          <cell r="A1299">
            <v>218</v>
          </cell>
          <cell r="B1299">
            <v>2017</v>
          </cell>
          <cell r="C1299">
            <v>8300</v>
          </cell>
          <cell r="D1299">
            <v>2</v>
          </cell>
          <cell r="E1299">
            <v>3</v>
          </cell>
          <cell r="F1299">
            <v>3</v>
          </cell>
          <cell r="G1299">
            <v>2000</v>
          </cell>
          <cell r="H1299">
            <v>2800</v>
          </cell>
          <cell r="I1299">
            <v>283</v>
          </cell>
          <cell r="K1299" t="str">
            <v>Rodilleras tácticas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 t="str">
            <v>Pieza</v>
          </cell>
          <cell r="T1299">
            <v>0</v>
          </cell>
          <cell r="V1299" t="str">
            <v>FC</v>
          </cell>
        </row>
        <row r="1300">
          <cell r="A1300">
            <v>219</v>
          </cell>
          <cell r="B1300">
            <v>2017</v>
          </cell>
          <cell r="C1300">
            <v>8300</v>
          </cell>
          <cell r="D1300">
            <v>2</v>
          </cell>
          <cell r="E1300">
            <v>3</v>
          </cell>
          <cell r="F1300">
            <v>3</v>
          </cell>
          <cell r="G1300">
            <v>2000</v>
          </cell>
          <cell r="H1300">
            <v>2800</v>
          </cell>
          <cell r="I1300">
            <v>283</v>
          </cell>
          <cell r="K1300" t="str">
            <v>Tolete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 t="str">
            <v>Pieza</v>
          </cell>
          <cell r="T1300">
            <v>0</v>
          </cell>
          <cell r="V1300" t="str">
            <v>FC</v>
          </cell>
        </row>
        <row r="1301">
          <cell r="A1301">
            <v>220</v>
          </cell>
          <cell r="B1301">
            <v>2017</v>
          </cell>
          <cell r="C1301">
            <v>8300</v>
          </cell>
          <cell r="D1301">
            <v>2</v>
          </cell>
          <cell r="E1301">
            <v>3</v>
          </cell>
          <cell r="F1301">
            <v>3</v>
          </cell>
          <cell r="G1301">
            <v>2000</v>
          </cell>
          <cell r="H1301">
            <v>2800</v>
          </cell>
          <cell r="I1301">
            <v>283</v>
          </cell>
          <cell r="J1301">
            <v>2</v>
          </cell>
          <cell r="K1301" t="str">
            <v>Prendas de protección para Secretaría de Seguridad Pública Municipal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 t="str">
            <v>Pieza</v>
          </cell>
          <cell r="T1301">
            <v>0</v>
          </cell>
          <cell r="V1301" t="str">
            <v>FC/FM</v>
          </cell>
        </row>
        <row r="1302">
          <cell r="A1302">
            <v>221</v>
          </cell>
          <cell r="B1302">
            <v>2017</v>
          </cell>
          <cell r="C1302">
            <v>8300</v>
          </cell>
          <cell r="D1302">
            <v>2</v>
          </cell>
          <cell r="E1302">
            <v>3</v>
          </cell>
          <cell r="F1302">
            <v>3</v>
          </cell>
          <cell r="G1302">
            <v>2000</v>
          </cell>
          <cell r="H1302">
            <v>2800</v>
          </cell>
          <cell r="I1302">
            <v>283</v>
          </cell>
          <cell r="K1302" t="str">
            <v>Arnés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 t="str">
            <v>Pieza</v>
          </cell>
          <cell r="T1302">
            <v>0</v>
          </cell>
          <cell r="V1302" t="str">
            <v>FC/FM</v>
          </cell>
        </row>
        <row r="1303">
          <cell r="A1303">
            <v>222</v>
          </cell>
          <cell r="B1303">
            <v>2017</v>
          </cell>
          <cell r="C1303">
            <v>8300</v>
          </cell>
          <cell r="D1303">
            <v>2</v>
          </cell>
          <cell r="E1303">
            <v>3</v>
          </cell>
          <cell r="F1303">
            <v>3</v>
          </cell>
          <cell r="G1303">
            <v>2000</v>
          </cell>
          <cell r="H1303">
            <v>2800</v>
          </cell>
          <cell r="I1303">
            <v>283</v>
          </cell>
          <cell r="K1303" t="str">
            <v>Bata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 t="str">
            <v>Pieza</v>
          </cell>
          <cell r="T1303">
            <v>0</v>
          </cell>
          <cell r="V1303" t="str">
            <v>FC/FM</v>
          </cell>
        </row>
        <row r="1304">
          <cell r="A1304">
            <v>223</v>
          </cell>
          <cell r="B1304">
            <v>2017</v>
          </cell>
          <cell r="C1304">
            <v>8300</v>
          </cell>
          <cell r="D1304">
            <v>2</v>
          </cell>
          <cell r="E1304">
            <v>3</v>
          </cell>
          <cell r="F1304">
            <v>3</v>
          </cell>
          <cell r="G1304">
            <v>2000</v>
          </cell>
          <cell r="H1304">
            <v>2800</v>
          </cell>
          <cell r="I1304">
            <v>283</v>
          </cell>
          <cell r="K1304" t="str">
            <v>Bastón retráctil con porta bastón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 t="str">
            <v>Pieza</v>
          </cell>
          <cell r="T1304">
            <v>0</v>
          </cell>
          <cell r="V1304" t="str">
            <v>FC/FM</v>
          </cell>
        </row>
        <row r="1305">
          <cell r="A1305">
            <v>224</v>
          </cell>
          <cell r="B1305">
            <v>2017</v>
          </cell>
          <cell r="C1305">
            <v>8300</v>
          </cell>
          <cell r="D1305">
            <v>2</v>
          </cell>
          <cell r="E1305">
            <v>3</v>
          </cell>
          <cell r="F1305">
            <v>3</v>
          </cell>
          <cell r="G1305">
            <v>2000</v>
          </cell>
          <cell r="H1305">
            <v>2800</v>
          </cell>
          <cell r="I1305">
            <v>283</v>
          </cell>
          <cell r="K1305" t="str">
            <v>Candado de mano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 t="str">
            <v>Pieza</v>
          </cell>
          <cell r="T1305">
            <v>0</v>
          </cell>
          <cell r="V1305" t="str">
            <v>FC/FM</v>
          </cell>
        </row>
        <row r="1306">
          <cell r="A1306">
            <v>225</v>
          </cell>
          <cell r="B1306">
            <v>2017</v>
          </cell>
          <cell r="C1306">
            <v>8300</v>
          </cell>
          <cell r="D1306">
            <v>2</v>
          </cell>
          <cell r="E1306">
            <v>3</v>
          </cell>
          <cell r="F1306">
            <v>3</v>
          </cell>
          <cell r="G1306">
            <v>2000</v>
          </cell>
          <cell r="H1306">
            <v>2800</v>
          </cell>
          <cell r="I1306">
            <v>283</v>
          </cell>
          <cell r="K1306" t="str">
            <v>Casco antimotín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 t="str">
            <v>Pieza</v>
          </cell>
          <cell r="T1306">
            <v>0</v>
          </cell>
          <cell r="V1306" t="str">
            <v>FC/FM</v>
          </cell>
        </row>
        <row r="1307">
          <cell r="A1307">
            <v>226</v>
          </cell>
          <cell r="B1307">
            <v>2017</v>
          </cell>
          <cell r="C1307">
            <v>8300</v>
          </cell>
          <cell r="D1307">
            <v>2</v>
          </cell>
          <cell r="E1307">
            <v>3</v>
          </cell>
          <cell r="F1307">
            <v>3</v>
          </cell>
          <cell r="G1307">
            <v>2000</v>
          </cell>
          <cell r="H1307">
            <v>2800</v>
          </cell>
          <cell r="I1307">
            <v>283</v>
          </cell>
          <cell r="K1307" t="str">
            <v>Casco balístico mínimo nivel III-A, con careta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 t="str">
            <v>Pieza</v>
          </cell>
          <cell r="T1307">
            <v>0</v>
          </cell>
          <cell r="V1307" t="str">
            <v>FC/FM</v>
          </cell>
        </row>
        <row r="1308">
          <cell r="A1308">
            <v>227</v>
          </cell>
          <cell r="B1308">
            <v>2017</v>
          </cell>
          <cell r="C1308">
            <v>8300</v>
          </cell>
          <cell r="D1308">
            <v>2</v>
          </cell>
          <cell r="E1308">
            <v>3</v>
          </cell>
          <cell r="F1308">
            <v>3</v>
          </cell>
          <cell r="G1308">
            <v>2000</v>
          </cell>
          <cell r="H1308">
            <v>2800</v>
          </cell>
          <cell r="I1308">
            <v>283</v>
          </cell>
          <cell r="K1308" t="str">
            <v>Casco para ciclista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 t="str">
            <v>Pieza</v>
          </cell>
          <cell r="T1308">
            <v>0</v>
          </cell>
          <cell r="V1308" t="str">
            <v>FC/FM</v>
          </cell>
        </row>
        <row r="1309">
          <cell r="A1309">
            <v>228</v>
          </cell>
          <cell r="B1309">
            <v>2017</v>
          </cell>
          <cell r="C1309">
            <v>8300</v>
          </cell>
          <cell r="D1309">
            <v>2</v>
          </cell>
          <cell r="E1309">
            <v>3</v>
          </cell>
          <cell r="F1309">
            <v>3</v>
          </cell>
          <cell r="G1309">
            <v>2000</v>
          </cell>
          <cell r="H1309">
            <v>2800</v>
          </cell>
          <cell r="I1309">
            <v>283</v>
          </cell>
          <cell r="K1309" t="str">
            <v>Casco para motociclista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 t="str">
            <v>Pieza</v>
          </cell>
          <cell r="T1309">
            <v>0</v>
          </cell>
          <cell r="V1309" t="str">
            <v>FC/FM</v>
          </cell>
        </row>
        <row r="1310">
          <cell r="A1310">
            <v>229</v>
          </cell>
          <cell r="B1310">
            <v>2017</v>
          </cell>
          <cell r="C1310">
            <v>8300</v>
          </cell>
          <cell r="D1310">
            <v>2</v>
          </cell>
          <cell r="E1310">
            <v>3</v>
          </cell>
          <cell r="F1310">
            <v>3</v>
          </cell>
          <cell r="G1310">
            <v>2000</v>
          </cell>
          <cell r="H1310">
            <v>2800</v>
          </cell>
          <cell r="I1310">
            <v>283</v>
          </cell>
          <cell r="K1310" t="str">
            <v>Chaleco balístico mínimo nivel III-A, con dos placas balísticas para escalar a nivel IV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 t="str">
            <v>Pieza</v>
          </cell>
          <cell r="T1310">
            <v>0</v>
          </cell>
          <cell r="V1310" t="str">
            <v>FC/FM</v>
          </cell>
        </row>
        <row r="1311">
          <cell r="A1311">
            <v>230</v>
          </cell>
          <cell r="B1311">
            <v>2017</v>
          </cell>
          <cell r="C1311">
            <v>8300</v>
          </cell>
          <cell r="D1311">
            <v>2</v>
          </cell>
          <cell r="E1311">
            <v>3</v>
          </cell>
          <cell r="F1311">
            <v>3</v>
          </cell>
          <cell r="G1311">
            <v>2000</v>
          </cell>
          <cell r="H1311">
            <v>2800</v>
          </cell>
          <cell r="I1311">
            <v>283</v>
          </cell>
          <cell r="K1311" t="str">
            <v>Chaleco antipunta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 t="str">
            <v>Pieza</v>
          </cell>
          <cell r="T1311">
            <v>0</v>
          </cell>
          <cell r="V1311" t="str">
            <v>FC/FM</v>
          </cell>
        </row>
        <row r="1312">
          <cell r="A1312">
            <v>231</v>
          </cell>
          <cell r="B1312">
            <v>2017</v>
          </cell>
          <cell r="C1312">
            <v>8300</v>
          </cell>
          <cell r="D1312">
            <v>2</v>
          </cell>
          <cell r="E1312">
            <v>3</v>
          </cell>
          <cell r="F1312">
            <v>3</v>
          </cell>
          <cell r="G1312">
            <v>2000</v>
          </cell>
          <cell r="H1312">
            <v>2800</v>
          </cell>
          <cell r="I1312">
            <v>283</v>
          </cell>
          <cell r="K1312" t="str">
            <v>Coderas tácticas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 t="str">
            <v>Pieza</v>
          </cell>
          <cell r="T1312">
            <v>0</v>
          </cell>
          <cell r="V1312" t="str">
            <v>FC/FM</v>
          </cell>
        </row>
        <row r="1313">
          <cell r="A1313">
            <v>232</v>
          </cell>
          <cell r="B1313">
            <v>2017</v>
          </cell>
          <cell r="C1313">
            <v>8300</v>
          </cell>
          <cell r="D1313">
            <v>2</v>
          </cell>
          <cell r="E1313">
            <v>3</v>
          </cell>
          <cell r="F1313">
            <v>3</v>
          </cell>
          <cell r="G1313">
            <v>2000</v>
          </cell>
          <cell r="H1313">
            <v>2800</v>
          </cell>
          <cell r="I1313">
            <v>283</v>
          </cell>
          <cell r="K1313" t="str">
            <v>Cuerdas de rapel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 t="str">
            <v>Pieza</v>
          </cell>
          <cell r="T1313">
            <v>0</v>
          </cell>
          <cell r="V1313" t="str">
            <v>FC/FM</v>
          </cell>
        </row>
        <row r="1314">
          <cell r="A1314">
            <v>233</v>
          </cell>
          <cell r="B1314">
            <v>2017</v>
          </cell>
          <cell r="C1314">
            <v>8300</v>
          </cell>
          <cell r="D1314">
            <v>2</v>
          </cell>
          <cell r="E1314">
            <v>3</v>
          </cell>
          <cell r="F1314">
            <v>3</v>
          </cell>
          <cell r="G1314">
            <v>2000</v>
          </cell>
          <cell r="H1314">
            <v>2800</v>
          </cell>
          <cell r="I1314">
            <v>283</v>
          </cell>
          <cell r="K1314" t="str">
            <v>Descensor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 t="str">
            <v>Pieza</v>
          </cell>
          <cell r="T1314">
            <v>0</v>
          </cell>
          <cell r="V1314" t="str">
            <v>FC/FM</v>
          </cell>
        </row>
        <row r="1315">
          <cell r="A1315">
            <v>234</v>
          </cell>
          <cell r="B1315">
            <v>2017</v>
          </cell>
          <cell r="C1315">
            <v>8300</v>
          </cell>
          <cell r="D1315">
            <v>2</v>
          </cell>
          <cell r="E1315">
            <v>3</v>
          </cell>
          <cell r="F1315">
            <v>3</v>
          </cell>
          <cell r="G1315">
            <v>2000</v>
          </cell>
          <cell r="H1315">
            <v>2800</v>
          </cell>
          <cell r="I1315">
            <v>283</v>
          </cell>
          <cell r="K1315" t="str">
            <v>Escudo antimotín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 t="str">
            <v>Pieza</v>
          </cell>
          <cell r="T1315">
            <v>0</v>
          </cell>
          <cell r="V1315" t="str">
            <v>FC/FM</v>
          </cell>
        </row>
        <row r="1316">
          <cell r="A1316">
            <v>235</v>
          </cell>
          <cell r="B1316">
            <v>2017</v>
          </cell>
          <cell r="C1316">
            <v>8300</v>
          </cell>
          <cell r="D1316">
            <v>2</v>
          </cell>
          <cell r="E1316">
            <v>3</v>
          </cell>
          <cell r="F1316">
            <v>3</v>
          </cell>
          <cell r="G1316">
            <v>2000</v>
          </cell>
          <cell r="H1316">
            <v>2800</v>
          </cell>
          <cell r="I1316">
            <v>283</v>
          </cell>
          <cell r="K1316" t="str">
            <v>Escudo balístico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 t="str">
            <v>Pieza</v>
          </cell>
          <cell r="V1316" t="str">
            <v>FC/FM</v>
          </cell>
        </row>
        <row r="1317">
          <cell r="A1317">
            <v>236</v>
          </cell>
          <cell r="B1317">
            <v>2017</v>
          </cell>
          <cell r="C1317">
            <v>8300</v>
          </cell>
          <cell r="D1317">
            <v>2</v>
          </cell>
          <cell r="E1317">
            <v>3</v>
          </cell>
          <cell r="F1317">
            <v>3</v>
          </cell>
          <cell r="G1317">
            <v>2000</v>
          </cell>
          <cell r="H1317">
            <v>2800</v>
          </cell>
          <cell r="I1317">
            <v>283</v>
          </cell>
          <cell r="K1317" t="str">
            <v>Escudo policarbonato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 t="str">
            <v>Pieza</v>
          </cell>
          <cell r="V1317" t="str">
            <v>FC/FM</v>
          </cell>
        </row>
        <row r="1318">
          <cell r="A1318">
            <v>237</v>
          </cell>
          <cell r="B1318">
            <v>2017</v>
          </cell>
          <cell r="C1318">
            <v>8300</v>
          </cell>
          <cell r="D1318">
            <v>2</v>
          </cell>
          <cell r="E1318">
            <v>3</v>
          </cell>
          <cell r="F1318">
            <v>3</v>
          </cell>
          <cell r="G1318">
            <v>2000</v>
          </cell>
          <cell r="H1318">
            <v>2800</v>
          </cell>
          <cell r="I1318">
            <v>283</v>
          </cell>
          <cell r="K1318" t="str">
            <v>Espejo táctico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 t="str">
            <v>Pieza</v>
          </cell>
          <cell r="V1318" t="str">
            <v>FC/FM</v>
          </cell>
        </row>
        <row r="1319">
          <cell r="A1319">
            <v>238</v>
          </cell>
          <cell r="B1319">
            <v>2017</v>
          </cell>
          <cell r="C1319">
            <v>8300</v>
          </cell>
          <cell r="D1319">
            <v>2</v>
          </cell>
          <cell r="E1319">
            <v>3</v>
          </cell>
          <cell r="F1319">
            <v>3</v>
          </cell>
          <cell r="G1319">
            <v>2000</v>
          </cell>
          <cell r="H1319">
            <v>2800</v>
          </cell>
          <cell r="I1319">
            <v>283</v>
          </cell>
          <cell r="K1319" t="str">
            <v>Esposas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 t="str">
            <v>Pieza</v>
          </cell>
          <cell r="V1319" t="str">
            <v>FC/FM</v>
          </cell>
        </row>
        <row r="1320">
          <cell r="A1320">
            <v>239</v>
          </cell>
          <cell r="B1320">
            <v>2017</v>
          </cell>
          <cell r="C1320">
            <v>8300</v>
          </cell>
          <cell r="D1320">
            <v>2</v>
          </cell>
          <cell r="E1320">
            <v>3</v>
          </cell>
          <cell r="F1320">
            <v>3</v>
          </cell>
          <cell r="G1320">
            <v>2000</v>
          </cell>
          <cell r="H1320">
            <v>2800</v>
          </cell>
          <cell r="I1320">
            <v>283</v>
          </cell>
          <cell r="K1320" t="str">
            <v>Goggle táctico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 t="str">
            <v>Pieza</v>
          </cell>
          <cell r="V1320" t="str">
            <v>FC/FM</v>
          </cell>
        </row>
        <row r="1321">
          <cell r="A1321">
            <v>240</v>
          </cell>
          <cell r="B1321">
            <v>2017</v>
          </cell>
          <cell r="C1321">
            <v>8300</v>
          </cell>
          <cell r="D1321">
            <v>2</v>
          </cell>
          <cell r="E1321">
            <v>3</v>
          </cell>
          <cell r="F1321">
            <v>3</v>
          </cell>
          <cell r="G1321">
            <v>2000</v>
          </cell>
          <cell r="H1321">
            <v>2800</v>
          </cell>
          <cell r="I1321">
            <v>283</v>
          </cell>
          <cell r="K1321" t="str">
            <v>Guantes normal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 t="str">
            <v>Pieza</v>
          </cell>
          <cell r="V1321" t="str">
            <v>FC/FM</v>
          </cell>
        </row>
        <row r="1322">
          <cell r="A1322">
            <v>241</v>
          </cell>
          <cell r="B1322">
            <v>2017</v>
          </cell>
          <cell r="C1322">
            <v>8300</v>
          </cell>
          <cell r="D1322">
            <v>2</v>
          </cell>
          <cell r="E1322">
            <v>3</v>
          </cell>
          <cell r="F1322">
            <v>3</v>
          </cell>
          <cell r="G1322">
            <v>2000</v>
          </cell>
          <cell r="H1322">
            <v>2800</v>
          </cell>
          <cell r="I1322">
            <v>283</v>
          </cell>
          <cell r="K1322" t="str">
            <v>Guantes tácticos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 t="str">
            <v>Pieza</v>
          </cell>
          <cell r="V1322" t="str">
            <v>FC/FM</v>
          </cell>
        </row>
        <row r="1323">
          <cell r="A1323">
            <v>242</v>
          </cell>
          <cell r="B1323">
            <v>2017</v>
          </cell>
          <cell r="C1323">
            <v>8300</v>
          </cell>
          <cell r="D1323">
            <v>2</v>
          </cell>
          <cell r="E1323">
            <v>3</v>
          </cell>
          <cell r="F1323">
            <v>3</v>
          </cell>
          <cell r="G1323">
            <v>2000</v>
          </cell>
          <cell r="H1323">
            <v>2800</v>
          </cell>
          <cell r="I1323">
            <v>283</v>
          </cell>
          <cell r="K1323" t="str">
            <v>Máscara antigás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 t="str">
            <v>Pieza</v>
          </cell>
          <cell r="V1323" t="str">
            <v>FC/FM</v>
          </cell>
        </row>
        <row r="1324">
          <cell r="A1324">
            <v>243</v>
          </cell>
          <cell r="B1324">
            <v>2017</v>
          </cell>
          <cell r="C1324">
            <v>8300</v>
          </cell>
          <cell r="D1324">
            <v>2</v>
          </cell>
          <cell r="E1324">
            <v>3</v>
          </cell>
          <cell r="F1324">
            <v>3</v>
          </cell>
          <cell r="G1324">
            <v>2000</v>
          </cell>
          <cell r="H1324">
            <v>2800</v>
          </cell>
          <cell r="I1324">
            <v>283</v>
          </cell>
          <cell r="K1324" t="str">
            <v>Mosquetón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 t="str">
            <v>Pieza</v>
          </cell>
          <cell r="V1324" t="str">
            <v>FC/FM</v>
          </cell>
        </row>
        <row r="1325">
          <cell r="A1325">
            <v>244</v>
          </cell>
          <cell r="B1325">
            <v>2017</v>
          </cell>
          <cell r="C1325">
            <v>8300</v>
          </cell>
          <cell r="D1325">
            <v>2</v>
          </cell>
          <cell r="E1325">
            <v>3</v>
          </cell>
          <cell r="F1325">
            <v>3</v>
          </cell>
          <cell r="G1325">
            <v>2000</v>
          </cell>
          <cell r="H1325">
            <v>2800</v>
          </cell>
          <cell r="I1325">
            <v>283</v>
          </cell>
          <cell r="K1325" t="str">
            <v>Ocho de rescate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 t="str">
            <v>Pieza</v>
          </cell>
          <cell r="V1325" t="str">
            <v>FC/FM</v>
          </cell>
        </row>
        <row r="1326">
          <cell r="A1326">
            <v>245</v>
          </cell>
          <cell r="B1326">
            <v>2017</v>
          </cell>
          <cell r="C1326">
            <v>8300</v>
          </cell>
          <cell r="D1326">
            <v>2</v>
          </cell>
          <cell r="E1326">
            <v>3</v>
          </cell>
          <cell r="F1326">
            <v>3</v>
          </cell>
          <cell r="G1326">
            <v>2000</v>
          </cell>
          <cell r="H1326">
            <v>2800</v>
          </cell>
          <cell r="I1326">
            <v>283</v>
          </cell>
          <cell r="K1326" t="str">
            <v>Placas balísticas mínimo nivel IV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 t="str">
            <v>Pieza</v>
          </cell>
          <cell r="V1326" t="str">
            <v>FC/FM</v>
          </cell>
        </row>
        <row r="1327">
          <cell r="A1327">
            <v>246</v>
          </cell>
          <cell r="B1327">
            <v>2017</v>
          </cell>
          <cell r="C1327">
            <v>8300</v>
          </cell>
          <cell r="D1327">
            <v>2</v>
          </cell>
          <cell r="E1327">
            <v>3</v>
          </cell>
          <cell r="F1327">
            <v>3</v>
          </cell>
          <cell r="G1327">
            <v>2000</v>
          </cell>
          <cell r="H1327">
            <v>2800</v>
          </cell>
          <cell r="I1327">
            <v>283</v>
          </cell>
          <cell r="K1327" t="str">
            <v>Equipo antimotín (contempla casco con careta, protectores de pecho, espalda, codos, antebrazos, cadera, ingles, coxis, muslos, rodilleras, espinillas, empeines, guantes, escudo de policarbonato, máscara antigás y tolete)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 t="str">
            <v>Pieza</v>
          </cell>
          <cell r="V1327" t="str">
            <v>FC/FM</v>
          </cell>
        </row>
        <row r="1328">
          <cell r="A1328">
            <v>247</v>
          </cell>
          <cell r="B1328">
            <v>2017</v>
          </cell>
          <cell r="C1328">
            <v>8300</v>
          </cell>
          <cell r="D1328">
            <v>2</v>
          </cell>
          <cell r="E1328">
            <v>3</v>
          </cell>
          <cell r="F1328">
            <v>3</v>
          </cell>
          <cell r="G1328">
            <v>2000</v>
          </cell>
          <cell r="H1328">
            <v>2800</v>
          </cell>
          <cell r="I1328">
            <v>283</v>
          </cell>
          <cell r="K1328" t="str">
            <v>Rodilleras tácticas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 t="str">
            <v>Pieza</v>
          </cell>
          <cell r="V1328" t="str">
            <v>FC/FM</v>
          </cell>
        </row>
        <row r="1329">
          <cell r="A1329">
            <v>248</v>
          </cell>
          <cell r="B1329">
            <v>2017</v>
          </cell>
          <cell r="C1329">
            <v>8300</v>
          </cell>
          <cell r="D1329">
            <v>2</v>
          </cell>
          <cell r="E1329">
            <v>3</v>
          </cell>
          <cell r="F1329">
            <v>3</v>
          </cell>
          <cell r="G1329">
            <v>2000</v>
          </cell>
          <cell r="H1329">
            <v>2800</v>
          </cell>
          <cell r="I1329">
            <v>283</v>
          </cell>
          <cell r="K1329" t="str">
            <v>Tolete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 t="str">
            <v>Pieza</v>
          </cell>
          <cell r="V1329" t="str">
            <v>FC/FM</v>
          </cell>
        </row>
        <row r="1330">
          <cell r="A1330">
            <v>249</v>
          </cell>
          <cell r="B1330">
            <v>2017</v>
          </cell>
          <cell r="C1330">
            <v>8300</v>
          </cell>
          <cell r="D1330">
            <v>2</v>
          </cell>
          <cell r="E1330">
            <v>3</v>
          </cell>
          <cell r="F1330">
            <v>3</v>
          </cell>
          <cell r="G1330">
            <v>2000</v>
          </cell>
          <cell r="H1330">
            <v>2800</v>
          </cell>
          <cell r="I1330">
            <v>283</v>
          </cell>
          <cell r="J1330">
            <v>3</v>
          </cell>
          <cell r="K1330" t="str">
            <v>Prendas de protección para Procuración de Justicia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 t="str">
            <v>Pieza</v>
          </cell>
          <cell r="V1330" t="str">
            <v>FC</v>
          </cell>
        </row>
        <row r="1331">
          <cell r="A1331">
            <v>250</v>
          </cell>
          <cell r="B1331">
            <v>2017</v>
          </cell>
          <cell r="C1331">
            <v>8300</v>
          </cell>
          <cell r="D1331">
            <v>2</v>
          </cell>
          <cell r="E1331">
            <v>3</v>
          </cell>
          <cell r="F1331">
            <v>3</v>
          </cell>
          <cell r="G1331">
            <v>2000</v>
          </cell>
          <cell r="H1331">
            <v>2800</v>
          </cell>
          <cell r="I1331">
            <v>283</v>
          </cell>
          <cell r="K1331" t="str">
            <v>Arnés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 t="str">
            <v>Pieza</v>
          </cell>
          <cell r="V1331" t="str">
            <v>FC</v>
          </cell>
        </row>
        <row r="1332">
          <cell r="A1332">
            <v>251</v>
          </cell>
          <cell r="B1332">
            <v>2017</v>
          </cell>
          <cell r="C1332">
            <v>8300</v>
          </cell>
          <cell r="D1332">
            <v>2</v>
          </cell>
          <cell r="E1332">
            <v>3</v>
          </cell>
          <cell r="F1332">
            <v>3</v>
          </cell>
          <cell r="G1332">
            <v>2000</v>
          </cell>
          <cell r="H1332">
            <v>2800</v>
          </cell>
          <cell r="I1332">
            <v>283</v>
          </cell>
          <cell r="K1332" t="str">
            <v>Bata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 t="str">
            <v>Pieza</v>
          </cell>
          <cell r="V1332" t="str">
            <v>FC</v>
          </cell>
        </row>
        <row r="1333">
          <cell r="A1333">
            <v>252</v>
          </cell>
          <cell r="B1333">
            <v>2017</v>
          </cell>
          <cell r="C1333">
            <v>8300</v>
          </cell>
          <cell r="D1333">
            <v>2</v>
          </cell>
          <cell r="E1333">
            <v>3</v>
          </cell>
          <cell r="F1333">
            <v>3</v>
          </cell>
          <cell r="G1333">
            <v>2000</v>
          </cell>
          <cell r="H1333">
            <v>2800</v>
          </cell>
          <cell r="I1333">
            <v>283</v>
          </cell>
          <cell r="K1333" t="str">
            <v>Bastón retráctil con porta bastón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 t="str">
            <v>Pieza</v>
          </cell>
          <cell r="V1333" t="str">
            <v>FC</v>
          </cell>
        </row>
        <row r="1334">
          <cell r="A1334">
            <v>253</v>
          </cell>
          <cell r="B1334">
            <v>2017</v>
          </cell>
          <cell r="C1334">
            <v>8300</v>
          </cell>
          <cell r="D1334">
            <v>2</v>
          </cell>
          <cell r="E1334">
            <v>3</v>
          </cell>
          <cell r="F1334">
            <v>3</v>
          </cell>
          <cell r="G1334">
            <v>2000</v>
          </cell>
          <cell r="H1334">
            <v>2800</v>
          </cell>
          <cell r="I1334">
            <v>283</v>
          </cell>
          <cell r="K1334" t="str">
            <v>Candado de mano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 t="str">
            <v>Pieza</v>
          </cell>
          <cell r="V1334" t="str">
            <v>FC</v>
          </cell>
        </row>
        <row r="1335">
          <cell r="A1335">
            <v>254</v>
          </cell>
          <cell r="B1335">
            <v>2017</v>
          </cell>
          <cell r="C1335">
            <v>8300</v>
          </cell>
          <cell r="D1335">
            <v>2</v>
          </cell>
          <cell r="E1335">
            <v>3</v>
          </cell>
          <cell r="F1335">
            <v>3</v>
          </cell>
          <cell r="G1335">
            <v>2000</v>
          </cell>
          <cell r="H1335">
            <v>2800</v>
          </cell>
          <cell r="I1335">
            <v>283</v>
          </cell>
          <cell r="K1335" t="str">
            <v>Casco antimotín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 t="str">
            <v>Pieza</v>
          </cell>
          <cell r="V1335" t="str">
            <v>FC</v>
          </cell>
        </row>
        <row r="1336">
          <cell r="A1336">
            <v>255</v>
          </cell>
          <cell r="B1336">
            <v>2017</v>
          </cell>
          <cell r="C1336">
            <v>8300</v>
          </cell>
          <cell r="D1336">
            <v>2</v>
          </cell>
          <cell r="E1336">
            <v>3</v>
          </cell>
          <cell r="F1336">
            <v>3</v>
          </cell>
          <cell r="G1336">
            <v>2000</v>
          </cell>
          <cell r="H1336">
            <v>2800</v>
          </cell>
          <cell r="I1336">
            <v>283</v>
          </cell>
          <cell r="K1336" t="str">
            <v>Casco balístico mínimo nivel III-A, con careta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 t="str">
            <v>Pieza</v>
          </cell>
          <cell r="V1336" t="str">
            <v>FC</v>
          </cell>
        </row>
        <row r="1337">
          <cell r="A1337">
            <v>256</v>
          </cell>
          <cell r="B1337">
            <v>2017</v>
          </cell>
          <cell r="C1337">
            <v>8300</v>
          </cell>
          <cell r="D1337">
            <v>2</v>
          </cell>
          <cell r="E1337">
            <v>3</v>
          </cell>
          <cell r="F1337">
            <v>3</v>
          </cell>
          <cell r="G1337">
            <v>2000</v>
          </cell>
          <cell r="H1337">
            <v>2800</v>
          </cell>
          <cell r="I1337">
            <v>283</v>
          </cell>
          <cell r="K1337" t="str">
            <v>Casco para motociclista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 t="str">
            <v>Pieza</v>
          </cell>
          <cell r="V1337" t="str">
            <v>FC</v>
          </cell>
        </row>
        <row r="1338">
          <cell r="A1338">
            <v>257</v>
          </cell>
          <cell r="B1338">
            <v>2017</v>
          </cell>
          <cell r="C1338">
            <v>8300</v>
          </cell>
          <cell r="D1338">
            <v>2</v>
          </cell>
          <cell r="E1338">
            <v>3</v>
          </cell>
          <cell r="F1338">
            <v>3</v>
          </cell>
          <cell r="G1338">
            <v>2000</v>
          </cell>
          <cell r="H1338">
            <v>2800</v>
          </cell>
          <cell r="I1338">
            <v>283</v>
          </cell>
          <cell r="K1338" t="str">
            <v>Chaleco balístico mínimo nivel III-A, con dos placas balisticas para escalar a nivel IV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 t="str">
            <v>Pieza</v>
          </cell>
          <cell r="V1338" t="str">
            <v>FC</v>
          </cell>
        </row>
        <row r="1339">
          <cell r="A1339">
            <v>258</v>
          </cell>
          <cell r="B1339">
            <v>2017</v>
          </cell>
          <cell r="C1339">
            <v>8300</v>
          </cell>
          <cell r="D1339">
            <v>2</v>
          </cell>
          <cell r="E1339">
            <v>3</v>
          </cell>
          <cell r="F1339">
            <v>3</v>
          </cell>
          <cell r="G1339">
            <v>2000</v>
          </cell>
          <cell r="H1339">
            <v>2800</v>
          </cell>
          <cell r="I1339">
            <v>283</v>
          </cell>
          <cell r="K1339" t="str">
            <v>Chaleco antipunta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 t="str">
            <v>Pieza</v>
          </cell>
          <cell r="V1339" t="str">
            <v>FC</v>
          </cell>
        </row>
        <row r="1340">
          <cell r="A1340">
            <v>259</v>
          </cell>
          <cell r="B1340">
            <v>2017</v>
          </cell>
          <cell r="C1340">
            <v>8300</v>
          </cell>
          <cell r="D1340">
            <v>2</v>
          </cell>
          <cell r="E1340">
            <v>3</v>
          </cell>
          <cell r="F1340">
            <v>3</v>
          </cell>
          <cell r="G1340">
            <v>2000</v>
          </cell>
          <cell r="H1340">
            <v>2800</v>
          </cell>
          <cell r="I1340">
            <v>283</v>
          </cell>
          <cell r="K1340" t="str">
            <v>Coderas tácticas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 t="str">
            <v>Pieza</v>
          </cell>
          <cell r="V1340" t="str">
            <v>FC</v>
          </cell>
        </row>
        <row r="1341">
          <cell r="A1341">
            <v>260</v>
          </cell>
          <cell r="B1341">
            <v>2017</v>
          </cell>
          <cell r="C1341">
            <v>8300</v>
          </cell>
          <cell r="D1341">
            <v>2</v>
          </cell>
          <cell r="E1341">
            <v>3</v>
          </cell>
          <cell r="F1341">
            <v>3</v>
          </cell>
          <cell r="G1341">
            <v>2000</v>
          </cell>
          <cell r="H1341">
            <v>2800</v>
          </cell>
          <cell r="I1341">
            <v>283</v>
          </cell>
          <cell r="K1341" t="str">
            <v>Cuerdas de rapel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 t="str">
            <v>Pieza</v>
          </cell>
          <cell r="V1341" t="str">
            <v>FC</v>
          </cell>
        </row>
        <row r="1342">
          <cell r="A1342">
            <v>261</v>
          </cell>
          <cell r="B1342">
            <v>2017</v>
          </cell>
          <cell r="C1342">
            <v>8300</v>
          </cell>
          <cell r="D1342">
            <v>2</v>
          </cell>
          <cell r="E1342">
            <v>3</v>
          </cell>
          <cell r="F1342">
            <v>3</v>
          </cell>
          <cell r="G1342">
            <v>2000</v>
          </cell>
          <cell r="H1342">
            <v>2800</v>
          </cell>
          <cell r="I1342">
            <v>283</v>
          </cell>
          <cell r="K1342" t="str">
            <v>Descensor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 t="str">
            <v>Pieza</v>
          </cell>
          <cell r="V1342" t="str">
            <v>FC</v>
          </cell>
        </row>
        <row r="1343">
          <cell r="A1343">
            <v>262</v>
          </cell>
          <cell r="B1343">
            <v>2017</v>
          </cell>
          <cell r="C1343">
            <v>8300</v>
          </cell>
          <cell r="D1343">
            <v>2</v>
          </cell>
          <cell r="E1343">
            <v>3</v>
          </cell>
          <cell r="F1343">
            <v>3</v>
          </cell>
          <cell r="G1343">
            <v>2000</v>
          </cell>
          <cell r="H1343">
            <v>2800</v>
          </cell>
          <cell r="I1343">
            <v>283</v>
          </cell>
          <cell r="K1343" t="str">
            <v>Escudo antimotín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 t="str">
            <v>Pieza</v>
          </cell>
          <cell r="V1343" t="str">
            <v>FC</v>
          </cell>
        </row>
        <row r="1344">
          <cell r="A1344">
            <v>263</v>
          </cell>
          <cell r="B1344">
            <v>2017</v>
          </cell>
          <cell r="C1344">
            <v>8300</v>
          </cell>
          <cell r="D1344">
            <v>2</v>
          </cell>
          <cell r="E1344">
            <v>3</v>
          </cell>
          <cell r="F1344">
            <v>3</v>
          </cell>
          <cell r="G1344">
            <v>2000</v>
          </cell>
          <cell r="H1344">
            <v>2800</v>
          </cell>
          <cell r="I1344">
            <v>283</v>
          </cell>
          <cell r="K1344" t="str">
            <v>Escudo balístico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 t="str">
            <v>Pieza</v>
          </cell>
          <cell r="V1344" t="str">
            <v>FC</v>
          </cell>
        </row>
        <row r="1345">
          <cell r="A1345">
            <v>264</v>
          </cell>
          <cell r="B1345">
            <v>2017</v>
          </cell>
          <cell r="C1345">
            <v>8300</v>
          </cell>
          <cell r="D1345">
            <v>2</v>
          </cell>
          <cell r="E1345">
            <v>3</v>
          </cell>
          <cell r="F1345">
            <v>3</v>
          </cell>
          <cell r="G1345">
            <v>2000</v>
          </cell>
          <cell r="H1345">
            <v>2800</v>
          </cell>
          <cell r="I1345">
            <v>283</v>
          </cell>
          <cell r="K1345" t="str">
            <v>Escudo policarbonato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 t="str">
            <v>Pieza</v>
          </cell>
          <cell r="V1345" t="str">
            <v>FC</v>
          </cell>
        </row>
        <row r="1346">
          <cell r="A1346">
            <v>265</v>
          </cell>
          <cell r="B1346">
            <v>2017</v>
          </cell>
          <cell r="C1346">
            <v>8300</v>
          </cell>
          <cell r="D1346">
            <v>2</v>
          </cell>
          <cell r="E1346">
            <v>3</v>
          </cell>
          <cell r="F1346">
            <v>3</v>
          </cell>
          <cell r="G1346">
            <v>2000</v>
          </cell>
          <cell r="H1346">
            <v>2800</v>
          </cell>
          <cell r="I1346">
            <v>283</v>
          </cell>
          <cell r="K1346" t="str">
            <v>Espejo táctico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 t="str">
            <v>Pieza</v>
          </cell>
          <cell r="V1346" t="str">
            <v>FC</v>
          </cell>
        </row>
        <row r="1347">
          <cell r="A1347">
            <v>266</v>
          </cell>
          <cell r="B1347">
            <v>2017</v>
          </cell>
          <cell r="C1347">
            <v>8300</v>
          </cell>
          <cell r="D1347">
            <v>2</v>
          </cell>
          <cell r="E1347">
            <v>3</v>
          </cell>
          <cell r="F1347">
            <v>3</v>
          </cell>
          <cell r="G1347">
            <v>2000</v>
          </cell>
          <cell r="H1347">
            <v>2800</v>
          </cell>
          <cell r="I1347">
            <v>283</v>
          </cell>
          <cell r="K1347" t="str">
            <v>Esposas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 t="str">
            <v>Pieza</v>
          </cell>
          <cell r="V1347" t="str">
            <v>FC</v>
          </cell>
        </row>
        <row r="1348">
          <cell r="A1348">
            <v>267</v>
          </cell>
          <cell r="B1348">
            <v>2017</v>
          </cell>
          <cell r="C1348">
            <v>8300</v>
          </cell>
          <cell r="D1348">
            <v>2</v>
          </cell>
          <cell r="E1348">
            <v>3</v>
          </cell>
          <cell r="F1348">
            <v>3</v>
          </cell>
          <cell r="G1348">
            <v>2000</v>
          </cell>
          <cell r="H1348">
            <v>2800</v>
          </cell>
          <cell r="I1348">
            <v>283</v>
          </cell>
          <cell r="K1348" t="str">
            <v>Goggle táctico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 t="str">
            <v>Pieza</v>
          </cell>
          <cell r="V1348" t="str">
            <v>FC</v>
          </cell>
        </row>
        <row r="1349">
          <cell r="A1349">
            <v>268</v>
          </cell>
          <cell r="B1349">
            <v>2017</v>
          </cell>
          <cell r="C1349">
            <v>8300</v>
          </cell>
          <cell r="D1349">
            <v>2</v>
          </cell>
          <cell r="E1349">
            <v>3</v>
          </cell>
          <cell r="F1349">
            <v>3</v>
          </cell>
          <cell r="G1349">
            <v>2000</v>
          </cell>
          <cell r="H1349">
            <v>2800</v>
          </cell>
          <cell r="I1349">
            <v>283</v>
          </cell>
          <cell r="K1349" t="str">
            <v>Guantes normal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 t="str">
            <v>Pieza</v>
          </cell>
          <cell r="V1349" t="str">
            <v>FC</v>
          </cell>
        </row>
        <row r="1350">
          <cell r="A1350">
            <v>269</v>
          </cell>
          <cell r="B1350">
            <v>2017</v>
          </cell>
          <cell r="C1350">
            <v>8300</v>
          </cell>
          <cell r="D1350">
            <v>2</v>
          </cell>
          <cell r="E1350">
            <v>3</v>
          </cell>
          <cell r="F1350">
            <v>3</v>
          </cell>
          <cell r="G1350">
            <v>2000</v>
          </cell>
          <cell r="H1350">
            <v>2800</v>
          </cell>
          <cell r="I1350">
            <v>283</v>
          </cell>
          <cell r="K1350" t="str">
            <v>Guantes tácticos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 t="str">
            <v>Pieza</v>
          </cell>
          <cell r="V1350" t="str">
            <v>FC</v>
          </cell>
        </row>
        <row r="1351">
          <cell r="A1351">
            <v>270</v>
          </cell>
          <cell r="B1351">
            <v>2017</v>
          </cell>
          <cell r="C1351">
            <v>8300</v>
          </cell>
          <cell r="D1351">
            <v>2</v>
          </cell>
          <cell r="E1351">
            <v>3</v>
          </cell>
          <cell r="F1351">
            <v>3</v>
          </cell>
          <cell r="G1351">
            <v>2000</v>
          </cell>
          <cell r="H1351">
            <v>2800</v>
          </cell>
          <cell r="I1351">
            <v>283</v>
          </cell>
          <cell r="K1351" t="str">
            <v>Máscara antigás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 t="str">
            <v>Pieza</v>
          </cell>
          <cell r="V1351" t="str">
            <v>FC</v>
          </cell>
        </row>
        <row r="1352">
          <cell r="A1352">
            <v>271</v>
          </cell>
          <cell r="B1352">
            <v>2017</v>
          </cell>
          <cell r="C1352">
            <v>8300</v>
          </cell>
          <cell r="D1352">
            <v>2</v>
          </cell>
          <cell r="E1352">
            <v>3</v>
          </cell>
          <cell r="F1352">
            <v>3</v>
          </cell>
          <cell r="G1352">
            <v>2000</v>
          </cell>
          <cell r="H1352">
            <v>2800</v>
          </cell>
          <cell r="I1352">
            <v>283</v>
          </cell>
          <cell r="K1352" t="str">
            <v>Mosquetón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 t="str">
            <v>Pieza</v>
          </cell>
          <cell r="V1352" t="str">
            <v>FC</v>
          </cell>
        </row>
        <row r="1353">
          <cell r="A1353">
            <v>272</v>
          </cell>
          <cell r="B1353">
            <v>2017</v>
          </cell>
          <cell r="C1353">
            <v>8300</v>
          </cell>
          <cell r="D1353">
            <v>2</v>
          </cell>
          <cell r="E1353">
            <v>3</v>
          </cell>
          <cell r="F1353">
            <v>3</v>
          </cell>
          <cell r="G1353">
            <v>2000</v>
          </cell>
          <cell r="H1353">
            <v>2800</v>
          </cell>
          <cell r="I1353">
            <v>283</v>
          </cell>
          <cell r="K1353" t="str">
            <v>Ocho de rescate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 t="str">
            <v>Pieza</v>
          </cell>
          <cell r="V1353" t="str">
            <v>FC</v>
          </cell>
        </row>
        <row r="1354">
          <cell r="A1354">
            <v>273</v>
          </cell>
          <cell r="B1354">
            <v>2017</v>
          </cell>
          <cell r="C1354">
            <v>8300</v>
          </cell>
          <cell r="D1354">
            <v>2</v>
          </cell>
          <cell r="E1354">
            <v>3</v>
          </cell>
          <cell r="F1354">
            <v>3</v>
          </cell>
          <cell r="G1354">
            <v>2000</v>
          </cell>
          <cell r="H1354">
            <v>2800</v>
          </cell>
          <cell r="I1354">
            <v>283</v>
          </cell>
          <cell r="K1354" t="str">
            <v>Placas balísticas mínimo nivel IV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 t="str">
            <v>Pieza</v>
          </cell>
          <cell r="V1354" t="str">
            <v>FC</v>
          </cell>
        </row>
        <row r="1355">
          <cell r="A1355">
            <v>274</v>
          </cell>
          <cell r="B1355">
            <v>2017</v>
          </cell>
          <cell r="C1355">
            <v>8300</v>
          </cell>
          <cell r="D1355">
            <v>2</v>
          </cell>
          <cell r="E1355">
            <v>3</v>
          </cell>
          <cell r="F1355">
            <v>3</v>
          </cell>
          <cell r="G1355">
            <v>2000</v>
          </cell>
          <cell r="H1355">
            <v>2800</v>
          </cell>
          <cell r="I1355">
            <v>283</v>
          </cell>
          <cell r="K1355" t="str">
            <v>Rodilleras tácticas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 t="str">
            <v>Pieza</v>
          </cell>
          <cell r="V1355" t="str">
            <v>FC</v>
          </cell>
        </row>
        <row r="1356">
          <cell r="A1356">
            <v>275</v>
          </cell>
          <cell r="B1356">
            <v>2017</v>
          </cell>
          <cell r="C1356">
            <v>8300</v>
          </cell>
          <cell r="D1356">
            <v>2</v>
          </cell>
          <cell r="E1356">
            <v>3</v>
          </cell>
          <cell r="F1356">
            <v>3</v>
          </cell>
          <cell r="G1356">
            <v>2000</v>
          </cell>
          <cell r="H1356">
            <v>2800</v>
          </cell>
          <cell r="I1356">
            <v>283</v>
          </cell>
          <cell r="K1356" t="str">
            <v>Pierneras tácticas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 t="str">
            <v>Pieza</v>
          </cell>
          <cell r="V1356" t="str">
            <v>FC</v>
          </cell>
        </row>
        <row r="1357">
          <cell r="A1357">
            <v>276</v>
          </cell>
          <cell r="B1357">
            <v>2017</v>
          </cell>
          <cell r="C1357">
            <v>8300</v>
          </cell>
          <cell r="D1357">
            <v>2</v>
          </cell>
          <cell r="E1357">
            <v>3</v>
          </cell>
          <cell r="F1357">
            <v>3</v>
          </cell>
          <cell r="G1357">
            <v>2000</v>
          </cell>
          <cell r="H1357">
            <v>2800</v>
          </cell>
          <cell r="I1357">
            <v>283</v>
          </cell>
          <cell r="K1357" t="str">
            <v>Espinilleras tácticas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 t="str">
            <v>Pieza</v>
          </cell>
          <cell r="V1357" t="str">
            <v>FC</v>
          </cell>
        </row>
        <row r="1358">
          <cell r="A1358">
            <v>277</v>
          </cell>
          <cell r="B1358">
            <v>2017</v>
          </cell>
          <cell r="C1358">
            <v>8300</v>
          </cell>
          <cell r="D1358">
            <v>2</v>
          </cell>
          <cell r="E1358">
            <v>3</v>
          </cell>
          <cell r="F1358">
            <v>3</v>
          </cell>
          <cell r="G1358">
            <v>2000</v>
          </cell>
          <cell r="H1358">
            <v>2800</v>
          </cell>
          <cell r="I1358">
            <v>283</v>
          </cell>
          <cell r="K1358" t="str">
            <v>Linterna para arma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 t="str">
            <v>Pieza</v>
          </cell>
          <cell r="V1358" t="str">
            <v>FC</v>
          </cell>
        </row>
        <row r="1359">
          <cell r="A1359">
            <v>278</v>
          </cell>
          <cell r="B1359">
            <v>2017</v>
          </cell>
          <cell r="C1359">
            <v>8300</v>
          </cell>
          <cell r="D1359">
            <v>2</v>
          </cell>
          <cell r="E1359">
            <v>3</v>
          </cell>
          <cell r="F1359">
            <v>3</v>
          </cell>
          <cell r="G1359">
            <v>2000</v>
          </cell>
          <cell r="H1359">
            <v>2800</v>
          </cell>
          <cell r="I1359">
            <v>283</v>
          </cell>
          <cell r="K1359" t="str">
            <v>Lámpara táctica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 t="str">
            <v>Pieza</v>
          </cell>
          <cell r="V1359" t="str">
            <v>FC</v>
          </cell>
        </row>
        <row r="1360">
          <cell r="A1360">
            <v>279</v>
          </cell>
          <cell r="B1360">
            <v>2017</v>
          </cell>
          <cell r="C1360">
            <v>8300</v>
          </cell>
          <cell r="D1360">
            <v>2</v>
          </cell>
          <cell r="E1360">
            <v>3</v>
          </cell>
          <cell r="F1360">
            <v>3</v>
          </cell>
          <cell r="G1360">
            <v>2000</v>
          </cell>
          <cell r="H1360">
            <v>2900</v>
          </cell>
          <cell r="K1360" t="str">
            <v>Herramientas, refacciones y accesorios menores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</row>
        <row r="1361">
          <cell r="A1361">
            <v>280</v>
          </cell>
          <cell r="B1361">
            <v>2017</v>
          </cell>
          <cell r="C1361">
            <v>8300</v>
          </cell>
          <cell r="D1361">
            <v>2</v>
          </cell>
          <cell r="E1361">
            <v>3</v>
          </cell>
          <cell r="F1361">
            <v>3</v>
          </cell>
          <cell r="G1361">
            <v>2000</v>
          </cell>
          <cell r="H1361">
            <v>2900</v>
          </cell>
          <cell r="I1361">
            <v>297</v>
          </cell>
          <cell r="K1361" t="str">
            <v>Refacciones y accesorios menores de equipo de defensa y seguridad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 t="str">
            <v xml:space="preserve"> </v>
          </cell>
          <cell r="V1361" t="str">
            <v xml:space="preserve"> </v>
          </cell>
        </row>
        <row r="1362">
          <cell r="A1362">
            <v>281</v>
          </cell>
          <cell r="B1362">
            <v>2017</v>
          </cell>
          <cell r="C1362">
            <v>8300</v>
          </cell>
          <cell r="D1362">
            <v>2</v>
          </cell>
          <cell r="E1362">
            <v>3</v>
          </cell>
          <cell r="F1362">
            <v>3</v>
          </cell>
          <cell r="G1362">
            <v>2000</v>
          </cell>
          <cell r="H1362">
            <v>2900</v>
          </cell>
          <cell r="I1362">
            <v>297</v>
          </cell>
          <cell r="J1362">
            <v>1</v>
          </cell>
          <cell r="K1362" t="str">
            <v>Refacciones y accesorios menores de equipo de defensa y seguridad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 t="str">
            <v>Pieza</v>
          </cell>
          <cell r="V1362" t="str">
            <v>AE</v>
          </cell>
        </row>
        <row r="1363">
          <cell r="A1363">
            <v>282</v>
          </cell>
          <cell r="B1363">
            <v>2017</v>
          </cell>
          <cell r="C1363">
            <v>8300</v>
          </cell>
          <cell r="D1363">
            <v>2</v>
          </cell>
          <cell r="E1363">
            <v>3</v>
          </cell>
          <cell r="F1363">
            <v>3</v>
          </cell>
          <cell r="G1363">
            <v>3000</v>
          </cell>
          <cell r="K1363" t="str">
            <v>SERVICIOS GENERALES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</row>
        <row r="1364">
          <cell r="A1364">
            <v>283</v>
          </cell>
          <cell r="B1364">
            <v>2017</v>
          </cell>
          <cell r="C1364">
            <v>8300</v>
          </cell>
          <cell r="D1364">
            <v>2</v>
          </cell>
          <cell r="E1364">
            <v>3</v>
          </cell>
          <cell r="F1364">
            <v>3</v>
          </cell>
          <cell r="G1364">
            <v>3000</v>
          </cell>
          <cell r="H1364">
            <v>3200</v>
          </cell>
          <cell r="K1364" t="str">
            <v>Servicios de Arrendamiento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</row>
        <row r="1365">
          <cell r="A1365">
            <v>284</v>
          </cell>
          <cell r="B1365">
            <v>2017</v>
          </cell>
          <cell r="C1365">
            <v>8300</v>
          </cell>
          <cell r="D1365">
            <v>2</v>
          </cell>
          <cell r="E1365">
            <v>3</v>
          </cell>
          <cell r="F1365">
            <v>3</v>
          </cell>
          <cell r="G1365">
            <v>3000</v>
          </cell>
          <cell r="H1365">
            <v>3200</v>
          </cell>
          <cell r="I1365">
            <v>325</v>
          </cell>
          <cell r="K1365" t="str">
            <v>Arrendamiento de Equipo de Transporte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</row>
        <row r="1366">
          <cell r="A1366">
            <v>285</v>
          </cell>
          <cell r="B1366">
            <v>2017</v>
          </cell>
          <cell r="C1366">
            <v>8300</v>
          </cell>
          <cell r="D1366">
            <v>2</v>
          </cell>
          <cell r="E1366">
            <v>3</v>
          </cell>
          <cell r="F1366">
            <v>3</v>
          </cell>
          <cell r="G1366">
            <v>3000</v>
          </cell>
          <cell r="H1366">
            <v>3200</v>
          </cell>
          <cell r="I1366">
            <v>325</v>
          </cell>
          <cell r="J1366">
            <v>1</v>
          </cell>
          <cell r="K1366" t="str">
            <v xml:space="preserve">Arrendamiento de unidades 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 t="str">
            <v>Servicio</v>
          </cell>
          <cell r="V1366" t="str">
            <v>FC</v>
          </cell>
        </row>
        <row r="1367">
          <cell r="A1367">
            <v>286</v>
          </cell>
          <cell r="B1367">
            <v>2017</v>
          </cell>
          <cell r="C1367">
            <v>8300</v>
          </cell>
          <cell r="D1367">
            <v>2</v>
          </cell>
          <cell r="E1367">
            <v>3</v>
          </cell>
          <cell r="F1367">
            <v>3</v>
          </cell>
          <cell r="G1367">
            <v>3000</v>
          </cell>
          <cell r="H1367">
            <v>3300</v>
          </cell>
          <cell r="K1367" t="str">
            <v>Servicios Profesionales, Científicos, Técnicos y Otros Servicios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</row>
        <row r="1368">
          <cell r="A1368">
            <v>287</v>
          </cell>
          <cell r="B1368">
            <v>2017</v>
          </cell>
          <cell r="C1368">
            <v>8300</v>
          </cell>
          <cell r="D1368">
            <v>2</v>
          </cell>
          <cell r="E1368">
            <v>3</v>
          </cell>
          <cell r="F1368">
            <v>3</v>
          </cell>
          <cell r="G1368">
            <v>3000</v>
          </cell>
          <cell r="H1368">
            <v>3300</v>
          </cell>
          <cell r="I1368">
            <v>337</v>
          </cell>
          <cell r="K1368" t="str">
            <v>Servicios de protección y seguridad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</row>
        <row r="1369">
          <cell r="A1369">
            <v>288</v>
          </cell>
          <cell r="B1369">
            <v>2017</v>
          </cell>
          <cell r="C1369">
            <v>8300</v>
          </cell>
          <cell r="D1369">
            <v>2</v>
          </cell>
          <cell r="E1369">
            <v>3</v>
          </cell>
          <cell r="F1369">
            <v>3</v>
          </cell>
          <cell r="G1369">
            <v>3000</v>
          </cell>
          <cell r="H1369">
            <v>3300</v>
          </cell>
          <cell r="I1369">
            <v>337</v>
          </cell>
          <cell r="J1369">
            <v>1</v>
          </cell>
          <cell r="K1369" t="str">
            <v>Gastos de seguridad pública y nacional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 t="str">
            <v>Servicio</v>
          </cell>
          <cell r="V1369" t="str">
            <v>AE</v>
          </cell>
        </row>
        <row r="1370">
          <cell r="A1370">
            <v>289</v>
          </cell>
          <cell r="B1370">
            <v>2017</v>
          </cell>
          <cell r="C1370">
            <v>8300</v>
          </cell>
          <cell r="D1370">
            <v>2</v>
          </cell>
          <cell r="E1370">
            <v>3</v>
          </cell>
          <cell r="F1370">
            <v>3</v>
          </cell>
          <cell r="G1370">
            <v>5000</v>
          </cell>
          <cell r="K1370" t="str">
            <v>BIENES MUEBLES, INMUEBLES E INTANGIBLES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</row>
        <row r="1371">
          <cell r="A1371">
            <v>290</v>
          </cell>
          <cell r="C1371">
            <v>8300</v>
          </cell>
          <cell r="D1371">
            <v>2</v>
          </cell>
          <cell r="E1371">
            <v>3</v>
          </cell>
          <cell r="F1371">
            <v>3</v>
          </cell>
          <cell r="K1371" t="str">
            <v>Secretaría de Seguridad Pública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</row>
        <row r="1372">
          <cell r="A1372">
            <v>291</v>
          </cell>
          <cell r="B1372">
            <v>2017</v>
          </cell>
          <cell r="C1372">
            <v>8300</v>
          </cell>
          <cell r="D1372">
            <v>2</v>
          </cell>
          <cell r="E1372">
            <v>3</v>
          </cell>
          <cell r="F1372">
            <v>3</v>
          </cell>
          <cell r="G1372">
            <v>5000</v>
          </cell>
          <cell r="H1372">
            <v>5100</v>
          </cell>
          <cell r="K1372" t="str">
            <v>Mobiliario y Equipo de Administración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</row>
        <row r="1373">
          <cell r="A1373">
            <v>292</v>
          </cell>
          <cell r="B1373">
            <v>2017</v>
          </cell>
          <cell r="C1373">
            <v>8300</v>
          </cell>
          <cell r="D1373">
            <v>2</v>
          </cell>
          <cell r="E1373">
            <v>3</v>
          </cell>
          <cell r="F1373">
            <v>3</v>
          </cell>
          <cell r="G1373">
            <v>5000</v>
          </cell>
          <cell r="H1373">
            <v>5100</v>
          </cell>
          <cell r="I1373">
            <v>511</v>
          </cell>
          <cell r="K1373" t="str">
            <v>Muebles de oficina y estantería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</row>
        <row r="1374">
          <cell r="A1374">
            <v>293</v>
          </cell>
          <cell r="B1374">
            <v>2017</v>
          </cell>
          <cell r="C1374">
            <v>8300</v>
          </cell>
          <cell r="D1374">
            <v>2</v>
          </cell>
          <cell r="E1374">
            <v>3</v>
          </cell>
          <cell r="F1374">
            <v>3</v>
          </cell>
          <cell r="G1374">
            <v>5000</v>
          </cell>
          <cell r="H1374">
            <v>5100</v>
          </cell>
          <cell r="I1374">
            <v>511</v>
          </cell>
          <cell r="J1374">
            <v>1</v>
          </cell>
          <cell r="K1374" t="str">
            <v xml:space="preserve">Anaquel   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 t="str">
            <v>Pieza</v>
          </cell>
          <cell r="T1374">
            <v>0</v>
          </cell>
          <cell r="V1374" t="str">
            <v>FC</v>
          </cell>
        </row>
        <row r="1375">
          <cell r="A1375">
            <v>294</v>
          </cell>
          <cell r="B1375">
            <v>2017</v>
          </cell>
          <cell r="C1375">
            <v>8300</v>
          </cell>
          <cell r="D1375">
            <v>2</v>
          </cell>
          <cell r="E1375">
            <v>3</v>
          </cell>
          <cell r="F1375">
            <v>3</v>
          </cell>
          <cell r="G1375">
            <v>5000</v>
          </cell>
          <cell r="H1375">
            <v>5100</v>
          </cell>
          <cell r="I1375">
            <v>511</v>
          </cell>
          <cell r="J1375">
            <v>2</v>
          </cell>
          <cell r="K1375" t="str">
            <v>Archivero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 t="str">
            <v>Pieza</v>
          </cell>
          <cell r="T1375">
            <v>0</v>
          </cell>
          <cell r="V1375" t="str">
            <v>FC</v>
          </cell>
        </row>
        <row r="1376">
          <cell r="A1376">
            <v>295</v>
          </cell>
          <cell r="B1376">
            <v>2017</v>
          </cell>
          <cell r="C1376">
            <v>8300</v>
          </cell>
          <cell r="D1376">
            <v>2</v>
          </cell>
          <cell r="E1376">
            <v>3</v>
          </cell>
          <cell r="F1376">
            <v>3</v>
          </cell>
          <cell r="G1376">
            <v>5000</v>
          </cell>
          <cell r="H1376">
            <v>5100</v>
          </cell>
          <cell r="I1376">
            <v>511</v>
          </cell>
          <cell r="J1376">
            <v>3</v>
          </cell>
          <cell r="K1376" t="str">
            <v>Armario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 t="str">
            <v>Pieza</v>
          </cell>
          <cell r="T1376">
            <v>0</v>
          </cell>
          <cell r="V1376" t="str">
            <v>FC</v>
          </cell>
        </row>
        <row r="1377">
          <cell r="A1377">
            <v>296</v>
          </cell>
          <cell r="B1377">
            <v>2017</v>
          </cell>
          <cell r="C1377">
            <v>8300</v>
          </cell>
          <cell r="D1377">
            <v>2</v>
          </cell>
          <cell r="E1377">
            <v>3</v>
          </cell>
          <cell r="F1377">
            <v>3</v>
          </cell>
          <cell r="G1377">
            <v>5000</v>
          </cell>
          <cell r="H1377">
            <v>5100</v>
          </cell>
          <cell r="I1377">
            <v>511</v>
          </cell>
          <cell r="J1377">
            <v>4</v>
          </cell>
          <cell r="K1377" t="str">
            <v>Banca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 t="str">
            <v>Pieza</v>
          </cell>
          <cell r="T1377">
            <v>0</v>
          </cell>
          <cell r="V1377" t="str">
            <v>FC</v>
          </cell>
        </row>
        <row r="1378">
          <cell r="A1378">
            <v>297</v>
          </cell>
          <cell r="B1378">
            <v>2017</v>
          </cell>
          <cell r="C1378">
            <v>8300</v>
          </cell>
          <cell r="D1378">
            <v>2</v>
          </cell>
          <cell r="E1378">
            <v>3</v>
          </cell>
          <cell r="F1378">
            <v>3</v>
          </cell>
          <cell r="G1378">
            <v>5000</v>
          </cell>
          <cell r="H1378">
            <v>5100</v>
          </cell>
          <cell r="I1378">
            <v>511</v>
          </cell>
          <cell r="J1378">
            <v>5</v>
          </cell>
          <cell r="K1378" t="str">
            <v>Butaca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 t="str">
            <v>Pieza</v>
          </cell>
          <cell r="T1378">
            <v>0</v>
          </cell>
          <cell r="V1378" t="str">
            <v>FC</v>
          </cell>
        </row>
        <row r="1379">
          <cell r="A1379">
            <v>298</v>
          </cell>
          <cell r="B1379">
            <v>2017</v>
          </cell>
          <cell r="C1379">
            <v>8300</v>
          </cell>
          <cell r="D1379">
            <v>2</v>
          </cell>
          <cell r="E1379">
            <v>3</v>
          </cell>
          <cell r="F1379">
            <v>3</v>
          </cell>
          <cell r="G1379">
            <v>5000</v>
          </cell>
          <cell r="H1379">
            <v>5100</v>
          </cell>
          <cell r="I1379">
            <v>511</v>
          </cell>
          <cell r="J1379">
            <v>6</v>
          </cell>
          <cell r="K1379" t="str">
            <v>Comedor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 t="str">
            <v>Pieza</v>
          </cell>
          <cell r="T1379">
            <v>0</v>
          </cell>
          <cell r="V1379" t="str">
            <v>FC</v>
          </cell>
        </row>
        <row r="1380">
          <cell r="A1380">
            <v>299</v>
          </cell>
          <cell r="B1380">
            <v>2017</v>
          </cell>
          <cell r="C1380">
            <v>8300</v>
          </cell>
          <cell r="D1380">
            <v>2</v>
          </cell>
          <cell r="E1380">
            <v>3</v>
          </cell>
          <cell r="F1380">
            <v>3</v>
          </cell>
          <cell r="G1380">
            <v>5000</v>
          </cell>
          <cell r="H1380">
            <v>5100</v>
          </cell>
          <cell r="I1380">
            <v>511</v>
          </cell>
          <cell r="J1380">
            <v>7</v>
          </cell>
          <cell r="K1380" t="str">
            <v xml:space="preserve">Conjunto 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 t="str">
            <v>Pieza</v>
          </cell>
          <cell r="T1380">
            <v>0</v>
          </cell>
          <cell r="V1380" t="str">
            <v>FC</v>
          </cell>
        </row>
        <row r="1381">
          <cell r="A1381">
            <v>300</v>
          </cell>
          <cell r="B1381">
            <v>2017</v>
          </cell>
          <cell r="C1381">
            <v>8300</v>
          </cell>
          <cell r="D1381">
            <v>2</v>
          </cell>
          <cell r="E1381">
            <v>3</v>
          </cell>
          <cell r="F1381">
            <v>3</v>
          </cell>
          <cell r="G1381">
            <v>5000</v>
          </cell>
          <cell r="H1381">
            <v>5100</v>
          </cell>
          <cell r="I1381">
            <v>511</v>
          </cell>
          <cell r="J1381">
            <v>8</v>
          </cell>
          <cell r="K1381" t="str">
            <v>Credenza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 t="str">
            <v>Pieza</v>
          </cell>
          <cell r="T1381">
            <v>0</v>
          </cell>
          <cell r="V1381" t="str">
            <v>FC</v>
          </cell>
        </row>
        <row r="1382">
          <cell r="A1382">
            <v>301</v>
          </cell>
          <cell r="B1382">
            <v>2017</v>
          </cell>
          <cell r="C1382">
            <v>8300</v>
          </cell>
          <cell r="D1382">
            <v>2</v>
          </cell>
          <cell r="E1382">
            <v>3</v>
          </cell>
          <cell r="F1382">
            <v>3</v>
          </cell>
          <cell r="G1382">
            <v>5000</v>
          </cell>
          <cell r="H1382">
            <v>5100</v>
          </cell>
          <cell r="I1382">
            <v>511</v>
          </cell>
          <cell r="J1382">
            <v>9</v>
          </cell>
          <cell r="K1382" t="str">
            <v>Escritorio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 t="str">
            <v>Pieza</v>
          </cell>
          <cell r="T1382">
            <v>0</v>
          </cell>
          <cell r="V1382" t="str">
            <v>FC</v>
          </cell>
        </row>
        <row r="1383">
          <cell r="A1383">
            <v>302</v>
          </cell>
          <cell r="B1383">
            <v>2017</v>
          </cell>
          <cell r="C1383">
            <v>8300</v>
          </cell>
          <cell r="D1383">
            <v>2</v>
          </cell>
          <cell r="E1383">
            <v>3</v>
          </cell>
          <cell r="F1383">
            <v>3</v>
          </cell>
          <cell r="G1383">
            <v>5000</v>
          </cell>
          <cell r="H1383">
            <v>5100</v>
          </cell>
          <cell r="I1383">
            <v>511</v>
          </cell>
          <cell r="J1383">
            <v>10</v>
          </cell>
          <cell r="K1383" t="str">
            <v>Estación de trabajo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 t="str">
            <v>Pieza</v>
          </cell>
          <cell r="T1383">
            <v>0</v>
          </cell>
          <cell r="V1383" t="str">
            <v>FC</v>
          </cell>
        </row>
        <row r="1384">
          <cell r="A1384">
            <v>303</v>
          </cell>
          <cell r="B1384">
            <v>2017</v>
          </cell>
          <cell r="C1384">
            <v>8300</v>
          </cell>
          <cell r="D1384">
            <v>2</v>
          </cell>
          <cell r="E1384">
            <v>3</v>
          </cell>
          <cell r="F1384">
            <v>3</v>
          </cell>
          <cell r="G1384">
            <v>5000</v>
          </cell>
          <cell r="H1384">
            <v>5100</v>
          </cell>
          <cell r="I1384">
            <v>511</v>
          </cell>
          <cell r="J1384">
            <v>11</v>
          </cell>
          <cell r="K1384" t="str">
            <v>Estante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 t="str">
            <v>Pieza</v>
          </cell>
          <cell r="T1384">
            <v>0</v>
          </cell>
          <cell r="V1384" t="str">
            <v>FC</v>
          </cell>
        </row>
        <row r="1385">
          <cell r="A1385">
            <v>304</v>
          </cell>
          <cell r="B1385">
            <v>2017</v>
          </cell>
          <cell r="C1385">
            <v>8300</v>
          </cell>
          <cell r="D1385">
            <v>2</v>
          </cell>
          <cell r="E1385">
            <v>3</v>
          </cell>
          <cell r="F1385">
            <v>3</v>
          </cell>
          <cell r="G1385">
            <v>5000</v>
          </cell>
          <cell r="H1385">
            <v>5100</v>
          </cell>
          <cell r="I1385">
            <v>511</v>
          </cell>
          <cell r="J1385">
            <v>12</v>
          </cell>
          <cell r="K1385" t="str">
            <v>Gabinete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 t="str">
            <v>Pieza</v>
          </cell>
          <cell r="T1385">
            <v>0</v>
          </cell>
          <cell r="V1385" t="str">
            <v>FC</v>
          </cell>
        </row>
        <row r="1386">
          <cell r="A1386">
            <v>305</v>
          </cell>
          <cell r="B1386">
            <v>2017</v>
          </cell>
          <cell r="C1386">
            <v>8300</v>
          </cell>
          <cell r="D1386">
            <v>2</v>
          </cell>
          <cell r="E1386">
            <v>3</v>
          </cell>
          <cell r="F1386">
            <v>3</v>
          </cell>
          <cell r="G1386">
            <v>5000</v>
          </cell>
          <cell r="H1386">
            <v>5100</v>
          </cell>
          <cell r="I1386">
            <v>511</v>
          </cell>
          <cell r="J1386">
            <v>13</v>
          </cell>
          <cell r="K1386" t="str">
            <v xml:space="preserve">Juego de mesa 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 t="str">
            <v>Pieza</v>
          </cell>
          <cell r="T1386">
            <v>0</v>
          </cell>
          <cell r="V1386" t="str">
            <v>FC</v>
          </cell>
        </row>
        <row r="1387">
          <cell r="A1387">
            <v>306</v>
          </cell>
          <cell r="B1387">
            <v>2017</v>
          </cell>
          <cell r="C1387">
            <v>8300</v>
          </cell>
          <cell r="D1387">
            <v>2</v>
          </cell>
          <cell r="E1387">
            <v>3</v>
          </cell>
          <cell r="F1387">
            <v>3</v>
          </cell>
          <cell r="G1387">
            <v>5000</v>
          </cell>
          <cell r="H1387">
            <v>5100</v>
          </cell>
          <cell r="I1387">
            <v>511</v>
          </cell>
          <cell r="J1387">
            <v>14</v>
          </cell>
          <cell r="K1387" t="str">
            <v xml:space="preserve">Lámpara 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 t="str">
            <v>Pieza</v>
          </cell>
          <cell r="T1387">
            <v>0</v>
          </cell>
          <cell r="V1387" t="str">
            <v>FC</v>
          </cell>
        </row>
        <row r="1388">
          <cell r="A1388">
            <v>307</v>
          </cell>
          <cell r="B1388">
            <v>2017</v>
          </cell>
          <cell r="C1388">
            <v>8300</v>
          </cell>
          <cell r="D1388">
            <v>2</v>
          </cell>
          <cell r="E1388">
            <v>3</v>
          </cell>
          <cell r="F1388">
            <v>3</v>
          </cell>
          <cell r="G1388">
            <v>5000</v>
          </cell>
          <cell r="H1388">
            <v>5100</v>
          </cell>
          <cell r="I1388">
            <v>511</v>
          </cell>
          <cell r="J1388">
            <v>15</v>
          </cell>
          <cell r="K1388" t="str">
            <v>Librero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 t="str">
            <v>Pieza</v>
          </cell>
          <cell r="T1388">
            <v>0</v>
          </cell>
          <cell r="V1388" t="str">
            <v>FC</v>
          </cell>
        </row>
        <row r="1389">
          <cell r="A1389">
            <v>308</v>
          </cell>
          <cell r="B1389">
            <v>2017</v>
          </cell>
          <cell r="C1389">
            <v>8300</v>
          </cell>
          <cell r="D1389">
            <v>2</v>
          </cell>
          <cell r="E1389">
            <v>3</v>
          </cell>
          <cell r="F1389">
            <v>3</v>
          </cell>
          <cell r="G1389">
            <v>5000</v>
          </cell>
          <cell r="H1389">
            <v>5100</v>
          </cell>
          <cell r="I1389">
            <v>511</v>
          </cell>
          <cell r="J1389">
            <v>16</v>
          </cell>
          <cell r="K1389" t="str">
            <v>Locker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 t="str">
            <v>Pieza</v>
          </cell>
          <cell r="T1389">
            <v>0</v>
          </cell>
          <cell r="V1389" t="str">
            <v>FC</v>
          </cell>
        </row>
        <row r="1390">
          <cell r="A1390">
            <v>309</v>
          </cell>
          <cell r="B1390">
            <v>2017</v>
          </cell>
          <cell r="C1390">
            <v>8300</v>
          </cell>
          <cell r="D1390">
            <v>2</v>
          </cell>
          <cell r="E1390">
            <v>3</v>
          </cell>
          <cell r="F1390">
            <v>3</v>
          </cell>
          <cell r="G1390">
            <v>5000</v>
          </cell>
          <cell r="H1390">
            <v>5100</v>
          </cell>
          <cell r="I1390">
            <v>511</v>
          </cell>
          <cell r="J1390">
            <v>17</v>
          </cell>
          <cell r="K1390" t="str">
            <v>Mesa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 t="str">
            <v>Pieza</v>
          </cell>
          <cell r="T1390">
            <v>0</v>
          </cell>
          <cell r="V1390" t="str">
            <v>FC</v>
          </cell>
        </row>
        <row r="1391">
          <cell r="A1391">
            <v>310</v>
          </cell>
          <cell r="B1391">
            <v>2017</v>
          </cell>
          <cell r="C1391">
            <v>8300</v>
          </cell>
          <cell r="D1391">
            <v>2</v>
          </cell>
          <cell r="E1391">
            <v>3</v>
          </cell>
          <cell r="F1391">
            <v>3</v>
          </cell>
          <cell r="G1391">
            <v>5000</v>
          </cell>
          <cell r="H1391">
            <v>5100</v>
          </cell>
          <cell r="I1391">
            <v>511</v>
          </cell>
          <cell r="J1391">
            <v>18</v>
          </cell>
          <cell r="K1391" t="str">
            <v xml:space="preserve">Módulo 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 t="str">
            <v>Pieza</v>
          </cell>
          <cell r="T1391">
            <v>0</v>
          </cell>
          <cell r="V1391" t="str">
            <v>FC</v>
          </cell>
        </row>
        <row r="1392">
          <cell r="A1392">
            <v>311</v>
          </cell>
          <cell r="B1392">
            <v>2017</v>
          </cell>
          <cell r="C1392">
            <v>8300</v>
          </cell>
          <cell r="D1392">
            <v>2</v>
          </cell>
          <cell r="E1392">
            <v>3</v>
          </cell>
          <cell r="F1392">
            <v>3</v>
          </cell>
          <cell r="G1392">
            <v>5000</v>
          </cell>
          <cell r="H1392">
            <v>5100</v>
          </cell>
          <cell r="I1392">
            <v>511</v>
          </cell>
          <cell r="J1392">
            <v>19</v>
          </cell>
          <cell r="K1392" t="str">
            <v>Mostrador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 t="str">
            <v>Pieza</v>
          </cell>
          <cell r="T1392">
            <v>0</v>
          </cell>
          <cell r="V1392" t="str">
            <v>FC</v>
          </cell>
        </row>
        <row r="1393">
          <cell r="A1393">
            <v>312</v>
          </cell>
          <cell r="B1393">
            <v>2017</v>
          </cell>
          <cell r="C1393">
            <v>8300</v>
          </cell>
          <cell r="D1393">
            <v>2</v>
          </cell>
          <cell r="E1393">
            <v>3</v>
          </cell>
          <cell r="F1393">
            <v>3</v>
          </cell>
          <cell r="G1393">
            <v>5000</v>
          </cell>
          <cell r="H1393">
            <v>5100</v>
          </cell>
          <cell r="I1393">
            <v>511</v>
          </cell>
          <cell r="J1393">
            <v>20</v>
          </cell>
          <cell r="K1393" t="str">
            <v>Sala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 t="str">
            <v>Pieza</v>
          </cell>
          <cell r="T1393">
            <v>0</v>
          </cell>
          <cell r="V1393" t="str">
            <v>FC</v>
          </cell>
        </row>
        <row r="1394">
          <cell r="A1394">
            <v>313</v>
          </cell>
          <cell r="B1394">
            <v>2017</v>
          </cell>
          <cell r="C1394">
            <v>8300</v>
          </cell>
          <cell r="D1394">
            <v>2</v>
          </cell>
          <cell r="E1394">
            <v>3</v>
          </cell>
          <cell r="F1394">
            <v>3</v>
          </cell>
          <cell r="G1394">
            <v>5000</v>
          </cell>
          <cell r="H1394">
            <v>5100</v>
          </cell>
          <cell r="I1394">
            <v>511</v>
          </cell>
          <cell r="J1394">
            <v>21</v>
          </cell>
          <cell r="K1394" t="str">
            <v>Silla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 t="str">
            <v>Pieza</v>
          </cell>
          <cell r="T1394">
            <v>0</v>
          </cell>
          <cell r="V1394" t="str">
            <v>FC</v>
          </cell>
        </row>
        <row r="1395">
          <cell r="A1395">
            <v>314</v>
          </cell>
          <cell r="B1395">
            <v>2017</v>
          </cell>
          <cell r="C1395">
            <v>8300</v>
          </cell>
          <cell r="D1395">
            <v>2</v>
          </cell>
          <cell r="E1395">
            <v>3</v>
          </cell>
          <cell r="F1395">
            <v>3</v>
          </cell>
          <cell r="G1395">
            <v>5000</v>
          </cell>
          <cell r="H1395">
            <v>5100</v>
          </cell>
          <cell r="I1395">
            <v>511</v>
          </cell>
          <cell r="J1395">
            <v>22</v>
          </cell>
          <cell r="K1395" t="str">
            <v>Sillón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 t="str">
            <v>Pieza</v>
          </cell>
          <cell r="T1395">
            <v>0</v>
          </cell>
          <cell r="V1395" t="str">
            <v>FC</v>
          </cell>
        </row>
        <row r="1396">
          <cell r="A1396">
            <v>315</v>
          </cell>
          <cell r="B1396">
            <v>2017</v>
          </cell>
          <cell r="C1396">
            <v>8300</v>
          </cell>
          <cell r="D1396">
            <v>2</v>
          </cell>
          <cell r="E1396">
            <v>3</v>
          </cell>
          <cell r="F1396">
            <v>3</v>
          </cell>
          <cell r="G1396">
            <v>5000</v>
          </cell>
          <cell r="H1396">
            <v>5100</v>
          </cell>
          <cell r="I1396">
            <v>512</v>
          </cell>
          <cell r="K1396" t="str">
            <v>Muebles, excepto de oficina y estantería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T1396">
            <v>0</v>
          </cell>
        </row>
        <row r="1397">
          <cell r="A1397">
            <v>316</v>
          </cell>
          <cell r="B1397">
            <v>2017</v>
          </cell>
          <cell r="C1397">
            <v>8300</v>
          </cell>
          <cell r="D1397">
            <v>2</v>
          </cell>
          <cell r="E1397">
            <v>3</v>
          </cell>
          <cell r="F1397">
            <v>3</v>
          </cell>
          <cell r="G1397">
            <v>5000</v>
          </cell>
          <cell r="H1397">
            <v>5100</v>
          </cell>
          <cell r="I1397">
            <v>512</v>
          </cell>
          <cell r="J1397">
            <v>1</v>
          </cell>
          <cell r="K1397" t="str">
            <v>Banco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 t="str">
            <v>Pieza</v>
          </cell>
          <cell r="T1397">
            <v>0</v>
          </cell>
          <cell r="V1397" t="str">
            <v>FC</v>
          </cell>
        </row>
        <row r="1398">
          <cell r="A1398">
            <v>317</v>
          </cell>
          <cell r="B1398">
            <v>2017</v>
          </cell>
          <cell r="C1398">
            <v>8300</v>
          </cell>
          <cell r="D1398">
            <v>2</v>
          </cell>
          <cell r="E1398">
            <v>3</v>
          </cell>
          <cell r="F1398">
            <v>3</v>
          </cell>
          <cell r="G1398">
            <v>5000</v>
          </cell>
          <cell r="H1398">
            <v>5100</v>
          </cell>
          <cell r="I1398">
            <v>512</v>
          </cell>
          <cell r="J1398">
            <v>2</v>
          </cell>
          <cell r="K1398" t="str">
            <v>Bote de arena (armero)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 t="str">
            <v>Pieza</v>
          </cell>
          <cell r="T1398">
            <v>0</v>
          </cell>
          <cell r="V1398" t="str">
            <v>AE</v>
          </cell>
        </row>
        <row r="1399">
          <cell r="A1399">
            <v>318</v>
          </cell>
          <cell r="B1399">
            <v>2017</v>
          </cell>
          <cell r="C1399">
            <v>8300</v>
          </cell>
          <cell r="D1399">
            <v>2</v>
          </cell>
          <cell r="E1399">
            <v>3</v>
          </cell>
          <cell r="F1399">
            <v>3</v>
          </cell>
          <cell r="G1399">
            <v>5000</v>
          </cell>
          <cell r="H1399">
            <v>5100</v>
          </cell>
          <cell r="I1399">
            <v>512</v>
          </cell>
          <cell r="J1399">
            <v>3</v>
          </cell>
          <cell r="K1399" t="str">
            <v>Buró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 t="str">
            <v>Pieza</v>
          </cell>
          <cell r="T1399">
            <v>0</v>
          </cell>
          <cell r="V1399" t="str">
            <v>FC</v>
          </cell>
        </row>
        <row r="1400">
          <cell r="A1400">
            <v>319</v>
          </cell>
          <cell r="B1400">
            <v>2017</v>
          </cell>
          <cell r="C1400">
            <v>8300</v>
          </cell>
          <cell r="D1400">
            <v>2</v>
          </cell>
          <cell r="E1400">
            <v>3</v>
          </cell>
          <cell r="F1400">
            <v>3</v>
          </cell>
          <cell r="G1400">
            <v>5000</v>
          </cell>
          <cell r="H1400">
            <v>5100</v>
          </cell>
          <cell r="I1400">
            <v>512</v>
          </cell>
          <cell r="J1400">
            <v>4</v>
          </cell>
          <cell r="K1400" t="str">
            <v>Cama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 t="str">
            <v>Pieza</v>
          </cell>
          <cell r="T1400">
            <v>0</v>
          </cell>
          <cell r="V1400" t="str">
            <v>FC</v>
          </cell>
        </row>
        <row r="1401">
          <cell r="A1401">
            <v>320</v>
          </cell>
          <cell r="B1401">
            <v>2017</v>
          </cell>
          <cell r="C1401">
            <v>8300</v>
          </cell>
          <cell r="D1401">
            <v>2</v>
          </cell>
          <cell r="E1401">
            <v>3</v>
          </cell>
          <cell r="F1401">
            <v>3</v>
          </cell>
          <cell r="G1401">
            <v>5000</v>
          </cell>
          <cell r="H1401">
            <v>5100</v>
          </cell>
          <cell r="I1401">
            <v>512</v>
          </cell>
          <cell r="J1401">
            <v>5</v>
          </cell>
          <cell r="K1401" t="str">
            <v>Juego de mesa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 t="str">
            <v>Pieza</v>
          </cell>
          <cell r="T1401">
            <v>0</v>
          </cell>
          <cell r="V1401" t="str">
            <v>FC</v>
          </cell>
        </row>
        <row r="1402">
          <cell r="A1402">
            <v>321</v>
          </cell>
          <cell r="B1402">
            <v>2017</v>
          </cell>
          <cell r="C1402">
            <v>8300</v>
          </cell>
          <cell r="D1402">
            <v>2</v>
          </cell>
          <cell r="E1402">
            <v>3</v>
          </cell>
          <cell r="F1402">
            <v>3</v>
          </cell>
          <cell r="G1402">
            <v>5000</v>
          </cell>
          <cell r="H1402">
            <v>5100</v>
          </cell>
          <cell r="I1402">
            <v>512</v>
          </cell>
          <cell r="J1402">
            <v>6</v>
          </cell>
          <cell r="K1402" t="str">
            <v>Litera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 t="str">
            <v>Pieza</v>
          </cell>
          <cell r="T1402">
            <v>0</v>
          </cell>
          <cell r="V1402" t="str">
            <v>FC</v>
          </cell>
        </row>
        <row r="1403">
          <cell r="A1403">
            <v>322</v>
          </cell>
          <cell r="B1403">
            <v>2017</v>
          </cell>
          <cell r="C1403">
            <v>8300</v>
          </cell>
          <cell r="D1403">
            <v>2</v>
          </cell>
          <cell r="E1403">
            <v>3</v>
          </cell>
          <cell r="F1403">
            <v>3</v>
          </cell>
          <cell r="G1403">
            <v>5000</v>
          </cell>
          <cell r="H1403">
            <v>5100</v>
          </cell>
          <cell r="I1403">
            <v>512</v>
          </cell>
          <cell r="J1403">
            <v>7</v>
          </cell>
          <cell r="K1403" t="str">
            <v>Rack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 t="str">
            <v>Pieza</v>
          </cell>
          <cell r="T1403">
            <v>0</v>
          </cell>
          <cell r="V1403" t="str">
            <v>AE</v>
          </cell>
        </row>
        <row r="1404">
          <cell r="A1404">
            <v>323</v>
          </cell>
          <cell r="B1404">
            <v>2017</v>
          </cell>
          <cell r="C1404">
            <v>8300</v>
          </cell>
          <cell r="D1404">
            <v>2</v>
          </cell>
          <cell r="E1404">
            <v>3</v>
          </cell>
          <cell r="F1404">
            <v>3</v>
          </cell>
          <cell r="G1404">
            <v>5000</v>
          </cell>
          <cell r="H1404">
            <v>5100</v>
          </cell>
          <cell r="I1404">
            <v>515</v>
          </cell>
          <cell r="K1404" t="str">
            <v>Equipo de cómputo y de tecnologías de la información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T1404">
            <v>0</v>
          </cell>
        </row>
        <row r="1405">
          <cell r="A1405">
            <v>324</v>
          </cell>
          <cell r="B1405">
            <v>2017</v>
          </cell>
          <cell r="C1405">
            <v>8300</v>
          </cell>
          <cell r="D1405">
            <v>2</v>
          </cell>
          <cell r="E1405">
            <v>3</v>
          </cell>
          <cell r="F1405">
            <v>3</v>
          </cell>
          <cell r="G1405">
            <v>5000</v>
          </cell>
          <cell r="H1405">
            <v>5100</v>
          </cell>
          <cell r="I1405">
            <v>515</v>
          </cell>
          <cell r="J1405">
            <v>1</v>
          </cell>
          <cell r="K1405" t="str">
            <v>Computadora de escritorio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 t="str">
            <v>Pieza</v>
          </cell>
          <cell r="T1405">
            <v>0</v>
          </cell>
          <cell r="V1405" t="str">
            <v>FC</v>
          </cell>
        </row>
        <row r="1406">
          <cell r="A1406">
            <v>325</v>
          </cell>
          <cell r="B1406">
            <v>2017</v>
          </cell>
          <cell r="C1406">
            <v>8300</v>
          </cell>
          <cell r="D1406">
            <v>2</v>
          </cell>
          <cell r="E1406">
            <v>3</v>
          </cell>
          <cell r="F1406">
            <v>3</v>
          </cell>
          <cell r="G1406">
            <v>5000</v>
          </cell>
          <cell r="H1406">
            <v>5100</v>
          </cell>
          <cell r="I1406">
            <v>515</v>
          </cell>
          <cell r="J1406">
            <v>2</v>
          </cell>
          <cell r="K1406" t="str">
            <v>Computadora portátil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 t="str">
            <v>Pieza</v>
          </cell>
          <cell r="T1406">
            <v>0</v>
          </cell>
          <cell r="V1406" t="str">
            <v>FC</v>
          </cell>
        </row>
        <row r="1407">
          <cell r="A1407">
            <v>326</v>
          </cell>
          <cell r="B1407">
            <v>2017</v>
          </cell>
          <cell r="C1407">
            <v>8300</v>
          </cell>
          <cell r="D1407">
            <v>2</v>
          </cell>
          <cell r="E1407">
            <v>3</v>
          </cell>
          <cell r="F1407">
            <v>3</v>
          </cell>
          <cell r="G1407">
            <v>5000</v>
          </cell>
          <cell r="H1407">
            <v>5100</v>
          </cell>
          <cell r="I1407">
            <v>515</v>
          </cell>
          <cell r="J1407">
            <v>3</v>
          </cell>
          <cell r="K1407" t="str">
            <v>Concentrador (HUB)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 t="str">
            <v>Pieza</v>
          </cell>
          <cell r="T1407">
            <v>0</v>
          </cell>
          <cell r="V1407" t="str">
            <v>FC</v>
          </cell>
        </row>
        <row r="1408">
          <cell r="A1408">
            <v>327</v>
          </cell>
          <cell r="B1408">
            <v>2017</v>
          </cell>
          <cell r="C1408">
            <v>8300</v>
          </cell>
          <cell r="D1408">
            <v>2</v>
          </cell>
          <cell r="E1408">
            <v>3</v>
          </cell>
          <cell r="F1408">
            <v>3</v>
          </cell>
          <cell r="G1408">
            <v>5000</v>
          </cell>
          <cell r="H1408">
            <v>5100</v>
          </cell>
          <cell r="I1408">
            <v>515</v>
          </cell>
          <cell r="J1408">
            <v>4</v>
          </cell>
          <cell r="K1408" t="str">
            <v>Digitalizador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 t="str">
            <v>Pieza</v>
          </cell>
          <cell r="T1408">
            <v>0</v>
          </cell>
          <cell r="V1408" t="str">
            <v>FC</v>
          </cell>
        </row>
        <row r="1409">
          <cell r="A1409">
            <v>328</v>
          </cell>
          <cell r="B1409">
            <v>2017</v>
          </cell>
          <cell r="C1409">
            <v>8300</v>
          </cell>
          <cell r="D1409">
            <v>2</v>
          </cell>
          <cell r="E1409">
            <v>3</v>
          </cell>
          <cell r="F1409">
            <v>3</v>
          </cell>
          <cell r="G1409">
            <v>5000</v>
          </cell>
          <cell r="H1409">
            <v>5100</v>
          </cell>
          <cell r="I1409">
            <v>515</v>
          </cell>
          <cell r="J1409">
            <v>5</v>
          </cell>
          <cell r="K1409" t="str">
            <v>Equipo de seguridad para filtrar información (firewall)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 t="str">
            <v>Pieza</v>
          </cell>
          <cell r="T1409">
            <v>0</v>
          </cell>
          <cell r="V1409" t="str">
            <v>FC</v>
          </cell>
        </row>
        <row r="1410">
          <cell r="A1410">
            <v>329</v>
          </cell>
          <cell r="B1410">
            <v>2017</v>
          </cell>
          <cell r="C1410">
            <v>8300</v>
          </cell>
          <cell r="D1410">
            <v>2</v>
          </cell>
          <cell r="E1410">
            <v>3</v>
          </cell>
          <cell r="F1410">
            <v>3</v>
          </cell>
          <cell r="G1410">
            <v>5000</v>
          </cell>
          <cell r="H1410">
            <v>5100</v>
          </cell>
          <cell r="I1410">
            <v>515</v>
          </cell>
          <cell r="J1410">
            <v>6</v>
          </cell>
          <cell r="K1410" t="str">
            <v>Escáner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 t="str">
            <v>Pieza</v>
          </cell>
          <cell r="T1410">
            <v>0</v>
          </cell>
          <cell r="V1410" t="str">
            <v>FC</v>
          </cell>
        </row>
        <row r="1411">
          <cell r="A1411">
            <v>330</v>
          </cell>
          <cell r="B1411">
            <v>2017</v>
          </cell>
          <cell r="C1411">
            <v>8300</v>
          </cell>
          <cell r="D1411">
            <v>2</v>
          </cell>
          <cell r="E1411">
            <v>3</v>
          </cell>
          <cell r="F1411">
            <v>3</v>
          </cell>
          <cell r="G1411">
            <v>5000</v>
          </cell>
          <cell r="H1411">
            <v>5100</v>
          </cell>
          <cell r="I1411">
            <v>515</v>
          </cell>
          <cell r="J1411">
            <v>7</v>
          </cell>
          <cell r="K1411" t="str">
            <v>Impresora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 t="str">
            <v>Pieza</v>
          </cell>
          <cell r="T1411">
            <v>0</v>
          </cell>
          <cell r="V1411" t="str">
            <v>FC</v>
          </cell>
        </row>
        <row r="1412">
          <cell r="A1412">
            <v>331</v>
          </cell>
          <cell r="B1412">
            <v>2017</v>
          </cell>
          <cell r="C1412">
            <v>8300</v>
          </cell>
          <cell r="D1412">
            <v>2</v>
          </cell>
          <cell r="E1412">
            <v>3</v>
          </cell>
          <cell r="F1412">
            <v>3</v>
          </cell>
          <cell r="G1412">
            <v>5000</v>
          </cell>
          <cell r="H1412">
            <v>5100</v>
          </cell>
          <cell r="I1412">
            <v>515</v>
          </cell>
          <cell r="J1412">
            <v>8</v>
          </cell>
          <cell r="K1412" t="str">
            <v xml:space="preserve">Lector biométrico 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 t="str">
            <v>Pieza</v>
          </cell>
          <cell r="T1412">
            <v>0</v>
          </cell>
          <cell r="V1412" t="str">
            <v>FC</v>
          </cell>
        </row>
        <row r="1413">
          <cell r="A1413">
            <v>332</v>
          </cell>
          <cell r="B1413">
            <v>2017</v>
          </cell>
          <cell r="C1413">
            <v>8300</v>
          </cell>
          <cell r="D1413">
            <v>2</v>
          </cell>
          <cell r="E1413">
            <v>3</v>
          </cell>
          <cell r="F1413">
            <v>3</v>
          </cell>
          <cell r="G1413">
            <v>5000</v>
          </cell>
          <cell r="H1413">
            <v>5100</v>
          </cell>
          <cell r="I1413">
            <v>515</v>
          </cell>
          <cell r="J1413">
            <v>9</v>
          </cell>
          <cell r="K1413" t="str">
            <v>Monitor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 t="str">
            <v>Pieza</v>
          </cell>
          <cell r="T1413">
            <v>0</v>
          </cell>
          <cell r="V1413" t="str">
            <v>FC</v>
          </cell>
        </row>
        <row r="1414">
          <cell r="A1414">
            <v>333</v>
          </cell>
          <cell r="B1414">
            <v>2017</v>
          </cell>
          <cell r="C1414">
            <v>8300</v>
          </cell>
          <cell r="D1414">
            <v>2</v>
          </cell>
          <cell r="E1414">
            <v>3</v>
          </cell>
          <cell r="F1414">
            <v>3</v>
          </cell>
          <cell r="G1414">
            <v>5000</v>
          </cell>
          <cell r="H1414">
            <v>5100</v>
          </cell>
          <cell r="I1414">
            <v>515</v>
          </cell>
          <cell r="J1414">
            <v>10</v>
          </cell>
          <cell r="K1414" t="str">
            <v>Multifuncional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 t="str">
            <v>Pieza</v>
          </cell>
          <cell r="T1414">
            <v>0</v>
          </cell>
          <cell r="V1414" t="str">
            <v>FC</v>
          </cell>
        </row>
        <row r="1415">
          <cell r="A1415">
            <v>334</v>
          </cell>
          <cell r="B1415">
            <v>2017</v>
          </cell>
          <cell r="C1415">
            <v>8300</v>
          </cell>
          <cell r="D1415">
            <v>2</v>
          </cell>
          <cell r="E1415">
            <v>3</v>
          </cell>
          <cell r="F1415">
            <v>3</v>
          </cell>
          <cell r="G1415">
            <v>5000</v>
          </cell>
          <cell r="H1415">
            <v>5100</v>
          </cell>
          <cell r="I1415">
            <v>515</v>
          </cell>
          <cell r="J1415">
            <v>11</v>
          </cell>
          <cell r="K1415" t="str">
            <v>Plotter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 t="str">
            <v>Pieza</v>
          </cell>
          <cell r="T1415">
            <v>0</v>
          </cell>
          <cell r="V1415" t="str">
            <v>FC</v>
          </cell>
        </row>
        <row r="1416">
          <cell r="A1416">
            <v>335</v>
          </cell>
          <cell r="B1416">
            <v>2017</v>
          </cell>
          <cell r="C1416">
            <v>8300</v>
          </cell>
          <cell r="D1416">
            <v>2</v>
          </cell>
          <cell r="E1416">
            <v>3</v>
          </cell>
          <cell r="F1416">
            <v>3</v>
          </cell>
          <cell r="G1416">
            <v>5000</v>
          </cell>
          <cell r="H1416">
            <v>5100</v>
          </cell>
          <cell r="I1416">
            <v>515</v>
          </cell>
          <cell r="J1416">
            <v>12</v>
          </cell>
          <cell r="K1416" t="str">
            <v>Regulador de voltaje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 t="str">
            <v>Pieza</v>
          </cell>
          <cell r="T1416">
            <v>0</v>
          </cell>
          <cell r="V1416" t="str">
            <v>FC</v>
          </cell>
        </row>
        <row r="1417">
          <cell r="A1417">
            <v>336</v>
          </cell>
          <cell r="B1417">
            <v>2017</v>
          </cell>
          <cell r="C1417">
            <v>8300</v>
          </cell>
          <cell r="D1417">
            <v>2</v>
          </cell>
          <cell r="E1417">
            <v>3</v>
          </cell>
          <cell r="F1417">
            <v>3</v>
          </cell>
          <cell r="G1417">
            <v>5000</v>
          </cell>
          <cell r="H1417">
            <v>5100</v>
          </cell>
          <cell r="I1417">
            <v>515</v>
          </cell>
          <cell r="J1417">
            <v>13</v>
          </cell>
          <cell r="K1417" t="str">
            <v xml:space="preserve">Teléfono 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 t="str">
            <v>Pieza</v>
          </cell>
          <cell r="T1417">
            <v>0</v>
          </cell>
          <cell r="V1417" t="str">
            <v>FC</v>
          </cell>
        </row>
        <row r="1418">
          <cell r="A1418">
            <v>337</v>
          </cell>
          <cell r="B1418">
            <v>2017</v>
          </cell>
          <cell r="C1418">
            <v>8300</v>
          </cell>
          <cell r="D1418">
            <v>2</v>
          </cell>
          <cell r="E1418">
            <v>3</v>
          </cell>
          <cell r="F1418">
            <v>3</v>
          </cell>
          <cell r="G1418">
            <v>5000</v>
          </cell>
          <cell r="H1418">
            <v>5100</v>
          </cell>
          <cell r="I1418">
            <v>515</v>
          </cell>
          <cell r="J1418">
            <v>14</v>
          </cell>
          <cell r="K1418" t="str">
            <v>Unidad de protección y respaldo de energía (UPS)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 t="str">
            <v>Pieza</v>
          </cell>
          <cell r="T1418">
            <v>0</v>
          </cell>
          <cell r="V1418" t="str">
            <v>FC</v>
          </cell>
        </row>
        <row r="1419">
          <cell r="A1419">
            <v>338</v>
          </cell>
          <cell r="B1419">
            <v>2017</v>
          </cell>
          <cell r="C1419">
            <v>8300</v>
          </cell>
          <cell r="D1419">
            <v>2</v>
          </cell>
          <cell r="E1419">
            <v>3</v>
          </cell>
          <cell r="F1419">
            <v>3</v>
          </cell>
          <cell r="G1419">
            <v>5000</v>
          </cell>
          <cell r="H1419">
            <v>5100</v>
          </cell>
          <cell r="I1419">
            <v>515</v>
          </cell>
          <cell r="J1419">
            <v>15</v>
          </cell>
          <cell r="K1419" t="str">
            <v>Tablet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 t="str">
            <v>Pieza</v>
          </cell>
          <cell r="T1419">
            <v>0</v>
          </cell>
          <cell r="V1419" t="str">
            <v>AE</v>
          </cell>
        </row>
        <row r="1420">
          <cell r="A1420">
            <v>339</v>
          </cell>
          <cell r="B1420">
            <v>2017</v>
          </cell>
          <cell r="C1420">
            <v>8300</v>
          </cell>
          <cell r="D1420">
            <v>2</v>
          </cell>
          <cell r="E1420">
            <v>3</v>
          </cell>
          <cell r="F1420">
            <v>3</v>
          </cell>
          <cell r="G1420">
            <v>5000</v>
          </cell>
          <cell r="H1420">
            <v>5100</v>
          </cell>
          <cell r="I1420">
            <v>519</v>
          </cell>
          <cell r="K1420" t="str">
            <v>Otros mobiliarios y equipos de administración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T1420">
            <v>0</v>
          </cell>
        </row>
        <row r="1421">
          <cell r="A1421">
            <v>340</v>
          </cell>
          <cell r="B1421">
            <v>2017</v>
          </cell>
          <cell r="C1421">
            <v>8300</v>
          </cell>
          <cell r="D1421">
            <v>2</v>
          </cell>
          <cell r="E1421">
            <v>3</v>
          </cell>
          <cell r="F1421">
            <v>3</v>
          </cell>
          <cell r="G1421">
            <v>5000</v>
          </cell>
          <cell r="H1421">
            <v>5100</v>
          </cell>
          <cell r="I1421">
            <v>519</v>
          </cell>
          <cell r="J1421">
            <v>1</v>
          </cell>
          <cell r="K1421" t="str">
            <v>Aire acondicionado</v>
          </cell>
          <cell r="S1421" t="str">
            <v>Pieza</v>
          </cell>
          <cell r="T1421">
            <v>0</v>
          </cell>
          <cell r="V1421" t="str">
            <v>FC</v>
          </cell>
        </row>
        <row r="1422">
          <cell r="A1422">
            <v>341</v>
          </cell>
          <cell r="B1422">
            <v>2017</v>
          </cell>
          <cell r="C1422">
            <v>8300</v>
          </cell>
          <cell r="D1422">
            <v>2</v>
          </cell>
          <cell r="E1422">
            <v>3</v>
          </cell>
          <cell r="F1422">
            <v>3</v>
          </cell>
          <cell r="G1422">
            <v>5000</v>
          </cell>
          <cell r="H1422">
            <v>5100</v>
          </cell>
          <cell r="I1422">
            <v>519</v>
          </cell>
          <cell r="J1422">
            <v>2</v>
          </cell>
          <cell r="K1422" t="str">
            <v>Circuito Cerrado de Televisión (CCTV)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 t="str">
            <v>Pieza</v>
          </cell>
          <cell r="T1422">
            <v>0</v>
          </cell>
          <cell r="V1422" t="str">
            <v>AE</v>
          </cell>
        </row>
        <row r="1423">
          <cell r="A1423">
            <v>342</v>
          </cell>
          <cell r="B1423">
            <v>2017</v>
          </cell>
          <cell r="C1423">
            <v>8300</v>
          </cell>
          <cell r="D1423">
            <v>2</v>
          </cell>
          <cell r="E1423">
            <v>3</v>
          </cell>
          <cell r="F1423">
            <v>3</v>
          </cell>
          <cell r="G1423">
            <v>5000</v>
          </cell>
          <cell r="H1423">
            <v>5100</v>
          </cell>
          <cell r="I1423">
            <v>519</v>
          </cell>
          <cell r="J1423">
            <v>3</v>
          </cell>
          <cell r="K1423" t="str">
            <v>Enfriador vertical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 t="str">
            <v>Pieza</v>
          </cell>
          <cell r="T1423">
            <v>0</v>
          </cell>
          <cell r="V1423" t="str">
            <v>FC</v>
          </cell>
        </row>
        <row r="1424">
          <cell r="A1424">
            <v>343</v>
          </cell>
          <cell r="B1424">
            <v>2017</v>
          </cell>
          <cell r="C1424">
            <v>8300</v>
          </cell>
          <cell r="D1424">
            <v>2</v>
          </cell>
          <cell r="E1424">
            <v>3</v>
          </cell>
          <cell r="F1424">
            <v>3</v>
          </cell>
          <cell r="G1424">
            <v>5000</v>
          </cell>
          <cell r="H1424">
            <v>5100</v>
          </cell>
          <cell r="I1424">
            <v>519</v>
          </cell>
          <cell r="J1424">
            <v>4</v>
          </cell>
          <cell r="K1424" t="str">
            <v xml:space="preserve">Enfriador y calentador de agua   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 t="str">
            <v>Pieza</v>
          </cell>
          <cell r="T1424">
            <v>0</v>
          </cell>
          <cell r="V1424" t="str">
            <v>AE</v>
          </cell>
        </row>
        <row r="1425">
          <cell r="A1425">
            <v>344</v>
          </cell>
          <cell r="B1425">
            <v>2017</v>
          </cell>
          <cell r="C1425">
            <v>8300</v>
          </cell>
          <cell r="D1425">
            <v>2</v>
          </cell>
          <cell r="E1425">
            <v>3</v>
          </cell>
          <cell r="F1425">
            <v>3</v>
          </cell>
          <cell r="G1425">
            <v>5000</v>
          </cell>
          <cell r="H1425">
            <v>5100</v>
          </cell>
          <cell r="I1425">
            <v>519</v>
          </cell>
          <cell r="J1425">
            <v>5</v>
          </cell>
          <cell r="K1425" t="str">
            <v>Fotocopiadora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 t="str">
            <v>Pieza</v>
          </cell>
          <cell r="T1425">
            <v>0</v>
          </cell>
          <cell r="V1425" t="str">
            <v>FC</v>
          </cell>
        </row>
        <row r="1426">
          <cell r="A1426">
            <v>345</v>
          </cell>
          <cell r="B1426">
            <v>2017</v>
          </cell>
          <cell r="C1426">
            <v>8300</v>
          </cell>
          <cell r="D1426">
            <v>2</v>
          </cell>
          <cell r="E1426">
            <v>3</v>
          </cell>
          <cell r="F1426">
            <v>3</v>
          </cell>
          <cell r="G1426">
            <v>5000</v>
          </cell>
          <cell r="H1426">
            <v>5100</v>
          </cell>
          <cell r="I1426">
            <v>519</v>
          </cell>
          <cell r="J1426">
            <v>6</v>
          </cell>
          <cell r="K1426" t="str">
            <v xml:space="preserve">Pantalla para proyector   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 t="str">
            <v>Pieza</v>
          </cell>
          <cell r="T1426">
            <v>0</v>
          </cell>
          <cell r="V1426" t="str">
            <v>FC</v>
          </cell>
        </row>
        <row r="1427">
          <cell r="A1427">
            <v>346</v>
          </cell>
          <cell r="B1427">
            <v>2017</v>
          </cell>
          <cell r="C1427">
            <v>8300</v>
          </cell>
          <cell r="D1427">
            <v>2</v>
          </cell>
          <cell r="E1427">
            <v>3</v>
          </cell>
          <cell r="F1427">
            <v>3</v>
          </cell>
          <cell r="G1427">
            <v>5000</v>
          </cell>
          <cell r="H1427">
            <v>5100</v>
          </cell>
          <cell r="I1427">
            <v>519</v>
          </cell>
          <cell r="J1427">
            <v>7</v>
          </cell>
          <cell r="K1427" t="str">
            <v>Refrigerador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 t="str">
            <v>Pieza</v>
          </cell>
          <cell r="T1427">
            <v>0</v>
          </cell>
          <cell r="V1427" t="str">
            <v>FC</v>
          </cell>
        </row>
        <row r="1428">
          <cell r="A1428">
            <v>347</v>
          </cell>
          <cell r="B1428">
            <v>2017</v>
          </cell>
          <cell r="C1428">
            <v>8300</v>
          </cell>
          <cell r="D1428">
            <v>2</v>
          </cell>
          <cell r="E1428">
            <v>3</v>
          </cell>
          <cell r="F1428">
            <v>3</v>
          </cell>
          <cell r="G1428">
            <v>5000</v>
          </cell>
          <cell r="H1428">
            <v>5100</v>
          </cell>
          <cell r="I1428">
            <v>519</v>
          </cell>
          <cell r="J1428">
            <v>8</v>
          </cell>
          <cell r="K1428" t="str">
            <v>Triturador de papel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 t="str">
            <v>Pieza</v>
          </cell>
          <cell r="T1428">
            <v>0</v>
          </cell>
          <cell r="V1428" t="str">
            <v>FC</v>
          </cell>
        </row>
        <row r="1429">
          <cell r="A1429">
            <v>348</v>
          </cell>
          <cell r="B1429">
            <v>2017</v>
          </cell>
          <cell r="C1429">
            <v>8300</v>
          </cell>
          <cell r="D1429">
            <v>2</v>
          </cell>
          <cell r="E1429">
            <v>3</v>
          </cell>
          <cell r="F1429">
            <v>3</v>
          </cell>
          <cell r="G1429">
            <v>5000</v>
          </cell>
          <cell r="H1429">
            <v>5100</v>
          </cell>
          <cell r="I1429">
            <v>519</v>
          </cell>
          <cell r="J1429">
            <v>9</v>
          </cell>
          <cell r="K1429" t="str">
            <v xml:space="preserve">Ventilador 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 t="str">
            <v>Pieza</v>
          </cell>
          <cell r="T1429">
            <v>0</v>
          </cell>
          <cell r="V1429" t="str">
            <v>FC</v>
          </cell>
        </row>
        <row r="1430">
          <cell r="A1430">
            <v>349</v>
          </cell>
          <cell r="B1430">
            <v>2017</v>
          </cell>
          <cell r="C1430">
            <v>8300</v>
          </cell>
          <cell r="D1430">
            <v>2</v>
          </cell>
          <cell r="E1430">
            <v>3</v>
          </cell>
          <cell r="F1430">
            <v>3</v>
          </cell>
          <cell r="G1430">
            <v>5000</v>
          </cell>
          <cell r="H1430">
            <v>5200</v>
          </cell>
          <cell r="K1430" t="str">
            <v>Mobiliario y Equipo Educacional y Recreativo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T1430">
            <v>0</v>
          </cell>
        </row>
        <row r="1431">
          <cell r="A1431">
            <v>350</v>
          </cell>
          <cell r="B1431">
            <v>2017</v>
          </cell>
          <cell r="C1431">
            <v>8300</v>
          </cell>
          <cell r="D1431">
            <v>2</v>
          </cell>
          <cell r="E1431">
            <v>3</v>
          </cell>
          <cell r="F1431">
            <v>3</v>
          </cell>
          <cell r="G1431">
            <v>5000</v>
          </cell>
          <cell r="H1431">
            <v>5200</v>
          </cell>
          <cell r="I1431">
            <v>521</v>
          </cell>
          <cell r="K1431" t="str">
            <v>Equipos y aparatos audiovisuales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T1431">
            <v>0</v>
          </cell>
        </row>
        <row r="1432">
          <cell r="A1432">
            <v>351</v>
          </cell>
          <cell r="B1432">
            <v>2017</v>
          </cell>
          <cell r="C1432">
            <v>8300</v>
          </cell>
          <cell r="D1432">
            <v>2</v>
          </cell>
          <cell r="E1432">
            <v>3</v>
          </cell>
          <cell r="F1432">
            <v>3</v>
          </cell>
          <cell r="G1432">
            <v>5000</v>
          </cell>
          <cell r="H1432">
            <v>5200</v>
          </cell>
          <cell r="I1432">
            <v>521</v>
          </cell>
          <cell r="J1432">
            <v>1</v>
          </cell>
          <cell r="K1432" t="str">
            <v xml:space="preserve">Equipo de sonido 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 t="str">
            <v>Equipo/
Pieza</v>
          </cell>
          <cell r="T1432">
            <v>0</v>
          </cell>
          <cell r="V1432" t="str">
            <v>FC</v>
          </cell>
        </row>
        <row r="1433">
          <cell r="A1433">
            <v>352</v>
          </cell>
          <cell r="B1433">
            <v>2017</v>
          </cell>
          <cell r="C1433">
            <v>8300</v>
          </cell>
          <cell r="D1433">
            <v>2</v>
          </cell>
          <cell r="E1433">
            <v>3</v>
          </cell>
          <cell r="F1433">
            <v>3</v>
          </cell>
          <cell r="G1433">
            <v>5000</v>
          </cell>
          <cell r="H1433">
            <v>5200</v>
          </cell>
          <cell r="I1433">
            <v>521</v>
          </cell>
          <cell r="J1433">
            <v>2</v>
          </cell>
          <cell r="K1433" t="str">
            <v xml:space="preserve">Grabadora 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 t="str">
            <v>Equipo/
Pieza</v>
          </cell>
          <cell r="T1433">
            <v>0</v>
          </cell>
          <cell r="V1433" t="str">
            <v>FC</v>
          </cell>
        </row>
        <row r="1434">
          <cell r="A1434">
            <v>353</v>
          </cell>
          <cell r="B1434">
            <v>2017</v>
          </cell>
          <cell r="C1434">
            <v>8300</v>
          </cell>
          <cell r="D1434">
            <v>2</v>
          </cell>
          <cell r="E1434">
            <v>3</v>
          </cell>
          <cell r="F1434">
            <v>3</v>
          </cell>
          <cell r="G1434">
            <v>5000</v>
          </cell>
          <cell r="H1434">
            <v>5200</v>
          </cell>
          <cell r="I1434">
            <v>521</v>
          </cell>
          <cell r="J1434">
            <v>3</v>
          </cell>
          <cell r="K1434" t="str">
            <v>Micrófono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 t="str">
            <v>Equipo/
Pieza</v>
          </cell>
          <cell r="T1434">
            <v>0</v>
          </cell>
          <cell r="V1434" t="str">
            <v>FC</v>
          </cell>
        </row>
        <row r="1435">
          <cell r="A1435">
            <v>354</v>
          </cell>
          <cell r="B1435">
            <v>2017</v>
          </cell>
          <cell r="C1435">
            <v>8300</v>
          </cell>
          <cell r="D1435">
            <v>2</v>
          </cell>
          <cell r="E1435">
            <v>3</v>
          </cell>
          <cell r="F1435">
            <v>3</v>
          </cell>
          <cell r="G1435">
            <v>5000</v>
          </cell>
          <cell r="H1435">
            <v>5200</v>
          </cell>
          <cell r="I1435">
            <v>521</v>
          </cell>
          <cell r="J1435">
            <v>4</v>
          </cell>
          <cell r="K1435" t="str">
            <v>Pantalla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 t="str">
            <v>Equipo/
Pieza</v>
          </cell>
          <cell r="T1435">
            <v>0</v>
          </cell>
          <cell r="V1435" t="str">
            <v>FC</v>
          </cell>
        </row>
        <row r="1436">
          <cell r="A1436">
            <v>355</v>
          </cell>
          <cell r="B1436">
            <v>2017</v>
          </cell>
          <cell r="C1436">
            <v>8300</v>
          </cell>
          <cell r="D1436">
            <v>2</v>
          </cell>
          <cell r="E1436">
            <v>3</v>
          </cell>
          <cell r="F1436">
            <v>3</v>
          </cell>
          <cell r="G1436">
            <v>5000</v>
          </cell>
          <cell r="H1436">
            <v>5200</v>
          </cell>
          <cell r="I1436">
            <v>521</v>
          </cell>
          <cell r="J1436">
            <v>5</v>
          </cell>
          <cell r="K1436" t="str">
            <v>Pedestal para micrófono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 t="str">
            <v>Equipo/
Pieza</v>
          </cell>
          <cell r="T1436">
            <v>0</v>
          </cell>
          <cell r="V1436" t="str">
            <v>FC</v>
          </cell>
        </row>
        <row r="1437">
          <cell r="A1437">
            <v>356</v>
          </cell>
          <cell r="B1437">
            <v>2017</v>
          </cell>
          <cell r="C1437">
            <v>8300</v>
          </cell>
          <cell r="D1437">
            <v>2</v>
          </cell>
          <cell r="E1437">
            <v>3</v>
          </cell>
          <cell r="F1437">
            <v>3</v>
          </cell>
          <cell r="G1437">
            <v>5000</v>
          </cell>
          <cell r="H1437">
            <v>5200</v>
          </cell>
          <cell r="I1437">
            <v>521</v>
          </cell>
          <cell r="J1437">
            <v>6</v>
          </cell>
          <cell r="K1437" t="str">
            <v>Reproductor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 t="str">
            <v>Equipo/
Pieza</v>
          </cell>
          <cell r="T1437">
            <v>0</v>
          </cell>
          <cell r="V1437" t="str">
            <v>FC</v>
          </cell>
        </row>
        <row r="1438">
          <cell r="A1438">
            <v>357</v>
          </cell>
          <cell r="B1438">
            <v>2017</v>
          </cell>
          <cell r="C1438">
            <v>8300</v>
          </cell>
          <cell r="D1438">
            <v>2</v>
          </cell>
          <cell r="E1438">
            <v>3</v>
          </cell>
          <cell r="F1438">
            <v>3</v>
          </cell>
          <cell r="G1438">
            <v>5000</v>
          </cell>
          <cell r="H1438">
            <v>5200</v>
          </cell>
          <cell r="I1438">
            <v>523</v>
          </cell>
          <cell r="K1438" t="str">
            <v>Cámaras fotográficas y de video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T1438">
            <v>0</v>
          </cell>
        </row>
        <row r="1439">
          <cell r="A1439">
            <v>358</v>
          </cell>
          <cell r="B1439">
            <v>2017</v>
          </cell>
          <cell r="C1439">
            <v>8300</v>
          </cell>
          <cell r="D1439">
            <v>2</v>
          </cell>
          <cell r="E1439">
            <v>3</v>
          </cell>
          <cell r="F1439">
            <v>3</v>
          </cell>
          <cell r="G1439">
            <v>5000</v>
          </cell>
          <cell r="H1439">
            <v>5200</v>
          </cell>
          <cell r="I1439">
            <v>523</v>
          </cell>
          <cell r="J1439">
            <v>1</v>
          </cell>
          <cell r="K1439" t="str">
            <v xml:space="preserve">Cámara 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 t="str">
            <v>Pieza</v>
          </cell>
          <cell r="T1439">
            <v>0</v>
          </cell>
          <cell r="V1439" t="str">
            <v>FC</v>
          </cell>
        </row>
        <row r="1440">
          <cell r="A1440">
            <v>359</v>
          </cell>
          <cell r="B1440">
            <v>2017</v>
          </cell>
          <cell r="C1440">
            <v>8300</v>
          </cell>
          <cell r="D1440">
            <v>2</v>
          </cell>
          <cell r="E1440">
            <v>3</v>
          </cell>
          <cell r="F1440">
            <v>3</v>
          </cell>
          <cell r="G1440">
            <v>5000</v>
          </cell>
          <cell r="H1440">
            <v>5200</v>
          </cell>
          <cell r="I1440">
            <v>523</v>
          </cell>
          <cell r="J1440">
            <v>2</v>
          </cell>
          <cell r="K1440" t="str">
            <v>Concentrador video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 t="str">
            <v>Pieza</v>
          </cell>
          <cell r="T1440">
            <v>0</v>
          </cell>
          <cell r="V1440" t="str">
            <v>FC</v>
          </cell>
        </row>
        <row r="1441">
          <cell r="A1441">
            <v>360</v>
          </cell>
          <cell r="B1441">
            <v>2017</v>
          </cell>
          <cell r="C1441">
            <v>8300</v>
          </cell>
          <cell r="D1441">
            <v>2</v>
          </cell>
          <cell r="E1441">
            <v>3</v>
          </cell>
          <cell r="F1441">
            <v>3</v>
          </cell>
          <cell r="G1441">
            <v>5000</v>
          </cell>
          <cell r="H1441">
            <v>5200</v>
          </cell>
          <cell r="I1441">
            <v>523</v>
          </cell>
          <cell r="J1441">
            <v>3</v>
          </cell>
          <cell r="K1441" t="str">
            <v xml:space="preserve">Consola 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 t="str">
            <v>Pieza</v>
          </cell>
          <cell r="T1441">
            <v>0</v>
          </cell>
          <cell r="V1441" t="str">
            <v>FC</v>
          </cell>
        </row>
        <row r="1442">
          <cell r="A1442">
            <v>361</v>
          </cell>
          <cell r="B1442">
            <v>2017</v>
          </cell>
          <cell r="C1442">
            <v>8300</v>
          </cell>
          <cell r="D1442">
            <v>2</v>
          </cell>
          <cell r="E1442">
            <v>3</v>
          </cell>
          <cell r="F1442">
            <v>3</v>
          </cell>
          <cell r="G1442">
            <v>5000</v>
          </cell>
          <cell r="H1442">
            <v>5200</v>
          </cell>
          <cell r="I1442">
            <v>523</v>
          </cell>
          <cell r="J1442">
            <v>4</v>
          </cell>
          <cell r="K1442" t="str">
            <v>Equipo para reproducción y grabación de video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 t="str">
            <v>Pieza</v>
          </cell>
          <cell r="T1442">
            <v>0</v>
          </cell>
          <cell r="V1442" t="str">
            <v>FC</v>
          </cell>
        </row>
        <row r="1443">
          <cell r="A1443">
            <v>362</v>
          </cell>
          <cell r="B1443">
            <v>2017</v>
          </cell>
          <cell r="C1443">
            <v>8300</v>
          </cell>
          <cell r="D1443">
            <v>2</v>
          </cell>
          <cell r="E1443">
            <v>3</v>
          </cell>
          <cell r="F1443">
            <v>3</v>
          </cell>
          <cell r="G1443">
            <v>5000</v>
          </cell>
          <cell r="H1443">
            <v>5200</v>
          </cell>
          <cell r="I1443">
            <v>523</v>
          </cell>
          <cell r="J1443">
            <v>5</v>
          </cell>
          <cell r="K1443" t="str">
            <v>Grabadora reproductora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 t="str">
            <v>Pieza</v>
          </cell>
          <cell r="T1443">
            <v>0</v>
          </cell>
          <cell r="V1443" t="str">
            <v>FC</v>
          </cell>
        </row>
        <row r="1444">
          <cell r="A1444">
            <v>363</v>
          </cell>
          <cell r="B1444">
            <v>2017</v>
          </cell>
          <cell r="C1444">
            <v>8300</v>
          </cell>
          <cell r="D1444">
            <v>2</v>
          </cell>
          <cell r="E1444">
            <v>3</v>
          </cell>
          <cell r="F1444">
            <v>3</v>
          </cell>
          <cell r="G1444">
            <v>5000</v>
          </cell>
          <cell r="H1444">
            <v>5200</v>
          </cell>
          <cell r="I1444">
            <v>523</v>
          </cell>
          <cell r="J1444">
            <v>6</v>
          </cell>
          <cell r="K1444" t="str">
            <v xml:space="preserve">Lámpara 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 t="str">
            <v>Pieza</v>
          </cell>
          <cell r="T1444">
            <v>0</v>
          </cell>
          <cell r="V1444" t="str">
            <v>FC</v>
          </cell>
        </row>
        <row r="1445">
          <cell r="A1445">
            <v>364</v>
          </cell>
          <cell r="B1445">
            <v>2017</v>
          </cell>
          <cell r="C1445">
            <v>8300</v>
          </cell>
          <cell r="D1445">
            <v>2</v>
          </cell>
          <cell r="E1445">
            <v>3</v>
          </cell>
          <cell r="F1445">
            <v>3</v>
          </cell>
          <cell r="G1445">
            <v>5000</v>
          </cell>
          <cell r="H1445">
            <v>5200</v>
          </cell>
          <cell r="I1445">
            <v>523</v>
          </cell>
          <cell r="J1445">
            <v>7</v>
          </cell>
          <cell r="K1445" t="str">
            <v>Lentes cámara y/o video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 t="str">
            <v>Pieza</v>
          </cell>
          <cell r="T1445">
            <v>0</v>
          </cell>
          <cell r="V1445" t="str">
            <v>FC</v>
          </cell>
        </row>
        <row r="1446">
          <cell r="A1446">
            <v>365</v>
          </cell>
          <cell r="B1446">
            <v>2017</v>
          </cell>
          <cell r="C1446">
            <v>8300</v>
          </cell>
          <cell r="D1446">
            <v>2</v>
          </cell>
          <cell r="E1446">
            <v>3</v>
          </cell>
          <cell r="F1446">
            <v>3</v>
          </cell>
          <cell r="G1446">
            <v>5000</v>
          </cell>
          <cell r="H1446">
            <v>5200</v>
          </cell>
          <cell r="I1446">
            <v>523</v>
          </cell>
          <cell r="J1446">
            <v>8</v>
          </cell>
          <cell r="K1446" t="str">
            <v>Sistema portátil de grabación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 t="str">
            <v>Pieza</v>
          </cell>
          <cell r="T1446">
            <v>0</v>
          </cell>
          <cell r="V1446" t="str">
            <v>FC</v>
          </cell>
        </row>
        <row r="1447">
          <cell r="A1447">
            <v>366</v>
          </cell>
          <cell r="B1447">
            <v>2017</v>
          </cell>
          <cell r="C1447">
            <v>8300</v>
          </cell>
          <cell r="D1447">
            <v>2</v>
          </cell>
          <cell r="E1447">
            <v>3</v>
          </cell>
          <cell r="F1447">
            <v>3</v>
          </cell>
          <cell r="G1447">
            <v>5000</v>
          </cell>
          <cell r="H1447">
            <v>5200</v>
          </cell>
          <cell r="I1447">
            <v>523</v>
          </cell>
          <cell r="J1447">
            <v>9</v>
          </cell>
          <cell r="K1447" t="str">
            <v>Tripié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 t="str">
            <v>Pieza</v>
          </cell>
          <cell r="T1447">
            <v>0</v>
          </cell>
          <cell r="V1447" t="str">
            <v>FC</v>
          </cell>
        </row>
        <row r="1448">
          <cell r="A1448">
            <v>367</v>
          </cell>
          <cell r="B1448">
            <v>2017</v>
          </cell>
          <cell r="C1448">
            <v>8300</v>
          </cell>
          <cell r="D1448">
            <v>2</v>
          </cell>
          <cell r="E1448">
            <v>3</v>
          </cell>
          <cell r="F1448">
            <v>3</v>
          </cell>
          <cell r="G1448">
            <v>5000</v>
          </cell>
          <cell r="H1448">
            <v>5200</v>
          </cell>
          <cell r="I1448">
            <v>523</v>
          </cell>
          <cell r="J1448">
            <v>10</v>
          </cell>
          <cell r="K1448" t="str">
            <v>Videoproyector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 t="str">
            <v>Pieza</v>
          </cell>
          <cell r="T1448">
            <v>0</v>
          </cell>
          <cell r="V1448" t="str">
            <v>FC</v>
          </cell>
        </row>
        <row r="1449">
          <cell r="A1449">
            <v>368</v>
          </cell>
          <cell r="B1449">
            <v>2017</v>
          </cell>
          <cell r="C1449">
            <v>8300</v>
          </cell>
          <cell r="D1449">
            <v>2</v>
          </cell>
          <cell r="E1449">
            <v>3</v>
          </cell>
          <cell r="F1449">
            <v>3</v>
          </cell>
          <cell r="G1449">
            <v>5000</v>
          </cell>
          <cell r="H1449">
            <v>5400</v>
          </cell>
          <cell r="K1449" t="str">
            <v>Vehículos y Equipo de Transporte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T1449">
            <v>0</v>
          </cell>
        </row>
        <row r="1450">
          <cell r="A1450">
            <v>369</v>
          </cell>
          <cell r="B1450">
            <v>2017</v>
          </cell>
          <cell r="C1450">
            <v>8300</v>
          </cell>
          <cell r="D1450">
            <v>2</v>
          </cell>
          <cell r="E1450">
            <v>3</v>
          </cell>
          <cell r="F1450">
            <v>3</v>
          </cell>
          <cell r="G1450">
            <v>5000</v>
          </cell>
          <cell r="H1450">
            <v>5400</v>
          </cell>
          <cell r="I1450">
            <v>541</v>
          </cell>
          <cell r="K1450" t="str">
            <v>Vehículos y equipo terrestre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</row>
        <row r="1451">
          <cell r="A1451">
            <v>370</v>
          </cell>
          <cell r="B1451">
            <v>2017</v>
          </cell>
          <cell r="C1451">
            <v>8300</v>
          </cell>
          <cell r="D1451">
            <v>2</v>
          </cell>
          <cell r="E1451">
            <v>3</v>
          </cell>
          <cell r="F1451">
            <v>3</v>
          </cell>
          <cell r="G1451">
            <v>5000</v>
          </cell>
          <cell r="H1451">
            <v>5400</v>
          </cell>
          <cell r="I1451">
            <v>541</v>
          </cell>
          <cell r="J1451">
            <v>1</v>
          </cell>
          <cell r="K1451" t="str">
            <v xml:space="preserve">Bicicleta 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 t="str">
            <v>Pieza</v>
          </cell>
          <cell r="T1451">
            <v>0</v>
          </cell>
          <cell r="V1451" t="str">
            <v>FC</v>
          </cell>
        </row>
        <row r="1452">
          <cell r="A1452">
            <v>371</v>
          </cell>
          <cell r="B1452">
            <v>2017</v>
          </cell>
          <cell r="C1452">
            <v>8300</v>
          </cell>
          <cell r="D1452">
            <v>2</v>
          </cell>
          <cell r="E1452">
            <v>3</v>
          </cell>
          <cell r="F1452">
            <v>3</v>
          </cell>
          <cell r="G1452">
            <v>5000</v>
          </cell>
          <cell r="H1452">
            <v>5400</v>
          </cell>
          <cell r="I1452">
            <v>541</v>
          </cell>
          <cell r="J1452">
            <v>2</v>
          </cell>
          <cell r="K1452" t="str">
            <v xml:space="preserve">Cuatrimoto 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 t="str">
            <v>Pieza</v>
          </cell>
          <cell r="T1452">
            <v>0</v>
          </cell>
          <cell r="V1452" t="str">
            <v>FC</v>
          </cell>
        </row>
        <row r="1453">
          <cell r="A1453">
            <v>372</v>
          </cell>
          <cell r="B1453">
            <v>2017</v>
          </cell>
          <cell r="C1453">
            <v>8300</v>
          </cell>
          <cell r="D1453">
            <v>2</v>
          </cell>
          <cell r="E1453">
            <v>3</v>
          </cell>
          <cell r="F1453">
            <v>3</v>
          </cell>
          <cell r="G1453">
            <v>5000</v>
          </cell>
          <cell r="H1453">
            <v>5400</v>
          </cell>
          <cell r="I1453">
            <v>541</v>
          </cell>
          <cell r="J1453">
            <v>3</v>
          </cell>
          <cell r="K1453" t="str">
            <v>Motocicleta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 t="str">
            <v>Pieza</v>
          </cell>
          <cell r="T1453">
            <v>0</v>
          </cell>
          <cell r="V1453" t="str">
            <v>FC</v>
          </cell>
        </row>
        <row r="1454">
          <cell r="A1454">
            <v>373</v>
          </cell>
          <cell r="B1454">
            <v>2017</v>
          </cell>
          <cell r="C1454">
            <v>8300</v>
          </cell>
          <cell r="D1454">
            <v>2</v>
          </cell>
          <cell r="E1454">
            <v>3</v>
          </cell>
          <cell r="F1454">
            <v>3</v>
          </cell>
          <cell r="G1454">
            <v>5000</v>
          </cell>
          <cell r="H1454">
            <v>5400</v>
          </cell>
          <cell r="I1454">
            <v>541</v>
          </cell>
          <cell r="J1454">
            <v>4</v>
          </cell>
          <cell r="K1454" t="str">
            <v xml:space="preserve">Vehículo </v>
          </cell>
          <cell r="S1454" t="str">
            <v>Pieza</v>
          </cell>
          <cell r="V1454" t="str">
            <v>FC</v>
          </cell>
        </row>
        <row r="1455">
          <cell r="A1455">
            <v>374</v>
          </cell>
          <cell r="B1455">
            <v>2017</v>
          </cell>
          <cell r="C1455">
            <v>8300</v>
          </cell>
          <cell r="D1455">
            <v>2</v>
          </cell>
          <cell r="E1455">
            <v>3</v>
          </cell>
          <cell r="F1455">
            <v>3</v>
          </cell>
          <cell r="G1455">
            <v>5000</v>
          </cell>
          <cell r="H1455">
            <v>5400</v>
          </cell>
          <cell r="I1455">
            <v>541</v>
          </cell>
          <cell r="J1455">
            <v>4</v>
          </cell>
          <cell r="K1455" t="str">
            <v>Vehículo sedan</v>
          </cell>
          <cell r="S1455" t="str">
            <v>Pieza</v>
          </cell>
        </row>
        <row r="1456">
          <cell r="A1456">
            <v>375</v>
          </cell>
          <cell r="B1456">
            <v>2017</v>
          </cell>
          <cell r="C1456">
            <v>8300</v>
          </cell>
          <cell r="D1456">
            <v>2</v>
          </cell>
          <cell r="E1456">
            <v>3</v>
          </cell>
          <cell r="F1456">
            <v>3</v>
          </cell>
          <cell r="G1456">
            <v>5000</v>
          </cell>
          <cell r="H1456">
            <v>5400</v>
          </cell>
          <cell r="I1456">
            <v>541</v>
          </cell>
          <cell r="J1456">
            <v>5</v>
          </cell>
          <cell r="K1456" t="str">
            <v>Bicicleta municipal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 t="str">
            <v>Pieza</v>
          </cell>
          <cell r="T1456">
            <v>0</v>
          </cell>
          <cell r="V1456" t="str">
            <v>FC/FM</v>
          </cell>
        </row>
        <row r="1457">
          <cell r="A1457">
            <v>376</v>
          </cell>
          <cell r="B1457">
            <v>2017</v>
          </cell>
          <cell r="C1457">
            <v>8300</v>
          </cell>
          <cell r="D1457">
            <v>2</v>
          </cell>
          <cell r="E1457">
            <v>3</v>
          </cell>
          <cell r="F1457">
            <v>3</v>
          </cell>
          <cell r="G1457">
            <v>5000</v>
          </cell>
          <cell r="H1457">
            <v>5400</v>
          </cell>
          <cell r="I1457">
            <v>541</v>
          </cell>
          <cell r="J1457">
            <v>6</v>
          </cell>
          <cell r="K1457" t="str">
            <v>Cuatrimoto municipal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 t="str">
            <v>Pieza</v>
          </cell>
          <cell r="T1457">
            <v>0</v>
          </cell>
          <cell r="V1457" t="str">
            <v>FC/FM</v>
          </cell>
        </row>
        <row r="1458">
          <cell r="A1458">
            <v>377</v>
          </cell>
          <cell r="B1458">
            <v>2017</v>
          </cell>
          <cell r="C1458">
            <v>8300</v>
          </cell>
          <cell r="D1458">
            <v>2</v>
          </cell>
          <cell r="E1458">
            <v>3</v>
          </cell>
          <cell r="F1458">
            <v>3</v>
          </cell>
          <cell r="G1458">
            <v>5000</v>
          </cell>
          <cell r="H1458">
            <v>5400</v>
          </cell>
          <cell r="I1458">
            <v>541</v>
          </cell>
          <cell r="J1458">
            <v>7</v>
          </cell>
          <cell r="K1458" t="str">
            <v>Motocicleta municipal</v>
          </cell>
          <cell r="S1458" t="str">
            <v>Pieza</v>
          </cell>
          <cell r="V1458" t="str">
            <v>FC/FM</v>
          </cell>
        </row>
        <row r="1459">
          <cell r="A1459">
            <v>378</v>
          </cell>
          <cell r="B1459">
            <v>2017</v>
          </cell>
          <cell r="C1459">
            <v>8300</v>
          </cell>
          <cell r="D1459">
            <v>2</v>
          </cell>
          <cell r="E1459">
            <v>3</v>
          </cell>
          <cell r="F1459">
            <v>3</v>
          </cell>
          <cell r="G1459">
            <v>5000</v>
          </cell>
          <cell r="H1459">
            <v>5400</v>
          </cell>
          <cell r="I1459">
            <v>541</v>
          </cell>
          <cell r="J1459">
            <v>8</v>
          </cell>
          <cell r="K1459" t="str">
            <v>Vehículo Municipal</v>
          </cell>
          <cell r="S1459" t="str">
            <v>Pieza</v>
          </cell>
          <cell r="V1459" t="str">
            <v>FC/FM</v>
          </cell>
        </row>
        <row r="1460">
          <cell r="A1460">
            <v>379</v>
          </cell>
          <cell r="B1460">
            <v>2017</v>
          </cell>
          <cell r="C1460">
            <v>8300</v>
          </cell>
          <cell r="D1460">
            <v>2</v>
          </cell>
          <cell r="E1460">
            <v>3</v>
          </cell>
          <cell r="F1460">
            <v>3</v>
          </cell>
          <cell r="G1460">
            <v>5000</v>
          </cell>
          <cell r="H1460">
            <v>5500</v>
          </cell>
          <cell r="K1460" t="str">
            <v>Equipo de Defensa y Seguridad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</row>
        <row r="1461">
          <cell r="A1461">
            <v>380</v>
          </cell>
          <cell r="B1461">
            <v>2017</v>
          </cell>
          <cell r="C1461">
            <v>8300</v>
          </cell>
          <cell r="D1461">
            <v>2</v>
          </cell>
          <cell r="E1461">
            <v>3</v>
          </cell>
          <cell r="F1461">
            <v>3</v>
          </cell>
          <cell r="G1461">
            <v>5000</v>
          </cell>
          <cell r="H1461">
            <v>5500</v>
          </cell>
          <cell r="I1461">
            <v>551</v>
          </cell>
          <cell r="K1461" t="str">
            <v>Equipo de defensa y seguridad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</row>
        <row r="1462">
          <cell r="A1462">
            <v>381</v>
          </cell>
          <cell r="B1462">
            <v>2017</v>
          </cell>
          <cell r="C1462">
            <v>8300</v>
          </cell>
          <cell r="D1462">
            <v>2</v>
          </cell>
          <cell r="E1462">
            <v>3</v>
          </cell>
          <cell r="F1462">
            <v>3</v>
          </cell>
          <cell r="G1462">
            <v>5000</v>
          </cell>
          <cell r="H1462">
            <v>5500</v>
          </cell>
          <cell r="I1462">
            <v>551</v>
          </cell>
          <cell r="J1462">
            <v>1</v>
          </cell>
          <cell r="K1462" t="str">
            <v xml:space="preserve">Ariete 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 t="str">
            <v>Pieza</v>
          </cell>
          <cell r="T1462">
            <v>0</v>
          </cell>
          <cell r="V1462" t="str">
            <v>FC</v>
          </cell>
        </row>
        <row r="1463">
          <cell r="A1463">
            <v>382</v>
          </cell>
          <cell r="B1463">
            <v>2017</v>
          </cell>
          <cell r="C1463">
            <v>8300</v>
          </cell>
          <cell r="D1463">
            <v>2</v>
          </cell>
          <cell r="E1463">
            <v>3</v>
          </cell>
          <cell r="F1463">
            <v>3</v>
          </cell>
          <cell r="G1463">
            <v>5000</v>
          </cell>
          <cell r="H1463">
            <v>5500</v>
          </cell>
          <cell r="I1463">
            <v>551</v>
          </cell>
          <cell r="J1463">
            <v>2</v>
          </cell>
          <cell r="K1463" t="str">
            <v>Arma corta</v>
          </cell>
          <cell r="S1463" t="str">
            <v>Pieza</v>
          </cell>
          <cell r="V1463" t="str">
            <v>FC</v>
          </cell>
        </row>
        <row r="1464">
          <cell r="A1464">
            <v>383</v>
          </cell>
          <cell r="B1464">
            <v>2017</v>
          </cell>
          <cell r="C1464">
            <v>8300</v>
          </cell>
          <cell r="D1464">
            <v>2</v>
          </cell>
          <cell r="E1464">
            <v>3</v>
          </cell>
          <cell r="F1464">
            <v>3</v>
          </cell>
          <cell r="G1464">
            <v>5000</v>
          </cell>
          <cell r="H1464">
            <v>5500</v>
          </cell>
          <cell r="I1464">
            <v>551</v>
          </cell>
          <cell r="J1464">
            <v>3</v>
          </cell>
          <cell r="K1464" t="str">
            <v>Arma corta municipal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 t="str">
            <v>Pieza</v>
          </cell>
          <cell r="T1464">
            <v>0</v>
          </cell>
          <cell r="V1464" t="str">
            <v>FC/FM</v>
          </cell>
        </row>
        <row r="1465">
          <cell r="A1465">
            <v>384</v>
          </cell>
          <cell r="B1465">
            <v>2017</v>
          </cell>
          <cell r="C1465">
            <v>8300</v>
          </cell>
          <cell r="D1465">
            <v>2</v>
          </cell>
          <cell r="E1465">
            <v>3</v>
          </cell>
          <cell r="F1465">
            <v>3</v>
          </cell>
          <cell r="G1465">
            <v>5000</v>
          </cell>
          <cell r="H1465">
            <v>5500</v>
          </cell>
          <cell r="I1465">
            <v>551</v>
          </cell>
          <cell r="J1465">
            <v>4</v>
          </cell>
          <cell r="K1465" t="str">
            <v>Arma larga</v>
          </cell>
          <cell r="S1465" t="str">
            <v>Pieza</v>
          </cell>
          <cell r="V1465" t="str">
            <v>FC</v>
          </cell>
        </row>
        <row r="1466">
          <cell r="A1466">
            <v>385</v>
          </cell>
          <cell r="B1466">
            <v>2017</v>
          </cell>
          <cell r="C1466">
            <v>8300</v>
          </cell>
          <cell r="D1466">
            <v>2</v>
          </cell>
          <cell r="E1466">
            <v>3</v>
          </cell>
          <cell r="F1466">
            <v>3</v>
          </cell>
          <cell r="G1466">
            <v>5000</v>
          </cell>
          <cell r="H1466">
            <v>5500</v>
          </cell>
          <cell r="I1466">
            <v>551</v>
          </cell>
          <cell r="J1466">
            <v>5</v>
          </cell>
          <cell r="K1466" t="str">
            <v>Arma larga municipal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 t="str">
            <v>Pieza</v>
          </cell>
          <cell r="T1466">
            <v>0</v>
          </cell>
          <cell r="V1466" t="str">
            <v>FC/FM</v>
          </cell>
        </row>
        <row r="1467">
          <cell r="A1467">
            <v>386</v>
          </cell>
          <cell r="B1467">
            <v>2017</v>
          </cell>
          <cell r="C1467">
            <v>8300</v>
          </cell>
          <cell r="D1467">
            <v>2</v>
          </cell>
          <cell r="E1467">
            <v>3</v>
          </cell>
          <cell r="F1467">
            <v>3</v>
          </cell>
          <cell r="G1467">
            <v>5000</v>
          </cell>
          <cell r="H1467">
            <v>5500</v>
          </cell>
          <cell r="I1467">
            <v>551</v>
          </cell>
          <cell r="J1467">
            <v>6</v>
          </cell>
          <cell r="K1467" t="str">
            <v xml:space="preserve">Binoculares 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 t="str">
            <v>Pieza</v>
          </cell>
          <cell r="T1467">
            <v>0</v>
          </cell>
          <cell r="V1467" t="str">
            <v>FC</v>
          </cell>
        </row>
        <row r="1468">
          <cell r="A1468">
            <v>387</v>
          </cell>
          <cell r="B1468">
            <v>2017</v>
          </cell>
          <cell r="C1468">
            <v>8300</v>
          </cell>
          <cell r="D1468">
            <v>2</v>
          </cell>
          <cell r="E1468">
            <v>3</v>
          </cell>
          <cell r="F1468">
            <v>3</v>
          </cell>
          <cell r="G1468">
            <v>5000</v>
          </cell>
          <cell r="H1468">
            <v>5500</v>
          </cell>
          <cell r="I1468">
            <v>551</v>
          </cell>
          <cell r="J1468">
            <v>7</v>
          </cell>
          <cell r="K1468" t="str">
            <v xml:space="preserve">Cargadores 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 t="str">
            <v>Pieza</v>
          </cell>
          <cell r="T1468">
            <v>0</v>
          </cell>
          <cell r="V1468" t="str">
            <v>FC</v>
          </cell>
        </row>
        <row r="1469">
          <cell r="A1469">
            <v>388</v>
          </cell>
          <cell r="B1469">
            <v>2017</v>
          </cell>
          <cell r="C1469">
            <v>8300</v>
          </cell>
          <cell r="D1469">
            <v>2</v>
          </cell>
          <cell r="E1469">
            <v>3</v>
          </cell>
          <cell r="F1469">
            <v>3</v>
          </cell>
          <cell r="G1469">
            <v>5000</v>
          </cell>
          <cell r="H1469">
            <v>5500</v>
          </cell>
          <cell r="I1469">
            <v>551</v>
          </cell>
          <cell r="J1469">
            <v>8</v>
          </cell>
          <cell r="K1469" t="str">
            <v>Cizalla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 t="str">
            <v>Pieza</v>
          </cell>
          <cell r="T1469">
            <v>0</v>
          </cell>
          <cell r="V1469" t="str">
            <v>FC</v>
          </cell>
        </row>
        <row r="1470">
          <cell r="A1470">
            <v>389</v>
          </cell>
          <cell r="B1470">
            <v>2017</v>
          </cell>
          <cell r="C1470">
            <v>8300</v>
          </cell>
          <cell r="D1470">
            <v>2</v>
          </cell>
          <cell r="E1470">
            <v>3</v>
          </cell>
          <cell r="F1470">
            <v>3</v>
          </cell>
          <cell r="G1470">
            <v>5000</v>
          </cell>
          <cell r="H1470">
            <v>5500</v>
          </cell>
          <cell r="I1470">
            <v>551</v>
          </cell>
          <cell r="J1470">
            <v>9</v>
          </cell>
          <cell r="K1470" t="str">
            <v xml:space="preserve">Cuña 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 t="str">
            <v>Pieza</v>
          </cell>
          <cell r="T1470">
            <v>0</v>
          </cell>
          <cell r="V1470" t="str">
            <v>FC</v>
          </cell>
        </row>
        <row r="1471">
          <cell r="A1471">
            <v>390</v>
          </cell>
          <cell r="B1471">
            <v>2017</v>
          </cell>
          <cell r="C1471">
            <v>8300</v>
          </cell>
          <cell r="D1471">
            <v>2</v>
          </cell>
          <cell r="E1471">
            <v>3</v>
          </cell>
          <cell r="F1471">
            <v>3</v>
          </cell>
          <cell r="G1471">
            <v>5000</v>
          </cell>
          <cell r="H1471">
            <v>5500</v>
          </cell>
          <cell r="I1471">
            <v>551</v>
          </cell>
          <cell r="J1471">
            <v>10</v>
          </cell>
          <cell r="K1471" t="str">
            <v xml:space="preserve">Equipo de Intervención 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 t="str">
            <v>Pieza</v>
          </cell>
          <cell r="T1471">
            <v>0</v>
          </cell>
          <cell r="V1471" t="str">
            <v>FC</v>
          </cell>
        </row>
        <row r="1472">
          <cell r="A1472">
            <v>391</v>
          </cell>
          <cell r="B1472">
            <v>2017</v>
          </cell>
          <cell r="C1472">
            <v>8300</v>
          </cell>
          <cell r="D1472">
            <v>2</v>
          </cell>
          <cell r="E1472">
            <v>3</v>
          </cell>
          <cell r="F1472">
            <v>3</v>
          </cell>
          <cell r="G1472">
            <v>5000</v>
          </cell>
          <cell r="H1472">
            <v>5500</v>
          </cell>
          <cell r="I1472">
            <v>551</v>
          </cell>
          <cell r="J1472">
            <v>11</v>
          </cell>
          <cell r="K1472" t="str">
            <v xml:space="preserve">Escalera 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 t="str">
            <v>Pieza</v>
          </cell>
          <cell r="T1472">
            <v>0</v>
          </cell>
          <cell r="V1472" t="str">
            <v>FC</v>
          </cell>
        </row>
        <row r="1473">
          <cell r="A1473">
            <v>392</v>
          </cell>
          <cell r="B1473">
            <v>2017</v>
          </cell>
          <cell r="C1473">
            <v>8300</v>
          </cell>
          <cell r="D1473">
            <v>2</v>
          </cell>
          <cell r="E1473">
            <v>3</v>
          </cell>
          <cell r="F1473">
            <v>3</v>
          </cell>
          <cell r="G1473">
            <v>5000</v>
          </cell>
          <cell r="H1473">
            <v>5500</v>
          </cell>
          <cell r="I1473">
            <v>551</v>
          </cell>
          <cell r="J1473">
            <v>12</v>
          </cell>
          <cell r="K1473" t="str">
            <v xml:space="preserve">Escudo balístico 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 t="str">
            <v>Pieza</v>
          </cell>
          <cell r="T1473">
            <v>0</v>
          </cell>
          <cell r="V1473" t="str">
            <v>FC</v>
          </cell>
        </row>
        <row r="1474">
          <cell r="A1474">
            <v>393</v>
          </cell>
          <cell r="B1474">
            <v>2017</v>
          </cell>
          <cell r="C1474">
            <v>8300</v>
          </cell>
          <cell r="D1474">
            <v>2</v>
          </cell>
          <cell r="E1474">
            <v>3</v>
          </cell>
          <cell r="F1474">
            <v>3</v>
          </cell>
          <cell r="G1474">
            <v>5000</v>
          </cell>
          <cell r="H1474">
            <v>5500</v>
          </cell>
          <cell r="I1474">
            <v>551</v>
          </cell>
          <cell r="J1474">
            <v>13</v>
          </cell>
          <cell r="K1474" t="str">
            <v>Implemento de visión nocturna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 t="str">
            <v>Pieza</v>
          </cell>
          <cell r="T1474">
            <v>0</v>
          </cell>
          <cell r="V1474" t="str">
            <v>FC</v>
          </cell>
        </row>
        <row r="1475">
          <cell r="A1475">
            <v>394</v>
          </cell>
          <cell r="B1475">
            <v>2017</v>
          </cell>
          <cell r="C1475">
            <v>8300</v>
          </cell>
          <cell r="D1475">
            <v>2</v>
          </cell>
          <cell r="E1475">
            <v>3</v>
          </cell>
          <cell r="F1475">
            <v>3</v>
          </cell>
          <cell r="G1475">
            <v>5000</v>
          </cell>
          <cell r="H1475">
            <v>5500</v>
          </cell>
          <cell r="I1475">
            <v>551</v>
          </cell>
          <cell r="J1475">
            <v>14</v>
          </cell>
          <cell r="K1475" t="str">
            <v>Implemento para abrir ventanas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 t="str">
            <v>Pieza</v>
          </cell>
          <cell r="T1475">
            <v>0</v>
          </cell>
          <cell r="V1475" t="str">
            <v>FC</v>
          </cell>
        </row>
        <row r="1476">
          <cell r="A1476">
            <v>395</v>
          </cell>
          <cell r="B1476">
            <v>2017</v>
          </cell>
          <cell r="C1476">
            <v>8300</v>
          </cell>
          <cell r="D1476">
            <v>2</v>
          </cell>
          <cell r="E1476">
            <v>3</v>
          </cell>
          <cell r="F1476">
            <v>3</v>
          </cell>
          <cell r="G1476">
            <v>5000</v>
          </cell>
          <cell r="H1476">
            <v>5500</v>
          </cell>
          <cell r="I1476">
            <v>551</v>
          </cell>
          <cell r="J1476">
            <v>15</v>
          </cell>
          <cell r="K1476" t="str">
            <v>Lanzagranadas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 t="str">
            <v>Pieza</v>
          </cell>
          <cell r="T1476">
            <v>0</v>
          </cell>
          <cell r="V1476" t="str">
            <v>FC</v>
          </cell>
        </row>
        <row r="1477">
          <cell r="A1477">
            <v>396</v>
          </cell>
          <cell r="B1477">
            <v>2017</v>
          </cell>
          <cell r="C1477">
            <v>8300</v>
          </cell>
          <cell r="D1477">
            <v>2</v>
          </cell>
          <cell r="E1477">
            <v>3</v>
          </cell>
          <cell r="F1477">
            <v>3</v>
          </cell>
          <cell r="G1477">
            <v>5000</v>
          </cell>
          <cell r="H1477">
            <v>5500</v>
          </cell>
          <cell r="I1477">
            <v>551</v>
          </cell>
          <cell r="J1477">
            <v>16</v>
          </cell>
          <cell r="K1477" t="str">
            <v xml:space="preserve">Marro 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 t="str">
            <v>Pieza</v>
          </cell>
          <cell r="T1477">
            <v>0</v>
          </cell>
          <cell r="V1477" t="str">
            <v>FC</v>
          </cell>
        </row>
        <row r="1478">
          <cell r="A1478">
            <v>397</v>
          </cell>
          <cell r="B1478">
            <v>2017</v>
          </cell>
          <cell r="C1478">
            <v>8300</v>
          </cell>
          <cell r="D1478">
            <v>2</v>
          </cell>
          <cell r="E1478">
            <v>3</v>
          </cell>
          <cell r="F1478">
            <v>3</v>
          </cell>
          <cell r="G1478">
            <v>5000</v>
          </cell>
          <cell r="H1478">
            <v>5500</v>
          </cell>
          <cell r="I1478">
            <v>551</v>
          </cell>
          <cell r="J1478">
            <v>17</v>
          </cell>
          <cell r="K1478" t="str">
            <v xml:space="preserve">Mira telescópica 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 t="str">
            <v>Pieza</v>
          </cell>
          <cell r="T1478">
            <v>0</v>
          </cell>
          <cell r="V1478" t="str">
            <v>FC</v>
          </cell>
        </row>
        <row r="1479">
          <cell r="A1479">
            <v>398</v>
          </cell>
          <cell r="B1479">
            <v>2017</v>
          </cell>
          <cell r="C1479">
            <v>8300</v>
          </cell>
          <cell r="D1479">
            <v>2</v>
          </cell>
          <cell r="E1479">
            <v>3</v>
          </cell>
          <cell r="F1479">
            <v>3</v>
          </cell>
          <cell r="G1479">
            <v>5000</v>
          </cell>
          <cell r="H1479">
            <v>5500</v>
          </cell>
          <cell r="I1479">
            <v>551</v>
          </cell>
          <cell r="J1479">
            <v>18</v>
          </cell>
          <cell r="K1479" t="str">
            <v>Monocular visión térmica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 t="str">
            <v>Pieza</v>
          </cell>
          <cell r="T1479">
            <v>0</v>
          </cell>
          <cell r="V1479" t="str">
            <v>FC</v>
          </cell>
        </row>
        <row r="1480">
          <cell r="A1480">
            <v>399</v>
          </cell>
          <cell r="B1480">
            <v>2017</v>
          </cell>
          <cell r="C1480">
            <v>8300</v>
          </cell>
          <cell r="D1480">
            <v>2</v>
          </cell>
          <cell r="E1480">
            <v>3</v>
          </cell>
          <cell r="F1480">
            <v>3</v>
          </cell>
          <cell r="G1480">
            <v>5000</v>
          </cell>
          <cell r="H1480">
            <v>5600</v>
          </cell>
          <cell r="K1480" t="str">
            <v>Maquinaria, otros equipos y herramientas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T1480">
            <v>0</v>
          </cell>
        </row>
        <row r="1481">
          <cell r="A1481">
            <v>400</v>
          </cell>
          <cell r="B1481">
            <v>2017</v>
          </cell>
          <cell r="C1481">
            <v>8300</v>
          </cell>
          <cell r="D1481">
            <v>2</v>
          </cell>
          <cell r="E1481">
            <v>3</v>
          </cell>
          <cell r="F1481">
            <v>3</v>
          </cell>
          <cell r="G1481">
            <v>5000</v>
          </cell>
          <cell r="H1481">
            <v>5600</v>
          </cell>
          <cell r="I1481">
            <v>562</v>
          </cell>
          <cell r="K1481" t="str">
            <v>Maquinaria y equipo industrial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T1481">
            <v>0</v>
          </cell>
        </row>
        <row r="1482">
          <cell r="A1482">
            <v>401</v>
          </cell>
          <cell r="B1482">
            <v>2017</v>
          </cell>
          <cell r="C1482">
            <v>8300</v>
          </cell>
          <cell r="D1482">
            <v>2</v>
          </cell>
          <cell r="E1482">
            <v>3</v>
          </cell>
          <cell r="F1482">
            <v>3</v>
          </cell>
          <cell r="G1482">
            <v>5000</v>
          </cell>
          <cell r="H1482">
            <v>5600</v>
          </cell>
          <cell r="I1482">
            <v>562</v>
          </cell>
          <cell r="J1482">
            <v>1</v>
          </cell>
          <cell r="K1482" t="str">
            <v xml:space="preserve">Campana 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 t="str">
            <v>Pieza</v>
          </cell>
          <cell r="T1482">
            <v>0</v>
          </cell>
          <cell r="V1482" t="str">
            <v>FC</v>
          </cell>
        </row>
        <row r="1483">
          <cell r="A1483">
            <v>402</v>
          </cell>
          <cell r="B1483">
            <v>2017</v>
          </cell>
          <cell r="C1483">
            <v>8300</v>
          </cell>
          <cell r="D1483">
            <v>2</v>
          </cell>
          <cell r="E1483">
            <v>3</v>
          </cell>
          <cell r="F1483">
            <v>3</v>
          </cell>
          <cell r="G1483">
            <v>5000</v>
          </cell>
          <cell r="H1483">
            <v>5600</v>
          </cell>
          <cell r="I1483">
            <v>562</v>
          </cell>
          <cell r="J1483">
            <v>2</v>
          </cell>
          <cell r="K1483" t="str">
            <v>Estufa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 t="str">
            <v>Pieza</v>
          </cell>
          <cell r="V1483" t="str">
            <v>FC</v>
          </cell>
        </row>
        <row r="1484">
          <cell r="A1484">
            <v>403</v>
          </cell>
          <cell r="B1484">
            <v>2017</v>
          </cell>
          <cell r="C1484">
            <v>8300</v>
          </cell>
          <cell r="D1484">
            <v>2</v>
          </cell>
          <cell r="E1484">
            <v>3</v>
          </cell>
          <cell r="F1484">
            <v>3</v>
          </cell>
          <cell r="G1484">
            <v>5000</v>
          </cell>
          <cell r="H1484">
            <v>5600</v>
          </cell>
          <cell r="I1484">
            <v>562</v>
          </cell>
          <cell r="J1484">
            <v>3</v>
          </cell>
          <cell r="K1484" t="str">
            <v xml:space="preserve">Horno 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 t="str">
            <v>Pieza</v>
          </cell>
          <cell r="V1484" t="str">
            <v>FC</v>
          </cell>
        </row>
        <row r="1485">
          <cell r="A1485">
            <v>404</v>
          </cell>
          <cell r="B1485">
            <v>2017</v>
          </cell>
          <cell r="C1485">
            <v>8300</v>
          </cell>
          <cell r="D1485">
            <v>2</v>
          </cell>
          <cell r="E1485">
            <v>3</v>
          </cell>
          <cell r="F1485">
            <v>3</v>
          </cell>
          <cell r="G1485">
            <v>5000</v>
          </cell>
          <cell r="H1485">
            <v>5600</v>
          </cell>
          <cell r="I1485">
            <v>562</v>
          </cell>
          <cell r="J1485">
            <v>4</v>
          </cell>
          <cell r="K1485" t="str">
            <v>Refrigerador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 t="str">
            <v>Pieza</v>
          </cell>
          <cell r="V1485" t="str">
            <v>FC</v>
          </cell>
        </row>
        <row r="1486">
          <cell r="A1486">
            <v>405</v>
          </cell>
          <cell r="B1486">
            <v>2017</v>
          </cell>
          <cell r="C1486">
            <v>8300</v>
          </cell>
          <cell r="D1486">
            <v>2</v>
          </cell>
          <cell r="E1486">
            <v>3</v>
          </cell>
          <cell r="F1486">
            <v>3</v>
          </cell>
          <cell r="G1486">
            <v>5000</v>
          </cell>
          <cell r="H1486">
            <v>5900</v>
          </cell>
          <cell r="K1486" t="str">
            <v>Activos Intangibles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</row>
        <row r="1487">
          <cell r="A1487">
            <v>406</v>
          </cell>
          <cell r="B1487">
            <v>2017</v>
          </cell>
          <cell r="C1487">
            <v>8300</v>
          </cell>
          <cell r="D1487">
            <v>2</v>
          </cell>
          <cell r="E1487">
            <v>3</v>
          </cell>
          <cell r="F1487">
            <v>3</v>
          </cell>
          <cell r="G1487">
            <v>5000</v>
          </cell>
          <cell r="H1487">
            <v>5900</v>
          </cell>
          <cell r="I1487">
            <v>591</v>
          </cell>
          <cell r="K1487" t="str">
            <v>Software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</row>
        <row r="1488">
          <cell r="A1488">
            <v>407</v>
          </cell>
          <cell r="B1488">
            <v>2017</v>
          </cell>
          <cell r="C1488">
            <v>8300</v>
          </cell>
          <cell r="D1488">
            <v>2</v>
          </cell>
          <cell r="E1488">
            <v>3</v>
          </cell>
          <cell r="F1488">
            <v>3</v>
          </cell>
          <cell r="G1488">
            <v>5000</v>
          </cell>
          <cell r="H1488">
            <v>5900</v>
          </cell>
          <cell r="I1488">
            <v>591</v>
          </cell>
          <cell r="J1488">
            <v>1</v>
          </cell>
          <cell r="K1488" t="str">
            <v>Software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 t="str">
            <v>Licencia</v>
          </cell>
          <cell r="V1488" t="str">
            <v>FC</v>
          </cell>
        </row>
        <row r="1489">
          <cell r="A1489">
            <v>408</v>
          </cell>
          <cell r="B1489">
            <v>2017</v>
          </cell>
          <cell r="C1489">
            <v>8300</v>
          </cell>
          <cell r="D1489">
            <v>2</v>
          </cell>
          <cell r="E1489">
            <v>3</v>
          </cell>
          <cell r="F1489">
            <v>3</v>
          </cell>
          <cell r="G1489">
            <v>5000</v>
          </cell>
          <cell r="K1489" t="str">
            <v>BIENES MUEBLES, INMUEBLES E INTANGIBLES</v>
          </cell>
          <cell r="L1489">
            <v>6459920</v>
          </cell>
          <cell r="M1489">
            <v>0</v>
          </cell>
          <cell r="N1489">
            <v>6459920</v>
          </cell>
          <cell r="O1489">
            <v>0</v>
          </cell>
          <cell r="P1489">
            <v>0</v>
          </cell>
          <cell r="Q1489">
            <v>0</v>
          </cell>
          <cell r="R1489">
            <v>6459920</v>
          </cell>
        </row>
        <row r="1490">
          <cell r="A1490">
            <v>409</v>
          </cell>
          <cell r="C1490">
            <v>8300</v>
          </cell>
          <cell r="D1490">
            <v>2</v>
          </cell>
          <cell r="E1490">
            <v>3</v>
          </cell>
          <cell r="F1490">
            <v>3</v>
          </cell>
          <cell r="K1490" t="str">
            <v>Procuración de Justicia</v>
          </cell>
          <cell r="L1490">
            <v>6459920</v>
          </cell>
          <cell r="M1490">
            <v>0</v>
          </cell>
          <cell r="N1490">
            <v>6459920</v>
          </cell>
          <cell r="O1490">
            <v>0</v>
          </cell>
          <cell r="P1490">
            <v>0</v>
          </cell>
          <cell r="Q1490">
            <v>0</v>
          </cell>
          <cell r="R1490">
            <v>6459920</v>
          </cell>
        </row>
        <row r="1491">
          <cell r="A1491">
            <v>410</v>
          </cell>
          <cell r="B1491">
            <v>2017</v>
          </cell>
          <cell r="C1491">
            <v>8300</v>
          </cell>
          <cell r="D1491">
            <v>2</v>
          </cell>
          <cell r="E1491">
            <v>3</v>
          </cell>
          <cell r="F1491">
            <v>3</v>
          </cell>
          <cell r="G1491">
            <v>5000</v>
          </cell>
          <cell r="H1491">
            <v>5100</v>
          </cell>
          <cell r="K1491" t="str">
            <v>Mobiliario y Equipo de Administración</v>
          </cell>
          <cell r="L1491">
            <v>333340</v>
          </cell>
          <cell r="M1491">
            <v>0</v>
          </cell>
          <cell r="N1491">
            <v>333340</v>
          </cell>
          <cell r="O1491">
            <v>0</v>
          </cell>
          <cell r="P1491">
            <v>0</v>
          </cell>
          <cell r="Q1491">
            <v>0</v>
          </cell>
          <cell r="R1491">
            <v>333340</v>
          </cell>
        </row>
        <row r="1492">
          <cell r="A1492">
            <v>411</v>
          </cell>
          <cell r="B1492">
            <v>2017</v>
          </cell>
          <cell r="C1492">
            <v>8300</v>
          </cell>
          <cell r="D1492">
            <v>2</v>
          </cell>
          <cell r="E1492">
            <v>3</v>
          </cell>
          <cell r="F1492">
            <v>3</v>
          </cell>
          <cell r="G1492">
            <v>5000</v>
          </cell>
          <cell r="H1492">
            <v>5100</v>
          </cell>
          <cell r="I1492">
            <v>511</v>
          </cell>
          <cell r="K1492" t="str">
            <v>Muebles de oficina y estantería</v>
          </cell>
          <cell r="L1492">
            <v>138340</v>
          </cell>
          <cell r="M1492">
            <v>0</v>
          </cell>
          <cell r="N1492">
            <v>138340</v>
          </cell>
          <cell r="O1492">
            <v>0</v>
          </cell>
          <cell r="P1492">
            <v>0</v>
          </cell>
          <cell r="Q1492">
            <v>0</v>
          </cell>
          <cell r="R1492">
            <v>138340</v>
          </cell>
        </row>
        <row r="1493">
          <cell r="A1493">
            <v>412</v>
          </cell>
          <cell r="B1493">
            <v>2017</v>
          </cell>
          <cell r="C1493">
            <v>8300</v>
          </cell>
          <cell r="D1493">
            <v>2</v>
          </cell>
          <cell r="E1493">
            <v>3</v>
          </cell>
          <cell r="F1493">
            <v>3</v>
          </cell>
          <cell r="G1493">
            <v>5000</v>
          </cell>
          <cell r="H1493">
            <v>5100</v>
          </cell>
          <cell r="I1493">
            <v>511</v>
          </cell>
          <cell r="J1493">
            <v>1</v>
          </cell>
          <cell r="K1493" t="str">
            <v xml:space="preserve">Anaquel   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 t="str">
            <v>Pieza</v>
          </cell>
          <cell r="V1493" t="str">
            <v>FC</v>
          </cell>
        </row>
        <row r="1494">
          <cell r="A1494">
            <v>413</v>
          </cell>
          <cell r="B1494">
            <v>2017</v>
          </cell>
          <cell r="C1494">
            <v>8300</v>
          </cell>
          <cell r="D1494">
            <v>2</v>
          </cell>
          <cell r="E1494">
            <v>3</v>
          </cell>
          <cell r="F1494">
            <v>3</v>
          </cell>
          <cell r="G1494">
            <v>5000</v>
          </cell>
          <cell r="H1494">
            <v>5100</v>
          </cell>
          <cell r="I1494">
            <v>511</v>
          </cell>
          <cell r="J1494">
            <v>2</v>
          </cell>
          <cell r="K1494" t="str">
            <v>Archivero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 t="str">
            <v>Pieza</v>
          </cell>
          <cell r="V1494" t="str">
            <v>FC</v>
          </cell>
        </row>
        <row r="1495">
          <cell r="A1495">
            <v>414</v>
          </cell>
          <cell r="B1495">
            <v>2017</v>
          </cell>
          <cell r="C1495">
            <v>8300</v>
          </cell>
          <cell r="D1495">
            <v>2</v>
          </cell>
          <cell r="E1495">
            <v>3</v>
          </cell>
          <cell r="F1495">
            <v>3</v>
          </cell>
          <cell r="G1495">
            <v>5000</v>
          </cell>
          <cell r="H1495">
            <v>5100</v>
          </cell>
          <cell r="I1495">
            <v>511</v>
          </cell>
          <cell r="J1495">
            <v>3</v>
          </cell>
          <cell r="K1495" t="str">
            <v>Armario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 t="str">
            <v>Pieza</v>
          </cell>
          <cell r="V1495" t="str">
            <v>FC</v>
          </cell>
        </row>
        <row r="1496">
          <cell r="A1496">
            <v>415</v>
          </cell>
          <cell r="B1496">
            <v>2017</v>
          </cell>
          <cell r="C1496">
            <v>8300</v>
          </cell>
          <cell r="D1496">
            <v>2</v>
          </cell>
          <cell r="E1496">
            <v>3</v>
          </cell>
          <cell r="F1496">
            <v>3</v>
          </cell>
          <cell r="G1496">
            <v>5000</v>
          </cell>
          <cell r="H1496">
            <v>5100</v>
          </cell>
          <cell r="I1496">
            <v>511</v>
          </cell>
          <cell r="J1496">
            <v>4</v>
          </cell>
          <cell r="K1496" t="str">
            <v>Banca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 t="str">
            <v>Pieza</v>
          </cell>
          <cell r="V1496" t="str">
            <v>FC</v>
          </cell>
        </row>
        <row r="1497">
          <cell r="A1497">
            <v>416</v>
          </cell>
          <cell r="B1497">
            <v>2017</v>
          </cell>
          <cell r="C1497">
            <v>8300</v>
          </cell>
          <cell r="D1497">
            <v>2</v>
          </cell>
          <cell r="E1497">
            <v>3</v>
          </cell>
          <cell r="F1497">
            <v>3</v>
          </cell>
          <cell r="G1497">
            <v>5000</v>
          </cell>
          <cell r="H1497">
            <v>5100</v>
          </cell>
          <cell r="I1497">
            <v>511</v>
          </cell>
          <cell r="J1497">
            <v>5</v>
          </cell>
          <cell r="K1497" t="str">
            <v>Butaca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 t="str">
            <v>Pieza</v>
          </cell>
          <cell r="V1497" t="str">
            <v>FC</v>
          </cell>
        </row>
        <row r="1498">
          <cell r="A1498">
            <v>417</v>
          </cell>
          <cell r="B1498">
            <v>2017</v>
          </cell>
          <cell r="C1498">
            <v>8300</v>
          </cell>
          <cell r="D1498">
            <v>2</v>
          </cell>
          <cell r="E1498">
            <v>3</v>
          </cell>
          <cell r="F1498">
            <v>3</v>
          </cell>
          <cell r="G1498">
            <v>5000</v>
          </cell>
          <cell r="H1498">
            <v>5100</v>
          </cell>
          <cell r="I1498">
            <v>511</v>
          </cell>
          <cell r="J1498">
            <v>6</v>
          </cell>
          <cell r="K1498" t="str">
            <v>Comedor</v>
          </cell>
          <cell r="L1498">
            <v>56840</v>
          </cell>
          <cell r="M1498">
            <v>0</v>
          </cell>
          <cell r="N1498">
            <v>56840</v>
          </cell>
          <cell r="O1498">
            <v>0</v>
          </cell>
          <cell r="P1498">
            <v>0</v>
          </cell>
          <cell r="Q1498">
            <v>0</v>
          </cell>
          <cell r="R1498">
            <v>56840</v>
          </cell>
          <cell r="S1498" t="str">
            <v>Pieza</v>
          </cell>
          <cell r="T1498">
            <v>6</v>
          </cell>
          <cell r="V1498" t="str">
            <v>FC</v>
          </cell>
        </row>
        <row r="1499">
          <cell r="A1499">
            <v>418</v>
          </cell>
          <cell r="B1499">
            <v>2017</v>
          </cell>
          <cell r="C1499">
            <v>8300</v>
          </cell>
          <cell r="D1499">
            <v>2</v>
          </cell>
          <cell r="E1499">
            <v>3</v>
          </cell>
          <cell r="F1499">
            <v>3</v>
          </cell>
          <cell r="G1499">
            <v>5000</v>
          </cell>
          <cell r="H1499">
            <v>5100</v>
          </cell>
          <cell r="I1499">
            <v>511</v>
          </cell>
          <cell r="J1499">
            <v>7</v>
          </cell>
          <cell r="K1499" t="str">
            <v xml:space="preserve">Conjunto 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 t="str">
            <v>Pieza</v>
          </cell>
          <cell r="V1499" t="str">
            <v>FC</v>
          </cell>
        </row>
        <row r="1500">
          <cell r="A1500">
            <v>419</v>
          </cell>
          <cell r="B1500">
            <v>2017</v>
          </cell>
          <cell r="C1500">
            <v>8300</v>
          </cell>
          <cell r="D1500">
            <v>2</v>
          </cell>
          <cell r="E1500">
            <v>3</v>
          </cell>
          <cell r="F1500">
            <v>3</v>
          </cell>
          <cell r="G1500">
            <v>5000</v>
          </cell>
          <cell r="H1500">
            <v>5100</v>
          </cell>
          <cell r="I1500">
            <v>511</v>
          </cell>
          <cell r="J1500">
            <v>8</v>
          </cell>
          <cell r="K1500" t="str">
            <v>Credenza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 t="str">
            <v>Pieza</v>
          </cell>
          <cell r="V1500" t="str">
            <v>FC</v>
          </cell>
        </row>
        <row r="1501">
          <cell r="A1501">
            <v>420</v>
          </cell>
          <cell r="B1501">
            <v>2017</v>
          </cell>
          <cell r="C1501">
            <v>8300</v>
          </cell>
          <cell r="D1501">
            <v>2</v>
          </cell>
          <cell r="E1501">
            <v>3</v>
          </cell>
          <cell r="F1501">
            <v>3</v>
          </cell>
          <cell r="G1501">
            <v>5000</v>
          </cell>
          <cell r="H1501">
            <v>5100</v>
          </cell>
          <cell r="I1501">
            <v>511</v>
          </cell>
          <cell r="J1501">
            <v>9</v>
          </cell>
          <cell r="K1501" t="str">
            <v>Escritorio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 t="str">
            <v>Pieza</v>
          </cell>
          <cell r="V1501" t="str">
            <v>FC</v>
          </cell>
        </row>
        <row r="1502">
          <cell r="A1502">
            <v>421</v>
          </cell>
          <cell r="B1502">
            <v>2017</v>
          </cell>
          <cell r="C1502">
            <v>8300</v>
          </cell>
          <cell r="D1502">
            <v>2</v>
          </cell>
          <cell r="E1502">
            <v>3</v>
          </cell>
          <cell r="F1502">
            <v>3</v>
          </cell>
          <cell r="G1502">
            <v>5000</v>
          </cell>
          <cell r="H1502">
            <v>5100</v>
          </cell>
          <cell r="I1502">
            <v>511</v>
          </cell>
          <cell r="J1502">
            <v>10</v>
          </cell>
          <cell r="K1502" t="str">
            <v>Estación de trabajo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 t="str">
            <v>Pieza</v>
          </cell>
          <cell r="V1502" t="str">
            <v>FC</v>
          </cell>
        </row>
        <row r="1503">
          <cell r="A1503">
            <v>422</v>
          </cell>
          <cell r="B1503">
            <v>2017</v>
          </cell>
          <cell r="C1503">
            <v>8300</v>
          </cell>
          <cell r="D1503">
            <v>2</v>
          </cell>
          <cell r="E1503">
            <v>3</v>
          </cell>
          <cell r="F1503">
            <v>3</v>
          </cell>
          <cell r="G1503">
            <v>5000</v>
          </cell>
          <cell r="H1503">
            <v>5100</v>
          </cell>
          <cell r="I1503">
            <v>511</v>
          </cell>
          <cell r="J1503">
            <v>11</v>
          </cell>
          <cell r="K1503" t="str">
            <v>Estante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 t="str">
            <v>Pieza</v>
          </cell>
          <cell r="V1503" t="str">
            <v>FC</v>
          </cell>
        </row>
        <row r="1504">
          <cell r="A1504">
            <v>423</v>
          </cell>
          <cell r="B1504">
            <v>2017</v>
          </cell>
          <cell r="C1504">
            <v>8300</v>
          </cell>
          <cell r="D1504">
            <v>2</v>
          </cell>
          <cell r="E1504">
            <v>3</v>
          </cell>
          <cell r="F1504">
            <v>3</v>
          </cell>
          <cell r="G1504">
            <v>5000</v>
          </cell>
          <cell r="H1504">
            <v>5100</v>
          </cell>
          <cell r="I1504">
            <v>511</v>
          </cell>
          <cell r="J1504">
            <v>12</v>
          </cell>
          <cell r="K1504" t="str">
            <v>Gabinete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 t="str">
            <v>Pieza</v>
          </cell>
          <cell r="V1504" t="str">
            <v>FC</v>
          </cell>
        </row>
        <row r="1505">
          <cell r="A1505">
            <v>424</v>
          </cell>
          <cell r="B1505">
            <v>2017</v>
          </cell>
          <cell r="C1505">
            <v>8300</v>
          </cell>
          <cell r="D1505">
            <v>2</v>
          </cell>
          <cell r="E1505">
            <v>3</v>
          </cell>
          <cell r="F1505">
            <v>3</v>
          </cell>
          <cell r="G1505">
            <v>5000</v>
          </cell>
          <cell r="H1505">
            <v>5100</v>
          </cell>
          <cell r="I1505">
            <v>511</v>
          </cell>
          <cell r="J1505">
            <v>13</v>
          </cell>
          <cell r="K1505" t="str">
            <v xml:space="preserve">Juego de mesa 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 t="str">
            <v>Pieza</v>
          </cell>
          <cell r="V1505" t="str">
            <v>FC</v>
          </cell>
        </row>
        <row r="1506">
          <cell r="A1506">
            <v>425</v>
          </cell>
          <cell r="B1506">
            <v>2017</v>
          </cell>
          <cell r="C1506">
            <v>8300</v>
          </cell>
          <cell r="D1506">
            <v>2</v>
          </cell>
          <cell r="E1506">
            <v>3</v>
          </cell>
          <cell r="F1506">
            <v>3</v>
          </cell>
          <cell r="G1506">
            <v>5000</v>
          </cell>
          <cell r="H1506">
            <v>5100</v>
          </cell>
          <cell r="I1506">
            <v>511</v>
          </cell>
          <cell r="J1506">
            <v>14</v>
          </cell>
          <cell r="K1506" t="str">
            <v xml:space="preserve">Lámpara 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 t="str">
            <v>Pieza</v>
          </cell>
          <cell r="V1506" t="str">
            <v>FC</v>
          </cell>
        </row>
        <row r="1507">
          <cell r="A1507">
            <v>426</v>
          </cell>
          <cell r="B1507">
            <v>2017</v>
          </cell>
          <cell r="C1507">
            <v>8300</v>
          </cell>
          <cell r="D1507">
            <v>2</v>
          </cell>
          <cell r="E1507">
            <v>3</v>
          </cell>
          <cell r="F1507">
            <v>3</v>
          </cell>
          <cell r="G1507">
            <v>5000</v>
          </cell>
          <cell r="H1507">
            <v>5100</v>
          </cell>
          <cell r="I1507">
            <v>511</v>
          </cell>
          <cell r="J1507">
            <v>15</v>
          </cell>
          <cell r="K1507" t="str">
            <v>Librero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 t="str">
            <v>Pieza</v>
          </cell>
          <cell r="V1507" t="str">
            <v>FC</v>
          </cell>
        </row>
        <row r="1508">
          <cell r="A1508">
            <v>427</v>
          </cell>
          <cell r="B1508">
            <v>2017</v>
          </cell>
          <cell r="C1508">
            <v>8300</v>
          </cell>
          <cell r="D1508">
            <v>2</v>
          </cell>
          <cell r="E1508">
            <v>3</v>
          </cell>
          <cell r="F1508">
            <v>3</v>
          </cell>
          <cell r="G1508">
            <v>5000</v>
          </cell>
          <cell r="H1508">
            <v>5100</v>
          </cell>
          <cell r="I1508">
            <v>511</v>
          </cell>
          <cell r="J1508">
            <v>16</v>
          </cell>
          <cell r="K1508" t="str">
            <v>Locker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 t="str">
            <v>Pieza</v>
          </cell>
          <cell r="V1508" t="str">
            <v>FC</v>
          </cell>
        </row>
        <row r="1509">
          <cell r="A1509">
            <v>428</v>
          </cell>
          <cell r="B1509">
            <v>2017</v>
          </cell>
          <cell r="C1509">
            <v>8300</v>
          </cell>
          <cell r="D1509">
            <v>2</v>
          </cell>
          <cell r="E1509">
            <v>3</v>
          </cell>
          <cell r="F1509">
            <v>3</v>
          </cell>
          <cell r="G1509">
            <v>5000</v>
          </cell>
          <cell r="H1509">
            <v>5100</v>
          </cell>
          <cell r="I1509">
            <v>511</v>
          </cell>
          <cell r="J1509">
            <v>17</v>
          </cell>
          <cell r="K1509" t="str">
            <v>Mesa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 t="str">
            <v>Pieza</v>
          </cell>
          <cell r="V1509" t="str">
            <v>FC</v>
          </cell>
        </row>
        <row r="1510">
          <cell r="A1510">
            <v>429</v>
          </cell>
          <cell r="B1510">
            <v>2017</v>
          </cell>
          <cell r="C1510">
            <v>8300</v>
          </cell>
          <cell r="D1510">
            <v>2</v>
          </cell>
          <cell r="E1510">
            <v>3</v>
          </cell>
          <cell r="F1510">
            <v>3</v>
          </cell>
          <cell r="G1510">
            <v>5000</v>
          </cell>
          <cell r="H1510">
            <v>5100</v>
          </cell>
          <cell r="I1510">
            <v>511</v>
          </cell>
          <cell r="J1510">
            <v>18</v>
          </cell>
          <cell r="K1510" t="str">
            <v xml:space="preserve">Módulo </v>
          </cell>
          <cell r="L1510">
            <v>81500</v>
          </cell>
          <cell r="M1510">
            <v>0</v>
          </cell>
          <cell r="N1510">
            <v>81500</v>
          </cell>
          <cell r="O1510">
            <v>0</v>
          </cell>
          <cell r="P1510">
            <v>0</v>
          </cell>
          <cell r="Q1510">
            <v>0</v>
          </cell>
          <cell r="R1510">
            <v>81500</v>
          </cell>
          <cell r="S1510" t="str">
            <v>Pieza</v>
          </cell>
          <cell r="T1510">
            <v>8</v>
          </cell>
          <cell r="V1510" t="str">
            <v>FC</v>
          </cell>
        </row>
        <row r="1511">
          <cell r="A1511">
            <v>430</v>
          </cell>
          <cell r="B1511">
            <v>2017</v>
          </cell>
          <cell r="C1511">
            <v>8300</v>
          </cell>
          <cell r="D1511">
            <v>2</v>
          </cell>
          <cell r="E1511">
            <v>3</v>
          </cell>
          <cell r="F1511">
            <v>3</v>
          </cell>
          <cell r="G1511">
            <v>5000</v>
          </cell>
          <cell r="H1511">
            <v>5100</v>
          </cell>
          <cell r="I1511">
            <v>511</v>
          </cell>
          <cell r="J1511">
            <v>19</v>
          </cell>
          <cell r="K1511" t="str">
            <v>Mostrador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 t="str">
            <v>Pieza</v>
          </cell>
          <cell r="V1511" t="str">
            <v>FC</v>
          </cell>
        </row>
        <row r="1512">
          <cell r="A1512">
            <v>431</v>
          </cell>
          <cell r="B1512">
            <v>2017</v>
          </cell>
          <cell r="C1512">
            <v>8300</v>
          </cell>
          <cell r="D1512">
            <v>2</v>
          </cell>
          <cell r="E1512">
            <v>3</v>
          </cell>
          <cell r="F1512">
            <v>3</v>
          </cell>
          <cell r="G1512">
            <v>5000</v>
          </cell>
          <cell r="H1512">
            <v>5100</v>
          </cell>
          <cell r="I1512">
            <v>511</v>
          </cell>
          <cell r="J1512">
            <v>20</v>
          </cell>
          <cell r="K1512" t="str">
            <v>Sala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 t="str">
            <v>Pieza</v>
          </cell>
          <cell r="V1512" t="str">
            <v>FC</v>
          </cell>
        </row>
        <row r="1513">
          <cell r="A1513">
            <v>432</v>
          </cell>
          <cell r="B1513">
            <v>2017</v>
          </cell>
          <cell r="C1513">
            <v>8300</v>
          </cell>
          <cell r="D1513">
            <v>2</v>
          </cell>
          <cell r="E1513">
            <v>3</v>
          </cell>
          <cell r="F1513">
            <v>3</v>
          </cell>
          <cell r="G1513">
            <v>5000</v>
          </cell>
          <cell r="H1513">
            <v>5100</v>
          </cell>
          <cell r="I1513">
            <v>511</v>
          </cell>
          <cell r="J1513">
            <v>21</v>
          </cell>
          <cell r="K1513" t="str">
            <v>Silla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 t="str">
            <v>Pieza</v>
          </cell>
          <cell r="V1513" t="str">
            <v>FC</v>
          </cell>
        </row>
        <row r="1514">
          <cell r="A1514">
            <v>433</v>
          </cell>
          <cell r="B1514">
            <v>2017</v>
          </cell>
          <cell r="C1514">
            <v>8300</v>
          </cell>
          <cell r="D1514">
            <v>2</v>
          </cell>
          <cell r="E1514">
            <v>3</v>
          </cell>
          <cell r="F1514">
            <v>3</v>
          </cell>
          <cell r="G1514">
            <v>5000</v>
          </cell>
          <cell r="H1514">
            <v>5100</v>
          </cell>
          <cell r="I1514">
            <v>511</v>
          </cell>
          <cell r="J1514">
            <v>22</v>
          </cell>
          <cell r="K1514" t="str">
            <v>Sillón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 t="str">
            <v>Pieza</v>
          </cell>
          <cell r="V1514" t="str">
            <v>FC</v>
          </cell>
        </row>
        <row r="1515">
          <cell r="A1515">
            <v>434</v>
          </cell>
          <cell r="B1515">
            <v>2017</v>
          </cell>
          <cell r="C1515">
            <v>8300</v>
          </cell>
          <cell r="D1515">
            <v>2</v>
          </cell>
          <cell r="E1515">
            <v>3</v>
          </cell>
          <cell r="F1515">
            <v>3</v>
          </cell>
          <cell r="G1515">
            <v>5000</v>
          </cell>
          <cell r="H1515">
            <v>5100</v>
          </cell>
          <cell r="I1515">
            <v>511</v>
          </cell>
          <cell r="J1515">
            <v>23</v>
          </cell>
          <cell r="K1515" t="str">
            <v>Vitrina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 t="str">
            <v>Pieza</v>
          </cell>
          <cell r="V1515" t="str">
            <v>FC</v>
          </cell>
        </row>
        <row r="1516">
          <cell r="A1516">
            <v>435</v>
          </cell>
          <cell r="B1516">
            <v>2017</v>
          </cell>
          <cell r="C1516">
            <v>8300</v>
          </cell>
          <cell r="D1516">
            <v>2</v>
          </cell>
          <cell r="E1516">
            <v>3</v>
          </cell>
          <cell r="F1516">
            <v>3</v>
          </cell>
          <cell r="G1516">
            <v>5000</v>
          </cell>
          <cell r="H1516">
            <v>5100</v>
          </cell>
          <cell r="I1516">
            <v>512</v>
          </cell>
          <cell r="K1516" t="str">
            <v>Muebles, excepto de oficina y estantería</v>
          </cell>
          <cell r="L1516">
            <v>55000</v>
          </cell>
          <cell r="M1516">
            <v>0</v>
          </cell>
          <cell r="N1516">
            <v>55000</v>
          </cell>
          <cell r="O1516">
            <v>0</v>
          </cell>
          <cell r="P1516">
            <v>0</v>
          </cell>
          <cell r="Q1516">
            <v>0</v>
          </cell>
          <cell r="R1516">
            <v>55000</v>
          </cell>
        </row>
        <row r="1517">
          <cell r="A1517">
            <v>436</v>
          </cell>
          <cell r="B1517">
            <v>2017</v>
          </cell>
          <cell r="C1517">
            <v>8300</v>
          </cell>
          <cell r="D1517">
            <v>2</v>
          </cell>
          <cell r="E1517">
            <v>3</v>
          </cell>
          <cell r="F1517">
            <v>3</v>
          </cell>
          <cell r="G1517">
            <v>5000</v>
          </cell>
          <cell r="H1517">
            <v>5100</v>
          </cell>
          <cell r="I1517">
            <v>512</v>
          </cell>
          <cell r="J1517">
            <v>1</v>
          </cell>
          <cell r="K1517" t="str">
            <v>Banco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 t="str">
            <v>Pieza</v>
          </cell>
          <cell r="V1517" t="str">
            <v>FC</v>
          </cell>
        </row>
        <row r="1518">
          <cell r="A1518">
            <v>437</v>
          </cell>
          <cell r="B1518">
            <v>2017</v>
          </cell>
          <cell r="C1518">
            <v>8300</v>
          </cell>
          <cell r="D1518">
            <v>2</v>
          </cell>
          <cell r="E1518">
            <v>3</v>
          </cell>
          <cell r="F1518">
            <v>3</v>
          </cell>
          <cell r="G1518">
            <v>5000</v>
          </cell>
          <cell r="H1518">
            <v>5100</v>
          </cell>
          <cell r="I1518">
            <v>512</v>
          </cell>
          <cell r="J1518">
            <v>2</v>
          </cell>
          <cell r="K1518" t="str">
            <v>Bote de arena (armero)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 t="str">
            <v>Pieza</v>
          </cell>
          <cell r="V1518" t="str">
            <v>AE</v>
          </cell>
        </row>
        <row r="1519">
          <cell r="A1519">
            <v>438</v>
          </cell>
          <cell r="B1519">
            <v>2017</v>
          </cell>
          <cell r="C1519">
            <v>8300</v>
          </cell>
          <cell r="D1519">
            <v>2</v>
          </cell>
          <cell r="E1519">
            <v>3</v>
          </cell>
          <cell r="F1519">
            <v>3</v>
          </cell>
          <cell r="G1519">
            <v>5000</v>
          </cell>
          <cell r="H1519">
            <v>5100</v>
          </cell>
          <cell r="I1519">
            <v>512</v>
          </cell>
          <cell r="J1519">
            <v>3</v>
          </cell>
          <cell r="K1519" t="str">
            <v>Buró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 t="str">
            <v>Pieza</v>
          </cell>
          <cell r="V1519" t="str">
            <v>FC</v>
          </cell>
        </row>
        <row r="1520">
          <cell r="A1520">
            <v>439</v>
          </cell>
          <cell r="B1520">
            <v>2017</v>
          </cell>
          <cell r="C1520">
            <v>8300</v>
          </cell>
          <cell r="D1520">
            <v>2</v>
          </cell>
          <cell r="E1520">
            <v>3</v>
          </cell>
          <cell r="F1520">
            <v>3</v>
          </cell>
          <cell r="G1520">
            <v>5000</v>
          </cell>
          <cell r="H1520">
            <v>5100</v>
          </cell>
          <cell r="I1520">
            <v>512</v>
          </cell>
          <cell r="J1520">
            <v>4</v>
          </cell>
          <cell r="K1520" t="str">
            <v>Cama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 t="str">
            <v>Pieza</v>
          </cell>
          <cell r="V1520" t="str">
            <v>FC</v>
          </cell>
        </row>
        <row r="1521">
          <cell r="A1521">
            <v>440</v>
          </cell>
          <cell r="B1521">
            <v>2017</v>
          </cell>
          <cell r="C1521">
            <v>8300</v>
          </cell>
          <cell r="D1521">
            <v>2</v>
          </cell>
          <cell r="E1521">
            <v>3</v>
          </cell>
          <cell r="F1521">
            <v>3</v>
          </cell>
          <cell r="G1521">
            <v>5000</v>
          </cell>
          <cell r="H1521">
            <v>5100</v>
          </cell>
          <cell r="I1521">
            <v>512</v>
          </cell>
          <cell r="J1521">
            <v>5</v>
          </cell>
          <cell r="K1521" t="str">
            <v>Juego de mesa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 t="str">
            <v>Pieza</v>
          </cell>
          <cell r="V1521" t="str">
            <v>FC</v>
          </cell>
        </row>
        <row r="1522">
          <cell r="A1522">
            <v>441</v>
          </cell>
          <cell r="B1522">
            <v>2017</v>
          </cell>
          <cell r="C1522">
            <v>8300</v>
          </cell>
          <cell r="D1522">
            <v>2</v>
          </cell>
          <cell r="E1522">
            <v>3</v>
          </cell>
          <cell r="F1522">
            <v>3</v>
          </cell>
          <cell r="G1522">
            <v>5000</v>
          </cell>
          <cell r="H1522">
            <v>5100</v>
          </cell>
          <cell r="I1522">
            <v>512</v>
          </cell>
          <cell r="J1522">
            <v>6</v>
          </cell>
          <cell r="K1522" t="str">
            <v>Litera</v>
          </cell>
          <cell r="L1522">
            <v>55000</v>
          </cell>
          <cell r="M1522">
            <v>0</v>
          </cell>
          <cell r="N1522">
            <v>55000</v>
          </cell>
          <cell r="O1522">
            <v>0</v>
          </cell>
          <cell r="P1522">
            <v>0</v>
          </cell>
          <cell r="Q1522">
            <v>0</v>
          </cell>
          <cell r="R1522">
            <v>55000</v>
          </cell>
          <cell r="S1522" t="str">
            <v>Pieza</v>
          </cell>
          <cell r="T1522">
            <v>10</v>
          </cell>
          <cell r="V1522" t="str">
            <v>FC</v>
          </cell>
        </row>
        <row r="1523">
          <cell r="A1523">
            <v>442</v>
          </cell>
          <cell r="B1523">
            <v>2017</v>
          </cell>
          <cell r="C1523">
            <v>8300</v>
          </cell>
          <cell r="D1523">
            <v>2</v>
          </cell>
          <cell r="E1523">
            <v>3</v>
          </cell>
          <cell r="F1523">
            <v>3</v>
          </cell>
          <cell r="G1523">
            <v>5000</v>
          </cell>
          <cell r="H1523">
            <v>5100</v>
          </cell>
          <cell r="I1523">
            <v>512</v>
          </cell>
          <cell r="J1523">
            <v>7</v>
          </cell>
          <cell r="K1523" t="str">
            <v>Rack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 t="str">
            <v>Pieza</v>
          </cell>
          <cell r="V1523" t="str">
            <v>AE</v>
          </cell>
        </row>
        <row r="1524">
          <cell r="A1524">
            <v>443</v>
          </cell>
          <cell r="B1524">
            <v>2017</v>
          </cell>
          <cell r="C1524">
            <v>8300</v>
          </cell>
          <cell r="D1524">
            <v>2</v>
          </cell>
          <cell r="E1524">
            <v>3</v>
          </cell>
          <cell r="F1524">
            <v>3</v>
          </cell>
          <cell r="G1524">
            <v>5000</v>
          </cell>
          <cell r="H1524">
            <v>5100</v>
          </cell>
          <cell r="I1524">
            <v>515</v>
          </cell>
          <cell r="K1524" t="str">
            <v>Equipo de cómputo y de tecnologías de la información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</row>
        <row r="1525">
          <cell r="A1525">
            <v>444</v>
          </cell>
          <cell r="B1525">
            <v>2017</v>
          </cell>
          <cell r="C1525">
            <v>8300</v>
          </cell>
          <cell r="D1525">
            <v>2</v>
          </cell>
          <cell r="E1525">
            <v>3</v>
          </cell>
          <cell r="F1525">
            <v>3</v>
          </cell>
          <cell r="G1525">
            <v>5000</v>
          </cell>
          <cell r="H1525">
            <v>5100</v>
          </cell>
          <cell r="I1525">
            <v>515</v>
          </cell>
          <cell r="J1525">
            <v>1</v>
          </cell>
          <cell r="K1525" t="str">
            <v>Computadora de escritorio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 t="str">
            <v>Pieza</v>
          </cell>
          <cell r="V1525" t="str">
            <v>FC</v>
          </cell>
        </row>
        <row r="1526">
          <cell r="A1526">
            <v>445</v>
          </cell>
          <cell r="B1526">
            <v>2017</v>
          </cell>
          <cell r="C1526">
            <v>8300</v>
          </cell>
          <cell r="D1526">
            <v>2</v>
          </cell>
          <cell r="E1526">
            <v>3</v>
          </cell>
          <cell r="F1526">
            <v>3</v>
          </cell>
          <cell r="G1526">
            <v>5000</v>
          </cell>
          <cell r="H1526">
            <v>5100</v>
          </cell>
          <cell r="I1526">
            <v>515</v>
          </cell>
          <cell r="J1526">
            <v>2</v>
          </cell>
          <cell r="K1526" t="str">
            <v>Computadora portátil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 t="str">
            <v>Pieza</v>
          </cell>
          <cell r="V1526" t="str">
            <v>FC</v>
          </cell>
        </row>
        <row r="1527">
          <cell r="A1527">
            <v>446</v>
          </cell>
          <cell r="B1527">
            <v>2017</v>
          </cell>
          <cell r="C1527">
            <v>8300</v>
          </cell>
          <cell r="D1527">
            <v>2</v>
          </cell>
          <cell r="E1527">
            <v>3</v>
          </cell>
          <cell r="F1527">
            <v>3</v>
          </cell>
          <cell r="G1527">
            <v>5000</v>
          </cell>
          <cell r="H1527">
            <v>5100</v>
          </cell>
          <cell r="I1527">
            <v>515</v>
          </cell>
          <cell r="J1527">
            <v>3</v>
          </cell>
          <cell r="K1527" t="str">
            <v>Concentrador (HUB)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 t="str">
            <v>Pieza</v>
          </cell>
          <cell r="V1527" t="str">
            <v>FC</v>
          </cell>
        </row>
        <row r="1528">
          <cell r="A1528">
            <v>447</v>
          </cell>
          <cell r="B1528">
            <v>2017</v>
          </cell>
          <cell r="C1528">
            <v>8300</v>
          </cell>
          <cell r="D1528">
            <v>2</v>
          </cell>
          <cell r="E1528">
            <v>3</v>
          </cell>
          <cell r="F1528">
            <v>3</v>
          </cell>
          <cell r="G1528">
            <v>5000</v>
          </cell>
          <cell r="H1528">
            <v>5100</v>
          </cell>
          <cell r="I1528">
            <v>515</v>
          </cell>
          <cell r="J1528">
            <v>4</v>
          </cell>
          <cell r="K1528" t="str">
            <v>Digitalizador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 t="str">
            <v>Pieza</v>
          </cell>
          <cell r="V1528" t="str">
            <v>FC</v>
          </cell>
        </row>
        <row r="1529">
          <cell r="A1529">
            <v>448</v>
          </cell>
          <cell r="B1529">
            <v>2017</v>
          </cell>
          <cell r="C1529">
            <v>8300</v>
          </cell>
          <cell r="D1529">
            <v>2</v>
          </cell>
          <cell r="E1529">
            <v>3</v>
          </cell>
          <cell r="F1529">
            <v>3</v>
          </cell>
          <cell r="G1529">
            <v>5000</v>
          </cell>
          <cell r="H1529">
            <v>5100</v>
          </cell>
          <cell r="I1529">
            <v>515</v>
          </cell>
          <cell r="J1529">
            <v>5</v>
          </cell>
          <cell r="K1529" t="str">
            <v>Equipo de seguridad para filtrar información (firewall)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 t="str">
            <v>Pieza</v>
          </cell>
          <cell r="V1529" t="str">
            <v>FC</v>
          </cell>
        </row>
        <row r="1530">
          <cell r="A1530">
            <v>449</v>
          </cell>
          <cell r="B1530">
            <v>2017</v>
          </cell>
          <cell r="C1530">
            <v>8300</v>
          </cell>
          <cell r="D1530">
            <v>2</v>
          </cell>
          <cell r="E1530">
            <v>3</v>
          </cell>
          <cell r="F1530">
            <v>3</v>
          </cell>
          <cell r="G1530">
            <v>5000</v>
          </cell>
          <cell r="H1530">
            <v>5100</v>
          </cell>
          <cell r="I1530">
            <v>515</v>
          </cell>
          <cell r="J1530">
            <v>6</v>
          </cell>
          <cell r="K1530" t="str">
            <v>Escáner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 t="str">
            <v>Pieza</v>
          </cell>
          <cell r="V1530" t="str">
            <v>FC</v>
          </cell>
        </row>
        <row r="1531">
          <cell r="A1531">
            <v>450</v>
          </cell>
          <cell r="B1531">
            <v>2017</v>
          </cell>
          <cell r="C1531">
            <v>8300</v>
          </cell>
          <cell r="D1531">
            <v>2</v>
          </cell>
          <cell r="E1531">
            <v>3</v>
          </cell>
          <cell r="F1531">
            <v>3</v>
          </cell>
          <cell r="G1531">
            <v>5000</v>
          </cell>
          <cell r="H1531">
            <v>5100</v>
          </cell>
          <cell r="I1531">
            <v>515</v>
          </cell>
          <cell r="J1531">
            <v>7</v>
          </cell>
          <cell r="K1531" t="str">
            <v>Impresora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 t="str">
            <v>Pieza</v>
          </cell>
          <cell r="V1531" t="str">
            <v>FC</v>
          </cell>
        </row>
        <row r="1532">
          <cell r="A1532">
            <v>451</v>
          </cell>
          <cell r="B1532">
            <v>2017</v>
          </cell>
          <cell r="C1532">
            <v>8300</v>
          </cell>
          <cell r="D1532">
            <v>2</v>
          </cell>
          <cell r="E1532">
            <v>3</v>
          </cell>
          <cell r="F1532">
            <v>3</v>
          </cell>
          <cell r="G1532">
            <v>5000</v>
          </cell>
          <cell r="H1532">
            <v>5100</v>
          </cell>
          <cell r="I1532">
            <v>515</v>
          </cell>
          <cell r="J1532">
            <v>8</v>
          </cell>
          <cell r="K1532" t="str">
            <v>Monitor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 t="str">
            <v>Pieza</v>
          </cell>
          <cell r="V1532" t="str">
            <v>FC</v>
          </cell>
        </row>
        <row r="1533">
          <cell r="A1533">
            <v>452</v>
          </cell>
          <cell r="B1533">
            <v>2017</v>
          </cell>
          <cell r="C1533">
            <v>8300</v>
          </cell>
          <cell r="D1533">
            <v>2</v>
          </cell>
          <cell r="E1533">
            <v>3</v>
          </cell>
          <cell r="F1533">
            <v>3</v>
          </cell>
          <cell r="G1533">
            <v>5000</v>
          </cell>
          <cell r="H1533">
            <v>5100</v>
          </cell>
          <cell r="I1533">
            <v>515</v>
          </cell>
          <cell r="J1533">
            <v>9</v>
          </cell>
          <cell r="K1533" t="str">
            <v>Multifuncional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 t="str">
            <v>Pieza</v>
          </cell>
          <cell r="V1533" t="str">
            <v>FC</v>
          </cell>
        </row>
        <row r="1534">
          <cell r="A1534">
            <v>453</v>
          </cell>
          <cell r="B1534">
            <v>2017</v>
          </cell>
          <cell r="C1534">
            <v>8300</v>
          </cell>
          <cell r="D1534">
            <v>2</v>
          </cell>
          <cell r="E1534">
            <v>3</v>
          </cell>
          <cell r="F1534">
            <v>3</v>
          </cell>
          <cell r="G1534">
            <v>5000</v>
          </cell>
          <cell r="H1534">
            <v>5100</v>
          </cell>
          <cell r="I1534">
            <v>515</v>
          </cell>
          <cell r="J1534">
            <v>10</v>
          </cell>
          <cell r="K1534" t="str">
            <v>Plotter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 t="str">
            <v>Pieza</v>
          </cell>
          <cell r="V1534" t="str">
            <v>FC</v>
          </cell>
        </row>
        <row r="1535">
          <cell r="A1535">
            <v>454</v>
          </cell>
          <cell r="B1535">
            <v>2017</v>
          </cell>
          <cell r="C1535">
            <v>8300</v>
          </cell>
          <cell r="D1535">
            <v>2</v>
          </cell>
          <cell r="E1535">
            <v>3</v>
          </cell>
          <cell r="F1535">
            <v>3</v>
          </cell>
          <cell r="G1535">
            <v>5000</v>
          </cell>
          <cell r="H1535">
            <v>5100</v>
          </cell>
          <cell r="I1535">
            <v>515</v>
          </cell>
          <cell r="J1535">
            <v>11</v>
          </cell>
          <cell r="K1535" t="str">
            <v>Regulador de voltaje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 t="str">
            <v>Pieza</v>
          </cell>
          <cell r="V1535" t="str">
            <v>FC</v>
          </cell>
        </row>
        <row r="1536">
          <cell r="A1536">
            <v>455</v>
          </cell>
          <cell r="B1536">
            <v>2017</v>
          </cell>
          <cell r="C1536">
            <v>8300</v>
          </cell>
          <cell r="D1536">
            <v>2</v>
          </cell>
          <cell r="E1536">
            <v>3</v>
          </cell>
          <cell r="F1536">
            <v>3</v>
          </cell>
          <cell r="G1536">
            <v>5000</v>
          </cell>
          <cell r="H1536">
            <v>5100</v>
          </cell>
          <cell r="I1536">
            <v>515</v>
          </cell>
          <cell r="J1536">
            <v>12</v>
          </cell>
          <cell r="K1536" t="str">
            <v>Servidor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 t="str">
            <v>Pieza</v>
          </cell>
          <cell r="V1536" t="str">
            <v>FC</v>
          </cell>
        </row>
        <row r="1537">
          <cell r="A1537">
            <v>456</v>
          </cell>
          <cell r="B1537">
            <v>2017</v>
          </cell>
          <cell r="C1537">
            <v>8300</v>
          </cell>
          <cell r="D1537">
            <v>2</v>
          </cell>
          <cell r="E1537">
            <v>3</v>
          </cell>
          <cell r="F1537">
            <v>3</v>
          </cell>
          <cell r="G1537">
            <v>5000</v>
          </cell>
          <cell r="H1537">
            <v>5100</v>
          </cell>
          <cell r="I1537">
            <v>515</v>
          </cell>
          <cell r="J1537">
            <v>13</v>
          </cell>
          <cell r="K1537" t="str">
            <v xml:space="preserve">Teléfono 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 t="str">
            <v>Pieza</v>
          </cell>
          <cell r="V1537" t="str">
            <v>FC</v>
          </cell>
        </row>
        <row r="1538">
          <cell r="A1538">
            <v>457</v>
          </cell>
          <cell r="B1538">
            <v>2017</v>
          </cell>
          <cell r="C1538">
            <v>8300</v>
          </cell>
          <cell r="D1538">
            <v>2</v>
          </cell>
          <cell r="E1538">
            <v>3</v>
          </cell>
          <cell r="F1538">
            <v>3</v>
          </cell>
          <cell r="G1538">
            <v>5000</v>
          </cell>
          <cell r="H1538">
            <v>5100</v>
          </cell>
          <cell r="I1538">
            <v>515</v>
          </cell>
          <cell r="J1538">
            <v>14</v>
          </cell>
          <cell r="K1538" t="str">
            <v>Unidad de protección y respaldo de energía (UPS)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 t="str">
            <v>Pieza</v>
          </cell>
          <cell r="V1538" t="str">
            <v>FC</v>
          </cell>
        </row>
        <row r="1539">
          <cell r="A1539">
            <v>458</v>
          </cell>
          <cell r="B1539">
            <v>2017</v>
          </cell>
          <cell r="C1539">
            <v>8300</v>
          </cell>
          <cell r="D1539">
            <v>2</v>
          </cell>
          <cell r="E1539">
            <v>3</v>
          </cell>
          <cell r="F1539">
            <v>3</v>
          </cell>
          <cell r="G1539">
            <v>5000</v>
          </cell>
          <cell r="H1539">
            <v>5100</v>
          </cell>
          <cell r="I1539">
            <v>519</v>
          </cell>
          <cell r="K1539" t="str">
            <v>Otros mobiliarios y equipos de administración</v>
          </cell>
          <cell r="L1539">
            <v>140000</v>
          </cell>
          <cell r="M1539">
            <v>0</v>
          </cell>
          <cell r="N1539">
            <v>140000</v>
          </cell>
          <cell r="O1539">
            <v>0</v>
          </cell>
          <cell r="P1539">
            <v>0</v>
          </cell>
          <cell r="Q1539">
            <v>0</v>
          </cell>
          <cell r="R1539">
            <v>140000</v>
          </cell>
        </row>
        <row r="1540">
          <cell r="A1540">
            <v>459</v>
          </cell>
          <cell r="B1540">
            <v>2017</v>
          </cell>
          <cell r="C1540">
            <v>8300</v>
          </cell>
          <cell r="D1540">
            <v>2</v>
          </cell>
          <cell r="E1540">
            <v>3</v>
          </cell>
          <cell r="F1540">
            <v>3</v>
          </cell>
          <cell r="G1540">
            <v>5000</v>
          </cell>
          <cell r="H1540">
            <v>5100</v>
          </cell>
          <cell r="I1540">
            <v>519</v>
          </cell>
          <cell r="J1540">
            <v>1</v>
          </cell>
          <cell r="K1540" t="str">
            <v xml:space="preserve">Aire acondicionado </v>
          </cell>
          <cell r="L1540">
            <v>140000</v>
          </cell>
          <cell r="M1540">
            <v>0</v>
          </cell>
          <cell r="N1540">
            <v>140000</v>
          </cell>
          <cell r="O1540">
            <v>0</v>
          </cell>
          <cell r="P1540">
            <v>0</v>
          </cell>
          <cell r="Q1540">
            <v>0</v>
          </cell>
          <cell r="R1540">
            <v>140000</v>
          </cell>
          <cell r="S1540" t="str">
            <v>Pieza</v>
          </cell>
          <cell r="T1540">
            <v>6</v>
          </cell>
          <cell r="V1540" t="str">
            <v>FC</v>
          </cell>
        </row>
        <row r="1541">
          <cell r="A1541">
            <v>460</v>
          </cell>
          <cell r="B1541">
            <v>2017</v>
          </cell>
          <cell r="C1541">
            <v>8300</v>
          </cell>
          <cell r="D1541">
            <v>2</v>
          </cell>
          <cell r="E1541">
            <v>3</v>
          </cell>
          <cell r="F1541">
            <v>3</v>
          </cell>
          <cell r="G1541">
            <v>5000</v>
          </cell>
          <cell r="H1541">
            <v>5100</v>
          </cell>
          <cell r="I1541">
            <v>519</v>
          </cell>
          <cell r="J1541">
            <v>2</v>
          </cell>
          <cell r="K1541" t="str">
            <v>Circuito Cerrado de Televisión (CCTV)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 t="str">
            <v>Pieza</v>
          </cell>
          <cell r="V1541" t="str">
            <v>AE</v>
          </cell>
        </row>
        <row r="1542">
          <cell r="A1542">
            <v>461</v>
          </cell>
          <cell r="B1542">
            <v>2017</v>
          </cell>
          <cell r="C1542">
            <v>8300</v>
          </cell>
          <cell r="D1542">
            <v>2</v>
          </cell>
          <cell r="E1542">
            <v>3</v>
          </cell>
          <cell r="F1542">
            <v>3</v>
          </cell>
          <cell r="G1542">
            <v>5000</v>
          </cell>
          <cell r="H1542">
            <v>5100</v>
          </cell>
          <cell r="I1542">
            <v>519</v>
          </cell>
          <cell r="J1542">
            <v>3</v>
          </cell>
          <cell r="K1542" t="str">
            <v xml:space="preserve">Enfriador y calentador de agua   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 t="str">
            <v>Pieza</v>
          </cell>
          <cell r="V1542" t="str">
            <v>AE</v>
          </cell>
        </row>
        <row r="1543">
          <cell r="A1543">
            <v>462</v>
          </cell>
          <cell r="B1543">
            <v>2017</v>
          </cell>
          <cell r="C1543">
            <v>8300</v>
          </cell>
          <cell r="D1543">
            <v>2</v>
          </cell>
          <cell r="E1543">
            <v>3</v>
          </cell>
          <cell r="F1543">
            <v>3</v>
          </cell>
          <cell r="G1543">
            <v>5000</v>
          </cell>
          <cell r="H1543">
            <v>5100</v>
          </cell>
          <cell r="I1543">
            <v>519</v>
          </cell>
          <cell r="J1543">
            <v>4</v>
          </cell>
          <cell r="K1543" t="str">
            <v>Fotocopiadora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 t="str">
            <v>Pieza</v>
          </cell>
          <cell r="V1543" t="str">
            <v>FC</v>
          </cell>
        </row>
        <row r="1544">
          <cell r="A1544">
            <v>463</v>
          </cell>
          <cell r="B1544">
            <v>2017</v>
          </cell>
          <cell r="C1544">
            <v>8300</v>
          </cell>
          <cell r="D1544">
            <v>2</v>
          </cell>
          <cell r="E1544">
            <v>3</v>
          </cell>
          <cell r="F1544">
            <v>3</v>
          </cell>
          <cell r="G1544">
            <v>5000</v>
          </cell>
          <cell r="H1544">
            <v>5100</v>
          </cell>
          <cell r="I1544">
            <v>519</v>
          </cell>
          <cell r="J1544">
            <v>5</v>
          </cell>
          <cell r="K1544" t="str">
            <v xml:space="preserve">Pantalla para proyector   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 t="str">
            <v>Pieza</v>
          </cell>
          <cell r="V1544" t="str">
            <v>FC</v>
          </cell>
        </row>
        <row r="1545">
          <cell r="A1545">
            <v>464</v>
          </cell>
          <cell r="B1545">
            <v>2017</v>
          </cell>
          <cell r="C1545">
            <v>8300</v>
          </cell>
          <cell r="D1545">
            <v>2</v>
          </cell>
          <cell r="E1545">
            <v>3</v>
          </cell>
          <cell r="F1545">
            <v>3</v>
          </cell>
          <cell r="G1545">
            <v>5000</v>
          </cell>
          <cell r="H1545">
            <v>5100</v>
          </cell>
          <cell r="I1545">
            <v>519</v>
          </cell>
          <cell r="J1545">
            <v>6</v>
          </cell>
          <cell r="K1545" t="str">
            <v>Refrigerador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 t="str">
            <v>Pieza</v>
          </cell>
          <cell r="V1545" t="str">
            <v>FC</v>
          </cell>
        </row>
        <row r="1546">
          <cell r="A1546">
            <v>465</v>
          </cell>
          <cell r="B1546">
            <v>2017</v>
          </cell>
          <cell r="C1546">
            <v>8300</v>
          </cell>
          <cell r="D1546">
            <v>2</v>
          </cell>
          <cell r="E1546">
            <v>3</v>
          </cell>
          <cell r="F1546">
            <v>3</v>
          </cell>
          <cell r="G1546">
            <v>5000</v>
          </cell>
          <cell r="H1546">
            <v>5100</v>
          </cell>
          <cell r="I1546">
            <v>519</v>
          </cell>
          <cell r="J1546">
            <v>7</v>
          </cell>
          <cell r="K1546" t="str">
            <v>Triturador de papel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 t="str">
            <v>Pieza</v>
          </cell>
          <cell r="V1546" t="str">
            <v>FC</v>
          </cell>
        </row>
        <row r="1547">
          <cell r="A1547">
            <v>466</v>
          </cell>
          <cell r="B1547">
            <v>2017</v>
          </cell>
          <cell r="C1547">
            <v>8300</v>
          </cell>
          <cell r="D1547">
            <v>2</v>
          </cell>
          <cell r="E1547">
            <v>3</v>
          </cell>
          <cell r="F1547">
            <v>3</v>
          </cell>
          <cell r="G1547">
            <v>5000</v>
          </cell>
          <cell r="H1547">
            <v>5100</v>
          </cell>
          <cell r="I1547">
            <v>519</v>
          </cell>
          <cell r="J1547">
            <v>8</v>
          </cell>
          <cell r="K1547" t="str">
            <v xml:space="preserve">Ventilador 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 t="str">
            <v>Pieza</v>
          </cell>
          <cell r="V1547" t="str">
            <v>FC</v>
          </cell>
        </row>
        <row r="1548">
          <cell r="A1548">
            <v>467</v>
          </cell>
          <cell r="B1548">
            <v>2017</v>
          </cell>
          <cell r="C1548">
            <v>8300</v>
          </cell>
          <cell r="D1548">
            <v>2</v>
          </cell>
          <cell r="E1548">
            <v>3</v>
          </cell>
          <cell r="F1548">
            <v>3</v>
          </cell>
          <cell r="G1548">
            <v>5000</v>
          </cell>
          <cell r="H1548">
            <v>5200</v>
          </cell>
          <cell r="K1548" t="str">
            <v>Mobiliario y Equipo Educacional y Recreativo</v>
          </cell>
          <cell r="L1548">
            <v>40000</v>
          </cell>
          <cell r="M1548">
            <v>0</v>
          </cell>
          <cell r="N1548">
            <v>40000</v>
          </cell>
          <cell r="O1548">
            <v>0</v>
          </cell>
          <cell r="P1548">
            <v>0</v>
          </cell>
          <cell r="Q1548">
            <v>0</v>
          </cell>
          <cell r="R1548">
            <v>40000</v>
          </cell>
        </row>
        <row r="1549">
          <cell r="A1549">
            <v>468</v>
          </cell>
          <cell r="B1549">
            <v>2017</v>
          </cell>
          <cell r="C1549">
            <v>8300</v>
          </cell>
          <cell r="D1549">
            <v>2</v>
          </cell>
          <cell r="E1549">
            <v>3</v>
          </cell>
          <cell r="F1549">
            <v>3</v>
          </cell>
          <cell r="G1549">
            <v>5000</v>
          </cell>
          <cell r="H1549">
            <v>5200</v>
          </cell>
          <cell r="I1549">
            <v>521</v>
          </cell>
          <cell r="K1549" t="str">
            <v>Equipos y aparatos audiovisuales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</row>
        <row r="1550">
          <cell r="A1550">
            <v>469</v>
          </cell>
          <cell r="B1550">
            <v>2017</v>
          </cell>
          <cell r="C1550">
            <v>8300</v>
          </cell>
          <cell r="D1550">
            <v>2</v>
          </cell>
          <cell r="E1550">
            <v>3</v>
          </cell>
          <cell r="F1550">
            <v>3</v>
          </cell>
          <cell r="G1550">
            <v>5000</v>
          </cell>
          <cell r="H1550">
            <v>5200</v>
          </cell>
          <cell r="I1550">
            <v>521</v>
          </cell>
          <cell r="J1550">
            <v>1</v>
          </cell>
          <cell r="K1550" t="str">
            <v xml:space="preserve">Equipo de sonido 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 t="str">
            <v>Equipo/
Pieza</v>
          </cell>
          <cell r="V1550" t="str">
            <v>FC</v>
          </cell>
        </row>
        <row r="1551">
          <cell r="A1551">
            <v>470</v>
          </cell>
          <cell r="B1551">
            <v>2017</v>
          </cell>
          <cell r="C1551">
            <v>8300</v>
          </cell>
          <cell r="D1551">
            <v>2</v>
          </cell>
          <cell r="E1551">
            <v>3</v>
          </cell>
          <cell r="F1551">
            <v>3</v>
          </cell>
          <cell r="G1551">
            <v>5000</v>
          </cell>
          <cell r="H1551">
            <v>5200</v>
          </cell>
          <cell r="I1551">
            <v>521</v>
          </cell>
          <cell r="J1551">
            <v>2</v>
          </cell>
          <cell r="K1551" t="str">
            <v xml:space="preserve">Grabadora 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 t="str">
            <v>Equipo/
Pieza</v>
          </cell>
          <cell r="V1551" t="str">
            <v>FC</v>
          </cell>
        </row>
        <row r="1552">
          <cell r="A1552">
            <v>471</v>
          </cell>
          <cell r="B1552">
            <v>2017</v>
          </cell>
          <cell r="C1552">
            <v>8300</v>
          </cell>
          <cell r="D1552">
            <v>2</v>
          </cell>
          <cell r="E1552">
            <v>3</v>
          </cell>
          <cell r="F1552">
            <v>3</v>
          </cell>
          <cell r="G1552">
            <v>5000</v>
          </cell>
          <cell r="H1552">
            <v>5200</v>
          </cell>
          <cell r="I1552">
            <v>521</v>
          </cell>
          <cell r="J1552">
            <v>3</v>
          </cell>
          <cell r="K1552" t="str">
            <v>Micrófono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 t="str">
            <v>Equipo/
Pieza</v>
          </cell>
          <cell r="V1552" t="str">
            <v>FC</v>
          </cell>
        </row>
        <row r="1553">
          <cell r="A1553">
            <v>472</v>
          </cell>
          <cell r="B1553">
            <v>2017</v>
          </cell>
          <cell r="C1553">
            <v>8300</v>
          </cell>
          <cell r="D1553">
            <v>2</v>
          </cell>
          <cell r="E1553">
            <v>3</v>
          </cell>
          <cell r="F1553">
            <v>3</v>
          </cell>
          <cell r="G1553">
            <v>5000</v>
          </cell>
          <cell r="H1553">
            <v>5200</v>
          </cell>
          <cell r="I1553">
            <v>521</v>
          </cell>
          <cell r="J1553">
            <v>4</v>
          </cell>
          <cell r="K1553" t="str">
            <v>Pantalla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 t="str">
            <v>Equipo/
Pieza</v>
          </cell>
          <cell r="V1553" t="str">
            <v>FC</v>
          </cell>
        </row>
        <row r="1554">
          <cell r="A1554">
            <v>473</v>
          </cell>
          <cell r="B1554">
            <v>2017</v>
          </cell>
          <cell r="C1554">
            <v>8300</v>
          </cell>
          <cell r="D1554">
            <v>2</v>
          </cell>
          <cell r="E1554">
            <v>3</v>
          </cell>
          <cell r="F1554">
            <v>3</v>
          </cell>
          <cell r="G1554">
            <v>5000</v>
          </cell>
          <cell r="H1554">
            <v>5200</v>
          </cell>
          <cell r="I1554">
            <v>521</v>
          </cell>
          <cell r="J1554">
            <v>5</v>
          </cell>
          <cell r="K1554" t="str">
            <v>Pedestal para micrófono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 t="str">
            <v>Equipo/
Pieza</v>
          </cell>
          <cell r="V1554" t="str">
            <v>FC</v>
          </cell>
        </row>
        <row r="1555">
          <cell r="A1555">
            <v>474</v>
          </cell>
          <cell r="B1555">
            <v>2017</v>
          </cell>
          <cell r="C1555">
            <v>8300</v>
          </cell>
          <cell r="D1555">
            <v>2</v>
          </cell>
          <cell r="E1555">
            <v>3</v>
          </cell>
          <cell r="F1555">
            <v>3</v>
          </cell>
          <cell r="G1555">
            <v>5000</v>
          </cell>
          <cell r="H1555">
            <v>5200</v>
          </cell>
          <cell r="I1555">
            <v>521</v>
          </cell>
          <cell r="J1555">
            <v>6</v>
          </cell>
          <cell r="K1555" t="str">
            <v>Reproductor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 t="str">
            <v>Equipo/
Pieza</v>
          </cell>
          <cell r="V1555" t="str">
            <v>FC</v>
          </cell>
        </row>
        <row r="1556">
          <cell r="A1556">
            <v>475</v>
          </cell>
          <cell r="B1556">
            <v>2017</v>
          </cell>
          <cell r="C1556">
            <v>8300</v>
          </cell>
          <cell r="D1556">
            <v>2</v>
          </cell>
          <cell r="E1556">
            <v>3</v>
          </cell>
          <cell r="F1556">
            <v>3</v>
          </cell>
          <cell r="G1556">
            <v>5000</v>
          </cell>
          <cell r="H1556">
            <v>5200</v>
          </cell>
          <cell r="I1556">
            <v>523</v>
          </cell>
          <cell r="K1556" t="str">
            <v>Cámaras fotográficas y de video</v>
          </cell>
          <cell r="L1556">
            <v>40000</v>
          </cell>
          <cell r="M1556">
            <v>0</v>
          </cell>
          <cell r="N1556">
            <v>40000</v>
          </cell>
          <cell r="O1556">
            <v>0</v>
          </cell>
          <cell r="P1556">
            <v>0</v>
          </cell>
          <cell r="Q1556">
            <v>0</v>
          </cell>
          <cell r="R1556">
            <v>40000</v>
          </cell>
        </row>
        <row r="1557">
          <cell r="A1557">
            <v>476</v>
          </cell>
          <cell r="B1557">
            <v>2017</v>
          </cell>
          <cell r="C1557">
            <v>8300</v>
          </cell>
          <cell r="D1557">
            <v>2</v>
          </cell>
          <cell r="E1557">
            <v>3</v>
          </cell>
          <cell r="F1557">
            <v>3</v>
          </cell>
          <cell r="G1557">
            <v>5000</v>
          </cell>
          <cell r="H1557">
            <v>5200</v>
          </cell>
          <cell r="I1557">
            <v>523</v>
          </cell>
          <cell r="J1557">
            <v>1</v>
          </cell>
          <cell r="K1557" t="str">
            <v xml:space="preserve">Cámara </v>
          </cell>
          <cell r="L1557">
            <v>40000</v>
          </cell>
          <cell r="M1557">
            <v>0</v>
          </cell>
          <cell r="N1557">
            <v>40000</v>
          </cell>
          <cell r="O1557">
            <v>0</v>
          </cell>
          <cell r="P1557">
            <v>0</v>
          </cell>
          <cell r="Q1557">
            <v>0</v>
          </cell>
          <cell r="R1557">
            <v>40000</v>
          </cell>
          <cell r="S1557" t="str">
            <v>Pieza</v>
          </cell>
          <cell r="T1557">
            <v>1</v>
          </cell>
          <cell r="V1557" t="str">
            <v>FC</v>
          </cell>
        </row>
        <row r="1558">
          <cell r="A1558">
            <v>477</v>
          </cell>
          <cell r="B1558">
            <v>2017</v>
          </cell>
          <cell r="C1558">
            <v>8300</v>
          </cell>
          <cell r="D1558">
            <v>2</v>
          </cell>
          <cell r="E1558">
            <v>3</v>
          </cell>
          <cell r="F1558">
            <v>3</v>
          </cell>
          <cell r="G1558">
            <v>5000</v>
          </cell>
          <cell r="H1558">
            <v>5200</v>
          </cell>
          <cell r="I1558">
            <v>523</v>
          </cell>
          <cell r="J1558">
            <v>2</v>
          </cell>
          <cell r="K1558" t="str">
            <v xml:space="preserve">Concentrador 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 t="str">
            <v>Pieza</v>
          </cell>
          <cell r="V1558" t="str">
            <v>FC</v>
          </cell>
        </row>
        <row r="1559">
          <cell r="A1559">
            <v>478</v>
          </cell>
          <cell r="B1559">
            <v>2017</v>
          </cell>
          <cell r="C1559">
            <v>8300</v>
          </cell>
          <cell r="D1559">
            <v>2</v>
          </cell>
          <cell r="E1559">
            <v>3</v>
          </cell>
          <cell r="F1559">
            <v>3</v>
          </cell>
          <cell r="G1559">
            <v>5000</v>
          </cell>
          <cell r="H1559">
            <v>5200</v>
          </cell>
          <cell r="I1559">
            <v>523</v>
          </cell>
          <cell r="J1559">
            <v>3</v>
          </cell>
          <cell r="K1559" t="str">
            <v xml:space="preserve">Consola 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 t="str">
            <v>Pieza</v>
          </cell>
          <cell r="V1559" t="str">
            <v>FC</v>
          </cell>
        </row>
        <row r="1560">
          <cell r="A1560">
            <v>479</v>
          </cell>
          <cell r="B1560">
            <v>2017</v>
          </cell>
          <cell r="C1560">
            <v>8300</v>
          </cell>
          <cell r="D1560">
            <v>2</v>
          </cell>
          <cell r="E1560">
            <v>3</v>
          </cell>
          <cell r="F1560">
            <v>3</v>
          </cell>
          <cell r="G1560">
            <v>5000</v>
          </cell>
          <cell r="H1560">
            <v>5200</v>
          </cell>
          <cell r="I1560">
            <v>523</v>
          </cell>
          <cell r="J1560">
            <v>4</v>
          </cell>
          <cell r="K1560" t="str">
            <v>Equipo para reproducción y grabación de video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 t="str">
            <v>Pieza</v>
          </cell>
          <cell r="V1560" t="str">
            <v>FC</v>
          </cell>
        </row>
        <row r="1561">
          <cell r="A1561">
            <v>480</v>
          </cell>
          <cell r="B1561">
            <v>2017</v>
          </cell>
          <cell r="C1561">
            <v>8300</v>
          </cell>
          <cell r="D1561">
            <v>2</v>
          </cell>
          <cell r="E1561">
            <v>3</v>
          </cell>
          <cell r="F1561">
            <v>3</v>
          </cell>
          <cell r="G1561">
            <v>5000</v>
          </cell>
          <cell r="H1561">
            <v>5200</v>
          </cell>
          <cell r="I1561">
            <v>523</v>
          </cell>
          <cell r="J1561">
            <v>5</v>
          </cell>
          <cell r="K1561" t="str">
            <v>Grabadora reproductora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 t="str">
            <v>Pieza</v>
          </cell>
          <cell r="V1561" t="str">
            <v>FC</v>
          </cell>
        </row>
        <row r="1562">
          <cell r="A1562">
            <v>481</v>
          </cell>
          <cell r="B1562">
            <v>2017</v>
          </cell>
          <cell r="C1562">
            <v>8300</v>
          </cell>
          <cell r="D1562">
            <v>2</v>
          </cell>
          <cell r="E1562">
            <v>3</v>
          </cell>
          <cell r="F1562">
            <v>3</v>
          </cell>
          <cell r="G1562">
            <v>5000</v>
          </cell>
          <cell r="H1562">
            <v>5200</v>
          </cell>
          <cell r="I1562">
            <v>523</v>
          </cell>
          <cell r="J1562">
            <v>6</v>
          </cell>
          <cell r="K1562" t="str">
            <v xml:space="preserve">Lámpara 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 t="str">
            <v>Pieza</v>
          </cell>
          <cell r="V1562" t="str">
            <v>FC</v>
          </cell>
        </row>
        <row r="1563">
          <cell r="A1563">
            <v>482</v>
          </cell>
          <cell r="B1563">
            <v>2017</v>
          </cell>
          <cell r="C1563">
            <v>8300</v>
          </cell>
          <cell r="D1563">
            <v>2</v>
          </cell>
          <cell r="E1563">
            <v>3</v>
          </cell>
          <cell r="F1563">
            <v>3</v>
          </cell>
          <cell r="G1563">
            <v>5000</v>
          </cell>
          <cell r="H1563">
            <v>5200</v>
          </cell>
          <cell r="I1563">
            <v>523</v>
          </cell>
          <cell r="J1563">
            <v>7</v>
          </cell>
          <cell r="K1563" t="str">
            <v>Lentes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 t="str">
            <v>Pieza</v>
          </cell>
          <cell r="V1563" t="str">
            <v>FC</v>
          </cell>
        </row>
        <row r="1564">
          <cell r="A1564">
            <v>483</v>
          </cell>
          <cell r="B1564">
            <v>2017</v>
          </cell>
          <cell r="C1564">
            <v>8300</v>
          </cell>
          <cell r="D1564">
            <v>2</v>
          </cell>
          <cell r="E1564">
            <v>3</v>
          </cell>
          <cell r="F1564">
            <v>3</v>
          </cell>
          <cell r="G1564">
            <v>5000</v>
          </cell>
          <cell r="H1564">
            <v>5200</v>
          </cell>
          <cell r="I1564">
            <v>523</v>
          </cell>
          <cell r="J1564">
            <v>8</v>
          </cell>
          <cell r="K1564" t="str">
            <v>Sistema portátil de grabación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 t="str">
            <v>Pieza</v>
          </cell>
          <cell r="V1564" t="str">
            <v>FC</v>
          </cell>
        </row>
        <row r="1565">
          <cell r="A1565">
            <v>484</v>
          </cell>
          <cell r="B1565">
            <v>2017</v>
          </cell>
          <cell r="C1565">
            <v>8300</v>
          </cell>
          <cell r="D1565">
            <v>2</v>
          </cell>
          <cell r="E1565">
            <v>3</v>
          </cell>
          <cell r="F1565">
            <v>3</v>
          </cell>
          <cell r="G1565">
            <v>5000</v>
          </cell>
          <cell r="H1565">
            <v>5200</v>
          </cell>
          <cell r="I1565">
            <v>523</v>
          </cell>
          <cell r="J1565">
            <v>9</v>
          </cell>
          <cell r="K1565" t="str">
            <v>Tripié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 t="str">
            <v>Pieza</v>
          </cell>
          <cell r="V1565" t="str">
            <v>FC</v>
          </cell>
        </row>
        <row r="1566">
          <cell r="A1566">
            <v>485</v>
          </cell>
          <cell r="B1566">
            <v>2017</v>
          </cell>
          <cell r="C1566">
            <v>8300</v>
          </cell>
          <cell r="D1566">
            <v>2</v>
          </cell>
          <cell r="E1566">
            <v>3</v>
          </cell>
          <cell r="F1566">
            <v>3</v>
          </cell>
          <cell r="G1566">
            <v>5000</v>
          </cell>
          <cell r="H1566">
            <v>5200</v>
          </cell>
          <cell r="I1566">
            <v>523</v>
          </cell>
          <cell r="J1566">
            <v>10</v>
          </cell>
          <cell r="K1566" t="str">
            <v>Videoproyector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 t="str">
            <v>Pieza</v>
          </cell>
          <cell r="V1566" t="str">
            <v>FC</v>
          </cell>
        </row>
        <row r="1567">
          <cell r="A1567">
            <v>486</v>
          </cell>
          <cell r="B1567">
            <v>2017</v>
          </cell>
          <cell r="C1567">
            <v>8300</v>
          </cell>
          <cell r="D1567">
            <v>2</v>
          </cell>
          <cell r="E1567">
            <v>3</v>
          </cell>
          <cell r="F1567">
            <v>3</v>
          </cell>
          <cell r="G1567">
            <v>5000</v>
          </cell>
          <cell r="H1567">
            <v>5400</v>
          </cell>
          <cell r="K1567" t="str">
            <v>Vehículos y Equipo de Transporte</v>
          </cell>
          <cell r="L1567">
            <v>3070000</v>
          </cell>
          <cell r="M1567">
            <v>0</v>
          </cell>
          <cell r="N1567">
            <v>3070000</v>
          </cell>
          <cell r="O1567">
            <v>0</v>
          </cell>
          <cell r="P1567">
            <v>0</v>
          </cell>
          <cell r="Q1567">
            <v>0</v>
          </cell>
          <cell r="R1567">
            <v>3070000</v>
          </cell>
        </row>
        <row r="1568">
          <cell r="A1568">
            <v>487</v>
          </cell>
          <cell r="B1568">
            <v>2017</v>
          </cell>
          <cell r="C1568">
            <v>8300</v>
          </cell>
          <cell r="D1568">
            <v>2</v>
          </cell>
          <cell r="E1568">
            <v>3</v>
          </cell>
          <cell r="F1568">
            <v>3</v>
          </cell>
          <cell r="G1568">
            <v>5000</v>
          </cell>
          <cell r="H1568">
            <v>5400</v>
          </cell>
          <cell r="I1568">
            <v>541</v>
          </cell>
          <cell r="K1568" t="str">
            <v>Vehículos y equipo terrestre</v>
          </cell>
          <cell r="L1568">
            <v>3070000</v>
          </cell>
          <cell r="M1568">
            <v>0</v>
          </cell>
          <cell r="N1568">
            <v>3070000</v>
          </cell>
          <cell r="O1568">
            <v>0</v>
          </cell>
          <cell r="P1568">
            <v>0</v>
          </cell>
          <cell r="Q1568">
            <v>0</v>
          </cell>
          <cell r="R1568">
            <v>3070000</v>
          </cell>
        </row>
        <row r="1569">
          <cell r="A1569">
            <v>488</v>
          </cell>
          <cell r="B1569">
            <v>2017</v>
          </cell>
          <cell r="C1569">
            <v>8300</v>
          </cell>
          <cell r="D1569">
            <v>2</v>
          </cell>
          <cell r="E1569">
            <v>3</v>
          </cell>
          <cell r="F1569">
            <v>3</v>
          </cell>
          <cell r="G1569">
            <v>5000</v>
          </cell>
          <cell r="H1569">
            <v>5400</v>
          </cell>
          <cell r="I1569">
            <v>541</v>
          </cell>
          <cell r="J1569">
            <v>1</v>
          </cell>
          <cell r="K1569" t="str">
            <v>Vehículo (SEDAN 2, PICK UP DOBLE CABINA 7)</v>
          </cell>
          <cell r="L1569">
            <v>3070000</v>
          </cell>
          <cell r="M1569">
            <v>0</v>
          </cell>
          <cell r="N1569">
            <v>3070000</v>
          </cell>
          <cell r="O1569">
            <v>0</v>
          </cell>
          <cell r="P1569">
            <v>0</v>
          </cell>
          <cell r="Q1569">
            <v>0</v>
          </cell>
          <cell r="R1569">
            <v>3070000</v>
          </cell>
          <cell r="S1569" t="str">
            <v>Pieza</v>
          </cell>
          <cell r="T1569">
            <v>9</v>
          </cell>
          <cell r="V1569" t="str">
            <v>FC</v>
          </cell>
        </row>
        <row r="1570">
          <cell r="A1570">
            <v>489</v>
          </cell>
          <cell r="B1570">
            <v>2017</v>
          </cell>
          <cell r="C1570">
            <v>8300</v>
          </cell>
          <cell r="D1570">
            <v>2</v>
          </cell>
          <cell r="E1570">
            <v>3</v>
          </cell>
          <cell r="F1570">
            <v>3</v>
          </cell>
          <cell r="G1570">
            <v>5000</v>
          </cell>
          <cell r="H1570">
            <v>5500</v>
          </cell>
          <cell r="K1570" t="str">
            <v>Equipo de Defensa y Seguridad</v>
          </cell>
          <cell r="L1570">
            <v>2295000</v>
          </cell>
          <cell r="M1570">
            <v>0</v>
          </cell>
          <cell r="N1570">
            <v>2295000</v>
          </cell>
          <cell r="O1570">
            <v>0</v>
          </cell>
          <cell r="P1570">
            <v>0</v>
          </cell>
          <cell r="Q1570">
            <v>0</v>
          </cell>
          <cell r="R1570">
            <v>2295000</v>
          </cell>
        </row>
        <row r="1571">
          <cell r="A1571">
            <v>490</v>
          </cell>
          <cell r="B1571">
            <v>2017</v>
          </cell>
          <cell r="C1571">
            <v>8300</v>
          </cell>
          <cell r="D1571">
            <v>2</v>
          </cell>
          <cell r="E1571">
            <v>3</v>
          </cell>
          <cell r="F1571">
            <v>3</v>
          </cell>
          <cell r="G1571">
            <v>5000</v>
          </cell>
          <cell r="H1571">
            <v>5500</v>
          </cell>
          <cell r="I1571">
            <v>551</v>
          </cell>
          <cell r="K1571" t="str">
            <v>Equipo de defensa y seguridad</v>
          </cell>
          <cell r="L1571">
            <v>2295000</v>
          </cell>
          <cell r="M1571">
            <v>0</v>
          </cell>
          <cell r="N1571">
            <v>2295000</v>
          </cell>
          <cell r="O1571">
            <v>0</v>
          </cell>
          <cell r="P1571">
            <v>0</v>
          </cell>
          <cell r="Q1571">
            <v>0</v>
          </cell>
          <cell r="R1571">
            <v>2295000</v>
          </cell>
        </row>
        <row r="1572">
          <cell r="A1572">
            <v>491</v>
          </cell>
          <cell r="B1572">
            <v>2017</v>
          </cell>
          <cell r="C1572">
            <v>8300</v>
          </cell>
          <cell r="D1572">
            <v>2</v>
          </cell>
          <cell r="E1572">
            <v>3</v>
          </cell>
          <cell r="F1572">
            <v>3</v>
          </cell>
          <cell r="G1572">
            <v>5000</v>
          </cell>
          <cell r="H1572">
            <v>5500</v>
          </cell>
          <cell r="I1572">
            <v>551</v>
          </cell>
          <cell r="J1572">
            <v>1</v>
          </cell>
          <cell r="K1572" t="str">
            <v xml:space="preserve">Ariete 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 t="str">
            <v>Pieza</v>
          </cell>
          <cell r="V1572" t="str">
            <v>FC</v>
          </cell>
        </row>
        <row r="1573">
          <cell r="A1573">
            <v>492</v>
          </cell>
          <cell r="B1573">
            <v>2017</v>
          </cell>
          <cell r="C1573">
            <v>8300</v>
          </cell>
          <cell r="D1573">
            <v>2</v>
          </cell>
          <cell r="E1573">
            <v>3</v>
          </cell>
          <cell r="F1573">
            <v>3</v>
          </cell>
          <cell r="G1573">
            <v>5000</v>
          </cell>
          <cell r="H1573">
            <v>5500</v>
          </cell>
          <cell r="I1573">
            <v>551</v>
          </cell>
          <cell r="J1573">
            <v>2</v>
          </cell>
          <cell r="K1573" t="str">
            <v>Arma corta</v>
          </cell>
          <cell r="L1573">
            <v>1710000</v>
          </cell>
          <cell r="M1573">
            <v>0</v>
          </cell>
          <cell r="N1573">
            <v>1710000</v>
          </cell>
          <cell r="O1573">
            <v>0</v>
          </cell>
          <cell r="P1573">
            <v>0</v>
          </cell>
          <cell r="Q1573">
            <v>0</v>
          </cell>
          <cell r="R1573">
            <v>1710000</v>
          </cell>
          <cell r="S1573" t="str">
            <v>Pieza</v>
          </cell>
          <cell r="T1573">
            <v>2</v>
          </cell>
          <cell r="V1573" t="str">
            <v>FC</v>
          </cell>
        </row>
        <row r="1574">
          <cell r="A1574">
            <v>493</v>
          </cell>
          <cell r="B1574">
            <v>2017</v>
          </cell>
          <cell r="C1574">
            <v>8300</v>
          </cell>
          <cell r="D1574">
            <v>2</v>
          </cell>
          <cell r="E1574">
            <v>3</v>
          </cell>
          <cell r="F1574">
            <v>3</v>
          </cell>
          <cell r="G1574">
            <v>5000</v>
          </cell>
          <cell r="H1574">
            <v>5500</v>
          </cell>
          <cell r="I1574">
            <v>551</v>
          </cell>
          <cell r="J1574">
            <v>3</v>
          </cell>
          <cell r="K1574" t="str">
            <v>Arma larga</v>
          </cell>
          <cell r="L1574">
            <v>585000</v>
          </cell>
          <cell r="M1574">
            <v>0</v>
          </cell>
          <cell r="N1574">
            <v>585000</v>
          </cell>
          <cell r="O1574">
            <v>0</v>
          </cell>
          <cell r="P1574">
            <v>0</v>
          </cell>
          <cell r="Q1574">
            <v>0</v>
          </cell>
          <cell r="R1574">
            <v>585000</v>
          </cell>
          <cell r="S1574" t="str">
            <v>Pieza</v>
          </cell>
          <cell r="T1574">
            <v>7</v>
          </cell>
          <cell r="V1574" t="str">
            <v>FC</v>
          </cell>
        </row>
        <row r="1575">
          <cell r="A1575">
            <v>494</v>
          </cell>
          <cell r="B1575">
            <v>2017</v>
          </cell>
          <cell r="C1575">
            <v>8300</v>
          </cell>
          <cell r="D1575">
            <v>2</v>
          </cell>
          <cell r="E1575">
            <v>3</v>
          </cell>
          <cell r="F1575">
            <v>3</v>
          </cell>
          <cell r="G1575">
            <v>5000</v>
          </cell>
          <cell r="H1575">
            <v>5500</v>
          </cell>
          <cell r="I1575">
            <v>551</v>
          </cell>
          <cell r="J1575">
            <v>4</v>
          </cell>
          <cell r="K1575" t="str">
            <v xml:space="preserve">Binoculares 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 t="str">
            <v>Pieza</v>
          </cell>
          <cell r="V1575" t="str">
            <v>FC</v>
          </cell>
        </row>
        <row r="1576">
          <cell r="A1576">
            <v>495</v>
          </cell>
          <cell r="B1576">
            <v>2017</v>
          </cell>
          <cell r="C1576">
            <v>8300</v>
          </cell>
          <cell r="D1576">
            <v>2</v>
          </cell>
          <cell r="E1576">
            <v>3</v>
          </cell>
          <cell r="F1576">
            <v>3</v>
          </cell>
          <cell r="G1576">
            <v>5000</v>
          </cell>
          <cell r="H1576">
            <v>5500</v>
          </cell>
          <cell r="I1576">
            <v>551</v>
          </cell>
          <cell r="J1576">
            <v>5</v>
          </cell>
          <cell r="K1576" t="str">
            <v xml:space="preserve">Cargadores 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 t="str">
            <v>Pieza</v>
          </cell>
          <cell r="V1576" t="str">
            <v>FC</v>
          </cell>
        </row>
        <row r="1577">
          <cell r="A1577">
            <v>496</v>
          </cell>
          <cell r="B1577">
            <v>2017</v>
          </cell>
          <cell r="C1577">
            <v>8300</v>
          </cell>
          <cell r="D1577">
            <v>2</v>
          </cell>
          <cell r="E1577">
            <v>3</v>
          </cell>
          <cell r="F1577">
            <v>3</v>
          </cell>
          <cell r="G1577">
            <v>5000</v>
          </cell>
          <cell r="H1577">
            <v>5500</v>
          </cell>
          <cell r="I1577">
            <v>551</v>
          </cell>
          <cell r="J1577">
            <v>6</v>
          </cell>
          <cell r="K1577" t="str">
            <v>Cizalla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 t="str">
            <v>Pieza</v>
          </cell>
          <cell r="V1577" t="str">
            <v>FC</v>
          </cell>
        </row>
        <row r="1578">
          <cell r="A1578">
            <v>497</v>
          </cell>
          <cell r="B1578">
            <v>2017</v>
          </cell>
          <cell r="C1578">
            <v>8300</v>
          </cell>
          <cell r="D1578">
            <v>2</v>
          </cell>
          <cell r="E1578">
            <v>3</v>
          </cell>
          <cell r="F1578">
            <v>3</v>
          </cell>
          <cell r="G1578">
            <v>5000</v>
          </cell>
          <cell r="H1578">
            <v>5500</v>
          </cell>
          <cell r="I1578">
            <v>551</v>
          </cell>
          <cell r="J1578">
            <v>7</v>
          </cell>
          <cell r="K1578" t="str">
            <v>Cuña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 t="str">
            <v>Pieza</v>
          </cell>
          <cell r="V1578" t="str">
            <v>FC</v>
          </cell>
        </row>
        <row r="1579">
          <cell r="A1579">
            <v>498</v>
          </cell>
          <cell r="B1579">
            <v>2017</v>
          </cell>
          <cell r="C1579">
            <v>8300</v>
          </cell>
          <cell r="D1579">
            <v>2</v>
          </cell>
          <cell r="E1579">
            <v>3</v>
          </cell>
          <cell r="F1579">
            <v>3</v>
          </cell>
          <cell r="G1579">
            <v>5000</v>
          </cell>
          <cell r="H1579">
            <v>5500</v>
          </cell>
          <cell r="I1579">
            <v>551</v>
          </cell>
          <cell r="J1579">
            <v>8</v>
          </cell>
          <cell r="K1579" t="str">
            <v>Detector de explosivos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 t="str">
            <v>Pieza</v>
          </cell>
          <cell r="V1579" t="str">
            <v>FC</v>
          </cell>
        </row>
        <row r="1580">
          <cell r="A1580">
            <v>499</v>
          </cell>
          <cell r="B1580">
            <v>2017</v>
          </cell>
          <cell r="C1580">
            <v>8300</v>
          </cell>
          <cell r="D1580">
            <v>2</v>
          </cell>
          <cell r="E1580">
            <v>3</v>
          </cell>
          <cell r="F1580">
            <v>3</v>
          </cell>
          <cell r="G1580">
            <v>5000</v>
          </cell>
          <cell r="H1580">
            <v>5500</v>
          </cell>
          <cell r="I1580">
            <v>551</v>
          </cell>
          <cell r="J1580">
            <v>9</v>
          </cell>
          <cell r="K1580" t="str">
            <v xml:space="preserve">Equipo de Intervención 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 t="str">
            <v>Pieza</v>
          </cell>
          <cell r="V1580" t="str">
            <v>FC</v>
          </cell>
        </row>
        <row r="1581">
          <cell r="A1581">
            <v>500</v>
          </cell>
          <cell r="B1581">
            <v>2017</v>
          </cell>
          <cell r="C1581">
            <v>8300</v>
          </cell>
          <cell r="D1581">
            <v>2</v>
          </cell>
          <cell r="E1581">
            <v>3</v>
          </cell>
          <cell r="F1581">
            <v>3</v>
          </cell>
          <cell r="G1581">
            <v>5000</v>
          </cell>
          <cell r="H1581">
            <v>5500</v>
          </cell>
          <cell r="I1581">
            <v>551</v>
          </cell>
          <cell r="J1581">
            <v>10</v>
          </cell>
          <cell r="K1581" t="str">
            <v xml:space="preserve">Escalera 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 t="str">
            <v>Pieza</v>
          </cell>
          <cell r="V1581" t="str">
            <v>FC</v>
          </cell>
        </row>
        <row r="1582">
          <cell r="A1582">
            <v>501</v>
          </cell>
          <cell r="B1582">
            <v>2017</v>
          </cell>
          <cell r="C1582">
            <v>8300</v>
          </cell>
          <cell r="D1582">
            <v>2</v>
          </cell>
          <cell r="E1582">
            <v>3</v>
          </cell>
          <cell r="F1582">
            <v>3</v>
          </cell>
          <cell r="G1582">
            <v>5000</v>
          </cell>
          <cell r="H1582">
            <v>5500</v>
          </cell>
          <cell r="I1582">
            <v>551</v>
          </cell>
          <cell r="J1582">
            <v>11</v>
          </cell>
          <cell r="K1582" t="str">
            <v xml:space="preserve">Escudo balístico 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 t="str">
            <v>Pieza</v>
          </cell>
          <cell r="V1582" t="str">
            <v>FC</v>
          </cell>
        </row>
        <row r="1583">
          <cell r="A1583">
            <v>502</v>
          </cell>
          <cell r="B1583">
            <v>2017</v>
          </cell>
          <cell r="C1583">
            <v>8300</v>
          </cell>
          <cell r="D1583">
            <v>2</v>
          </cell>
          <cell r="E1583">
            <v>3</v>
          </cell>
          <cell r="F1583">
            <v>3</v>
          </cell>
          <cell r="G1583">
            <v>5000</v>
          </cell>
          <cell r="H1583">
            <v>5500</v>
          </cell>
          <cell r="I1583">
            <v>551</v>
          </cell>
          <cell r="J1583">
            <v>12</v>
          </cell>
          <cell r="K1583" t="str">
            <v>Implemento de visión nocturna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 t="str">
            <v>Pieza</v>
          </cell>
          <cell r="V1583" t="str">
            <v>FC</v>
          </cell>
        </row>
        <row r="1584">
          <cell r="A1584">
            <v>503</v>
          </cell>
          <cell r="B1584">
            <v>2017</v>
          </cell>
          <cell r="C1584">
            <v>8300</v>
          </cell>
          <cell r="D1584">
            <v>2</v>
          </cell>
          <cell r="E1584">
            <v>3</v>
          </cell>
          <cell r="F1584">
            <v>3</v>
          </cell>
          <cell r="G1584">
            <v>5000</v>
          </cell>
          <cell r="H1584">
            <v>5500</v>
          </cell>
          <cell r="I1584">
            <v>551</v>
          </cell>
          <cell r="J1584">
            <v>13</v>
          </cell>
          <cell r="K1584" t="str">
            <v>Implemento para abrir ventanas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 t="str">
            <v>Pieza</v>
          </cell>
          <cell r="V1584" t="str">
            <v>FC</v>
          </cell>
        </row>
        <row r="1585">
          <cell r="A1585">
            <v>504</v>
          </cell>
          <cell r="B1585">
            <v>2017</v>
          </cell>
          <cell r="C1585">
            <v>8300</v>
          </cell>
          <cell r="D1585">
            <v>2</v>
          </cell>
          <cell r="E1585">
            <v>3</v>
          </cell>
          <cell r="F1585">
            <v>3</v>
          </cell>
          <cell r="G1585">
            <v>5000</v>
          </cell>
          <cell r="H1585">
            <v>5500</v>
          </cell>
          <cell r="I1585">
            <v>551</v>
          </cell>
          <cell r="J1585">
            <v>14</v>
          </cell>
          <cell r="K1585" t="str">
            <v>Manta antiexplosivos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 t="str">
            <v>Pieza</v>
          </cell>
          <cell r="V1585" t="str">
            <v>FC</v>
          </cell>
        </row>
        <row r="1586">
          <cell r="A1586">
            <v>505</v>
          </cell>
          <cell r="B1586">
            <v>2017</v>
          </cell>
          <cell r="C1586">
            <v>8300</v>
          </cell>
          <cell r="D1586">
            <v>2</v>
          </cell>
          <cell r="E1586">
            <v>3</v>
          </cell>
          <cell r="F1586">
            <v>3</v>
          </cell>
          <cell r="G1586">
            <v>5000</v>
          </cell>
          <cell r="H1586">
            <v>5500</v>
          </cell>
          <cell r="I1586">
            <v>551</v>
          </cell>
          <cell r="J1586">
            <v>15</v>
          </cell>
          <cell r="K1586" t="str">
            <v xml:space="preserve">Marro 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 t="str">
            <v>Pieza</v>
          </cell>
          <cell r="V1586" t="str">
            <v>FC</v>
          </cell>
        </row>
        <row r="1587">
          <cell r="A1587">
            <v>506</v>
          </cell>
          <cell r="B1587">
            <v>2017</v>
          </cell>
          <cell r="C1587">
            <v>8300</v>
          </cell>
          <cell r="D1587">
            <v>2</v>
          </cell>
          <cell r="E1587">
            <v>3</v>
          </cell>
          <cell r="F1587">
            <v>3</v>
          </cell>
          <cell r="G1587">
            <v>5000</v>
          </cell>
          <cell r="H1587">
            <v>5500</v>
          </cell>
          <cell r="I1587">
            <v>551</v>
          </cell>
          <cell r="J1587">
            <v>16</v>
          </cell>
          <cell r="K1587" t="str">
            <v xml:space="preserve">Mira telescópica 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 t="str">
            <v>Pieza</v>
          </cell>
          <cell r="V1587" t="str">
            <v>FC</v>
          </cell>
        </row>
        <row r="1588">
          <cell r="A1588">
            <v>507</v>
          </cell>
          <cell r="B1588">
            <v>2017</v>
          </cell>
          <cell r="C1588">
            <v>8300</v>
          </cell>
          <cell r="D1588">
            <v>2</v>
          </cell>
          <cell r="E1588">
            <v>3</v>
          </cell>
          <cell r="F1588">
            <v>3</v>
          </cell>
          <cell r="G1588">
            <v>5000</v>
          </cell>
          <cell r="H1588">
            <v>5600</v>
          </cell>
          <cell r="K1588" t="str">
            <v>Maquinaria, otros equipos y herramientas</v>
          </cell>
          <cell r="L1588">
            <v>721580</v>
          </cell>
          <cell r="M1588">
            <v>0</v>
          </cell>
          <cell r="N1588">
            <v>721580</v>
          </cell>
          <cell r="O1588">
            <v>0</v>
          </cell>
          <cell r="P1588">
            <v>0</v>
          </cell>
          <cell r="Q1588">
            <v>0</v>
          </cell>
          <cell r="R1588">
            <v>721580</v>
          </cell>
        </row>
        <row r="1589">
          <cell r="A1589">
            <v>508</v>
          </cell>
          <cell r="B1589">
            <v>2017</v>
          </cell>
          <cell r="C1589">
            <v>8300</v>
          </cell>
          <cell r="D1589">
            <v>2</v>
          </cell>
          <cell r="E1589">
            <v>3</v>
          </cell>
          <cell r="F1589">
            <v>3</v>
          </cell>
          <cell r="G1589">
            <v>5000</v>
          </cell>
          <cell r="H1589">
            <v>5600</v>
          </cell>
          <cell r="I1589">
            <v>561</v>
          </cell>
          <cell r="K1589" t="str">
            <v>Maquinaria y equipo industrial</v>
          </cell>
          <cell r="L1589">
            <v>26100</v>
          </cell>
          <cell r="M1589">
            <v>0</v>
          </cell>
          <cell r="N1589">
            <v>26100</v>
          </cell>
          <cell r="O1589">
            <v>0</v>
          </cell>
          <cell r="P1589">
            <v>0</v>
          </cell>
          <cell r="Q1589">
            <v>0</v>
          </cell>
          <cell r="R1589">
            <v>26100</v>
          </cell>
        </row>
        <row r="1590">
          <cell r="A1590">
            <v>509</v>
          </cell>
          <cell r="B1590">
            <v>2017</v>
          </cell>
          <cell r="C1590">
            <v>8300</v>
          </cell>
          <cell r="D1590">
            <v>2</v>
          </cell>
          <cell r="E1590">
            <v>3</v>
          </cell>
          <cell r="F1590">
            <v>3</v>
          </cell>
          <cell r="G1590">
            <v>5000</v>
          </cell>
          <cell r="H1590">
            <v>5600</v>
          </cell>
          <cell r="I1590">
            <v>561</v>
          </cell>
          <cell r="K1590" t="str">
            <v>Detector de Metal</v>
          </cell>
          <cell r="L1590">
            <v>26100</v>
          </cell>
          <cell r="M1590">
            <v>0</v>
          </cell>
          <cell r="N1590">
            <v>26100</v>
          </cell>
          <cell r="O1590">
            <v>0</v>
          </cell>
          <cell r="P1590">
            <v>0</v>
          </cell>
          <cell r="Q1590">
            <v>0</v>
          </cell>
          <cell r="R1590">
            <v>26100</v>
          </cell>
          <cell r="S1590" t="str">
            <v>Pieza</v>
          </cell>
          <cell r="T1590">
            <v>5</v>
          </cell>
          <cell r="V1590" t="str">
            <v>FC</v>
          </cell>
        </row>
        <row r="1591">
          <cell r="A1591">
            <v>510</v>
          </cell>
          <cell r="B1591">
            <v>2017</v>
          </cell>
          <cell r="C1591">
            <v>8300</v>
          </cell>
          <cell r="D1591">
            <v>2</v>
          </cell>
          <cell r="E1591">
            <v>3</v>
          </cell>
          <cell r="F1591">
            <v>3</v>
          </cell>
          <cell r="G1591">
            <v>5000</v>
          </cell>
          <cell r="H1591">
            <v>5600</v>
          </cell>
          <cell r="I1591">
            <v>565</v>
          </cell>
          <cell r="K1591" t="str">
            <v>Equipo de comunicación y telecomunicación</v>
          </cell>
          <cell r="L1591">
            <v>90480</v>
          </cell>
          <cell r="M1591">
            <v>0</v>
          </cell>
          <cell r="N1591">
            <v>90480</v>
          </cell>
          <cell r="O1591">
            <v>0</v>
          </cell>
          <cell r="P1591">
            <v>0</v>
          </cell>
          <cell r="Q1591">
            <v>0</v>
          </cell>
          <cell r="R1591">
            <v>90480</v>
          </cell>
        </row>
        <row r="1592">
          <cell r="A1592">
            <v>511</v>
          </cell>
          <cell r="B1592">
            <v>2017</v>
          </cell>
          <cell r="C1592">
            <v>8300</v>
          </cell>
          <cell r="D1592">
            <v>2</v>
          </cell>
          <cell r="E1592">
            <v>3</v>
          </cell>
          <cell r="F1592">
            <v>3</v>
          </cell>
          <cell r="G1592">
            <v>5000</v>
          </cell>
          <cell r="H1592">
            <v>5600</v>
          </cell>
          <cell r="I1592">
            <v>565</v>
          </cell>
          <cell r="K1592" t="str">
            <v>GPS</v>
          </cell>
          <cell r="L1592">
            <v>90480</v>
          </cell>
          <cell r="M1592">
            <v>0</v>
          </cell>
          <cell r="N1592">
            <v>90480</v>
          </cell>
          <cell r="O1592">
            <v>0</v>
          </cell>
          <cell r="P1592">
            <v>0</v>
          </cell>
          <cell r="Q1592">
            <v>0</v>
          </cell>
          <cell r="R1592">
            <v>90480</v>
          </cell>
          <cell r="S1592" t="str">
            <v>Pieza</v>
          </cell>
          <cell r="T1592">
            <v>30</v>
          </cell>
          <cell r="V1592" t="str">
            <v>FC</v>
          </cell>
        </row>
        <row r="1593">
          <cell r="A1593">
            <v>512</v>
          </cell>
          <cell r="B1593">
            <v>2017</v>
          </cell>
          <cell r="C1593">
            <v>8300</v>
          </cell>
          <cell r="D1593">
            <v>2</v>
          </cell>
          <cell r="E1593">
            <v>3</v>
          </cell>
          <cell r="F1593">
            <v>3</v>
          </cell>
          <cell r="G1593">
            <v>5000</v>
          </cell>
          <cell r="H1593">
            <v>5600</v>
          </cell>
          <cell r="I1593">
            <v>566</v>
          </cell>
          <cell r="K1593" t="str">
            <v>Equipos de generación eléctrica, aparatos y accesorios eléctricos</v>
          </cell>
          <cell r="L1593">
            <v>605000</v>
          </cell>
          <cell r="M1593">
            <v>0</v>
          </cell>
          <cell r="N1593">
            <v>605000</v>
          </cell>
          <cell r="O1593">
            <v>0</v>
          </cell>
          <cell r="P1593">
            <v>0</v>
          </cell>
          <cell r="Q1593">
            <v>0</v>
          </cell>
          <cell r="R1593">
            <v>605000</v>
          </cell>
        </row>
        <row r="1594">
          <cell r="A1594">
            <v>513</v>
          </cell>
          <cell r="B1594">
            <v>2017</v>
          </cell>
          <cell r="C1594">
            <v>8300</v>
          </cell>
          <cell r="D1594">
            <v>2</v>
          </cell>
          <cell r="E1594">
            <v>3</v>
          </cell>
          <cell r="F1594">
            <v>3</v>
          </cell>
          <cell r="G1594">
            <v>5000</v>
          </cell>
          <cell r="H1594">
            <v>5600</v>
          </cell>
          <cell r="I1594">
            <v>566</v>
          </cell>
          <cell r="K1594" t="str">
            <v>Planta de Energía Eléctrica</v>
          </cell>
          <cell r="L1594">
            <v>605000</v>
          </cell>
          <cell r="M1594">
            <v>0</v>
          </cell>
          <cell r="N1594">
            <v>605000</v>
          </cell>
          <cell r="O1594">
            <v>0</v>
          </cell>
          <cell r="P1594">
            <v>0</v>
          </cell>
          <cell r="Q1594">
            <v>0</v>
          </cell>
          <cell r="R1594">
            <v>605000</v>
          </cell>
          <cell r="S1594" t="str">
            <v>Pieza</v>
          </cell>
          <cell r="T1594">
            <v>1</v>
          </cell>
          <cell r="V1594" t="str">
            <v>FC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Hoja6"/>
      <sheetName val="Hoja7"/>
      <sheetName val="Hoja1"/>
      <sheetName val="PROG 2 PART 511"/>
      <sheetName val="PROGRAMA 3 PART 511"/>
      <sheetName val="2015 ESTRUCTURA"/>
      <sheetName val="CESP"/>
      <sheetName val="Hoja2"/>
      <sheetName val="2015 "/>
      <sheetName val="SSP "/>
      <sheetName val="EVALUACIONES"/>
      <sheetName val="FGE"/>
      <sheetName val="HTSJ"/>
      <sheetName val="JULIO 16 "/>
      <sheetName val="JUNIO 16 "/>
      <sheetName val="MAYO 16"/>
      <sheetName val="ABRIL 16"/>
      <sheetName val="MARZ 16"/>
      <sheetName val="FEB 16"/>
      <sheetName val="ENERO 16"/>
      <sheetName val="DIC 15"/>
      <sheetName val="NOV 15"/>
      <sheetName val="OCT 15"/>
      <sheetName val="SEP 15"/>
      <sheetName val="AGTO 15"/>
      <sheetName val="JUL 15"/>
      <sheetName val="JUN 15"/>
      <sheetName val="MAYO 15"/>
      <sheetName val="ABRIL 15"/>
      <sheetName val="Hoja4"/>
      <sheetName val="Hoja3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N56">
            <v>175273606.25</v>
          </cell>
        </row>
        <row r="57">
          <cell r="N57">
            <v>200000</v>
          </cell>
        </row>
        <row r="58">
          <cell r="N58">
            <v>0</v>
          </cell>
        </row>
        <row r="59">
          <cell r="N59">
            <v>0</v>
          </cell>
        </row>
        <row r="60">
          <cell r="N60">
            <v>0</v>
          </cell>
        </row>
        <row r="61">
          <cell r="N61">
            <v>0</v>
          </cell>
        </row>
        <row r="62">
          <cell r="N62">
            <v>200000</v>
          </cell>
        </row>
        <row r="63">
          <cell r="N63">
            <v>200000</v>
          </cell>
        </row>
        <row r="64">
          <cell r="N64">
            <v>200000</v>
          </cell>
        </row>
        <row r="65">
          <cell r="N65">
            <v>200000</v>
          </cell>
        </row>
        <row r="66">
          <cell r="N66">
            <v>0</v>
          </cell>
        </row>
        <row r="67">
          <cell r="N67">
            <v>0</v>
          </cell>
        </row>
        <row r="68">
          <cell r="N68">
            <v>0</v>
          </cell>
        </row>
        <row r="69">
          <cell r="N69">
            <v>0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N76">
            <v>0</v>
          </cell>
        </row>
        <row r="77">
          <cell r="N77">
            <v>0</v>
          </cell>
        </row>
        <row r="78">
          <cell r="N78">
            <v>0</v>
          </cell>
        </row>
        <row r="79">
          <cell r="N79">
            <v>0</v>
          </cell>
        </row>
        <row r="80">
          <cell r="N80">
            <v>0</v>
          </cell>
        </row>
        <row r="81">
          <cell r="N81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N84">
            <v>0</v>
          </cell>
        </row>
        <row r="85">
          <cell r="N85">
            <v>0</v>
          </cell>
        </row>
        <row r="86">
          <cell r="N86">
            <v>0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N92">
            <v>0</v>
          </cell>
        </row>
        <row r="93">
          <cell r="N93">
            <v>0</v>
          </cell>
        </row>
        <row r="94">
          <cell r="N94">
            <v>0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N100">
            <v>0</v>
          </cell>
        </row>
        <row r="101">
          <cell r="N101">
            <v>0</v>
          </cell>
        </row>
        <row r="102">
          <cell r="N102">
            <v>0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0</v>
          </cell>
        </row>
        <row r="108">
          <cell r="N108">
            <v>0</v>
          </cell>
        </row>
        <row r="109">
          <cell r="N109">
            <v>0</v>
          </cell>
        </row>
        <row r="110">
          <cell r="N110">
            <v>0</v>
          </cell>
        </row>
        <row r="111">
          <cell r="N111">
            <v>0</v>
          </cell>
        </row>
        <row r="112">
          <cell r="N112">
            <v>0</v>
          </cell>
        </row>
        <row r="113">
          <cell r="N113">
            <v>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0</v>
          </cell>
        </row>
        <row r="118">
          <cell r="N118">
            <v>0</v>
          </cell>
        </row>
        <row r="119">
          <cell r="N119">
            <v>0</v>
          </cell>
        </row>
        <row r="120">
          <cell r="N120">
            <v>0</v>
          </cell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0</v>
          </cell>
        </row>
        <row r="126">
          <cell r="N126">
            <v>0</v>
          </cell>
        </row>
        <row r="127">
          <cell r="N127">
            <v>0</v>
          </cell>
        </row>
        <row r="128">
          <cell r="N128">
            <v>0</v>
          </cell>
        </row>
        <row r="129">
          <cell r="N129">
            <v>0</v>
          </cell>
        </row>
        <row r="130">
          <cell r="N130">
            <v>0</v>
          </cell>
        </row>
        <row r="131">
          <cell r="N131">
            <v>12271691.5</v>
          </cell>
        </row>
        <row r="132">
          <cell r="N132">
            <v>2053307.8599999999</v>
          </cell>
        </row>
        <row r="133">
          <cell r="N133">
            <v>2053307.8599999999</v>
          </cell>
        </row>
        <row r="134">
          <cell r="N134">
            <v>2053307.8599999999</v>
          </cell>
        </row>
        <row r="135">
          <cell r="N135">
            <v>2053307.8599999999</v>
          </cell>
        </row>
        <row r="136">
          <cell r="N136">
            <v>0</v>
          </cell>
        </row>
        <row r="137">
          <cell r="N137">
            <v>0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0</v>
          </cell>
        </row>
        <row r="144">
          <cell r="N144">
            <v>0</v>
          </cell>
        </row>
        <row r="145">
          <cell r="N145">
            <v>850000</v>
          </cell>
        </row>
        <row r="146">
          <cell r="N146">
            <v>380000</v>
          </cell>
        </row>
        <row r="147">
          <cell r="N147">
            <v>190000</v>
          </cell>
        </row>
        <row r="148">
          <cell r="N148">
            <v>190000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190000</v>
          </cell>
        </row>
        <row r="152">
          <cell r="N152">
            <v>190000</v>
          </cell>
        </row>
        <row r="153">
          <cell r="N153">
            <v>0</v>
          </cell>
        </row>
        <row r="154">
          <cell r="N154">
            <v>0</v>
          </cell>
        </row>
        <row r="155">
          <cell r="N155">
            <v>0</v>
          </cell>
        </row>
        <row r="156">
          <cell r="N156">
            <v>0</v>
          </cell>
        </row>
        <row r="157">
          <cell r="N157">
            <v>0</v>
          </cell>
        </row>
        <row r="158">
          <cell r="N158">
            <v>0</v>
          </cell>
        </row>
        <row r="159">
          <cell r="N159">
            <v>0</v>
          </cell>
        </row>
        <row r="160">
          <cell r="N160">
            <v>0</v>
          </cell>
        </row>
        <row r="161">
          <cell r="N161">
            <v>0</v>
          </cell>
        </row>
        <row r="162">
          <cell r="N162">
            <v>0</v>
          </cell>
        </row>
        <row r="163">
          <cell r="N163">
            <v>0</v>
          </cell>
        </row>
        <row r="164">
          <cell r="N164">
            <v>0</v>
          </cell>
        </row>
        <row r="165">
          <cell r="N165">
            <v>0</v>
          </cell>
        </row>
        <row r="166">
          <cell r="N166">
            <v>470000</v>
          </cell>
        </row>
        <row r="167">
          <cell r="N167">
            <v>470000</v>
          </cell>
        </row>
        <row r="168">
          <cell r="N168">
            <v>470000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N172">
            <v>0</v>
          </cell>
        </row>
        <row r="173">
          <cell r="N173">
            <v>0</v>
          </cell>
        </row>
        <row r="174">
          <cell r="N174">
            <v>0</v>
          </cell>
        </row>
        <row r="175">
          <cell r="N175">
            <v>0</v>
          </cell>
        </row>
        <row r="176">
          <cell r="N176">
            <v>0</v>
          </cell>
        </row>
        <row r="177">
          <cell r="N177">
            <v>0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N180">
            <v>0</v>
          </cell>
        </row>
        <row r="181">
          <cell r="N181">
            <v>6997695.5600000005</v>
          </cell>
        </row>
        <row r="182">
          <cell r="N182">
            <v>600000</v>
          </cell>
        </row>
        <row r="183">
          <cell r="N183">
            <v>600000</v>
          </cell>
        </row>
        <row r="184">
          <cell r="N184">
            <v>600000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5087695.5600000005</v>
          </cell>
        </row>
        <row r="188">
          <cell r="N188">
            <v>0</v>
          </cell>
        </row>
        <row r="189">
          <cell r="N189">
            <v>0</v>
          </cell>
        </row>
        <row r="190">
          <cell r="N190">
            <v>170000</v>
          </cell>
        </row>
        <row r="191">
          <cell r="N191">
            <v>170000</v>
          </cell>
        </row>
        <row r="192">
          <cell r="N192">
            <v>4917695.5600000005</v>
          </cell>
        </row>
        <row r="193">
          <cell r="N193">
            <v>4917695.5600000005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N196">
            <v>30000</v>
          </cell>
        </row>
        <row r="197">
          <cell r="N197">
            <v>30000</v>
          </cell>
        </row>
        <row r="198">
          <cell r="N198">
            <v>30000</v>
          </cell>
        </row>
        <row r="199">
          <cell r="N199">
            <v>400000</v>
          </cell>
        </row>
        <row r="200">
          <cell r="N200">
            <v>150000</v>
          </cell>
        </row>
        <row r="201">
          <cell r="N201">
            <v>150000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100000</v>
          </cell>
        </row>
        <row r="205">
          <cell r="N205">
            <v>100000</v>
          </cell>
        </row>
        <row r="206">
          <cell r="N206">
            <v>150000</v>
          </cell>
        </row>
        <row r="207">
          <cell r="N207">
            <v>150000</v>
          </cell>
        </row>
        <row r="208">
          <cell r="N208">
            <v>0</v>
          </cell>
        </row>
        <row r="209">
          <cell r="N209">
            <v>0</v>
          </cell>
        </row>
        <row r="210">
          <cell r="N210">
            <v>880000</v>
          </cell>
        </row>
        <row r="211">
          <cell r="N211">
            <v>490000</v>
          </cell>
        </row>
        <row r="212">
          <cell r="N212">
            <v>490000</v>
          </cell>
        </row>
        <row r="213">
          <cell r="N213">
            <v>0</v>
          </cell>
        </row>
        <row r="214">
          <cell r="N214">
            <v>0</v>
          </cell>
        </row>
        <row r="215">
          <cell r="N215">
            <v>390000</v>
          </cell>
        </row>
        <row r="216">
          <cell r="N216">
            <v>390000</v>
          </cell>
        </row>
        <row r="217">
          <cell r="N217">
            <v>940688.08</v>
          </cell>
        </row>
        <row r="218">
          <cell r="N218">
            <v>940688.08</v>
          </cell>
        </row>
        <row r="219">
          <cell r="N219">
            <v>131477.22</v>
          </cell>
        </row>
        <row r="220">
          <cell r="N220">
            <v>52302.080000000002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0</v>
          </cell>
        </row>
        <row r="225">
          <cell r="N225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N228">
            <v>19436.03</v>
          </cell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0</v>
          </cell>
        </row>
        <row r="235">
          <cell r="N235">
            <v>34737.360000000001</v>
          </cell>
        </row>
        <row r="236">
          <cell r="N236">
            <v>0</v>
          </cell>
        </row>
        <row r="237">
          <cell r="N237">
            <v>25001.75</v>
          </cell>
        </row>
        <row r="238">
          <cell r="N238">
            <v>0</v>
          </cell>
        </row>
        <row r="239">
          <cell r="N239">
            <v>0</v>
          </cell>
        </row>
        <row r="240">
          <cell r="N240">
            <v>0</v>
          </cell>
        </row>
        <row r="241">
          <cell r="N241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N244">
            <v>0</v>
          </cell>
        </row>
        <row r="245">
          <cell r="N245">
            <v>809210.86</v>
          </cell>
        </row>
        <row r="246">
          <cell r="N246">
            <v>0</v>
          </cell>
        </row>
        <row r="247">
          <cell r="N247">
            <v>0</v>
          </cell>
        </row>
        <row r="248">
          <cell r="N248">
            <v>704210.86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0</v>
          </cell>
        </row>
        <row r="253">
          <cell r="N253">
            <v>0</v>
          </cell>
        </row>
        <row r="254">
          <cell r="N254">
            <v>0</v>
          </cell>
        </row>
        <row r="255">
          <cell r="N255">
            <v>0</v>
          </cell>
        </row>
        <row r="256">
          <cell r="N256">
            <v>0</v>
          </cell>
        </row>
        <row r="257">
          <cell r="N257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N260">
            <v>0</v>
          </cell>
        </row>
        <row r="261">
          <cell r="N261">
            <v>0</v>
          </cell>
        </row>
        <row r="262">
          <cell r="N262">
            <v>0</v>
          </cell>
        </row>
        <row r="263">
          <cell r="N263">
            <v>55000</v>
          </cell>
        </row>
        <row r="264">
          <cell r="N264">
            <v>0</v>
          </cell>
        </row>
        <row r="265">
          <cell r="N265">
            <v>0</v>
          </cell>
        </row>
        <row r="266">
          <cell r="N266">
            <v>50000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0</v>
          </cell>
        </row>
        <row r="270">
          <cell r="N270">
            <v>0</v>
          </cell>
        </row>
        <row r="271">
          <cell r="N271">
            <v>0</v>
          </cell>
        </row>
        <row r="272">
          <cell r="N272">
            <v>0</v>
          </cell>
        </row>
        <row r="273">
          <cell r="N273">
            <v>0</v>
          </cell>
        </row>
        <row r="274">
          <cell r="N274">
            <v>0</v>
          </cell>
        </row>
        <row r="275">
          <cell r="N275">
            <v>0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0</v>
          </cell>
        </row>
        <row r="280">
          <cell r="N280">
            <v>0</v>
          </cell>
        </row>
        <row r="281">
          <cell r="N281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0</v>
          </cell>
        </row>
        <row r="288">
          <cell r="N288">
            <v>0</v>
          </cell>
        </row>
        <row r="289">
          <cell r="N289">
            <v>0</v>
          </cell>
        </row>
        <row r="290">
          <cell r="N290">
            <v>0</v>
          </cell>
        </row>
        <row r="291">
          <cell r="N291">
            <v>0</v>
          </cell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0</v>
          </cell>
        </row>
        <row r="295">
          <cell r="N295">
            <v>0</v>
          </cell>
        </row>
        <row r="296">
          <cell r="N296">
            <v>0</v>
          </cell>
        </row>
        <row r="297">
          <cell r="N297">
            <v>0</v>
          </cell>
        </row>
        <row r="298">
          <cell r="N298">
            <v>0</v>
          </cell>
        </row>
        <row r="299">
          <cell r="N299">
            <v>0</v>
          </cell>
        </row>
        <row r="300">
          <cell r="N300">
            <v>0</v>
          </cell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N308">
            <v>0</v>
          </cell>
        </row>
        <row r="309">
          <cell r="N309">
            <v>0</v>
          </cell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0</v>
          </cell>
        </row>
        <row r="316">
          <cell r="N316">
            <v>0</v>
          </cell>
        </row>
        <row r="317">
          <cell r="N317">
            <v>0</v>
          </cell>
        </row>
        <row r="318">
          <cell r="N318">
            <v>0</v>
          </cell>
        </row>
        <row r="319">
          <cell r="N319">
            <v>0</v>
          </cell>
        </row>
        <row r="320">
          <cell r="N320">
            <v>0</v>
          </cell>
        </row>
        <row r="321">
          <cell r="N321">
            <v>0</v>
          </cell>
        </row>
        <row r="322">
          <cell r="N322">
            <v>0</v>
          </cell>
        </row>
        <row r="323">
          <cell r="N323">
            <v>0</v>
          </cell>
        </row>
        <row r="324">
          <cell r="N324">
            <v>0</v>
          </cell>
        </row>
        <row r="325">
          <cell r="N325">
            <v>0</v>
          </cell>
        </row>
        <row r="326">
          <cell r="N326">
            <v>0</v>
          </cell>
        </row>
        <row r="327">
          <cell r="N327">
            <v>0</v>
          </cell>
        </row>
        <row r="328">
          <cell r="N328">
            <v>0</v>
          </cell>
        </row>
        <row r="329">
          <cell r="N329">
            <v>0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0</v>
          </cell>
        </row>
        <row r="334">
          <cell r="N334">
            <v>0</v>
          </cell>
        </row>
        <row r="335">
          <cell r="N335">
            <v>0</v>
          </cell>
        </row>
        <row r="336">
          <cell r="N336">
            <v>0</v>
          </cell>
        </row>
        <row r="337">
          <cell r="N337">
            <v>0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N340">
            <v>0</v>
          </cell>
        </row>
        <row r="341">
          <cell r="N341">
            <v>0</v>
          </cell>
        </row>
        <row r="342">
          <cell r="N342">
            <v>0</v>
          </cell>
        </row>
        <row r="343">
          <cell r="N343">
            <v>0</v>
          </cell>
        </row>
        <row r="344">
          <cell r="N344">
            <v>0</v>
          </cell>
        </row>
        <row r="345">
          <cell r="N345">
            <v>0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0</v>
          </cell>
        </row>
        <row r="351">
          <cell r="N351">
            <v>0</v>
          </cell>
        </row>
        <row r="352">
          <cell r="N352">
            <v>0</v>
          </cell>
        </row>
        <row r="353">
          <cell r="N353">
            <v>0</v>
          </cell>
        </row>
        <row r="354">
          <cell r="N354">
            <v>0</v>
          </cell>
        </row>
        <row r="355">
          <cell r="N355">
            <v>0</v>
          </cell>
        </row>
        <row r="356">
          <cell r="N356">
            <v>0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0</v>
          </cell>
        </row>
        <row r="361">
          <cell r="N361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N364">
            <v>1430000</v>
          </cell>
        </row>
        <row r="365">
          <cell r="N365">
            <v>1430000</v>
          </cell>
        </row>
        <row r="366">
          <cell r="N366">
            <v>1430000</v>
          </cell>
        </row>
        <row r="367">
          <cell r="N367">
            <v>0</v>
          </cell>
        </row>
        <row r="368">
          <cell r="N368">
            <v>0</v>
          </cell>
        </row>
        <row r="369">
          <cell r="N369">
            <v>1430000</v>
          </cell>
        </row>
        <row r="370">
          <cell r="N370">
            <v>1430000</v>
          </cell>
        </row>
        <row r="371">
          <cell r="N371">
            <v>0</v>
          </cell>
        </row>
        <row r="372">
          <cell r="N372">
            <v>0</v>
          </cell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0</v>
          </cell>
        </row>
        <row r="376">
          <cell r="N376">
            <v>7523316.9800000004</v>
          </cell>
        </row>
        <row r="377">
          <cell r="N377">
            <v>0</v>
          </cell>
        </row>
        <row r="378">
          <cell r="N378">
            <v>0</v>
          </cell>
        </row>
        <row r="379">
          <cell r="N379">
            <v>0</v>
          </cell>
        </row>
        <row r="380">
          <cell r="N380">
            <v>0</v>
          </cell>
        </row>
        <row r="381">
          <cell r="N381">
            <v>0</v>
          </cell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0</v>
          </cell>
        </row>
        <row r="387">
          <cell r="N387">
            <v>0</v>
          </cell>
        </row>
        <row r="388">
          <cell r="N388">
            <v>0</v>
          </cell>
        </row>
        <row r="389">
          <cell r="N389">
            <v>0</v>
          </cell>
        </row>
        <row r="390">
          <cell r="N390">
            <v>0</v>
          </cell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0</v>
          </cell>
        </row>
        <row r="397">
          <cell r="N397">
            <v>0</v>
          </cell>
        </row>
        <row r="398">
          <cell r="N398">
            <v>0</v>
          </cell>
        </row>
        <row r="399">
          <cell r="N399">
            <v>0</v>
          </cell>
        </row>
        <row r="400">
          <cell r="N400">
            <v>0</v>
          </cell>
        </row>
        <row r="401">
          <cell r="N401">
            <v>0</v>
          </cell>
        </row>
        <row r="402">
          <cell r="N402">
            <v>0</v>
          </cell>
        </row>
        <row r="403">
          <cell r="N403">
            <v>0</v>
          </cell>
        </row>
        <row r="404">
          <cell r="N404">
            <v>0</v>
          </cell>
        </row>
        <row r="405">
          <cell r="N405">
            <v>0</v>
          </cell>
        </row>
        <row r="406">
          <cell r="N406">
            <v>0</v>
          </cell>
        </row>
        <row r="407">
          <cell r="N407">
            <v>0</v>
          </cell>
        </row>
        <row r="408">
          <cell r="N408">
            <v>0</v>
          </cell>
        </row>
        <row r="409">
          <cell r="N409">
            <v>0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0</v>
          </cell>
        </row>
        <row r="415">
          <cell r="N415">
            <v>0</v>
          </cell>
        </row>
        <row r="416">
          <cell r="N416">
            <v>0</v>
          </cell>
        </row>
        <row r="417">
          <cell r="N417">
            <v>0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N420">
            <v>0</v>
          </cell>
        </row>
        <row r="421">
          <cell r="N421">
            <v>0</v>
          </cell>
        </row>
        <row r="422">
          <cell r="N422">
            <v>0</v>
          </cell>
        </row>
        <row r="423">
          <cell r="N423">
            <v>0</v>
          </cell>
        </row>
        <row r="424">
          <cell r="N424">
            <v>0</v>
          </cell>
        </row>
        <row r="425">
          <cell r="N425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0</v>
          </cell>
        </row>
        <row r="432">
          <cell r="N432">
            <v>0</v>
          </cell>
        </row>
        <row r="433">
          <cell r="N433">
            <v>0</v>
          </cell>
        </row>
        <row r="434">
          <cell r="N434">
            <v>0</v>
          </cell>
        </row>
        <row r="435">
          <cell r="N435">
            <v>0</v>
          </cell>
        </row>
        <row r="436">
          <cell r="N436">
            <v>0</v>
          </cell>
        </row>
        <row r="437">
          <cell r="N437">
            <v>0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0</v>
          </cell>
        </row>
        <row r="442">
          <cell r="N442">
            <v>0</v>
          </cell>
        </row>
        <row r="443">
          <cell r="N443">
            <v>0</v>
          </cell>
        </row>
        <row r="444">
          <cell r="N444">
            <v>0</v>
          </cell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0</v>
          </cell>
        </row>
        <row r="450">
          <cell r="N450">
            <v>0</v>
          </cell>
        </row>
        <row r="451">
          <cell r="N451">
            <v>0</v>
          </cell>
        </row>
        <row r="452">
          <cell r="N452">
            <v>0</v>
          </cell>
        </row>
        <row r="453">
          <cell r="N453">
            <v>0</v>
          </cell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0</v>
          </cell>
        </row>
        <row r="457">
          <cell r="N457">
            <v>0</v>
          </cell>
        </row>
        <row r="458">
          <cell r="N458">
            <v>0</v>
          </cell>
        </row>
        <row r="459">
          <cell r="N459">
            <v>0</v>
          </cell>
        </row>
        <row r="460">
          <cell r="N460">
            <v>0</v>
          </cell>
        </row>
        <row r="461">
          <cell r="N461">
            <v>0</v>
          </cell>
        </row>
        <row r="462">
          <cell r="N462">
            <v>0</v>
          </cell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0</v>
          </cell>
        </row>
        <row r="468">
          <cell r="N468">
            <v>0</v>
          </cell>
        </row>
        <row r="469">
          <cell r="N469">
            <v>0</v>
          </cell>
        </row>
        <row r="470">
          <cell r="N470">
            <v>0</v>
          </cell>
        </row>
        <row r="471">
          <cell r="N471">
            <v>0</v>
          </cell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0</v>
          </cell>
        </row>
        <row r="478">
          <cell r="N478">
            <v>0</v>
          </cell>
        </row>
        <row r="479">
          <cell r="N479">
            <v>0</v>
          </cell>
        </row>
        <row r="480">
          <cell r="N480">
            <v>0</v>
          </cell>
        </row>
        <row r="481">
          <cell r="N481">
            <v>0</v>
          </cell>
        </row>
        <row r="482">
          <cell r="N482">
            <v>0</v>
          </cell>
        </row>
        <row r="483">
          <cell r="N483">
            <v>0</v>
          </cell>
        </row>
        <row r="484">
          <cell r="N484">
            <v>0</v>
          </cell>
        </row>
        <row r="485">
          <cell r="N485">
            <v>0</v>
          </cell>
        </row>
        <row r="486">
          <cell r="N486">
            <v>0</v>
          </cell>
        </row>
        <row r="487">
          <cell r="N487">
            <v>0</v>
          </cell>
        </row>
        <row r="488">
          <cell r="N488">
            <v>0</v>
          </cell>
        </row>
        <row r="489">
          <cell r="N489">
            <v>0</v>
          </cell>
        </row>
        <row r="490">
          <cell r="N490">
            <v>0</v>
          </cell>
        </row>
        <row r="491">
          <cell r="N491">
            <v>0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0</v>
          </cell>
        </row>
        <row r="496">
          <cell r="N496">
            <v>0</v>
          </cell>
        </row>
        <row r="497">
          <cell r="N497">
            <v>0</v>
          </cell>
        </row>
        <row r="498">
          <cell r="N498">
            <v>0</v>
          </cell>
        </row>
        <row r="499">
          <cell r="N499">
            <v>0</v>
          </cell>
        </row>
        <row r="500">
          <cell r="N500">
            <v>0</v>
          </cell>
        </row>
        <row r="501">
          <cell r="N501">
            <v>0</v>
          </cell>
        </row>
        <row r="502">
          <cell r="N502">
            <v>0</v>
          </cell>
        </row>
        <row r="503">
          <cell r="N503">
            <v>0</v>
          </cell>
        </row>
        <row r="504">
          <cell r="N504">
            <v>0</v>
          </cell>
        </row>
        <row r="505">
          <cell r="N505">
            <v>0</v>
          </cell>
        </row>
        <row r="506">
          <cell r="N506">
            <v>0</v>
          </cell>
        </row>
        <row r="507">
          <cell r="N507">
            <v>0</v>
          </cell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4307817.9800000004</v>
          </cell>
        </row>
        <row r="512">
          <cell r="N512">
            <v>0</v>
          </cell>
        </row>
        <row r="513">
          <cell r="N513">
            <v>0</v>
          </cell>
        </row>
        <row r="514">
          <cell r="N514">
            <v>0</v>
          </cell>
        </row>
        <row r="515">
          <cell r="N515">
            <v>4307817.9800000004</v>
          </cell>
        </row>
        <row r="516">
          <cell r="N516">
            <v>0</v>
          </cell>
        </row>
        <row r="517">
          <cell r="N517">
            <v>0</v>
          </cell>
        </row>
        <row r="518">
          <cell r="N518">
            <v>0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4090113.98</v>
          </cell>
        </row>
        <row r="522">
          <cell r="N522">
            <v>4090113.98</v>
          </cell>
        </row>
        <row r="523">
          <cell r="N523">
            <v>562500</v>
          </cell>
        </row>
        <row r="524">
          <cell r="N524">
            <v>187500</v>
          </cell>
        </row>
        <row r="525">
          <cell r="N525">
            <v>0</v>
          </cell>
        </row>
        <row r="526">
          <cell r="N526">
            <v>300000</v>
          </cell>
        </row>
        <row r="527">
          <cell r="N527">
            <v>75000</v>
          </cell>
        </row>
        <row r="528">
          <cell r="N528">
            <v>0</v>
          </cell>
        </row>
        <row r="529">
          <cell r="N529">
            <v>300000</v>
          </cell>
        </row>
        <row r="530">
          <cell r="N530">
            <v>0</v>
          </cell>
        </row>
        <row r="531">
          <cell r="N531">
            <v>0</v>
          </cell>
        </row>
        <row r="532">
          <cell r="N532">
            <v>300000</v>
          </cell>
        </row>
        <row r="533">
          <cell r="N533">
            <v>0</v>
          </cell>
        </row>
        <row r="534">
          <cell r="N534">
            <v>0</v>
          </cell>
        </row>
        <row r="535">
          <cell r="N535">
            <v>979774</v>
          </cell>
        </row>
        <row r="536">
          <cell r="N536">
            <v>0</v>
          </cell>
        </row>
        <row r="537">
          <cell r="N537">
            <v>0</v>
          </cell>
        </row>
        <row r="538">
          <cell r="N538">
            <v>500629</v>
          </cell>
        </row>
        <row r="539">
          <cell r="N539">
            <v>38095</v>
          </cell>
        </row>
        <row r="540">
          <cell r="N540">
            <v>441050</v>
          </cell>
        </row>
        <row r="541">
          <cell r="N541">
            <v>233944</v>
          </cell>
        </row>
        <row r="542">
          <cell r="N542">
            <v>0</v>
          </cell>
        </row>
        <row r="543">
          <cell r="N543">
            <v>0</v>
          </cell>
        </row>
        <row r="544">
          <cell r="N544">
            <v>230134</v>
          </cell>
        </row>
        <row r="545">
          <cell r="N545">
            <v>3810</v>
          </cell>
        </row>
        <row r="546">
          <cell r="N546">
            <v>0</v>
          </cell>
        </row>
        <row r="547">
          <cell r="N547">
            <v>1341395.98</v>
          </cell>
        </row>
        <row r="548">
          <cell r="N548">
            <v>0</v>
          </cell>
        </row>
        <row r="549">
          <cell r="N549">
            <v>0</v>
          </cell>
        </row>
        <row r="550">
          <cell r="N550">
            <v>1249520.98</v>
          </cell>
        </row>
        <row r="551">
          <cell r="N551">
            <v>38095</v>
          </cell>
        </row>
        <row r="552">
          <cell r="N552">
            <v>53780</v>
          </cell>
        </row>
        <row r="553">
          <cell r="N553">
            <v>672500</v>
          </cell>
        </row>
        <row r="554">
          <cell r="N554">
            <v>0</v>
          </cell>
        </row>
        <row r="555">
          <cell r="N555">
            <v>0</v>
          </cell>
        </row>
        <row r="556">
          <cell r="N556">
            <v>632500</v>
          </cell>
        </row>
        <row r="557">
          <cell r="N557">
            <v>40000</v>
          </cell>
        </row>
        <row r="558">
          <cell r="N558">
            <v>0</v>
          </cell>
        </row>
        <row r="559">
          <cell r="N559">
            <v>0</v>
          </cell>
        </row>
        <row r="560">
          <cell r="N560">
            <v>0</v>
          </cell>
        </row>
        <row r="561">
          <cell r="N561">
            <v>22500</v>
          </cell>
        </row>
        <row r="562">
          <cell r="N562">
            <v>0</v>
          </cell>
        </row>
        <row r="563">
          <cell r="N563">
            <v>22500</v>
          </cell>
        </row>
        <row r="564">
          <cell r="N564">
            <v>7500</v>
          </cell>
        </row>
        <row r="565">
          <cell r="N565">
            <v>7500</v>
          </cell>
        </row>
        <row r="566">
          <cell r="N566">
            <v>0</v>
          </cell>
        </row>
        <row r="567">
          <cell r="N567">
            <v>7500</v>
          </cell>
        </row>
        <row r="568">
          <cell r="N568">
            <v>0</v>
          </cell>
        </row>
        <row r="569">
          <cell r="N569">
            <v>0</v>
          </cell>
        </row>
        <row r="570">
          <cell r="N570">
            <v>0</v>
          </cell>
        </row>
        <row r="571">
          <cell r="N571">
            <v>0</v>
          </cell>
        </row>
        <row r="572">
          <cell r="N572">
            <v>0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195204</v>
          </cell>
        </row>
        <row r="577">
          <cell r="N577">
            <v>195204</v>
          </cell>
        </row>
        <row r="578">
          <cell r="N578">
            <v>27500</v>
          </cell>
        </row>
        <row r="579">
          <cell r="N579">
            <v>27500</v>
          </cell>
        </row>
        <row r="580">
          <cell r="N580">
            <v>112704</v>
          </cell>
        </row>
        <row r="581">
          <cell r="N581">
            <v>27500</v>
          </cell>
        </row>
        <row r="582">
          <cell r="N582">
            <v>0</v>
          </cell>
        </row>
        <row r="583">
          <cell r="N583">
            <v>0</v>
          </cell>
        </row>
        <row r="584">
          <cell r="N584">
            <v>0</v>
          </cell>
        </row>
        <row r="585">
          <cell r="N585">
            <v>0</v>
          </cell>
        </row>
        <row r="586">
          <cell r="N586">
            <v>0</v>
          </cell>
        </row>
        <row r="587">
          <cell r="N587">
            <v>0</v>
          </cell>
        </row>
        <row r="588">
          <cell r="N588">
            <v>0</v>
          </cell>
        </row>
        <row r="589">
          <cell r="N589">
            <v>0</v>
          </cell>
        </row>
        <row r="590">
          <cell r="N590">
            <v>0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N593">
            <v>0</v>
          </cell>
        </row>
        <row r="594">
          <cell r="N594">
            <v>0</v>
          </cell>
        </row>
        <row r="595">
          <cell r="N595">
            <v>0</v>
          </cell>
        </row>
        <row r="596">
          <cell r="N596">
            <v>0</v>
          </cell>
        </row>
        <row r="597">
          <cell r="N597">
            <v>288000</v>
          </cell>
        </row>
        <row r="598">
          <cell r="N598">
            <v>288000</v>
          </cell>
        </row>
        <row r="599">
          <cell r="N599">
            <v>0</v>
          </cell>
        </row>
        <row r="600">
          <cell r="N600">
            <v>0</v>
          </cell>
        </row>
        <row r="601">
          <cell r="N601">
            <v>288000</v>
          </cell>
        </row>
        <row r="602">
          <cell r="N602">
            <v>288000</v>
          </cell>
        </row>
        <row r="603">
          <cell r="N603">
            <v>288000</v>
          </cell>
        </row>
        <row r="604">
          <cell r="N604">
            <v>0</v>
          </cell>
        </row>
        <row r="605">
          <cell r="N605">
            <v>0</v>
          </cell>
        </row>
        <row r="606">
          <cell r="N606">
            <v>0</v>
          </cell>
        </row>
        <row r="607">
          <cell r="N607">
            <v>0</v>
          </cell>
        </row>
        <row r="608">
          <cell r="N608">
            <v>0</v>
          </cell>
        </row>
        <row r="609">
          <cell r="N609">
            <v>2027499</v>
          </cell>
        </row>
        <row r="610">
          <cell r="N610">
            <v>637700</v>
          </cell>
        </row>
        <row r="611">
          <cell r="N611">
            <v>239400</v>
          </cell>
        </row>
        <row r="612">
          <cell r="N612">
            <v>0</v>
          </cell>
        </row>
        <row r="613">
          <cell r="N613">
            <v>12296</v>
          </cell>
        </row>
        <row r="614">
          <cell r="N614">
            <v>0</v>
          </cell>
        </row>
        <row r="615">
          <cell r="N615">
            <v>0</v>
          </cell>
        </row>
        <row r="616">
          <cell r="N616">
            <v>9976</v>
          </cell>
        </row>
        <row r="617">
          <cell r="N617">
            <v>39950.400000000001</v>
          </cell>
        </row>
        <row r="618">
          <cell r="N618">
            <v>0</v>
          </cell>
        </row>
        <row r="619">
          <cell r="N619">
            <v>0</v>
          </cell>
        </row>
        <row r="620">
          <cell r="N620">
            <v>15984.8</v>
          </cell>
        </row>
        <row r="621">
          <cell r="N621">
            <v>0</v>
          </cell>
        </row>
        <row r="622">
          <cell r="N622">
            <v>23930.799999999999</v>
          </cell>
        </row>
        <row r="623">
          <cell r="N623">
            <v>0</v>
          </cell>
        </row>
        <row r="624">
          <cell r="N624">
            <v>20020.8</v>
          </cell>
        </row>
        <row r="625">
          <cell r="N625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N628">
            <v>52246.400000000001</v>
          </cell>
        </row>
        <row r="629">
          <cell r="N629">
            <v>64994.8</v>
          </cell>
        </row>
        <row r="630">
          <cell r="N630">
            <v>0</v>
          </cell>
        </row>
        <row r="631">
          <cell r="N631">
            <v>0</v>
          </cell>
        </row>
        <row r="632">
          <cell r="N632">
            <v>0</v>
          </cell>
        </row>
        <row r="633">
          <cell r="N633">
            <v>0</v>
          </cell>
        </row>
        <row r="634">
          <cell r="N634">
            <v>0</v>
          </cell>
        </row>
        <row r="635">
          <cell r="N635">
            <v>0</v>
          </cell>
        </row>
        <row r="636">
          <cell r="N636">
            <v>0</v>
          </cell>
        </row>
        <row r="637">
          <cell r="N637">
            <v>0</v>
          </cell>
        </row>
        <row r="638">
          <cell r="N638">
            <v>323500</v>
          </cell>
        </row>
        <row r="639">
          <cell r="N639">
            <v>0</v>
          </cell>
        </row>
        <row r="640">
          <cell r="N640">
            <v>162000</v>
          </cell>
        </row>
        <row r="641">
          <cell r="N641">
            <v>74653.25</v>
          </cell>
        </row>
        <row r="642">
          <cell r="N642">
            <v>0</v>
          </cell>
        </row>
        <row r="643">
          <cell r="N643">
            <v>0</v>
          </cell>
        </row>
        <row r="644">
          <cell r="N644">
            <v>0</v>
          </cell>
        </row>
        <row r="645">
          <cell r="N645">
            <v>0</v>
          </cell>
        </row>
        <row r="646">
          <cell r="N646">
            <v>34427.699999999997</v>
          </cell>
        </row>
        <row r="647">
          <cell r="N647">
            <v>0</v>
          </cell>
        </row>
        <row r="648">
          <cell r="N648">
            <v>29059.55</v>
          </cell>
        </row>
        <row r="649">
          <cell r="N649">
            <v>0</v>
          </cell>
        </row>
        <row r="650">
          <cell r="N650">
            <v>0</v>
          </cell>
        </row>
        <row r="651">
          <cell r="N651">
            <v>0</v>
          </cell>
        </row>
        <row r="652">
          <cell r="N652">
            <v>23359.5</v>
          </cell>
        </row>
        <row r="653">
          <cell r="N653">
            <v>0</v>
          </cell>
        </row>
        <row r="654">
          <cell r="N654">
            <v>0</v>
          </cell>
        </row>
        <row r="655">
          <cell r="N655">
            <v>74800</v>
          </cell>
        </row>
        <row r="656">
          <cell r="N656">
            <v>50672</v>
          </cell>
        </row>
        <row r="657">
          <cell r="N657">
            <v>12528</v>
          </cell>
        </row>
        <row r="658">
          <cell r="N658">
            <v>0</v>
          </cell>
        </row>
        <row r="659">
          <cell r="N659">
            <v>0</v>
          </cell>
        </row>
        <row r="660">
          <cell r="N660">
            <v>0</v>
          </cell>
        </row>
        <row r="661">
          <cell r="N661">
            <v>11600</v>
          </cell>
        </row>
        <row r="662">
          <cell r="N662">
            <v>0</v>
          </cell>
        </row>
        <row r="663">
          <cell r="N663">
            <v>0</v>
          </cell>
        </row>
        <row r="664">
          <cell r="N664">
            <v>0</v>
          </cell>
        </row>
        <row r="665">
          <cell r="N665">
            <v>0</v>
          </cell>
        </row>
        <row r="666">
          <cell r="N666">
            <v>0</v>
          </cell>
        </row>
        <row r="667">
          <cell r="N667">
            <v>0</v>
          </cell>
        </row>
        <row r="668">
          <cell r="N668">
            <v>0</v>
          </cell>
        </row>
        <row r="669">
          <cell r="N669">
            <v>59000</v>
          </cell>
        </row>
        <row r="670">
          <cell r="N670">
            <v>11000</v>
          </cell>
        </row>
        <row r="671">
          <cell r="N671">
            <v>0</v>
          </cell>
        </row>
        <row r="672">
          <cell r="N672">
            <v>11000</v>
          </cell>
        </row>
        <row r="673">
          <cell r="N673">
            <v>0</v>
          </cell>
        </row>
        <row r="674">
          <cell r="N674">
            <v>0</v>
          </cell>
        </row>
        <row r="675">
          <cell r="N675">
            <v>0</v>
          </cell>
        </row>
        <row r="676">
          <cell r="N676">
            <v>0</v>
          </cell>
        </row>
        <row r="677">
          <cell r="N677">
            <v>0</v>
          </cell>
        </row>
        <row r="678">
          <cell r="N678">
            <v>0</v>
          </cell>
        </row>
        <row r="679">
          <cell r="N679">
            <v>0</v>
          </cell>
        </row>
        <row r="680">
          <cell r="N680">
            <v>0</v>
          </cell>
        </row>
        <row r="681">
          <cell r="N681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N684">
            <v>0</v>
          </cell>
        </row>
        <row r="685">
          <cell r="N685">
            <v>0</v>
          </cell>
        </row>
        <row r="686">
          <cell r="N686">
            <v>0</v>
          </cell>
        </row>
        <row r="687">
          <cell r="N687">
            <v>0</v>
          </cell>
        </row>
        <row r="688">
          <cell r="N688">
            <v>0</v>
          </cell>
        </row>
        <row r="689">
          <cell r="N689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N692">
            <v>0</v>
          </cell>
        </row>
        <row r="693">
          <cell r="N693">
            <v>0</v>
          </cell>
        </row>
        <row r="694">
          <cell r="N694">
            <v>0</v>
          </cell>
        </row>
        <row r="695">
          <cell r="N695">
            <v>0</v>
          </cell>
        </row>
        <row r="696">
          <cell r="N696">
            <v>0</v>
          </cell>
        </row>
        <row r="697">
          <cell r="N697">
            <v>0</v>
          </cell>
        </row>
        <row r="698">
          <cell r="N698">
            <v>48000</v>
          </cell>
        </row>
        <row r="699">
          <cell r="N699">
            <v>0</v>
          </cell>
        </row>
        <row r="700">
          <cell r="N700">
            <v>0</v>
          </cell>
        </row>
        <row r="701">
          <cell r="N701">
            <v>0</v>
          </cell>
        </row>
        <row r="702">
          <cell r="N702">
            <v>24000</v>
          </cell>
        </row>
        <row r="703">
          <cell r="N703">
            <v>24000</v>
          </cell>
        </row>
        <row r="704">
          <cell r="N704">
            <v>0</v>
          </cell>
        </row>
        <row r="705">
          <cell r="N705">
            <v>0</v>
          </cell>
        </row>
        <row r="706">
          <cell r="N706">
            <v>0</v>
          </cell>
        </row>
        <row r="707">
          <cell r="N707">
            <v>0</v>
          </cell>
        </row>
        <row r="708">
          <cell r="N708">
            <v>0</v>
          </cell>
        </row>
        <row r="709">
          <cell r="N709">
            <v>0</v>
          </cell>
        </row>
        <row r="710">
          <cell r="N710">
            <v>0</v>
          </cell>
        </row>
        <row r="711">
          <cell r="N711">
            <v>0</v>
          </cell>
        </row>
        <row r="712">
          <cell r="N712">
            <v>0</v>
          </cell>
        </row>
        <row r="713">
          <cell r="N713">
            <v>0</v>
          </cell>
        </row>
        <row r="714">
          <cell r="N714">
            <v>0</v>
          </cell>
        </row>
        <row r="715">
          <cell r="N715">
            <v>0</v>
          </cell>
        </row>
        <row r="716">
          <cell r="N716">
            <v>0</v>
          </cell>
        </row>
        <row r="717">
          <cell r="N717">
            <v>0</v>
          </cell>
        </row>
        <row r="718">
          <cell r="N718">
            <v>0</v>
          </cell>
        </row>
        <row r="719">
          <cell r="N719">
            <v>0</v>
          </cell>
        </row>
        <row r="720">
          <cell r="N720">
            <v>0</v>
          </cell>
        </row>
        <row r="721">
          <cell r="N721">
            <v>0</v>
          </cell>
        </row>
        <row r="722">
          <cell r="N722">
            <v>0</v>
          </cell>
        </row>
        <row r="723">
          <cell r="N723">
            <v>0</v>
          </cell>
        </row>
        <row r="724">
          <cell r="N724">
            <v>0</v>
          </cell>
        </row>
        <row r="725">
          <cell r="N725">
            <v>0</v>
          </cell>
        </row>
        <row r="726">
          <cell r="N726">
            <v>0</v>
          </cell>
        </row>
        <row r="727">
          <cell r="N727">
            <v>0</v>
          </cell>
        </row>
        <row r="728">
          <cell r="N728">
            <v>0</v>
          </cell>
        </row>
        <row r="729">
          <cell r="N729">
            <v>0</v>
          </cell>
        </row>
        <row r="730">
          <cell r="N730">
            <v>0</v>
          </cell>
        </row>
        <row r="731">
          <cell r="N731">
            <v>0</v>
          </cell>
        </row>
        <row r="732">
          <cell r="N732">
            <v>0</v>
          </cell>
        </row>
        <row r="733">
          <cell r="N733">
            <v>0</v>
          </cell>
        </row>
        <row r="734">
          <cell r="N734">
            <v>0</v>
          </cell>
        </row>
        <row r="735">
          <cell r="N735">
            <v>0</v>
          </cell>
        </row>
        <row r="736">
          <cell r="N736">
            <v>0</v>
          </cell>
        </row>
        <row r="737">
          <cell r="N737">
            <v>0</v>
          </cell>
        </row>
        <row r="738">
          <cell r="N738">
            <v>0</v>
          </cell>
        </row>
        <row r="739">
          <cell r="N739">
            <v>0</v>
          </cell>
        </row>
        <row r="740">
          <cell r="N740">
            <v>0</v>
          </cell>
        </row>
        <row r="741">
          <cell r="N741">
            <v>0</v>
          </cell>
        </row>
        <row r="742">
          <cell r="N742">
            <v>0</v>
          </cell>
        </row>
        <row r="743">
          <cell r="N743">
            <v>0</v>
          </cell>
        </row>
        <row r="744">
          <cell r="N744">
            <v>0</v>
          </cell>
        </row>
        <row r="745">
          <cell r="N745">
            <v>0</v>
          </cell>
        </row>
        <row r="746">
          <cell r="N746">
            <v>0</v>
          </cell>
        </row>
        <row r="747">
          <cell r="N747">
            <v>0</v>
          </cell>
        </row>
        <row r="748">
          <cell r="N748">
            <v>0</v>
          </cell>
        </row>
        <row r="749">
          <cell r="N749">
            <v>0</v>
          </cell>
        </row>
        <row r="750">
          <cell r="N750">
            <v>0</v>
          </cell>
        </row>
        <row r="751">
          <cell r="N751">
            <v>0</v>
          </cell>
        </row>
        <row r="752">
          <cell r="N752">
            <v>0</v>
          </cell>
        </row>
        <row r="753">
          <cell r="N753">
            <v>0</v>
          </cell>
        </row>
        <row r="754">
          <cell r="N754">
            <v>0</v>
          </cell>
        </row>
        <row r="755">
          <cell r="N755">
            <v>0</v>
          </cell>
        </row>
        <row r="756">
          <cell r="N756">
            <v>1327499</v>
          </cell>
        </row>
        <row r="757">
          <cell r="N757">
            <v>1327499</v>
          </cell>
        </row>
        <row r="758">
          <cell r="N758">
            <v>1327499</v>
          </cell>
        </row>
        <row r="759">
          <cell r="N759">
            <v>0</v>
          </cell>
        </row>
        <row r="760">
          <cell r="N760">
            <v>0</v>
          </cell>
        </row>
        <row r="761">
          <cell r="N761">
            <v>0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N764">
            <v>0</v>
          </cell>
        </row>
        <row r="765">
          <cell r="N765">
            <v>0</v>
          </cell>
        </row>
        <row r="766">
          <cell r="N766">
            <v>0</v>
          </cell>
        </row>
        <row r="767">
          <cell r="N767">
            <v>0</v>
          </cell>
        </row>
        <row r="768">
          <cell r="N768">
            <v>0</v>
          </cell>
        </row>
        <row r="769">
          <cell r="N769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N772">
            <v>0</v>
          </cell>
        </row>
        <row r="773">
          <cell r="N773">
            <v>0</v>
          </cell>
        </row>
        <row r="774">
          <cell r="N774">
            <v>0</v>
          </cell>
        </row>
        <row r="775">
          <cell r="N775">
            <v>0</v>
          </cell>
        </row>
        <row r="776">
          <cell r="N776">
            <v>464999</v>
          </cell>
        </row>
        <row r="777">
          <cell r="N777">
            <v>292500</v>
          </cell>
        </row>
        <row r="778">
          <cell r="N778">
            <v>550000</v>
          </cell>
        </row>
        <row r="779">
          <cell r="N779">
            <v>20000</v>
          </cell>
        </row>
        <row r="780">
          <cell r="N780">
            <v>3300</v>
          </cell>
        </row>
        <row r="781">
          <cell r="N781">
            <v>0</v>
          </cell>
        </row>
        <row r="782">
          <cell r="N782">
            <v>0</v>
          </cell>
        </row>
        <row r="783">
          <cell r="N783">
            <v>0</v>
          </cell>
        </row>
        <row r="784">
          <cell r="N784">
            <v>0</v>
          </cell>
        </row>
        <row r="785">
          <cell r="N785">
            <v>0</v>
          </cell>
        </row>
        <row r="786">
          <cell r="N786">
            <v>0</v>
          </cell>
        </row>
        <row r="787">
          <cell r="N787">
            <v>0</v>
          </cell>
        </row>
        <row r="788">
          <cell r="N788">
            <v>0</v>
          </cell>
        </row>
        <row r="789">
          <cell r="N789">
            <v>0</v>
          </cell>
        </row>
        <row r="790">
          <cell r="N790">
            <v>0</v>
          </cell>
        </row>
        <row r="791">
          <cell r="N791">
            <v>0</v>
          </cell>
        </row>
        <row r="792">
          <cell r="N792">
            <v>0</v>
          </cell>
        </row>
        <row r="793">
          <cell r="N793">
            <v>0</v>
          </cell>
        </row>
        <row r="794">
          <cell r="N794">
            <v>0</v>
          </cell>
        </row>
        <row r="795">
          <cell r="N795">
            <v>0</v>
          </cell>
        </row>
        <row r="796">
          <cell r="N796">
            <v>3300</v>
          </cell>
        </row>
        <row r="797">
          <cell r="N797">
            <v>3300</v>
          </cell>
        </row>
        <row r="798">
          <cell r="N798">
            <v>0</v>
          </cell>
        </row>
        <row r="799">
          <cell r="N799">
            <v>0</v>
          </cell>
        </row>
        <row r="800">
          <cell r="N800">
            <v>0</v>
          </cell>
        </row>
        <row r="801">
          <cell r="N801">
            <v>0</v>
          </cell>
        </row>
        <row r="802">
          <cell r="N802">
            <v>0</v>
          </cell>
        </row>
        <row r="803">
          <cell r="N803">
            <v>0</v>
          </cell>
        </row>
        <row r="804">
          <cell r="N804">
            <v>900000</v>
          </cell>
        </row>
        <row r="805">
          <cell r="N805">
            <v>900000</v>
          </cell>
        </row>
        <row r="806">
          <cell r="N806">
            <v>900000</v>
          </cell>
        </row>
        <row r="807">
          <cell r="N807">
            <v>0</v>
          </cell>
        </row>
        <row r="808">
          <cell r="N808">
            <v>0</v>
          </cell>
        </row>
        <row r="809">
          <cell r="N809">
            <v>900000</v>
          </cell>
        </row>
        <row r="810">
          <cell r="N810">
            <v>900000</v>
          </cell>
        </row>
        <row r="811">
          <cell r="N811">
            <v>0</v>
          </cell>
        </row>
        <row r="812">
          <cell r="N812">
            <v>0</v>
          </cell>
        </row>
        <row r="813">
          <cell r="N813">
            <v>0</v>
          </cell>
        </row>
        <row r="814">
          <cell r="N814">
            <v>0</v>
          </cell>
        </row>
        <row r="815">
          <cell r="N815">
            <v>0</v>
          </cell>
        </row>
        <row r="816">
          <cell r="N816">
            <v>725395</v>
          </cell>
        </row>
        <row r="817">
          <cell r="N817">
            <v>27144</v>
          </cell>
        </row>
        <row r="818">
          <cell r="N818">
            <v>0</v>
          </cell>
        </row>
        <row r="819">
          <cell r="N819">
            <v>0</v>
          </cell>
        </row>
        <row r="820">
          <cell r="N820">
            <v>0</v>
          </cell>
        </row>
        <row r="821">
          <cell r="N821">
            <v>0</v>
          </cell>
        </row>
        <row r="822">
          <cell r="N822">
            <v>0</v>
          </cell>
        </row>
        <row r="823">
          <cell r="N823">
            <v>0</v>
          </cell>
        </row>
        <row r="824">
          <cell r="N824">
            <v>0</v>
          </cell>
        </row>
        <row r="825">
          <cell r="N825">
            <v>0</v>
          </cell>
        </row>
        <row r="826">
          <cell r="N826">
            <v>0</v>
          </cell>
        </row>
        <row r="827">
          <cell r="N827">
            <v>0</v>
          </cell>
        </row>
        <row r="828">
          <cell r="N828">
            <v>0</v>
          </cell>
        </row>
        <row r="829">
          <cell r="N829">
            <v>0</v>
          </cell>
        </row>
        <row r="830">
          <cell r="N830">
            <v>0</v>
          </cell>
        </row>
        <row r="831">
          <cell r="N831">
            <v>0</v>
          </cell>
        </row>
        <row r="832">
          <cell r="N832">
            <v>0</v>
          </cell>
        </row>
        <row r="833">
          <cell r="N833">
            <v>0</v>
          </cell>
        </row>
        <row r="834">
          <cell r="N834">
            <v>0</v>
          </cell>
        </row>
        <row r="835">
          <cell r="N835">
            <v>0</v>
          </cell>
        </row>
        <row r="836">
          <cell r="N836">
            <v>27144</v>
          </cell>
        </row>
        <row r="837">
          <cell r="N837">
            <v>27144</v>
          </cell>
        </row>
        <row r="838">
          <cell r="N838">
            <v>0</v>
          </cell>
        </row>
        <row r="839">
          <cell r="N839">
            <v>0</v>
          </cell>
        </row>
        <row r="840">
          <cell r="N840">
            <v>0</v>
          </cell>
        </row>
        <row r="841">
          <cell r="N841">
            <v>0</v>
          </cell>
        </row>
        <row r="842">
          <cell r="N842">
            <v>0</v>
          </cell>
        </row>
        <row r="843">
          <cell r="N843">
            <v>0</v>
          </cell>
        </row>
        <row r="844">
          <cell r="N844">
            <v>0</v>
          </cell>
        </row>
        <row r="845">
          <cell r="N845">
            <v>0</v>
          </cell>
        </row>
        <row r="846">
          <cell r="N846">
            <v>0</v>
          </cell>
        </row>
        <row r="847">
          <cell r="N847">
            <v>0</v>
          </cell>
        </row>
        <row r="848">
          <cell r="N848">
            <v>27144</v>
          </cell>
        </row>
        <row r="849">
          <cell r="N849">
            <v>0</v>
          </cell>
        </row>
        <row r="850">
          <cell r="N850">
            <v>0</v>
          </cell>
        </row>
        <row r="851">
          <cell r="N851">
            <v>0</v>
          </cell>
        </row>
        <row r="852">
          <cell r="N852">
            <v>0</v>
          </cell>
        </row>
        <row r="853">
          <cell r="N853">
            <v>0</v>
          </cell>
        </row>
        <row r="854">
          <cell r="N854">
            <v>0</v>
          </cell>
        </row>
        <row r="855">
          <cell r="N855">
            <v>0</v>
          </cell>
        </row>
        <row r="856">
          <cell r="N856">
            <v>0</v>
          </cell>
        </row>
        <row r="857">
          <cell r="N857">
            <v>0</v>
          </cell>
        </row>
        <row r="858">
          <cell r="N858">
            <v>0</v>
          </cell>
        </row>
        <row r="859">
          <cell r="N859">
            <v>0</v>
          </cell>
        </row>
        <row r="860">
          <cell r="N860">
            <v>0</v>
          </cell>
        </row>
        <row r="861">
          <cell r="N861">
            <v>698251</v>
          </cell>
        </row>
        <row r="862">
          <cell r="N862">
            <v>38251</v>
          </cell>
        </row>
        <row r="863">
          <cell r="N863">
            <v>0</v>
          </cell>
        </row>
        <row r="864">
          <cell r="N864">
            <v>0</v>
          </cell>
        </row>
        <row r="865">
          <cell r="N865">
            <v>0</v>
          </cell>
        </row>
        <row r="866">
          <cell r="N866">
            <v>0</v>
          </cell>
        </row>
        <row r="867">
          <cell r="N867">
            <v>0</v>
          </cell>
        </row>
        <row r="868">
          <cell r="N868">
            <v>0</v>
          </cell>
        </row>
        <row r="869">
          <cell r="N869">
            <v>0</v>
          </cell>
        </row>
        <row r="870">
          <cell r="N870">
            <v>0</v>
          </cell>
        </row>
        <row r="871">
          <cell r="N871">
            <v>0</v>
          </cell>
        </row>
        <row r="872">
          <cell r="N872">
            <v>0</v>
          </cell>
        </row>
        <row r="873">
          <cell r="N873">
            <v>0</v>
          </cell>
        </row>
        <row r="874">
          <cell r="N874">
            <v>0</v>
          </cell>
        </row>
        <row r="875">
          <cell r="N875">
            <v>38251</v>
          </cell>
        </row>
        <row r="876">
          <cell r="N876">
            <v>0</v>
          </cell>
        </row>
        <row r="877">
          <cell r="N877">
            <v>0</v>
          </cell>
        </row>
        <row r="878">
          <cell r="N878">
            <v>0</v>
          </cell>
        </row>
        <row r="879">
          <cell r="N879">
            <v>0</v>
          </cell>
        </row>
        <row r="880">
          <cell r="N880">
            <v>38251</v>
          </cell>
        </row>
        <row r="881">
          <cell r="N881">
            <v>0</v>
          </cell>
        </row>
        <row r="882">
          <cell r="N882">
            <v>0</v>
          </cell>
        </row>
        <row r="883">
          <cell r="N883">
            <v>0</v>
          </cell>
        </row>
        <row r="884">
          <cell r="N884">
            <v>0</v>
          </cell>
        </row>
        <row r="885">
          <cell r="N885">
            <v>0</v>
          </cell>
        </row>
        <row r="886">
          <cell r="N886">
            <v>0</v>
          </cell>
        </row>
        <row r="887">
          <cell r="N887">
            <v>0</v>
          </cell>
        </row>
        <row r="888">
          <cell r="N888">
            <v>0</v>
          </cell>
        </row>
        <row r="889">
          <cell r="N889">
            <v>0</v>
          </cell>
        </row>
        <row r="890">
          <cell r="N890">
            <v>0</v>
          </cell>
        </row>
        <row r="891">
          <cell r="N891">
            <v>0</v>
          </cell>
        </row>
        <row r="892">
          <cell r="N892">
            <v>0</v>
          </cell>
        </row>
        <row r="893">
          <cell r="N893">
            <v>0</v>
          </cell>
        </row>
        <row r="894">
          <cell r="N894">
            <v>0</v>
          </cell>
        </row>
        <row r="895">
          <cell r="N895">
            <v>0</v>
          </cell>
        </row>
        <row r="896">
          <cell r="N896">
            <v>0</v>
          </cell>
        </row>
        <row r="897">
          <cell r="N897">
            <v>0</v>
          </cell>
        </row>
        <row r="898">
          <cell r="N898">
            <v>660000</v>
          </cell>
        </row>
        <row r="899">
          <cell r="N899">
            <v>0</v>
          </cell>
        </row>
        <row r="900">
          <cell r="N900">
            <v>0</v>
          </cell>
        </row>
        <row r="901">
          <cell r="N901">
            <v>0</v>
          </cell>
        </row>
        <row r="902">
          <cell r="N902">
            <v>660000</v>
          </cell>
        </row>
        <row r="903">
          <cell r="N903">
            <v>660000</v>
          </cell>
        </row>
        <row r="904">
          <cell r="N904">
            <v>0</v>
          </cell>
        </row>
        <row r="905">
          <cell r="N905">
            <v>0</v>
          </cell>
        </row>
        <row r="906">
          <cell r="N906">
            <v>0</v>
          </cell>
        </row>
        <row r="907">
          <cell r="N907">
            <v>0</v>
          </cell>
        </row>
        <row r="908">
          <cell r="N908">
            <v>0</v>
          </cell>
        </row>
        <row r="909">
          <cell r="N909">
            <v>0</v>
          </cell>
        </row>
        <row r="910">
          <cell r="N910">
            <v>0</v>
          </cell>
        </row>
        <row r="911">
          <cell r="N911">
            <v>0</v>
          </cell>
        </row>
        <row r="912">
          <cell r="N912">
            <v>0</v>
          </cell>
        </row>
        <row r="913">
          <cell r="N913">
            <v>0</v>
          </cell>
        </row>
        <row r="914">
          <cell r="N914">
            <v>0</v>
          </cell>
        </row>
        <row r="915">
          <cell r="N915">
            <v>0</v>
          </cell>
        </row>
        <row r="916">
          <cell r="N916">
            <v>0</v>
          </cell>
        </row>
        <row r="917">
          <cell r="N917">
            <v>0</v>
          </cell>
        </row>
        <row r="918">
          <cell r="N918">
            <v>0</v>
          </cell>
        </row>
        <row r="919">
          <cell r="N919">
            <v>0</v>
          </cell>
        </row>
        <row r="920">
          <cell r="N920">
            <v>0</v>
          </cell>
        </row>
        <row r="921">
          <cell r="N921">
            <v>0</v>
          </cell>
        </row>
        <row r="922">
          <cell r="N922">
            <v>0</v>
          </cell>
        </row>
        <row r="923">
          <cell r="N923">
            <v>0</v>
          </cell>
        </row>
        <row r="924">
          <cell r="N924">
            <v>0</v>
          </cell>
        </row>
        <row r="925">
          <cell r="N925">
            <v>0</v>
          </cell>
        </row>
        <row r="926">
          <cell r="N926">
            <v>0</v>
          </cell>
        </row>
        <row r="927">
          <cell r="N927">
            <v>0</v>
          </cell>
        </row>
        <row r="928">
          <cell r="N928">
            <v>0</v>
          </cell>
        </row>
        <row r="929">
          <cell r="N929">
            <v>0</v>
          </cell>
        </row>
        <row r="930">
          <cell r="N930">
            <v>0</v>
          </cell>
        </row>
        <row r="931">
          <cell r="N931">
            <v>0</v>
          </cell>
        </row>
        <row r="932">
          <cell r="N932">
            <v>0</v>
          </cell>
        </row>
        <row r="933">
          <cell r="N933">
            <v>0</v>
          </cell>
        </row>
        <row r="934">
          <cell r="N934">
            <v>0</v>
          </cell>
        </row>
        <row r="935">
          <cell r="N935">
            <v>0</v>
          </cell>
        </row>
        <row r="936">
          <cell r="N936">
            <v>0</v>
          </cell>
        </row>
        <row r="937">
          <cell r="N937">
            <v>0</v>
          </cell>
        </row>
        <row r="938">
          <cell r="N938">
            <v>0</v>
          </cell>
        </row>
        <row r="939">
          <cell r="N939">
            <v>0</v>
          </cell>
        </row>
        <row r="940">
          <cell r="N940">
            <v>0</v>
          </cell>
        </row>
        <row r="941">
          <cell r="N941">
            <v>0</v>
          </cell>
        </row>
        <row r="942">
          <cell r="N942">
            <v>0</v>
          </cell>
        </row>
        <row r="943">
          <cell r="N943">
            <v>0</v>
          </cell>
        </row>
        <row r="944">
          <cell r="N944">
            <v>0</v>
          </cell>
        </row>
        <row r="945">
          <cell r="N945">
            <v>0</v>
          </cell>
        </row>
        <row r="946">
          <cell r="N946">
            <v>0</v>
          </cell>
        </row>
        <row r="947">
          <cell r="N947">
            <v>0</v>
          </cell>
        </row>
        <row r="948">
          <cell r="N948">
            <v>0</v>
          </cell>
        </row>
        <row r="949">
          <cell r="N949">
            <v>0</v>
          </cell>
        </row>
        <row r="950">
          <cell r="N950">
            <v>0</v>
          </cell>
        </row>
        <row r="951">
          <cell r="N951">
            <v>0</v>
          </cell>
        </row>
        <row r="952">
          <cell r="N952">
            <v>0</v>
          </cell>
        </row>
        <row r="953">
          <cell r="N953">
            <v>0</v>
          </cell>
        </row>
        <row r="954">
          <cell r="N954">
            <v>0</v>
          </cell>
        </row>
        <row r="955">
          <cell r="N955">
            <v>0</v>
          </cell>
        </row>
        <row r="956">
          <cell r="N956">
            <v>0</v>
          </cell>
        </row>
        <row r="957">
          <cell r="N957">
            <v>0</v>
          </cell>
        </row>
        <row r="958">
          <cell r="N958">
            <v>0</v>
          </cell>
        </row>
        <row r="959">
          <cell r="N959">
            <v>0</v>
          </cell>
        </row>
        <row r="960">
          <cell r="N960">
            <v>0</v>
          </cell>
        </row>
        <row r="961">
          <cell r="N961">
            <v>0</v>
          </cell>
        </row>
        <row r="962">
          <cell r="N962">
            <v>0</v>
          </cell>
        </row>
        <row r="963">
          <cell r="N963">
            <v>0</v>
          </cell>
        </row>
        <row r="964">
          <cell r="N964">
            <v>0</v>
          </cell>
        </row>
        <row r="965">
          <cell r="N965">
            <v>0</v>
          </cell>
        </row>
        <row r="966">
          <cell r="N966">
            <v>0</v>
          </cell>
        </row>
        <row r="967">
          <cell r="N967">
            <v>0</v>
          </cell>
        </row>
        <row r="968">
          <cell r="N968">
            <v>0</v>
          </cell>
        </row>
        <row r="969">
          <cell r="N969">
            <v>0</v>
          </cell>
        </row>
        <row r="970">
          <cell r="N970">
            <v>0</v>
          </cell>
        </row>
        <row r="971">
          <cell r="N971">
            <v>0</v>
          </cell>
        </row>
        <row r="972">
          <cell r="N972">
            <v>0</v>
          </cell>
        </row>
        <row r="973">
          <cell r="N973">
            <v>0</v>
          </cell>
        </row>
        <row r="974">
          <cell r="N974">
            <v>0</v>
          </cell>
        </row>
        <row r="975">
          <cell r="N975">
            <v>0</v>
          </cell>
        </row>
        <row r="976">
          <cell r="N976">
            <v>0</v>
          </cell>
        </row>
        <row r="977">
          <cell r="N977">
            <v>0</v>
          </cell>
        </row>
        <row r="978">
          <cell r="N978">
            <v>0</v>
          </cell>
        </row>
        <row r="979">
          <cell r="N979">
            <v>0</v>
          </cell>
        </row>
        <row r="980">
          <cell r="N980">
            <v>729235.6</v>
          </cell>
        </row>
        <row r="981">
          <cell r="N981">
            <v>0</v>
          </cell>
        </row>
        <row r="982">
          <cell r="N982">
            <v>0</v>
          </cell>
        </row>
        <row r="983">
          <cell r="N983">
            <v>0</v>
          </cell>
        </row>
        <row r="984">
          <cell r="N984">
            <v>0</v>
          </cell>
        </row>
        <row r="985">
          <cell r="N985">
            <v>0</v>
          </cell>
        </row>
        <row r="986">
          <cell r="N986">
            <v>0</v>
          </cell>
        </row>
        <row r="987">
          <cell r="N987">
            <v>0</v>
          </cell>
        </row>
        <row r="988">
          <cell r="N988">
            <v>0</v>
          </cell>
        </row>
        <row r="989">
          <cell r="N989">
            <v>0</v>
          </cell>
        </row>
        <row r="990">
          <cell r="N990">
            <v>0</v>
          </cell>
        </row>
        <row r="991">
          <cell r="N991">
            <v>0</v>
          </cell>
        </row>
        <row r="992">
          <cell r="N992">
            <v>0</v>
          </cell>
        </row>
        <row r="993">
          <cell r="N993">
            <v>0</v>
          </cell>
        </row>
        <row r="994">
          <cell r="N994">
            <v>0</v>
          </cell>
        </row>
        <row r="995">
          <cell r="N995">
            <v>0</v>
          </cell>
        </row>
        <row r="996">
          <cell r="N996">
            <v>0</v>
          </cell>
        </row>
        <row r="997">
          <cell r="N997">
            <v>0</v>
          </cell>
        </row>
        <row r="998">
          <cell r="N998">
            <v>0</v>
          </cell>
        </row>
        <row r="999">
          <cell r="N999">
            <v>0</v>
          </cell>
        </row>
        <row r="1000">
          <cell r="N1000">
            <v>0</v>
          </cell>
        </row>
        <row r="1001">
          <cell r="N1001">
            <v>0</v>
          </cell>
        </row>
        <row r="1002">
          <cell r="N1002">
            <v>0</v>
          </cell>
        </row>
        <row r="1003">
          <cell r="N1003">
            <v>0</v>
          </cell>
        </row>
        <row r="1004">
          <cell r="N1004">
            <v>0</v>
          </cell>
        </row>
        <row r="1005">
          <cell r="N1005">
            <v>0</v>
          </cell>
        </row>
        <row r="1006">
          <cell r="N1006">
            <v>0</v>
          </cell>
        </row>
        <row r="1007">
          <cell r="N1007">
            <v>0</v>
          </cell>
        </row>
        <row r="1008">
          <cell r="N1008">
            <v>729235.6</v>
          </cell>
        </row>
        <row r="1009">
          <cell r="N1009">
            <v>286606.48</v>
          </cell>
        </row>
        <row r="1010">
          <cell r="N1010">
            <v>36610.239999999998</v>
          </cell>
        </row>
        <row r="1011">
          <cell r="N1011">
            <v>9229.3799999999992</v>
          </cell>
        </row>
        <row r="1012">
          <cell r="N1012">
            <v>0</v>
          </cell>
        </row>
        <row r="1013">
          <cell r="N1013">
            <v>0</v>
          </cell>
        </row>
        <row r="1014">
          <cell r="N1014">
            <v>0</v>
          </cell>
        </row>
        <row r="1015">
          <cell r="N1015">
            <v>0</v>
          </cell>
        </row>
        <row r="1016">
          <cell r="N1016">
            <v>3005.0699999999997</v>
          </cell>
        </row>
        <row r="1017">
          <cell r="N1017">
            <v>0</v>
          </cell>
        </row>
        <row r="1018">
          <cell r="N1018">
            <v>24375.79</v>
          </cell>
        </row>
        <row r="1019">
          <cell r="N1019">
            <v>0</v>
          </cell>
        </row>
        <row r="1020">
          <cell r="N1020">
            <v>0</v>
          </cell>
        </row>
        <row r="1021">
          <cell r="N1021">
            <v>0</v>
          </cell>
        </row>
        <row r="1022">
          <cell r="N1022">
            <v>249996.24</v>
          </cell>
        </row>
        <row r="1023">
          <cell r="N1023">
            <v>171941</v>
          </cell>
        </row>
        <row r="1024">
          <cell r="N1024">
            <v>0</v>
          </cell>
        </row>
        <row r="1025">
          <cell r="N1025">
            <v>0</v>
          </cell>
        </row>
        <row r="1026">
          <cell r="N1026">
            <v>14952.4</v>
          </cell>
        </row>
        <row r="1027">
          <cell r="N1027">
            <v>44654.2</v>
          </cell>
        </row>
        <row r="1028">
          <cell r="N1028">
            <v>0</v>
          </cell>
        </row>
        <row r="1029">
          <cell r="N1029">
            <v>0</v>
          </cell>
        </row>
        <row r="1030">
          <cell r="N1030">
            <v>0</v>
          </cell>
        </row>
        <row r="1031">
          <cell r="N1031">
            <v>0</v>
          </cell>
        </row>
        <row r="1032">
          <cell r="N1032">
            <v>18448.64</v>
          </cell>
        </row>
        <row r="1033">
          <cell r="N1033">
            <v>0</v>
          </cell>
        </row>
        <row r="1034">
          <cell r="N1034">
            <v>0</v>
          </cell>
        </row>
        <row r="1035">
          <cell r="N1035">
            <v>0</v>
          </cell>
        </row>
        <row r="1036">
          <cell r="N1036">
            <v>0</v>
          </cell>
        </row>
        <row r="1037">
          <cell r="N1037">
            <v>0</v>
          </cell>
        </row>
        <row r="1038">
          <cell r="N1038">
            <v>0</v>
          </cell>
        </row>
        <row r="1039">
          <cell r="N1039">
            <v>0</v>
          </cell>
        </row>
        <row r="1040">
          <cell r="N1040">
            <v>0</v>
          </cell>
        </row>
        <row r="1041">
          <cell r="N1041">
            <v>0</v>
          </cell>
        </row>
        <row r="1042">
          <cell r="N1042">
            <v>0</v>
          </cell>
        </row>
        <row r="1043">
          <cell r="N1043">
            <v>0</v>
          </cell>
        </row>
        <row r="1044">
          <cell r="N1044">
            <v>0</v>
          </cell>
        </row>
        <row r="1045">
          <cell r="N1045">
            <v>0</v>
          </cell>
        </row>
        <row r="1046">
          <cell r="N1046">
            <v>0</v>
          </cell>
        </row>
        <row r="1047">
          <cell r="N1047">
            <v>0</v>
          </cell>
        </row>
        <row r="1048">
          <cell r="N1048">
            <v>0</v>
          </cell>
        </row>
        <row r="1049">
          <cell r="N1049">
            <v>0</v>
          </cell>
        </row>
        <row r="1050">
          <cell r="N1050">
            <v>0</v>
          </cell>
        </row>
        <row r="1051">
          <cell r="N1051">
            <v>0</v>
          </cell>
        </row>
        <row r="1052">
          <cell r="N1052">
            <v>0</v>
          </cell>
        </row>
        <row r="1053">
          <cell r="N1053">
            <v>0</v>
          </cell>
        </row>
        <row r="1054">
          <cell r="N1054">
            <v>0</v>
          </cell>
        </row>
        <row r="1055">
          <cell r="N1055">
            <v>0</v>
          </cell>
        </row>
        <row r="1056">
          <cell r="N1056">
            <v>0</v>
          </cell>
        </row>
        <row r="1057">
          <cell r="N1057">
            <v>0</v>
          </cell>
        </row>
        <row r="1058">
          <cell r="N1058">
            <v>0</v>
          </cell>
        </row>
        <row r="1059">
          <cell r="N1059">
            <v>0</v>
          </cell>
        </row>
        <row r="1060">
          <cell r="N1060">
            <v>0</v>
          </cell>
        </row>
        <row r="1061">
          <cell r="N1061">
            <v>0</v>
          </cell>
        </row>
        <row r="1062">
          <cell r="N1062">
            <v>0</v>
          </cell>
        </row>
        <row r="1063">
          <cell r="N1063">
            <v>0</v>
          </cell>
        </row>
        <row r="1064">
          <cell r="N1064">
            <v>0</v>
          </cell>
        </row>
        <row r="1065">
          <cell r="N1065">
            <v>0</v>
          </cell>
        </row>
        <row r="1066">
          <cell r="N1066">
            <v>0</v>
          </cell>
        </row>
        <row r="1067">
          <cell r="N1067">
            <v>0</v>
          </cell>
        </row>
        <row r="1068">
          <cell r="N1068">
            <v>0</v>
          </cell>
        </row>
        <row r="1069">
          <cell r="N1069">
            <v>437952</v>
          </cell>
        </row>
        <row r="1070">
          <cell r="N1070">
            <v>437952</v>
          </cell>
        </row>
        <row r="1071">
          <cell r="N1071">
            <v>437952</v>
          </cell>
        </row>
        <row r="1072">
          <cell r="N1072">
            <v>4677.12</v>
          </cell>
        </row>
        <row r="1073">
          <cell r="N1073">
            <v>4677.12</v>
          </cell>
        </row>
        <row r="1074">
          <cell r="N1074">
            <v>4677.12</v>
          </cell>
        </row>
        <row r="1075">
          <cell r="N1075">
            <v>0</v>
          </cell>
        </row>
        <row r="1076">
          <cell r="N1076">
            <v>0</v>
          </cell>
        </row>
        <row r="1077">
          <cell r="N1077">
            <v>0</v>
          </cell>
        </row>
        <row r="1078">
          <cell r="N1078">
            <v>0</v>
          </cell>
        </row>
        <row r="1079">
          <cell r="N1079">
            <v>0</v>
          </cell>
        </row>
        <row r="1080">
          <cell r="N1080">
            <v>0</v>
          </cell>
        </row>
        <row r="1081">
          <cell r="N1081">
            <v>0</v>
          </cell>
        </row>
        <row r="1082">
          <cell r="N1082">
            <v>0</v>
          </cell>
        </row>
        <row r="1083">
          <cell r="N1083">
            <v>0</v>
          </cell>
        </row>
        <row r="1084">
          <cell r="N1084">
            <v>0</v>
          </cell>
        </row>
        <row r="1085">
          <cell r="N1085">
            <v>0</v>
          </cell>
        </row>
        <row r="1086">
          <cell r="N1086">
            <v>0</v>
          </cell>
        </row>
        <row r="1087">
          <cell r="N1087">
            <v>0</v>
          </cell>
        </row>
        <row r="1088">
          <cell r="N1088">
            <v>0</v>
          </cell>
        </row>
        <row r="1089">
          <cell r="N1089">
            <v>0</v>
          </cell>
        </row>
        <row r="1090">
          <cell r="N1090">
            <v>0</v>
          </cell>
        </row>
        <row r="1091">
          <cell r="N1091">
            <v>0</v>
          </cell>
        </row>
        <row r="1092">
          <cell r="N1092">
            <v>0</v>
          </cell>
        </row>
        <row r="1093">
          <cell r="N1093">
            <v>0</v>
          </cell>
        </row>
        <row r="1094">
          <cell r="N1094">
            <v>0</v>
          </cell>
        </row>
        <row r="1095">
          <cell r="N1095">
            <v>0</v>
          </cell>
        </row>
        <row r="1096">
          <cell r="N1096">
            <v>0</v>
          </cell>
        </row>
        <row r="1097">
          <cell r="N1097">
            <v>0</v>
          </cell>
        </row>
        <row r="1098">
          <cell r="N1098">
            <v>0</v>
          </cell>
        </row>
        <row r="1099">
          <cell r="N1099">
            <v>0</v>
          </cell>
        </row>
        <row r="1100">
          <cell r="N1100">
            <v>0</v>
          </cell>
        </row>
        <row r="1101">
          <cell r="N1101">
            <v>0</v>
          </cell>
        </row>
        <row r="1102">
          <cell r="N1102">
            <v>0</v>
          </cell>
        </row>
        <row r="1103">
          <cell r="N1103">
            <v>0</v>
          </cell>
        </row>
        <row r="1104">
          <cell r="N1104">
            <v>0</v>
          </cell>
        </row>
        <row r="1105">
          <cell r="N1105">
            <v>0</v>
          </cell>
        </row>
        <row r="1106">
          <cell r="N1106">
            <v>0</v>
          </cell>
        </row>
        <row r="1107">
          <cell r="N1107">
            <v>0</v>
          </cell>
        </row>
        <row r="1108">
          <cell r="N1108">
            <v>0</v>
          </cell>
        </row>
        <row r="1109">
          <cell r="N1109">
            <v>0</v>
          </cell>
        </row>
        <row r="1110">
          <cell r="N1110">
            <v>0</v>
          </cell>
        </row>
        <row r="1111">
          <cell r="N1111">
            <v>0</v>
          </cell>
        </row>
        <row r="1112">
          <cell r="N1112">
            <v>0</v>
          </cell>
        </row>
        <row r="1113">
          <cell r="N1113">
            <v>0</v>
          </cell>
        </row>
        <row r="1114">
          <cell r="N1114">
            <v>0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N1117">
            <v>0</v>
          </cell>
        </row>
        <row r="1118">
          <cell r="N1118">
            <v>0</v>
          </cell>
        </row>
        <row r="1119">
          <cell r="N1119">
            <v>0</v>
          </cell>
        </row>
        <row r="1120">
          <cell r="N1120">
            <v>0</v>
          </cell>
        </row>
        <row r="1121">
          <cell r="N1121">
            <v>0</v>
          </cell>
        </row>
        <row r="1122">
          <cell r="N1122">
            <v>0</v>
          </cell>
        </row>
        <row r="1123">
          <cell r="N1123">
            <v>0</v>
          </cell>
        </row>
        <row r="1124">
          <cell r="N1124">
            <v>0</v>
          </cell>
        </row>
        <row r="1125">
          <cell r="N1125">
            <v>0</v>
          </cell>
        </row>
        <row r="1126">
          <cell r="N1126">
            <v>0</v>
          </cell>
        </row>
        <row r="1127">
          <cell r="N1127">
            <v>0</v>
          </cell>
        </row>
        <row r="1128">
          <cell r="N1128">
            <v>0</v>
          </cell>
        </row>
        <row r="1129">
          <cell r="N1129">
            <v>0</v>
          </cell>
        </row>
        <row r="1130">
          <cell r="N1130">
            <v>0</v>
          </cell>
        </row>
        <row r="1131">
          <cell r="N1131">
            <v>0</v>
          </cell>
        </row>
        <row r="1132">
          <cell r="N1132">
            <v>0</v>
          </cell>
        </row>
        <row r="1133">
          <cell r="N1133">
            <v>0</v>
          </cell>
        </row>
        <row r="1134">
          <cell r="N1134">
            <v>0</v>
          </cell>
        </row>
        <row r="1135">
          <cell r="N1135">
            <v>0</v>
          </cell>
        </row>
        <row r="1136">
          <cell r="N1136">
            <v>0</v>
          </cell>
        </row>
        <row r="1137">
          <cell r="N1137">
            <v>0</v>
          </cell>
        </row>
        <row r="1138">
          <cell r="N1138">
            <v>0</v>
          </cell>
        </row>
        <row r="1139">
          <cell r="N1139">
            <v>0</v>
          </cell>
        </row>
        <row r="1140">
          <cell r="N1140">
            <v>0</v>
          </cell>
        </row>
        <row r="1141">
          <cell r="N1141">
            <v>0</v>
          </cell>
        </row>
        <row r="1142">
          <cell r="N1142">
            <v>0</v>
          </cell>
        </row>
        <row r="1143">
          <cell r="N1143">
            <v>0</v>
          </cell>
        </row>
        <row r="1144">
          <cell r="N1144">
            <v>0</v>
          </cell>
        </row>
        <row r="1145">
          <cell r="N1145">
            <v>0</v>
          </cell>
        </row>
        <row r="1146">
          <cell r="N1146">
            <v>0</v>
          </cell>
        </row>
        <row r="1147">
          <cell r="N1147">
            <v>0</v>
          </cell>
        </row>
        <row r="1148">
          <cell r="N1148">
            <v>0</v>
          </cell>
        </row>
        <row r="1149">
          <cell r="N1149">
            <v>0</v>
          </cell>
        </row>
        <row r="1150">
          <cell r="N1150">
            <v>0</v>
          </cell>
        </row>
        <row r="1151">
          <cell r="N1151">
            <v>0</v>
          </cell>
        </row>
        <row r="1152">
          <cell r="N1152">
            <v>0</v>
          </cell>
        </row>
        <row r="1153">
          <cell r="N1153">
            <v>0</v>
          </cell>
        </row>
        <row r="1154">
          <cell r="N1154">
            <v>0</v>
          </cell>
        </row>
        <row r="1155">
          <cell r="N1155">
            <v>0</v>
          </cell>
        </row>
        <row r="1156">
          <cell r="N1156">
            <v>0</v>
          </cell>
        </row>
        <row r="1157">
          <cell r="N1157">
            <v>0</v>
          </cell>
        </row>
        <row r="1158">
          <cell r="N1158">
            <v>0</v>
          </cell>
        </row>
        <row r="1159">
          <cell r="N1159">
            <v>0</v>
          </cell>
        </row>
        <row r="1160">
          <cell r="N1160">
            <v>0</v>
          </cell>
        </row>
        <row r="1161">
          <cell r="N1161">
            <v>0</v>
          </cell>
        </row>
        <row r="1162">
          <cell r="N1162">
            <v>0</v>
          </cell>
        </row>
        <row r="1163">
          <cell r="N1163">
            <v>0</v>
          </cell>
        </row>
        <row r="1164">
          <cell r="N1164">
            <v>0</v>
          </cell>
        </row>
        <row r="1165">
          <cell r="N1165">
            <v>0</v>
          </cell>
        </row>
        <row r="1166">
          <cell r="N1166">
            <v>0</v>
          </cell>
        </row>
        <row r="1167">
          <cell r="N1167">
            <v>0</v>
          </cell>
        </row>
        <row r="1168">
          <cell r="N1168">
            <v>0</v>
          </cell>
        </row>
        <row r="1169">
          <cell r="N1169">
            <v>1594591.81</v>
          </cell>
        </row>
        <row r="1170">
          <cell r="N1170">
            <v>0</v>
          </cell>
        </row>
        <row r="1171">
          <cell r="N1171">
            <v>0</v>
          </cell>
        </row>
        <row r="1172">
          <cell r="N1172">
            <v>0</v>
          </cell>
        </row>
        <row r="1173">
          <cell r="N1173">
            <v>0</v>
          </cell>
        </row>
        <row r="1174">
          <cell r="N1174">
            <v>0</v>
          </cell>
        </row>
        <row r="1175">
          <cell r="N1175">
            <v>0</v>
          </cell>
        </row>
        <row r="1176">
          <cell r="N1176">
            <v>0</v>
          </cell>
        </row>
        <row r="1177">
          <cell r="N1177">
            <v>0</v>
          </cell>
        </row>
        <row r="1178">
          <cell r="N1178">
            <v>0</v>
          </cell>
        </row>
        <row r="1179">
          <cell r="N1179">
            <v>0</v>
          </cell>
        </row>
        <row r="1180">
          <cell r="N1180">
            <v>0</v>
          </cell>
        </row>
        <row r="1181">
          <cell r="N1181">
            <v>0</v>
          </cell>
        </row>
        <row r="1182">
          <cell r="N1182">
            <v>0</v>
          </cell>
        </row>
        <row r="1183">
          <cell r="N1183">
            <v>0</v>
          </cell>
        </row>
        <row r="1184">
          <cell r="N1184">
            <v>0</v>
          </cell>
        </row>
        <row r="1185">
          <cell r="N1185">
            <v>0</v>
          </cell>
        </row>
        <row r="1186">
          <cell r="N1186">
            <v>0</v>
          </cell>
        </row>
        <row r="1187">
          <cell r="N1187">
            <v>0</v>
          </cell>
        </row>
        <row r="1188">
          <cell r="N1188">
            <v>0</v>
          </cell>
        </row>
        <row r="1189">
          <cell r="N1189">
            <v>0</v>
          </cell>
        </row>
        <row r="1190">
          <cell r="N1190">
            <v>0</v>
          </cell>
        </row>
        <row r="1191">
          <cell r="N1191">
            <v>0</v>
          </cell>
        </row>
        <row r="1192">
          <cell r="N1192">
            <v>0</v>
          </cell>
        </row>
        <row r="1193">
          <cell r="N1193">
            <v>0</v>
          </cell>
        </row>
        <row r="1194">
          <cell r="N1194">
            <v>0</v>
          </cell>
        </row>
        <row r="1195">
          <cell r="N1195">
            <v>0</v>
          </cell>
        </row>
        <row r="1196">
          <cell r="N1196">
            <v>0</v>
          </cell>
        </row>
        <row r="1197">
          <cell r="N1197">
            <v>0</v>
          </cell>
        </row>
        <row r="1198">
          <cell r="N1198">
            <v>0</v>
          </cell>
        </row>
        <row r="1199">
          <cell r="N1199">
            <v>0</v>
          </cell>
        </row>
        <row r="1200">
          <cell r="N1200">
            <v>0</v>
          </cell>
        </row>
        <row r="1201">
          <cell r="N1201">
            <v>1032351.5700000001</v>
          </cell>
        </row>
        <row r="1202">
          <cell r="N1202">
            <v>0</v>
          </cell>
        </row>
        <row r="1203">
          <cell r="N1203">
            <v>0</v>
          </cell>
        </row>
        <row r="1204">
          <cell r="N1204">
            <v>0</v>
          </cell>
        </row>
        <row r="1205">
          <cell r="N1205">
            <v>1032351.5700000001</v>
          </cell>
        </row>
        <row r="1206">
          <cell r="N1206">
            <v>1032351.5700000001</v>
          </cell>
        </row>
        <row r="1207">
          <cell r="N1207">
            <v>1032351.5700000001</v>
          </cell>
        </row>
        <row r="1208">
          <cell r="N1208">
            <v>0</v>
          </cell>
        </row>
        <row r="1209">
          <cell r="N1209">
            <v>0</v>
          </cell>
        </row>
        <row r="1210">
          <cell r="N1210">
            <v>0</v>
          </cell>
        </row>
        <row r="1211">
          <cell r="N1211">
            <v>0</v>
          </cell>
        </row>
        <row r="1212">
          <cell r="N1212">
            <v>0</v>
          </cell>
        </row>
        <row r="1213">
          <cell r="N1213">
            <v>0</v>
          </cell>
        </row>
        <row r="1214">
          <cell r="N1214">
            <v>0</v>
          </cell>
        </row>
        <row r="1215">
          <cell r="N1215">
            <v>0</v>
          </cell>
        </row>
        <row r="1216">
          <cell r="N1216">
            <v>562240.24</v>
          </cell>
        </row>
        <row r="1217">
          <cell r="N1217">
            <v>543080.13</v>
          </cell>
        </row>
        <row r="1218">
          <cell r="N1218">
            <v>24483.57</v>
          </cell>
        </row>
        <row r="1219">
          <cell r="N1219">
            <v>9517.8000000000011</v>
          </cell>
        </row>
        <row r="1220">
          <cell r="N1220">
            <v>0</v>
          </cell>
        </row>
        <row r="1221">
          <cell r="N1221">
            <v>0</v>
          </cell>
        </row>
        <row r="1222">
          <cell r="N1222">
            <v>0</v>
          </cell>
        </row>
        <row r="1223">
          <cell r="N1223">
            <v>0</v>
          </cell>
        </row>
        <row r="1224">
          <cell r="N1224">
            <v>6926.97</v>
          </cell>
        </row>
        <row r="1225">
          <cell r="N1225">
            <v>0</v>
          </cell>
        </row>
        <row r="1226">
          <cell r="N1226">
            <v>0</v>
          </cell>
        </row>
        <row r="1227">
          <cell r="N1227">
            <v>0</v>
          </cell>
        </row>
        <row r="1228">
          <cell r="N1228">
            <v>8038.8</v>
          </cell>
        </row>
        <row r="1229">
          <cell r="N1229">
            <v>0</v>
          </cell>
        </row>
        <row r="1230">
          <cell r="N1230">
            <v>0</v>
          </cell>
        </row>
        <row r="1231">
          <cell r="N1231">
            <v>0</v>
          </cell>
        </row>
        <row r="1232">
          <cell r="N1232">
            <v>0</v>
          </cell>
        </row>
        <row r="1233">
          <cell r="N1233">
            <v>0</v>
          </cell>
        </row>
        <row r="1234">
          <cell r="N1234">
            <v>0</v>
          </cell>
        </row>
        <row r="1235">
          <cell r="N1235">
            <v>0</v>
          </cell>
        </row>
        <row r="1236">
          <cell r="N1236">
            <v>0</v>
          </cell>
        </row>
        <row r="1237">
          <cell r="N1237">
            <v>0</v>
          </cell>
        </row>
        <row r="1238">
          <cell r="N1238">
            <v>0</v>
          </cell>
        </row>
        <row r="1239">
          <cell r="N1239">
            <v>0</v>
          </cell>
        </row>
        <row r="1240">
          <cell r="N1240">
            <v>0</v>
          </cell>
        </row>
        <row r="1241">
          <cell r="N1241">
            <v>0</v>
          </cell>
        </row>
        <row r="1242">
          <cell r="N1242">
            <v>0</v>
          </cell>
        </row>
        <row r="1243">
          <cell r="N1243">
            <v>0</v>
          </cell>
        </row>
        <row r="1244">
          <cell r="N1244">
            <v>0</v>
          </cell>
        </row>
        <row r="1245">
          <cell r="N1245">
            <v>0</v>
          </cell>
        </row>
        <row r="1246">
          <cell r="N1246">
            <v>0</v>
          </cell>
        </row>
        <row r="1247">
          <cell r="N1247">
            <v>0</v>
          </cell>
        </row>
        <row r="1248">
          <cell r="N1248">
            <v>0</v>
          </cell>
        </row>
        <row r="1249">
          <cell r="N1249">
            <v>0</v>
          </cell>
        </row>
        <row r="1250">
          <cell r="N1250">
            <v>0</v>
          </cell>
        </row>
        <row r="1251">
          <cell r="N1251">
            <v>518596.56</v>
          </cell>
        </row>
        <row r="1252">
          <cell r="N1252">
            <v>221328</v>
          </cell>
        </row>
        <row r="1253">
          <cell r="N1253">
            <v>0</v>
          </cell>
        </row>
        <row r="1254">
          <cell r="N1254">
            <v>0</v>
          </cell>
        </row>
        <row r="1255">
          <cell r="N1255">
            <v>0</v>
          </cell>
        </row>
        <row r="1256">
          <cell r="N1256">
            <v>0</v>
          </cell>
        </row>
        <row r="1257">
          <cell r="N1257">
            <v>0</v>
          </cell>
        </row>
        <row r="1258">
          <cell r="N1258">
            <v>0</v>
          </cell>
        </row>
        <row r="1259">
          <cell r="N1259">
            <v>0</v>
          </cell>
        </row>
        <row r="1260">
          <cell r="N1260">
            <v>0</v>
          </cell>
        </row>
        <row r="1261">
          <cell r="N1261">
            <v>0</v>
          </cell>
        </row>
        <row r="1262">
          <cell r="N1262">
            <v>276184.40000000002</v>
          </cell>
        </row>
        <row r="1263">
          <cell r="N1263">
            <v>0</v>
          </cell>
        </row>
        <row r="1264">
          <cell r="N1264">
            <v>0</v>
          </cell>
        </row>
        <row r="1265">
          <cell r="N1265">
            <v>0</v>
          </cell>
        </row>
        <row r="1266">
          <cell r="N1266">
            <v>21084.16</v>
          </cell>
        </row>
        <row r="1267">
          <cell r="N1267">
            <v>0</v>
          </cell>
        </row>
        <row r="1268">
          <cell r="N1268">
            <v>0</v>
          </cell>
        </row>
        <row r="1269">
          <cell r="N1269">
            <v>0</v>
          </cell>
        </row>
        <row r="1270">
          <cell r="N1270">
            <v>0</v>
          </cell>
        </row>
        <row r="1271">
          <cell r="N1271">
            <v>0</v>
          </cell>
        </row>
        <row r="1272">
          <cell r="N1272">
            <v>0</v>
          </cell>
        </row>
        <row r="1273">
          <cell r="N1273">
            <v>0</v>
          </cell>
        </row>
        <row r="1274">
          <cell r="N1274">
            <v>0</v>
          </cell>
        </row>
        <row r="1275">
          <cell r="N1275">
            <v>0</v>
          </cell>
        </row>
        <row r="1276">
          <cell r="N1276">
            <v>0</v>
          </cell>
        </row>
        <row r="1277">
          <cell r="N1277">
            <v>0</v>
          </cell>
        </row>
        <row r="1278">
          <cell r="N1278">
            <v>19160.11</v>
          </cell>
        </row>
        <row r="1279">
          <cell r="N1279">
            <v>11000</v>
          </cell>
        </row>
        <row r="1280">
          <cell r="N1280">
            <v>0</v>
          </cell>
        </row>
        <row r="1281">
          <cell r="N1281">
            <v>0</v>
          </cell>
        </row>
        <row r="1282">
          <cell r="N1282">
            <v>0</v>
          </cell>
        </row>
        <row r="1283">
          <cell r="N1283">
            <v>0</v>
          </cell>
        </row>
        <row r="1284">
          <cell r="N1284">
            <v>0</v>
          </cell>
        </row>
        <row r="1285">
          <cell r="N1285">
            <v>11000</v>
          </cell>
        </row>
        <row r="1286">
          <cell r="N1286">
            <v>0</v>
          </cell>
        </row>
        <row r="1287">
          <cell r="N1287">
            <v>8160.1100000000006</v>
          </cell>
        </row>
        <row r="1288">
          <cell r="N1288">
            <v>8160.1100000000006</v>
          </cell>
        </row>
        <row r="1289">
          <cell r="N1289">
            <v>0</v>
          </cell>
        </row>
        <row r="1290">
          <cell r="N1290">
            <v>0</v>
          </cell>
        </row>
        <row r="1291">
          <cell r="N1291">
            <v>0</v>
          </cell>
        </row>
        <row r="1292">
          <cell r="N1292">
            <v>0</v>
          </cell>
        </row>
        <row r="1293">
          <cell r="N1293">
            <v>0</v>
          </cell>
        </row>
        <row r="1294">
          <cell r="N1294">
            <v>0</v>
          </cell>
        </row>
        <row r="1295">
          <cell r="N1295">
            <v>0</v>
          </cell>
        </row>
        <row r="1296">
          <cell r="N1296">
            <v>0</v>
          </cell>
        </row>
        <row r="1297">
          <cell r="N1297">
            <v>0</v>
          </cell>
        </row>
        <row r="1298">
          <cell r="N1298">
            <v>0</v>
          </cell>
        </row>
        <row r="1299">
          <cell r="N1299">
            <v>0</v>
          </cell>
        </row>
        <row r="1300">
          <cell r="N1300">
            <v>0</v>
          </cell>
        </row>
        <row r="1301">
          <cell r="N1301">
            <v>0</v>
          </cell>
        </row>
        <row r="1302">
          <cell r="N1302">
            <v>0</v>
          </cell>
        </row>
        <row r="1303">
          <cell r="N1303">
            <v>0</v>
          </cell>
        </row>
        <row r="1304">
          <cell r="N1304">
            <v>0</v>
          </cell>
        </row>
        <row r="1305">
          <cell r="N1305">
            <v>0</v>
          </cell>
        </row>
        <row r="1306">
          <cell r="N1306">
            <v>0</v>
          </cell>
        </row>
        <row r="1307">
          <cell r="N1307">
            <v>0</v>
          </cell>
        </row>
        <row r="1308">
          <cell r="N1308">
            <v>0</v>
          </cell>
        </row>
        <row r="1309">
          <cell r="N1309">
            <v>0</v>
          </cell>
        </row>
        <row r="1310">
          <cell r="N1310">
            <v>0</v>
          </cell>
        </row>
        <row r="1311">
          <cell r="N1311">
            <v>0</v>
          </cell>
        </row>
        <row r="1312">
          <cell r="N1312">
            <v>0</v>
          </cell>
        </row>
        <row r="1313">
          <cell r="N1313">
            <v>0</v>
          </cell>
        </row>
        <row r="1314">
          <cell r="N1314">
            <v>0</v>
          </cell>
        </row>
        <row r="1315">
          <cell r="N1315">
            <v>0</v>
          </cell>
        </row>
        <row r="1316">
          <cell r="N1316">
            <v>0</v>
          </cell>
        </row>
        <row r="1317">
          <cell r="N1317">
            <v>0</v>
          </cell>
        </row>
        <row r="1318">
          <cell r="N1318">
            <v>0</v>
          </cell>
        </row>
        <row r="1319">
          <cell r="N1319">
            <v>0</v>
          </cell>
        </row>
        <row r="1320">
          <cell r="N1320">
            <v>0</v>
          </cell>
        </row>
        <row r="1321">
          <cell r="N1321">
            <v>0</v>
          </cell>
        </row>
        <row r="1322">
          <cell r="N1322">
            <v>0</v>
          </cell>
        </row>
        <row r="1323">
          <cell r="N1323">
            <v>0</v>
          </cell>
        </row>
        <row r="1324">
          <cell r="N1324">
            <v>0</v>
          </cell>
        </row>
        <row r="1325">
          <cell r="N1325">
            <v>0</v>
          </cell>
        </row>
        <row r="1326">
          <cell r="N1326">
            <v>0</v>
          </cell>
        </row>
        <row r="1327">
          <cell r="N1327">
            <v>0</v>
          </cell>
        </row>
        <row r="1328">
          <cell r="N1328">
            <v>0</v>
          </cell>
        </row>
        <row r="1329">
          <cell r="N1329">
            <v>0</v>
          </cell>
        </row>
        <row r="1330">
          <cell r="N1330">
            <v>0</v>
          </cell>
        </row>
        <row r="1331">
          <cell r="N1331">
            <v>0</v>
          </cell>
        </row>
        <row r="1332">
          <cell r="N1332">
            <v>0</v>
          </cell>
        </row>
        <row r="1333">
          <cell r="N1333">
            <v>0</v>
          </cell>
        </row>
        <row r="1334">
          <cell r="N1334">
            <v>0</v>
          </cell>
        </row>
        <row r="1335">
          <cell r="N1335">
            <v>0</v>
          </cell>
        </row>
        <row r="1336">
          <cell r="N1336">
            <v>0</v>
          </cell>
        </row>
        <row r="1337">
          <cell r="N1337">
            <v>0</v>
          </cell>
        </row>
        <row r="1338">
          <cell r="N1338">
            <v>0</v>
          </cell>
        </row>
        <row r="1339">
          <cell r="N1339">
            <v>0</v>
          </cell>
        </row>
        <row r="1340">
          <cell r="N1340">
            <v>0</v>
          </cell>
        </row>
        <row r="1341">
          <cell r="N1341">
            <v>0</v>
          </cell>
        </row>
        <row r="1342">
          <cell r="N1342">
            <v>0</v>
          </cell>
        </row>
        <row r="1343">
          <cell r="N1343">
            <v>0</v>
          </cell>
        </row>
        <row r="1344">
          <cell r="N1344">
            <v>0</v>
          </cell>
        </row>
        <row r="1345">
          <cell r="N1345">
            <v>0</v>
          </cell>
        </row>
        <row r="1346">
          <cell r="N1346">
            <v>0</v>
          </cell>
        </row>
        <row r="1347">
          <cell r="N1347">
            <v>0</v>
          </cell>
        </row>
        <row r="1348">
          <cell r="N1348">
            <v>0</v>
          </cell>
        </row>
        <row r="1349">
          <cell r="N1349">
            <v>0</v>
          </cell>
        </row>
        <row r="1350">
          <cell r="N1350">
            <v>0</v>
          </cell>
        </row>
        <row r="1351">
          <cell r="N1351">
            <v>0</v>
          </cell>
        </row>
        <row r="1352">
          <cell r="N1352">
            <v>0</v>
          </cell>
        </row>
        <row r="1353">
          <cell r="N1353">
            <v>0</v>
          </cell>
        </row>
        <row r="1354">
          <cell r="N1354">
            <v>0</v>
          </cell>
        </row>
        <row r="1355">
          <cell r="N1355">
            <v>0</v>
          </cell>
        </row>
        <row r="1356">
          <cell r="N1356">
            <v>41120070.760000005</v>
          </cell>
        </row>
        <row r="1357">
          <cell r="N1357">
            <v>3993.3</v>
          </cell>
        </row>
        <row r="1358">
          <cell r="N1358">
            <v>0</v>
          </cell>
        </row>
        <row r="1359">
          <cell r="N1359">
            <v>0</v>
          </cell>
        </row>
        <row r="1360">
          <cell r="N1360">
            <v>0</v>
          </cell>
        </row>
        <row r="1361">
          <cell r="N1361">
            <v>0</v>
          </cell>
        </row>
        <row r="1362">
          <cell r="N1362">
            <v>0</v>
          </cell>
        </row>
        <row r="1363">
          <cell r="N1363">
            <v>0</v>
          </cell>
        </row>
        <row r="1364">
          <cell r="N1364">
            <v>0</v>
          </cell>
        </row>
        <row r="1365">
          <cell r="N1365">
            <v>0</v>
          </cell>
        </row>
        <row r="1366">
          <cell r="N1366">
            <v>0</v>
          </cell>
        </row>
        <row r="1367">
          <cell r="N1367">
            <v>0</v>
          </cell>
        </row>
        <row r="1368">
          <cell r="N1368">
            <v>0</v>
          </cell>
        </row>
        <row r="1369">
          <cell r="N1369">
            <v>0</v>
          </cell>
        </row>
        <row r="1370">
          <cell r="N1370">
            <v>0</v>
          </cell>
        </row>
        <row r="1371">
          <cell r="N1371">
            <v>3993.3</v>
          </cell>
        </row>
        <row r="1372">
          <cell r="N1372">
            <v>0</v>
          </cell>
        </row>
        <row r="1373">
          <cell r="N1373">
            <v>0</v>
          </cell>
        </row>
        <row r="1374">
          <cell r="N1374">
            <v>3993.3</v>
          </cell>
        </row>
        <row r="1375">
          <cell r="N1375">
            <v>3993.3</v>
          </cell>
        </row>
        <row r="1376">
          <cell r="N1376">
            <v>4978370</v>
          </cell>
        </row>
        <row r="1377">
          <cell r="N1377">
            <v>0</v>
          </cell>
        </row>
        <row r="1378">
          <cell r="N1378">
            <v>0</v>
          </cell>
        </row>
        <row r="1379">
          <cell r="N1379">
            <v>0</v>
          </cell>
        </row>
        <row r="1380">
          <cell r="N1380">
            <v>4978370</v>
          </cell>
        </row>
        <row r="1381">
          <cell r="N1381">
            <v>0</v>
          </cell>
        </row>
        <row r="1382">
          <cell r="N1382">
            <v>0</v>
          </cell>
        </row>
        <row r="1383">
          <cell r="N1383">
            <v>0</v>
          </cell>
        </row>
        <row r="1384">
          <cell r="N1384">
            <v>0</v>
          </cell>
        </row>
        <row r="1385">
          <cell r="N1385">
            <v>0</v>
          </cell>
        </row>
        <row r="1386">
          <cell r="N1386">
            <v>0</v>
          </cell>
        </row>
        <row r="1387">
          <cell r="N1387">
            <v>0</v>
          </cell>
        </row>
        <row r="1388">
          <cell r="N1388">
            <v>0</v>
          </cell>
        </row>
        <row r="1389">
          <cell r="N1389">
            <v>0</v>
          </cell>
        </row>
        <row r="1390">
          <cell r="N1390">
            <v>0</v>
          </cell>
        </row>
        <row r="1391">
          <cell r="N1391">
            <v>0</v>
          </cell>
        </row>
        <row r="1392">
          <cell r="N1392">
            <v>0</v>
          </cell>
        </row>
        <row r="1393">
          <cell r="N1393">
            <v>4978370</v>
          </cell>
        </row>
        <row r="1394">
          <cell r="N1394">
            <v>0</v>
          </cell>
        </row>
        <row r="1395">
          <cell r="N1395">
            <v>360000</v>
          </cell>
        </row>
        <row r="1396">
          <cell r="N1396">
            <v>720000</v>
          </cell>
        </row>
        <row r="1397">
          <cell r="N1397">
            <v>240000</v>
          </cell>
        </row>
        <row r="1398">
          <cell r="N1398">
            <v>240000</v>
          </cell>
        </row>
        <row r="1399">
          <cell r="N1399">
            <v>2450000</v>
          </cell>
        </row>
        <row r="1400">
          <cell r="N1400">
            <v>0</v>
          </cell>
        </row>
        <row r="1401">
          <cell r="N1401">
            <v>0</v>
          </cell>
        </row>
        <row r="1402">
          <cell r="N1402">
            <v>968370</v>
          </cell>
        </row>
        <row r="1403">
          <cell r="N1403">
            <v>0</v>
          </cell>
        </row>
        <row r="1404">
          <cell r="N1404">
            <v>0</v>
          </cell>
        </row>
        <row r="1405">
          <cell r="N1405">
            <v>0</v>
          </cell>
        </row>
        <row r="1406">
          <cell r="N1406">
            <v>9870619.4600000009</v>
          </cell>
        </row>
        <row r="1407">
          <cell r="N1407">
            <v>4851554</v>
          </cell>
        </row>
        <row r="1408">
          <cell r="N1408">
            <v>1069110</v>
          </cell>
        </row>
        <row r="1409">
          <cell r="N1409">
            <v>33000</v>
          </cell>
        </row>
        <row r="1410">
          <cell r="N1410">
            <v>155000</v>
          </cell>
        </row>
        <row r="1411">
          <cell r="N1411">
            <v>0</v>
          </cell>
        </row>
        <row r="1412">
          <cell r="N1412">
            <v>0</v>
          </cell>
        </row>
        <row r="1413">
          <cell r="N1413">
            <v>0</v>
          </cell>
        </row>
        <row r="1414">
          <cell r="N1414">
            <v>0</v>
          </cell>
        </row>
        <row r="1415">
          <cell r="N1415">
            <v>0</v>
          </cell>
        </row>
        <row r="1416">
          <cell r="N1416">
            <v>0</v>
          </cell>
        </row>
        <row r="1417">
          <cell r="N1417">
            <v>0</v>
          </cell>
        </row>
        <row r="1418">
          <cell r="N1418">
            <v>0</v>
          </cell>
        </row>
        <row r="1419">
          <cell r="N1419">
            <v>0</v>
          </cell>
        </row>
        <row r="1420">
          <cell r="N1420">
            <v>0</v>
          </cell>
        </row>
        <row r="1421">
          <cell r="N1421">
            <v>358080</v>
          </cell>
        </row>
        <row r="1422">
          <cell r="N1422">
            <v>0</v>
          </cell>
        </row>
        <row r="1423">
          <cell r="N1423">
            <v>0</v>
          </cell>
        </row>
        <row r="1424">
          <cell r="N1424">
            <v>15000</v>
          </cell>
        </row>
        <row r="1425">
          <cell r="N1425">
            <v>10200</v>
          </cell>
        </row>
        <row r="1426">
          <cell r="N1426">
            <v>5000</v>
          </cell>
        </row>
        <row r="1427">
          <cell r="N1427">
            <v>38000</v>
          </cell>
        </row>
        <row r="1428">
          <cell r="N1428">
            <v>0</v>
          </cell>
        </row>
        <row r="1429">
          <cell r="N1429">
            <v>0</v>
          </cell>
        </row>
        <row r="1430">
          <cell r="N1430">
            <v>0</v>
          </cell>
        </row>
        <row r="1431">
          <cell r="N1431">
            <v>0</v>
          </cell>
        </row>
        <row r="1432">
          <cell r="N1432">
            <v>0</v>
          </cell>
        </row>
        <row r="1433">
          <cell r="N1433">
            <v>120000</v>
          </cell>
        </row>
        <row r="1434">
          <cell r="N1434">
            <v>49000</v>
          </cell>
        </row>
        <row r="1435">
          <cell r="N1435">
            <v>285830</v>
          </cell>
        </row>
        <row r="1436">
          <cell r="N1436">
            <v>0</v>
          </cell>
        </row>
        <row r="1437">
          <cell r="N1437">
            <v>0</v>
          </cell>
        </row>
        <row r="1438">
          <cell r="N1438">
            <v>0</v>
          </cell>
        </row>
        <row r="1439">
          <cell r="N1439">
            <v>0</v>
          </cell>
        </row>
        <row r="1440">
          <cell r="N1440">
            <v>49532</v>
          </cell>
        </row>
        <row r="1441">
          <cell r="N1441">
            <v>0</v>
          </cell>
        </row>
        <row r="1442">
          <cell r="N1442">
            <v>0</v>
          </cell>
        </row>
        <row r="1443">
          <cell r="N1443">
            <v>0</v>
          </cell>
        </row>
        <row r="1444">
          <cell r="N1444">
            <v>0</v>
          </cell>
        </row>
        <row r="1445">
          <cell r="N1445">
            <v>49532</v>
          </cell>
        </row>
        <row r="1446">
          <cell r="N1446">
            <v>0</v>
          </cell>
        </row>
        <row r="1447">
          <cell r="N1447">
            <v>0</v>
          </cell>
        </row>
        <row r="1448">
          <cell r="N1448">
            <v>0</v>
          </cell>
        </row>
        <row r="1449">
          <cell r="N1449">
            <v>0</v>
          </cell>
        </row>
        <row r="1450">
          <cell r="N1450">
            <v>0</v>
          </cell>
        </row>
        <row r="1451">
          <cell r="N1451">
            <v>0</v>
          </cell>
        </row>
        <row r="1452">
          <cell r="N1452">
            <v>0</v>
          </cell>
        </row>
        <row r="1453">
          <cell r="N1453">
            <v>0</v>
          </cell>
        </row>
        <row r="1454">
          <cell r="N1454">
            <v>0</v>
          </cell>
        </row>
        <row r="1455">
          <cell r="N1455">
            <v>0</v>
          </cell>
        </row>
        <row r="1456">
          <cell r="N1456">
            <v>3732912</v>
          </cell>
        </row>
        <row r="1457">
          <cell r="N1457">
            <v>0</v>
          </cell>
        </row>
        <row r="1458">
          <cell r="N1458">
            <v>0</v>
          </cell>
        </row>
        <row r="1459">
          <cell r="N1459">
            <v>0</v>
          </cell>
        </row>
        <row r="1460">
          <cell r="N1460">
            <v>0</v>
          </cell>
        </row>
        <row r="1461">
          <cell r="N1461">
            <v>0</v>
          </cell>
        </row>
        <row r="1462">
          <cell r="N1462">
            <v>0</v>
          </cell>
        </row>
        <row r="1463">
          <cell r="N1463">
            <v>0</v>
          </cell>
        </row>
        <row r="1464">
          <cell r="N1464">
            <v>0</v>
          </cell>
        </row>
        <row r="1465">
          <cell r="N1465">
            <v>0</v>
          </cell>
        </row>
        <row r="1466">
          <cell r="N1466">
            <v>0</v>
          </cell>
        </row>
        <row r="1467">
          <cell r="N1467">
            <v>0</v>
          </cell>
        </row>
        <row r="1468">
          <cell r="N1468">
            <v>0</v>
          </cell>
        </row>
        <row r="1469">
          <cell r="N1469">
            <v>300000</v>
          </cell>
        </row>
        <row r="1470">
          <cell r="N1470">
            <v>0</v>
          </cell>
        </row>
        <row r="1471">
          <cell r="N1471">
            <v>0</v>
          </cell>
        </row>
        <row r="1472">
          <cell r="N1472">
            <v>0</v>
          </cell>
        </row>
        <row r="1473">
          <cell r="N1473">
            <v>0</v>
          </cell>
        </row>
        <row r="1474">
          <cell r="N1474">
            <v>0</v>
          </cell>
        </row>
        <row r="1475">
          <cell r="N1475">
            <v>0</v>
          </cell>
        </row>
        <row r="1476">
          <cell r="N1476">
            <v>0</v>
          </cell>
        </row>
        <row r="1477">
          <cell r="N1477">
            <v>0</v>
          </cell>
        </row>
        <row r="1478">
          <cell r="N1478">
            <v>0</v>
          </cell>
        </row>
        <row r="1479">
          <cell r="N1479">
            <v>0</v>
          </cell>
        </row>
        <row r="1480">
          <cell r="N1480">
            <v>0</v>
          </cell>
        </row>
        <row r="1481">
          <cell r="N1481">
            <v>0</v>
          </cell>
        </row>
        <row r="1482">
          <cell r="N1482">
            <v>0</v>
          </cell>
        </row>
        <row r="1483">
          <cell r="N1483">
            <v>0</v>
          </cell>
        </row>
        <row r="1484">
          <cell r="N1484">
            <v>1853765</v>
          </cell>
        </row>
        <row r="1485">
          <cell r="N1485">
            <v>1579147</v>
          </cell>
        </row>
        <row r="1486">
          <cell r="N1486">
            <v>0</v>
          </cell>
        </row>
        <row r="1487">
          <cell r="N1487">
            <v>0</v>
          </cell>
        </row>
        <row r="1488">
          <cell r="N1488">
            <v>0</v>
          </cell>
        </row>
        <row r="1489">
          <cell r="N1489">
            <v>0</v>
          </cell>
        </row>
        <row r="1490">
          <cell r="N1490">
            <v>0</v>
          </cell>
        </row>
        <row r="1491">
          <cell r="N1491">
            <v>0</v>
          </cell>
        </row>
        <row r="1492">
          <cell r="N1492">
            <v>0</v>
          </cell>
        </row>
        <row r="1493">
          <cell r="N1493">
            <v>0</v>
          </cell>
        </row>
        <row r="1494">
          <cell r="N1494">
            <v>23742.58</v>
          </cell>
        </row>
        <row r="1495">
          <cell r="N1495">
            <v>23742.58</v>
          </cell>
        </row>
        <row r="1496">
          <cell r="N1496">
            <v>0</v>
          </cell>
        </row>
        <row r="1497">
          <cell r="N1497">
            <v>23742.58</v>
          </cell>
        </row>
        <row r="1498">
          <cell r="N1498">
            <v>0</v>
          </cell>
        </row>
        <row r="1499">
          <cell r="N1499">
            <v>0</v>
          </cell>
        </row>
        <row r="1500">
          <cell r="N1500">
            <v>0</v>
          </cell>
        </row>
        <row r="1501">
          <cell r="N1501">
            <v>0</v>
          </cell>
        </row>
        <row r="1502">
          <cell r="N1502">
            <v>0</v>
          </cell>
        </row>
        <row r="1503">
          <cell r="N1503">
            <v>0</v>
          </cell>
        </row>
        <row r="1504">
          <cell r="N1504">
            <v>0</v>
          </cell>
        </row>
        <row r="1505">
          <cell r="N1505">
            <v>0</v>
          </cell>
        </row>
        <row r="1506">
          <cell r="N1506">
            <v>0</v>
          </cell>
        </row>
        <row r="1507">
          <cell r="N1507">
            <v>38666.660000000003</v>
          </cell>
        </row>
        <row r="1508">
          <cell r="N1508">
            <v>38666.660000000003</v>
          </cell>
        </row>
        <row r="1509">
          <cell r="N1509">
            <v>0</v>
          </cell>
        </row>
        <row r="1510">
          <cell r="N1510">
            <v>38666.660000000003</v>
          </cell>
        </row>
        <row r="1511">
          <cell r="N1511">
            <v>0</v>
          </cell>
        </row>
        <row r="1512">
          <cell r="N1512">
            <v>0</v>
          </cell>
        </row>
        <row r="1513">
          <cell r="N1513">
            <v>0</v>
          </cell>
        </row>
        <row r="1514">
          <cell r="N1514">
            <v>0</v>
          </cell>
        </row>
        <row r="1515">
          <cell r="N1515">
            <v>0</v>
          </cell>
        </row>
        <row r="1516">
          <cell r="N1516">
            <v>8897808.8299999982</v>
          </cell>
        </row>
        <row r="1517">
          <cell r="N1517">
            <v>0</v>
          </cell>
        </row>
        <row r="1518">
          <cell r="N1518">
            <v>4394118.67</v>
          </cell>
        </row>
        <row r="1519">
          <cell r="N1519">
            <v>4259774.43</v>
          </cell>
        </row>
        <row r="1520">
          <cell r="N1520">
            <v>0</v>
          </cell>
        </row>
        <row r="1521">
          <cell r="N1521">
            <v>0</v>
          </cell>
        </row>
        <row r="1522">
          <cell r="N1522">
            <v>0</v>
          </cell>
        </row>
        <row r="1523">
          <cell r="N1523">
            <v>0</v>
          </cell>
        </row>
        <row r="1524">
          <cell r="N1524">
            <v>0</v>
          </cell>
        </row>
        <row r="1525">
          <cell r="N1525">
            <v>8943.17</v>
          </cell>
        </row>
        <row r="1526">
          <cell r="N1526">
            <v>0</v>
          </cell>
        </row>
        <row r="1527">
          <cell r="N1527">
            <v>0</v>
          </cell>
        </row>
        <row r="1528">
          <cell r="N1528">
            <v>0</v>
          </cell>
        </row>
        <row r="1529">
          <cell r="N1529">
            <v>0</v>
          </cell>
        </row>
        <row r="1530">
          <cell r="N1530">
            <v>4253.33</v>
          </cell>
        </row>
        <row r="1531">
          <cell r="N1531">
            <v>0</v>
          </cell>
        </row>
        <row r="1532">
          <cell r="N1532">
            <v>120526.7</v>
          </cell>
        </row>
        <row r="1533">
          <cell r="N1533">
            <v>0</v>
          </cell>
        </row>
        <row r="1534">
          <cell r="N1534">
            <v>0</v>
          </cell>
        </row>
        <row r="1535">
          <cell r="N1535">
            <v>0</v>
          </cell>
        </row>
        <row r="1536">
          <cell r="N1536">
            <v>31900.36</v>
          </cell>
        </row>
        <row r="1537">
          <cell r="N1537">
            <v>0</v>
          </cell>
        </row>
        <row r="1538">
          <cell r="N1538">
            <v>0</v>
          </cell>
        </row>
        <row r="1539">
          <cell r="N1539">
            <v>78292.17</v>
          </cell>
        </row>
        <row r="1540">
          <cell r="N1540">
            <v>0</v>
          </cell>
        </row>
        <row r="1541">
          <cell r="N1541">
            <v>0</v>
          </cell>
        </row>
        <row r="1542">
          <cell r="N1542">
            <v>0</v>
          </cell>
        </row>
        <row r="1543">
          <cell r="N1543">
            <v>0</v>
          </cell>
        </row>
        <row r="1544">
          <cell r="N1544">
            <v>0</v>
          </cell>
        </row>
        <row r="1545">
          <cell r="N1545">
            <v>0</v>
          </cell>
        </row>
        <row r="1546">
          <cell r="N1546">
            <v>46400</v>
          </cell>
        </row>
        <row r="1547">
          <cell r="N1547">
            <v>332479.2</v>
          </cell>
        </row>
        <row r="1548">
          <cell r="N1548">
            <v>147235.44</v>
          </cell>
        </row>
        <row r="1549">
          <cell r="N1549">
            <v>488357.91</v>
          </cell>
        </row>
        <row r="1550">
          <cell r="N1550">
            <v>112245.25</v>
          </cell>
        </row>
        <row r="1551">
          <cell r="N1551">
            <v>357052.14</v>
          </cell>
        </row>
        <row r="1552">
          <cell r="N1552">
            <v>88828.74</v>
          </cell>
        </row>
        <row r="1553">
          <cell r="N1553">
            <v>14500</v>
          </cell>
        </row>
        <row r="1554">
          <cell r="N1554">
            <v>17400</v>
          </cell>
        </row>
        <row r="1555">
          <cell r="N1555">
            <v>46223.1</v>
          </cell>
        </row>
        <row r="1556">
          <cell r="N1556">
            <v>13239.79</v>
          </cell>
        </row>
        <row r="1557">
          <cell r="N1557">
            <v>8120</v>
          </cell>
        </row>
        <row r="1558">
          <cell r="N1558">
            <v>278400</v>
          </cell>
        </row>
        <row r="1559">
          <cell r="N1559">
            <v>183190.27</v>
          </cell>
        </row>
        <row r="1560">
          <cell r="N1560">
            <v>1754.11</v>
          </cell>
        </row>
        <row r="1561">
          <cell r="N1561">
            <v>533353.69999999995</v>
          </cell>
        </row>
        <row r="1562">
          <cell r="N1562">
            <v>63029.96</v>
          </cell>
        </row>
        <row r="1563">
          <cell r="N1563">
            <v>11962.5</v>
          </cell>
        </row>
        <row r="1564">
          <cell r="N1564">
            <v>3083.67</v>
          </cell>
        </row>
        <row r="1565">
          <cell r="N1565">
            <v>150837.12</v>
          </cell>
        </row>
        <row r="1566">
          <cell r="N1566">
            <v>169153.52</v>
          </cell>
        </row>
        <row r="1567">
          <cell r="N1567">
            <v>6577.2</v>
          </cell>
        </row>
        <row r="1568">
          <cell r="N1568">
            <v>11799.15</v>
          </cell>
        </row>
        <row r="1569">
          <cell r="N1569">
            <v>228009.60000000001</v>
          </cell>
        </row>
        <row r="1570">
          <cell r="N1570">
            <v>372620.25</v>
          </cell>
        </row>
        <row r="1571">
          <cell r="N1571">
            <v>330006.08</v>
          </cell>
        </row>
        <row r="1573">
          <cell r="N1573">
            <v>134344.24</v>
          </cell>
        </row>
        <row r="1574">
          <cell r="N1574">
            <v>0</v>
          </cell>
        </row>
        <row r="1575">
          <cell r="N1575">
            <v>0</v>
          </cell>
        </row>
        <row r="1576">
          <cell r="N1576">
            <v>0</v>
          </cell>
        </row>
        <row r="1577">
          <cell r="N1577">
            <v>0</v>
          </cell>
        </row>
        <row r="1578">
          <cell r="N1578">
            <v>0</v>
          </cell>
        </row>
        <row r="1579">
          <cell r="N1579">
            <v>0</v>
          </cell>
        </row>
        <row r="1580">
          <cell r="N1580">
            <v>0</v>
          </cell>
        </row>
        <row r="1581">
          <cell r="N1581">
            <v>0</v>
          </cell>
        </row>
        <row r="1582">
          <cell r="N1582">
            <v>0</v>
          </cell>
        </row>
        <row r="1583">
          <cell r="N1583">
            <v>134344.24</v>
          </cell>
        </row>
        <row r="1584">
          <cell r="N1584">
            <v>0</v>
          </cell>
        </row>
        <row r="1585">
          <cell r="N1585">
            <v>0</v>
          </cell>
        </row>
        <row r="1586">
          <cell r="N1586">
            <v>0</v>
          </cell>
        </row>
        <row r="1587">
          <cell r="N1587">
            <v>0</v>
          </cell>
        </row>
        <row r="1588">
          <cell r="N1588">
            <v>0</v>
          </cell>
        </row>
        <row r="1589">
          <cell r="N1589">
            <v>0</v>
          </cell>
        </row>
        <row r="1590">
          <cell r="N1590">
            <v>0</v>
          </cell>
        </row>
        <row r="1591">
          <cell r="N1591">
            <v>0</v>
          </cell>
        </row>
        <row r="1592">
          <cell r="N1592">
            <v>559345.42000000004</v>
          </cell>
        </row>
        <row r="1593">
          <cell r="N1593">
            <v>559345.42000000004</v>
          </cell>
        </row>
        <row r="1594">
          <cell r="N1594">
            <v>559345.42000000004</v>
          </cell>
        </row>
        <row r="1595">
          <cell r="N1595">
            <v>3192.13</v>
          </cell>
        </row>
        <row r="1596">
          <cell r="N1596">
            <v>3192.13</v>
          </cell>
        </row>
        <row r="1597">
          <cell r="N1597">
            <v>3192.13</v>
          </cell>
        </row>
        <row r="1598">
          <cell r="N1598">
            <v>0</v>
          </cell>
        </row>
        <row r="1599">
          <cell r="N1599">
            <v>0</v>
          </cell>
        </row>
        <row r="1600">
          <cell r="N1600">
            <v>0</v>
          </cell>
        </row>
        <row r="1601">
          <cell r="N1601">
            <v>0</v>
          </cell>
        </row>
        <row r="1602">
          <cell r="N1602">
            <v>0</v>
          </cell>
        </row>
        <row r="1603">
          <cell r="N1603">
            <v>0</v>
          </cell>
        </row>
        <row r="1604">
          <cell r="N1604">
            <v>0</v>
          </cell>
        </row>
        <row r="1605">
          <cell r="N1605">
            <v>0</v>
          </cell>
        </row>
        <row r="1606">
          <cell r="N1606">
            <v>26267088</v>
          </cell>
        </row>
        <row r="1607">
          <cell r="N1607">
            <v>26267088</v>
          </cell>
        </row>
        <row r="1608">
          <cell r="N1608">
            <v>26267088</v>
          </cell>
        </row>
        <row r="1609">
          <cell r="N1609">
            <v>23984237</v>
          </cell>
        </row>
        <row r="1610">
          <cell r="N1610">
            <v>15000000</v>
          </cell>
        </row>
        <row r="1611">
          <cell r="N1611">
            <v>7500000</v>
          </cell>
        </row>
        <row r="1612">
          <cell r="N1612">
            <v>1484237</v>
          </cell>
        </row>
        <row r="1613">
          <cell r="N1613">
            <v>2282851</v>
          </cell>
        </row>
        <row r="1614">
          <cell r="N1614">
            <v>2282851</v>
          </cell>
        </row>
        <row r="1615">
          <cell r="N1615">
            <v>0</v>
          </cell>
        </row>
        <row r="1616">
          <cell r="N1616">
            <v>0</v>
          </cell>
        </row>
        <row r="1617">
          <cell r="N1617">
            <v>0</v>
          </cell>
        </row>
        <row r="1618">
          <cell r="N1618">
            <v>0</v>
          </cell>
        </row>
        <row r="1619">
          <cell r="N1619">
            <v>0</v>
          </cell>
        </row>
        <row r="1620">
          <cell r="N1620">
            <v>0</v>
          </cell>
        </row>
        <row r="1621">
          <cell r="N1621">
            <v>0</v>
          </cell>
        </row>
        <row r="1622">
          <cell r="N1622">
            <v>0</v>
          </cell>
        </row>
        <row r="1623">
          <cell r="N1623">
            <v>20603278.98</v>
          </cell>
        </row>
        <row r="1624">
          <cell r="N1624">
            <v>0</v>
          </cell>
        </row>
        <row r="1625">
          <cell r="N1625">
            <v>0</v>
          </cell>
        </row>
        <row r="1626">
          <cell r="N1626">
            <v>0</v>
          </cell>
        </row>
        <row r="1627">
          <cell r="N1627">
            <v>0</v>
          </cell>
        </row>
        <row r="1628">
          <cell r="N1628">
            <v>0</v>
          </cell>
        </row>
        <row r="1629">
          <cell r="N1629">
            <v>0</v>
          </cell>
        </row>
        <row r="1630">
          <cell r="N1630">
            <v>0</v>
          </cell>
        </row>
        <row r="1631">
          <cell r="N1631">
            <v>2006671.3599999999</v>
          </cell>
        </row>
        <row r="1632">
          <cell r="N1632">
            <v>0</v>
          </cell>
        </row>
        <row r="1633">
          <cell r="N1633">
            <v>0</v>
          </cell>
        </row>
        <row r="1634">
          <cell r="N1634">
            <v>0</v>
          </cell>
        </row>
        <row r="1635">
          <cell r="N1635">
            <v>0</v>
          </cell>
        </row>
        <row r="1636">
          <cell r="N1636">
            <v>0</v>
          </cell>
        </row>
        <row r="1637">
          <cell r="N1637">
            <v>0</v>
          </cell>
        </row>
        <row r="1638">
          <cell r="N1638">
            <v>0</v>
          </cell>
        </row>
        <row r="1639">
          <cell r="N1639">
            <v>0</v>
          </cell>
        </row>
        <row r="1640">
          <cell r="N1640">
            <v>0</v>
          </cell>
        </row>
        <row r="1641">
          <cell r="N1641">
            <v>0</v>
          </cell>
        </row>
        <row r="1642">
          <cell r="N1642">
            <v>0</v>
          </cell>
        </row>
        <row r="1643">
          <cell r="N1643">
            <v>0</v>
          </cell>
        </row>
        <row r="1644">
          <cell r="N1644">
            <v>0</v>
          </cell>
        </row>
        <row r="1645">
          <cell r="N1645">
            <v>306000</v>
          </cell>
        </row>
        <row r="1646">
          <cell r="N1646">
            <v>306000</v>
          </cell>
        </row>
        <row r="1647">
          <cell r="N1647">
            <v>306000</v>
          </cell>
        </row>
        <row r="1648">
          <cell r="N1648">
            <v>90000</v>
          </cell>
        </row>
        <row r="1649">
          <cell r="N1649">
            <v>50000</v>
          </cell>
        </row>
        <row r="1650">
          <cell r="N1650">
            <v>8000</v>
          </cell>
        </row>
        <row r="1651">
          <cell r="N1651">
            <v>4000</v>
          </cell>
        </row>
        <row r="1652">
          <cell r="N1652">
            <v>2000</v>
          </cell>
        </row>
        <row r="1653">
          <cell r="N1653">
            <v>4000</v>
          </cell>
        </row>
        <row r="1654">
          <cell r="N1654">
            <v>4000</v>
          </cell>
        </row>
        <row r="1655">
          <cell r="N1655">
            <v>2000</v>
          </cell>
        </row>
        <row r="1656">
          <cell r="N1656">
            <v>2000</v>
          </cell>
        </row>
        <row r="1657">
          <cell r="N1657">
            <v>32000</v>
          </cell>
        </row>
        <row r="1658">
          <cell r="N1658">
            <v>108000</v>
          </cell>
        </row>
        <row r="1659">
          <cell r="N1659">
            <v>103066</v>
          </cell>
        </row>
        <row r="1660">
          <cell r="N1660">
            <v>103066</v>
          </cell>
        </row>
        <row r="1661">
          <cell r="N1661">
            <v>103066</v>
          </cell>
        </row>
        <row r="1662">
          <cell r="N1662">
            <v>0</v>
          </cell>
        </row>
        <row r="1663">
          <cell r="N1663">
            <v>0</v>
          </cell>
        </row>
        <row r="1664">
          <cell r="N1664">
            <v>9971.36</v>
          </cell>
        </row>
        <row r="1665">
          <cell r="N1665">
            <v>0</v>
          </cell>
        </row>
        <row r="1666">
          <cell r="N1666">
            <v>0</v>
          </cell>
        </row>
        <row r="1667">
          <cell r="N1667">
            <v>0</v>
          </cell>
        </row>
        <row r="1668">
          <cell r="N1668">
            <v>0</v>
          </cell>
        </row>
        <row r="1669">
          <cell r="N1669">
            <v>9971.36</v>
          </cell>
        </row>
        <row r="1670">
          <cell r="N1670">
            <v>9971.36</v>
          </cell>
        </row>
        <row r="1671">
          <cell r="N1671">
            <v>9971.36</v>
          </cell>
        </row>
        <row r="1672">
          <cell r="N1672">
            <v>0</v>
          </cell>
        </row>
        <row r="1673">
          <cell r="N1673">
            <v>0</v>
          </cell>
        </row>
        <row r="1674">
          <cell r="N1674">
            <v>0</v>
          </cell>
        </row>
        <row r="1675">
          <cell r="N1675">
            <v>0</v>
          </cell>
        </row>
        <row r="1676">
          <cell r="N1676">
            <v>0</v>
          </cell>
        </row>
        <row r="1677">
          <cell r="N1677">
            <v>1172760</v>
          </cell>
        </row>
        <row r="1678">
          <cell r="N1678">
            <v>1033560</v>
          </cell>
        </row>
        <row r="1679">
          <cell r="N1679">
            <v>1033560</v>
          </cell>
        </row>
        <row r="1680">
          <cell r="N1680">
            <v>205440</v>
          </cell>
        </row>
        <row r="1681">
          <cell r="N1681">
            <v>205440</v>
          </cell>
        </row>
        <row r="1682">
          <cell r="N1682">
            <v>74340</v>
          </cell>
        </row>
        <row r="1683">
          <cell r="N1683">
            <v>88800</v>
          </cell>
        </row>
        <row r="1684">
          <cell r="N1684">
            <v>41040</v>
          </cell>
        </row>
        <row r="1685">
          <cell r="N1685">
            <v>25380</v>
          </cell>
        </row>
        <row r="1686">
          <cell r="N1686">
            <v>393120</v>
          </cell>
        </row>
        <row r="1687">
          <cell r="N1687">
            <v>0</v>
          </cell>
        </row>
        <row r="1688">
          <cell r="N1688">
            <v>0</v>
          </cell>
        </row>
        <row r="1689">
          <cell r="N1689">
            <v>0</v>
          </cell>
        </row>
        <row r="1690">
          <cell r="N1690">
            <v>0</v>
          </cell>
        </row>
        <row r="1691">
          <cell r="N1691">
            <v>0</v>
          </cell>
        </row>
        <row r="1692">
          <cell r="N1692">
            <v>0</v>
          </cell>
        </row>
        <row r="1693">
          <cell r="N1693">
            <v>139200</v>
          </cell>
        </row>
        <row r="1694">
          <cell r="N1694">
            <v>139200</v>
          </cell>
        </row>
        <row r="1695">
          <cell r="N1695">
            <v>336632</v>
          </cell>
        </row>
        <row r="1696">
          <cell r="N1696">
            <v>0</v>
          </cell>
        </row>
        <row r="1697">
          <cell r="N1697">
            <v>0</v>
          </cell>
        </row>
        <row r="1698">
          <cell r="N1698">
            <v>0</v>
          </cell>
        </row>
        <row r="1699">
          <cell r="N1699">
            <v>0</v>
          </cell>
        </row>
        <row r="1700">
          <cell r="N1700">
            <v>0</v>
          </cell>
        </row>
        <row r="1701">
          <cell r="N1701">
            <v>0</v>
          </cell>
        </row>
        <row r="1702">
          <cell r="N1702">
            <v>0</v>
          </cell>
        </row>
        <row r="1703">
          <cell r="N1703">
            <v>0</v>
          </cell>
        </row>
        <row r="1704">
          <cell r="N1704">
            <v>336632</v>
          </cell>
        </row>
        <row r="1705">
          <cell r="N1705">
            <v>0</v>
          </cell>
        </row>
        <row r="1706">
          <cell r="N1706">
            <v>261000</v>
          </cell>
        </row>
        <row r="1707">
          <cell r="N1707">
            <v>0</v>
          </cell>
        </row>
        <row r="1708">
          <cell r="N1708">
            <v>0</v>
          </cell>
        </row>
        <row r="1709">
          <cell r="N1709">
            <v>30624</v>
          </cell>
        </row>
        <row r="1710">
          <cell r="N1710">
            <v>0</v>
          </cell>
        </row>
        <row r="1711">
          <cell r="N1711">
            <v>0</v>
          </cell>
        </row>
        <row r="1712">
          <cell r="N1712">
            <v>0</v>
          </cell>
        </row>
        <row r="1713">
          <cell r="N1713">
            <v>0</v>
          </cell>
        </row>
        <row r="1714">
          <cell r="N1714">
            <v>0</v>
          </cell>
        </row>
        <row r="1715">
          <cell r="N1715">
            <v>0</v>
          </cell>
        </row>
        <row r="1716">
          <cell r="N1716">
            <v>0</v>
          </cell>
        </row>
        <row r="1717">
          <cell r="N1717">
            <v>0</v>
          </cell>
        </row>
        <row r="1718">
          <cell r="N1718">
            <v>0</v>
          </cell>
        </row>
        <row r="1719">
          <cell r="N1719">
            <v>0</v>
          </cell>
        </row>
        <row r="1720">
          <cell r="N1720">
            <v>0</v>
          </cell>
        </row>
        <row r="1721">
          <cell r="N1721">
            <v>15080</v>
          </cell>
        </row>
        <row r="1722">
          <cell r="N1722">
            <v>0</v>
          </cell>
        </row>
        <row r="1723">
          <cell r="N1723">
            <v>0</v>
          </cell>
        </row>
        <row r="1724">
          <cell r="N1724">
            <v>0</v>
          </cell>
        </row>
        <row r="1725">
          <cell r="N1725">
            <v>0</v>
          </cell>
        </row>
        <row r="1726">
          <cell r="N1726">
            <v>0</v>
          </cell>
        </row>
        <row r="1727">
          <cell r="N1727">
            <v>0</v>
          </cell>
        </row>
        <row r="1728">
          <cell r="N1728">
            <v>29928</v>
          </cell>
        </row>
        <row r="1729">
          <cell r="N1729">
            <v>78242</v>
          </cell>
        </row>
        <row r="1730">
          <cell r="N1730">
            <v>78242</v>
          </cell>
        </row>
        <row r="1731">
          <cell r="N1731">
            <v>78242</v>
          </cell>
        </row>
        <row r="1732">
          <cell r="N1732">
            <v>4000</v>
          </cell>
        </row>
        <row r="1733">
          <cell r="N1733">
            <v>2000</v>
          </cell>
        </row>
        <row r="1734">
          <cell r="N1734">
            <v>4000</v>
          </cell>
        </row>
        <row r="1735">
          <cell r="N1735">
            <v>6000</v>
          </cell>
        </row>
        <row r="1736">
          <cell r="N1736">
            <v>1000</v>
          </cell>
        </row>
        <row r="1737">
          <cell r="N1737">
            <v>1600</v>
          </cell>
        </row>
        <row r="1738">
          <cell r="N1738">
            <v>2000</v>
          </cell>
        </row>
        <row r="1739">
          <cell r="N1739">
            <v>2000</v>
          </cell>
        </row>
        <row r="1740">
          <cell r="N1740">
            <v>1000</v>
          </cell>
        </row>
        <row r="1741">
          <cell r="N1741">
            <v>200</v>
          </cell>
        </row>
        <row r="1742">
          <cell r="N1742">
            <v>500</v>
          </cell>
        </row>
        <row r="1743">
          <cell r="N1743">
            <v>2000</v>
          </cell>
        </row>
        <row r="1744">
          <cell r="N1744">
            <v>400</v>
          </cell>
        </row>
        <row r="1745">
          <cell r="N1745">
            <v>2000</v>
          </cell>
        </row>
        <row r="1746">
          <cell r="N1746">
            <v>200</v>
          </cell>
        </row>
        <row r="1747">
          <cell r="N1747">
            <v>1000</v>
          </cell>
        </row>
        <row r="1748">
          <cell r="N1748">
            <v>2000</v>
          </cell>
        </row>
        <row r="1749">
          <cell r="N1749">
            <v>1000</v>
          </cell>
        </row>
        <row r="1750">
          <cell r="N1750">
            <v>600</v>
          </cell>
        </row>
        <row r="1751">
          <cell r="N1751">
            <v>2000</v>
          </cell>
        </row>
        <row r="1752">
          <cell r="N1752">
            <v>2000</v>
          </cell>
        </row>
        <row r="1753">
          <cell r="N1753">
            <v>200</v>
          </cell>
        </row>
        <row r="1754">
          <cell r="N1754">
            <v>1000</v>
          </cell>
        </row>
        <row r="1756">
          <cell r="N1756">
            <v>4000</v>
          </cell>
        </row>
        <row r="1757">
          <cell r="N1757">
            <v>8000</v>
          </cell>
        </row>
        <row r="1758">
          <cell r="N1758">
            <v>2500</v>
          </cell>
        </row>
        <row r="1759">
          <cell r="N1759">
            <v>2000</v>
          </cell>
        </row>
        <row r="1760">
          <cell r="N1760">
            <v>2000</v>
          </cell>
        </row>
        <row r="1761">
          <cell r="N1761">
            <v>0</v>
          </cell>
        </row>
        <row r="1762">
          <cell r="N1762">
            <v>21042</v>
          </cell>
        </row>
        <row r="1763">
          <cell r="N1763">
            <v>0</v>
          </cell>
        </row>
        <row r="1764">
          <cell r="N1764">
            <v>0</v>
          </cell>
        </row>
        <row r="1765">
          <cell r="N1765">
            <v>0</v>
          </cell>
        </row>
        <row r="1766">
          <cell r="N1766">
            <v>0</v>
          </cell>
        </row>
        <row r="1767">
          <cell r="N1767">
            <v>0</v>
          </cell>
        </row>
        <row r="1768">
          <cell r="N1768">
            <v>4145001.3200000003</v>
          </cell>
        </row>
        <row r="1769">
          <cell r="N1769">
            <v>0</v>
          </cell>
        </row>
        <row r="1770">
          <cell r="N1770">
            <v>0</v>
          </cell>
        </row>
        <row r="1771">
          <cell r="N1771">
            <v>0</v>
          </cell>
        </row>
        <row r="1772">
          <cell r="N1772">
            <v>0</v>
          </cell>
        </row>
        <row r="1773">
          <cell r="N1773">
            <v>0</v>
          </cell>
        </row>
        <row r="1774">
          <cell r="N1774">
            <v>0</v>
          </cell>
        </row>
        <row r="1775">
          <cell r="N1775">
            <v>0</v>
          </cell>
        </row>
        <row r="1776">
          <cell r="N1776">
            <v>0</v>
          </cell>
        </row>
        <row r="1777">
          <cell r="N1777">
            <v>0</v>
          </cell>
        </row>
        <row r="1778">
          <cell r="N1778">
            <v>0</v>
          </cell>
        </row>
        <row r="1779">
          <cell r="N1779">
            <v>0</v>
          </cell>
        </row>
        <row r="1780">
          <cell r="N1780">
            <v>0</v>
          </cell>
        </row>
        <row r="1781">
          <cell r="N1781">
            <v>0</v>
          </cell>
        </row>
        <row r="1782">
          <cell r="N1782">
            <v>0</v>
          </cell>
        </row>
        <row r="1783">
          <cell r="N1783">
            <v>0</v>
          </cell>
        </row>
        <row r="1784">
          <cell r="N1784">
            <v>0</v>
          </cell>
        </row>
        <row r="1785">
          <cell r="N1785">
            <v>0</v>
          </cell>
        </row>
        <row r="1786">
          <cell r="N1786">
            <v>0</v>
          </cell>
        </row>
        <row r="1787">
          <cell r="N1787">
            <v>4145001.3200000003</v>
          </cell>
        </row>
        <row r="1788">
          <cell r="N1788">
            <v>0</v>
          </cell>
        </row>
        <row r="1789">
          <cell r="N1789">
            <v>0</v>
          </cell>
        </row>
        <row r="1790">
          <cell r="N1790">
            <v>0</v>
          </cell>
        </row>
        <row r="1791">
          <cell r="N1791">
            <v>0</v>
          </cell>
        </row>
        <row r="1792">
          <cell r="N1792">
            <v>0</v>
          </cell>
        </row>
        <row r="1793">
          <cell r="N1793">
            <v>2195000.7200000002</v>
          </cell>
        </row>
        <row r="1794">
          <cell r="N1794">
            <v>2195000.7200000002</v>
          </cell>
        </row>
        <row r="1795">
          <cell r="N1795">
            <v>2195000.7200000002</v>
          </cell>
        </row>
        <row r="1796">
          <cell r="N1796">
            <v>0</v>
          </cell>
        </row>
        <row r="1797">
          <cell r="N1797">
            <v>1950000.6</v>
          </cell>
        </row>
        <row r="1798">
          <cell r="N1798">
            <v>1950000.6</v>
          </cell>
        </row>
        <row r="1799">
          <cell r="N1799">
            <v>0</v>
          </cell>
        </row>
        <row r="1800">
          <cell r="N1800">
            <v>0</v>
          </cell>
        </row>
        <row r="1801">
          <cell r="N1801">
            <v>0</v>
          </cell>
        </row>
        <row r="1802">
          <cell r="N1802">
            <v>0</v>
          </cell>
        </row>
        <row r="1803">
          <cell r="N1803">
            <v>0</v>
          </cell>
        </row>
        <row r="1804">
          <cell r="N1804">
            <v>0</v>
          </cell>
        </row>
        <row r="1805">
          <cell r="N1805">
            <v>10401366.300000001</v>
          </cell>
        </row>
        <row r="1806">
          <cell r="N1806">
            <v>761669.91999999993</v>
          </cell>
        </row>
        <row r="1807">
          <cell r="N1807">
            <v>192502</v>
          </cell>
        </row>
        <row r="1808">
          <cell r="N1808">
            <v>10962</v>
          </cell>
        </row>
        <row r="1809">
          <cell r="N1809">
            <v>57768</v>
          </cell>
        </row>
        <row r="1810">
          <cell r="N1810">
            <v>0</v>
          </cell>
        </row>
        <row r="1811">
          <cell r="N1811">
            <v>0</v>
          </cell>
        </row>
        <row r="1812">
          <cell r="N1812">
            <v>0</v>
          </cell>
        </row>
        <row r="1813">
          <cell r="N1813">
            <v>0</v>
          </cell>
        </row>
        <row r="1814">
          <cell r="N1814">
            <v>0</v>
          </cell>
        </row>
        <row r="1815">
          <cell r="N1815">
            <v>42282</v>
          </cell>
        </row>
        <row r="1816">
          <cell r="N1816">
            <v>0</v>
          </cell>
        </row>
        <row r="1817">
          <cell r="N1817">
            <v>0</v>
          </cell>
        </row>
        <row r="1818">
          <cell r="N1818">
            <v>0</v>
          </cell>
        </row>
        <row r="1819">
          <cell r="N1819">
            <v>0</v>
          </cell>
        </row>
        <row r="1820">
          <cell r="N1820">
            <v>0</v>
          </cell>
        </row>
        <row r="1821">
          <cell r="N1821">
            <v>0</v>
          </cell>
        </row>
        <row r="1822">
          <cell r="N1822">
            <v>51678</v>
          </cell>
        </row>
        <row r="1823">
          <cell r="N1823">
            <v>0</v>
          </cell>
        </row>
        <row r="1824">
          <cell r="N1824">
            <v>0</v>
          </cell>
        </row>
        <row r="1825">
          <cell r="N1825">
            <v>0</v>
          </cell>
        </row>
        <row r="1826">
          <cell r="N1826">
            <v>0</v>
          </cell>
        </row>
        <row r="1827">
          <cell r="N1827">
            <v>0</v>
          </cell>
        </row>
        <row r="1828">
          <cell r="N1828">
            <v>12760</v>
          </cell>
        </row>
        <row r="1829">
          <cell r="N1829">
            <v>0</v>
          </cell>
        </row>
        <row r="1830">
          <cell r="N1830">
            <v>0</v>
          </cell>
        </row>
        <row r="1831">
          <cell r="N1831">
            <v>17052</v>
          </cell>
        </row>
        <row r="1832">
          <cell r="N1832">
            <v>76399.92</v>
          </cell>
        </row>
        <row r="1833">
          <cell r="N1833">
            <v>0</v>
          </cell>
        </row>
        <row r="1834">
          <cell r="N1834">
            <v>0</v>
          </cell>
        </row>
        <row r="1835">
          <cell r="N1835">
            <v>0</v>
          </cell>
        </row>
        <row r="1836">
          <cell r="N1836">
            <v>76399.92</v>
          </cell>
        </row>
        <row r="1837">
          <cell r="N1837">
            <v>0</v>
          </cell>
        </row>
        <row r="1838">
          <cell r="N1838">
            <v>0</v>
          </cell>
        </row>
        <row r="1839">
          <cell r="N1839">
            <v>0</v>
          </cell>
        </row>
        <row r="1840">
          <cell r="N1840">
            <v>303456</v>
          </cell>
        </row>
        <row r="1841">
          <cell r="N1841">
            <v>258456</v>
          </cell>
        </row>
        <row r="1842">
          <cell r="N1842">
            <v>0</v>
          </cell>
        </row>
        <row r="1843">
          <cell r="N1843">
            <v>0</v>
          </cell>
        </row>
        <row r="1844">
          <cell r="N1844">
            <v>0</v>
          </cell>
        </row>
        <row r="1845">
          <cell r="N1845">
            <v>0</v>
          </cell>
        </row>
        <row r="1846">
          <cell r="N1846">
            <v>0</v>
          </cell>
        </row>
        <row r="1847">
          <cell r="N1847">
            <v>0</v>
          </cell>
        </row>
        <row r="1848">
          <cell r="N1848">
            <v>0</v>
          </cell>
        </row>
        <row r="1849">
          <cell r="N1849">
            <v>0</v>
          </cell>
        </row>
        <row r="1850">
          <cell r="N1850">
            <v>0</v>
          </cell>
        </row>
        <row r="1851">
          <cell r="N1851">
            <v>0</v>
          </cell>
        </row>
        <row r="1852">
          <cell r="N1852">
            <v>0</v>
          </cell>
        </row>
        <row r="1853">
          <cell r="N1853">
            <v>0</v>
          </cell>
        </row>
        <row r="1854">
          <cell r="N1854">
            <v>0</v>
          </cell>
        </row>
        <row r="1855">
          <cell r="N1855">
            <v>0</v>
          </cell>
        </row>
        <row r="1856">
          <cell r="N1856">
            <v>0</v>
          </cell>
        </row>
        <row r="1857">
          <cell r="N1857">
            <v>0</v>
          </cell>
        </row>
        <row r="1858">
          <cell r="N1858">
            <v>0</v>
          </cell>
        </row>
        <row r="1859">
          <cell r="N1859">
            <v>0</v>
          </cell>
        </row>
        <row r="1860">
          <cell r="N1860">
            <v>0</v>
          </cell>
        </row>
        <row r="1861">
          <cell r="N1861">
            <v>45000</v>
          </cell>
        </row>
        <row r="1862">
          <cell r="N1862">
            <v>0</v>
          </cell>
        </row>
        <row r="1863">
          <cell r="N1863">
            <v>189312</v>
          </cell>
        </row>
        <row r="1864">
          <cell r="N1864">
            <v>0</v>
          </cell>
        </row>
        <row r="1865">
          <cell r="N1865">
            <v>0</v>
          </cell>
        </row>
        <row r="1866">
          <cell r="N1866">
            <v>0</v>
          </cell>
        </row>
        <row r="1867">
          <cell r="N1867">
            <v>0</v>
          </cell>
        </row>
        <row r="1868">
          <cell r="N1868">
            <v>0</v>
          </cell>
        </row>
        <row r="1869">
          <cell r="N1869">
            <v>0</v>
          </cell>
        </row>
        <row r="1870">
          <cell r="N1870">
            <v>0</v>
          </cell>
        </row>
        <row r="1871">
          <cell r="N1871">
            <v>0</v>
          </cell>
        </row>
        <row r="1872">
          <cell r="N1872">
            <v>0</v>
          </cell>
        </row>
        <row r="1873">
          <cell r="N1873">
            <v>0</v>
          </cell>
        </row>
        <row r="1874">
          <cell r="N1874">
            <v>19488</v>
          </cell>
        </row>
        <row r="1875">
          <cell r="N1875">
            <v>0</v>
          </cell>
        </row>
        <row r="1876">
          <cell r="N1876">
            <v>0</v>
          </cell>
        </row>
        <row r="1877">
          <cell r="N1877">
            <v>0</v>
          </cell>
        </row>
        <row r="1878">
          <cell r="N1878">
            <v>0</v>
          </cell>
        </row>
        <row r="1879">
          <cell r="N1879">
            <v>0</v>
          </cell>
        </row>
        <row r="1880">
          <cell r="N1880">
            <v>169824</v>
          </cell>
        </row>
        <row r="1881">
          <cell r="N1881">
            <v>0</v>
          </cell>
        </row>
        <row r="1882">
          <cell r="N1882">
            <v>0</v>
          </cell>
        </row>
        <row r="1883">
          <cell r="N1883">
            <v>0</v>
          </cell>
        </row>
        <row r="1884">
          <cell r="N1884">
            <v>0</v>
          </cell>
        </row>
        <row r="1885">
          <cell r="N1885">
            <v>48706.080000000002</v>
          </cell>
        </row>
        <row r="1886">
          <cell r="N1886">
            <v>19033.28</v>
          </cell>
        </row>
        <row r="1887">
          <cell r="N1887">
            <v>9048</v>
          </cell>
        </row>
        <row r="1888">
          <cell r="N1888">
            <v>0</v>
          </cell>
        </row>
        <row r="1889">
          <cell r="N1889">
            <v>0</v>
          </cell>
        </row>
        <row r="1890">
          <cell r="N1890">
            <v>0</v>
          </cell>
        </row>
        <row r="1891">
          <cell r="N1891">
            <v>5985.6</v>
          </cell>
        </row>
        <row r="1892">
          <cell r="N1892">
            <v>0</v>
          </cell>
        </row>
        <row r="1893">
          <cell r="N1893">
            <v>0</v>
          </cell>
        </row>
        <row r="1894">
          <cell r="N1894">
            <v>0</v>
          </cell>
        </row>
        <row r="1895">
          <cell r="N1895">
            <v>3999.6799999999994</v>
          </cell>
        </row>
        <row r="1896">
          <cell r="N1896">
            <v>0</v>
          </cell>
        </row>
        <row r="1897">
          <cell r="N1897">
            <v>0</v>
          </cell>
        </row>
        <row r="1898">
          <cell r="N1898">
            <v>0</v>
          </cell>
        </row>
        <row r="1899">
          <cell r="N1899">
            <v>0</v>
          </cell>
        </row>
        <row r="1900">
          <cell r="N1900">
            <v>0</v>
          </cell>
        </row>
        <row r="1901">
          <cell r="N1901">
            <v>0</v>
          </cell>
        </row>
        <row r="1902">
          <cell r="N1902">
            <v>0</v>
          </cell>
        </row>
        <row r="1903">
          <cell r="N1903">
            <v>0</v>
          </cell>
        </row>
        <row r="1904">
          <cell r="N1904">
            <v>29672.799999999999</v>
          </cell>
        </row>
        <row r="1905">
          <cell r="N1905">
            <v>0</v>
          </cell>
        </row>
        <row r="1906">
          <cell r="N1906">
            <v>0</v>
          </cell>
        </row>
        <row r="1907">
          <cell r="N1907">
            <v>0</v>
          </cell>
        </row>
        <row r="1908">
          <cell r="N1908">
            <v>29672.799999999999</v>
          </cell>
        </row>
        <row r="1909">
          <cell r="N1909">
            <v>0</v>
          </cell>
        </row>
        <row r="1910">
          <cell r="N1910">
            <v>0</v>
          </cell>
        </row>
        <row r="1911">
          <cell r="N1911">
            <v>0</v>
          </cell>
        </row>
        <row r="1912">
          <cell r="N1912">
            <v>0</v>
          </cell>
        </row>
        <row r="1913">
          <cell r="N1913">
            <v>92985.599999999991</v>
          </cell>
        </row>
        <row r="1914">
          <cell r="N1914">
            <v>82383.199999999997</v>
          </cell>
        </row>
        <row r="1915">
          <cell r="N1915">
            <v>0</v>
          </cell>
        </row>
        <row r="1916">
          <cell r="N1916">
            <v>0</v>
          </cell>
        </row>
        <row r="1917">
          <cell r="N1917">
            <v>0</v>
          </cell>
        </row>
        <row r="1918">
          <cell r="N1918">
            <v>0</v>
          </cell>
        </row>
        <row r="1919">
          <cell r="N1919">
            <v>0</v>
          </cell>
        </row>
        <row r="1920">
          <cell r="N1920">
            <v>0</v>
          </cell>
        </row>
        <row r="1921">
          <cell r="N1921">
            <v>0</v>
          </cell>
        </row>
        <row r="1922">
          <cell r="N1922">
            <v>0</v>
          </cell>
        </row>
        <row r="1923">
          <cell r="N1923">
            <v>1983.6</v>
          </cell>
        </row>
        <row r="1924">
          <cell r="N1924">
            <v>0</v>
          </cell>
        </row>
        <row r="1925">
          <cell r="N1925">
            <v>0</v>
          </cell>
        </row>
        <row r="1926">
          <cell r="N1926">
            <v>0</v>
          </cell>
        </row>
        <row r="1927">
          <cell r="N1927">
            <v>49845.2</v>
          </cell>
        </row>
        <row r="1928">
          <cell r="N1928">
            <v>0</v>
          </cell>
        </row>
        <row r="1929">
          <cell r="N1929">
            <v>0</v>
          </cell>
        </row>
        <row r="1930">
          <cell r="N1930">
            <v>0</v>
          </cell>
        </row>
        <row r="1931">
          <cell r="N1931">
            <v>0</v>
          </cell>
        </row>
        <row r="1932">
          <cell r="N1932">
            <v>0</v>
          </cell>
        </row>
        <row r="1933">
          <cell r="N1933">
            <v>3990.4</v>
          </cell>
        </row>
        <row r="1934">
          <cell r="N1934">
            <v>0</v>
          </cell>
        </row>
        <row r="1935">
          <cell r="N1935">
            <v>0</v>
          </cell>
        </row>
        <row r="1936">
          <cell r="N1936">
            <v>1972</v>
          </cell>
        </row>
        <row r="1937">
          <cell r="N1937">
            <v>0</v>
          </cell>
        </row>
        <row r="1938">
          <cell r="N1938">
            <v>9860</v>
          </cell>
        </row>
        <row r="1939">
          <cell r="N1939">
            <v>0</v>
          </cell>
        </row>
        <row r="1940">
          <cell r="N1940">
            <v>0</v>
          </cell>
        </row>
        <row r="1941">
          <cell r="N1941">
            <v>0</v>
          </cell>
        </row>
        <row r="1942">
          <cell r="N1942">
            <v>0</v>
          </cell>
        </row>
        <row r="1943">
          <cell r="N1943">
            <v>0</v>
          </cell>
        </row>
        <row r="1944">
          <cell r="N1944">
            <v>0</v>
          </cell>
        </row>
        <row r="1945">
          <cell r="N1945">
            <v>0</v>
          </cell>
        </row>
        <row r="1946">
          <cell r="N1946">
            <v>0</v>
          </cell>
        </row>
        <row r="1947">
          <cell r="N1947">
            <v>0</v>
          </cell>
        </row>
        <row r="1948">
          <cell r="N1948">
            <v>0</v>
          </cell>
        </row>
        <row r="1949">
          <cell r="N1949">
            <v>0</v>
          </cell>
        </row>
        <row r="1950">
          <cell r="N1950">
            <v>14732</v>
          </cell>
        </row>
        <row r="1951">
          <cell r="N1951">
            <v>0</v>
          </cell>
        </row>
        <row r="1952">
          <cell r="N1952">
            <v>0</v>
          </cell>
        </row>
        <row r="1953">
          <cell r="N1953">
            <v>0</v>
          </cell>
        </row>
        <row r="1954">
          <cell r="N1954">
            <v>0</v>
          </cell>
        </row>
        <row r="1955">
          <cell r="N1955">
            <v>0</v>
          </cell>
        </row>
        <row r="1956">
          <cell r="N1956">
            <v>0</v>
          </cell>
        </row>
        <row r="1957">
          <cell r="N1957">
            <v>0</v>
          </cell>
        </row>
        <row r="1958">
          <cell r="N1958">
            <v>0</v>
          </cell>
        </row>
        <row r="1959">
          <cell r="N1959">
            <v>0</v>
          </cell>
        </row>
        <row r="1960">
          <cell r="N1960">
            <v>0</v>
          </cell>
        </row>
        <row r="1961">
          <cell r="N1961">
            <v>10602.4</v>
          </cell>
        </row>
        <row r="1962">
          <cell r="N1962">
            <v>0</v>
          </cell>
        </row>
        <row r="1963">
          <cell r="N1963">
            <v>0</v>
          </cell>
        </row>
        <row r="1964">
          <cell r="N1964">
            <v>0</v>
          </cell>
        </row>
        <row r="1965">
          <cell r="N1965">
            <v>0</v>
          </cell>
        </row>
        <row r="1966">
          <cell r="N1966">
            <v>0</v>
          </cell>
        </row>
        <row r="1967">
          <cell r="N1967">
            <v>0</v>
          </cell>
        </row>
        <row r="1968">
          <cell r="N1968">
            <v>0</v>
          </cell>
        </row>
        <row r="1969">
          <cell r="N1969">
            <v>0</v>
          </cell>
        </row>
        <row r="1970">
          <cell r="N1970">
            <v>0</v>
          </cell>
        </row>
        <row r="1971">
          <cell r="N1971">
            <v>0</v>
          </cell>
        </row>
        <row r="1972">
          <cell r="N1972">
            <v>0</v>
          </cell>
        </row>
        <row r="1973">
          <cell r="N1973">
            <v>0</v>
          </cell>
        </row>
        <row r="1974">
          <cell r="N1974">
            <v>0</v>
          </cell>
        </row>
        <row r="1975">
          <cell r="N1975">
            <v>0</v>
          </cell>
        </row>
        <row r="1976">
          <cell r="N1976">
            <v>0</v>
          </cell>
        </row>
        <row r="1977">
          <cell r="N1977">
            <v>0</v>
          </cell>
        </row>
        <row r="1978">
          <cell r="N1978">
            <v>0</v>
          </cell>
        </row>
        <row r="1979">
          <cell r="N1979">
            <v>0</v>
          </cell>
        </row>
        <row r="1980">
          <cell r="N1980">
            <v>0</v>
          </cell>
        </row>
        <row r="1981">
          <cell r="N1981">
            <v>0</v>
          </cell>
        </row>
        <row r="1982">
          <cell r="N1982">
            <v>0</v>
          </cell>
        </row>
        <row r="1983">
          <cell r="N1983">
            <v>0</v>
          </cell>
        </row>
        <row r="1984">
          <cell r="N1984">
            <v>0</v>
          </cell>
        </row>
        <row r="1985">
          <cell r="N1985">
            <v>0</v>
          </cell>
        </row>
        <row r="1986">
          <cell r="N1986">
            <v>0</v>
          </cell>
        </row>
        <row r="1987">
          <cell r="N1987">
            <v>0</v>
          </cell>
        </row>
        <row r="1988">
          <cell r="N1988">
            <v>0</v>
          </cell>
        </row>
        <row r="1989">
          <cell r="N1989">
            <v>0</v>
          </cell>
        </row>
        <row r="1990">
          <cell r="N1990">
            <v>0</v>
          </cell>
        </row>
        <row r="1991">
          <cell r="N1991">
            <v>0</v>
          </cell>
        </row>
        <row r="1992">
          <cell r="N1992">
            <v>0</v>
          </cell>
        </row>
        <row r="1993">
          <cell r="N1993">
            <v>4686.3999999999996</v>
          </cell>
        </row>
        <row r="1994">
          <cell r="N1994">
            <v>0</v>
          </cell>
        </row>
        <row r="1995">
          <cell r="N1995">
            <v>0</v>
          </cell>
        </row>
        <row r="1996">
          <cell r="N1996">
            <v>0</v>
          </cell>
        </row>
        <row r="1997">
          <cell r="N1997">
            <v>0</v>
          </cell>
        </row>
        <row r="1998">
          <cell r="N1998">
            <v>0</v>
          </cell>
        </row>
        <row r="1999">
          <cell r="N1999">
            <v>0</v>
          </cell>
        </row>
        <row r="2000">
          <cell r="N2000">
            <v>0</v>
          </cell>
        </row>
        <row r="2001">
          <cell r="N2001">
            <v>0</v>
          </cell>
        </row>
        <row r="2002">
          <cell r="N2002">
            <v>0</v>
          </cell>
        </row>
        <row r="2003">
          <cell r="N2003">
            <v>0</v>
          </cell>
        </row>
        <row r="2004">
          <cell r="N2004">
            <v>0</v>
          </cell>
        </row>
        <row r="2005">
          <cell r="N2005">
            <v>0</v>
          </cell>
        </row>
        <row r="2006">
          <cell r="N2006">
            <v>0</v>
          </cell>
        </row>
        <row r="2007">
          <cell r="N2007">
            <v>0</v>
          </cell>
        </row>
        <row r="2008">
          <cell r="N2008">
            <v>0</v>
          </cell>
        </row>
        <row r="2009">
          <cell r="N2009">
            <v>0</v>
          </cell>
        </row>
        <row r="2010">
          <cell r="N2010">
            <v>0</v>
          </cell>
        </row>
        <row r="2011">
          <cell r="N2011">
            <v>0</v>
          </cell>
        </row>
        <row r="2012">
          <cell r="N2012">
            <v>0</v>
          </cell>
        </row>
        <row r="2013">
          <cell r="N2013">
            <v>5916</v>
          </cell>
        </row>
        <row r="2014">
          <cell r="N2014">
            <v>3981217.5</v>
          </cell>
        </row>
        <row r="2015">
          <cell r="N2015">
            <v>3981217.5</v>
          </cell>
        </row>
        <row r="2016">
          <cell r="N2016">
            <v>0</v>
          </cell>
        </row>
        <row r="2017">
          <cell r="N2017">
            <v>0</v>
          </cell>
        </row>
        <row r="2018">
          <cell r="N2018">
            <v>0</v>
          </cell>
        </row>
        <row r="2019">
          <cell r="N2019">
            <v>0</v>
          </cell>
        </row>
        <row r="2020">
          <cell r="N2020">
            <v>3981217.5</v>
          </cell>
        </row>
        <row r="2021">
          <cell r="N2021">
            <v>0</v>
          </cell>
        </row>
        <row r="2022">
          <cell r="N2022">
            <v>0</v>
          </cell>
        </row>
        <row r="2023">
          <cell r="N2023">
            <v>0</v>
          </cell>
        </row>
        <row r="2024">
          <cell r="N2024">
            <v>0</v>
          </cell>
        </row>
        <row r="2025">
          <cell r="N2025">
            <v>0</v>
          </cell>
        </row>
        <row r="2026">
          <cell r="N2026">
            <v>0</v>
          </cell>
        </row>
        <row r="2027">
          <cell r="N2027">
            <v>0</v>
          </cell>
        </row>
        <row r="2028">
          <cell r="N2028">
            <v>0</v>
          </cell>
        </row>
        <row r="2029">
          <cell r="N2029">
            <v>0</v>
          </cell>
        </row>
        <row r="2030">
          <cell r="N2030">
            <v>0</v>
          </cell>
        </row>
        <row r="2031">
          <cell r="N2031">
            <v>5516787.2000000002</v>
          </cell>
        </row>
        <row r="2032">
          <cell r="N2032">
            <v>2483968</v>
          </cell>
        </row>
        <row r="2033">
          <cell r="N2033">
            <v>0</v>
          </cell>
        </row>
        <row r="2034">
          <cell r="N2034">
            <v>0</v>
          </cell>
        </row>
        <row r="2035">
          <cell r="N2035">
            <v>0</v>
          </cell>
        </row>
        <row r="2036">
          <cell r="N2036">
            <v>29928</v>
          </cell>
        </row>
        <row r="2037">
          <cell r="N2037">
            <v>1965040</v>
          </cell>
        </row>
        <row r="2038">
          <cell r="N2038">
            <v>0</v>
          </cell>
        </row>
        <row r="2039">
          <cell r="N2039">
            <v>24000</v>
          </cell>
        </row>
        <row r="2040">
          <cell r="N2040">
            <v>0</v>
          </cell>
        </row>
        <row r="2041">
          <cell r="N2041">
            <v>0</v>
          </cell>
        </row>
        <row r="2042">
          <cell r="N2042">
            <v>0</v>
          </cell>
        </row>
        <row r="2043">
          <cell r="N2043">
            <v>0</v>
          </cell>
        </row>
        <row r="2044">
          <cell r="N2044">
            <v>0</v>
          </cell>
        </row>
        <row r="2045">
          <cell r="N2045">
            <v>0</v>
          </cell>
        </row>
        <row r="2046">
          <cell r="N2046">
            <v>0</v>
          </cell>
        </row>
        <row r="2047">
          <cell r="N2047">
            <v>0</v>
          </cell>
        </row>
        <row r="2048">
          <cell r="N2048">
            <v>150000</v>
          </cell>
        </row>
        <row r="2049">
          <cell r="N2049">
            <v>0</v>
          </cell>
        </row>
        <row r="2050">
          <cell r="N2050">
            <v>315000</v>
          </cell>
        </row>
        <row r="2051">
          <cell r="N2051">
            <v>0</v>
          </cell>
        </row>
        <row r="2052">
          <cell r="N2052">
            <v>0</v>
          </cell>
        </row>
        <row r="2053">
          <cell r="N2053">
            <v>0</v>
          </cell>
        </row>
        <row r="2054">
          <cell r="N2054">
            <v>0</v>
          </cell>
        </row>
        <row r="2055">
          <cell r="N2055">
            <v>0</v>
          </cell>
        </row>
        <row r="2056">
          <cell r="N2056">
            <v>0</v>
          </cell>
        </row>
        <row r="2057">
          <cell r="N2057">
            <v>0</v>
          </cell>
        </row>
        <row r="2058">
          <cell r="N2058">
            <v>0</v>
          </cell>
        </row>
        <row r="2059">
          <cell r="N2059">
            <v>1263147.2</v>
          </cell>
        </row>
        <row r="2060">
          <cell r="N2060">
            <v>0</v>
          </cell>
        </row>
        <row r="2061">
          <cell r="N2061">
            <v>0</v>
          </cell>
        </row>
        <row r="2062">
          <cell r="N2062">
            <v>0</v>
          </cell>
        </row>
        <row r="2063">
          <cell r="N2063">
            <v>0</v>
          </cell>
        </row>
        <row r="2064">
          <cell r="N2064">
            <v>0</v>
          </cell>
        </row>
        <row r="2065">
          <cell r="N2065">
            <v>0</v>
          </cell>
        </row>
        <row r="2066">
          <cell r="N2066">
            <v>0</v>
          </cell>
        </row>
        <row r="2067">
          <cell r="N2067">
            <v>0</v>
          </cell>
        </row>
        <row r="2068">
          <cell r="N2068">
            <v>0</v>
          </cell>
        </row>
        <row r="2069">
          <cell r="N2069">
            <v>0</v>
          </cell>
        </row>
        <row r="2070">
          <cell r="N2070">
            <v>511467.2</v>
          </cell>
        </row>
        <row r="2071">
          <cell r="N2071">
            <v>0</v>
          </cell>
        </row>
        <row r="2072">
          <cell r="N2072">
            <v>0</v>
          </cell>
        </row>
        <row r="2073">
          <cell r="N2073">
            <v>0</v>
          </cell>
        </row>
        <row r="2074">
          <cell r="N2074">
            <v>0</v>
          </cell>
        </row>
        <row r="2075">
          <cell r="N2075">
            <v>751680</v>
          </cell>
        </row>
        <row r="2076">
          <cell r="N2076">
            <v>1730000</v>
          </cell>
        </row>
        <row r="2077">
          <cell r="N2077">
            <v>190000</v>
          </cell>
        </row>
        <row r="2078">
          <cell r="N2078">
            <v>1500000</v>
          </cell>
        </row>
        <row r="2079">
          <cell r="N2079">
            <v>0</v>
          </cell>
        </row>
        <row r="2080">
          <cell r="N2080">
            <v>0</v>
          </cell>
        </row>
        <row r="2081">
          <cell r="N2081">
            <v>0</v>
          </cell>
        </row>
        <row r="2082">
          <cell r="N2082">
            <v>40000</v>
          </cell>
        </row>
        <row r="2083">
          <cell r="N2083">
            <v>39672</v>
          </cell>
        </row>
        <row r="2084">
          <cell r="N2084">
            <v>39672</v>
          </cell>
        </row>
        <row r="2085">
          <cell r="N2085">
            <v>19836</v>
          </cell>
        </row>
        <row r="2086">
          <cell r="N2086">
            <v>0</v>
          </cell>
        </row>
        <row r="2087">
          <cell r="N2087">
            <v>0</v>
          </cell>
        </row>
        <row r="2088">
          <cell r="N2088">
            <v>0</v>
          </cell>
        </row>
        <row r="2089">
          <cell r="N2089">
            <v>0</v>
          </cell>
        </row>
        <row r="2090">
          <cell r="N2090">
            <v>0</v>
          </cell>
        </row>
        <row r="2091">
          <cell r="N2091">
            <v>0</v>
          </cell>
        </row>
        <row r="2092">
          <cell r="N2092">
            <v>0</v>
          </cell>
        </row>
        <row r="2093">
          <cell r="N2093">
            <v>0</v>
          </cell>
        </row>
        <row r="2094">
          <cell r="N2094">
            <v>0</v>
          </cell>
        </row>
        <row r="2095">
          <cell r="N2095">
            <v>0</v>
          </cell>
        </row>
        <row r="2096">
          <cell r="N2096">
            <v>0</v>
          </cell>
        </row>
        <row r="2097">
          <cell r="N2097">
            <v>19836</v>
          </cell>
        </row>
        <row r="2098">
          <cell r="N2098">
            <v>4050240</v>
          </cell>
        </row>
        <row r="2099">
          <cell r="N2099">
            <v>4050240</v>
          </cell>
        </row>
        <row r="2100">
          <cell r="N2100">
            <v>4050240</v>
          </cell>
        </row>
        <row r="2101">
          <cell r="N2101">
            <v>0</v>
          </cell>
        </row>
        <row r="2102">
          <cell r="N2102">
            <v>0</v>
          </cell>
        </row>
        <row r="2103">
          <cell r="N2103">
            <v>4050240</v>
          </cell>
        </row>
        <row r="2104">
          <cell r="N2104">
            <v>3929444.3</v>
          </cell>
        </row>
        <row r="2105">
          <cell r="N2105">
            <v>120795.7</v>
          </cell>
        </row>
        <row r="2106">
          <cell r="N2106">
            <v>0</v>
          </cell>
        </row>
        <row r="2107">
          <cell r="N2107">
            <v>0</v>
          </cell>
        </row>
        <row r="2108">
          <cell r="N2108">
            <v>0</v>
          </cell>
        </row>
        <row r="2109">
          <cell r="N2109">
            <v>0</v>
          </cell>
        </row>
        <row r="2110">
          <cell r="N2110">
            <v>0</v>
          </cell>
        </row>
        <row r="2111">
          <cell r="N2111">
            <v>0</v>
          </cell>
        </row>
        <row r="2112">
          <cell r="N2112">
            <v>0</v>
          </cell>
        </row>
        <row r="2113">
          <cell r="N2113">
            <v>28249954.110000003</v>
          </cell>
        </row>
        <row r="2114">
          <cell r="N2114">
            <v>1703000</v>
          </cell>
        </row>
        <row r="2115">
          <cell r="N2115">
            <v>1703000</v>
          </cell>
        </row>
        <row r="2116">
          <cell r="N2116">
            <v>1703000</v>
          </cell>
        </row>
        <row r="2117">
          <cell r="N2117">
            <v>1703000</v>
          </cell>
        </row>
        <row r="2118">
          <cell r="N2118">
            <v>0</v>
          </cell>
        </row>
        <row r="2119">
          <cell r="N2119">
            <v>0</v>
          </cell>
        </row>
        <row r="2120">
          <cell r="N2120">
            <v>1602228.7800000003</v>
          </cell>
        </row>
        <row r="2121">
          <cell r="N2121">
            <v>427946.67000000004</v>
          </cell>
        </row>
        <row r="2122">
          <cell r="N2122">
            <v>198300.57</v>
          </cell>
        </row>
        <row r="2123">
          <cell r="N2123">
            <v>198300.57</v>
          </cell>
        </row>
        <row r="2124">
          <cell r="N2124">
            <v>229646.1</v>
          </cell>
        </row>
        <row r="2125">
          <cell r="N2125">
            <v>229646.1</v>
          </cell>
        </row>
        <row r="2126">
          <cell r="N2126">
            <v>317693.41000000003</v>
          </cell>
        </row>
        <row r="2127">
          <cell r="N2127">
            <v>197704.93</v>
          </cell>
        </row>
        <row r="2128">
          <cell r="N2128">
            <v>197704.93</v>
          </cell>
        </row>
        <row r="2129">
          <cell r="N2129">
            <v>0</v>
          </cell>
        </row>
        <row r="2130">
          <cell r="N2130">
            <v>0</v>
          </cell>
        </row>
        <row r="2131">
          <cell r="N2131">
            <v>119988.48000000001</v>
          </cell>
        </row>
        <row r="2132">
          <cell r="N2132">
            <v>119988.48000000001</v>
          </cell>
        </row>
        <row r="2133">
          <cell r="N2133">
            <v>37025</v>
          </cell>
        </row>
        <row r="2134">
          <cell r="N2134">
            <v>37025</v>
          </cell>
        </row>
        <row r="2135">
          <cell r="N2135">
            <v>37025</v>
          </cell>
        </row>
        <row r="2136">
          <cell r="N2136">
            <v>449995.56</v>
          </cell>
        </row>
        <row r="2137">
          <cell r="N2137">
            <v>449995.56</v>
          </cell>
        </row>
        <row r="2138">
          <cell r="N2138">
            <v>449995.56</v>
          </cell>
        </row>
        <row r="2139">
          <cell r="N2139">
            <v>0</v>
          </cell>
        </row>
        <row r="2140">
          <cell r="N2140">
            <v>156172.03</v>
          </cell>
        </row>
        <row r="2141">
          <cell r="N2141">
            <v>105429.8</v>
          </cell>
        </row>
        <row r="2142">
          <cell r="N2142">
            <v>105429.8</v>
          </cell>
        </row>
        <row r="2143">
          <cell r="N2143">
            <v>50742.229999999996</v>
          </cell>
        </row>
        <row r="2144">
          <cell r="N2144">
            <v>50742.229999999996</v>
          </cell>
        </row>
        <row r="2145">
          <cell r="N2145">
            <v>213396.11</v>
          </cell>
        </row>
        <row r="2146">
          <cell r="N2146">
            <v>32990.400000000001</v>
          </cell>
        </row>
        <row r="2147">
          <cell r="N2147">
            <v>32990.400000000001</v>
          </cell>
        </row>
        <row r="2148">
          <cell r="N2148">
            <v>0</v>
          </cell>
        </row>
        <row r="2149">
          <cell r="N2149">
            <v>0</v>
          </cell>
        </row>
        <row r="2150">
          <cell r="N2150">
            <v>106921.31</v>
          </cell>
        </row>
        <row r="2151">
          <cell r="N2151">
            <v>106921.31</v>
          </cell>
        </row>
        <row r="2152">
          <cell r="N2152">
            <v>73484.399999999994</v>
          </cell>
        </row>
        <row r="2153">
          <cell r="N2153">
            <v>73484.399999999994</v>
          </cell>
        </row>
        <row r="2154">
          <cell r="N2154">
            <v>0</v>
          </cell>
        </row>
        <row r="2155">
          <cell r="N2155">
            <v>0</v>
          </cell>
        </row>
        <row r="2156">
          <cell r="N2156">
            <v>21740009.420000002</v>
          </cell>
        </row>
        <row r="2157">
          <cell r="N2157">
            <v>4800000</v>
          </cell>
        </row>
        <row r="2158">
          <cell r="N2158">
            <v>1800000</v>
          </cell>
        </row>
        <row r="2159">
          <cell r="N2159">
            <v>1800000</v>
          </cell>
        </row>
        <row r="2160">
          <cell r="N2160">
            <v>3000000</v>
          </cell>
        </row>
        <row r="2161">
          <cell r="N2161">
            <v>3000000</v>
          </cell>
        </row>
        <row r="2162">
          <cell r="N2162">
            <v>0</v>
          </cell>
        </row>
        <row r="2163">
          <cell r="N2163">
            <v>0</v>
          </cell>
        </row>
        <row r="2164">
          <cell r="N2164">
            <v>0</v>
          </cell>
        </row>
        <row r="2165">
          <cell r="N2165">
            <v>0</v>
          </cell>
        </row>
        <row r="2166">
          <cell r="N2166">
            <v>49000</v>
          </cell>
        </row>
        <row r="2167">
          <cell r="N2167">
            <v>0</v>
          </cell>
        </row>
        <row r="2168">
          <cell r="N2168">
            <v>0</v>
          </cell>
        </row>
        <row r="2169">
          <cell r="N2169">
            <v>49000</v>
          </cell>
        </row>
        <row r="2170">
          <cell r="N2170">
            <v>49000</v>
          </cell>
        </row>
        <row r="2171">
          <cell r="N2171">
            <v>476162.24</v>
          </cell>
        </row>
        <row r="2172">
          <cell r="N2172">
            <v>0</v>
          </cell>
        </row>
        <row r="2173">
          <cell r="N2173">
            <v>0</v>
          </cell>
        </row>
        <row r="2174">
          <cell r="N2174">
            <v>0</v>
          </cell>
        </row>
        <row r="2175">
          <cell r="N2175">
            <v>0</v>
          </cell>
        </row>
        <row r="2176">
          <cell r="N2176">
            <v>155000</v>
          </cell>
        </row>
        <row r="2177">
          <cell r="N2177">
            <v>155000</v>
          </cell>
        </row>
        <row r="2178">
          <cell r="N2178">
            <v>321162.23999999999</v>
          </cell>
        </row>
        <row r="2179">
          <cell r="N2179">
            <v>321162.23999999999</v>
          </cell>
        </row>
        <row r="2180">
          <cell r="N2180">
            <v>0</v>
          </cell>
        </row>
        <row r="2181">
          <cell r="N2181">
            <v>0</v>
          </cell>
        </row>
        <row r="2182">
          <cell r="N2182">
            <v>0</v>
          </cell>
        </row>
        <row r="2183">
          <cell r="N2183">
            <v>0</v>
          </cell>
        </row>
        <row r="2184">
          <cell r="N2184">
            <v>0</v>
          </cell>
        </row>
        <row r="2185">
          <cell r="N2185">
            <v>16019847.18</v>
          </cell>
        </row>
        <row r="2186">
          <cell r="N2186">
            <v>1416872.5</v>
          </cell>
        </row>
        <row r="2187">
          <cell r="N2187">
            <v>1416872.5</v>
          </cell>
        </row>
        <row r="2188">
          <cell r="N2188">
            <v>0</v>
          </cell>
        </row>
        <row r="2189">
          <cell r="N2189">
            <v>0</v>
          </cell>
        </row>
        <row r="2190">
          <cell r="N2190">
            <v>10800251.59</v>
          </cell>
        </row>
        <row r="2191">
          <cell r="N2191">
            <v>10800251.59</v>
          </cell>
        </row>
        <row r="2192">
          <cell r="N2192">
            <v>7650251.5899999999</v>
          </cell>
        </row>
        <row r="2193">
          <cell r="N2193">
            <v>2200000</v>
          </cell>
        </row>
        <row r="2194">
          <cell r="N2194">
            <v>50000</v>
          </cell>
        </row>
        <row r="2195">
          <cell r="N2195">
            <v>900000</v>
          </cell>
        </row>
        <row r="2196">
          <cell r="N2196">
            <v>219779.8</v>
          </cell>
        </row>
        <row r="2197">
          <cell r="N2197">
            <v>219779.8</v>
          </cell>
        </row>
        <row r="2198">
          <cell r="N2198">
            <v>3336394.1700000004</v>
          </cell>
        </row>
        <row r="2199">
          <cell r="N2199">
            <v>3336394.1700000004</v>
          </cell>
        </row>
        <row r="2200">
          <cell r="N2200">
            <v>2030672.62</v>
          </cell>
        </row>
        <row r="2201">
          <cell r="N2201">
            <v>547933.23</v>
          </cell>
        </row>
        <row r="2202">
          <cell r="N2202">
            <v>69881.11</v>
          </cell>
        </row>
        <row r="2203">
          <cell r="N2203">
            <v>176301.44</v>
          </cell>
        </row>
        <row r="2204">
          <cell r="N2204">
            <v>325646.80000000005</v>
          </cell>
        </row>
        <row r="2205">
          <cell r="N2205">
            <v>155958.97</v>
          </cell>
        </row>
        <row r="2206">
          <cell r="N2206">
            <v>30000</v>
          </cell>
        </row>
        <row r="2207">
          <cell r="N2207">
            <v>246549.12</v>
          </cell>
        </row>
        <row r="2208">
          <cell r="N2208">
            <v>246549.12</v>
          </cell>
        </row>
        <row r="2209">
          <cell r="N2209">
            <v>395000</v>
          </cell>
        </row>
        <row r="2210">
          <cell r="N2210">
            <v>170000</v>
          </cell>
        </row>
        <row r="2211">
          <cell r="N2211">
            <v>170000</v>
          </cell>
        </row>
        <row r="2212">
          <cell r="N2212">
            <v>0</v>
          </cell>
        </row>
        <row r="2213">
          <cell r="N2213">
            <v>0</v>
          </cell>
        </row>
        <row r="2214">
          <cell r="N2214">
            <v>225000</v>
          </cell>
        </row>
        <row r="2215">
          <cell r="N2215">
            <v>225000</v>
          </cell>
        </row>
        <row r="2216">
          <cell r="N2216">
            <v>2206002.2600000002</v>
          </cell>
        </row>
        <row r="2217">
          <cell r="N2217">
            <v>903857.60000000009</v>
          </cell>
        </row>
        <row r="2218">
          <cell r="N2218">
            <v>0</v>
          </cell>
        </row>
        <row r="2219">
          <cell r="N2219">
            <v>0</v>
          </cell>
        </row>
        <row r="2220">
          <cell r="N2220">
            <v>0</v>
          </cell>
        </row>
        <row r="2221">
          <cell r="N2221">
            <v>640862.4</v>
          </cell>
        </row>
        <row r="2222">
          <cell r="N2222">
            <v>0</v>
          </cell>
        </row>
        <row r="2223">
          <cell r="N2223">
            <v>0</v>
          </cell>
        </row>
        <row r="2224">
          <cell r="N2224">
            <v>320322.40000000002</v>
          </cell>
        </row>
        <row r="2225">
          <cell r="N2225">
            <v>0</v>
          </cell>
        </row>
        <row r="2226">
          <cell r="N2226">
            <v>0</v>
          </cell>
        </row>
        <row r="2227">
          <cell r="N2227">
            <v>0</v>
          </cell>
        </row>
        <row r="2228">
          <cell r="N2228">
            <v>0</v>
          </cell>
        </row>
        <row r="2229">
          <cell r="N2229">
            <v>0</v>
          </cell>
        </row>
        <row r="2230">
          <cell r="N2230">
            <v>0</v>
          </cell>
        </row>
        <row r="2231">
          <cell r="N2231">
            <v>0</v>
          </cell>
        </row>
        <row r="2232">
          <cell r="N2232">
            <v>0</v>
          </cell>
        </row>
        <row r="2233">
          <cell r="N2233">
            <v>0</v>
          </cell>
        </row>
        <row r="2234">
          <cell r="N2234">
            <v>0</v>
          </cell>
        </row>
        <row r="2235">
          <cell r="N2235">
            <v>0</v>
          </cell>
        </row>
        <row r="2236">
          <cell r="N2236">
            <v>88896.320000000007</v>
          </cell>
        </row>
        <row r="2237">
          <cell r="N2237">
            <v>219643.68</v>
          </cell>
        </row>
        <row r="2238">
          <cell r="N2238">
            <v>12000</v>
          </cell>
        </row>
        <row r="2239">
          <cell r="N2239">
            <v>262995.20000000001</v>
          </cell>
        </row>
        <row r="2240">
          <cell r="N2240">
            <v>194903.2</v>
          </cell>
        </row>
        <row r="2241">
          <cell r="N2241">
            <v>0</v>
          </cell>
        </row>
        <row r="2242">
          <cell r="N2242">
            <v>68092</v>
          </cell>
        </row>
        <row r="2243">
          <cell r="N2243">
            <v>308531</v>
          </cell>
        </row>
        <row r="2244">
          <cell r="N2244">
            <v>308531</v>
          </cell>
        </row>
        <row r="2245">
          <cell r="N2245">
            <v>308531</v>
          </cell>
        </row>
        <row r="2246">
          <cell r="N2246">
            <v>18096</v>
          </cell>
        </row>
        <row r="2247">
          <cell r="N2247">
            <v>0</v>
          </cell>
        </row>
        <row r="2248">
          <cell r="N2248">
            <v>0</v>
          </cell>
        </row>
        <row r="2249">
          <cell r="N2249">
            <v>18096</v>
          </cell>
        </row>
        <row r="2250">
          <cell r="N2250">
            <v>18096</v>
          </cell>
        </row>
        <row r="2251">
          <cell r="N2251">
            <v>975517.66</v>
          </cell>
        </row>
        <row r="2252">
          <cell r="N2252">
            <v>0</v>
          </cell>
        </row>
        <row r="2253">
          <cell r="N2253">
            <v>0</v>
          </cell>
        </row>
        <row r="2254">
          <cell r="N2254">
            <v>0</v>
          </cell>
        </row>
        <row r="2255">
          <cell r="N2255">
            <v>0</v>
          </cell>
        </row>
        <row r="2256">
          <cell r="N2256">
            <v>243876.89</v>
          </cell>
        </row>
        <row r="2257">
          <cell r="N2257">
            <v>0</v>
          </cell>
        </row>
        <row r="2258">
          <cell r="N2258">
            <v>0</v>
          </cell>
        </row>
        <row r="2259">
          <cell r="N2259">
            <v>0</v>
          </cell>
        </row>
        <row r="2260">
          <cell r="N2260">
            <v>0</v>
          </cell>
        </row>
        <row r="2261">
          <cell r="N2261">
            <v>0</v>
          </cell>
        </row>
        <row r="2262">
          <cell r="N2262">
            <v>0</v>
          </cell>
        </row>
        <row r="2263">
          <cell r="N2263">
            <v>0</v>
          </cell>
        </row>
        <row r="2264">
          <cell r="N2264">
            <v>0</v>
          </cell>
        </row>
        <row r="2265">
          <cell r="N2265">
            <v>108397.36</v>
          </cell>
        </row>
        <row r="2266">
          <cell r="N2266">
            <v>0</v>
          </cell>
        </row>
        <row r="2267">
          <cell r="N2267">
            <v>0</v>
          </cell>
        </row>
        <row r="2268">
          <cell r="N2268">
            <v>0</v>
          </cell>
        </row>
        <row r="2269">
          <cell r="N2269">
            <v>0</v>
          </cell>
        </row>
        <row r="2270">
          <cell r="N2270">
            <v>125479.53</v>
          </cell>
        </row>
        <row r="2271">
          <cell r="N2271">
            <v>0</v>
          </cell>
        </row>
        <row r="2272">
          <cell r="N2272">
            <v>0</v>
          </cell>
        </row>
        <row r="2273">
          <cell r="N2273">
            <v>0</v>
          </cell>
        </row>
        <row r="2274">
          <cell r="N2274">
            <v>10000</v>
          </cell>
        </row>
        <row r="2275">
          <cell r="N2275">
            <v>731640.77</v>
          </cell>
        </row>
        <row r="2276">
          <cell r="N2276">
            <v>0</v>
          </cell>
        </row>
        <row r="2277">
          <cell r="N2277">
            <v>0</v>
          </cell>
        </row>
        <row r="2278">
          <cell r="N2278">
            <v>0</v>
          </cell>
        </row>
        <row r="2279">
          <cell r="N2279">
            <v>88745.57</v>
          </cell>
        </row>
        <row r="2280">
          <cell r="N2280">
            <v>0</v>
          </cell>
        </row>
        <row r="2281">
          <cell r="N2281">
            <v>0</v>
          </cell>
        </row>
        <row r="2282">
          <cell r="N2282">
            <v>219936</v>
          </cell>
        </row>
        <row r="2283">
          <cell r="N2283">
            <v>123076</v>
          </cell>
        </row>
        <row r="2284">
          <cell r="N2284">
            <v>0</v>
          </cell>
        </row>
        <row r="2285">
          <cell r="N2285">
            <v>0</v>
          </cell>
        </row>
        <row r="2286">
          <cell r="N2286">
            <v>0</v>
          </cell>
        </row>
        <row r="2287">
          <cell r="N2287">
            <v>299883.2</v>
          </cell>
        </row>
        <row r="2288">
          <cell r="N2288">
            <v>0</v>
          </cell>
        </row>
        <row r="2289">
          <cell r="N2289">
            <v>0</v>
          </cell>
        </row>
        <row r="2290">
          <cell r="N2290">
            <v>0</v>
          </cell>
        </row>
        <row r="2291">
          <cell r="N2291">
            <v>0</v>
          </cell>
        </row>
        <row r="2292">
          <cell r="N2292">
            <v>0</v>
          </cell>
        </row>
        <row r="2293">
          <cell r="N2293">
            <v>0</v>
          </cell>
        </row>
        <row r="2294">
          <cell r="N2294">
            <v>0</v>
          </cell>
        </row>
        <row r="2295">
          <cell r="N2295">
            <v>0</v>
          </cell>
        </row>
        <row r="2296">
          <cell r="N2296">
            <v>998713.65</v>
          </cell>
        </row>
        <row r="2297">
          <cell r="N2297">
            <v>998713.65</v>
          </cell>
        </row>
        <row r="2298">
          <cell r="N2298">
            <v>998713.65</v>
          </cell>
        </row>
        <row r="2299">
          <cell r="N2299">
            <v>0</v>
          </cell>
        </row>
        <row r="2300">
          <cell r="N2300">
            <v>0</v>
          </cell>
        </row>
        <row r="2301">
          <cell r="N2301">
            <v>998713.65</v>
          </cell>
        </row>
        <row r="2302">
          <cell r="N2302">
            <v>998713.65</v>
          </cell>
        </row>
        <row r="2303">
          <cell r="N2303">
            <v>0</v>
          </cell>
        </row>
        <row r="2304">
          <cell r="N2304">
            <v>0</v>
          </cell>
        </row>
        <row r="2305">
          <cell r="N2305">
            <v>0</v>
          </cell>
        </row>
        <row r="2306">
          <cell r="N2306">
            <v>0</v>
          </cell>
        </row>
        <row r="2307">
          <cell r="N2307">
            <v>0</v>
          </cell>
        </row>
        <row r="2308">
          <cell r="N2308">
            <v>5749103.3599999994</v>
          </cell>
        </row>
        <row r="2309">
          <cell r="N2309">
            <v>2783300</v>
          </cell>
        </row>
        <row r="2310">
          <cell r="N2310">
            <v>2783300</v>
          </cell>
        </row>
        <row r="2311">
          <cell r="N2311">
            <v>2783300</v>
          </cell>
        </row>
        <row r="2312">
          <cell r="N2312">
            <v>2783300</v>
          </cell>
        </row>
        <row r="2313">
          <cell r="N2313">
            <v>0</v>
          </cell>
        </row>
        <row r="2314">
          <cell r="N2314">
            <v>0</v>
          </cell>
        </row>
        <row r="2315">
          <cell r="N2315">
            <v>84307.13</v>
          </cell>
        </row>
        <row r="2316">
          <cell r="N2316">
            <v>84307.13</v>
          </cell>
        </row>
        <row r="2317">
          <cell r="N2317">
            <v>18852.080000000002</v>
          </cell>
        </row>
        <row r="2318">
          <cell r="N2318">
            <v>18852.080000000002</v>
          </cell>
        </row>
        <row r="2319">
          <cell r="N2319">
            <v>0</v>
          </cell>
        </row>
        <row r="2320">
          <cell r="N2320">
            <v>0</v>
          </cell>
        </row>
        <row r="2321">
          <cell r="N2321">
            <v>65455.05</v>
          </cell>
        </row>
        <row r="2322">
          <cell r="N2322">
            <v>65455.05</v>
          </cell>
        </row>
        <row r="2323">
          <cell r="N2323">
            <v>0</v>
          </cell>
        </row>
        <row r="2324">
          <cell r="N2324">
            <v>0</v>
          </cell>
        </row>
        <row r="2325">
          <cell r="N2325">
            <v>0</v>
          </cell>
        </row>
        <row r="2326">
          <cell r="N2326">
            <v>0</v>
          </cell>
        </row>
        <row r="2327">
          <cell r="N2327">
            <v>0</v>
          </cell>
        </row>
        <row r="2328">
          <cell r="N2328">
            <v>0</v>
          </cell>
        </row>
        <row r="2329">
          <cell r="N2329">
            <v>0</v>
          </cell>
        </row>
        <row r="2330">
          <cell r="N2330">
            <v>0</v>
          </cell>
        </row>
        <row r="2331">
          <cell r="N2331">
            <v>0</v>
          </cell>
        </row>
        <row r="2332">
          <cell r="N2332">
            <v>0</v>
          </cell>
        </row>
        <row r="2333">
          <cell r="N2333">
            <v>0</v>
          </cell>
        </row>
        <row r="2334">
          <cell r="N2334">
            <v>0</v>
          </cell>
        </row>
        <row r="2335">
          <cell r="N2335">
            <v>0</v>
          </cell>
        </row>
        <row r="2336">
          <cell r="N2336">
            <v>0</v>
          </cell>
        </row>
        <row r="2337">
          <cell r="N2337">
            <v>0</v>
          </cell>
        </row>
        <row r="2338">
          <cell r="N2338">
            <v>0</v>
          </cell>
        </row>
        <row r="2339">
          <cell r="N2339">
            <v>0</v>
          </cell>
        </row>
        <row r="2340">
          <cell r="N2340">
            <v>0</v>
          </cell>
        </row>
        <row r="2341">
          <cell r="N2341">
            <v>0</v>
          </cell>
        </row>
        <row r="2342">
          <cell r="N2342">
            <v>0</v>
          </cell>
        </row>
        <row r="2343">
          <cell r="N2343">
            <v>1199871.3400000001</v>
          </cell>
        </row>
        <row r="2344">
          <cell r="N2344">
            <v>90180</v>
          </cell>
        </row>
        <row r="2345">
          <cell r="N2345">
            <v>0</v>
          </cell>
        </row>
        <row r="2346">
          <cell r="N2346">
            <v>0</v>
          </cell>
        </row>
        <row r="2347">
          <cell r="N2347">
            <v>90180</v>
          </cell>
        </row>
        <row r="2348">
          <cell r="N2348">
            <v>90180</v>
          </cell>
        </row>
        <row r="2349">
          <cell r="N2349">
            <v>0</v>
          </cell>
        </row>
        <row r="2350">
          <cell r="N2350">
            <v>210000</v>
          </cell>
        </row>
        <row r="2351">
          <cell r="N2351">
            <v>0</v>
          </cell>
        </row>
        <row r="2352">
          <cell r="N2352">
            <v>0</v>
          </cell>
        </row>
        <row r="2353">
          <cell r="N2353">
            <v>0</v>
          </cell>
        </row>
        <row r="2354">
          <cell r="N2354">
            <v>0</v>
          </cell>
        </row>
        <row r="2355">
          <cell r="N2355">
            <v>210000</v>
          </cell>
        </row>
        <row r="2356">
          <cell r="N2356">
            <v>210000</v>
          </cell>
        </row>
        <row r="2357">
          <cell r="N2357">
            <v>899691.34000000008</v>
          </cell>
        </row>
        <row r="2358">
          <cell r="N2358">
            <v>399884.02</v>
          </cell>
        </row>
        <row r="2359">
          <cell r="N2359">
            <v>399884.02</v>
          </cell>
        </row>
        <row r="2360">
          <cell r="N2360">
            <v>0</v>
          </cell>
        </row>
        <row r="2361">
          <cell r="N2361">
            <v>0</v>
          </cell>
        </row>
        <row r="2362">
          <cell r="N2362">
            <v>499807.32</v>
          </cell>
        </row>
        <row r="2363">
          <cell r="N2363">
            <v>0</v>
          </cell>
        </row>
        <row r="2364">
          <cell r="N2364">
            <v>0</v>
          </cell>
        </row>
        <row r="2365">
          <cell r="N2365">
            <v>0</v>
          </cell>
        </row>
        <row r="2366">
          <cell r="N2366">
            <v>499807.32</v>
          </cell>
        </row>
        <row r="2367">
          <cell r="N2367">
            <v>0</v>
          </cell>
        </row>
        <row r="2368">
          <cell r="N2368">
            <v>0</v>
          </cell>
        </row>
        <row r="2369">
          <cell r="N2369">
            <v>0</v>
          </cell>
        </row>
        <row r="2370">
          <cell r="N2370">
            <v>0</v>
          </cell>
        </row>
        <row r="2371">
          <cell r="N2371">
            <v>0</v>
          </cell>
        </row>
        <row r="2372">
          <cell r="N2372">
            <v>0</v>
          </cell>
        </row>
        <row r="2373">
          <cell r="N2373">
            <v>0</v>
          </cell>
        </row>
        <row r="2374">
          <cell r="N2374">
            <v>0</v>
          </cell>
        </row>
        <row r="2375">
          <cell r="N2375">
            <v>0</v>
          </cell>
        </row>
        <row r="2376">
          <cell r="N2376">
            <v>1681624.8900000001</v>
          </cell>
        </row>
        <row r="2377">
          <cell r="N2377">
            <v>632476.69000000006</v>
          </cell>
        </row>
        <row r="2378">
          <cell r="N2378">
            <v>8995.7999999999993</v>
          </cell>
        </row>
        <row r="2379">
          <cell r="N2379">
            <v>0</v>
          </cell>
        </row>
        <row r="2380">
          <cell r="N2380">
            <v>8995.7999999999993</v>
          </cell>
        </row>
        <row r="2381">
          <cell r="N2381">
            <v>0</v>
          </cell>
        </row>
        <row r="2382">
          <cell r="N2382">
            <v>623480.89</v>
          </cell>
        </row>
        <row r="2383">
          <cell r="N2383">
            <v>0</v>
          </cell>
        </row>
        <row r="2384">
          <cell r="N2384">
            <v>18367.650000000001</v>
          </cell>
        </row>
        <row r="2385">
          <cell r="N2385">
            <v>0</v>
          </cell>
        </row>
        <row r="2386">
          <cell r="N2386">
            <v>0</v>
          </cell>
        </row>
        <row r="2387">
          <cell r="N2387">
            <v>0</v>
          </cell>
        </row>
        <row r="2388">
          <cell r="N2388">
            <v>0</v>
          </cell>
        </row>
        <row r="2389">
          <cell r="N2389">
            <v>0</v>
          </cell>
        </row>
        <row r="2390">
          <cell r="N2390">
            <v>0</v>
          </cell>
        </row>
        <row r="2391">
          <cell r="N2391">
            <v>0</v>
          </cell>
        </row>
        <row r="2392">
          <cell r="N2392">
            <v>0</v>
          </cell>
        </row>
        <row r="2393">
          <cell r="N2393">
            <v>0</v>
          </cell>
        </row>
        <row r="2394">
          <cell r="N2394">
            <v>0</v>
          </cell>
        </row>
        <row r="2395">
          <cell r="N2395">
            <v>0</v>
          </cell>
        </row>
        <row r="2396">
          <cell r="N2396">
            <v>0</v>
          </cell>
        </row>
        <row r="2397">
          <cell r="N2397">
            <v>0</v>
          </cell>
        </row>
        <row r="2398">
          <cell r="N2398">
            <v>0</v>
          </cell>
        </row>
        <row r="2399">
          <cell r="N2399">
            <v>5000</v>
          </cell>
        </row>
        <row r="2400">
          <cell r="N2400">
            <v>0</v>
          </cell>
        </row>
        <row r="2401">
          <cell r="N2401">
            <v>0</v>
          </cell>
        </row>
        <row r="2402">
          <cell r="N2402">
            <v>398283.68</v>
          </cell>
        </row>
        <row r="2403">
          <cell r="N2403">
            <v>0</v>
          </cell>
        </row>
        <row r="2404">
          <cell r="N2404">
            <v>0</v>
          </cell>
        </row>
        <row r="2405">
          <cell r="N2405">
            <v>0</v>
          </cell>
        </row>
        <row r="2406">
          <cell r="N2406">
            <v>58375.839999999997</v>
          </cell>
        </row>
        <row r="2407">
          <cell r="N2407">
            <v>17667.96</v>
          </cell>
        </row>
        <row r="2408">
          <cell r="N2408">
            <v>125785.76</v>
          </cell>
        </row>
        <row r="2409">
          <cell r="N2409">
            <v>0</v>
          </cell>
        </row>
        <row r="2410">
          <cell r="N2410">
            <v>0</v>
          </cell>
        </row>
        <row r="2411">
          <cell r="N2411">
            <v>0</v>
          </cell>
        </row>
        <row r="2412">
          <cell r="N2412">
            <v>0</v>
          </cell>
        </row>
        <row r="2413">
          <cell r="N2413">
            <v>0</v>
          </cell>
        </row>
        <row r="2414">
          <cell r="N2414">
            <v>0</v>
          </cell>
        </row>
        <row r="2415">
          <cell r="N2415">
            <v>0</v>
          </cell>
        </row>
        <row r="2416">
          <cell r="N2416">
            <v>0</v>
          </cell>
        </row>
        <row r="2417">
          <cell r="N2417">
            <v>0</v>
          </cell>
        </row>
        <row r="2418">
          <cell r="N2418">
            <v>0</v>
          </cell>
        </row>
        <row r="2419">
          <cell r="N2419">
            <v>0</v>
          </cell>
        </row>
        <row r="2420">
          <cell r="N2420">
            <v>0</v>
          </cell>
        </row>
        <row r="2421">
          <cell r="N2421">
            <v>0</v>
          </cell>
        </row>
        <row r="2422">
          <cell r="N2422">
            <v>0</v>
          </cell>
        </row>
        <row r="2423">
          <cell r="N2423">
            <v>0</v>
          </cell>
        </row>
        <row r="2424">
          <cell r="N2424">
            <v>0</v>
          </cell>
        </row>
        <row r="2425">
          <cell r="N2425">
            <v>0</v>
          </cell>
        </row>
        <row r="2426">
          <cell r="N2426">
            <v>0</v>
          </cell>
        </row>
        <row r="2427">
          <cell r="N2427">
            <v>0</v>
          </cell>
        </row>
        <row r="2428">
          <cell r="N2428">
            <v>0</v>
          </cell>
        </row>
        <row r="2429">
          <cell r="N2429">
            <v>0</v>
          </cell>
        </row>
        <row r="2430">
          <cell r="N2430">
            <v>0</v>
          </cell>
        </row>
        <row r="2431">
          <cell r="N2431">
            <v>0</v>
          </cell>
        </row>
        <row r="2432">
          <cell r="N2432">
            <v>0</v>
          </cell>
        </row>
        <row r="2433">
          <cell r="N2433">
            <v>0</v>
          </cell>
        </row>
        <row r="2434">
          <cell r="N2434">
            <v>0</v>
          </cell>
        </row>
        <row r="2435">
          <cell r="N2435">
            <v>0</v>
          </cell>
        </row>
        <row r="2436">
          <cell r="N2436">
            <v>0</v>
          </cell>
        </row>
        <row r="2437">
          <cell r="N2437">
            <v>1049148.2</v>
          </cell>
        </row>
        <row r="2438">
          <cell r="N2438">
            <v>0</v>
          </cell>
        </row>
        <row r="2439">
          <cell r="N2439">
            <v>0</v>
          </cell>
        </row>
        <row r="2440">
          <cell r="N2440">
            <v>1049148.2</v>
          </cell>
        </row>
        <row r="2441">
          <cell r="N2441">
            <v>1049148.2</v>
          </cell>
        </row>
        <row r="2442">
          <cell r="N2442">
            <v>0</v>
          </cell>
        </row>
        <row r="2443">
          <cell r="N2443">
            <v>0</v>
          </cell>
        </row>
        <row r="2444">
          <cell r="N2444">
            <v>0</v>
          </cell>
        </row>
        <row r="2445">
          <cell r="N2445">
            <v>0</v>
          </cell>
        </row>
        <row r="2446">
          <cell r="N2446">
            <v>0</v>
          </cell>
        </row>
        <row r="2447">
          <cell r="N2447">
            <v>0</v>
          </cell>
        </row>
        <row r="2448">
          <cell r="N2448">
            <v>0</v>
          </cell>
        </row>
        <row r="2449">
          <cell r="N2449">
            <v>0</v>
          </cell>
        </row>
        <row r="2450">
          <cell r="N2450">
            <v>0</v>
          </cell>
        </row>
        <row r="2451">
          <cell r="N2451">
            <v>0</v>
          </cell>
        </row>
        <row r="2452">
          <cell r="N2452">
            <v>0</v>
          </cell>
        </row>
        <row r="2453">
          <cell r="N2453">
            <v>0</v>
          </cell>
        </row>
        <row r="2454">
          <cell r="N2454">
            <v>6650923.4500000002</v>
          </cell>
        </row>
        <row r="2455">
          <cell r="N2455">
            <v>4495000</v>
          </cell>
        </row>
        <row r="2456">
          <cell r="N2456">
            <v>4495000</v>
          </cell>
        </row>
        <row r="2457">
          <cell r="N2457">
            <v>4495000</v>
          </cell>
        </row>
        <row r="2458">
          <cell r="N2458">
            <v>4495000</v>
          </cell>
        </row>
        <row r="2459">
          <cell r="N2459">
            <v>0</v>
          </cell>
        </row>
        <row r="2460">
          <cell r="N2460">
            <v>0</v>
          </cell>
        </row>
        <row r="2461">
          <cell r="N2461">
            <v>0</v>
          </cell>
        </row>
        <row r="2462">
          <cell r="N2462">
            <v>0</v>
          </cell>
        </row>
        <row r="2463">
          <cell r="N2463">
            <v>0</v>
          </cell>
        </row>
        <row r="2464">
          <cell r="N2464">
            <v>0</v>
          </cell>
        </row>
        <row r="2465">
          <cell r="N2465">
            <v>0</v>
          </cell>
        </row>
        <row r="2466">
          <cell r="N2466">
            <v>0</v>
          </cell>
        </row>
        <row r="2467">
          <cell r="N2467">
            <v>0</v>
          </cell>
        </row>
        <row r="2468">
          <cell r="N2468">
            <v>0</v>
          </cell>
        </row>
        <row r="2469">
          <cell r="N2469">
            <v>0</v>
          </cell>
        </row>
        <row r="2470">
          <cell r="N2470">
            <v>0</v>
          </cell>
        </row>
        <row r="2471">
          <cell r="N2471">
            <v>0</v>
          </cell>
        </row>
        <row r="2472">
          <cell r="N2472">
            <v>0</v>
          </cell>
        </row>
        <row r="2473">
          <cell r="N2473">
            <v>0</v>
          </cell>
        </row>
        <row r="2474">
          <cell r="N2474">
            <v>0</v>
          </cell>
        </row>
        <row r="2475">
          <cell r="N2475">
            <v>0</v>
          </cell>
        </row>
        <row r="2476">
          <cell r="N2476">
            <v>0</v>
          </cell>
        </row>
        <row r="2477">
          <cell r="N2477">
            <v>0</v>
          </cell>
        </row>
        <row r="2478">
          <cell r="N2478">
            <v>0</v>
          </cell>
        </row>
        <row r="2479">
          <cell r="N2479">
            <v>0</v>
          </cell>
        </row>
        <row r="2480">
          <cell r="N2480">
            <v>0</v>
          </cell>
        </row>
        <row r="2481">
          <cell r="N2481">
            <v>197970.24</v>
          </cell>
        </row>
        <row r="2482">
          <cell r="N2482">
            <v>0</v>
          </cell>
        </row>
        <row r="2483">
          <cell r="N2483">
            <v>0</v>
          </cell>
        </row>
        <row r="2484">
          <cell r="N2484">
            <v>0</v>
          </cell>
        </row>
        <row r="2485">
          <cell r="N2485">
            <v>0</v>
          </cell>
        </row>
        <row r="2486">
          <cell r="N2486">
            <v>0</v>
          </cell>
        </row>
        <row r="2487">
          <cell r="N2487">
            <v>0</v>
          </cell>
        </row>
        <row r="2488">
          <cell r="N2488">
            <v>0</v>
          </cell>
        </row>
        <row r="2489">
          <cell r="N2489">
            <v>0</v>
          </cell>
        </row>
        <row r="2490">
          <cell r="N2490">
            <v>0</v>
          </cell>
        </row>
        <row r="2491">
          <cell r="N2491">
            <v>0</v>
          </cell>
        </row>
        <row r="2492">
          <cell r="N2492">
            <v>0</v>
          </cell>
        </row>
        <row r="2493">
          <cell r="N2493">
            <v>0</v>
          </cell>
        </row>
        <row r="2494">
          <cell r="N2494">
            <v>0</v>
          </cell>
        </row>
        <row r="2495">
          <cell r="N2495">
            <v>0</v>
          </cell>
        </row>
        <row r="2496">
          <cell r="N2496">
            <v>0</v>
          </cell>
        </row>
        <row r="2497">
          <cell r="N2497">
            <v>0</v>
          </cell>
        </row>
        <row r="2498">
          <cell r="N2498">
            <v>0</v>
          </cell>
        </row>
        <row r="2499">
          <cell r="N2499">
            <v>0</v>
          </cell>
        </row>
        <row r="2500">
          <cell r="N2500">
            <v>0</v>
          </cell>
        </row>
        <row r="2501">
          <cell r="N2501">
            <v>0</v>
          </cell>
        </row>
        <row r="2502">
          <cell r="N2502">
            <v>0</v>
          </cell>
        </row>
        <row r="2503">
          <cell r="N2503">
            <v>0</v>
          </cell>
        </row>
        <row r="2504">
          <cell r="N2504">
            <v>0</v>
          </cell>
        </row>
        <row r="2505">
          <cell r="N2505">
            <v>0</v>
          </cell>
        </row>
        <row r="2506">
          <cell r="N2506">
            <v>0</v>
          </cell>
        </row>
        <row r="2507">
          <cell r="N2507">
            <v>0</v>
          </cell>
        </row>
        <row r="2508">
          <cell r="N2508">
            <v>0</v>
          </cell>
        </row>
        <row r="2509">
          <cell r="N2509">
            <v>0</v>
          </cell>
        </row>
        <row r="2510">
          <cell r="N2510">
            <v>197970.24</v>
          </cell>
        </row>
        <row r="2511">
          <cell r="N2511">
            <v>197970.24</v>
          </cell>
        </row>
        <row r="2512">
          <cell r="N2512">
            <v>197970.24</v>
          </cell>
        </row>
        <row r="2513">
          <cell r="N2513">
            <v>0</v>
          </cell>
        </row>
        <row r="2514">
          <cell r="N2514">
            <v>0</v>
          </cell>
        </row>
        <row r="2515">
          <cell r="N2515">
            <v>0</v>
          </cell>
        </row>
        <row r="2516">
          <cell r="N2516">
            <v>0</v>
          </cell>
        </row>
        <row r="2517">
          <cell r="N2517">
            <v>0</v>
          </cell>
        </row>
        <row r="2518">
          <cell r="N2518">
            <v>0</v>
          </cell>
        </row>
        <row r="2519">
          <cell r="N2519">
            <v>0</v>
          </cell>
        </row>
        <row r="2520">
          <cell r="N2520">
            <v>0</v>
          </cell>
        </row>
        <row r="2521">
          <cell r="N2521">
            <v>0</v>
          </cell>
        </row>
        <row r="2522">
          <cell r="N2522">
            <v>1957953.21</v>
          </cell>
        </row>
        <row r="2523">
          <cell r="N2523">
            <v>1801575.93</v>
          </cell>
        </row>
        <row r="2524">
          <cell r="N2524">
            <v>862656.91999999993</v>
          </cell>
        </row>
        <row r="2525">
          <cell r="N2525">
            <v>0</v>
          </cell>
        </row>
        <row r="2526">
          <cell r="N2526">
            <v>199999.9</v>
          </cell>
        </row>
        <row r="2527">
          <cell r="N2527">
            <v>0</v>
          </cell>
        </row>
        <row r="2528">
          <cell r="N2528">
            <v>160048.68</v>
          </cell>
        </row>
        <row r="2529">
          <cell r="N2529">
            <v>0</v>
          </cell>
        </row>
        <row r="2530">
          <cell r="N2530">
            <v>25777.75</v>
          </cell>
        </row>
        <row r="2531">
          <cell r="N2531">
            <v>0</v>
          </cell>
        </row>
        <row r="2532">
          <cell r="N2532">
            <v>0</v>
          </cell>
        </row>
        <row r="2533">
          <cell r="N2533">
            <v>7788.24</v>
          </cell>
        </row>
        <row r="2534">
          <cell r="N2534">
            <v>13923.08</v>
          </cell>
        </row>
        <row r="2535">
          <cell r="N2535">
            <v>7999.96</v>
          </cell>
        </row>
        <row r="2536">
          <cell r="N2536">
            <v>447119.31</v>
          </cell>
        </row>
        <row r="2537">
          <cell r="N2537">
            <v>938919.01</v>
          </cell>
        </row>
        <row r="2538">
          <cell r="N2538">
            <v>149888.4</v>
          </cell>
        </row>
        <row r="2539">
          <cell r="N2539">
            <v>0</v>
          </cell>
        </row>
        <row r="2540">
          <cell r="N2540">
            <v>18832.14</v>
          </cell>
        </row>
        <row r="2541">
          <cell r="N2541">
            <v>0</v>
          </cell>
        </row>
        <row r="2542">
          <cell r="N2542">
            <v>37102.769999999997</v>
          </cell>
        </row>
        <row r="2543">
          <cell r="N2543">
            <v>0</v>
          </cell>
        </row>
        <row r="2544">
          <cell r="N2544">
            <v>0</v>
          </cell>
        </row>
        <row r="2545">
          <cell r="N2545">
            <v>86851.520000000004</v>
          </cell>
        </row>
        <row r="2546">
          <cell r="N2546">
            <v>326071.19</v>
          </cell>
        </row>
        <row r="2547">
          <cell r="N2547">
            <v>159512.99</v>
          </cell>
        </row>
        <row r="2548">
          <cell r="N2548">
            <v>0</v>
          </cell>
        </row>
        <row r="2549">
          <cell r="N2549">
            <v>160660</v>
          </cell>
        </row>
        <row r="2550">
          <cell r="N2550">
            <v>0</v>
          </cell>
        </row>
        <row r="2551">
          <cell r="N2551">
            <v>0</v>
          </cell>
        </row>
        <row r="2552">
          <cell r="N2552">
            <v>0</v>
          </cell>
        </row>
        <row r="2553">
          <cell r="N2553">
            <v>0</v>
          </cell>
        </row>
        <row r="2554">
          <cell r="N2554">
            <v>61489.279999999999</v>
          </cell>
        </row>
        <row r="2555">
          <cell r="N2555">
            <v>61489.279999999999</v>
          </cell>
        </row>
        <row r="2556">
          <cell r="N2556">
            <v>61489.279999999999</v>
          </cell>
        </row>
        <row r="2557">
          <cell r="N2557">
            <v>0</v>
          </cell>
        </row>
        <row r="2558">
          <cell r="N2558">
            <v>0</v>
          </cell>
        </row>
        <row r="2559">
          <cell r="N2559">
            <v>0</v>
          </cell>
        </row>
        <row r="2560">
          <cell r="N2560">
            <v>0</v>
          </cell>
        </row>
        <row r="2561">
          <cell r="N2561">
            <v>0</v>
          </cell>
        </row>
        <row r="2562">
          <cell r="N2562">
            <v>0</v>
          </cell>
        </row>
        <row r="2563">
          <cell r="N2563">
            <v>0</v>
          </cell>
        </row>
        <row r="2564">
          <cell r="N2564">
            <v>0</v>
          </cell>
        </row>
        <row r="2565">
          <cell r="N2565">
            <v>0</v>
          </cell>
        </row>
        <row r="2566">
          <cell r="N2566">
            <v>0</v>
          </cell>
        </row>
        <row r="2567">
          <cell r="N2567">
            <v>0</v>
          </cell>
        </row>
        <row r="2568">
          <cell r="N2568">
            <v>0</v>
          </cell>
        </row>
        <row r="2569">
          <cell r="N2569">
            <v>0</v>
          </cell>
        </row>
        <row r="2570">
          <cell r="N2570">
            <v>0</v>
          </cell>
        </row>
        <row r="2571">
          <cell r="N2571">
            <v>0</v>
          </cell>
        </row>
        <row r="2572">
          <cell r="N2572">
            <v>0</v>
          </cell>
        </row>
        <row r="2573">
          <cell r="N2573">
            <v>0</v>
          </cell>
        </row>
        <row r="2574">
          <cell r="N2574">
            <v>0</v>
          </cell>
        </row>
        <row r="2575">
          <cell r="N2575">
            <v>0</v>
          </cell>
        </row>
        <row r="2576">
          <cell r="N2576">
            <v>0</v>
          </cell>
        </row>
        <row r="2577">
          <cell r="N2577">
            <v>0</v>
          </cell>
        </row>
        <row r="2578">
          <cell r="N2578">
            <v>94888</v>
          </cell>
        </row>
        <row r="2579">
          <cell r="N2579">
            <v>94888</v>
          </cell>
        </row>
        <row r="2580">
          <cell r="N2580">
            <v>94888</v>
          </cell>
        </row>
        <row r="2581">
          <cell r="N2581">
            <v>0</v>
          </cell>
        </row>
        <row r="2582">
          <cell r="N2582">
            <v>0</v>
          </cell>
        </row>
        <row r="2583">
          <cell r="N2583">
            <v>0</v>
          </cell>
        </row>
        <row r="2584">
          <cell r="N2584">
            <v>0</v>
          </cell>
        </row>
        <row r="2585">
          <cell r="N2585">
            <v>0</v>
          </cell>
        </row>
        <row r="2586">
          <cell r="N2586">
            <v>0</v>
          </cell>
        </row>
        <row r="2587">
          <cell r="N2587">
            <v>0</v>
          </cell>
        </row>
        <row r="2588">
          <cell r="N2588">
            <v>0</v>
          </cell>
        </row>
        <row r="2589">
          <cell r="N2589">
            <v>0</v>
          </cell>
        </row>
        <row r="2590">
          <cell r="N2590">
            <v>0</v>
          </cell>
        </row>
        <row r="2591">
          <cell r="N2591">
            <v>0</v>
          </cell>
        </row>
        <row r="2592">
          <cell r="N2592">
            <v>0</v>
          </cell>
        </row>
        <row r="2593">
          <cell r="N2593">
            <v>3332096.64</v>
          </cell>
        </row>
        <row r="2594">
          <cell r="N2594">
            <v>2350602</v>
          </cell>
        </row>
        <row r="2595">
          <cell r="N2595">
            <v>0</v>
          </cell>
        </row>
        <row r="2596">
          <cell r="N2596">
            <v>0</v>
          </cell>
        </row>
        <row r="2597">
          <cell r="N2597">
            <v>0</v>
          </cell>
        </row>
        <row r="2598">
          <cell r="N2598">
            <v>2350602</v>
          </cell>
        </row>
        <row r="2599">
          <cell r="N2599">
            <v>2350602</v>
          </cell>
        </row>
        <row r="2600">
          <cell r="N2600">
            <v>2350602</v>
          </cell>
        </row>
        <row r="2601">
          <cell r="N2601">
            <v>0</v>
          </cell>
        </row>
        <row r="2602">
          <cell r="N2602">
            <v>0</v>
          </cell>
        </row>
        <row r="2603">
          <cell r="N2603">
            <v>188395.29</v>
          </cell>
        </row>
        <row r="2604">
          <cell r="N2604">
            <v>11985.470000000001</v>
          </cell>
        </row>
        <row r="2605">
          <cell r="N2605">
            <v>2986.19</v>
          </cell>
        </row>
        <row r="2606">
          <cell r="N2606">
            <v>2986.19</v>
          </cell>
        </row>
        <row r="2607">
          <cell r="N2607">
            <v>0</v>
          </cell>
        </row>
        <row r="2608">
          <cell r="N2608">
            <v>0</v>
          </cell>
        </row>
        <row r="2609">
          <cell r="N2609">
            <v>8999.2800000000007</v>
          </cell>
        </row>
        <row r="2610">
          <cell r="N2610">
            <v>8999.2800000000007</v>
          </cell>
        </row>
        <row r="2611">
          <cell r="N2611">
            <v>0</v>
          </cell>
        </row>
        <row r="2612">
          <cell r="N2612">
            <v>0</v>
          </cell>
        </row>
        <row r="2613">
          <cell r="N2613">
            <v>4408</v>
          </cell>
        </row>
        <row r="2614">
          <cell r="N2614">
            <v>4408</v>
          </cell>
        </row>
        <row r="2615">
          <cell r="N2615">
            <v>4408</v>
          </cell>
        </row>
        <row r="2616">
          <cell r="N2616">
            <v>0</v>
          </cell>
        </row>
        <row r="2617">
          <cell r="N2617">
            <v>0</v>
          </cell>
        </row>
        <row r="2618">
          <cell r="N2618">
            <v>12006</v>
          </cell>
        </row>
        <row r="2619">
          <cell r="N2619">
            <v>0</v>
          </cell>
        </row>
        <row r="2620">
          <cell r="N2620">
            <v>0</v>
          </cell>
        </row>
        <row r="2621">
          <cell r="N2621">
            <v>0</v>
          </cell>
        </row>
        <row r="2622">
          <cell r="N2622">
            <v>0</v>
          </cell>
        </row>
        <row r="2623">
          <cell r="N2623">
            <v>12006</v>
          </cell>
        </row>
        <row r="2624">
          <cell r="N2624">
            <v>12006</v>
          </cell>
        </row>
        <row r="2625">
          <cell r="N2625">
            <v>129995.82</v>
          </cell>
        </row>
        <row r="2626">
          <cell r="N2626">
            <v>129995.82</v>
          </cell>
        </row>
        <row r="2627">
          <cell r="N2627">
            <v>129995.82</v>
          </cell>
        </row>
        <row r="2628">
          <cell r="N2628">
            <v>0</v>
          </cell>
        </row>
        <row r="2629">
          <cell r="N2629">
            <v>0</v>
          </cell>
        </row>
        <row r="2630">
          <cell r="N2630">
            <v>0</v>
          </cell>
        </row>
        <row r="2631">
          <cell r="N2631">
            <v>0</v>
          </cell>
        </row>
        <row r="2632">
          <cell r="N2632">
            <v>0</v>
          </cell>
        </row>
        <row r="2633">
          <cell r="N2633">
            <v>0</v>
          </cell>
        </row>
        <row r="2634">
          <cell r="N2634">
            <v>0</v>
          </cell>
        </row>
        <row r="2635">
          <cell r="N2635">
            <v>0</v>
          </cell>
        </row>
        <row r="2636">
          <cell r="N2636">
            <v>0</v>
          </cell>
        </row>
        <row r="2637">
          <cell r="N2637">
            <v>0</v>
          </cell>
        </row>
        <row r="2638">
          <cell r="N2638">
            <v>0</v>
          </cell>
        </row>
        <row r="2639">
          <cell r="N2639">
            <v>30000</v>
          </cell>
        </row>
        <row r="2640">
          <cell r="N2640">
            <v>30000</v>
          </cell>
        </row>
        <row r="2641">
          <cell r="N2641">
            <v>30000</v>
          </cell>
        </row>
        <row r="2642">
          <cell r="N2642">
            <v>0</v>
          </cell>
        </row>
        <row r="2643">
          <cell r="N2643">
            <v>0</v>
          </cell>
        </row>
        <row r="2644">
          <cell r="N2644">
            <v>0</v>
          </cell>
        </row>
        <row r="2645">
          <cell r="N2645">
            <v>0</v>
          </cell>
        </row>
        <row r="2646">
          <cell r="N2646">
            <v>99992</v>
          </cell>
        </row>
        <row r="2647">
          <cell r="N2647">
            <v>0</v>
          </cell>
        </row>
        <row r="2648">
          <cell r="N2648">
            <v>0</v>
          </cell>
        </row>
        <row r="2649">
          <cell r="N2649">
            <v>0</v>
          </cell>
        </row>
        <row r="2650">
          <cell r="N2650">
            <v>0</v>
          </cell>
        </row>
        <row r="2651">
          <cell r="N2651">
            <v>0</v>
          </cell>
        </row>
        <row r="2652">
          <cell r="N2652">
            <v>0</v>
          </cell>
        </row>
        <row r="2653">
          <cell r="N2653">
            <v>0</v>
          </cell>
        </row>
        <row r="2654">
          <cell r="N2654">
            <v>0</v>
          </cell>
        </row>
        <row r="2655">
          <cell r="N2655">
            <v>0</v>
          </cell>
        </row>
        <row r="2656">
          <cell r="N2656">
            <v>0</v>
          </cell>
        </row>
        <row r="2657">
          <cell r="N2657">
            <v>0</v>
          </cell>
        </row>
        <row r="2658">
          <cell r="N2658">
            <v>0</v>
          </cell>
        </row>
        <row r="2659">
          <cell r="N2659">
            <v>0</v>
          </cell>
        </row>
        <row r="2660">
          <cell r="N2660">
            <v>0</v>
          </cell>
        </row>
        <row r="2661">
          <cell r="N2661">
            <v>0</v>
          </cell>
        </row>
        <row r="2662">
          <cell r="N2662">
            <v>0</v>
          </cell>
        </row>
        <row r="2663">
          <cell r="N2663">
            <v>0</v>
          </cell>
        </row>
        <row r="2664">
          <cell r="N2664">
            <v>0</v>
          </cell>
        </row>
        <row r="2665">
          <cell r="N2665">
            <v>0</v>
          </cell>
        </row>
        <row r="2666">
          <cell r="N2666">
            <v>0</v>
          </cell>
        </row>
        <row r="2667">
          <cell r="N2667">
            <v>0</v>
          </cell>
        </row>
        <row r="2668">
          <cell r="N2668">
            <v>0</v>
          </cell>
        </row>
        <row r="2669">
          <cell r="N2669">
            <v>0</v>
          </cell>
        </row>
        <row r="2670">
          <cell r="N2670">
            <v>0</v>
          </cell>
        </row>
        <row r="2671">
          <cell r="N2671">
            <v>0</v>
          </cell>
        </row>
        <row r="2672">
          <cell r="N2672">
            <v>0</v>
          </cell>
        </row>
        <row r="2673">
          <cell r="N2673">
            <v>0</v>
          </cell>
        </row>
        <row r="2674">
          <cell r="N2674">
            <v>0</v>
          </cell>
        </row>
        <row r="2675">
          <cell r="N2675">
            <v>0</v>
          </cell>
        </row>
        <row r="2676">
          <cell r="N2676">
            <v>0</v>
          </cell>
        </row>
        <row r="2677">
          <cell r="N2677">
            <v>0</v>
          </cell>
        </row>
        <row r="2678">
          <cell r="N2678">
            <v>0</v>
          </cell>
        </row>
        <row r="2679">
          <cell r="N2679">
            <v>0</v>
          </cell>
        </row>
        <row r="2680">
          <cell r="N2680">
            <v>0</v>
          </cell>
        </row>
        <row r="2681">
          <cell r="N2681">
            <v>99992</v>
          </cell>
        </row>
        <row r="2682">
          <cell r="N2682">
            <v>99992</v>
          </cell>
        </row>
        <row r="2683">
          <cell r="N2683">
            <v>99992</v>
          </cell>
        </row>
        <row r="2684">
          <cell r="N2684">
            <v>0</v>
          </cell>
        </row>
        <row r="2685">
          <cell r="N2685">
            <v>0</v>
          </cell>
        </row>
        <row r="2686">
          <cell r="N2686">
            <v>0</v>
          </cell>
        </row>
        <row r="2687">
          <cell r="N2687">
            <v>0</v>
          </cell>
        </row>
        <row r="2688">
          <cell r="N2688">
            <v>0</v>
          </cell>
        </row>
        <row r="2689">
          <cell r="N2689">
            <v>0</v>
          </cell>
        </row>
        <row r="2690">
          <cell r="N2690">
            <v>0</v>
          </cell>
        </row>
        <row r="2691">
          <cell r="N2691">
            <v>693107.35</v>
          </cell>
        </row>
        <row r="2692">
          <cell r="N2692">
            <v>299020.32</v>
          </cell>
        </row>
        <row r="2693">
          <cell r="N2693">
            <v>0</v>
          </cell>
        </row>
        <row r="2694">
          <cell r="N2694">
            <v>0</v>
          </cell>
        </row>
        <row r="2695">
          <cell r="N2695">
            <v>0</v>
          </cell>
        </row>
        <row r="2696">
          <cell r="N2696">
            <v>0</v>
          </cell>
        </row>
        <row r="2697">
          <cell r="N2697">
            <v>0</v>
          </cell>
        </row>
        <row r="2698">
          <cell r="N2698">
            <v>0</v>
          </cell>
        </row>
        <row r="2699">
          <cell r="N2699">
            <v>0</v>
          </cell>
        </row>
        <row r="2700">
          <cell r="N2700">
            <v>0</v>
          </cell>
        </row>
        <row r="2701">
          <cell r="N2701">
            <v>0</v>
          </cell>
        </row>
        <row r="2702">
          <cell r="N2702">
            <v>0</v>
          </cell>
        </row>
        <row r="2703">
          <cell r="N2703">
            <v>0</v>
          </cell>
        </row>
        <row r="2704">
          <cell r="N2704">
            <v>0</v>
          </cell>
        </row>
        <row r="2705">
          <cell r="N2705">
            <v>0</v>
          </cell>
        </row>
        <row r="2706">
          <cell r="N2706">
            <v>0</v>
          </cell>
        </row>
        <row r="2707">
          <cell r="N2707">
            <v>0</v>
          </cell>
        </row>
        <row r="2708">
          <cell r="N2708">
            <v>0</v>
          </cell>
        </row>
        <row r="2709">
          <cell r="N2709">
            <v>0</v>
          </cell>
        </row>
        <row r="2710">
          <cell r="N2710">
            <v>0</v>
          </cell>
        </row>
        <row r="2711">
          <cell r="N2711">
            <v>0</v>
          </cell>
        </row>
        <row r="2712">
          <cell r="N2712">
            <v>0</v>
          </cell>
        </row>
        <row r="2713">
          <cell r="N2713">
            <v>0</v>
          </cell>
        </row>
        <row r="2714">
          <cell r="N2714">
            <v>0</v>
          </cell>
        </row>
        <row r="2715">
          <cell r="N2715">
            <v>0</v>
          </cell>
        </row>
        <row r="2716">
          <cell r="N2716">
            <v>0</v>
          </cell>
        </row>
        <row r="2717">
          <cell r="N2717">
            <v>0</v>
          </cell>
        </row>
        <row r="2718">
          <cell r="N2718">
            <v>0</v>
          </cell>
        </row>
        <row r="2719">
          <cell r="N2719">
            <v>299020.32</v>
          </cell>
        </row>
        <row r="2720">
          <cell r="N2720">
            <v>0</v>
          </cell>
        </row>
        <row r="2721">
          <cell r="N2721">
            <v>0</v>
          </cell>
        </row>
        <row r="2722">
          <cell r="N2722">
            <v>0</v>
          </cell>
        </row>
        <row r="2723">
          <cell r="N2723">
            <v>0</v>
          </cell>
        </row>
        <row r="2724">
          <cell r="N2724">
            <v>0</v>
          </cell>
        </row>
        <row r="2725">
          <cell r="N2725">
            <v>0</v>
          </cell>
        </row>
        <row r="2726">
          <cell r="N2726">
            <v>0</v>
          </cell>
        </row>
        <row r="2727">
          <cell r="N2727">
            <v>8000</v>
          </cell>
        </row>
        <row r="2728">
          <cell r="N2728">
            <v>0</v>
          </cell>
        </row>
        <row r="2729">
          <cell r="N2729">
            <v>0</v>
          </cell>
        </row>
        <row r="2730">
          <cell r="N2730">
            <v>192620.32</v>
          </cell>
        </row>
        <row r="2731">
          <cell r="N2731">
            <v>0</v>
          </cell>
        </row>
        <row r="2732">
          <cell r="N2732">
            <v>0</v>
          </cell>
        </row>
        <row r="2733">
          <cell r="N2733">
            <v>0</v>
          </cell>
        </row>
        <row r="2734">
          <cell r="N2734">
            <v>0</v>
          </cell>
        </row>
        <row r="2735">
          <cell r="N2735">
            <v>50000</v>
          </cell>
        </row>
        <row r="2736">
          <cell r="N2736">
            <v>44000</v>
          </cell>
        </row>
        <row r="2737">
          <cell r="N2737">
            <v>0</v>
          </cell>
        </row>
        <row r="2738">
          <cell r="N2738">
            <v>0</v>
          </cell>
        </row>
        <row r="2739">
          <cell r="N2739">
            <v>0</v>
          </cell>
        </row>
        <row r="2740">
          <cell r="N2740">
            <v>0</v>
          </cell>
        </row>
        <row r="2741">
          <cell r="N2741">
            <v>0</v>
          </cell>
        </row>
        <row r="2742">
          <cell r="N2742">
            <v>4400</v>
          </cell>
        </row>
        <row r="2743">
          <cell r="N2743">
            <v>0</v>
          </cell>
        </row>
        <row r="2744">
          <cell r="N2744">
            <v>0</v>
          </cell>
        </row>
        <row r="2745">
          <cell r="N2745">
            <v>0</v>
          </cell>
        </row>
        <row r="2746">
          <cell r="N2746">
            <v>0</v>
          </cell>
        </row>
        <row r="2747">
          <cell r="N2747">
            <v>0</v>
          </cell>
        </row>
        <row r="2748">
          <cell r="N2748">
            <v>0</v>
          </cell>
        </row>
        <row r="2749">
          <cell r="N2749">
            <v>0</v>
          </cell>
        </row>
        <row r="2750">
          <cell r="N2750">
            <v>0</v>
          </cell>
        </row>
        <row r="2751">
          <cell r="N2751">
            <v>0</v>
          </cell>
        </row>
        <row r="2752">
          <cell r="N2752">
            <v>0</v>
          </cell>
        </row>
        <row r="2753">
          <cell r="N2753">
            <v>0</v>
          </cell>
        </row>
        <row r="2754">
          <cell r="N2754">
            <v>0</v>
          </cell>
        </row>
        <row r="2755">
          <cell r="N2755">
            <v>0</v>
          </cell>
        </row>
        <row r="2756">
          <cell r="N2756">
            <v>0</v>
          </cell>
        </row>
        <row r="2757">
          <cell r="N2757">
            <v>0</v>
          </cell>
        </row>
        <row r="2758">
          <cell r="N2758">
            <v>0</v>
          </cell>
        </row>
        <row r="2759">
          <cell r="N2759">
            <v>0</v>
          </cell>
        </row>
        <row r="2760">
          <cell r="N2760">
            <v>0</v>
          </cell>
        </row>
        <row r="2761">
          <cell r="N2761">
            <v>0</v>
          </cell>
        </row>
        <row r="2762">
          <cell r="N2762">
            <v>0</v>
          </cell>
        </row>
        <row r="2763">
          <cell r="N2763">
            <v>0</v>
          </cell>
        </row>
        <row r="2764">
          <cell r="N2764">
            <v>0</v>
          </cell>
        </row>
        <row r="2765">
          <cell r="N2765">
            <v>0</v>
          </cell>
        </row>
        <row r="2766">
          <cell r="N2766">
            <v>0</v>
          </cell>
        </row>
        <row r="2767">
          <cell r="N2767">
            <v>0</v>
          </cell>
        </row>
        <row r="2768">
          <cell r="N2768">
            <v>0</v>
          </cell>
        </row>
        <row r="2769">
          <cell r="N2769">
            <v>0</v>
          </cell>
        </row>
        <row r="2770">
          <cell r="N2770">
            <v>0</v>
          </cell>
        </row>
        <row r="2771">
          <cell r="N2771">
            <v>0</v>
          </cell>
        </row>
        <row r="2772">
          <cell r="N2772">
            <v>0</v>
          </cell>
        </row>
        <row r="2773">
          <cell r="N2773">
            <v>0</v>
          </cell>
        </row>
        <row r="2774">
          <cell r="N2774">
            <v>394087.02999999997</v>
          </cell>
        </row>
        <row r="2775">
          <cell r="N2775">
            <v>0</v>
          </cell>
        </row>
        <row r="2776">
          <cell r="N2776">
            <v>0</v>
          </cell>
        </row>
        <row r="2777">
          <cell r="N2777">
            <v>394087.02999999997</v>
          </cell>
        </row>
        <row r="2778">
          <cell r="N2778">
            <v>19102.88</v>
          </cell>
        </row>
        <row r="2779">
          <cell r="N2779">
            <v>0</v>
          </cell>
        </row>
        <row r="2780">
          <cell r="N2780">
            <v>0</v>
          </cell>
        </row>
        <row r="2781">
          <cell r="N2781">
            <v>371984.16</v>
          </cell>
        </row>
        <row r="2782">
          <cell r="N2782">
            <v>0</v>
          </cell>
        </row>
        <row r="2783">
          <cell r="N2783">
            <v>2999.99</v>
          </cell>
        </row>
        <row r="2784">
          <cell r="N2784">
            <v>0</v>
          </cell>
        </row>
        <row r="2785">
          <cell r="N2785">
            <v>0</v>
          </cell>
        </row>
        <row r="2786">
          <cell r="N2786">
            <v>0</v>
          </cell>
        </row>
        <row r="2787">
          <cell r="N2787">
            <v>0</v>
          </cell>
        </row>
        <row r="2788">
          <cell r="N2788">
            <v>0</v>
          </cell>
        </row>
        <row r="2789">
          <cell r="N2789">
            <v>0</v>
          </cell>
        </row>
        <row r="2790">
          <cell r="N2790">
            <v>0</v>
          </cell>
        </row>
        <row r="2791">
          <cell r="N2791">
            <v>0</v>
          </cell>
        </row>
        <row r="2792">
          <cell r="N2792">
            <v>0</v>
          </cell>
        </row>
        <row r="2793">
          <cell r="N2793">
            <v>0</v>
          </cell>
        </row>
        <row r="2794">
          <cell r="N2794">
            <v>0</v>
          </cell>
        </row>
        <row r="2795">
          <cell r="N2795">
            <v>0</v>
          </cell>
        </row>
        <row r="2796">
          <cell r="N2796">
            <v>0</v>
          </cell>
        </row>
        <row r="2797">
          <cell r="N2797">
            <v>0</v>
          </cell>
        </row>
        <row r="2798">
          <cell r="N2798">
            <v>0</v>
          </cell>
        </row>
        <row r="2799">
          <cell r="N2799">
            <v>0</v>
          </cell>
        </row>
        <row r="2800">
          <cell r="N2800">
            <v>0</v>
          </cell>
        </row>
        <row r="2801">
          <cell r="N2801">
            <v>0</v>
          </cell>
        </row>
        <row r="2802">
          <cell r="N2802">
            <v>0</v>
          </cell>
        </row>
        <row r="2803">
          <cell r="N2803">
            <v>0</v>
          </cell>
        </row>
        <row r="2804">
          <cell r="N2804">
            <v>0</v>
          </cell>
        </row>
        <row r="2805">
          <cell r="N2805">
            <v>0</v>
          </cell>
        </row>
        <row r="2806">
          <cell r="N2806">
            <v>0</v>
          </cell>
        </row>
        <row r="2807">
          <cell r="N2807">
            <v>0</v>
          </cell>
        </row>
        <row r="2808">
          <cell r="N2808">
            <v>0</v>
          </cell>
        </row>
        <row r="2809">
          <cell r="N2809">
            <v>0</v>
          </cell>
        </row>
        <row r="2810">
          <cell r="N2810">
            <v>0</v>
          </cell>
        </row>
        <row r="2811">
          <cell r="N2811">
            <v>0</v>
          </cell>
        </row>
        <row r="2812">
          <cell r="N2812">
            <v>0</v>
          </cell>
        </row>
        <row r="2813">
          <cell r="N2813">
            <v>0</v>
          </cell>
        </row>
        <row r="2814">
          <cell r="N2814">
            <v>0</v>
          </cell>
        </row>
        <row r="2815">
          <cell r="N2815">
            <v>0</v>
          </cell>
        </row>
        <row r="2816">
          <cell r="N2816">
            <v>0</v>
          </cell>
        </row>
        <row r="2817">
          <cell r="N2817">
            <v>0</v>
          </cell>
        </row>
        <row r="2818">
          <cell r="N2818">
            <v>0</v>
          </cell>
        </row>
        <row r="2819">
          <cell r="N2819">
            <v>0</v>
          </cell>
        </row>
        <row r="2820">
          <cell r="N2820">
            <v>0</v>
          </cell>
        </row>
        <row r="2821">
          <cell r="N2821">
            <v>0</v>
          </cell>
        </row>
        <row r="2822">
          <cell r="N2822">
            <v>0</v>
          </cell>
        </row>
        <row r="2823">
          <cell r="N2823">
            <v>0</v>
          </cell>
        </row>
        <row r="2824">
          <cell r="N2824">
            <v>0</v>
          </cell>
        </row>
        <row r="2825">
          <cell r="N2825">
            <v>0</v>
          </cell>
        </row>
        <row r="2826">
          <cell r="N2826">
            <v>0</v>
          </cell>
        </row>
        <row r="2827">
          <cell r="N2827">
            <v>0</v>
          </cell>
        </row>
        <row r="2828">
          <cell r="N2828">
            <v>0</v>
          </cell>
        </row>
        <row r="2829">
          <cell r="N2829">
            <v>0</v>
          </cell>
        </row>
        <row r="2830">
          <cell r="N2830">
            <v>0</v>
          </cell>
        </row>
        <row r="2831">
          <cell r="N2831">
            <v>0</v>
          </cell>
        </row>
        <row r="2832">
          <cell r="N2832">
            <v>0</v>
          </cell>
        </row>
        <row r="2833">
          <cell r="N2833">
            <v>0</v>
          </cell>
        </row>
        <row r="2834">
          <cell r="N2834">
            <v>0</v>
          </cell>
        </row>
        <row r="2835">
          <cell r="N2835">
            <v>0</v>
          </cell>
        </row>
        <row r="2836">
          <cell r="N2836">
            <v>0</v>
          </cell>
        </row>
        <row r="2837">
          <cell r="N2837">
            <v>0</v>
          </cell>
        </row>
        <row r="2838">
          <cell r="N2838">
            <v>0</v>
          </cell>
        </row>
        <row r="2839">
          <cell r="N2839">
            <v>0</v>
          </cell>
        </row>
        <row r="2840">
          <cell r="N2840">
            <v>0</v>
          </cell>
        </row>
        <row r="2841">
          <cell r="N2841">
            <v>0</v>
          </cell>
        </row>
        <row r="2842">
          <cell r="N2842">
            <v>0</v>
          </cell>
        </row>
        <row r="2843">
          <cell r="N2843">
            <v>0</v>
          </cell>
        </row>
        <row r="2844">
          <cell r="N2844">
            <v>0</v>
          </cell>
        </row>
        <row r="2845">
          <cell r="N2845">
            <v>0</v>
          </cell>
        </row>
        <row r="2846">
          <cell r="N2846">
            <v>0</v>
          </cell>
        </row>
        <row r="2847">
          <cell r="N2847">
            <v>0</v>
          </cell>
        </row>
        <row r="2848">
          <cell r="N2848">
            <v>0</v>
          </cell>
        </row>
        <row r="2849">
          <cell r="N2849">
            <v>0</v>
          </cell>
        </row>
        <row r="2850">
          <cell r="N2850">
            <v>0</v>
          </cell>
        </row>
        <row r="2851">
          <cell r="N2851">
            <v>0</v>
          </cell>
        </row>
        <row r="2852">
          <cell r="N2852">
            <v>0</v>
          </cell>
        </row>
        <row r="2853">
          <cell r="N2853">
            <v>0</v>
          </cell>
        </row>
        <row r="2854">
          <cell r="N2854">
            <v>0</v>
          </cell>
        </row>
        <row r="2855">
          <cell r="N2855">
            <v>0</v>
          </cell>
        </row>
        <row r="2856">
          <cell r="N2856">
            <v>0</v>
          </cell>
        </row>
        <row r="2857">
          <cell r="N2857">
            <v>0</v>
          </cell>
        </row>
        <row r="2858">
          <cell r="N2858">
            <v>0</v>
          </cell>
        </row>
        <row r="2859">
          <cell r="N2859">
            <v>0</v>
          </cell>
        </row>
        <row r="2860">
          <cell r="N2860">
            <v>0</v>
          </cell>
        </row>
        <row r="2861">
          <cell r="N2861">
            <v>0</v>
          </cell>
        </row>
        <row r="2862">
          <cell r="N2862">
            <v>0</v>
          </cell>
        </row>
        <row r="2863">
          <cell r="N2863">
            <v>0</v>
          </cell>
        </row>
        <row r="2864">
          <cell r="N2864">
            <v>0</v>
          </cell>
        </row>
        <row r="2865">
          <cell r="N2865">
            <v>0</v>
          </cell>
        </row>
        <row r="2866">
          <cell r="N2866">
            <v>0</v>
          </cell>
        </row>
        <row r="2867">
          <cell r="N2867">
            <v>0</v>
          </cell>
        </row>
        <row r="2868">
          <cell r="N2868">
            <v>0</v>
          </cell>
        </row>
        <row r="2869">
          <cell r="N2869">
            <v>0</v>
          </cell>
        </row>
        <row r="2870">
          <cell r="N2870">
            <v>0</v>
          </cell>
        </row>
        <row r="2871">
          <cell r="N2871">
            <v>0</v>
          </cell>
        </row>
        <row r="2872">
          <cell r="N2872">
            <v>0</v>
          </cell>
        </row>
        <row r="2873">
          <cell r="N2873">
            <v>0</v>
          </cell>
        </row>
        <row r="2874">
          <cell r="N2874">
            <v>0</v>
          </cell>
        </row>
        <row r="2875">
          <cell r="N2875">
            <v>0</v>
          </cell>
        </row>
        <row r="2876">
          <cell r="N2876">
            <v>0</v>
          </cell>
        </row>
        <row r="2877">
          <cell r="N2877">
            <v>0</v>
          </cell>
        </row>
        <row r="2878">
          <cell r="N2878">
            <v>0</v>
          </cell>
        </row>
        <row r="2879">
          <cell r="N2879">
            <v>0</v>
          </cell>
        </row>
        <row r="2880">
          <cell r="N2880">
            <v>0</v>
          </cell>
        </row>
        <row r="2881">
          <cell r="N2881">
            <v>0</v>
          </cell>
        </row>
        <row r="2882">
          <cell r="N2882">
            <v>0</v>
          </cell>
        </row>
        <row r="2883">
          <cell r="N2883">
            <v>0</v>
          </cell>
        </row>
        <row r="2884">
          <cell r="N2884">
            <v>0</v>
          </cell>
        </row>
        <row r="2885">
          <cell r="N2885">
            <v>0</v>
          </cell>
        </row>
        <row r="2886">
          <cell r="N2886">
            <v>0</v>
          </cell>
        </row>
        <row r="2887">
          <cell r="N2887">
            <v>0</v>
          </cell>
        </row>
        <row r="2888">
          <cell r="N2888">
            <v>0</v>
          </cell>
        </row>
        <row r="2889">
          <cell r="N2889">
            <v>0</v>
          </cell>
        </row>
        <row r="2890">
          <cell r="N2890">
            <v>0</v>
          </cell>
        </row>
        <row r="2891">
          <cell r="N2891">
            <v>0</v>
          </cell>
        </row>
        <row r="2892">
          <cell r="N2892">
            <v>0</v>
          </cell>
        </row>
        <row r="2893">
          <cell r="N2893">
            <v>0</v>
          </cell>
        </row>
        <row r="2894">
          <cell r="N2894">
            <v>0</v>
          </cell>
        </row>
        <row r="2895">
          <cell r="N2895">
            <v>6976000</v>
          </cell>
        </row>
        <row r="2896">
          <cell r="N2896">
            <v>4547900</v>
          </cell>
        </row>
        <row r="2897">
          <cell r="N2897">
            <v>4547900</v>
          </cell>
        </row>
        <row r="2898">
          <cell r="N2898">
            <v>4547900</v>
          </cell>
        </row>
        <row r="2899">
          <cell r="N2899">
            <v>4547900</v>
          </cell>
        </row>
        <row r="2900">
          <cell r="N2900">
            <v>0</v>
          </cell>
        </row>
        <row r="2901">
          <cell r="N2901">
            <v>0</v>
          </cell>
        </row>
        <row r="2902">
          <cell r="N2902">
            <v>887330.05</v>
          </cell>
        </row>
        <row r="2903">
          <cell r="N2903">
            <v>466831.79</v>
          </cell>
        </row>
        <row r="2904">
          <cell r="N2904">
            <v>160000</v>
          </cell>
        </row>
        <row r="2905">
          <cell r="N2905">
            <v>160000</v>
          </cell>
        </row>
        <row r="2906">
          <cell r="N2906">
            <v>0</v>
          </cell>
        </row>
        <row r="2907">
          <cell r="N2907">
            <v>0</v>
          </cell>
        </row>
        <row r="2908">
          <cell r="N2908">
            <v>306831.78999999998</v>
          </cell>
        </row>
        <row r="2909">
          <cell r="N2909">
            <v>306831.78999999998</v>
          </cell>
        </row>
        <row r="2910">
          <cell r="N2910">
            <v>420498.26</v>
          </cell>
        </row>
        <row r="2911">
          <cell r="N2911">
            <v>420498.26</v>
          </cell>
        </row>
        <row r="2912">
          <cell r="N2912">
            <v>420498.26</v>
          </cell>
        </row>
        <row r="2913">
          <cell r="N2913">
            <v>0</v>
          </cell>
        </row>
        <row r="2914">
          <cell r="N2914">
            <v>0</v>
          </cell>
        </row>
        <row r="2915">
          <cell r="N2915">
            <v>0</v>
          </cell>
        </row>
        <row r="2916">
          <cell r="N2916">
            <v>1332600</v>
          </cell>
        </row>
        <row r="2917">
          <cell r="N2917">
            <v>0</v>
          </cell>
        </row>
        <row r="2918">
          <cell r="N2918">
            <v>0</v>
          </cell>
        </row>
        <row r="2919">
          <cell r="N2919">
            <v>0</v>
          </cell>
        </row>
        <row r="2920">
          <cell r="N2920">
            <v>0</v>
          </cell>
        </row>
        <row r="2921">
          <cell r="N2921">
            <v>0</v>
          </cell>
        </row>
        <row r="2922">
          <cell r="N2922">
            <v>52000</v>
          </cell>
        </row>
        <row r="2923">
          <cell r="N2923">
            <v>52000</v>
          </cell>
        </row>
        <row r="2924">
          <cell r="N2924">
            <v>52000</v>
          </cell>
        </row>
        <row r="2925">
          <cell r="N2925">
            <v>1024000</v>
          </cell>
        </row>
        <row r="2926">
          <cell r="N2926">
            <v>1024000</v>
          </cell>
        </row>
        <row r="2927">
          <cell r="N2927">
            <v>330000</v>
          </cell>
        </row>
        <row r="2928">
          <cell r="N2928">
            <v>694000</v>
          </cell>
        </row>
        <row r="2929">
          <cell r="N2929">
            <v>45600</v>
          </cell>
        </row>
        <row r="2930">
          <cell r="N2930">
            <v>45600</v>
          </cell>
        </row>
        <row r="2931">
          <cell r="N2931">
            <v>45600</v>
          </cell>
        </row>
        <row r="2932">
          <cell r="N2932">
            <v>211000</v>
          </cell>
        </row>
        <row r="2933">
          <cell r="N2933">
            <v>143000</v>
          </cell>
        </row>
        <row r="2934">
          <cell r="N2934">
            <v>143000</v>
          </cell>
        </row>
        <row r="2935">
          <cell r="N2935">
            <v>0</v>
          </cell>
        </row>
        <row r="2936">
          <cell r="N2936">
            <v>0</v>
          </cell>
        </row>
        <row r="2937">
          <cell r="N2937">
            <v>68000</v>
          </cell>
        </row>
        <row r="2938">
          <cell r="N2938">
            <v>68000</v>
          </cell>
        </row>
        <row r="2939">
          <cell r="N2939">
            <v>208169.94999999998</v>
          </cell>
        </row>
        <row r="2940">
          <cell r="N2940">
            <v>167322.56999999998</v>
          </cell>
        </row>
        <row r="2941">
          <cell r="N2941">
            <v>22933.66</v>
          </cell>
        </row>
        <row r="2942">
          <cell r="N2942">
            <v>0</v>
          </cell>
        </row>
        <row r="2943">
          <cell r="N2943">
            <v>0</v>
          </cell>
        </row>
        <row r="2944">
          <cell r="N2944">
            <v>0</v>
          </cell>
        </row>
        <row r="2945">
          <cell r="N2945">
            <v>0</v>
          </cell>
        </row>
        <row r="2946">
          <cell r="N2946">
            <v>0</v>
          </cell>
        </row>
        <row r="2947">
          <cell r="N2947">
            <v>22933.66</v>
          </cell>
        </row>
        <row r="2948">
          <cell r="N2948">
            <v>144388.90999999997</v>
          </cell>
        </row>
        <row r="2949">
          <cell r="N2949">
            <v>62111.5</v>
          </cell>
        </row>
        <row r="2950">
          <cell r="N2950">
            <v>18373.009999999998</v>
          </cell>
        </row>
        <row r="2951">
          <cell r="N2951">
            <v>0</v>
          </cell>
        </row>
        <row r="2952">
          <cell r="N2952">
            <v>22034.2</v>
          </cell>
        </row>
        <row r="2953">
          <cell r="N2953">
            <v>11971.2</v>
          </cell>
        </row>
        <row r="2954">
          <cell r="N2954">
            <v>29899</v>
          </cell>
        </row>
        <row r="2955">
          <cell r="N2955">
            <v>0</v>
          </cell>
        </row>
        <row r="2956">
          <cell r="N2956">
            <v>0</v>
          </cell>
        </row>
        <row r="2957">
          <cell r="N2957">
            <v>14952.4</v>
          </cell>
        </row>
        <row r="2958">
          <cell r="N2958">
            <v>14952.4</v>
          </cell>
        </row>
        <row r="2959">
          <cell r="N2959">
            <v>14952.4</v>
          </cell>
        </row>
        <row r="2960">
          <cell r="N2960">
            <v>0</v>
          </cell>
        </row>
        <row r="2961">
          <cell r="N2961">
            <v>0</v>
          </cell>
        </row>
        <row r="2962">
          <cell r="N2962">
            <v>0</v>
          </cell>
        </row>
        <row r="2963">
          <cell r="N2963">
            <v>25894.98</v>
          </cell>
        </row>
        <row r="2964">
          <cell r="N2964">
            <v>25894.98</v>
          </cell>
        </row>
        <row r="2965">
          <cell r="N2965">
            <v>25894.98</v>
          </cell>
        </row>
        <row r="2966">
          <cell r="N2966">
            <v>1002275</v>
          </cell>
        </row>
        <row r="2967">
          <cell r="N2967">
            <v>652275</v>
          </cell>
        </row>
        <row r="2968">
          <cell r="N2968">
            <v>0</v>
          </cell>
        </row>
        <row r="2969">
          <cell r="N2969">
            <v>0</v>
          </cell>
        </row>
        <row r="2970">
          <cell r="N2970">
            <v>0</v>
          </cell>
        </row>
        <row r="2971">
          <cell r="N2971">
            <v>0</v>
          </cell>
        </row>
        <row r="2972">
          <cell r="N2972">
            <v>0</v>
          </cell>
        </row>
        <row r="2973">
          <cell r="N2973">
            <v>0</v>
          </cell>
        </row>
        <row r="2974">
          <cell r="N2974">
            <v>0</v>
          </cell>
        </row>
        <row r="2975">
          <cell r="N2975">
            <v>0</v>
          </cell>
        </row>
        <row r="2976">
          <cell r="N2976">
            <v>0</v>
          </cell>
        </row>
        <row r="2977">
          <cell r="N2977">
            <v>588765</v>
          </cell>
        </row>
        <row r="2978">
          <cell r="N2978">
            <v>0</v>
          </cell>
        </row>
        <row r="2979">
          <cell r="N2979">
            <v>0</v>
          </cell>
        </row>
        <row r="2980">
          <cell r="N2980">
            <v>0</v>
          </cell>
        </row>
        <row r="2981">
          <cell r="N2981">
            <v>0</v>
          </cell>
        </row>
        <row r="2982">
          <cell r="N2982">
            <v>286176</v>
          </cell>
        </row>
        <row r="2983">
          <cell r="N2983">
            <v>286176</v>
          </cell>
        </row>
        <row r="2984">
          <cell r="N2984">
            <v>0</v>
          </cell>
        </row>
        <row r="2985">
          <cell r="N2985">
            <v>0</v>
          </cell>
        </row>
        <row r="2986">
          <cell r="N2986">
            <v>0</v>
          </cell>
        </row>
        <row r="2987">
          <cell r="N2987">
            <v>0</v>
          </cell>
        </row>
        <row r="2988">
          <cell r="N2988">
            <v>0</v>
          </cell>
        </row>
        <row r="2989">
          <cell r="N2989">
            <v>0</v>
          </cell>
        </row>
        <row r="2990">
          <cell r="N2990">
            <v>302589</v>
          </cell>
        </row>
        <row r="2991">
          <cell r="N2991">
            <v>302589</v>
          </cell>
        </row>
        <row r="2992">
          <cell r="N2992">
            <v>0</v>
          </cell>
        </row>
        <row r="2993">
          <cell r="N2993">
            <v>0</v>
          </cell>
        </row>
        <row r="2994">
          <cell r="N2994">
            <v>0</v>
          </cell>
        </row>
        <row r="2995">
          <cell r="N2995">
            <v>0</v>
          </cell>
        </row>
        <row r="2996">
          <cell r="N2996">
            <v>0</v>
          </cell>
        </row>
        <row r="2997">
          <cell r="N2997">
            <v>0</v>
          </cell>
        </row>
        <row r="2998">
          <cell r="N2998">
            <v>0</v>
          </cell>
        </row>
        <row r="2999">
          <cell r="N2999">
            <v>0</v>
          </cell>
        </row>
        <row r="3000">
          <cell r="N3000">
            <v>0</v>
          </cell>
        </row>
        <row r="3001">
          <cell r="N3001">
            <v>0</v>
          </cell>
        </row>
        <row r="3002">
          <cell r="N3002">
            <v>63510</v>
          </cell>
        </row>
        <row r="3003">
          <cell r="N3003">
            <v>63510</v>
          </cell>
        </row>
        <row r="3004">
          <cell r="N3004">
            <v>14210</v>
          </cell>
        </row>
        <row r="3005">
          <cell r="N3005">
            <v>0</v>
          </cell>
        </row>
        <row r="3006">
          <cell r="N3006">
            <v>0</v>
          </cell>
        </row>
        <row r="3007">
          <cell r="N3007">
            <v>0</v>
          </cell>
        </row>
        <row r="3008">
          <cell r="N3008">
            <v>49300</v>
          </cell>
        </row>
        <row r="3009">
          <cell r="N3009">
            <v>0</v>
          </cell>
        </row>
        <row r="3010">
          <cell r="N3010">
            <v>0</v>
          </cell>
        </row>
        <row r="3011">
          <cell r="N3011">
            <v>0</v>
          </cell>
        </row>
        <row r="3012">
          <cell r="N3012">
            <v>0</v>
          </cell>
        </row>
        <row r="3013">
          <cell r="N3013">
            <v>0</v>
          </cell>
        </row>
        <row r="3014">
          <cell r="N3014">
            <v>0</v>
          </cell>
        </row>
        <row r="3015">
          <cell r="N3015">
            <v>0</v>
          </cell>
        </row>
        <row r="3016">
          <cell r="N3016">
            <v>0</v>
          </cell>
        </row>
        <row r="3017">
          <cell r="N3017">
            <v>0</v>
          </cell>
        </row>
        <row r="3018">
          <cell r="N3018">
            <v>0</v>
          </cell>
        </row>
        <row r="3019">
          <cell r="N3019">
            <v>0</v>
          </cell>
        </row>
        <row r="3020">
          <cell r="N3020">
            <v>0</v>
          </cell>
        </row>
        <row r="3021">
          <cell r="N3021">
            <v>0</v>
          </cell>
        </row>
        <row r="3022">
          <cell r="N3022">
            <v>0</v>
          </cell>
        </row>
        <row r="3023">
          <cell r="N3023">
            <v>0</v>
          </cell>
        </row>
        <row r="3024">
          <cell r="N3024">
            <v>0</v>
          </cell>
        </row>
        <row r="3025">
          <cell r="N3025">
            <v>0</v>
          </cell>
        </row>
        <row r="3026">
          <cell r="N3026">
            <v>0</v>
          </cell>
        </row>
        <row r="3027">
          <cell r="N3027">
            <v>350000</v>
          </cell>
        </row>
        <row r="3028">
          <cell r="N3028">
            <v>0</v>
          </cell>
        </row>
        <row r="3029">
          <cell r="N3029">
            <v>0</v>
          </cell>
        </row>
        <row r="3030">
          <cell r="N3030">
            <v>0</v>
          </cell>
        </row>
        <row r="3031">
          <cell r="N3031">
            <v>0</v>
          </cell>
        </row>
        <row r="3032">
          <cell r="N3032">
            <v>0</v>
          </cell>
        </row>
        <row r="3033">
          <cell r="N3033">
            <v>0</v>
          </cell>
        </row>
        <row r="3034">
          <cell r="N3034">
            <v>0</v>
          </cell>
        </row>
        <row r="3035">
          <cell r="N3035">
            <v>0</v>
          </cell>
        </row>
        <row r="3036">
          <cell r="N3036">
            <v>0</v>
          </cell>
        </row>
        <row r="3037">
          <cell r="N3037">
            <v>0</v>
          </cell>
        </row>
        <row r="3038">
          <cell r="N3038">
            <v>0</v>
          </cell>
        </row>
        <row r="3039">
          <cell r="N3039">
            <v>0</v>
          </cell>
        </row>
        <row r="3040">
          <cell r="N3040">
            <v>0</v>
          </cell>
        </row>
        <row r="3041">
          <cell r="N3041">
            <v>0</v>
          </cell>
        </row>
        <row r="3042">
          <cell r="N3042">
            <v>0</v>
          </cell>
        </row>
        <row r="3043">
          <cell r="N3043">
            <v>0</v>
          </cell>
        </row>
        <row r="3044">
          <cell r="N3044">
            <v>0</v>
          </cell>
        </row>
        <row r="3045">
          <cell r="N3045">
            <v>0</v>
          </cell>
        </row>
        <row r="3046">
          <cell r="N3046">
            <v>0</v>
          </cell>
        </row>
        <row r="3047">
          <cell r="N3047">
            <v>0</v>
          </cell>
        </row>
        <row r="3048">
          <cell r="N3048">
            <v>0</v>
          </cell>
        </row>
        <row r="3049">
          <cell r="N3049">
            <v>0</v>
          </cell>
        </row>
        <row r="3050">
          <cell r="N3050">
            <v>0</v>
          </cell>
        </row>
        <row r="3051">
          <cell r="N3051">
            <v>0</v>
          </cell>
        </row>
        <row r="3052">
          <cell r="N3052">
            <v>0</v>
          </cell>
        </row>
        <row r="3053">
          <cell r="N3053">
            <v>0</v>
          </cell>
        </row>
        <row r="3054">
          <cell r="N3054">
            <v>0</v>
          </cell>
        </row>
        <row r="3055">
          <cell r="N3055">
            <v>0</v>
          </cell>
        </row>
        <row r="3056">
          <cell r="N3056">
            <v>0</v>
          </cell>
        </row>
        <row r="3057">
          <cell r="N3057">
            <v>0</v>
          </cell>
        </row>
        <row r="3058">
          <cell r="N3058">
            <v>0</v>
          </cell>
        </row>
        <row r="3059">
          <cell r="N3059">
            <v>0</v>
          </cell>
        </row>
        <row r="3060">
          <cell r="N3060">
            <v>0</v>
          </cell>
        </row>
        <row r="3061">
          <cell r="N3061">
            <v>0</v>
          </cell>
        </row>
        <row r="3062">
          <cell r="N3062">
            <v>0</v>
          </cell>
        </row>
        <row r="3063">
          <cell r="N3063">
            <v>0</v>
          </cell>
        </row>
        <row r="3064">
          <cell r="N3064">
            <v>0</v>
          </cell>
        </row>
        <row r="3065">
          <cell r="N3065">
            <v>0</v>
          </cell>
        </row>
        <row r="3066">
          <cell r="N3066">
            <v>0</v>
          </cell>
        </row>
        <row r="3067">
          <cell r="N3067">
            <v>0</v>
          </cell>
        </row>
        <row r="3068">
          <cell r="N3068">
            <v>0</v>
          </cell>
        </row>
        <row r="3069">
          <cell r="N3069">
            <v>0</v>
          </cell>
        </row>
        <row r="3070">
          <cell r="N3070">
            <v>0</v>
          </cell>
        </row>
        <row r="3071">
          <cell r="N3071">
            <v>0</v>
          </cell>
        </row>
        <row r="3072">
          <cell r="N3072">
            <v>0</v>
          </cell>
        </row>
        <row r="3073">
          <cell r="N3073">
            <v>0</v>
          </cell>
        </row>
        <row r="3074">
          <cell r="N3074">
            <v>0</v>
          </cell>
        </row>
        <row r="3075">
          <cell r="N3075">
            <v>0</v>
          </cell>
        </row>
        <row r="3076">
          <cell r="N3076">
            <v>0</v>
          </cell>
        </row>
        <row r="3077">
          <cell r="N3077">
            <v>0</v>
          </cell>
        </row>
        <row r="3078">
          <cell r="N3078">
            <v>0</v>
          </cell>
        </row>
        <row r="3079">
          <cell r="N3079">
            <v>0</v>
          </cell>
        </row>
        <row r="3080">
          <cell r="N3080">
            <v>0</v>
          </cell>
        </row>
        <row r="3081">
          <cell r="N3081">
            <v>0</v>
          </cell>
        </row>
        <row r="3082">
          <cell r="N3082">
            <v>0</v>
          </cell>
        </row>
        <row r="3083">
          <cell r="N3083">
            <v>0</v>
          </cell>
        </row>
        <row r="3084">
          <cell r="N3084">
            <v>0</v>
          </cell>
        </row>
        <row r="3085">
          <cell r="N3085">
            <v>0</v>
          </cell>
        </row>
        <row r="3086">
          <cell r="N3086">
            <v>0</v>
          </cell>
        </row>
        <row r="3087">
          <cell r="N3087">
            <v>0</v>
          </cell>
        </row>
        <row r="3088">
          <cell r="N3088">
            <v>350000</v>
          </cell>
        </row>
        <row r="3089">
          <cell r="N3089">
            <v>350000</v>
          </cell>
        </row>
        <row r="3090">
          <cell r="N3090">
            <v>350000</v>
          </cell>
        </row>
        <row r="3091">
          <cell r="N3091">
            <v>0</v>
          </cell>
        </row>
        <row r="3092">
          <cell r="N3092">
            <v>0</v>
          </cell>
        </row>
        <row r="3093">
          <cell r="N3093">
            <v>0</v>
          </cell>
        </row>
        <row r="3094">
          <cell r="N3094">
            <v>0</v>
          </cell>
        </row>
        <row r="3095">
          <cell r="N3095">
            <v>0</v>
          </cell>
        </row>
        <row r="3096">
          <cell r="N3096">
            <v>0</v>
          </cell>
        </row>
        <row r="3097">
          <cell r="N3097">
            <v>0</v>
          </cell>
        </row>
        <row r="3098">
          <cell r="N3098">
            <v>0</v>
          </cell>
        </row>
        <row r="3099">
          <cell r="N3099">
            <v>0</v>
          </cell>
        </row>
        <row r="3100">
          <cell r="N3100">
            <v>0</v>
          </cell>
        </row>
        <row r="3101">
          <cell r="N3101">
            <v>0</v>
          </cell>
        </row>
        <row r="3102">
          <cell r="N3102">
            <v>0</v>
          </cell>
        </row>
        <row r="3103">
          <cell r="N3103">
            <v>0</v>
          </cell>
        </row>
        <row r="3104">
          <cell r="N3104">
            <v>0</v>
          </cell>
        </row>
        <row r="3105">
          <cell r="N3105">
            <v>0</v>
          </cell>
        </row>
        <row r="3106">
          <cell r="N3106">
            <v>38545673.059999995</v>
          </cell>
        </row>
        <row r="3107">
          <cell r="N3107">
            <v>18108521.640000001</v>
          </cell>
        </row>
        <row r="3108">
          <cell r="N3108">
            <v>4913.76</v>
          </cell>
        </row>
        <row r="3109">
          <cell r="N3109">
            <v>4913.76</v>
          </cell>
        </row>
        <row r="3110">
          <cell r="N3110">
            <v>4913.76</v>
          </cell>
        </row>
        <row r="3111">
          <cell r="N3111">
            <v>0</v>
          </cell>
        </row>
        <row r="3112">
          <cell r="N3112">
            <v>0</v>
          </cell>
        </row>
        <row r="3113">
          <cell r="N3113">
            <v>0</v>
          </cell>
        </row>
        <row r="3114">
          <cell r="N3114">
            <v>0</v>
          </cell>
        </row>
        <row r="3115">
          <cell r="N3115">
            <v>0</v>
          </cell>
        </row>
        <row r="3116">
          <cell r="N3116">
            <v>0</v>
          </cell>
        </row>
        <row r="3117">
          <cell r="N3117">
            <v>0</v>
          </cell>
        </row>
        <row r="3118">
          <cell r="N3118">
            <v>0</v>
          </cell>
        </row>
        <row r="3119">
          <cell r="N3119">
            <v>0</v>
          </cell>
        </row>
        <row r="3120">
          <cell r="N3120">
            <v>0</v>
          </cell>
        </row>
        <row r="3121">
          <cell r="N3121">
            <v>240321.62</v>
          </cell>
        </row>
        <row r="3122">
          <cell r="N3122">
            <v>0</v>
          </cell>
        </row>
        <row r="3123">
          <cell r="N3123">
            <v>0</v>
          </cell>
        </row>
        <row r="3124">
          <cell r="N3124">
            <v>0</v>
          </cell>
        </row>
        <row r="3125">
          <cell r="N3125">
            <v>0</v>
          </cell>
        </row>
        <row r="3126">
          <cell r="N3126">
            <v>240321.62</v>
          </cell>
        </row>
        <row r="3127">
          <cell r="N3127">
            <v>240321.62</v>
          </cell>
        </row>
        <row r="3128">
          <cell r="N3128">
            <v>0</v>
          </cell>
        </row>
        <row r="3129">
          <cell r="N3129">
            <v>0</v>
          </cell>
        </row>
        <row r="3130">
          <cell r="N3130">
            <v>0</v>
          </cell>
        </row>
        <row r="3131">
          <cell r="N3131">
            <v>0</v>
          </cell>
        </row>
        <row r="3132">
          <cell r="N3132">
            <v>0</v>
          </cell>
        </row>
        <row r="3133">
          <cell r="N3133">
            <v>10423833.82</v>
          </cell>
        </row>
        <row r="3134">
          <cell r="N3134">
            <v>10023833.82</v>
          </cell>
        </row>
        <row r="3135">
          <cell r="N3135">
            <v>7470611.0199999996</v>
          </cell>
        </row>
        <row r="3136">
          <cell r="N3136">
            <v>1341600</v>
          </cell>
        </row>
        <row r="3137">
          <cell r="N3137">
            <v>1341600</v>
          </cell>
        </row>
        <row r="3138">
          <cell r="N3138">
            <v>24960</v>
          </cell>
        </row>
        <row r="3139">
          <cell r="N3139">
            <v>7080</v>
          </cell>
        </row>
        <row r="3140">
          <cell r="N3140">
            <v>116800</v>
          </cell>
        </row>
        <row r="3141">
          <cell r="N3141">
            <v>116800</v>
          </cell>
        </row>
        <row r="3142">
          <cell r="N3142">
            <v>104000</v>
          </cell>
        </row>
        <row r="3143">
          <cell r="N3143">
            <v>205030</v>
          </cell>
        </row>
        <row r="3144">
          <cell r="N3144">
            <v>261600</v>
          </cell>
        </row>
        <row r="3145">
          <cell r="N3145">
            <v>235771.02</v>
          </cell>
        </row>
        <row r="3146">
          <cell r="N3146">
            <v>230200</v>
          </cell>
        </row>
        <row r="3147">
          <cell r="N3147">
            <v>166400</v>
          </cell>
        </row>
        <row r="3148">
          <cell r="N3148">
            <v>3044000</v>
          </cell>
        </row>
        <row r="3149">
          <cell r="N3149">
            <v>49770</v>
          </cell>
        </row>
        <row r="3150">
          <cell r="N3150">
            <v>225000</v>
          </cell>
        </row>
        <row r="3151">
          <cell r="N3151">
            <v>1950420</v>
          </cell>
        </row>
        <row r="3152">
          <cell r="N3152">
            <v>460800</v>
          </cell>
        </row>
        <row r="3153">
          <cell r="N3153">
            <v>422400</v>
          </cell>
        </row>
        <row r="3154">
          <cell r="N3154">
            <v>46020</v>
          </cell>
        </row>
        <row r="3155">
          <cell r="N3155">
            <v>91200</v>
          </cell>
        </row>
        <row r="3156">
          <cell r="N3156">
            <v>56400</v>
          </cell>
        </row>
        <row r="3157">
          <cell r="N3157">
            <v>873600</v>
          </cell>
        </row>
        <row r="3158">
          <cell r="N3158">
            <v>602802.80000000005</v>
          </cell>
        </row>
        <row r="3159">
          <cell r="N3159">
            <v>120399</v>
          </cell>
        </row>
        <row r="3160">
          <cell r="N3160">
            <v>289800</v>
          </cell>
        </row>
        <row r="3161">
          <cell r="N3161">
            <v>192603.8</v>
          </cell>
        </row>
        <row r="3162">
          <cell r="N3162">
            <v>400000</v>
          </cell>
        </row>
        <row r="3163">
          <cell r="N3163">
            <v>400000</v>
          </cell>
        </row>
        <row r="3164">
          <cell r="N3164">
            <v>400000</v>
          </cell>
        </row>
        <row r="3165">
          <cell r="N3165">
            <v>7439452.4399999995</v>
          </cell>
        </row>
        <row r="3166">
          <cell r="N3166">
            <v>0</v>
          </cell>
        </row>
        <row r="3167">
          <cell r="N3167">
            <v>0</v>
          </cell>
        </row>
        <row r="3168">
          <cell r="N3168">
            <v>0</v>
          </cell>
        </row>
        <row r="3169">
          <cell r="N3169">
            <v>0</v>
          </cell>
        </row>
        <row r="3170">
          <cell r="N3170">
            <v>7439452.4399999995</v>
          </cell>
        </row>
        <row r="3171">
          <cell r="N3171">
            <v>1705026</v>
          </cell>
        </row>
        <row r="3172">
          <cell r="N3172">
            <v>1705026</v>
          </cell>
        </row>
        <row r="3173">
          <cell r="N3173">
            <v>0</v>
          </cell>
        </row>
        <row r="3174">
          <cell r="N3174">
            <v>5734426.4399999995</v>
          </cell>
        </row>
        <row r="3175">
          <cell r="N3175">
            <v>3835000</v>
          </cell>
        </row>
        <row r="3176">
          <cell r="N3176">
            <v>19140</v>
          </cell>
        </row>
        <row r="3177">
          <cell r="N3177">
            <v>73786.44</v>
          </cell>
        </row>
        <row r="3178">
          <cell r="N3178">
            <v>22500</v>
          </cell>
        </row>
        <row r="3179">
          <cell r="N3179">
            <v>93125</v>
          </cell>
        </row>
        <row r="3180">
          <cell r="N3180">
            <v>329875</v>
          </cell>
        </row>
        <row r="3181">
          <cell r="N3181">
            <v>661000</v>
          </cell>
        </row>
        <row r="3182">
          <cell r="N3182">
            <v>700000</v>
          </cell>
        </row>
        <row r="3184">
          <cell r="N3184">
            <v>0</v>
          </cell>
        </row>
        <row r="3185">
          <cell r="N3185">
            <v>0</v>
          </cell>
        </row>
        <row r="3186">
          <cell r="N3186">
            <v>0</v>
          </cell>
        </row>
        <row r="3187">
          <cell r="N3187">
            <v>0</v>
          </cell>
        </row>
        <row r="3188">
          <cell r="N3188">
            <v>0</v>
          </cell>
        </row>
        <row r="3189">
          <cell r="N3189">
            <v>0</v>
          </cell>
        </row>
        <row r="3190">
          <cell r="N3190">
            <v>0</v>
          </cell>
        </row>
        <row r="3191">
          <cell r="N3191">
            <v>0</v>
          </cell>
        </row>
        <row r="3192">
          <cell r="N3192">
            <v>0</v>
          </cell>
        </row>
        <row r="3193">
          <cell r="N3193">
            <v>0</v>
          </cell>
        </row>
        <row r="3194">
          <cell r="N3194">
            <v>0</v>
          </cell>
        </row>
        <row r="3195">
          <cell r="N3195">
            <v>0</v>
          </cell>
        </row>
        <row r="3196">
          <cell r="N3196">
            <v>0</v>
          </cell>
        </row>
        <row r="3197">
          <cell r="N3197">
            <v>0</v>
          </cell>
        </row>
        <row r="3198">
          <cell r="N3198">
            <v>0</v>
          </cell>
        </row>
        <row r="3199">
          <cell r="N3199">
            <v>0</v>
          </cell>
        </row>
        <row r="3200">
          <cell r="N3200">
            <v>0</v>
          </cell>
        </row>
        <row r="3201">
          <cell r="N3201">
            <v>0</v>
          </cell>
        </row>
        <row r="3202">
          <cell r="N3202">
            <v>0</v>
          </cell>
        </row>
        <row r="3203">
          <cell r="N3203">
            <v>11879813.460000001</v>
          </cell>
        </row>
        <row r="3204">
          <cell r="N3204">
            <v>11879813.460000001</v>
          </cell>
        </row>
        <row r="3205">
          <cell r="N3205">
            <v>0</v>
          </cell>
        </row>
        <row r="3206">
          <cell r="N3206">
            <v>0</v>
          </cell>
        </row>
        <row r="3207">
          <cell r="N3207">
            <v>0</v>
          </cell>
        </row>
        <row r="3208">
          <cell r="N3208">
            <v>0</v>
          </cell>
        </row>
        <row r="3209">
          <cell r="N3209">
            <v>0</v>
          </cell>
        </row>
        <row r="3210">
          <cell r="N3210">
            <v>0</v>
          </cell>
        </row>
        <row r="3211">
          <cell r="N3211">
            <v>0</v>
          </cell>
        </row>
        <row r="3212">
          <cell r="N3212">
            <v>0</v>
          </cell>
        </row>
        <row r="3213">
          <cell r="N3213">
            <v>0</v>
          </cell>
        </row>
        <row r="3214">
          <cell r="N3214">
            <v>0</v>
          </cell>
        </row>
        <row r="3215">
          <cell r="N3215">
            <v>0</v>
          </cell>
        </row>
        <row r="3216">
          <cell r="N3216">
            <v>0</v>
          </cell>
        </row>
        <row r="3217">
          <cell r="N3217">
            <v>0</v>
          </cell>
        </row>
        <row r="3218">
          <cell r="N3218">
            <v>0</v>
          </cell>
        </row>
        <row r="3219">
          <cell r="N3219">
            <v>0</v>
          </cell>
        </row>
        <row r="3220">
          <cell r="N3220">
            <v>0</v>
          </cell>
        </row>
        <row r="3221">
          <cell r="N3221">
            <v>0</v>
          </cell>
        </row>
        <row r="3222">
          <cell r="N3222">
            <v>0</v>
          </cell>
        </row>
        <row r="3223">
          <cell r="N3223">
            <v>0</v>
          </cell>
        </row>
        <row r="3224">
          <cell r="N3224">
            <v>0</v>
          </cell>
        </row>
        <row r="3225">
          <cell r="N3225">
            <v>0</v>
          </cell>
        </row>
        <row r="3226">
          <cell r="N3226">
            <v>0</v>
          </cell>
        </row>
        <row r="3227">
          <cell r="N3227">
            <v>0</v>
          </cell>
        </row>
        <row r="3228">
          <cell r="N3228">
            <v>0</v>
          </cell>
        </row>
        <row r="3229">
          <cell r="N3229">
            <v>0</v>
          </cell>
        </row>
        <row r="3230">
          <cell r="N3230">
            <v>0</v>
          </cell>
        </row>
        <row r="3231">
          <cell r="N3231">
            <v>0</v>
          </cell>
        </row>
        <row r="3232">
          <cell r="N3232">
            <v>0</v>
          </cell>
        </row>
        <row r="3233">
          <cell r="N3233">
            <v>0</v>
          </cell>
        </row>
        <row r="3234">
          <cell r="N3234">
            <v>0</v>
          </cell>
        </row>
        <row r="3235">
          <cell r="N3235">
            <v>0</v>
          </cell>
        </row>
        <row r="3236">
          <cell r="N3236">
            <v>0</v>
          </cell>
        </row>
        <row r="3237">
          <cell r="N3237">
            <v>0</v>
          </cell>
        </row>
        <row r="3238">
          <cell r="N3238">
            <v>0</v>
          </cell>
        </row>
        <row r="3239">
          <cell r="N3239">
            <v>0</v>
          </cell>
        </row>
        <row r="3240">
          <cell r="N3240">
            <v>0</v>
          </cell>
        </row>
        <row r="3241">
          <cell r="N3241">
            <v>0</v>
          </cell>
        </row>
        <row r="3242">
          <cell r="N3242">
            <v>0</v>
          </cell>
        </row>
        <row r="3243">
          <cell r="N3243">
            <v>0</v>
          </cell>
        </row>
        <row r="3244">
          <cell r="N3244">
            <v>0</v>
          </cell>
        </row>
        <row r="3245">
          <cell r="N3245">
            <v>0</v>
          </cell>
        </row>
        <row r="3246">
          <cell r="N3246">
            <v>0</v>
          </cell>
        </row>
        <row r="3247">
          <cell r="N3247">
            <v>0</v>
          </cell>
        </row>
        <row r="3248">
          <cell r="N3248">
            <v>0</v>
          </cell>
        </row>
        <row r="3249">
          <cell r="N3249">
            <v>0</v>
          </cell>
        </row>
        <row r="3250">
          <cell r="N3250">
            <v>0</v>
          </cell>
        </row>
        <row r="3251">
          <cell r="N3251">
            <v>0</v>
          </cell>
        </row>
        <row r="3252">
          <cell r="N3252">
            <v>0</v>
          </cell>
        </row>
        <row r="3253">
          <cell r="N3253">
            <v>0</v>
          </cell>
        </row>
        <row r="3254">
          <cell r="N3254">
            <v>0</v>
          </cell>
        </row>
        <row r="3255">
          <cell r="N3255">
            <v>0</v>
          </cell>
        </row>
        <row r="3256">
          <cell r="N3256">
            <v>0</v>
          </cell>
        </row>
        <row r="3257">
          <cell r="N3257">
            <v>0</v>
          </cell>
        </row>
        <row r="3258">
          <cell r="N3258">
            <v>0</v>
          </cell>
        </row>
        <row r="3259">
          <cell r="N3259">
            <v>0</v>
          </cell>
        </row>
        <row r="3260">
          <cell r="N3260">
            <v>0</v>
          </cell>
        </row>
        <row r="3261">
          <cell r="N3261">
            <v>0</v>
          </cell>
        </row>
        <row r="3262">
          <cell r="N3262">
            <v>0</v>
          </cell>
        </row>
        <row r="3263">
          <cell r="N3263">
            <v>0</v>
          </cell>
        </row>
        <row r="3264">
          <cell r="N3264">
            <v>0</v>
          </cell>
        </row>
        <row r="3265">
          <cell r="N3265">
            <v>0</v>
          </cell>
        </row>
        <row r="3266">
          <cell r="N3266">
            <v>0</v>
          </cell>
        </row>
        <row r="3267">
          <cell r="N3267">
            <v>0</v>
          </cell>
        </row>
        <row r="3268">
          <cell r="N3268">
            <v>0</v>
          </cell>
        </row>
        <row r="3269">
          <cell r="N3269">
            <v>0</v>
          </cell>
        </row>
        <row r="3270">
          <cell r="N3270">
            <v>0</v>
          </cell>
        </row>
        <row r="3271">
          <cell r="N3271">
            <v>0</v>
          </cell>
        </row>
        <row r="3272">
          <cell r="N3272">
            <v>43600.08</v>
          </cell>
        </row>
        <row r="3273">
          <cell r="N3273">
            <v>0</v>
          </cell>
        </row>
        <row r="3274">
          <cell r="N3274">
            <v>0</v>
          </cell>
        </row>
        <row r="3275">
          <cell r="N3275">
            <v>0</v>
          </cell>
        </row>
        <row r="3276">
          <cell r="N3276">
            <v>0</v>
          </cell>
        </row>
        <row r="3277">
          <cell r="N3277">
            <v>0</v>
          </cell>
        </row>
        <row r="3278">
          <cell r="N3278">
            <v>0</v>
          </cell>
        </row>
        <row r="3279">
          <cell r="N3279">
            <v>0</v>
          </cell>
        </row>
        <row r="3280">
          <cell r="N3280">
            <v>43600.08</v>
          </cell>
        </row>
        <row r="3281">
          <cell r="N3281">
            <v>43600.08</v>
          </cell>
        </row>
        <row r="3282">
          <cell r="N3282">
            <v>0</v>
          </cell>
        </row>
        <row r="3283">
          <cell r="N3283">
            <v>0</v>
          </cell>
        </row>
        <row r="3284">
          <cell r="N3284">
            <v>0</v>
          </cell>
        </row>
        <row r="3285">
          <cell r="N3285">
            <v>0</v>
          </cell>
        </row>
        <row r="3286">
          <cell r="N3286">
            <v>0</v>
          </cell>
        </row>
        <row r="3287">
          <cell r="N3287">
            <v>0</v>
          </cell>
        </row>
        <row r="3288">
          <cell r="N3288">
            <v>0</v>
          </cell>
        </row>
        <row r="3289">
          <cell r="N3289">
            <v>0</v>
          </cell>
        </row>
        <row r="3290">
          <cell r="N3290">
            <v>0</v>
          </cell>
        </row>
        <row r="3291">
          <cell r="N3291">
            <v>11652213.380000001</v>
          </cell>
        </row>
        <row r="3292">
          <cell r="N3292">
            <v>11652213.380000001</v>
          </cell>
        </row>
        <row r="3293">
          <cell r="N3293">
            <v>0</v>
          </cell>
        </row>
        <row r="3294">
          <cell r="N3294">
            <v>0</v>
          </cell>
        </row>
        <row r="3295">
          <cell r="N3295">
            <v>0</v>
          </cell>
        </row>
        <row r="3296">
          <cell r="N3296">
            <v>10392089.58</v>
          </cell>
        </row>
        <row r="3297">
          <cell r="N3297">
            <v>2076000</v>
          </cell>
        </row>
        <row r="3298">
          <cell r="N3298">
            <v>6772625.5800000001</v>
          </cell>
        </row>
        <row r="3299">
          <cell r="N3299">
            <v>1543464</v>
          </cell>
        </row>
        <row r="3300">
          <cell r="N3300">
            <v>1260123.8</v>
          </cell>
        </row>
        <row r="3301">
          <cell r="N3301">
            <v>1260123.8</v>
          </cell>
        </row>
        <row r="3302">
          <cell r="N3302">
            <v>0</v>
          </cell>
        </row>
        <row r="3303">
          <cell r="N3303">
            <v>0</v>
          </cell>
        </row>
        <row r="3304">
          <cell r="N3304">
            <v>0</v>
          </cell>
        </row>
        <row r="3305">
          <cell r="N3305">
            <v>0</v>
          </cell>
        </row>
        <row r="3306">
          <cell r="N3306">
            <v>0</v>
          </cell>
        </row>
        <row r="3307">
          <cell r="N3307">
            <v>0</v>
          </cell>
        </row>
        <row r="3308">
          <cell r="N3308">
            <v>0</v>
          </cell>
        </row>
        <row r="3309">
          <cell r="N3309">
            <v>0</v>
          </cell>
        </row>
        <row r="3310">
          <cell r="N3310">
            <v>0</v>
          </cell>
        </row>
        <row r="3311">
          <cell r="N3311">
            <v>0</v>
          </cell>
        </row>
        <row r="3312">
          <cell r="N3312">
            <v>0</v>
          </cell>
        </row>
        <row r="3313">
          <cell r="N3313">
            <v>0</v>
          </cell>
        </row>
        <row r="3314">
          <cell r="N3314">
            <v>0</v>
          </cell>
        </row>
        <row r="3315">
          <cell r="N3315">
            <v>0</v>
          </cell>
        </row>
        <row r="3316">
          <cell r="N3316">
            <v>0</v>
          </cell>
        </row>
        <row r="3317">
          <cell r="N3317">
            <v>0</v>
          </cell>
        </row>
        <row r="3318">
          <cell r="N3318">
            <v>0</v>
          </cell>
        </row>
        <row r="3319">
          <cell r="N3319">
            <v>0</v>
          </cell>
        </row>
        <row r="3320">
          <cell r="N3320">
            <v>0</v>
          </cell>
        </row>
        <row r="3321">
          <cell r="N3321">
            <v>0</v>
          </cell>
        </row>
        <row r="3322">
          <cell r="N3322">
            <v>0</v>
          </cell>
        </row>
        <row r="3323">
          <cell r="N3323">
            <v>0</v>
          </cell>
        </row>
        <row r="3324">
          <cell r="N3324">
            <v>0</v>
          </cell>
        </row>
        <row r="3325">
          <cell r="N3325">
            <v>0</v>
          </cell>
        </row>
        <row r="3326">
          <cell r="N3326">
            <v>0</v>
          </cell>
        </row>
        <row r="3327">
          <cell r="N3327">
            <v>0</v>
          </cell>
        </row>
        <row r="3328">
          <cell r="N3328">
            <v>0</v>
          </cell>
        </row>
        <row r="3329">
          <cell r="N3329">
            <v>0</v>
          </cell>
        </row>
        <row r="3330">
          <cell r="N3330">
            <v>0</v>
          </cell>
        </row>
        <row r="3331">
          <cell r="N3331">
            <v>0</v>
          </cell>
        </row>
        <row r="3332">
          <cell r="N3332">
            <v>0</v>
          </cell>
        </row>
        <row r="3333">
          <cell r="N3333">
            <v>0</v>
          </cell>
        </row>
        <row r="3334">
          <cell r="N3334">
            <v>184000</v>
          </cell>
        </row>
        <row r="3335">
          <cell r="N3335">
            <v>0</v>
          </cell>
        </row>
        <row r="3336">
          <cell r="N3336">
            <v>0</v>
          </cell>
        </row>
        <row r="3337">
          <cell r="N3337">
            <v>184000</v>
          </cell>
        </row>
        <row r="3338">
          <cell r="N3338">
            <v>184000</v>
          </cell>
        </row>
        <row r="3339">
          <cell r="N3339">
            <v>5559110.9800000004</v>
          </cell>
        </row>
        <row r="3340">
          <cell r="N3340">
            <v>5559110.9800000004</v>
          </cell>
        </row>
        <row r="3341">
          <cell r="N3341">
            <v>1789498.23</v>
          </cell>
        </row>
        <row r="3342">
          <cell r="N3342">
            <v>1396966.23</v>
          </cell>
        </row>
        <row r="3343">
          <cell r="N3343">
            <v>109181.51</v>
          </cell>
        </row>
        <row r="3344">
          <cell r="N3344">
            <v>181969.2</v>
          </cell>
        </row>
        <row r="3345">
          <cell r="N3345">
            <v>0</v>
          </cell>
        </row>
        <row r="3346">
          <cell r="N3346">
            <v>85945.34</v>
          </cell>
        </row>
        <row r="3347">
          <cell r="N3347">
            <v>0</v>
          </cell>
        </row>
        <row r="3348">
          <cell r="N3348">
            <v>0</v>
          </cell>
        </row>
        <row r="3349">
          <cell r="N3349">
            <v>0</v>
          </cell>
        </row>
        <row r="3350">
          <cell r="N3350">
            <v>0</v>
          </cell>
        </row>
        <row r="3351">
          <cell r="N3351">
            <v>392480.56</v>
          </cell>
        </row>
        <row r="3352">
          <cell r="N3352">
            <v>0</v>
          </cell>
        </row>
        <row r="3353">
          <cell r="N3353">
            <v>0</v>
          </cell>
        </row>
        <row r="3354">
          <cell r="N3354">
            <v>0</v>
          </cell>
        </row>
        <row r="3355">
          <cell r="N3355">
            <v>0</v>
          </cell>
        </row>
        <row r="3356">
          <cell r="N3356">
            <v>0</v>
          </cell>
        </row>
        <row r="3357">
          <cell r="N3357">
            <v>29529.08</v>
          </cell>
        </row>
        <row r="3358">
          <cell r="N3358">
            <v>101923.18</v>
          </cell>
        </row>
        <row r="3359">
          <cell r="N3359">
            <v>16549.36</v>
          </cell>
        </row>
        <row r="3360">
          <cell r="N3360">
            <v>0</v>
          </cell>
        </row>
        <row r="3361">
          <cell r="N3361">
            <v>0</v>
          </cell>
        </row>
        <row r="3362">
          <cell r="N3362">
            <v>0</v>
          </cell>
        </row>
        <row r="3363">
          <cell r="N3363">
            <v>0</v>
          </cell>
        </row>
        <row r="3364">
          <cell r="N3364">
            <v>0</v>
          </cell>
        </row>
        <row r="3365">
          <cell r="N3365">
            <v>0</v>
          </cell>
        </row>
        <row r="3366">
          <cell r="N3366">
            <v>479388</v>
          </cell>
        </row>
        <row r="3367">
          <cell r="N3367">
            <v>0</v>
          </cell>
        </row>
        <row r="3368">
          <cell r="N3368">
            <v>0</v>
          </cell>
        </row>
        <row r="3369">
          <cell r="N3369">
            <v>49532</v>
          </cell>
        </row>
        <row r="3370">
          <cell r="N3370">
            <v>0</v>
          </cell>
        </row>
        <row r="3371">
          <cell r="N3371">
            <v>0</v>
          </cell>
        </row>
        <row r="3372">
          <cell r="N3372">
            <v>0</v>
          </cell>
        </row>
        <row r="3373">
          <cell r="N3373">
            <v>0</v>
          </cell>
        </row>
        <row r="3374">
          <cell r="N3374">
            <v>0</v>
          </cell>
        </row>
        <row r="3375">
          <cell r="N3375">
            <v>49532</v>
          </cell>
        </row>
        <row r="3376">
          <cell r="N3376">
            <v>43000</v>
          </cell>
        </row>
        <row r="3377">
          <cell r="N3377">
            <v>0</v>
          </cell>
        </row>
        <row r="3378">
          <cell r="N3378">
            <v>28000</v>
          </cell>
        </row>
        <row r="3379">
          <cell r="N3379">
            <v>0</v>
          </cell>
        </row>
        <row r="3380">
          <cell r="N3380">
            <v>0</v>
          </cell>
        </row>
        <row r="3381">
          <cell r="N3381">
            <v>0</v>
          </cell>
        </row>
        <row r="3382">
          <cell r="N3382">
            <v>15000</v>
          </cell>
        </row>
        <row r="3383">
          <cell r="N3383">
            <v>0</v>
          </cell>
        </row>
        <row r="3384">
          <cell r="N3384">
            <v>0</v>
          </cell>
        </row>
        <row r="3385">
          <cell r="N3385">
            <v>0</v>
          </cell>
        </row>
        <row r="3386">
          <cell r="N3386">
            <v>0</v>
          </cell>
        </row>
        <row r="3387">
          <cell r="N3387">
            <v>0</v>
          </cell>
        </row>
        <row r="3388">
          <cell r="N3388">
            <v>0</v>
          </cell>
        </row>
        <row r="3389">
          <cell r="N3389">
            <v>0</v>
          </cell>
        </row>
        <row r="3390">
          <cell r="N3390">
            <v>0</v>
          </cell>
        </row>
        <row r="3391">
          <cell r="N3391">
            <v>0</v>
          </cell>
        </row>
        <row r="3392">
          <cell r="N3392">
            <v>0</v>
          </cell>
        </row>
        <row r="3393">
          <cell r="N3393">
            <v>0</v>
          </cell>
        </row>
        <row r="3394">
          <cell r="N3394">
            <v>300000</v>
          </cell>
        </row>
        <row r="3395">
          <cell r="N3395">
            <v>0</v>
          </cell>
        </row>
        <row r="3396">
          <cell r="N3396">
            <v>0</v>
          </cell>
        </row>
        <row r="3397">
          <cell r="N3397">
            <v>0</v>
          </cell>
        </row>
        <row r="3398">
          <cell r="N3398">
            <v>0</v>
          </cell>
        </row>
        <row r="3399">
          <cell r="N3399">
            <v>0</v>
          </cell>
        </row>
        <row r="3400">
          <cell r="N3400">
            <v>0</v>
          </cell>
        </row>
        <row r="3401">
          <cell r="N3401">
            <v>0</v>
          </cell>
        </row>
        <row r="3402">
          <cell r="N3402">
            <v>0</v>
          </cell>
        </row>
        <row r="3403">
          <cell r="N3403">
            <v>0</v>
          </cell>
        </row>
        <row r="3404">
          <cell r="N3404">
            <v>0</v>
          </cell>
        </row>
        <row r="3405">
          <cell r="N3405">
            <v>0</v>
          </cell>
        </row>
        <row r="3406">
          <cell r="N3406">
            <v>300000</v>
          </cell>
        </row>
        <row r="3407">
          <cell r="N3407">
            <v>0</v>
          </cell>
        </row>
        <row r="3408">
          <cell r="N3408">
            <v>0</v>
          </cell>
        </row>
        <row r="3409">
          <cell r="N3409">
            <v>150000</v>
          </cell>
        </row>
        <row r="3410">
          <cell r="N3410">
            <v>0</v>
          </cell>
        </row>
        <row r="3411">
          <cell r="N3411">
            <v>0</v>
          </cell>
        </row>
        <row r="3412">
          <cell r="N3412">
            <v>0</v>
          </cell>
        </row>
        <row r="3413">
          <cell r="N3413">
            <v>0</v>
          </cell>
        </row>
        <row r="3414">
          <cell r="N3414">
            <v>0</v>
          </cell>
        </row>
        <row r="3415">
          <cell r="N3415">
            <v>0</v>
          </cell>
        </row>
        <row r="3416">
          <cell r="N3416">
            <v>0</v>
          </cell>
        </row>
        <row r="3417">
          <cell r="N3417">
            <v>150000</v>
          </cell>
        </row>
        <row r="3418">
          <cell r="N3418">
            <v>150000</v>
          </cell>
        </row>
        <row r="3419">
          <cell r="N3419">
            <v>0</v>
          </cell>
        </row>
        <row r="3420">
          <cell r="N3420">
            <v>0</v>
          </cell>
        </row>
        <row r="3421">
          <cell r="N3421">
            <v>0</v>
          </cell>
        </row>
        <row r="3422">
          <cell r="N3422">
            <v>0</v>
          </cell>
        </row>
        <row r="3423">
          <cell r="N3423">
            <v>0</v>
          </cell>
        </row>
        <row r="3424">
          <cell r="N3424">
            <v>0</v>
          </cell>
        </row>
        <row r="3425">
          <cell r="N3425">
            <v>0</v>
          </cell>
        </row>
        <row r="3426">
          <cell r="N3426">
            <v>0</v>
          </cell>
        </row>
        <row r="3427">
          <cell r="N3427">
            <v>0</v>
          </cell>
        </row>
        <row r="3428">
          <cell r="N3428">
            <v>61172.81</v>
          </cell>
        </row>
        <row r="3429">
          <cell r="N3429">
            <v>61172.81</v>
          </cell>
        </row>
        <row r="3430">
          <cell r="N3430">
            <v>0</v>
          </cell>
        </row>
        <row r="3431">
          <cell r="N3431">
            <v>0</v>
          </cell>
        </row>
        <row r="3432">
          <cell r="N3432">
            <v>0</v>
          </cell>
        </row>
        <row r="3433">
          <cell r="N3433">
            <v>0</v>
          </cell>
        </row>
        <row r="3434">
          <cell r="N3434">
            <v>0</v>
          </cell>
        </row>
        <row r="3435">
          <cell r="N3435">
            <v>0</v>
          </cell>
        </row>
        <row r="3436">
          <cell r="N3436">
            <v>0</v>
          </cell>
        </row>
        <row r="3437">
          <cell r="N3437">
            <v>0</v>
          </cell>
        </row>
        <row r="3438">
          <cell r="N3438">
            <v>0</v>
          </cell>
        </row>
        <row r="3439">
          <cell r="N3439">
            <v>0</v>
          </cell>
        </row>
        <row r="3440">
          <cell r="N3440">
            <v>0</v>
          </cell>
        </row>
        <row r="3441">
          <cell r="N3441">
            <v>0</v>
          </cell>
        </row>
        <row r="3442">
          <cell r="N3442">
            <v>0</v>
          </cell>
        </row>
        <row r="3443">
          <cell r="N3443">
            <v>0</v>
          </cell>
        </row>
        <row r="3444">
          <cell r="N3444">
            <v>0</v>
          </cell>
        </row>
        <row r="3445">
          <cell r="N3445">
            <v>0</v>
          </cell>
        </row>
        <row r="3446">
          <cell r="N3446">
            <v>0</v>
          </cell>
        </row>
        <row r="3447">
          <cell r="N3447">
            <v>0</v>
          </cell>
        </row>
        <row r="3448">
          <cell r="N3448">
            <v>0</v>
          </cell>
        </row>
        <row r="3449">
          <cell r="N3449">
            <v>0</v>
          </cell>
        </row>
        <row r="3450">
          <cell r="N3450">
            <v>0</v>
          </cell>
        </row>
        <row r="3451">
          <cell r="N3451">
            <v>0</v>
          </cell>
        </row>
        <row r="3452">
          <cell r="N3452">
            <v>0</v>
          </cell>
        </row>
        <row r="3453">
          <cell r="N3453">
            <v>0</v>
          </cell>
        </row>
        <row r="3454">
          <cell r="N3454">
            <v>0</v>
          </cell>
        </row>
        <row r="3455">
          <cell r="N3455">
            <v>0</v>
          </cell>
        </row>
        <row r="3456">
          <cell r="N3456">
            <v>0</v>
          </cell>
        </row>
        <row r="3457">
          <cell r="N3457">
            <v>0</v>
          </cell>
        </row>
        <row r="3458">
          <cell r="N3458">
            <v>0</v>
          </cell>
        </row>
        <row r="3459">
          <cell r="N3459">
            <v>0</v>
          </cell>
        </row>
        <row r="3460">
          <cell r="N3460">
            <v>0</v>
          </cell>
        </row>
        <row r="3461">
          <cell r="N3461">
            <v>0</v>
          </cell>
        </row>
        <row r="3462">
          <cell r="N3462">
            <v>0</v>
          </cell>
        </row>
        <row r="3463">
          <cell r="N3463">
            <v>0</v>
          </cell>
        </row>
        <row r="3464">
          <cell r="N3464">
            <v>0</v>
          </cell>
        </row>
        <row r="3465">
          <cell r="N3465">
            <v>0</v>
          </cell>
        </row>
        <row r="3466">
          <cell r="N3466">
            <v>0</v>
          </cell>
        </row>
        <row r="3467">
          <cell r="N3467">
            <v>0</v>
          </cell>
        </row>
        <row r="3468">
          <cell r="N3468">
            <v>0</v>
          </cell>
        </row>
        <row r="3469">
          <cell r="N3469">
            <v>0</v>
          </cell>
        </row>
        <row r="3470">
          <cell r="N3470">
            <v>0</v>
          </cell>
        </row>
        <row r="3471">
          <cell r="N3471">
            <v>0</v>
          </cell>
        </row>
        <row r="3472">
          <cell r="N3472">
            <v>0</v>
          </cell>
        </row>
        <row r="3473">
          <cell r="N3473">
            <v>0</v>
          </cell>
        </row>
        <row r="3474">
          <cell r="N3474">
            <v>0</v>
          </cell>
        </row>
        <row r="3475">
          <cell r="N3475">
            <v>0</v>
          </cell>
        </row>
        <row r="3476">
          <cell r="N3476">
            <v>0</v>
          </cell>
        </row>
        <row r="3477">
          <cell r="N3477">
            <v>0</v>
          </cell>
        </row>
        <row r="3478">
          <cell r="N3478">
            <v>0</v>
          </cell>
        </row>
        <row r="3479">
          <cell r="N3479">
            <v>0</v>
          </cell>
        </row>
        <row r="3480">
          <cell r="N3480">
            <v>0</v>
          </cell>
        </row>
        <row r="3481">
          <cell r="N3481">
            <v>0</v>
          </cell>
        </row>
        <row r="3482">
          <cell r="N3482">
            <v>0</v>
          </cell>
        </row>
        <row r="3483">
          <cell r="N3483">
            <v>0</v>
          </cell>
        </row>
        <row r="3484">
          <cell r="N3484">
            <v>0</v>
          </cell>
        </row>
        <row r="3485">
          <cell r="N3485">
            <v>0</v>
          </cell>
        </row>
        <row r="3486">
          <cell r="N3486">
            <v>0</v>
          </cell>
        </row>
        <row r="3487">
          <cell r="N3487">
            <v>0</v>
          </cell>
        </row>
        <row r="3488">
          <cell r="N3488">
            <v>0</v>
          </cell>
        </row>
        <row r="3489">
          <cell r="N3489">
            <v>55000</v>
          </cell>
        </row>
        <row r="3490">
          <cell r="N3490">
            <v>6172.81</v>
          </cell>
        </row>
        <row r="3491">
          <cell r="N3491">
            <v>0</v>
          </cell>
        </row>
        <row r="3492">
          <cell r="N3492">
            <v>0</v>
          </cell>
        </row>
        <row r="3493">
          <cell r="N3493">
            <v>2242961</v>
          </cell>
        </row>
        <row r="3494">
          <cell r="N3494">
            <v>2242961</v>
          </cell>
        </row>
        <row r="3495">
          <cell r="N3495">
            <v>0</v>
          </cell>
        </row>
        <row r="3496">
          <cell r="N3496">
            <v>0</v>
          </cell>
        </row>
        <row r="3497">
          <cell r="N3497">
            <v>0</v>
          </cell>
        </row>
        <row r="3498">
          <cell r="N3498">
            <v>2242961</v>
          </cell>
        </row>
        <row r="3499">
          <cell r="N3499">
            <v>688350</v>
          </cell>
        </row>
        <row r="3500">
          <cell r="N3500">
            <v>746855</v>
          </cell>
        </row>
        <row r="3501">
          <cell r="N3501">
            <v>807756</v>
          </cell>
        </row>
        <row r="3502">
          <cell r="N3502">
            <v>691864</v>
          </cell>
        </row>
        <row r="3503">
          <cell r="N3503">
            <v>691864</v>
          </cell>
        </row>
        <row r="3504">
          <cell r="N3504">
            <v>0</v>
          </cell>
        </row>
        <row r="3505">
          <cell r="N3505">
            <v>0</v>
          </cell>
        </row>
        <row r="3506">
          <cell r="N3506">
            <v>84000</v>
          </cell>
        </row>
        <row r="3507">
          <cell r="N3507">
            <v>607864</v>
          </cell>
        </row>
        <row r="3508">
          <cell r="N3508">
            <v>0</v>
          </cell>
        </row>
        <row r="3509">
          <cell r="N3509">
            <v>0</v>
          </cell>
        </row>
        <row r="3510">
          <cell r="N3510">
            <v>0</v>
          </cell>
        </row>
        <row r="3511">
          <cell r="N3511">
            <v>0</v>
          </cell>
        </row>
        <row r="3512">
          <cell r="N3512">
            <v>0</v>
          </cell>
        </row>
        <row r="3513">
          <cell r="N3513">
            <v>0</v>
          </cell>
        </row>
        <row r="3514">
          <cell r="N3514">
            <v>0</v>
          </cell>
        </row>
        <row r="3515">
          <cell r="N3515">
            <v>0</v>
          </cell>
        </row>
        <row r="3516">
          <cell r="N3516">
            <v>0</v>
          </cell>
        </row>
        <row r="3517">
          <cell r="N3517">
            <v>0</v>
          </cell>
        </row>
        <row r="3518">
          <cell r="N3518">
            <v>0</v>
          </cell>
        </row>
        <row r="3519">
          <cell r="N3519">
            <v>0</v>
          </cell>
        </row>
        <row r="3520">
          <cell r="N3520">
            <v>0</v>
          </cell>
        </row>
        <row r="3521">
          <cell r="N3521">
            <v>0</v>
          </cell>
        </row>
        <row r="3522">
          <cell r="N3522">
            <v>0</v>
          </cell>
        </row>
        <row r="3523">
          <cell r="N3523">
            <v>0</v>
          </cell>
        </row>
        <row r="3524">
          <cell r="N3524">
            <v>43500</v>
          </cell>
        </row>
        <row r="3525">
          <cell r="N3525">
            <v>0</v>
          </cell>
        </row>
        <row r="3526">
          <cell r="N3526">
            <v>0</v>
          </cell>
        </row>
        <row r="3527">
          <cell r="N3527">
            <v>0</v>
          </cell>
        </row>
        <row r="3528">
          <cell r="N3528">
            <v>0</v>
          </cell>
        </row>
        <row r="3529">
          <cell r="N3529">
            <v>0</v>
          </cell>
        </row>
        <row r="3530">
          <cell r="N3530">
            <v>43500</v>
          </cell>
        </row>
        <row r="3531">
          <cell r="N3531">
            <v>43500</v>
          </cell>
        </row>
        <row r="3532">
          <cell r="N3532">
            <v>0</v>
          </cell>
        </row>
        <row r="3533">
          <cell r="N3533">
            <v>0</v>
          </cell>
        </row>
        <row r="3534">
          <cell r="N3534">
            <v>0</v>
          </cell>
        </row>
        <row r="3535">
          <cell r="N3535">
            <v>0</v>
          </cell>
        </row>
        <row r="3536">
          <cell r="N3536">
            <v>0</v>
          </cell>
        </row>
        <row r="3537">
          <cell r="N3537">
            <v>0</v>
          </cell>
        </row>
        <row r="3538">
          <cell r="N3538">
            <v>0</v>
          </cell>
        </row>
        <row r="3539">
          <cell r="N3539">
            <v>0</v>
          </cell>
        </row>
        <row r="3540">
          <cell r="N3540">
            <v>0</v>
          </cell>
        </row>
        <row r="3541">
          <cell r="N3541">
            <v>580114.93999999994</v>
          </cell>
        </row>
        <row r="3542">
          <cell r="N3542">
            <v>0</v>
          </cell>
        </row>
        <row r="3543">
          <cell r="N3543">
            <v>0</v>
          </cell>
        </row>
        <row r="3544">
          <cell r="N3544">
            <v>580114.93999999994</v>
          </cell>
        </row>
        <row r="3545">
          <cell r="N3545">
            <v>580114.93999999994</v>
          </cell>
        </row>
        <row r="3546">
          <cell r="N3546">
            <v>2998226.98</v>
          </cell>
        </row>
        <row r="3547">
          <cell r="N3547">
            <v>2998226.98</v>
          </cell>
        </row>
        <row r="3548">
          <cell r="N3548">
            <v>2998226.98</v>
          </cell>
        </row>
        <row r="3549">
          <cell r="N3549">
            <v>499939.38</v>
          </cell>
        </row>
        <row r="3550">
          <cell r="N3550">
            <v>499939.38</v>
          </cell>
        </row>
        <row r="3551">
          <cell r="N3551">
            <v>2498287.6</v>
          </cell>
        </row>
        <row r="3552">
          <cell r="N3552">
            <v>2498287.6</v>
          </cell>
        </row>
      </sheetData>
      <sheetData sheetId="7">
        <row r="1342">
          <cell r="X1342">
            <v>2350602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ES OK"/>
      <sheetName val="INTEGRADO"/>
      <sheetName val="TABLAS"/>
      <sheetName val="BASE"/>
      <sheetName val="ANALISIS1"/>
      <sheetName val="Hoja1"/>
      <sheetName val="ANALISIS 2"/>
      <sheetName val="CARATULA"/>
      <sheetName val="SUBPPN"/>
      <sheetName val="DESTINO"/>
      <sheetName val="Hoja4"/>
    </sheetNames>
    <sheetDataSet>
      <sheetData sheetId="0" refreshError="1"/>
      <sheetData sheetId="1" refreshError="1"/>
      <sheetData sheetId="2">
        <row r="168">
          <cell r="K168" t="str">
            <v>Baja_California</v>
          </cell>
        </row>
        <row r="169">
          <cell r="K169" t="str">
            <v>bc</v>
          </cell>
        </row>
      </sheetData>
      <sheetData sheetId="3" refreshError="1"/>
      <sheetData sheetId="4">
        <row r="1">
          <cell r="B1" t="str">
            <v>Baja California</v>
          </cell>
        </row>
      </sheetData>
      <sheetData sheetId="5" refreshError="1"/>
      <sheetData sheetId="6">
        <row r="67">
          <cell r="V67" t="str">
            <v>Infraestructura y Equipamiento de las Instituciones de Seguridad Pública y Procuración de Justicia</v>
          </cell>
        </row>
      </sheetData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2018 "/>
      <sheetName val="24 San Luis Potosi"/>
      <sheetName val="25 Sinaloa"/>
      <sheetName val="26 Sonora"/>
      <sheetName val="28 Tamaulipas"/>
      <sheetName val="Evaluacion del Desempeño"/>
      <sheetName val="Formacion Inicial"/>
      <sheetName val="Control de Confianza"/>
      <sheetName val="InformacionCUP"/>
      <sheetName val="Competencias Basicas"/>
      <sheetName val="Nivel de Mando"/>
      <sheetName val="Puesto"/>
      <sheetName val="Centro de Trabajo"/>
      <sheetName val="Escolaridad"/>
      <sheetName val="Lista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O"/>
      <sheetName val="DGO"/>
      <sheetName val="BCS"/>
      <sheetName val="CHIS"/>
      <sheetName val="JAL"/>
      <sheetName val="COA"/>
      <sheetName val="BC"/>
      <sheetName val="COL"/>
      <sheetName val="NL"/>
      <sheetName val="HGO"/>
      <sheetName val="QROO"/>
      <sheetName val="VER"/>
      <sheetName val="TAB"/>
      <sheetName val="PUE"/>
      <sheetName val="MEX"/>
      <sheetName val="CAM"/>
      <sheetName val="CHIH"/>
      <sheetName val="TLA"/>
      <sheetName val="TAM"/>
      <sheetName val="MOR"/>
      <sheetName val="ZAC"/>
      <sheetName val="SON"/>
      <sheetName val="SLP"/>
      <sheetName val="AGS"/>
      <sheetName val="GRO"/>
      <sheetName val="MICH"/>
      <sheetName val="OAX"/>
      <sheetName val="CDMX"/>
      <sheetName val="NAY"/>
      <sheetName val="SIN"/>
      <sheetName val="G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1">
          <cell r="B51" t="str">
            <v>1</v>
          </cell>
          <cell r="C51">
            <v>2023</v>
          </cell>
          <cell r="D51">
            <v>20</v>
          </cell>
          <cell r="E51">
            <v>1</v>
          </cell>
          <cell r="M51" t="str">
            <v>Mejorar las condiciones de seguridad pública en las regiones del territorio nacional para construir la paz</v>
          </cell>
          <cell r="N51">
            <v>21600200</v>
          </cell>
          <cell r="O51">
            <v>29634800</v>
          </cell>
          <cell r="P51">
            <v>51235000</v>
          </cell>
        </row>
        <row r="52">
          <cell r="B52" t="str">
            <v>11</v>
          </cell>
          <cell r="C52">
            <v>2023</v>
          </cell>
          <cell r="D52">
            <v>20</v>
          </cell>
          <cell r="E52">
            <v>1</v>
          </cell>
          <cell r="F52">
            <v>1</v>
          </cell>
          <cell r="K52" t="str">
            <v/>
          </cell>
          <cell r="M52" t="str">
            <v>Dignificación del personal de las Instituciones de Seguridad Pública y Procuración de Justicia conforme al Modelo Nacional de Policía y Justicia Cívica</v>
          </cell>
          <cell r="N52">
            <v>0</v>
          </cell>
          <cell r="O52">
            <v>0</v>
          </cell>
          <cell r="P52">
            <v>0</v>
          </cell>
        </row>
        <row r="53">
          <cell r="B53" t="str">
            <v xml:space="preserve">111 </v>
          </cell>
          <cell r="C53">
            <v>2023</v>
          </cell>
          <cell r="D53">
            <v>20</v>
          </cell>
          <cell r="E53">
            <v>1</v>
          </cell>
          <cell r="F53">
            <v>1</v>
          </cell>
          <cell r="G53">
            <v>1</v>
          </cell>
          <cell r="I53" t="str">
            <v xml:space="preserve"> </v>
          </cell>
          <cell r="K53" t="str">
            <v/>
          </cell>
          <cell r="M53" t="str">
            <v>Mejora salarial, prestaciones y bonos por buen desempeño</v>
          </cell>
          <cell r="N53">
            <v>0</v>
          </cell>
          <cell r="O53">
            <v>0</v>
          </cell>
          <cell r="P53">
            <v>0</v>
          </cell>
        </row>
        <row r="54">
          <cell r="B54" t="str">
            <v>1114000</v>
          </cell>
          <cell r="C54">
            <v>2023</v>
          </cell>
          <cell r="D54">
            <v>20</v>
          </cell>
          <cell r="E54">
            <v>1</v>
          </cell>
          <cell r="F54">
            <v>1</v>
          </cell>
          <cell r="G54">
            <v>1</v>
          </cell>
          <cell r="H54">
            <v>4000</v>
          </cell>
          <cell r="K54" t="str">
            <v/>
          </cell>
          <cell r="M54" t="str">
            <v>Transferencias, Asignaciones, Subsidios y Otras Ayudas</v>
          </cell>
          <cell r="N54">
            <v>0</v>
          </cell>
          <cell r="O54">
            <v>0</v>
          </cell>
          <cell r="P54">
            <v>0</v>
          </cell>
        </row>
        <row r="55">
          <cell r="B55" t="str">
            <v>11140004400</v>
          </cell>
          <cell r="C55">
            <v>2023</v>
          </cell>
          <cell r="D55">
            <v>20</v>
          </cell>
          <cell r="E55">
            <v>1</v>
          </cell>
          <cell r="F55">
            <v>1</v>
          </cell>
          <cell r="G55">
            <v>1</v>
          </cell>
          <cell r="H55">
            <v>4000</v>
          </cell>
          <cell r="I55">
            <v>4400</v>
          </cell>
          <cell r="M55" t="str">
            <v>Ayudas Sociales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11140004400441</v>
          </cell>
          <cell r="C56">
            <v>2023</v>
          </cell>
          <cell r="D56">
            <v>20</v>
          </cell>
          <cell r="E56">
            <v>1</v>
          </cell>
          <cell r="F56">
            <v>1</v>
          </cell>
          <cell r="G56">
            <v>1</v>
          </cell>
          <cell r="H56">
            <v>4000</v>
          </cell>
          <cell r="I56">
            <v>4400</v>
          </cell>
          <cell r="J56">
            <v>441</v>
          </cell>
          <cell r="M56" t="str">
            <v>Ayudas sociales a personas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111400044004411</v>
          </cell>
          <cell r="C57">
            <v>2023</v>
          </cell>
          <cell r="D57">
            <v>20</v>
          </cell>
          <cell r="E57">
            <v>1</v>
          </cell>
          <cell r="F57">
            <v>1</v>
          </cell>
          <cell r="G57">
            <v>1</v>
          </cell>
          <cell r="H57">
            <v>4000</v>
          </cell>
          <cell r="I57">
            <v>4400</v>
          </cell>
          <cell r="J57">
            <v>441</v>
          </cell>
          <cell r="K57">
            <v>1</v>
          </cell>
          <cell r="M57" t="str">
            <v>Ayuda extraordinaria para personal policial.</v>
          </cell>
          <cell r="N57">
            <v>0</v>
          </cell>
          <cell r="O57">
            <v>0</v>
          </cell>
          <cell r="P57">
            <v>0</v>
          </cell>
          <cell r="Q57" t="str">
            <v>Persona</v>
          </cell>
        </row>
        <row r="58">
          <cell r="B58" t="str">
            <v xml:space="preserve">112 </v>
          </cell>
          <cell r="C58">
            <v>2023</v>
          </cell>
          <cell r="D58">
            <v>20</v>
          </cell>
          <cell r="E58">
            <v>1</v>
          </cell>
          <cell r="F58">
            <v>1</v>
          </cell>
          <cell r="G58">
            <v>2</v>
          </cell>
          <cell r="I58" t="str">
            <v xml:space="preserve"> </v>
          </cell>
          <cell r="K58" t="str">
            <v/>
          </cell>
          <cell r="M58" t="str">
            <v>Equipamiento del personal de las instituciones de Seguridad Pública y Procuración de Justicia</v>
          </cell>
          <cell r="N58">
            <v>0</v>
          </cell>
          <cell r="O58">
            <v>0</v>
          </cell>
          <cell r="P58">
            <v>0</v>
          </cell>
        </row>
        <row r="59">
          <cell r="B59" t="str">
            <v>1122000</v>
          </cell>
          <cell r="C59">
            <v>2023</v>
          </cell>
          <cell r="D59">
            <v>20</v>
          </cell>
          <cell r="E59">
            <v>1</v>
          </cell>
          <cell r="F59">
            <v>1</v>
          </cell>
          <cell r="G59">
            <v>2</v>
          </cell>
          <cell r="H59">
            <v>2000</v>
          </cell>
          <cell r="K59" t="str">
            <v/>
          </cell>
          <cell r="M59" t="str">
            <v>Materiales y Suministros</v>
          </cell>
          <cell r="N59">
            <v>0</v>
          </cell>
          <cell r="O59">
            <v>0</v>
          </cell>
          <cell r="P59">
            <v>0</v>
          </cell>
        </row>
        <row r="60">
          <cell r="B60" t="str">
            <v>11220002700</v>
          </cell>
          <cell r="C60">
            <v>2023</v>
          </cell>
          <cell r="D60">
            <v>20</v>
          </cell>
          <cell r="E60">
            <v>1</v>
          </cell>
          <cell r="F60">
            <v>1</v>
          </cell>
          <cell r="G60">
            <v>2</v>
          </cell>
          <cell r="H60">
            <v>2000</v>
          </cell>
          <cell r="I60">
            <v>2700</v>
          </cell>
          <cell r="M60" t="str">
            <v xml:space="preserve">Vestuario, blancos, prendas de protección y artículos deportivos </v>
          </cell>
          <cell r="N60">
            <v>0</v>
          </cell>
          <cell r="O60">
            <v>0</v>
          </cell>
          <cell r="P60">
            <v>0</v>
          </cell>
        </row>
        <row r="61">
          <cell r="B61" t="str">
            <v>11220002700271</v>
          </cell>
          <cell r="C61">
            <v>2023</v>
          </cell>
          <cell r="D61">
            <v>20</v>
          </cell>
          <cell r="E61">
            <v>1</v>
          </cell>
          <cell r="F61">
            <v>1</v>
          </cell>
          <cell r="G61">
            <v>2</v>
          </cell>
          <cell r="H61">
            <v>2000</v>
          </cell>
          <cell r="I61">
            <v>2700</v>
          </cell>
          <cell r="J61">
            <v>271</v>
          </cell>
          <cell r="M61" t="str">
            <v>Vestuario y uniformes para Secretaría de Seguridad Pública Municipal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>112200027002711</v>
          </cell>
          <cell r="C62">
            <v>2023</v>
          </cell>
          <cell r="D62">
            <v>20</v>
          </cell>
          <cell r="E62">
            <v>1</v>
          </cell>
          <cell r="F62">
            <v>1</v>
          </cell>
          <cell r="G62">
            <v>2</v>
          </cell>
          <cell r="H62">
            <v>2000</v>
          </cell>
          <cell r="I62">
            <v>2700</v>
          </cell>
          <cell r="J62">
            <v>271</v>
          </cell>
          <cell r="K62">
            <v>1</v>
          </cell>
          <cell r="M62" t="str">
            <v>Cinturón táctico</v>
          </cell>
          <cell r="N62">
            <v>0</v>
          </cell>
          <cell r="O62">
            <v>0</v>
          </cell>
          <cell r="P62">
            <v>0</v>
          </cell>
          <cell r="Q62" t="str">
            <v>Pieza</v>
          </cell>
        </row>
        <row r="63">
          <cell r="B63" t="str">
            <v>11220002700272</v>
          </cell>
          <cell r="C63">
            <v>2023</v>
          </cell>
          <cell r="D63">
            <v>20</v>
          </cell>
          <cell r="E63">
            <v>1</v>
          </cell>
          <cell r="F63">
            <v>1</v>
          </cell>
          <cell r="G63">
            <v>2</v>
          </cell>
          <cell r="H63">
            <v>2000</v>
          </cell>
          <cell r="I63">
            <v>2700</v>
          </cell>
          <cell r="J63">
            <v>272</v>
          </cell>
          <cell r="M63" t="str">
            <v>Prendas de seguridad y proteccion personal</v>
          </cell>
          <cell r="N63">
            <v>0</v>
          </cell>
          <cell r="O63">
            <v>0</v>
          </cell>
          <cell r="P63">
            <v>0</v>
          </cell>
        </row>
        <row r="64">
          <cell r="B64" t="str">
            <v>112200027002721</v>
          </cell>
          <cell r="C64">
            <v>2023</v>
          </cell>
          <cell r="D64">
            <v>20</v>
          </cell>
          <cell r="E64">
            <v>1</v>
          </cell>
          <cell r="F64">
            <v>1</v>
          </cell>
          <cell r="G64">
            <v>2</v>
          </cell>
          <cell r="H64">
            <v>2000</v>
          </cell>
          <cell r="I64">
            <v>2700</v>
          </cell>
          <cell r="J64">
            <v>272</v>
          </cell>
          <cell r="K64">
            <v>1</v>
          </cell>
          <cell r="M64" t="str">
            <v>Fornitura</v>
          </cell>
          <cell r="N64">
            <v>0</v>
          </cell>
          <cell r="O64">
            <v>0</v>
          </cell>
          <cell r="P64">
            <v>0</v>
          </cell>
          <cell r="Q64" t="str">
            <v>Pieza</v>
          </cell>
        </row>
        <row r="65">
          <cell r="B65" t="str">
            <v>11220002800</v>
          </cell>
          <cell r="C65">
            <v>2023</v>
          </cell>
          <cell r="D65">
            <v>20</v>
          </cell>
          <cell r="E65">
            <v>1</v>
          </cell>
          <cell r="F65">
            <v>1</v>
          </cell>
          <cell r="G65">
            <v>2</v>
          </cell>
          <cell r="H65">
            <v>2000</v>
          </cell>
          <cell r="I65">
            <v>2800</v>
          </cell>
          <cell r="M65" t="str">
            <v>Materiales y Suministros para Seguridad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11220002800283</v>
          </cell>
          <cell r="C66">
            <v>2023</v>
          </cell>
          <cell r="D66">
            <v>20</v>
          </cell>
          <cell r="E66">
            <v>1</v>
          </cell>
          <cell r="F66">
            <v>1</v>
          </cell>
          <cell r="G66">
            <v>2</v>
          </cell>
          <cell r="H66">
            <v>2000</v>
          </cell>
          <cell r="I66">
            <v>2800</v>
          </cell>
          <cell r="J66">
            <v>283</v>
          </cell>
          <cell r="M66" t="str">
            <v>Prendas de protección para seguridad pública y nacional</v>
          </cell>
          <cell r="N66">
            <v>0</v>
          </cell>
          <cell r="O66">
            <v>0</v>
          </cell>
          <cell r="P66">
            <v>0</v>
          </cell>
        </row>
        <row r="67">
          <cell r="B67" t="str">
            <v>112200028002831</v>
          </cell>
          <cell r="C67">
            <v>2023</v>
          </cell>
          <cell r="D67">
            <v>20</v>
          </cell>
          <cell r="E67">
            <v>1</v>
          </cell>
          <cell r="F67">
            <v>1</v>
          </cell>
          <cell r="G67">
            <v>2</v>
          </cell>
          <cell r="H67">
            <v>2000</v>
          </cell>
          <cell r="I67">
            <v>2800</v>
          </cell>
          <cell r="J67">
            <v>283</v>
          </cell>
          <cell r="K67">
            <v>1</v>
          </cell>
          <cell r="M67" t="str">
            <v>Prendas de protección para Secretaría de Seguridad Pública Municipal</v>
          </cell>
          <cell r="N67">
            <v>0</v>
          </cell>
          <cell r="O67">
            <v>0</v>
          </cell>
          <cell r="P67">
            <v>0</v>
          </cell>
        </row>
        <row r="68">
          <cell r="B68" t="str">
            <v>112200028002831001</v>
          </cell>
          <cell r="C68">
            <v>2023</v>
          </cell>
          <cell r="D68">
            <v>20</v>
          </cell>
          <cell r="E68">
            <v>1</v>
          </cell>
          <cell r="F68">
            <v>1</v>
          </cell>
          <cell r="G68">
            <v>2</v>
          </cell>
          <cell r="H68">
            <v>2000</v>
          </cell>
          <cell r="I68">
            <v>2800</v>
          </cell>
          <cell r="J68">
            <v>283</v>
          </cell>
          <cell r="K68">
            <v>1001</v>
          </cell>
          <cell r="M68" t="str">
            <v>Candado de mano de nylon</v>
          </cell>
          <cell r="N68">
            <v>0</v>
          </cell>
          <cell r="O68">
            <v>0</v>
          </cell>
          <cell r="P68">
            <v>0</v>
          </cell>
          <cell r="Q68" t="str">
            <v>Pieza</v>
          </cell>
        </row>
        <row r="69">
          <cell r="B69" t="str">
            <v>112200028002831002</v>
          </cell>
          <cell r="C69">
            <v>2023</v>
          </cell>
          <cell r="D69">
            <v>20</v>
          </cell>
          <cell r="E69">
            <v>1</v>
          </cell>
          <cell r="F69">
            <v>1</v>
          </cell>
          <cell r="G69">
            <v>2</v>
          </cell>
          <cell r="H69">
            <v>2000</v>
          </cell>
          <cell r="I69">
            <v>2800</v>
          </cell>
          <cell r="J69">
            <v>283</v>
          </cell>
          <cell r="K69">
            <v>1002</v>
          </cell>
          <cell r="M69" t="str">
            <v>Candado de mano metálico</v>
          </cell>
          <cell r="N69">
            <v>0</v>
          </cell>
          <cell r="O69">
            <v>0</v>
          </cell>
          <cell r="P69">
            <v>0</v>
          </cell>
          <cell r="Q69" t="str">
            <v>Pieza</v>
          </cell>
        </row>
        <row r="70">
          <cell r="B70" t="str">
            <v>112200028002831003</v>
          </cell>
          <cell r="C70">
            <v>2023</v>
          </cell>
          <cell r="D70">
            <v>20</v>
          </cell>
          <cell r="E70">
            <v>1</v>
          </cell>
          <cell r="F70">
            <v>1</v>
          </cell>
          <cell r="G70">
            <v>2</v>
          </cell>
          <cell r="H70">
            <v>2000</v>
          </cell>
          <cell r="I70">
            <v>2800</v>
          </cell>
          <cell r="J70">
            <v>283</v>
          </cell>
          <cell r="K70">
            <v>1003</v>
          </cell>
          <cell r="M70" t="str">
            <v>Casco balístico mínimo nivel III-A</v>
          </cell>
          <cell r="N70">
            <v>0</v>
          </cell>
          <cell r="O70">
            <v>0</v>
          </cell>
          <cell r="P70">
            <v>0</v>
          </cell>
          <cell r="Q70" t="str">
            <v>Pieza</v>
          </cell>
        </row>
        <row r="71">
          <cell r="B71" t="str">
            <v>112200028002831004</v>
          </cell>
          <cell r="C71">
            <v>2023</v>
          </cell>
          <cell r="D71">
            <v>20</v>
          </cell>
          <cell r="E71">
            <v>1</v>
          </cell>
          <cell r="F71">
            <v>1</v>
          </cell>
          <cell r="G71">
            <v>2</v>
          </cell>
          <cell r="H71">
            <v>2000</v>
          </cell>
          <cell r="I71">
            <v>2800</v>
          </cell>
          <cell r="J71">
            <v>283</v>
          </cell>
          <cell r="K71">
            <v>1004</v>
          </cell>
          <cell r="M71" t="str">
            <v>Chaleco balístico mínimo nivel III-A, con dos placas balísticas nivel IV</v>
          </cell>
          <cell r="N71">
            <v>0</v>
          </cell>
          <cell r="O71">
            <v>0</v>
          </cell>
          <cell r="P71">
            <v>0</v>
          </cell>
          <cell r="Q71" t="str">
            <v>Pieza</v>
          </cell>
        </row>
        <row r="72">
          <cell r="B72" t="str">
            <v>12</v>
          </cell>
          <cell r="C72">
            <v>2023</v>
          </cell>
          <cell r="D72">
            <v>20</v>
          </cell>
          <cell r="E72">
            <v>1</v>
          </cell>
          <cell r="F72">
            <v>2</v>
          </cell>
          <cell r="M72" t="str">
            <v>Certificación, capacitación y profesionalización de los elementos policiales de las Instituciones de Seguridad Pública conforme al Modelo Nacional de Policía y Justicia Cívica</v>
          </cell>
          <cell r="N72">
            <v>1170000</v>
          </cell>
          <cell r="O72">
            <v>0</v>
          </cell>
          <cell r="P72">
            <v>1170000</v>
          </cell>
        </row>
        <row r="73">
          <cell r="B73" t="str">
            <v>123</v>
          </cell>
          <cell r="C73">
            <v>2023</v>
          </cell>
          <cell r="D73">
            <v>20</v>
          </cell>
          <cell r="E73">
            <v>1</v>
          </cell>
          <cell r="F73">
            <v>2</v>
          </cell>
          <cell r="G73">
            <v>3</v>
          </cell>
          <cell r="M73" t="str">
            <v>Fortalecimiento de las capacidades de evaluación en control de confianza</v>
          </cell>
          <cell r="N73">
            <v>0</v>
          </cell>
          <cell r="O73">
            <v>0</v>
          </cell>
          <cell r="P73">
            <v>0</v>
          </cell>
        </row>
        <row r="74">
          <cell r="B74" t="str">
            <v>1233000</v>
          </cell>
          <cell r="C74">
            <v>2023</v>
          </cell>
          <cell r="D74">
            <v>20</v>
          </cell>
          <cell r="E74">
            <v>1</v>
          </cell>
          <cell r="F74">
            <v>2</v>
          </cell>
          <cell r="G74">
            <v>3</v>
          </cell>
          <cell r="H74">
            <v>3000</v>
          </cell>
          <cell r="M74" t="str">
            <v>Servicios Generales</v>
          </cell>
          <cell r="N74">
            <v>0</v>
          </cell>
          <cell r="O74">
            <v>0</v>
          </cell>
          <cell r="P74">
            <v>0</v>
          </cell>
        </row>
        <row r="75">
          <cell r="B75" t="str">
            <v>12330003300</v>
          </cell>
          <cell r="C75">
            <v>2023</v>
          </cell>
          <cell r="D75">
            <v>20</v>
          </cell>
          <cell r="E75">
            <v>1</v>
          </cell>
          <cell r="F75">
            <v>2</v>
          </cell>
          <cell r="G75">
            <v>3</v>
          </cell>
          <cell r="H75">
            <v>3000</v>
          </cell>
          <cell r="I75">
            <v>3300</v>
          </cell>
          <cell r="M75" t="str">
            <v>Servicios Profesionales, Científicos, Técnicos y Otros Servicios</v>
          </cell>
          <cell r="N75">
            <v>0</v>
          </cell>
          <cell r="O75">
            <v>0</v>
          </cell>
          <cell r="P75">
            <v>0</v>
          </cell>
        </row>
        <row r="76">
          <cell r="B76" t="str">
            <v>12330003300339</v>
          </cell>
          <cell r="C76">
            <v>2023</v>
          </cell>
          <cell r="D76">
            <v>20</v>
          </cell>
          <cell r="E76">
            <v>1</v>
          </cell>
          <cell r="F76">
            <v>2</v>
          </cell>
          <cell r="G76">
            <v>3</v>
          </cell>
          <cell r="H76">
            <v>3000</v>
          </cell>
          <cell r="I76">
            <v>3300</v>
          </cell>
          <cell r="J76">
            <v>339</v>
          </cell>
          <cell r="M76" t="str">
            <v>Servicios Profesionales, Científicos, Técnicos Integrales</v>
          </cell>
          <cell r="N76">
            <v>0</v>
          </cell>
          <cell r="O76">
            <v>0</v>
          </cell>
          <cell r="P76">
            <v>0</v>
          </cell>
        </row>
        <row r="77">
          <cell r="B77" t="str">
            <v>123300033003391</v>
          </cell>
          <cell r="C77">
            <v>2023</v>
          </cell>
          <cell r="D77">
            <v>20</v>
          </cell>
          <cell r="E77">
            <v>1</v>
          </cell>
          <cell r="F77">
            <v>2</v>
          </cell>
          <cell r="G77">
            <v>3</v>
          </cell>
          <cell r="H77">
            <v>3000</v>
          </cell>
          <cell r="I77">
            <v>3300</v>
          </cell>
          <cell r="J77">
            <v>339</v>
          </cell>
          <cell r="K77">
            <v>1</v>
          </cell>
          <cell r="M77" t="str">
            <v>Aplicación de evaluaciones a personal en activo (Permanencias, Ascensos y Promociones).</v>
          </cell>
          <cell r="N77">
            <v>0</v>
          </cell>
          <cell r="O77">
            <v>0</v>
          </cell>
          <cell r="P77">
            <v>0</v>
          </cell>
          <cell r="Q77" t="str">
            <v>Persona</v>
          </cell>
        </row>
        <row r="78">
          <cell r="B78" t="str">
            <v>123300033003392</v>
          </cell>
          <cell r="C78">
            <v>2023</v>
          </cell>
          <cell r="D78">
            <v>20</v>
          </cell>
          <cell r="E78">
            <v>1</v>
          </cell>
          <cell r="F78">
            <v>2</v>
          </cell>
          <cell r="G78">
            <v>3</v>
          </cell>
          <cell r="H78">
            <v>3000</v>
          </cell>
          <cell r="I78">
            <v>3300</v>
          </cell>
          <cell r="J78">
            <v>339</v>
          </cell>
          <cell r="K78">
            <v>2</v>
          </cell>
          <cell r="M78" t="str">
            <v>Evaluaciones a aspirantes de nuevo ingreso</v>
          </cell>
          <cell r="N78">
            <v>0</v>
          </cell>
          <cell r="O78">
            <v>0</v>
          </cell>
          <cell r="P78">
            <v>0</v>
          </cell>
          <cell r="Q78" t="str">
            <v>Persona</v>
          </cell>
        </row>
        <row r="79">
          <cell r="B79" t="str">
            <v>123300033003393</v>
          </cell>
          <cell r="C79">
            <v>2023</v>
          </cell>
          <cell r="D79">
            <v>20</v>
          </cell>
          <cell r="E79">
            <v>1</v>
          </cell>
          <cell r="F79">
            <v>2</v>
          </cell>
          <cell r="G79">
            <v>3</v>
          </cell>
          <cell r="H79">
            <v>3000</v>
          </cell>
          <cell r="I79">
            <v>3300</v>
          </cell>
          <cell r="J79">
            <v>339</v>
          </cell>
          <cell r="K79">
            <v>3</v>
          </cell>
          <cell r="M79" t="str">
            <v xml:space="preserve">3 Pruebas para Licencia Oficial Colectiva (Psicológica, Médica y Toxicológica). </v>
          </cell>
          <cell r="N79">
            <v>0</v>
          </cell>
          <cell r="O79">
            <v>0</v>
          </cell>
          <cell r="P79">
            <v>0</v>
          </cell>
          <cell r="Q79" t="str">
            <v>Persona</v>
          </cell>
        </row>
        <row r="80">
          <cell r="B80" t="str">
            <v>124</v>
          </cell>
          <cell r="C80">
            <v>2023</v>
          </cell>
          <cell r="D80">
            <v>20</v>
          </cell>
          <cell r="E80">
            <v>1</v>
          </cell>
          <cell r="F80">
            <v>2</v>
          </cell>
          <cell r="G80">
            <v>4</v>
          </cell>
          <cell r="M80" t="str">
            <v>Capacitación en todas sus modalidades para el mejor desempeño de los elementos de las instituciones de seguridad pública y de procuración de justicia conforme al Modelo Nacional de Policía y Justicia Cívica</v>
          </cell>
          <cell r="N80">
            <v>1170000</v>
          </cell>
          <cell r="O80">
            <v>0</v>
          </cell>
          <cell r="P80">
            <v>1170000</v>
          </cell>
        </row>
        <row r="81">
          <cell r="B81" t="str">
            <v>1243000</v>
          </cell>
          <cell r="C81">
            <v>2023</v>
          </cell>
          <cell r="D81">
            <v>20</v>
          </cell>
          <cell r="E81">
            <v>1</v>
          </cell>
          <cell r="F81">
            <v>2</v>
          </cell>
          <cell r="G81">
            <v>4</v>
          </cell>
          <cell r="H81">
            <v>3000</v>
          </cell>
          <cell r="M81" t="str">
            <v>Servicios Generales</v>
          </cell>
          <cell r="N81">
            <v>1170000</v>
          </cell>
          <cell r="O81">
            <v>0</v>
          </cell>
          <cell r="P81">
            <v>1170000</v>
          </cell>
        </row>
        <row r="82">
          <cell r="B82" t="str">
            <v>12430003300</v>
          </cell>
          <cell r="C82">
            <v>2023</v>
          </cell>
          <cell r="D82">
            <v>20</v>
          </cell>
          <cell r="E82">
            <v>1</v>
          </cell>
          <cell r="F82">
            <v>2</v>
          </cell>
          <cell r="G82">
            <v>4</v>
          </cell>
          <cell r="H82">
            <v>3000</v>
          </cell>
          <cell r="I82">
            <v>3300</v>
          </cell>
          <cell r="M82" t="str">
            <v>Servicios Profesionales, Científicos, Técnicos y Otros Servicios</v>
          </cell>
          <cell r="N82">
            <v>1170000</v>
          </cell>
          <cell r="O82">
            <v>0</v>
          </cell>
          <cell r="P82">
            <v>1170000</v>
          </cell>
        </row>
        <row r="83">
          <cell r="B83" t="str">
            <v>12430003300334</v>
          </cell>
          <cell r="C83">
            <v>2023</v>
          </cell>
          <cell r="D83">
            <v>20</v>
          </cell>
          <cell r="E83">
            <v>1</v>
          </cell>
          <cell r="F83">
            <v>2</v>
          </cell>
          <cell r="G83">
            <v>4</v>
          </cell>
          <cell r="H83">
            <v>3000</v>
          </cell>
          <cell r="I83">
            <v>3300</v>
          </cell>
          <cell r="J83">
            <v>334</v>
          </cell>
          <cell r="M83" t="str">
            <v>Servicios de capacitación</v>
          </cell>
          <cell r="N83">
            <v>1170000</v>
          </cell>
          <cell r="O83">
            <v>0</v>
          </cell>
          <cell r="P83">
            <v>1170000</v>
          </cell>
        </row>
        <row r="84">
          <cell r="B84" t="str">
            <v>124300033003341</v>
          </cell>
          <cell r="C84">
            <v>2023</v>
          </cell>
          <cell r="D84">
            <v>20</v>
          </cell>
          <cell r="E84">
            <v>1</v>
          </cell>
          <cell r="F84">
            <v>2</v>
          </cell>
          <cell r="G84">
            <v>4</v>
          </cell>
          <cell r="H84">
            <v>3000</v>
          </cell>
          <cell r="I84">
            <v>3300</v>
          </cell>
          <cell r="J84">
            <v>334</v>
          </cell>
          <cell r="K84">
            <v>1</v>
          </cell>
          <cell r="M84" t="str">
            <v>Formación Inicial Aspirantes</v>
          </cell>
          <cell r="N84">
            <v>0</v>
          </cell>
          <cell r="O84">
            <v>0</v>
          </cell>
          <cell r="P84">
            <v>0</v>
          </cell>
          <cell r="Q84" t="str">
            <v>Servicio</v>
          </cell>
        </row>
        <row r="85">
          <cell r="B85" t="str">
            <v>124300033003342</v>
          </cell>
          <cell r="C85">
            <v>2023</v>
          </cell>
          <cell r="D85">
            <v>20</v>
          </cell>
          <cell r="E85">
            <v>1</v>
          </cell>
          <cell r="F85">
            <v>2</v>
          </cell>
          <cell r="G85">
            <v>4</v>
          </cell>
          <cell r="H85">
            <v>3000</v>
          </cell>
          <cell r="I85">
            <v>3300</v>
          </cell>
          <cell r="J85">
            <v>334</v>
          </cell>
          <cell r="K85">
            <v>2</v>
          </cell>
          <cell r="M85" t="str">
            <v>Formación Inicial para Elementos en Activo</v>
          </cell>
          <cell r="N85">
            <v>0</v>
          </cell>
          <cell r="O85">
            <v>0</v>
          </cell>
          <cell r="P85">
            <v>0</v>
          </cell>
          <cell r="Q85" t="str">
            <v>Servicio</v>
          </cell>
        </row>
        <row r="86">
          <cell r="B86" t="str">
            <v>124300033003343</v>
          </cell>
          <cell r="C86">
            <v>2023</v>
          </cell>
          <cell r="D86">
            <v>20</v>
          </cell>
          <cell r="E86">
            <v>1</v>
          </cell>
          <cell r="F86">
            <v>2</v>
          </cell>
          <cell r="G86">
            <v>4</v>
          </cell>
          <cell r="H86">
            <v>3000</v>
          </cell>
          <cell r="I86">
            <v>3300</v>
          </cell>
          <cell r="J86">
            <v>334</v>
          </cell>
          <cell r="K86">
            <v>3</v>
          </cell>
          <cell r="M86" t="str">
            <v>Competencias Básicas de la Función Policial</v>
          </cell>
          <cell r="N86">
            <v>0</v>
          </cell>
          <cell r="O86">
            <v>0</v>
          </cell>
          <cell r="P86">
            <v>0</v>
          </cell>
          <cell r="Q86" t="str">
            <v>Servicio</v>
          </cell>
        </row>
        <row r="87">
          <cell r="B87" t="str">
            <v>124300033003344</v>
          </cell>
          <cell r="C87">
            <v>2023</v>
          </cell>
          <cell r="D87">
            <v>20</v>
          </cell>
          <cell r="E87">
            <v>1</v>
          </cell>
          <cell r="F87">
            <v>2</v>
          </cell>
          <cell r="G87">
            <v>4</v>
          </cell>
          <cell r="H87">
            <v>3000</v>
          </cell>
          <cell r="I87">
            <v>3300</v>
          </cell>
          <cell r="J87">
            <v>334</v>
          </cell>
          <cell r="K87">
            <v>4</v>
          </cell>
          <cell r="M87" t="str">
            <v>Justicia Cívica</v>
          </cell>
          <cell r="N87">
            <v>0</v>
          </cell>
          <cell r="O87">
            <v>0</v>
          </cell>
          <cell r="P87">
            <v>0</v>
          </cell>
          <cell r="Q87" t="str">
            <v>Servicio</v>
          </cell>
        </row>
        <row r="88">
          <cell r="B88" t="str">
            <v>124300033003345</v>
          </cell>
          <cell r="C88">
            <v>2023</v>
          </cell>
          <cell r="D88">
            <v>20</v>
          </cell>
          <cell r="E88">
            <v>1</v>
          </cell>
          <cell r="F88">
            <v>2</v>
          </cell>
          <cell r="G88">
            <v>4</v>
          </cell>
          <cell r="H88">
            <v>3000</v>
          </cell>
          <cell r="I88">
            <v>3300</v>
          </cell>
          <cell r="J88">
            <v>334</v>
          </cell>
          <cell r="K88">
            <v>5</v>
          </cell>
          <cell r="M88" t="str">
            <v>Protocolo de Actuación Policial ante Hechos Delictivos</v>
          </cell>
          <cell r="N88">
            <v>1170000</v>
          </cell>
          <cell r="O88">
            <v>0</v>
          </cell>
          <cell r="P88">
            <v>1170000</v>
          </cell>
          <cell r="Q88" t="str">
            <v>Servicio</v>
          </cell>
          <cell r="R88">
            <v>7</v>
          </cell>
          <cell r="S88">
            <v>260</v>
          </cell>
        </row>
        <row r="89">
          <cell r="B89" t="str">
            <v>124300033003346</v>
          </cell>
          <cell r="C89">
            <v>2023</v>
          </cell>
          <cell r="D89">
            <v>20</v>
          </cell>
          <cell r="E89">
            <v>1</v>
          </cell>
          <cell r="F89">
            <v>2</v>
          </cell>
          <cell r="G89">
            <v>4</v>
          </cell>
          <cell r="H89">
            <v>3000</v>
          </cell>
          <cell r="I89">
            <v>3300</v>
          </cell>
          <cell r="J89">
            <v>334</v>
          </cell>
          <cell r="K89">
            <v>6</v>
          </cell>
          <cell r="M89" t="str">
            <v>Protocolo para la Actuación Policial ante Casos de Violencia contra las Mujeres y Feminicidios</v>
          </cell>
          <cell r="N89">
            <v>0</v>
          </cell>
          <cell r="O89">
            <v>0</v>
          </cell>
          <cell r="P89">
            <v>0</v>
          </cell>
          <cell r="Q89" t="str">
            <v>Servicio</v>
          </cell>
        </row>
        <row r="90">
          <cell r="B90" t="str">
            <v>124300033003347</v>
          </cell>
          <cell r="C90">
            <v>2023</v>
          </cell>
          <cell r="D90">
            <v>20</v>
          </cell>
          <cell r="E90">
            <v>1</v>
          </cell>
          <cell r="F90">
            <v>2</v>
          </cell>
          <cell r="G90">
            <v>4</v>
          </cell>
          <cell r="H90">
            <v>3000</v>
          </cell>
          <cell r="I90">
            <v>3300</v>
          </cell>
          <cell r="J90">
            <v>334</v>
          </cell>
          <cell r="K90">
            <v>7</v>
          </cell>
          <cell r="M90" t="str">
            <v>Policía de Proximidad con Perspectiva de Género</v>
          </cell>
          <cell r="N90">
            <v>0</v>
          </cell>
          <cell r="O90">
            <v>0</v>
          </cell>
          <cell r="P90">
            <v>0</v>
          </cell>
          <cell r="Q90" t="str">
            <v>Servicio</v>
          </cell>
        </row>
        <row r="91">
          <cell r="B91" t="str">
            <v>124300033003348</v>
          </cell>
          <cell r="C91">
            <v>2023</v>
          </cell>
          <cell r="D91">
            <v>20</v>
          </cell>
          <cell r="E91">
            <v>1</v>
          </cell>
          <cell r="F91">
            <v>2</v>
          </cell>
          <cell r="G91">
            <v>4</v>
          </cell>
          <cell r="H91">
            <v>3000</v>
          </cell>
          <cell r="I91">
            <v>3300</v>
          </cell>
          <cell r="J91">
            <v>334</v>
          </cell>
          <cell r="K91">
            <v>8</v>
          </cell>
          <cell r="M91" t="str">
            <v>Protocolo para la Atención a Víctimas Vulnerables</v>
          </cell>
          <cell r="N91">
            <v>0</v>
          </cell>
          <cell r="O91">
            <v>0</v>
          </cell>
          <cell r="P91">
            <v>0</v>
          </cell>
          <cell r="Q91" t="str">
            <v>Servicio</v>
          </cell>
        </row>
        <row r="92">
          <cell r="B92" t="str">
            <v>124300033003349</v>
          </cell>
          <cell r="C92">
            <v>2023</v>
          </cell>
          <cell r="D92">
            <v>20</v>
          </cell>
          <cell r="E92">
            <v>1</v>
          </cell>
          <cell r="F92">
            <v>2</v>
          </cell>
          <cell r="G92">
            <v>4</v>
          </cell>
          <cell r="H92">
            <v>3000</v>
          </cell>
          <cell r="I92">
            <v>3300</v>
          </cell>
          <cell r="J92">
            <v>334</v>
          </cell>
          <cell r="K92">
            <v>9</v>
          </cell>
          <cell r="M92" t="str">
            <v>Atención a la Violencia de Género en el Ámbito Familiar</v>
          </cell>
          <cell r="N92">
            <v>0</v>
          </cell>
          <cell r="O92">
            <v>0</v>
          </cell>
          <cell r="P92">
            <v>0</v>
          </cell>
          <cell r="Q92" t="str">
            <v>Servicio</v>
          </cell>
        </row>
        <row r="93">
          <cell r="B93" t="str">
            <v>1243000330033410</v>
          </cell>
          <cell r="C93">
            <v>2023</v>
          </cell>
          <cell r="D93">
            <v>20</v>
          </cell>
          <cell r="E93">
            <v>1</v>
          </cell>
          <cell r="F93">
            <v>2</v>
          </cell>
          <cell r="G93">
            <v>4</v>
          </cell>
          <cell r="H93">
            <v>3000</v>
          </cell>
          <cell r="I93">
            <v>3300</v>
          </cell>
          <cell r="J93">
            <v>334</v>
          </cell>
          <cell r="K93">
            <v>10</v>
          </cell>
          <cell r="M93" t="str">
            <v>Atención Integral de Primer Contacto a Mujeres Víctimas de Violencia de Género</v>
          </cell>
          <cell r="N93">
            <v>0</v>
          </cell>
          <cell r="O93">
            <v>0</v>
          </cell>
          <cell r="P93">
            <v>0</v>
          </cell>
          <cell r="Q93" t="str">
            <v>Servicio</v>
          </cell>
        </row>
        <row r="94">
          <cell r="B94" t="str">
            <v>1243000330033411</v>
          </cell>
          <cell r="C94">
            <v>2023</v>
          </cell>
          <cell r="D94">
            <v>20</v>
          </cell>
          <cell r="E94">
            <v>1</v>
          </cell>
          <cell r="F94">
            <v>2</v>
          </cell>
          <cell r="G94">
            <v>4</v>
          </cell>
          <cell r="H94">
            <v>3000</v>
          </cell>
          <cell r="I94">
            <v>3300</v>
          </cell>
          <cell r="J94">
            <v>334</v>
          </cell>
          <cell r="K94">
            <v>11</v>
          </cell>
          <cell r="M94" t="str">
            <v>Seguridad Pública con Perspectiva de Género</v>
          </cell>
          <cell r="N94">
            <v>0</v>
          </cell>
          <cell r="O94">
            <v>0</v>
          </cell>
          <cell r="P94">
            <v>0</v>
          </cell>
          <cell r="Q94" t="str">
            <v>Servicio</v>
          </cell>
        </row>
        <row r="95">
          <cell r="B95" t="str">
            <v>1243000330033412</v>
          </cell>
          <cell r="C95">
            <v>2023</v>
          </cell>
          <cell r="D95">
            <v>20</v>
          </cell>
          <cell r="E95">
            <v>1</v>
          </cell>
          <cell r="F95">
            <v>2</v>
          </cell>
          <cell r="G95">
            <v>4</v>
          </cell>
          <cell r="H95">
            <v>3000</v>
          </cell>
          <cell r="I95">
            <v>3300</v>
          </cell>
          <cell r="J95">
            <v>334</v>
          </cell>
          <cell r="K95">
            <v>12</v>
          </cell>
          <cell r="M95" t="str">
            <v>Atención a Víctimas</v>
          </cell>
          <cell r="N95">
            <v>0</v>
          </cell>
          <cell r="O95">
            <v>0</v>
          </cell>
          <cell r="P95">
            <v>0</v>
          </cell>
          <cell r="Q95" t="str">
            <v>Servicio</v>
          </cell>
        </row>
        <row r="96">
          <cell r="B96" t="str">
            <v>1243000330033413</v>
          </cell>
          <cell r="C96">
            <v>2023</v>
          </cell>
          <cell r="D96">
            <v>20</v>
          </cell>
          <cell r="E96">
            <v>1</v>
          </cell>
          <cell r="F96">
            <v>2</v>
          </cell>
          <cell r="G96">
            <v>4</v>
          </cell>
          <cell r="H96">
            <v>3000</v>
          </cell>
          <cell r="I96">
            <v>3300</v>
          </cell>
          <cell r="J96">
            <v>334</v>
          </cell>
          <cell r="K96">
            <v>13</v>
          </cell>
          <cell r="M96" t="str">
            <v>Uso de la Fuerza y Derechos Humanos</v>
          </cell>
          <cell r="N96">
            <v>0</v>
          </cell>
          <cell r="O96">
            <v>0</v>
          </cell>
          <cell r="P96">
            <v>0</v>
          </cell>
          <cell r="Q96" t="str">
            <v>Servicio</v>
          </cell>
        </row>
        <row r="97">
          <cell r="B97" t="str">
            <v>1243000330033414</v>
          </cell>
          <cell r="C97">
            <v>2023</v>
          </cell>
          <cell r="D97">
            <v>20</v>
          </cell>
          <cell r="E97">
            <v>1</v>
          </cell>
          <cell r="F97">
            <v>2</v>
          </cell>
          <cell r="G97">
            <v>4</v>
          </cell>
          <cell r="H97">
            <v>3000</v>
          </cell>
          <cell r="I97">
            <v>3300</v>
          </cell>
          <cell r="J97">
            <v>334</v>
          </cell>
          <cell r="K97">
            <v>14</v>
          </cell>
          <cell r="M97" t="str">
            <v>Liderazgo y Ética Policial</v>
          </cell>
          <cell r="N97">
            <v>0</v>
          </cell>
          <cell r="O97">
            <v>0</v>
          </cell>
          <cell r="P97">
            <v>0</v>
          </cell>
          <cell r="Q97" t="str">
            <v>Servicio</v>
          </cell>
        </row>
        <row r="98">
          <cell r="B98" t="str">
            <v>1243000330033415</v>
          </cell>
          <cell r="C98">
            <v>2023</v>
          </cell>
          <cell r="D98">
            <v>20</v>
          </cell>
          <cell r="E98">
            <v>1</v>
          </cell>
          <cell r="F98">
            <v>2</v>
          </cell>
          <cell r="G98">
            <v>4</v>
          </cell>
          <cell r="H98">
            <v>3000</v>
          </cell>
          <cell r="I98">
            <v>3300</v>
          </cell>
          <cell r="J98">
            <v>334</v>
          </cell>
          <cell r="K98">
            <v>15</v>
          </cell>
          <cell r="M98" t="str">
            <v>Técnicas y Tácticas de Reacción a la Emboscada</v>
          </cell>
          <cell r="N98">
            <v>0</v>
          </cell>
          <cell r="O98">
            <v>0</v>
          </cell>
          <cell r="P98">
            <v>0</v>
          </cell>
          <cell r="Q98" t="str">
            <v>Servicio</v>
          </cell>
        </row>
        <row r="99">
          <cell r="B99" t="str">
            <v>1243000330033416</v>
          </cell>
          <cell r="C99">
            <v>2023</v>
          </cell>
          <cell r="D99">
            <v>20</v>
          </cell>
          <cell r="E99">
            <v>1</v>
          </cell>
          <cell r="F99">
            <v>2</v>
          </cell>
          <cell r="G99">
            <v>4</v>
          </cell>
          <cell r="H99">
            <v>3000</v>
          </cell>
          <cell r="I99">
            <v>3300</v>
          </cell>
          <cell r="J99">
            <v>334</v>
          </cell>
          <cell r="K99">
            <v>16</v>
          </cell>
          <cell r="M99" t="str">
            <v>Curso - Taller Nuestros Valores, Sentido de Pertenencia e Identidad Policial</v>
          </cell>
          <cell r="N99">
            <v>0</v>
          </cell>
          <cell r="O99">
            <v>0</v>
          </cell>
          <cell r="P99">
            <v>0</v>
          </cell>
          <cell r="Q99" t="str">
            <v>Servicio</v>
          </cell>
        </row>
        <row r="100">
          <cell r="B100" t="str">
            <v>1243000330033417</v>
          </cell>
          <cell r="C100">
            <v>2023</v>
          </cell>
          <cell r="D100">
            <v>20</v>
          </cell>
          <cell r="E100">
            <v>1</v>
          </cell>
          <cell r="F100">
            <v>2</v>
          </cell>
          <cell r="G100">
            <v>4</v>
          </cell>
          <cell r="H100">
            <v>3000</v>
          </cell>
          <cell r="I100">
            <v>3300</v>
          </cell>
          <cell r="J100">
            <v>334</v>
          </cell>
          <cell r="K100">
            <v>17</v>
          </cell>
          <cell r="M100" t="str">
            <v>Primeros Auxilios</v>
          </cell>
          <cell r="N100">
            <v>0</v>
          </cell>
          <cell r="O100">
            <v>0</v>
          </cell>
          <cell r="P100">
            <v>0</v>
          </cell>
          <cell r="Q100" t="str">
            <v>Servicio</v>
          </cell>
        </row>
        <row r="101">
          <cell r="B101" t="str">
            <v>1243000330033418</v>
          </cell>
          <cell r="C101">
            <v>2023</v>
          </cell>
          <cell r="D101">
            <v>20</v>
          </cell>
          <cell r="E101">
            <v>1</v>
          </cell>
          <cell r="F101">
            <v>2</v>
          </cell>
          <cell r="G101">
            <v>4</v>
          </cell>
          <cell r="H101">
            <v>3000</v>
          </cell>
          <cell r="I101">
            <v>3300</v>
          </cell>
          <cell r="J101">
            <v>334</v>
          </cell>
          <cell r="K101">
            <v>18</v>
          </cell>
          <cell r="M101" t="str">
            <v>Curso de Especialización para Policía de Reacción</v>
          </cell>
          <cell r="N101">
            <v>0</v>
          </cell>
          <cell r="O101">
            <v>0</v>
          </cell>
          <cell r="P101">
            <v>0</v>
          </cell>
          <cell r="Q101" t="str">
            <v>Servicio</v>
          </cell>
        </row>
        <row r="102">
          <cell r="B102" t="str">
            <v>1243000330033419</v>
          </cell>
          <cell r="C102">
            <v>2023</v>
          </cell>
          <cell r="D102">
            <v>20</v>
          </cell>
          <cell r="E102">
            <v>1</v>
          </cell>
          <cell r="F102">
            <v>2</v>
          </cell>
          <cell r="G102">
            <v>4</v>
          </cell>
          <cell r="H102">
            <v>3000</v>
          </cell>
          <cell r="I102">
            <v>3300</v>
          </cell>
          <cell r="J102">
            <v>334</v>
          </cell>
          <cell r="K102">
            <v>19</v>
          </cell>
          <cell r="M102" t="str">
            <v>Diplomado para Mandos</v>
          </cell>
          <cell r="N102">
            <v>0</v>
          </cell>
          <cell r="O102">
            <v>0</v>
          </cell>
          <cell r="P102">
            <v>0</v>
          </cell>
          <cell r="Q102" t="str">
            <v>Servicio</v>
          </cell>
        </row>
        <row r="103">
          <cell r="B103" t="str">
            <v>1243000330033420</v>
          </cell>
          <cell r="C103">
            <v>2023</v>
          </cell>
          <cell r="D103">
            <v>20</v>
          </cell>
          <cell r="E103">
            <v>1</v>
          </cell>
          <cell r="F103">
            <v>2</v>
          </cell>
          <cell r="G103">
            <v>4</v>
          </cell>
          <cell r="H103">
            <v>3000</v>
          </cell>
          <cell r="I103">
            <v>3300</v>
          </cell>
          <cell r="J103">
            <v>334</v>
          </cell>
          <cell r="K103">
            <v>20</v>
          </cell>
          <cell r="M103" t="str">
            <v>Desarrollo de Habilidades Directivas</v>
          </cell>
          <cell r="N103">
            <v>0</v>
          </cell>
          <cell r="O103">
            <v>0</v>
          </cell>
          <cell r="P103">
            <v>0</v>
          </cell>
          <cell r="Q103" t="str">
            <v>Servicio</v>
          </cell>
        </row>
        <row r="104">
          <cell r="B104" t="str">
            <v>1243000330033421</v>
          </cell>
          <cell r="C104">
            <v>2023</v>
          </cell>
          <cell r="D104">
            <v>20</v>
          </cell>
          <cell r="E104">
            <v>1</v>
          </cell>
          <cell r="F104">
            <v>2</v>
          </cell>
          <cell r="G104">
            <v>4</v>
          </cell>
          <cell r="H104">
            <v>3000</v>
          </cell>
          <cell r="I104">
            <v>3300</v>
          </cell>
          <cell r="J104">
            <v>334</v>
          </cell>
          <cell r="K104">
            <v>21</v>
          </cell>
          <cell r="M104" t="str">
            <v>Planeación Táctica Operativa</v>
          </cell>
          <cell r="N104">
            <v>0</v>
          </cell>
          <cell r="O104">
            <v>0</v>
          </cell>
          <cell r="P104">
            <v>0</v>
          </cell>
          <cell r="Q104" t="str">
            <v>Servicio</v>
          </cell>
        </row>
        <row r="105">
          <cell r="B105" t="str">
            <v>1243000330033422</v>
          </cell>
          <cell r="C105">
            <v>2023</v>
          </cell>
          <cell r="D105">
            <v>20</v>
          </cell>
          <cell r="E105">
            <v>1</v>
          </cell>
          <cell r="F105">
            <v>2</v>
          </cell>
          <cell r="G105">
            <v>4</v>
          </cell>
          <cell r="H105">
            <v>3000</v>
          </cell>
          <cell r="I105">
            <v>3300</v>
          </cell>
          <cell r="J105">
            <v>334</v>
          </cell>
          <cell r="K105">
            <v>22</v>
          </cell>
          <cell r="M105" t="str">
            <v>Planeación y Control Policial</v>
          </cell>
          <cell r="N105">
            <v>0</v>
          </cell>
          <cell r="O105">
            <v>0</v>
          </cell>
          <cell r="P105">
            <v>0</v>
          </cell>
          <cell r="Q105" t="str">
            <v>Servicio</v>
          </cell>
        </row>
        <row r="106">
          <cell r="B106" t="str">
            <v>13</v>
          </cell>
          <cell r="C106">
            <v>2023</v>
          </cell>
          <cell r="D106">
            <v>20</v>
          </cell>
          <cell r="E106">
            <v>1</v>
          </cell>
          <cell r="F106">
            <v>3</v>
          </cell>
          <cell r="K106" t="str">
            <v/>
          </cell>
          <cell r="M106" t="str">
            <v>Infraestructura de las Instituciones de seguridad pública e instancias de procuración e impartición de justicia conforme al Modelo Nacional de Policía y Justicia Cívica</v>
          </cell>
          <cell r="N106">
            <v>19702648</v>
          </cell>
          <cell r="O106">
            <v>29634800</v>
          </cell>
          <cell r="P106">
            <v>49337448</v>
          </cell>
        </row>
        <row r="107">
          <cell r="B107" t="str">
            <v>135</v>
          </cell>
          <cell r="C107">
            <v>2023</v>
          </cell>
          <cell r="D107">
            <v>20</v>
          </cell>
          <cell r="E107">
            <v>1</v>
          </cell>
          <cell r="F107">
            <v>3</v>
          </cell>
          <cell r="G107">
            <v>5</v>
          </cell>
          <cell r="M107" t="str">
            <v>Infraestructura y equipamiento de las instituciones de seguridad pública y procuración de justicia</v>
          </cell>
          <cell r="N107">
            <v>19702648</v>
          </cell>
          <cell r="O107">
            <v>29634800</v>
          </cell>
          <cell r="P107">
            <v>49337448</v>
          </cell>
        </row>
        <row r="108">
          <cell r="B108" t="str">
            <v>135 1</v>
          </cell>
          <cell r="C108">
            <v>2023</v>
          </cell>
          <cell r="D108">
            <v>20</v>
          </cell>
          <cell r="E108">
            <v>1</v>
          </cell>
          <cell r="F108">
            <v>3</v>
          </cell>
          <cell r="G108">
            <v>5</v>
          </cell>
          <cell r="I108" t="str">
            <v xml:space="preserve"> </v>
          </cell>
          <cell r="K108" t="str">
            <v/>
          </cell>
          <cell r="L108">
            <v>1</v>
          </cell>
          <cell r="M108" t="str">
            <v>a) Infraestructura y equipamiento de las instituciones de seguridad pública y procuración de justicia</v>
          </cell>
          <cell r="N108">
            <v>2168400</v>
          </cell>
          <cell r="O108">
            <v>29634800</v>
          </cell>
          <cell r="P108">
            <v>31803200</v>
          </cell>
        </row>
        <row r="109">
          <cell r="B109" t="str">
            <v>13520001</v>
          </cell>
          <cell r="C109">
            <v>2023</v>
          </cell>
          <cell r="D109">
            <v>20</v>
          </cell>
          <cell r="E109">
            <v>1</v>
          </cell>
          <cell r="F109">
            <v>3</v>
          </cell>
          <cell r="G109">
            <v>5</v>
          </cell>
          <cell r="H109">
            <v>2000</v>
          </cell>
          <cell r="K109" t="str">
            <v/>
          </cell>
          <cell r="L109">
            <v>1</v>
          </cell>
          <cell r="M109" t="str">
            <v>Materiales y Suministros</v>
          </cell>
          <cell r="N109">
            <v>0</v>
          </cell>
          <cell r="O109">
            <v>0</v>
          </cell>
          <cell r="P109">
            <v>0</v>
          </cell>
        </row>
        <row r="110">
          <cell r="B110" t="str">
            <v>135200021001</v>
          </cell>
          <cell r="C110">
            <v>2023</v>
          </cell>
          <cell r="D110">
            <v>20</v>
          </cell>
          <cell r="E110">
            <v>1</v>
          </cell>
          <cell r="F110">
            <v>3</v>
          </cell>
          <cell r="G110">
            <v>5</v>
          </cell>
          <cell r="H110">
            <v>2000</v>
          </cell>
          <cell r="I110">
            <v>2100</v>
          </cell>
          <cell r="K110" t="str">
            <v/>
          </cell>
          <cell r="L110">
            <v>1</v>
          </cell>
          <cell r="M110" t="str">
            <v>Materiales de Administración, Emisión de Documentos y Artículos Oficiales</v>
          </cell>
          <cell r="N110">
            <v>0</v>
          </cell>
          <cell r="O110">
            <v>0</v>
          </cell>
          <cell r="P110">
            <v>0</v>
          </cell>
        </row>
        <row r="111">
          <cell r="B111" t="str">
            <v>135200021002111</v>
          </cell>
          <cell r="C111">
            <v>2023</v>
          </cell>
          <cell r="D111">
            <v>20</v>
          </cell>
          <cell r="E111">
            <v>1</v>
          </cell>
          <cell r="F111">
            <v>3</v>
          </cell>
          <cell r="G111">
            <v>5</v>
          </cell>
          <cell r="H111">
            <v>2000</v>
          </cell>
          <cell r="I111">
            <v>2100</v>
          </cell>
          <cell r="J111">
            <v>211</v>
          </cell>
          <cell r="L111">
            <v>1</v>
          </cell>
          <cell r="M111" t="str">
            <v>Materiales, útiles y equipos menores de oficina</v>
          </cell>
          <cell r="N111">
            <v>0</v>
          </cell>
          <cell r="O111">
            <v>0</v>
          </cell>
          <cell r="P111">
            <v>0</v>
          </cell>
        </row>
        <row r="112">
          <cell r="B112" t="str">
            <v>1352000210021111</v>
          </cell>
          <cell r="C112">
            <v>2023</v>
          </cell>
          <cell r="D112">
            <v>20</v>
          </cell>
          <cell r="E112">
            <v>1</v>
          </cell>
          <cell r="F112">
            <v>3</v>
          </cell>
          <cell r="G112">
            <v>5</v>
          </cell>
          <cell r="H112">
            <v>2000</v>
          </cell>
          <cell r="I112">
            <v>2100</v>
          </cell>
          <cell r="J112">
            <v>211</v>
          </cell>
          <cell r="K112">
            <v>1</v>
          </cell>
          <cell r="L112">
            <v>1</v>
          </cell>
          <cell r="M112" t="str">
            <v>Cinta levanta huella</v>
          </cell>
          <cell r="N112">
            <v>0</v>
          </cell>
          <cell r="O112">
            <v>0</v>
          </cell>
          <cell r="P112">
            <v>0</v>
          </cell>
          <cell r="Q112" t="str">
            <v>Pieza</v>
          </cell>
        </row>
        <row r="113">
          <cell r="B113" t="str">
            <v>1352000210021121</v>
          </cell>
          <cell r="C113">
            <v>2023</v>
          </cell>
          <cell r="D113">
            <v>20</v>
          </cell>
          <cell r="E113">
            <v>1</v>
          </cell>
          <cell r="F113">
            <v>3</v>
          </cell>
          <cell r="G113">
            <v>5</v>
          </cell>
          <cell r="H113">
            <v>2000</v>
          </cell>
          <cell r="I113">
            <v>2100</v>
          </cell>
          <cell r="J113">
            <v>211</v>
          </cell>
          <cell r="K113">
            <v>2</v>
          </cell>
          <cell r="L113">
            <v>1</v>
          </cell>
          <cell r="M113" t="str">
            <v>Kit Primer Respondiente (Patrulla)</v>
          </cell>
          <cell r="N113">
            <v>0</v>
          </cell>
          <cell r="O113">
            <v>0</v>
          </cell>
          <cell r="P113">
            <v>0</v>
          </cell>
          <cell r="Q113" t="str">
            <v>Paquete/ Pieza</v>
          </cell>
        </row>
        <row r="114">
          <cell r="B114" t="str">
            <v>1352000210021131</v>
          </cell>
          <cell r="C114">
            <v>2023</v>
          </cell>
          <cell r="D114">
            <v>20</v>
          </cell>
          <cell r="E114">
            <v>1</v>
          </cell>
          <cell r="F114">
            <v>3</v>
          </cell>
          <cell r="G114">
            <v>5</v>
          </cell>
          <cell r="H114">
            <v>2000</v>
          </cell>
          <cell r="I114">
            <v>2100</v>
          </cell>
          <cell r="J114">
            <v>211</v>
          </cell>
          <cell r="K114">
            <v>3</v>
          </cell>
          <cell r="L114">
            <v>1</v>
          </cell>
          <cell r="M114" t="str">
            <v>Kit Primer Respondiente (Personal)</v>
          </cell>
          <cell r="N114">
            <v>0</v>
          </cell>
          <cell r="O114">
            <v>0</v>
          </cell>
          <cell r="P114">
            <v>0</v>
          </cell>
          <cell r="Q114" t="str">
            <v>Paquete/ Pieza</v>
          </cell>
        </row>
        <row r="115">
          <cell r="B115" t="str">
            <v>1352000210021141</v>
          </cell>
          <cell r="C115">
            <v>2023</v>
          </cell>
          <cell r="D115">
            <v>20</v>
          </cell>
          <cell r="E115">
            <v>1</v>
          </cell>
          <cell r="F115">
            <v>3</v>
          </cell>
          <cell r="G115">
            <v>5</v>
          </cell>
          <cell r="H115">
            <v>2000</v>
          </cell>
          <cell r="I115">
            <v>2100</v>
          </cell>
          <cell r="J115">
            <v>211</v>
          </cell>
          <cell r="K115">
            <v>4</v>
          </cell>
          <cell r="L115">
            <v>1</v>
          </cell>
          <cell r="M115" t="str">
            <v>Materiales de Apoyo para procesamiento de indicios o elementos materiales probatorios y equipo de protección personal</v>
          </cell>
          <cell r="N115">
            <v>0</v>
          </cell>
          <cell r="O115">
            <v>0</v>
          </cell>
          <cell r="P115">
            <v>0</v>
          </cell>
          <cell r="Q115" t="str">
            <v>Paquete/ Pieza</v>
          </cell>
        </row>
        <row r="116">
          <cell r="B116" t="str">
            <v>135200028001</v>
          </cell>
          <cell r="C116">
            <v>2023</v>
          </cell>
          <cell r="D116">
            <v>20</v>
          </cell>
          <cell r="E116">
            <v>1</v>
          </cell>
          <cell r="F116">
            <v>3</v>
          </cell>
          <cell r="G116">
            <v>5</v>
          </cell>
          <cell r="H116">
            <v>2000</v>
          </cell>
          <cell r="I116">
            <v>2800</v>
          </cell>
          <cell r="L116">
            <v>1</v>
          </cell>
          <cell r="M116" t="str">
            <v>Materiales y Suministros para Seguridad</v>
          </cell>
          <cell r="N116">
            <v>0</v>
          </cell>
          <cell r="O116">
            <v>0</v>
          </cell>
          <cell r="P116">
            <v>0</v>
          </cell>
        </row>
        <row r="117">
          <cell r="B117" t="str">
            <v>135200028002821</v>
          </cell>
          <cell r="C117">
            <v>2023</v>
          </cell>
          <cell r="D117">
            <v>20</v>
          </cell>
          <cell r="E117">
            <v>1</v>
          </cell>
          <cell r="F117">
            <v>3</v>
          </cell>
          <cell r="G117">
            <v>5</v>
          </cell>
          <cell r="H117">
            <v>2000</v>
          </cell>
          <cell r="I117">
            <v>2800</v>
          </cell>
          <cell r="J117">
            <v>282</v>
          </cell>
          <cell r="L117">
            <v>1</v>
          </cell>
          <cell r="M117" t="str">
            <v>Materiales de seguridad pública</v>
          </cell>
          <cell r="N117">
            <v>0</v>
          </cell>
          <cell r="O117">
            <v>0</v>
          </cell>
          <cell r="P117">
            <v>0</v>
          </cell>
        </row>
        <row r="118">
          <cell r="B118" t="str">
            <v>1352000280028211</v>
          </cell>
          <cell r="C118">
            <v>2023</v>
          </cell>
          <cell r="D118">
            <v>20</v>
          </cell>
          <cell r="E118">
            <v>1</v>
          </cell>
          <cell r="F118">
            <v>3</v>
          </cell>
          <cell r="G118">
            <v>5</v>
          </cell>
          <cell r="H118">
            <v>2000</v>
          </cell>
          <cell r="I118">
            <v>2800</v>
          </cell>
          <cell r="J118">
            <v>282</v>
          </cell>
          <cell r="K118">
            <v>1</v>
          </cell>
          <cell r="L118">
            <v>1</v>
          </cell>
          <cell r="M118" t="str">
            <v>Cargador de arma corta</v>
          </cell>
          <cell r="N118">
            <v>0</v>
          </cell>
          <cell r="O118">
            <v>0</v>
          </cell>
          <cell r="P118">
            <v>0</v>
          </cell>
          <cell r="Q118" t="str">
            <v>Pieza</v>
          </cell>
        </row>
        <row r="119">
          <cell r="B119" t="str">
            <v>1352000280028221</v>
          </cell>
          <cell r="C119">
            <v>2023</v>
          </cell>
          <cell r="D119">
            <v>20</v>
          </cell>
          <cell r="E119">
            <v>1</v>
          </cell>
          <cell r="F119">
            <v>3</v>
          </cell>
          <cell r="G119">
            <v>5</v>
          </cell>
          <cell r="H119">
            <v>2000</v>
          </cell>
          <cell r="I119">
            <v>2800</v>
          </cell>
          <cell r="J119">
            <v>282</v>
          </cell>
          <cell r="K119">
            <v>2</v>
          </cell>
          <cell r="L119">
            <v>1</v>
          </cell>
          <cell r="M119" t="str">
            <v>Cargador de arma larga</v>
          </cell>
          <cell r="N119">
            <v>0</v>
          </cell>
          <cell r="O119">
            <v>0</v>
          </cell>
          <cell r="P119">
            <v>0</v>
          </cell>
          <cell r="Q119" t="str">
            <v>Pieza</v>
          </cell>
        </row>
        <row r="120">
          <cell r="B120" t="str">
            <v>1352000280028231</v>
          </cell>
          <cell r="C120">
            <v>2023</v>
          </cell>
          <cell r="D120">
            <v>20</v>
          </cell>
          <cell r="E120">
            <v>1</v>
          </cell>
          <cell r="F120">
            <v>3</v>
          </cell>
          <cell r="G120">
            <v>5</v>
          </cell>
          <cell r="H120">
            <v>2000</v>
          </cell>
          <cell r="I120">
            <v>2800</v>
          </cell>
          <cell r="J120">
            <v>282</v>
          </cell>
          <cell r="K120">
            <v>3</v>
          </cell>
          <cell r="L120">
            <v>1</v>
          </cell>
          <cell r="M120" t="str">
            <v>Cartuchos para arma corta</v>
          </cell>
          <cell r="N120">
            <v>0</v>
          </cell>
          <cell r="O120">
            <v>0</v>
          </cell>
          <cell r="P120">
            <v>0</v>
          </cell>
          <cell r="Q120" t="str">
            <v>Millar</v>
          </cell>
        </row>
        <row r="121">
          <cell r="B121" t="str">
            <v>1352000280028241</v>
          </cell>
          <cell r="C121">
            <v>2023</v>
          </cell>
          <cell r="D121">
            <v>20</v>
          </cell>
          <cell r="E121">
            <v>1</v>
          </cell>
          <cell r="F121">
            <v>3</v>
          </cell>
          <cell r="G121">
            <v>5</v>
          </cell>
          <cell r="H121">
            <v>2000</v>
          </cell>
          <cell r="I121">
            <v>2800</v>
          </cell>
          <cell r="J121">
            <v>282</v>
          </cell>
          <cell r="K121">
            <v>4</v>
          </cell>
          <cell r="L121">
            <v>1</v>
          </cell>
          <cell r="M121" t="str">
            <v>Cartuchos para arma larga</v>
          </cell>
          <cell r="N121">
            <v>0</v>
          </cell>
          <cell r="O121">
            <v>0</v>
          </cell>
          <cell r="P121">
            <v>0</v>
          </cell>
          <cell r="Q121" t="str">
            <v>Millar</v>
          </cell>
        </row>
        <row r="122">
          <cell r="B122" t="str">
            <v>13530001</v>
          </cell>
          <cell r="C122">
            <v>2023</v>
          </cell>
          <cell r="D122">
            <v>20</v>
          </cell>
          <cell r="E122">
            <v>1</v>
          </cell>
          <cell r="F122">
            <v>3</v>
          </cell>
          <cell r="G122">
            <v>5</v>
          </cell>
          <cell r="H122">
            <v>3000</v>
          </cell>
          <cell r="K122" t="str">
            <v/>
          </cell>
          <cell r="L122">
            <v>1</v>
          </cell>
          <cell r="M122" t="str">
            <v>Servicios Generales</v>
          </cell>
          <cell r="N122">
            <v>0</v>
          </cell>
          <cell r="O122">
            <v>0</v>
          </cell>
          <cell r="P122">
            <v>0</v>
          </cell>
        </row>
        <row r="123">
          <cell r="B123" t="str">
            <v>135300033001</v>
          </cell>
          <cell r="C123">
            <v>2023</v>
          </cell>
          <cell r="D123">
            <v>20</v>
          </cell>
          <cell r="E123">
            <v>1</v>
          </cell>
          <cell r="F123">
            <v>3</v>
          </cell>
          <cell r="G123">
            <v>5</v>
          </cell>
          <cell r="H123">
            <v>3000</v>
          </cell>
          <cell r="I123">
            <v>3300</v>
          </cell>
          <cell r="K123" t="str">
            <v/>
          </cell>
          <cell r="L123">
            <v>1</v>
          </cell>
          <cell r="M123" t="str">
            <v>Servicios profesionales, Científicos, Técnicos y Otros Servicios</v>
          </cell>
          <cell r="N123">
            <v>0</v>
          </cell>
          <cell r="O123">
            <v>0</v>
          </cell>
          <cell r="P123">
            <v>0</v>
          </cell>
        </row>
        <row r="124">
          <cell r="B124" t="str">
            <v>135300033003361</v>
          </cell>
          <cell r="C124">
            <v>2023</v>
          </cell>
          <cell r="D124">
            <v>20</v>
          </cell>
          <cell r="E124">
            <v>1</v>
          </cell>
          <cell r="F124">
            <v>3</v>
          </cell>
          <cell r="G124">
            <v>5</v>
          </cell>
          <cell r="H124">
            <v>3000</v>
          </cell>
          <cell r="I124">
            <v>3300</v>
          </cell>
          <cell r="J124">
            <v>336</v>
          </cell>
          <cell r="L124">
            <v>1</v>
          </cell>
          <cell r="M124" t="str">
            <v>Servicios de apoyo administrativo, traducción, fotocopiado e impresión</v>
          </cell>
          <cell r="N124">
            <v>0</v>
          </cell>
          <cell r="O124">
            <v>0</v>
          </cell>
          <cell r="P124">
            <v>0</v>
          </cell>
        </row>
        <row r="125">
          <cell r="B125" t="str">
            <v>1353000330033611</v>
          </cell>
          <cell r="C125">
            <v>2023</v>
          </cell>
          <cell r="D125">
            <v>20</v>
          </cell>
          <cell r="E125">
            <v>1</v>
          </cell>
          <cell r="F125">
            <v>3</v>
          </cell>
          <cell r="G125">
            <v>5</v>
          </cell>
          <cell r="H125">
            <v>3000</v>
          </cell>
          <cell r="I125">
            <v>3300</v>
          </cell>
          <cell r="J125">
            <v>336</v>
          </cell>
          <cell r="K125">
            <v>1</v>
          </cell>
          <cell r="L125">
            <v>1</v>
          </cell>
          <cell r="M125" t="str">
            <v>Anexo de continuación de inspección a personas del Informe Policial Homologado</v>
          </cell>
          <cell r="N125">
            <v>0</v>
          </cell>
          <cell r="O125">
            <v>0</v>
          </cell>
          <cell r="P125">
            <v>0</v>
          </cell>
          <cell r="Q125" t="str">
            <v>Pieza/ Servicio</v>
          </cell>
        </row>
        <row r="126">
          <cell r="B126" t="str">
            <v>1353000330033621</v>
          </cell>
          <cell r="C126">
            <v>2023</v>
          </cell>
          <cell r="D126">
            <v>20</v>
          </cell>
          <cell r="E126">
            <v>1</v>
          </cell>
          <cell r="F126">
            <v>3</v>
          </cell>
          <cell r="G126">
            <v>5</v>
          </cell>
          <cell r="H126">
            <v>3000</v>
          </cell>
          <cell r="I126">
            <v>3300</v>
          </cell>
          <cell r="J126">
            <v>336</v>
          </cell>
          <cell r="K126">
            <v>2</v>
          </cell>
          <cell r="L126">
            <v>1</v>
          </cell>
          <cell r="M126" t="str">
            <v>Anexo de continuación de inspección de vehículos del Informe Policial Homologado</v>
          </cell>
          <cell r="N126">
            <v>0</v>
          </cell>
          <cell r="O126">
            <v>0</v>
          </cell>
          <cell r="P126">
            <v>0</v>
          </cell>
          <cell r="Q126" t="str">
            <v>Pieza/ Servicio</v>
          </cell>
        </row>
        <row r="127">
          <cell r="B127" t="str">
            <v>1353000330033631</v>
          </cell>
          <cell r="C127">
            <v>2023</v>
          </cell>
          <cell r="D127">
            <v>20</v>
          </cell>
          <cell r="E127">
            <v>1</v>
          </cell>
          <cell r="F127">
            <v>3</v>
          </cell>
          <cell r="G127">
            <v>5</v>
          </cell>
          <cell r="H127">
            <v>3000</v>
          </cell>
          <cell r="I127">
            <v>3300</v>
          </cell>
          <cell r="J127">
            <v>336</v>
          </cell>
          <cell r="K127">
            <v>3</v>
          </cell>
          <cell r="L127">
            <v>1</v>
          </cell>
          <cell r="M127" t="str">
            <v>Anexo de continuación de inspección del lugar del Informe Policial Homologado</v>
          </cell>
          <cell r="N127">
            <v>0</v>
          </cell>
          <cell r="O127">
            <v>0</v>
          </cell>
          <cell r="P127">
            <v>0</v>
          </cell>
          <cell r="Q127" t="str">
            <v>Pieza/ Servicio</v>
          </cell>
        </row>
        <row r="128">
          <cell r="B128" t="str">
            <v>1353000330033641</v>
          </cell>
          <cell r="C128">
            <v>2023</v>
          </cell>
          <cell r="D128">
            <v>20</v>
          </cell>
          <cell r="E128">
            <v>1</v>
          </cell>
          <cell r="F128">
            <v>3</v>
          </cell>
          <cell r="G128">
            <v>5</v>
          </cell>
          <cell r="H128">
            <v>3000</v>
          </cell>
          <cell r="I128">
            <v>3300</v>
          </cell>
          <cell r="J128">
            <v>336</v>
          </cell>
          <cell r="K128">
            <v>4</v>
          </cell>
          <cell r="L128">
            <v>1</v>
          </cell>
          <cell r="M128" t="str">
            <v>Anexo de continuación de la descripción de los hechos del Informe Policial Homologado</v>
          </cell>
          <cell r="N128">
            <v>0</v>
          </cell>
          <cell r="O128">
            <v>0</v>
          </cell>
          <cell r="P128">
            <v>0</v>
          </cell>
          <cell r="Q128" t="str">
            <v>Pieza/ Servicio</v>
          </cell>
        </row>
        <row r="129">
          <cell r="B129" t="str">
            <v>1353000330033661</v>
          </cell>
          <cell r="C129">
            <v>2023</v>
          </cell>
          <cell r="D129">
            <v>20</v>
          </cell>
          <cell r="E129">
            <v>1</v>
          </cell>
          <cell r="F129">
            <v>3</v>
          </cell>
          <cell r="G129">
            <v>5</v>
          </cell>
          <cell r="H129">
            <v>3000</v>
          </cell>
          <cell r="I129">
            <v>3300</v>
          </cell>
          <cell r="J129">
            <v>336</v>
          </cell>
          <cell r="K129">
            <v>6</v>
          </cell>
          <cell r="L129">
            <v>1</v>
          </cell>
          <cell r="M129" t="str">
            <v>Diagrama del protocolo PCP</v>
          </cell>
          <cell r="N129">
            <v>0</v>
          </cell>
          <cell r="O129">
            <v>0</v>
          </cell>
          <cell r="P129">
            <v>0</v>
          </cell>
          <cell r="Q129" t="str">
            <v>Pieza/ Servicio</v>
          </cell>
        </row>
        <row r="130">
          <cell r="B130" t="str">
            <v>1353000330033671</v>
          </cell>
          <cell r="C130">
            <v>2023</v>
          </cell>
          <cell r="D130">
            <v>20</v>
          </cell>
          <cell r="E130">
            <v>1</v>
          </cell>
          <cell r="F130">
            <v>3</v>
          </cell>
          <cell r="G130">
            <v>5</v>
          </cell>
          <cell r="H130">
            <v>3000</v>
          </cell>
          <cell r="I130">
            <v>3300</v>
          </cell>
          <cell r="J130">
            <v>336</v>
          </cell>
          <cell r="K130">
            <v>7</v>
          </cell>
          <cell r="L130">
            <v>1</v>
          </cell>
          <cell r="M130" t="str">
            <v>Entrega recepción de indicio o elementos materiales probatorios</v>
          </cell>
          <cell r="N130">
            <v>0</v>
          </cell>
          <cell r="O130">
            <v>0</v>
          </cell>
          <cell r="P130">
            <v>0</v>
          </cell>
          <cell r="Q130" t="str">
            <v>Pieza/ Servicio</v>
          </cell>
        </row>
        <row r="131">
          <cell r="B131" t="str">
            <v>1353000330033681</v>
          </cell>
          <cell r="C131">
            <v>2023</v>
          </cell>
          <cell r="D131">
            <v>20</v>
          </cell>
          <cell r="E131">
            <v>1</v>
          </cell>
          <cell r="F131">
            <v>3</v>
          </cell>
          <cell r="G131">
            <v>5</v>
          </cell>
          <cell r="H131">
            <v>3000</v>
          </cell>
          <cell r="I131">
            <v>3300</v>
          </cell>
          <cell r="J131">
            <v>336</v>
          </cell>
          <cell r="K131">
            <v>8</v>
          </cell>
          <cell r="L131">
            <v>1</v>
          </cell>
          <cell r="M131" t="str">
            <v>Entrega recepción del lugar de intervención</v>
          </cell>
          <cell r="N131">
            <v>0</v>
          </cell>
          <cell r="O131">
            <v>0</v>
          </cell>
          <cell r="P131">
            <v>0</v>
          </cell>
          <cell r="Q131" t="str">
            <v>Pieza/ Servicio</v>
          </cell>
        </row>
        <row r="132">
          <cell r="B132" t="str">
            <v>1353000330033691</v>
          </cell>
          <cell r="C132">
            <v>2023</v>
          </cell>
          <cell r="D132">
            <v>20</v>
          </cell>
          <cell r="E132">
            <v>1</v>
          </cell>
          <cell r="F132">
            <v>3</v>
          </cell>
          <cell r="G132">
            <v>5</v>
          </cell>
          <cell r="H132">
            <v>3000</v>
          </cell>
          <cell r="I132">
            <v>3300</v>
          </cell>
          <cell r="J132">
            <v>336</v>
          </cell>
          <cell r="K132">
            <v>9</v>
          </cell>
          <cell r="L132">
            <v>1</v>
          </cell>
          <cell r="M132" t="str">
            <v>Material de Apoyo de Operación para Primer Respondiente</v>
          </cell>
          <cell r="N132">
            <v>0</v>
          </cell>
          <cell r="O132">
            <v>0</v>
          </cell>
          <cell r="P132">
            <v>0</v>
          </cell>
          <cell r="Q132" t="str">
            <v>Pieza/ Servicio</v>
          </cell>
        </row>
        <row r="133">
          <cell r="B133" t="str">
            <v>13550001</v>
          </cell>
          <cell r="C133">
            <v>2023</v>
          </cell>
          <cell r="D133">
            <v>20</v>
          </cell>
          <cell r="E133">
            <v>1</v>
          </cell>
          <cell r="F133">
            <v>3</v>
          </cell>
          <cell r="G133">
            <v>5</v>
          </cell>
          <cell r="H133">
            <v>5000</v>
          </cell>
          <cell r="K133" t="str">
            <v/>
          </cell>
          <cell r="L133">
            <v>1</v>
          </cell>
          <cell r="M133" t="str">
            <v>Bienes Muebles, Inmuebles e Intangibles</v>
          </cell>
          <cell r="N133">
            <v>2168400</v>
          </cell>
          <cell r="O133">
            <v>29634800</v>
          </cell>
          <cell r="P133">
            <v>31803200</v>
          </cell>
        </row>
        <row r="134">
          <cell r="B134" t="str">
            <v>135500051001</v>
          </cell>
          <cell r="C134">
            <v>2023</v>
          </cell>
          <cell r="D134">
            <v>20</v>
          </cell>
          <cell r="E134">
            <v>1</v>
          </cell>
          <cell r="F134">
            <v>3</v>
          </cell>
          <cell r="G134">
            <v>5</v>
          </cell>
          <cell r="H134">
            <v>5000</v>
          </cell>
          <cell r="I134">
            <v>5100</v>
          </cell>
          <cell r="L134">
            <v>1</v>
          </cell>
          <cell r="M134" t="str">
            <v>Mobiliario y Equipo de Administración</v>
          </cell>
          <cell r="N134">
            <v>0</v>
          </cell>
          <cell r="O134">
            <v>0</v>
          </cell>
          <cell r="P134">
            <v>0</v>
          </cell>
        </row>
        <row r="135">
          <cell r="B135" t="str">
            <v>135500051005151</v>
          </cell>
          <cell r="C135">
            <v>2023</v>
          </cell>
          <cell r="D135">
            <v>20</v>
          </cell>
          <cell r="E135">
            <v>1</v>
          </cell>
          <cell r="F135">
            <v>3</v>
          </cell>
          <cell r="G135">
            <v>5</v>
          </cell>
          <cell r="H135">
            <v>5000</v>
          </cell>
          <cell r="I135">
            <v>5100</v>
          </cell>
          <cell r="J135">
            <v>515</v>
          </cell>
          <cell r="L135">
            <v>1</v>
          </cell>
          <cell r="M135" t="str">
            <v>Equipo de cómputo y de tecnologías de la información</v>
          </cell>
          <cell r="N135">
            <v>0</v>
          </cell>
          <cell r="O135">
            <v>0</v>
          </cell>
          <cell r="P135">
            <v>0</v>
          </cell>
        </row>
        <row r="136">
          <cell r="B136" t="str">
            <v>1355000510051511</v>
          </cell>
          <cell r="C136">
            <v>2023</v>
          </cell>
          <cell r="D136">
            <v>20</v>
          </cell>
          <cell r="E136">
            <v>1</v>
          </cell>
          <cell r="F136">
            <v>3</v>
          </cell>
          <cell r="G136">
            <v>5</v>
          </cell>
          <cell r="H136">
            <v>5000</v>
          </cell>
          <cell r="I136">
            <v>5100</v>
          </cell>
          <cell r="J136">
            <v>515</v>
          </cell>
          <cell r="K136">
            <v>1</v>
          </cell>
          <cell r="L136">
            <v>1</v>
          </cell>
          <cell r="M136" t="str">
            <v>Lector de reconocimiento automático de placas vehiculares</v>
          </cell>
          <cell r="N136">
            <v>0</v>
          </cell>
          <cell r="O136">
            <v>0</v>
          </cell>
          <cell r="P136">
            <v>0</v>
          </cell>
          <cell r="Q136" t="str">
            <v>Pieza</v>
          </cell>
        </row>
        <row r="137">
          <cell r="B137" t="str">
            <v>135500052001</v>
          </cell>
          <cell r="C137">
            <v>2023</v>
          </cell>
          <cell r="D137">
            <v>20</v>
          </cell>
          <cell r="E137">
            <v>1</v>
          </cell>
          <cell r="F137">
            <v>3</v>
          </cell>
          <cell r="G137">
            <v>5</v>
          </cell>
          <cell r="H137">
            <v>5000</v>
          </cell>
          <cell r="I137">
            <v>5200</v>
          </cell>
          <cell r="K137" t="str">
            <v/>
          </cell>
          <cell r="L137">
            <v>1</v>
          </cell>
          <cell r="M137" t="str">
            <v>Mobiliario y Equipo Educacional y Recreativo</v>
          </cell>
          <cell r="N137">
            <v>0</v>
          </cell>
          <cell r="O137">
            <v>0</v>
          </cell>
          <cell r="P137">
            <v>0</v>
          </cell>
        </row>
        <row r="138">
          <cell r="B138" t="str">
            <v>135500052005231</v>
          </cell>
          <cell r="C138">
            <v>2023</v>
          </cell>
          <cell r="D138">
            <v>20</v>
          </cell>
          <cell r="E138">
            <v>1</v>
          </cell>
          <cell r="F138">
            <v>3</v>
          </cell>
          <cell r="G138">
            <v>5</v>
          </cell>
          <cell r="H138">
            <v>5000</v>
          </cell>
          <cell r="I138">
            <v>5200</v>
          </cell>
          <cell r="J138">
            <v>523</v>
          </cell>
          <cell r="L138">
            <v>1</v>
          </cell>
          <cell r="M138" t="str">
            <v>Cámaras fotográficas y de video</v>
          </cell>
          <cell r="N138">
            <v>0</v>
          </cell>
          <cell r="O138">
            <v>0</v>
          </cell>
          <cell r="P138">
            <v>0</v>
          </cell>
        </row>
        <row r="139">
          <cell r="B139" t="str">
            <v>1355000520052311</v>
          </cell>
          <cell r="C139">
            <v>2023</v>
          </cell>
          <cell r="D139">
            <v>20</v>
          </cell>
          <cell r="E139">
            <v>1</v>
          </cell>
          <cell r="F139">
            <v>3</v>
          </cell>
          <cell r="G139">
            <v>5</v>
          </cell>
          <cell r="H139">
            <v>5000</v>
          </cell>
          <cell r="I139">
            <v>5200</v>
          </cell>
          <cell r="J139">
            <v>523</v>
          </cell>
          <cell r="K139">
            <v>1</v>
          </cell>
          <cell r="L139">
            <v>1</v>
          </cell>
          <cell r="M139" t="str">
            <v>Cámara de solapa</v>
          </cell>
          <cell r="N139">
            <v>0</v>
          </cell>
          <cell r="O139">
            <v>0</v>
          </cell>
          <cell r="P139">
            <v>0</v>
          </cell>
          <cell r="Q139" t="str">
            <v>Pieza</v>
          </cell>
        </row>
        <row r="140">
          <cell r="B140" t="str">
            <v>1355000520052321</v>
          </cell>
          <cell r="C140">
            <v>2023</v>
          </cell>
          <cell r="D140">
            <v>20</v>
          </cell>
          <cell r="E140">
            <v>1</v>
          </cell>
          <cell r="F140">
            <v>3</v>
          </cell>
          <cell r="G140">
            <v>5</v>
          </cell>
          <cell r="H140">
            <v>5000</v>
          </cell>
          <cell r="I140">
            <v>5200</v>
          </cell>
          <cell r="J140">
            <v>523</v>
          </cell>
          <cell r="K140">
            <v>2</v>
          </cell>
          <cell r="L140">
            <v>1</v>
          </cell>
          <cell r="M140" t="str">
            <v>Cámara fotográfica para Primer Respondiente (pie a tierra y patrulla)</v>
          </cell>
          <cell r="N140">
            <v>0</v>
          </cell>
          <cell r="O140">
            <v>0</v>
          </cell>
          <cell r="P140">
            <v>0</v>
          </cell>
          <cell r="Q140" t="str">
            <v>Pieza</v>
          </cell>
        </row>
        <row r="141">
          <cell r="B141" t="str">
            <v>1355000520052331</v>
          </cell>
          <cell r="C141">
            <v>2023</v>
          </cell>
          <cell r="D141">
            <v>20</v>
          </cell>
          <cell r="E141">
            <v>1</v>
          </cell>
          <cell r="F141">
            <v>3</v>
          </cell>
          <cell r="G141">
            <v>5</v>
          </cell>
          <cell r="H141">
            <v>5000</v>
          </cell>
          <cell r="I141">
            <v>5200</v>
          </cell>
          <cell r="J141">
            <v>523</v>
          </cell>
          <cell r="K141">
            <v>3</v>
          </cell>
          <cell r="L141">
            <v>1</v>
          </cell>
          <cell r="M141" t="str">
            <v>Cámara para casco táctico</v>
          </cell>
          <cell r="N141">
            <v>0</v>
          </cell>
          <cell r="O141">
            <v>0</v>
          </cell>
          <cell r="P141">
            <v>0</v>
          </cell>
          <cell r="Q141" t="str">
            <v>Pieza</v>
          </cell>
        </row>
        <row r="142">
          <cell r="B142" t="str">
            <v>1355000520052341</v>
          </cell>
          <cell r="C142">
            <v>2023</v>
          </cell>
          <cell r="D142">
            <v>20</v>
          </cell>
          <cell r="E142">
            <v>1</v>
          </cell>
          <cell r="F142">
            <v>3</v>
          </cell>
          <cell r="G142">
            <v>5</v>
          </cell>
          <cell r="H142">
            <v>5000</v>
          </cell>
          <cell r="I142">
            <v>5200</v>
          </cell>
          <cell r="J142">
            <v>523</v>
          </cell>
          <cell r="K142">
            <v>4</v>
          </cell>
          <cell r="L142">
            <v>1</v>
          </cell>
          <cell r="M142" t="str">
            <v>Sistema de grabación portátil en patrulla</v>
          </cell>
          <cell r="N142">
            <v>0</v>
          </cell>
          <cell r="O142">
            <v>0</v>
          </cell>
          <cell r="P142">
            <v>0</v>
          </cell>
          <cell r="Q142" t="str">
            <v>Pieza</v>
          </cell>
        </row>
        <row r="143">
          <cell r="B143" t="str">
            <v>135500054001</v>
          </cell>
          <cell r="C143">
            <v>2023</v>
          </cell>
          <cell r="D143">
            <v>20</v>
          </cell>
          <cell r="E143">
            <v>1</v>
          </cell>
          <cell r="F143">
            <v>3</v>
          </cell>
          <cell r="G143">
            <v>5</v>
          </cell>
          <cell r="H143">
            <v>5000</v>
          </cell>
          <cell r="I143">
            <v>5400</v>
          </cell>
          <cell r="K143" t="str">
            <v/>
          </cell>
          <cell r="L143">
            <v>1</v>
          </cell>
          <cell r="M143" t="str">
            <v>Vehículos y Equipo de Transporte</v>
          </cell>
          <cell r="N143">
            <v>2168400</v>
          </cell>
          <cell r="O143">
            <v>29634800</v>
          </cell>
          <cell r="P143">
            <v>31803200</v>
          </cell>
        </row>
        <row r="144">
          <cell r="B144" t="str">
            <v>135500054005411</v>
          </cell>
          <cell r="C144">
            <v>2023</v>
          </cell>
          <cell r="D144">
            <v>20</v>
          </cell>
          <cell r="E144">
            <v>1</v>
          </cell>
          <cell r="F144">
            <v>3</v>
          </cell>
          <cell r="G144">
            <v>5</v>
          </cell>
          <cell r="H144">
            <v>5000</v>
          </cell>
          <cell r="I144">
            <v>5400</v>
          </cell>
          <cell r="J144">
            <v>541</v>
          </cell>
          <cell r="L144">
            <v>1</v>
          </cell>
          <cell r="M144" t="str">
            <v>Vehículos y equipo terrestre</v>
          </cell>
          <cell r="N144">
            <v>2168400</v>
          </cell>
          <cell r="O144">
            <v>29634800</v>
          </cell>
          <cell r="P144">
            <v>31803200</v>
          </cell>
        </row>
        <row r="145">
          <cell r="B145" t="str">
            <v>1355000540054111</v>
          </cell>
          <cell r="C145">
            <v>2023</v>
          </cell>
          <cell r="D145">
            <v>20</v>
          </cell>
          <cell r="E145">
            <v>1</v>
          </cell>
          <cell r="F145">
            <v>3</v>
          </cell>
          <cell r="G145">
            <v>5</v>
          </cell>
          <cell r="H145">
            <v>5000</v>
          </cell>
          <cell r="I145">
            <v>5400</v>
          </cell>
          <cell r="J145">
            <v>541</v>
          </cell>
          <cell r="K145">
            <v>1</v>
          </cell>
          <cell r="L145">
            <v>1</v>
          </cell>
          <cell r="M145" t="str">
            <v>Bicicleta equipada como patrulla con balizamiento</v>
          </cell>
          <cell r="N145">
            <v>0</v>
          </cell>
          <cell r="O145">
            <v>0</v>
          </cell>
          <cell r="P145">
            <v>0</v>
          </cell>
          <cell r="Q145" t="str">
            <v>Pieza</v>
          </cell>
        </row>
        <row r="146">
          <cell r="B146" t="str">
            <v>1355000540054121</v>
          </cell>
          <cell r="C146">
            <v>2023</v>
          </cell>
          <cell r="D146">
            <v>20</v>
          </cell>
          <cell r="E146">
            <v>1</v>
          </cell>
          <cell r="F146">
            <v>3</v>
          </cell>
          <cell r="G146">
            <v>5</v>
          </cell>
          <cell r="H146">
            <v>5000</v>
          </cell>
          <cell r="I146">
            <v>5400</v>
          </cell>
          <cell r="J146">
            <v>541</v>
          </cell>
          <cell r="K146">
            <v>2</v>
          </cell>
          <cell r="L146">
            <v>1</v>
          </cell>
          <cell r="M146" t="str">
            <v>Vehículo</v>
          </cell>
          <cell r="N146">
            <v>2168400</v>
          </cell>
          <cell r="O146">
            <v>29634800</v>
          </cell>
          <cell r="P146">
            <v>31803200</v>
          </cell>
          <cell r="Q146" t="str">
            <v>Pieza</v>
          </cell>
          <cell r="R146">
            <v>44</v>
          </cell>
        </row>
        <row r="147">
          <cell r="B147" t="str">
            <v>1355000540054131</v>
          </cell>
          <cell r="C147">
            <v>2023</v>
          </cell>
          <cell r="D147">
            <v>20</v>
          </cell>
          <cell r="E147">
            <v>1</v>
          </cell>
          <cell r="F147">
            <v>3</v>
          </cell>
          <cell r="G147">
            <v>5</v>
          </cell>
          <cell r="H147">
            <v>5000</v>
          </cell>
          <cell r="I147">
            <v>5400</v>
          </cell>
          <cell r="J147">
            <v>541</v>
          </cell>
          <cell r="K147">
            <v>3</v>
          </cell>
          <cell r="L147">
            <v>1</v>
          </cell>
          <cell r="M147" t="str">
            <v>Motocicleta municipal</v>
          </cell>
          <cell r="N147">
            <v>0</v>
          </cell>
          <cell r="O147">
            <v>0</v>
          </cell>
          <cell r="P147">
            <v>0</v>
          </cell>
          <cell r="Q147" t="str">
            <v>Pieza</v>
          </cell>
        </row>
        <row r="148">
          <cell r="B148" t="str">
            <v>1355000540054141</v>
          </cell>
          <cell r="C148">
            <v>2023</v>
          </cell>
          <cell r="D148">
            <v>20</v>
          </cell>
          <cell r="E148">
            <v>1</v>
          </cell>
          <cell r="F148">
            <v>3</v>
          </cell>
          <cell r="G148">
            <v>5</v>
          </cell>
          <cell r="H148">
            <v>5000</v>
          </cell>
          <cell r="I148">
            <v>5400</v>
          </cell>
          <cell r="J148">
            <v>541</v>
          </cell>
          <cell r="K148">
            <v>4</v>
          </cell>
          <cell r="L148">
            <v>1</v>
          </cell>
          <cell r="M148" t="str">
            <v>Vehículo municipal</v>
          </cell>
          <cell r="N148">
            <v>0</v>
          </cell>
          <cell r="O148">
            <v>0</v>
          </cell>
          <cell r="P148">
            <v>0</v>
          </cell>
          <cell r="Q148" t="str">
            <v>Pieza</v>
          </cell>
        </row>
        <row r="149">
          <cell r="B149" t="str">
            <v>1355000540054151</v>
          </cell>
          <cell r="C149">
            <v>2023</v>
          </cell>
          <cell r="D149">
            <v>20</v>
          </cell>
          <cell r="E149">
            <v>1</v>
          </cell>
          <cell r="F149">
            <v>3</v>
          </cell>
          <cell r="G149">
            <v>5</v>
          </cell>
          <cell r="H149">
            <v>5000</v>
          </cell>
          <cell r="I149">
            <v>5400</v>
          </cell>
          <cell r="J149">
            <v>541</v>
          </cell>
          <cell r="K149">
            <v>5</v>
          </cell>
          <cell r="L149">
            <v>1</v>
          </cell>
          <cell r="M149" t="str">
            <v>Vehículo táctico municipal</v>
          </cell>
          <cell r="N149">
            <v>0</v>
          </cell>
          <cell r="O149">
            <v>0</v>
          </cell>
          <cell r="P149">
            <v>0</v>
          </cell>
          <cell r="Q149" t="str">
            <v>Pieza</v>
          </cell>
        </row>
        <row r="150">
          <cell r="B150" t="str">
            <v>1355000540054161</v>
          </cell>
          <cell r="C150">
            <v>2023</v>
          </cell>
          <cell r="D150">
            <v>20</v>
          </cell>
          <cell r="E150">
            <v>1</v>
          </cell>
          <cell r="F150">
            <v>3</v>
          </cell>
          <cell r="G150">
            <v>5</v>
          </cell>
          <cell r="H150">
            <v>5000</v>
          </cell>
          <cell r="I150">
            <v>5400</v>
          </cell>
          <cell r="J150">
            <v>541</v>
          </cell>
          <cell r="K150">
            <v>6</v>
          </cell>
          <cell r="L150">
            <v>1</v>
          </cell>
          <cell r="M150" t="str">
            <v>Camioneta</v>
          </cell>
          <cell r="N150">
            <v>0</v>
          </cell>
          <cell r="O150">
            <v>0</v>
          </cell>
          <cell r="P150">
            <v>0</v>
          </cell>
          <cell r="Q150" t="str">
            <v>Pieza</v>
          </cell>
        </row>
        <row r="151">
          <cell r="B151" t="str">
            <v>1355000540054171</v>
          </cell>
          <cell r="C151">
            <v>2023</v>
          </cell>
          <cell r="D151">
            <v>20</v>
          </cell>
          <cell r="E151">
            <v>1</v>
          </cell>
          <cell r="F151">
            <v>3</v>
          </cell>
          <cell r="G151">
            <v>5</v>
          </cell>
          <cell r="H151">
            <v>5000</v>
          </cell>
          <cell r="I151">
            <v>5400</v>
          </cell>
          <cell r="J151">
            <v>541</v>
          </cell>
          <cell r="K151">
            <v>7</v>
          </cell>
          <cell r="L151">
            <v>1</v>
          </cell>
          <cell r="M151" t="str">
            <v>Motocicleta</v>
          </cell>
          <cell r="N151">
            <v>0</v>
          </cell>
          <cell r="O151">
            <v>0</v>
          </cell>
          <cell r="P151">
            <v>0</v>
          </cell>
          <cell r="Q151" t="str">
            <v>Pieza</v>
          </cell>
        </row>
        <row r="152">
          <cell r="B152" t="str">
            <v>135500055001</v>
          </cell>
          <cell r="C152">
            <v>2023</v>
          </cell>
          <cell r="D152">
            <v>20</v>
          </cell>
          <cell r="E152">
            <v>1</v>
          </cell>
          <cell r="F152">
            <v>3</v>
          </cell>
          <cell r="G152">
            <v>5</v>
          </cell>
          <cell r="H152">
            <v>5000</v>
          </cell>
          <cell r="I152">
            <v>5500</v>
          </cell>
          <cell r="K152" t="str">
            <v/>
          </cell>
          <cell r="L152">
            <v>1</v>
          </cell>
          <cell r="M152" t="str">
            <v>Equipo de Defensa y Seguridad</v>
          </cell>
          <cell r="N152">
            <v>0</v>
          </cell>
          <cell r="O152">
            <v>0</v>
          </cell>
          <cell r="P152">
            <v>0</v>
          </cell>
        </row>
        <row r="153">
          <cell r="B153" t="str">
            <v>135500055005511</v>
          </cell>
          <cell r="C153">
            <v>2023</v>
          </cell>
          <cell r="D153">
            <v>20</v>
          </cell>
          <cell r="E153">
            <v>1</v>
          </cell>
          <cell r="F153">
            <v>3</v>
          </cell>
          <cell r="G153">
            <v>5</v>
          </cell>
          <cell r="H153">
            <v>5000</v>
          </cell>
          <cell r="I153">
            <v>5500</v>
          </cell>
          <cell r="J153">
            <v>551</v>
          </cell>
          <cell r="L153">
            <v>1</v>
          </cell>
          <cell r="M153" t="str">
            <v>Equipo de defensa y seguridad</v>
          </cell>
          <cell r="N153">
            <v>0</v>
          </cell>
          <cell r="O153">
            <v>0</v>
          </cell>
          <cell r="P153">
            <v>0</v>
          </cell>
        </row>
        <row r="154">
          <cell r="B154" t="str">
            <v>1355000550055111</v>
          </cell>
          <cell r="C154">
            <v>2023</v>
          </cell>
          <cell r="D154">
            <v>20</v>
          </cell>
          <cell r="E154">
            <v>1</v>
          </cell>
          <cell r="F154">
            <v>3</v>
          </cell>
          <cell r="G154">
            <v>5</v>
          </cell>
          <cell r="H154">
            <v>5000</v>
          </cell>
          <cell r="I154">
            <v>5500</v>
          </cell>
          <cell r="J154">
            <v>551</v>
          </cell>
          <cell r="K154">
            <v>1</v>
          </cell>
          <cell r="L154">
            <v>1</v>
          </cell>
          <cell r="M154" t="str">
            <v>Arma corta</v>
          </cell>
          <cell r="N154">
            <v>0</v>
          </cell>
          <cell r="O154">
            <v>0</v>
          </cell>
          <cell r="P154">
            <v>0</v>
          </cell>
          <cell r="Q154" t="str">
            <v>Pieza</v>
          </cell>
        </row>
        <row r="155">
          <cell r="B155" t="str">
            <v>1355000550055121</v>
          </cell>
          <cell r="C155">
            <v>2023</v>
          </cell>
          <cell r="D155">
            <v>20</v>
          </cell>
          <cell r="E155">
            <v>1</v>
          </cell>
          <cell r="F155">
            <v>3</v>
          </cell>
          <cell r="G155">
            <v>5</v>
          </cell>
          <cell r="H155">
            <v>5000</v>
          </cell>
          <cell r="I155">
            <v>5500</v>
          </cell>
          <cell r="J155">
            <v>551</v>
          </cell>
          <cell r="K155">
            <v>2</v>
          </cell>
          <cell r="L155">
            <v>1</v>
          </cell>
          <cell r="M155" t="str">
            <v>Arma larga</v>
          </cell>
          <cell r="N155">
            <v>0</v>
          </cell>
          <cell r="O155">
            <v>0</v>
          </cell>
          <cell r="P155">
            <v>0</v>
          </cell>
          <cell r="Q155" t="str">
            <v>Pieza</v>
          </cell>
        </row>
        <row r="156">
          <cell r="B156" t="str">
            <v>1355000550055131</v>
          </cell>
          <cell r="C156">
            <v>2023</v>
          </cell>
          <cell r="D156">
            <v>20</v>
          </cell>
          <cell r="E156">
            <v>1</v>
          </cell>
          <cell r="F156">
            <v>3</v>
          </cell>
          <cell r="G156">
            <v>5</v>
          </cell>
          <cell r="H156">
            <v>5000</v>
          </cell>
          <cell r="I156">
            <v>5500</v>
          </cell>
          <cell r="J156">
            <v>551</v>
          </cell>
          <cell r="K156">
            <v>3</v>
          </cell>
          <cell r="L156">
            <v>1</v>
          </cell>
          <cell r="M156" t="str">
            <v>Torre móvil de vigilancia</v>
          </cell>
          <cell r="N156">
            <v>0</v>
          </cell>
          <cell r="O156">
            <v>0</v>
          </cell>
          <cell r="P156">
            <v>0</v>
          </cell>
          <cell r="Q156" t="str">
            <v>Pieza</v>
          </cell>
        </row>
        <row r="157">
          <cell r="B157" t="str">
            <v>1352</v>
          </cell>
          <cell r="C157">
            <v>2023</v>
          </cell>
          <cell r="D157">
            <v>20</v>
          </cell>
          <cell r="E157">
            <v>1</v>
          </cell>
          <cell r="F157">
            <v>3</v>
          </cell>
          <cell r="G157">
            <v>5</v>
          </cell>
          <cell r="L157">
            <v>2</v>
          </cell>
          <cell r="M157" t="str">
            <v>b) Fortalecimiento de capacidades para la prevención y combate a delitos de alto impacto</v>
          </cell>
          <cell r="N157">
            <v>16934248</v>
          </cell>
          <cell r="O157">
            <v>0</v>
          </cell>
          <cell r="P157">
            <v>16934248</v>
          </cell>
        </row>
        <row r="158">
          <cell r="B158" t="str">
            <v>13520002</v>
          </cell>
          <cell r="C158">
            <v>2023</v>
          </cell>
          <cell r="D158">
            <v>20</v>
          </cell>
          <cell r="E158">
            <v>1</v>
          </cell>
          <cell r="F158">
            <v>3</v>
          </cell>
          <cell r="G158">
            <v>5</v>
          </cell>
          <cell r="H158">
            <v>2000</v>
          </cell>
          <cell r="L158">
            <v>2</v>
          </cell>
          <cell r="M158" t="str">
            <v>Materiales y Suministros</v>
          </cell>
          <cell r="N158">
            <v>120000</v>
          </cell>
          <cell r="O158">
            <v>0</v>
          </cell>
          <cell r="P158">
            <v>120000</v>
          </cell>
        </row>
        <row r="159">
          <cell r="B159" t="str">
            <v>135200021002</v>
          </cell>
          <cell r="C159">
            <v>2023</v>
          </cell>
          <cell r="D159">
            <v>20</v>
          </cell>
          <cell r="E159">
            <v>1</v>
          </cell>
          <cell r="F159">
            <v>3</v>
          </cell>
          <cell r="G159">
            <v>5</v>
          </cell>
          <cell r="H159">
            <v>2000</v>
          </cell>
          <cell r="I159">
            <v>2100</v>
          </cell>
          <cell r="L159">
            <v>2</v>
          </cell>
          <cell r="M159" t="str">
            <v>Materiales de Administración, Emisión de Documentos y Artículos Oficiales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135200021002142</v>
          </cell>
          <cell r="C160">
            <v>2023</v>
          </cell>
          <cell r="D160">
            <v>20</v>
          </cell>
          <cell r="E160">
            <v>1</v>
          </cell>
          <cell r="F160">
            <v>3</v>
          </cell>
          <cell r="G160">
            <v>5</v>
          </cell>
          <cell r="H160">
            <v>2000</v>
          </cell>
          <cell r="I160">
            <v>2100</v>
          </cell>
          <cell r="J160">
            <v>214</v>
          </cell>
          <cell r="L160">
            <v>2</v>
          </cell>
          <cell r="M160" t="str">
            <v>Materiales, útiles y equipos menores de tecnologías de la información y comunicaciones</v>
          </cell>
          <cell r="N160">
            <v>0</v>
          </cell>
          <cell r="O160">
            <v>0</v>
          </cell>
          <cell r="P160">
            <v>0</v>
          </cell>
        </row>
        <row r="161">
          <cell r="B161" t="str">
            <v>1352000210021412</v>
          </cell>
          <cell r="C161">
            <v>2023</v>
          </cell>
          <cell r="D161">
            <v>20</v>
          </cell>
          <cell r="E161">
            <v>1</v>
          </cell>
          <cell r="F161">
            <v>3</v>
          </cell>
          <cell r="G161">
            <v>5</v>
          </cell>
          <cell r="H161">
            <v>2000</v>
          </cell>
          <cell r="I161">
            <v>2100</v>
          </cell>
          <cell r="J161">
            <v>214</v>
          </cell>
          <cell r="K161">
            <v>1</v>
          </cell>
          <cell r="L161">
            <v>2</v>
          </cell>
          <cell r="M161" t="str">
            <v xml:space="preserve">Materiales y útiles para el procesamiento en equipos y bienes informáticos </v>
          </cell>
          <cell r="N161">
            <v>0</v>
          </cell>
          <cell r="O161">
            <v>0</v>
          </cell>
          <cell r="P161">
            <v>0</v>
          </cell>
          <cell r="Q161" t="str">
            <v>Lote</v>
          </cell>
        </row>
        <row r="162">
          <cell r="B162" t="str">
            <v>135200025002</v>
          </cell>
          <cell r="C162">
            <v>2023</v>
          </cell>
          <cell r="D162">
            <v>20</v>
          </cell>
          <cell r="E162">
            <v>1</v>
          </cell>
          <cell r="F162">
            <v>3</v>
          </cell>
          <cell r="G162">
            <v>5</v>
          </cell>
          <cell r="H162">
            <v>2000</v>
          </cell>
          <cell r="I162">
            <v>2500</v>
          </cell>
          <cell r="L162">
            <v>2</v>
          </cell>
          <cell r="M162" t="str">
            <v xml:space="preserve">Productos Químicos, Farmacéuticos y de Laboratorio  </v>
          </cell>
          <cell r="N162">
            <v>0</v>
          </cell>
          <cell r="O162">
            <v>0</v>
          </cell>
          <cell r="P162">
            <v>0</v>
          </cell>
        </row>
        <row r="163">
          <cell r="B163" t="str">
            <v>135200025002542</v>
          </cell>
          <cell r="C163">
            <v>2023</v>
          </cell>
          <cell r="D163">
            <v>20</v>
          </cell>
          <cell r="E163">
            <v>1</v>
          </cell>
          <cell r="F163">
            <v>3</v>
          </cell>
          <cell r="G163">
            <v>5</v>
          </cell>
          <cell r="H163">
            <v>2000</v>
          </cell>
          <cell r="I163">
            <v>2500</v>
          </cell>
          <cell r="J163">
            <v>254</v>
          </cell>
          <cell r="L163">
            <v>2</v>
          </cell>
          <cell r="M163" t="str">
            <v xml:space="preserve">Materiales, accesorios y suministros médicos 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1352000250025412</v>
          </cell>
          <cell r="C164">
            <v>2023</v>
          </cell>
          <cell r="D164">
            <v>20</v>
          </cell>
          <cell r="E164">
            <v>1</v>
          </cell>
          <cell r="F164">
            <v>3</v>
          </cell>
          <cell r="G164">
            <v>5</v>
          </cell>
          <cell r="H164">
            <v>2000</v>
          </cell>
          <cell r="I164">
            <v>2500</v>
          </cell>
          <cell r="J164">
            <v>254</v>
          </cell>
          <cell r="K164">
            <v>1</v>
          </cell>
          <cell r="L164">
            <v>2</v>
          </cell>
          <cell r="M164" t="str">
            <v xml:space="preserve">Kit de primeros auxilios </v>
          </cell>
          <cell r="N164">
            <v>0</v>
          </cell>
          <cell r="O164">
            <v>0</v>
          </cell>
          <cell r="P164">
            <v>0</v>
          </cell>
          <cell r="Q164" t="str">
            <v>Kit</v>
          </cell>
        </row>
        <row r="165">
          <cell r="B165" t="str">
            <v>1352000250025422</v>
          </cell>
          <cell r="C165">
            <v>2023</v>
          </cell>
          <cell r="D165">
            <v>20</v>
          </cell>
          <cell r="E165">
            <v>1</v>
          </cell>
          <cell r="F165">
            <v>3</v>
          </cell>
          <cell r="G165">
            <v>5</v>
          </cell>
          <cell r="H165">
            <v>2000</v>
          </cell>
          <cell r="I165">
            <v>2500</v>
          </cell>
          <cell r="J165">
            <v>254</v>
          </cell>
          <cell r="K165">
            <v>2</v>
          </cell>
          <cell r="L165">
            <v>2</v>
          </cell>
          <cell r="M165" t="str">
            <v>Trajes tipo tybet.</v>
          </cell>
          <cell r="N165">
            <v>0</v>
          </cell>
          <cell r="O165">
            <v>0</v>
          </cell>
          <cell r="P165">
            <v>0</v>
          </cell>
          <cell r="Q165" t="str">
            <v>Pieza</v>
          </cell>
        </row>
        <row r="166">
          <cell r="B166" t="str">
            <v>135200028002</v>
          </cell>
          <cell r="C166">
            <v>2023</v>
          </cell>
          <cell r="D166">
            <v>20</v>
          </cell>
          <cell r="E166">
            <v>1</v>
          </cell>
          <cell r="F166">
            <v>3</v>
          </cell>
          <cell r="G166">
            <v>5</v>
          </cell>
          <cell r="H166">
            <v>2000</v>
          </cell>
          <cell r="I166">
            <v>2800</v>
          </cell>
          <cell r="L166">
            <v>2</v>
          </cell>
          <cell r="M166" t="str">
            <v>Materiales y Suministros para Seguridad</v>
          </cell>
          <cell r="N166">
            <v>120000</v>
          </cell>
          <cell r="O166">
            <v>0</v>
          </cell>
          <cell r="P166">
            <v>120000</v>
          </cell>
        </row>
        <row r="167">
          <cell r="B167" t="str">
            <v>135200028002832</v>
          </cell>
          <cell r="C167">
            <v>2023</v>
          </cell>
          <cell r="D167">
            <v>20</v>
          </cell>
          <cell r="E167">
            <v>1</v>
          </cell>
          <cell r="F167">
            <v>3</v>
          </cell>
          <cell r="G167">
            <v>5</v>
          </cell>
          <cell r="H167">
            <v>2000</v>
          </cell>
          <cell r="I167">
            <v>2800</v>
          </cell>
          <cell r="J167">
            <v>283</v>
          </cell>
          <cell r="L167">
            <v>2</v>
          </cell>
          <cell r="M167" t="str">
            <v>Prendas de protección para seguridad pública y nacional</v>
          </cell>
          <cell r="N167">
            <v>120000</v>
          </cell>
          <cell r="O167">
            <v>0</v>
          </cell>
          <cell r="P167">
            <v>120000</v>
          </cell>
        </row>
        <row r="168">
          <cell r="B168" t="str">
            <v>1352000280028312</v>
          </cell>
          <cell r="C168">
            <v>2023</v>
          </cell>
          <cell r="D168">
            <v>20</v>
          </cell>
          <cell r="E168">
            <v>1</v>
          </cell>
          <cell r="F168">
            <v>3</v>
          </cell>
          <cell r="G168">
            <v>5</v>
          </cell>
          <cell r="H168">
            <v>2000</v>
          </cell>
          <cell r="I168">
            <v>2800</v>
          </cell>
          <cell r="J168">
            <v>283</v>
          </cell>
          <cell r="K168">
            <v>1</v>
          </cell>
          <cell r="L168">
            <v>2</v>
          </cell>
          <cell r="M168" t="str">
            <v>Equipo de visión</v>
          </cell>
          <cell r="N168">
            <v>120000</v>
          </cell>
          <cell r="O168">
            <v>0</v>
          </cell>
          <cell r="P168">
            <v>120000</v>
          </cell>
          <cell r="Q168" t="str">
            <v>Pieza</v>
          </cell>
          <cell r="R168">
            <v>8</v>
          </cell>
        </row>
        <row r="169">
          <cell r="B169" t="str">
            <v>1352000280028322</v>
          </cell>
          <cell r="C169">
            <v>2023</v>
          </cell>
          <cell r="D169">
            <v>20</v>
          </cell>
          <cell r="E169">
            <v>1</v>
          </cell>
          <cell r="F169">
            <v>3</v>
          </cell>
          <cell r="G169">
            <v>5</v>
          </cell>
          <cell r="H169">
            <v>2000</v>
          </cell>
          <cell r="I169">
            <v>2800</v>
          </cell>
          <cell r="J169">
            <v>283</v>
          </cell>
          <cell r="K169">
            <v>2</v>
          </cell>
          <cell r="L169">
            <v>2</v>
          </cell>
          <cell r="M169" t="str">
            <v>Kit para policía de investigación</v>
          </cell>
          <cell r="N169">
            <v>0</v>
          </cell>
          <cell r="O169">
            <v>0</v>
          </cell>
          <cell r="P169">
            <v>0</v>
          </cell>
          <cell r="Q169" t="str">
            <v>Kit</v>
          </cell>
        </row>
        <row r="170">
          <cell r="B170" t="str">
            <v>13530002</v>
          </cell>
          <cell r="C170">
            <v>2023</v>
          </cell>
          <cell r="D170">
            <v>20</v>
          </cell>
          <cell r="E170">
            <v>1</v>
          </cell>
          <cell r="F170">
            <v>3</v>
          </cell>
          <cell r="G170">
            <v>5</v>
          </cell>
          <cell r="H170">
            <v>3000</v>
          </cell>
          <cell r="L170">
            <v>2</v>
          </cell>
          <cell r="M170" t="str">
            <v>Servicios Generales</v>
          </cell>
          <cell r="N170">
            <v>0</v>
          </cell>
          <cell r="O170">
            <v>0</v>
          </cell>
          <cell r="P170">
            <v>0</v>
          </cell>
        </row>
        <row r="171">
          <cell r="B171" t="str">
            <v>135300031002</v>
          </cell>
          <cell r="C171">
            <v>2023</v>
          </cell>
          <cell r="D171">
            <v>20</v>
          </cell>
          <cell r="E171">
            <v>1</v>
          </cell>
          <cell r="F171">
            <v>3</v>
          </cell>
          <cell r="G171">
            <v>5</v>
          </cell>
          <cell r="H171">
            <v>3000</v>
          </cell>
          <cell r="I171">
            <v>3100</v>
          </cell>
          <cell r="L171">
            <v>2</v>
          </cell>
          <cell r="M171" t="str">
            <v>Servicios Básicos</v>
          </cell>
          <cell r="N171">
            <v>0</v>
          </cell>
          <cell r="O171">
            <v>0</v>
          </cell>
          <cell r="P171">
            <v>0</v>
          </cell>
        </row>
        <row r="172">
          <cell r="B172" t="str">
            <v>135300031003172</v>
          </cell>
          <cell r="C172">
            <v>2023</v>
          </cell>
          <cell r="D172">
            <v>20</v>
          </cell>
          <cell r="E172">
            <v>1</v>
          </cell>
          <cell r="F172">
            <v>3</v>
          </cell>
          <cell r="G172">
            <v>5</v>
          </cell>
          <cell r="H172">
            <v>3000</v>
          </cell>
          <cell r="I172">
            <v>3100</v>
          </cell>
          <cell r="J172">
            <v>317</v>
          </cell>
          <cell r="L172">
            <v>2</v>
          </cell>
          <cell r="M172" t="str">
            <v xml:space="preserve">Servicios de acceso de Internet, redes y procesamiento de la información </v>
          </cell>
          <cell r="N172">
            <v>0</v>
          </cell>
          <cell r="O172">
            <v>0</v>
          </cell>
          <cell r="P172">
            <v>0</v>
          </cell>
        </row>
        <row r="173">
          <cell r="B173" t="str">
            <v>1353000310031712</v>
          </cell>
          <cell r="C173">
            <v>2023</v>
          </cell>
          <cell r="D173">
            <v>20</v>
          </cell>
          <cell r="E173">
            <v>1</v>
          </cell>
          <cell r="F173">
            <v>3</v>
          </cell>
          <cell r="G173">
            <v>5</v>
          </cell>
          <cell r="H173">
            <v>3000</v>
          </cell>
          <cell r="I173">
            <v>3100</v>
          </cell>
          <cell r="J173">
            <v>317</v>
          </cell>
          <cell r="K173">
            <v>1</v>
          </cell>
          <cell r="L173">
            <v>2</v>
          </cell>
          <cell r="M173" t="str">
            <v>Servicios de conducción de señales analógicas y digitales</v>
          </cell>
          <cell r="N173">
            <v>0</v>
          </cell>
          <cell r="O173">
            <v>0</v>
          </cell>
          <cell r="P173">
            <v>0</v>
          </cell>
          <cell r="Q173" t="str">
            <v>Servicio</v>
          </cell>
        </row>
        <row r="174">
          <cell r="B174" t="str">
            <v>135300031003192</v>
          </cell>
          <cell r="C174">
            <v>2023</v>
          </cell>
          <cell r="D174">
            <v>20</v>
          </cell>
          <cell r="E174">
            <v>1</v>
          </cell>
          <cell r="F174">
            <v>3</v>
          </cell>
          <cell r="G174">
            <v>5</v>
          </cell>
          <cell r="H174">
            <v>3000</v>
          </cell>
          <cell r="I174">
            <v>3100</v>
          </cell>
          <cell r="J174">
            <v>319</v>
          </cell>
          <cell r="L174">
            <v>2</v>
          </cell>
          <cell r="M174" t="str">
            <v xml:space="preserve">Servicios integrales y otros servicios </v>
          </cell>
          <cell r="N174">
            <v>0</v>
          </cell>
          <cell r="O174">
            <v>0</v>
          </cell>
          <cell r="P174">
            <v>0</v>
          </cell>
        </row>
        <row r="175">
          <cell r="B175" t="str">
            <v>1353000310031912</v>
          </cell>
          <cell r="C175">
            <v>2023</v>
          </cell>
          <cell r="D175">
            <v>20</v>
          </cell>
          <cell r="E175">
            <v>1</v>
          </cell>
          <cell r="F175">
            <v>3</v>
          </cell>
          <cell r="G175">
            <v>5</v>
          </cell>
          <cell r="H175">
            <v>3000</v>
          </cell>
          <cell r="I175">
            <v>3100</v>
          </cell>
          <cell r="J175">
            <v>319</v>
          </cell>
          <cell r="K175">
            <v>1</v>
          </cell>
          <cell r="L175">
            <v>2</v>
          </cell>
          <cell r="M175" t="str">
            <v>Servicios integrales de telecomunicación</v>
          </cell>
          <cell r="N175">
            <v>0</v>
          </cell>
          <cell r="O175">
            <v>0</v>
          </cell>
          <cell r="P175">
            <v>0</v>
          </cell>
          <cell r="Q175" t="str">
            <v>Servicio</v>
          </cell>
        </row>
        <row r="176">
          <cell r="B176" t="str">
            <v>1353000310031922</v>
          </cell>
          <cell r="C176">
            <v>2023</v>
          </cell>
          <cell r="D176">
            <v>20</v>
          </cell>
          <cell r="E176">
            <v>1</v>
          </cell>
          <cell r="F176">
            <v>3</v>
          </cell>
          <cell r="G176">
            <v>5</v>
          </cell>
          <cell r="H176">
            <v>3000</v>
          </cell>
          <cell r="I176">
            <v>3100</v>
          </cell>
          <cell r="J176">
            <v>319</v>
          </cell>
          <cell r="K176">
            <v>2</v>
          </cell>
          <cell r="L176">
            <v>2</v>
          </cell>
          <cell r="M176" t="str">
            <v>Consultas de geolocalización</v>
          </cell>
          <cell r="N176">
            <v>0</v>
          </cell>
          <cell r="O176">
            <v>0</v>
          </cell>
          <cell r="P176">
            <v>0</v>
          </cell>
          <cell r="Q176" t="str">
            <v>Consulta</v>
          </cell>
        </row>
        <row r="177">
          <cell r="B177" t="str">
            <v>135300033002</v>
          </cell>
          <cell r="C177">
            <v>2023</v>
          </cell>
          <cell r="D177">
            <v>20</v>
          </cell>
          <cell r="E177">
            <v>1</v>
          </cell>
          <cell r="F177">
            <v>3</v>
          </cell>
          <cell r="G177">
            <v>5</v>
          </cell>
          <cell r="H177">
            <v>3000</v>
          </cell>
          <cell r="I177">
            <v>3300</v>
          </cell>
          <cell r="L177">
            <v>2</v>
          </cell>
          <cell r="M177" t="str">
            <v>Servicios Profesionales, Científicos, Técnicos y Otros Servicios</v>
          </cell>
          <cell r="N177">
            <v>0</v>
          </cell>
          <cell r="O177">
            <v>0</v>
          </cell>
          <cell r="P177">
            <v>0</v>
          </cell>
        </row>
        <row r="178">
          <cell r="B178" t="str">
            <v>135300033003332</v>
          </cell>
          <cell r="C178">
            <v>2023</v>
          </cell>
          <cell r="D178">
            <v>20</v>
          </cell>
          <cell r="E178">
            <v>1</v>
          </cell>
          <cell r="F178">
            <v>3</v>
          </cell>
          <cell r="G178">
            <v>5</v>
          </cell>
          <cell r="H178">
            <v>3000</v>
          </cell>
          <cell r="I178">
            <v>3300</v>
          </cell>
          <cell r="J178">
            <v>333</v>
          </cell>
          <cell r="L178">
            <v>2</v>
          </cell>
          <cell r="M178" t="str">
            <v xml:space="preserve">Servicios de consultoría administrativa, procesos, técnica y en tecnologías de información  </v>
          </cell>
          <cell r="N178">
            <v>0</v>
          </cell>
          <cell r="O178">
            <v>0</v>
          </cell>
          <cell r="P178">
            <v>0</v>
          </cell>
        </row>
        <row r="179">
          <cell r="B179" t="str">
            <v>1353000330033312</v>
          </cell>
          <cell r="C179">
            <v>2023</v>
          </cell>
          <cell r="D179">
            <v>20</v>
          </cell>
          <cell r="E179">
            <v>1</v>
          </cell>
          <cell r="F179">
            <v>3</v>
          </cell>
          <cell r="G179">
            <v>5</v>
          </cell>
          <cell r="H179">
            <v>3000</v>
          </cell>
          <cell r="I179">
            <v>3300</v>
          </cell>
          <cell r="J179">
            <v>333</v>
          </cell>
          <cell r="K179">
            <v>1</v>
          </cell>
          <cell r="L179">
            <v>2</v>
          </cell>
          <cell r="M179" t="str">
            <v>Servicios de consultoría administrativa, procesos, técnica y en tecnologías de la información</v>
          </cell>
          <cell r="N179">
            <v>0</v>
          </cell>
          <cell r="O179">
            <v>0</v>
          </cell>
          <cell r="P179">
            <v>0</v>
          </cell>
          <cell r="Q179" t="str">
            <v xml:space="preserve">Servicio </v>
          </cell>
        </row>
        <row r="180">
          <cell r="B180" t="str">
            <v>13550002</v>
          </cell>
          <cell r="C180">
            <v>2023</v>
          </cell>
          <cell r="D180">
            <v>20</v>
          </cell>
          <cell r="E180">
            <v>1</v>
          </cell>
          <cell r="F180">
            <v>3</v>
          </cell>
          <cell r="G180">
            <v>5</v>
          </cell>
          <cell r="H180">
            <v>5000</v>
          </cell>
          <cell r="L180">
            <v>2</v>
          </cell>
          <cell r="M180" t="str">
            <v>Bienes Muebles, Inmuebles e Intangibles</v>
          </cell>
          <cell r="N180">
            <v>16814248</v>
          </cell>
          <cell r="O180">
            <v>0</v>
          </cell>
          <cell r="P180">
            <v>16814248</v>
          </cell>
        </row>
        <row r="181">
          <cell r="B181" t="str">
            <v>135500051002</v>
          </cell>
          <cell r="C181">
            <v>2023</v>
          </cell>
          <cell r="D181">
            <v>20</v>
          </cell>
          <cell r="E181">
            <v>1</v>
          </cell>
          <cell r="F181">
            <v>3</v>
          </cell>
          <cell r="G181">
            <v>5</v>
          </cell>
          <cell r="H181">
            <v>5000</v>
          </cell>
          <cell r="I181">
            <v>5100</v>
          </cell>
          <cell r="L181">
            <v>2</v>
          </cell>
          <cell r="M181" t="str">
            <v>Mobiliario y Equipo de Administración</v>
          </cell>
          <cell r="N181">
            <v>0</v>
          </cell>
          <cell r="O181">
            <v>0</v>
          </cell>
          <cell r="P181">
            <v>0</v>
          </cell>
        </row>
        <row r="182">
          <cell r="B182" t="str">
            <v>135500051005152</v>
          </cell>
          <cell r="C182">
            <v>2023</v>
          </cell>
          <cell r="D182">
            <v>20</v>
          </cell>
          <cell r="E182">
            <v>1</v>
          </cell>
          <cell r="F182">
            <v>3</v>
          </cell>
          <cell r="G182">
            <v>5</v>
          </cell>
          <cell r="H182">
            <v>5000</v>
          </cell>
          <cell r="I182">
            <v>5100</v>
          </cell>
          <cell r="J182">
            <v>515</v>
          </cell>
          <cell r="L182">
            <v>2</v>
          </cell>
          <cell r="M182" t="str">
            <v>Equipo de cómputo y de tecnologías de la información</v>
          </cell>
          <cell r="N182">
            <v>0</v>
          </cell>
          <cell r="O182">
            <v>0</v>
          </cell>
          <cell r="P182">
            <v>0</v>
          </cell>
        </row>
        <row r="183">
          <cell r="B183" t="str">
            <v>1355000510051512</v>
          </cell>
          <cell r="C183">
            <v>2023</v>
          </cell>
          <cell r="D183">
            <v>20</v>
          </cell>
          <cell r="E183">
            <v>1</v>
          </cell>
          <cell r="F183">
            <v>3</v>
          </cell>
          <cell r="G183">
            <v>5</v>
          </cell>
          <cell r="H183">
            <v>5000</v>
          </cell>
          <cell r="I183">
            <v>5100</v>
          </cell>
          <cell r="J183">
            <v>515</v>
          </cell>
          <cell r="K183">
            <v>1</v>
          </cell>
          <cell r="L183">
            <v>2</v>
          </cell>
          <cell r="M183" t="str">
            <v>Acceso a Huella Digital</v>
          </cell>
          <cell r="N183">
            <v>0</v>
          </cell>
          <cell r="O183">
            <v>0</v>
          </cell>
          <cell r="P183">
            <v>0</v>
          </cell>
          <cell r="Q183" t="str">
            <v>Pieza</v>
          </cell>
        </row>
        <row r="184">
          <cell r="B184" t="str">
            <v>1355000510051522</v>
          </cell>
          <cell r="C184">
            <v>2023</v>
          </cell>
          <cell r="D184">
            <v>20</v>
          </cell>
          <cell r="E184">
            <v>1</v>
          </cell>
          <cell r="F184">
            <v>3</v>
          </cell>
          <cell r="G184">
            <v>5</v>
          </cell>
          <cell r="H184">
            <v>5000</v>
          </cell>
          <cell r="I184">
            <v>5100</v>
          </cell>
          <cell r="J184">
            <v>515</v>
          </cell>
          <cell r="K184">
            <v>2</v>
          </cell>
          <cell r="L184">
            <v>2</v>
          </cell>
          <cell r="M184" t="str">
            <v>Bloqueador de escritura</v>
          </cell>
          <cell r="N184">
            <v>0</v>
          </cell>
          <cell r="O184">
            <v>0</v>
          </cell>
          <cell r="P184">
            <v>0</v>
          </cell>
          <cell r="Q184" t="str">
            <v>Pieza</v>
          </cell>
        </row>
        <row r="185">
          <cell r="B185" t="str">
            <v>1355000510051532</v>
          </cell>
          <cell r="C185">
            <v>2023</v>
          </cell>
          <cell r="D185">
            <v>20</v>
          </cell>
          <cell r="E185">
            <v>1</v>
          </cell>
          <cell r="F185">
            <v>3</v>
          </cell>
          <cell r="G185">
            <v>5</v>
          </cell>
          <cell r="H185">
            <v>5000</v>
          </cell>
          <cell r="I185">
            <v>5100</v>
          </cell>
          <cell r="J185">
            <v>515</v>
          </cell>
          <cell r="K185">
            <v>3</v>
          </cell>
          <cell r="L185">
            <v>2</v>
          </cell>
          <cell r="M185" t="str">
            <v>Computadora de escritorio</v>
          </cell>
          <cell r="N185">
            <v>0</v>
          </cell>
          <cell r="O185">
            <v>0</v>
          </cell>
          <cell r="P185">
            <v>0</v>
          </cell>
          <cell r="Q185" t="str">
            <v>Pieza</v>
          </cell>
        </row>
        <row r="186">
          <cell r="B186" t="str">
            <v>1355000510051542</v>
          </cell>
          <cell r="C186">
            <v>2023</v>
          </cell>
          <cell r="D186">
            <v>20</v>
          </cell>
          <cell r="E186">
            <v>1</v>
          </cell>
          <cell r="F186">
            <v>3</v>
          </cell>
          <cell r="G186">
            <v>5</v>
          </cell>
          <cell r="H186">
            <v>5000</v>
          </cell>
          <cell r="I186">
            <v>5100</v>
          </cell>
          <cell r="J186">
            <v>515</v>
          </cell>
          <cell r="K186">
            <v>4</v>
          </cell>
          <cell r="L186">
            <v>2</v>
          </cell>
          <cell r="M186" t="str">
            <v xml:space="preserve">Computadora portátil </v>
          </cell>
          <cell r="N186">
            <v>0</v>
          </cell>
          <cell r="O186">
            <v>0</v>
          </cell>
          <cell r="P186">
            <v>0</v>
          </cell>
          <cell r="Q186" t="str">
            <v>Pieza</v>
          </cell>
        </row>
        <row r="187">
          <cell r="B187" t="str">
            <v>1355000510051552</v>
          </cell>
          <cell r="C187">
            <v>2023</v>
          </cell>
          <cell r="D187">
            <v>20</v>
          </cell>
          <cell r="E187">
            <v>1</v>
          </cell>
          <cell r="F187">
            <v>3</v>
          </cell>
          <cell r="G187">
            <v>5</v>
          </cell>
          <cell r="H187">
            <v>5000</v>
          </cell>
          <cell r="I187">
            <v>5100</v>
          </cell>
          <cell r="J187">
            <v>515</v>
          </cell>
          <cell r="K187">
            <v>5</v>
          </cell>
          <cell r="L187">
            <v>2</v>
          </cell>
          <cell r="M187" t="str">
            <v>Disco duro externo</v>
          </cell>
          <cell r="N187">
            <v>0</v>
          </cell>
          <cell r="O187">
            <v>0</v>
          </cell>
          <cell r="P187">
            <v>0</v>
          </cell>
          <cell r="Q187" t="str">
            <v>Pieza</v>
          </cell>
        </row>
        <row r="188">
          <cell r="B188" t="str">
            <v>1355000510051562</v>
          </cell>
          <cell r="C188">
            <v>2023</v>
          </cell>
          <cell r="D188">
            <v>20</v>
          </cell>
          <cell r="E188">
            <v>1</v>
          </cell>
          <cell r="F188">
            <v>3</v>
          </cell>
          <cell r="G188">
            <v>5</v>
          </cell>
          <cell r="H188">
            <v>5000</v>
          </cell>
          <cell r="I188">
            <v>5100</v>
          </cell>
          <cell r="J188">
            <v>515</v>
          </cell>
          <cell r="K188">
            <v>6</v>
          </cell>
          <cell r="L188">
            <v>2</v>
          </cell>
          <cell r="M188" t="str">
            <v>Duplicador de discos duros</v>
          </cell>
          <cell r="N188">
            <v>0</v>
          </cell>
          <cell r="O188">
            <v>0</v>
          </cell>
          <cell r="P188">
            <v>0</v>
          </cell>
          <cell r="Q188" t="str">
            <v>Pieza</v>
          </cell>
        </row>
        <row r="189">
          <cell r="B189" t="str">
            <v>1355000510051572</v>
          </cell>
          <cell r="C189">
            <v>2023</v>
          </cell>
          <cell r="D189">
            <v>20</v>
          </cell>
          <cell r="E189">
            <v>1</v>
          </cell>
          <cell r="F189">
            <v>3</v>
          </cell>
          <cell r="G189">
            <v>5</v>
          </cell>
          <cell r="H189">
            <v>5000</v>
          </cell>
          <cell r="I189">
            <v>5100</v>
          </cell>
          <cell r="J189">
            <v>515</v>
          </cell>
          <cell r="K189">
            <v>7</v>
          </cell>
          <cell r="L189">
            <v>2</v>
          </cell>
          <cell r="M189" t="str">
            <v>Equipo de extracción de evidencia digital</v>
          </cell>
          <cell r="N189">
            <v>0</v>
          </cell>
          <cell r="O189">
            <v>0</v>
          </cell>
          <cell r="P189">
            <v>0</v>
          </cell>
          <cell r="Q189" t="str">
            <v>Pieza</v>
          </cell>
        </row>
        <row r="190">
          <cell r="B190" t="str">
            <v>1355000510051582</v>
          </cell>
          <cell r="C190">
            <v>2023</v>
          </cell>
          <cell r="D190">
            <v>20</v>
          </cell>
          <cell r="E190">
            <v>1</v>
          </cell>
          <cell r="F190">
            <v>3</v>
          </cell>
          <cell r="G190">
            <v>5</v>
          </cell>
          <cell r="H190">
            <v>5000</v>
          </cell>
          <cell r="I190">
            <v>5100</v>
          </cell>
          <cell r="J190">
            <v>515</v>
          </cell>
          <cell r="K190">
            <v>8</v>
          </cell>
          <cell r="L190">
            <v>2</v>
          </cell>
          <cell r="M190" t="str">
            <v>Equipo para borrado de discos duros</v>
          </cell>
          <cell r="N190">
            <v>0</v>
          </cell>
          <cell r="O190">
            <v>0</v>
          </cell>
          <cell r="P190">
            <v>0</v>
          </cell>
          <cell r="Q190" t="str">
            <v>Pieza</v>
          </cell>
        </row>
        <row r="191">
          <cell r="B191" t="str">
            <v>1355000510051592</v>
          </cell>
          <cell r="C191">
            <v>2023</v>
          </cell>
          <cell r="D191">
            <v>20</v>
          </cell>
          <cell r="E191">
            <v>1</v>
          </cell>
          <cell r="F191">
            <v>3</v>
          </cell>
          <cell r="G191">
            <v>5</v>
          </cell>
          <cell r="H191">
            <v>5000</v>
          </cell>
          <cell r="I191">
            <v>5100</v>
          </cell>
          <cell r="J191">
            <v>515</v>
          </cell>
          <cell r="K191">
            <v>9</v>
          </cell>
          <cell r="L191">
            <v>2</v>
          </cell>
          <cell r="M191" t="str">
            <v>Equipo para realizar análisis de voz</v>
          </cell>
          <cell r="N191">
            <v>0</v>
          </cell>
          <cell r="O191">
            <v>0</v>
          </cell>
          <cell r="P191">
            <v>0</v>
          </cell>
          <cell r="Q191" t="str">
            <v>Pieza</v>
          </cell>
        </row>
        <row r="192">
          <cell r="B192" t="str">
            <v>13550005100515102</v>
          </cell>
          <cell r="C192">
            <v>2023</v>
          </cell>
          <cell r="D192">
            <v>20</v>
          </cell>
          <cell r="E192">
            <v>1</v>
          </cell>
          <cell r="F192">
            <v>3</v>
          </cell>
          <cell r="G192">
            <v>5</v>
          </cell>
          <cell r="H192">
            <v>5000</v>
          </cell>
          <cell r="I192">
            <v>5100</v>
          </cell>
          <cell r="J192">
            <v>515</v>
          </cell>
          <cell r="K192">
            <v>10</v>
          </cell>
          <cell r="L192">
            <v>2</v>
          </cell>
          <cell r="M192" t="str">
            <v>Kit para manejo de crisis</v>
          </cell>
          <cell r="N192">
            <v>0</v>
          </cell>
          <cell r="O192">
            <v>0</v>
          </cell>
          <cell r="P192">
            <v>0</v>
          </cell>
          <cell r="Q192" t="str">
            <v>Kit</v>
          </cell>
        </row>
        <row r="193">
          <cell r="B193" t="str">
            <v>13550005100515112</v>
          </cell>
          <cell r="C193">
            <v>2023</v>
          </cell>
          <cell r="D193">
            <v>20</v>
          </cell>
          <cell r="E193">
            <v>1</v>
          </cell>
          <cell r="F193">
            <v>3</v>
          </cell>
          <cell r="G193">
            <v>5</v>
          </cell>
          <cell r="H193">
            <v>5000</v>
          </cell>
          <cell r="I193">
            <v>5100</v>
          </cell>
          <cell r="J193">
            <v>515</v>
          </cell>
          <cell r="K193">
            <v>11</v>
          </cell>
          <cell r="L193">
            <v>2</v>
          </cell>
          <cell r="M193" t="str">
            <v>Plotter</v>
          </cell>
          <cell r="N193">
            <v>0</v>
          </cell>
          <cell r="O193">
            <v>0</v>
          </cell>
          <cell r="P193">
            <v>0</v>
          </cell>
          <cell r="Q193" t="str">
            <v>Pieza</v>
          </cell>
        </row>
        <row r="194">
          <cell r="B194" t="str">
            <v>13550005100515122</v>
          </cell>
          <cell r="C194">
            <v>2023</v>
          </cell>
          <cell r="D194">
            <v>20</v>
          </cell>
          <cell r="E194">
            <v>1</v>
          </cell>
          <cell r="F194">
            <v>3</v>
          </cell>
          <cell r="G194">
            <v>5</v>
          </cell>
          <cell r="H194">
            <v>5000</v>
          </cell>
          <cell r="I194">
            <v>5100</v>
          </cell>
          <cell r="J194">
            <v>515</v>
          </cell>
          <cell r="K194">
            <v>12</v>
          </cell>
          <cell r="L194">
            <v>2</v>
          </cell>
          <cell r="M194" t="str">
            <v>Sistema de almacenamiento</v>
          </cell>
          <cell r="N194">
            <v>0</v>
          </cell>
          <cell r="O194">
            <v>0</v>
          </cell>
          <cell r="P194">
            <v>0</v>
          </cell>
          <cell r="Q194" t="str">
            <v>Pieza</v>
          </cell>
        </row>
        <row r="195">
          <cell r="B195" t="str">
            <v>13550005100515132</v>
          </cell>
          <cell r="C195">
            <v>2023</v>
          </cell>
          <cell r="D195">
            <v>20</v>
          </cell>
          <cell r="E195">
            <v>1</v>
          </cell>
          <cell r="F195">
            <v>3</v>
          </cell>
          <cell r="G195">
            <v>5</v>
          </cell>
          <cell r="H195">
            <v>5000</v>
          </cell>
          <cell r="I195">
            <v>5100</v>
          </cell>
          <cell r="J195">
            <v>515</v>
          </cell>
          <cell r="K195">
            <v>13</v>
          </cell>
          <cell r="L195">
            <v>2</v>
          </cell>
          <cell r="M195" t="str">
            <v>Sistemas informáticos</v>
          </cell>
          <cell r="N195">
            <v>0</v>
          </cell>
          <cell r="O195">
            <v>0</v>
          </cell>
          <cell r="P195">
            <v>0</v>
          </cell>
          <cell r="Q195" t="str">
            <v>Pieza</v>
          </cell>
        </row>
        <row r="196">
          <cell r="B196" t="str">
            <v>13550005100515142</v>
          </cell>
          <cell r="C196">
            <v>2023</v>
          </cell>
          <cell r="D196">
            <v>20</v>
          </cell>
          <cell r="E196">
            <v>1</v>
          </cell>
          <cell r="F196">
            <v>3</v>
          </cell>
          <cell r="G196">
            <v>5</v>
          </cell>
          <cell r="H196">
            <v>5000</v>
          </cell>
          <cell r="I196">
            <v>5100</v>
          </cell>
          <cell r="J196">
            <v>515</v>
          </cell>
          <cell r="K196">
            <v>14</v>
          </cell>
          <cell r="L196">
            <v>2</v>
          </cell>
          <cell r="M196" t="str">
            <v>Solución integral Analyst's Workstation</v>
          </cell>
          <cell r="N196">
            <v>0</v>
          </cell>
          <cell r="O196">
            <v>0</v>
          </cell>
          <cell r="P196">
            <v>0</v>
          </cell>
          <cell r="Q196" t="str">
            <v>Pieza</v>
          </cell>
        </row>
        <row r="197">
          <cell r="B197" t="str">
            <v>13550005100515152</v>
          </cell>
          <cell r="C197">
            <v>2023</v>
          </cell>
          <cell r="D197">
            <v>20</v>
          </cell>
          <cell r="E197">
            <v>1</v>
          </cell>
          <cell r="F197">
            <v>3</v>
          </cell>
          <cell r="G197">
            <v>5</v>
          </cell>
          <cell r="H197">
            <v>5000</v>
          </cell>
          <cell r="I197">
            <v>5100</v>
          </cell>
          <cell r="J197">
            <v>515</v>
          </cell>
          <cell r="K197">
            <v>15</v>
          </cell>
          <cell r="L197">
            <v>2</v>
          </cell>
          <cell r="M197" t="str">
            <v>Unidad de grabación portátil</v>
          </cell>
          <cell r="N197">
            <v>0</v>
          </cell>
          <cell r="O197">
            <v>0</v>
          </cell>
          <cell r="P197">
            <v>0</v>
          </cell>
          <cell r="Q197" t="str">
            <v>Pieza</v>
          </cell>
        </row>
        <row r="198">
          <cell r="B198" t="str">
            <v>13550005100515162</v>
          </cell>
          <cell r="C198">
            <v>2023</v>
          </cell>
          <cell r="D198">
            <v>20</v>
          </cell>
          <cell r="E198">
            <v>1</v>
          </cell>
          <cell r="F198">
            <v>3</v>
          </cell>
          <cell r="G198">
            <v>5</v>
          </cell>
          <cell r="H198">
            <v>5000</v>
          </cell>
          <cell r="I198">
            <v>5100</v>
          </cell>
          <cell r="J198">
            <v>515</v>
          </cell>
          <cell r="K198">
            <v>16</v>
          </cell>
          <cell r="L198">
            <v>2</v>
          </cell>
          <cell r="M198" t="str">
            <v>Unidad de protección y respaldo de energía (UPS)</v>
          </cell>
          <cell r="N198">
            <v>0</v>
          </cell>
          <cell r="O198">
            <v>0</v>
          </cell>
          <cell r="P198">
            <v>0</v>
          </cell>
          <cell r="Q198" t="str">
            <v>Pieza</v>
          </cell>
        </row>
        <row r="199">
          <cell r="B199" t="str">
            <v>135500051005192</v>
          </cell>
          <cell r="C199">
            <v>2023</v>
          </cell>
          <cell r="D199">
            <v>20</v>
          </cell>
          <cell r="E199">
            <v>1</v>
          </cell>
          <cell r="F199">
            <v>3</v>
          </cell>
          <cell r="G199">
            <v>5</v>
          </cell>
          <cell r="H199">
            <v>5000</v>
          </cell>
          <cell r="I199">
            <v>5100</v>
          </cell>
          <cell r="J199">
            <v>519</v>
          </cell>
          <cell r="L199">
            <v>2</v>
          </cell>
          <cell r="M199" t="str">
            <v>Otros mobiliarios y equipos de administración</v>
          </cell>
          <cell r="N199">
            <v>0</v>
          </cell>
          <cell r="O199">
            <v>0</v>
          </cell>
          <cell r="P199">
            <v>0</v>
          </cell>
        </row>
        <row r="200">
          <cell r="B200" t="str">
            <v>1355000510051912</v>
          </cell>
          <cell r="C200">
            <v>2023</v>
          </cell>
          <cell r="D200">
            <v>20</v>
          </cell>
          <cell r="E200">
            <v>1</v>
          </cell>
          <cell r="F200">
            <v>3</v>
          </cell>
          <cell r="G200">
            <v>5</v>
          </cell>
          <cell r="H200">
            <v>5000</v>
          </cell>
          <cell r="I200">
            <v>5100</v>
          </cell>
          <cell r="J200">
            <v>519</v>
          </cell>
          <cell r="K200">
            <v>1</v>
          </cell>
          <cell r="L200">
            <v>2</v>
          </cell>
          <cell r="M200" t="str">
            <v>Circuito cerrado de televisión (CCTV)</v>
          </cell>
          <cell r="N200">
            <v>0</v>
          </cell>
          <cell r="O200">
            <v>0</v>
          </cell>
          <cell r="P200">
            <v>0</v>
          </cell>
          <cell r="Q200" t="str">
            <v>Pieza</v>
          </cell>
        </row>
        <row r="201">
          <cell r="B201" t="str">
            <v>1355000510051932</v>
          </cell>
          <cell r="C201">
            <v>2023</v>
          </cell>
          <cell r="D201">
            <v>20</v>
          </cell>
          <cell r="E201">
            <v>1</v>
          </cell>
          <cell r="F201">
            <v>3</v>
          </cell>
          <cell r="G201">
            <v>5</v>
          </cell>
          <cell r="H201">
            <v>5000</v>
          </cell>
          <cell r="I201">
            <v>5100</v>
          </cell>
          <cell r="J201">
            <v>519</v>
          </cell>
          <cell r="K201">
            <v>3</v>
          </cell>
          <cell r="L201">
            <v>2</v>
          </cell>
          <cell r="M201" t="str">
            <v>Sistema de monitoreo y comunicación</v>
          </cell>
          <cell r="N201">
            <v>0</v>
          </cell>
          <cell r="O201">
            <v>0</v>
          </cell>
          <cell r="P201">
            <v>0</v>
          </cell>
          <cell r="Q201" t="str">
            <v>Pieza</v>
          </cell>
        </row>
        <row r="202">
          <cell r="B202" t="str">
            <v>135500052002</v>
          </cell>
          <cell r="C202">
            <v>2023</v>
          </cell>
          <cell r="D202">
            <v>20</v>
          </cell>
          <cell r="E202">
            <v>1</v>
          </cell>
          <cell r="F202">
            <v>3</v>
          </cell>
          <cell r="G202">
            <v>5</v>
          </cell>
          <cell r="H202">
            <v>5000</v>
          </cell>
          <cell r="I202">
            <v>5200</v>
          </cell>
          <cell r="L202">
            <v>2</v>
          </cell>
          <cell r="M202" t="str">
            <v>Mobiliario y Equipo Educacional y Recreativo</v>
          </cell>
          <cell r="N202">
            <v>0</v>
          </cell>
          <cell r="O202">
            <v>0</v>
          </cell>
          <cell r="P202">
            <v>0</v>
          </cell>
        </row>
        <row r="203">
          <cell r="B203" t="str">
            <v>135500052005212</v>
          </cell>
          <cell r="C203">
            <v>2023</v>
          </cell>
          <cell r="D203">
            <v>20</v>
          </cell>
          <cell r="E203">
            <v>1</v>
          </cell>
          <cell r="F203">
            <v>3</v>
          </cell>
          <cell r="G203">
            <v>5</v>
          </cell>
          <cell r="H203">
            <v>5000</v>
          </cell>
          <cell r="I203">
            <v>5200</v>
          </cell>
          <cell r="J203">
            <v>521</v>
          </cell>
          <cell r="L203">
            <v>2</v>
          </cell>
          <cell r="M203" t="str">
            <v>Equipos y aparatos audiovisuales</v>
          </cell>
          <cell r="N203">
            <v>0</v>
          </cell>
          <cell r="O203">
            <v>0</v>
          </cell>
          <cell r="P203">
            <v>0</v>
          </cell>
        </row>
        <row r="204">
          <cell r="B204" t="str">
            <v>1355000520052112</v>
          </cell>
          <cell r="C204">
            <v>2023</v>
          </cell>
          <cell r="D204">
            <v>20</v>
          </cell>
          <cell r="E204">
            <v>1</v>
          </cell>
          <cell r="F204">
            <v>3</v>
          </cell>
          <cell r="G204">
            <v>5</v>
          </cell>
          <cell r="H204">
            <v>5000</v>
          </cell>
          <cell r="I204">
            <v>5200</v>
          </cell>
          <cell r="J204">
            <v>521</v>
          </cell>
          <cell r="K204">
            <v>1</v>
          </cell>
          <cell r="L204">
            <v>2</v>
          </cell>
          <cell r="M204" t="str">
            <v>Digitalizador de video</v>
          </cell>
          <cell r="N204">
            <v>0</v>
          </cell>
          <cell r="O204">
            <v>0</v>
          </cell>
          <cell r="P204">
            <v>0</v>
          </cell>
          <cell r="Q204" t="str">
            <v>Pieza</v>
          </cell>
        </row>
        <row r="205">
          <cell r="B205" t="str">
            <v>1355000520052122</v>
          </cell>
          <cell r="C205">
            <v>2023</v>
          </cell>
          <cell r="D205">
            <v>20</v>
          </cell>
          <cell r="E205">
            <v>1</v>
          </cell>
          <cell r="F205">
            <v>3</v>
          </cell>
          <cell r="G205">
            <v>5</v>
          </cell>
          <cell r="H205">
            <v>5000</v>
          </cell>
          <cell r="I205">
            <v>5200</v>
          </cell>
          <cell r="J205">
            <v>521</v>
          </cell>
          <cell r="K205">
            <v>2</v>
          </cell>
          <cell r="L205">
            <v>2</v>
          </cell>
          <cell r="M205" t="str">
            <v>Kit de apoyo tecnológico</v>
          </cell>
          <cell r="N205">
            <v>0</v>
          </cell>
          <cell r="O205">
            <v>0</v>
          </cell>
          <cell r="P205">
            <v>0</v>
          </cell>
          <cell r="Q205" t="str">
            <v>Kit</v>
          </cell>
        </row>
        <row r="206">
          <cell r="B206" t="str">
            <v>1355000520052132</v>
          </cell>
          <cell r="C206">
            <v>2023</v>
          </cell>
          <cell r="D206">
            <v>20</v>
          </cell>
          <cell r="E206">
            <v>1</v>
          </cell>
          <cell r="F206">
            <v>3</v>
          </cell>
          <cell r="G206">
            <v>5</v>
          </cell>
          <cell r="H206">
            <v>5000</v>
          </cell>
          <cell r="I206">
            <v>5200</v>
          </cell>
          <cell r="J206">
            <v>521</v>
          </cell>
          <cell r="K206">
            <v>3</v>
          </cell>
          <cell r="L206">
            <v>2</v>
          </cell>
          <cell r="M206" t="str">
            <v>Pantalla led</v>
          </cell>
          <cell r="N206">
            <v>0</v>
          </cell>
          <cell r="O206">
            <v>0</v>
          </cell>
          <cell r="P206">
            <v>0</v>
          </cell>
          <cell r="Q206" t="str">
            <v>Pieza</v>
          </cell>
        </row>
        <row r="207">
          <cell r="B207" t="str">
            <v>135500052005232</v>
          </cell>
          <cell r="C207">
            <v>2023</v>
          </cell>
          <cell r="D207">
            <v>20</v>
          </cell>
          <cell r="E207">
            <v>1</v>
          </cell>
          <cell r="F207">
            <v>3</v>
          </cell>
          <cell r="G207">
            <v>5</v>
          </cell>
          <cell r="H207">
            <v>5000</v>
          </cell>
          <cell r="I207">
            <v>5200</v>
          </cell>
          <cell r="J207">
            <v>523</v>
          </cell>
          <cell r="L207">
            <v>2</v>
          </cell>
          <cell r="M207" t="str">
            <v>Cámaras fotográficas y de video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>1355000520052322</v>
          </cell>
          <cell r="C208">
            <v>2023</v>
          </cell>
          <cell r="D208">
            <v>20</v>
          </cell>
          <cell r="E208">
            <v>1</v>
          </cell>
          <cell r="F208">
            <v>3</v>
          </cell>
          <cell r="G208">
            <v>5</v>
          </cell>
          <cell r="H208">
            <v>5000</v>
          </cell>
          <cell r="I208">
            <v>5200</v>
          </cell>
          <cell r="J208">
            <v>523</v>
          </cell>
          <cell r="K208">
            <v>2</v>
          </cell>
          <cell r="L208">
            <v>2</v>
          </cell>
          <cell r="M208" t="str">
            <v>Kit de cámara oculta</v>
          </cell>
          <cell r="N208">
            <v>0</v>
          </cell>
          <cell r="O208">
            <v>0</v>
          </cell>
          <cell r="P208">
            <v>0</v>
          </cell>
          <cell r="Q208" t="str">
            <v>Kit</v>
          </cell>
        </row>
        <row r="209">
          <cell r="B209" t="str">
            <v>1355000520052362</v>
          </cell>
          <cell r="C209">
            <v>2023</v>
          </cell>
          <cell r="D209">
            <v>20</v>
          </cell>
          <cell r="E209">
            <v>1</v>
          </cell>
          <cell r="F209">
            <v>3</v>
          </cell>
          <cell r="G209">
            <v>5</v>
          </cell>
          <cell r="H209">
            <v>5000</v>
          </cell>
          <cell r="I209">
            <v>5200</v>
          </cell>
          <cell r="J209">
            <v>523</v>
          </cell>
          <cell r="K209">
            <v>6</v>
          </cell>
          <cell r="L209">
            <v>2</v>
          </cell>
          <cell r="M209" t="str">
            <v>Videograbadora</v>
          </cell>
          <cell r="N209">
            <v>0</v>
          </cell>
          <cell r="O209">
            <v>0</v>
          </cell>
          <cell r="P209">
            <v>0</v>
          </cell>
          <cell r="Q209" t="str">
            <v>Pieza</v>
          </cell>
        </row>
        <row r="210">
          <cell r="B210" t="str">
            <v>1355000520052372</v>
          </cell>
          <cell r="C210">
            <v>2023</v>
          </cell>
          <cell r="D210">
            <v>20</v>
          </cell>
          <cell r="E210">
            <v>1</v>
          </cell>
          <cell r="F210">
            <v>3</v>
          </cell>
          <cell r="G210">
            <v>5</v>
          </cell>
          <cell r="H210">
            <v>5000</v>
          </cell>
          <cell r="I210">
            <v>5200</v>
          </cell>
          <cell r="J210">
            <v>523</v>
          </cell>
          <cell r="K210">
            <v>7</v>
          </cell>
          <cell r="L210">
            <v>2</v>
          </cell>
          <cell r="M210" t="str">
            <v>Videoproyector</v>
          </cell>
          <cell r="N210">
            <v>0</v>
          </cell>
          <cell r="O210">
            <v>0</v>
          </cell>
          <cell r="P210">
            <v>0</v>
          </cell>
          <cell r="Q210" t="str">
            <v>Pieza</v>
          </cell>
        </row>
        <row r="211">
          <cell r="B211" t="str">
            <v>135500053002</v>
          </cell>
          <cell r="C211">
            <v>2023</v>
          </cell>
          <cell r="D211">
            <v>20</v>
          </cell>
          <cell r="E211">
            <v>1</v>
          </cell>
          <cell r="F211">
            <v>3</v>
          </cell>
          <cell r="G211">
            <v>5</v>
          </cell>
          <cell r="H211">
            <v>5000</v>
          </cell>
          <cell r="I211">
            <v>5300</v>
          </cell>
          <cell r="L211">
            <v>2</v>
          </cell>
          <cell r="M211" t="str">
            <v xml:space="preserve">Equipo e Instrumental Médico y de Laboratorio </v>
          </cell>
          <cell r="N211">
            <v>0</v>
          </cell>
          <cell r="O211">
            <v>0</v>
          </cell>
          <cell r="P211">
            <v>0</v>
          </cell>
        </row>
        <row r="212">
          <cell r="B212" t="str">
            <v>135500053005312</v>
          </cell>
          <cell r="C212">
            <v>2023</v>
          </cell>
          <cell r="D212">
            <v>20</v>
          </cell>
          <cell r="E212">
            <v>1</v>
          </cell>
          <cell r="F212">
            <v>3</v>
          </cell>
          <cell r="G212">
            <v>5</v>
          </cell>
          <cell r="H212">
            <v>5000</v>
          </cell>
          <cell r="I212">
            <v>5300</v>
          </cell>
          <cell r="J212">
            <v>531</v>
          </cell>
          <cell r="L212">
            <v>2</v>
          </cell>
          <cell r="M212" t="str">
            <v xml:space="preserve">Equipo Médico y de Laboratorio </v>
          </cell>
          <cell r="N212">
            <v>0</v>
          </cell>
          <cell r="O212">
            <v>0</v>
          </cell>
          <cell r="P212">
            <v>0</v>
          </cell>
        </row>
        <row r="213">
          <cell r="B213" t="str">
            <v>1355000530053112</v>
          </cell>
          <cell r="C213">
            <v>2023</v>
          </cell>
          <cell r="D213">
            <v>20</v>
          </cell>
          <cell r="E213">
            <v>1</v>
          </cell>
          <cell r="F213">
            <v>3</v>
          </cell>
          <cell r="G213">
            <v>5</v>
          </cell>
          <cell r="H213">
            <v>5000</v>
          </cell>
          <cell r="I213">
            <v>5300</v>
          </cell>
          <cell r="J213">
            <v>531</v>
          </cell>
          <cell r="K213">
            <v>1</v>
          </cell>
          <cell r="L213">
            <v>2</v>
          </cell>
          <cell r="M213" t="str">
            <v>Analizador de ADN</v>
          </cell>
          <cell r="N213">
            <v>0</v>
          </cell>
          <cell r="O213">
            <v>0</v>
          </cell>
          <cell r="P213">
            <v>0</v>
          </cell>
          <cell r="Q213" t="str">
            <v>Equipo/ Pieza</v>
          </cell>
        </row>
        <row r="214">
          <cell r="B214" t="str">
            <v>1355000530053132</v>
          </cell>
          <cell r="C214">
            <v>2023</v>
          </cell>
          <cell r="D214">
            <v>20</v>
          </cell>
          <cell r="E214">
            <v>1</v>
          </cell>
          <cell r="F214">
            <v>3</v>
          </cell>
          <cell r="G214">
            <v>5</v>
          </cell>
          <cell r="H214">
            <v>5000</v>
          </cell>
          <cell r="I214">
            <v>5300</v>
          </cell>
          <cell r="J214">
            <v>531</v>
          </cell>
          <cell r="K214">
            <v>3</v>
          </cell>
          <cell r="L214">
            <v>2</v>
          </cell>
          <cell r="M214" t="str">
            <v>Centrífuga</v>
          </cell>
          <cell r="N214">
            <v>0</v>
          </cell>
          <cell r="O214">
            <v>0</v>
          </cell>
          <cell r="P214">
            <v>0</v>
          </cell>
          <cell r="Q214" t="str">
            <v>Equipo/ Pieza</v>
          </cell>
        </row>
        <row r="215">
          <cell r="B215" t="str">
            <v>1355000530053142</v>
          </cell>
          <cell r="C215">
            <v>2023</v>
          </cell>
          <cell r="D215">
            <v>20</v>
          </cell>
          <cell r="E215">
            <v>1</v>
          </cell>
          <cell r="F215">
            <v>3</v>
          </cell>
          <cell r="G215">
            <v>5</v>
          </cell>
          <cell r="H215">
            <v>5000</v>
          </cell>
          <cell r="I215">
            <v>5300</v>
          </cell>
          <cell r="J215">
            <v>531</v>
          </cell>
          <cell r="K215">
            <v>4</v>
          </cell>
          <cell r="L215">
            <v>2</v>
          </cell>
          <cell r="M215" t="str">
            <v>Equipo forense para la extracción de ADN</v>
          </cell>
          <cell r="N215">
            <v>0</v>
          </cell>
          <cell r="O215">
            <v>0</v>
          </cell>
          <cell r="P215">
            <v>0</v>
          </cell>
          <cell r="Q215" t="str">
            <v>Equipo/ Pieza</v>
          </cell>
        </row>
        <row r="216">
          <cell r="B216" t="str">
            <v>1355000530053162</v>
          </cell>
          <cell r="C216">
            <v>2023</v>
          </cell>
          <cell r="D216">
            <v>20</v>
          </cell>
          <cell r="E216">
            <v>1</v>
          </cell>
          <cell r="F216">
            <v>3</v>
          </cell>
          <cell r="G216">
            <v>5</v>
          </cell>
          <cell r="H216">
            <v>5000</v>
          </cell>
          <cell r="I216">
            <v>5300</v>
          </cell>
          <cell r="J216">
            <v>531</v>
          </cell>
          <cell r="K216">
            <v>6</v>
          </cell>
          <cell r="L216">
            <v>2</v>
          </cell>
          <cell r="M216" t="str">
            <v>Laboratorio forense portátil</v>
          </cell>
          <cell r="N216">
            <v>0</v>
          </cell>
          <cell r="O216">
            <v>0</v>
          </cell>
          <cell r="P216">
            <v>0</v>
          </cell>
          <cell r="Q216" t="str">
            <v>Equipo/ Pieza</v>
          </cell>
        </row>
        <row r="217">
          <cell r="B217" t="str">
            <v>1355000530053182</v>
          </cell>
          <cell r="C217">
            <v>2023</v>
          </cell>
          <cell r="D217">
            <v>20</v>
          </cell>
          <cell r="E217">
            <v>1</v>
          </cell>
          <cell r="F217">
            <v>3</v>
          </cell>
          <cell r="G217">
            <v>5</v>
          </cell>
          <cell r="H217">
            <v>5000</v>
          </cell>
          <cell r="I217">
            <v>5300</v>
          </cell>
          <cell r="J217">
            <v>531</v>
          </cell>
          <cell r="K217">
            <v>8</v>
          </cell>
          <cell r="L217">
            <v>2</v>
          </cell>
          <cell r="M217" t="str">
            <v>Sistema de luz forense</v>
          </cell>
          <cell r="N217">
            <v>0</v>
          </cell>
          <cell r="O217">
            <v>0</v>
          </cell>
          <cell r="P217">
            <v>0</v>
          </cell>
          <cell r="Q217" t="str">
            <v>Equipo/ Pieza</v>
          </cell>
        </row>
        <row r="218">
          <cell r="B218" t="str">
            <v>135500055002</v>
          </cell>
          <cell r="C218">
            <v>2023</v>
          </cell>
          <cell r="D218">
            <v>20</v>
          </cell>
          <cell r="E218">
            <v>1</v>
          </cell>
          <cell r="F218">
            <v>3</v>
          </cell>
          <cell r="G218">
            <v>5</v>
          </cell>
          <cell r="H218">
            <v>5000</v>
          </cell>
          <cell r="I218">
            <v>5500</v>
          </cell>
          <cell r="L218">
            <v>2</v>
          </cell>
          <cell r="M218" t="str">
            <v>Equipo de Defensa y Seguridad</v>
          </cell>
          <cell r="N218">
            <v>0</v>
          </cell>
          <cell r="O218">
            <v>0</v>
          </cell>
          <cell r="P218">
            <v>0</v>
          </cell>
        </row>
        <row r="219">
          <cell r="B219" t="str">
            <v>135500055005512</v>
          </cell>
          <cell r="C219">
            <v>2023</v>
          </cell>
          <cell r="D219">
            <v>20</v>
          </cell>
          <cell r="E219">
            <v>1</v>
          </cell>
          <cell r="F219">
            <v>3</v>
          </cell>
          <cell r="G219">
            <v>5</v>
          </cell>
          <cell r="H219">
            <v>5000</v>
          </cell>
          <cell r="I219">
            <v>5500</v>
          </cell>
          <cell r="J219">
            <v>551</v>
          </cell>
          <cell r="L219">
            <v>2</v>
          </cell>
          <cell r="M219" t="str">
            <v>Equipo de defensa y seguridad</v>
          </cell>
          <cell r="N219">
            <v>0</v>
          </cell>
          <cell r="O219">
            <v>0</v>
          </cell>
          <cell r="P219">
            <v>0</v>
          </cell>
        </row>
        <row r="220">
          <cell r="B220" t="str">
            <v>1355000550055112</v>
          </cell>
          <cell r="C220">
            <v>2023</v>
          </cell>
          <cell r="D220">
            <v>20</v>
          </cell>
          <cell r="E220">
            <v>1</v>
          </cell>
          <cell r="F220">
            <v>3</v>
          </cell>
          <cell r="G220">
            <v>5</v>
          </cell>
          <cell r="H220">
            <v>5000</v>
          </cell>
          <cell r="I220">
            <v>5500</v>
          </cell>
          <cell r="J220">
            <v>551</v>
          </cell>
          <cell r="K220">
            <v>1</v>
          </cell>
          <cell r="L220">
            <v>2</v>
          </cell>
          <cell r="M220" t="str">
            <v>Cámara telescópica</v>
          </cell>
          <cell r="N220">
            <v>0</v>
          </cell>
          <cell r="O220">
            <v>0</v>
          </cell>
          <cell r="P220">
            <v>0</v>
          </cell>
          <cell r="Q220" t="str">
            <v>Pieza</v>
          </cell>
        </row>
        <row r="221">
          <cell r="B221" t="str">
            <v>1355000550055122</v>
          </cell>
          <cell r="C221">
            <v>2023</v>
          </cell>
          <cell r="D221">
            <v>20</v>
          </cell>
          <cell r="E221">
            <v>1</v>
          </cell>
          <cell r="F221">
            <v>3</v>
          </cell>
          <cell r="G221">
            <v>5</v>
          </cell>
          <cell r="H221">
            <v>5000</v>
          </cell>
          <cell r="I221">
            <v>5500</v>
          </cell>
          <cell r="J221">
            <v>551</v>
          </cell>
          <cell r="K221">
            <v>2</v>
          </cell>
          <cell r="L221">
            <v>2</v>
          </cell>
          <cell r="M221" t="str">
            <v>Fibra óptica táctica</v>
          </cell>
          <cell r="N221">
            <v>0</v>
          </cell>
          <cell r="O221">
            <v>0</v>
          </cell>
          <cell r="P221">
            <v>0</v>
          </cell>
          <cell r="Q221" t="str">
            <v>Pieza</v>
          </cell>
        </row>
        <row r="222">
          <cell r="B222" t="str">
            <v>1355000550055132</v>
          </cell>
          <cell r="C222">
            <v>2023</v>
          </cell>
          <cell r="D222">
            <v>20</v>
          </cell>
          <cell r="E222">
            <v>1</v>
          </cell>
          <cell r="F222">
            <v>3</v>
          </cell>
          <cell r="G222">
            <v>5</v>
          </cell>
          <cell r="H222">
            <v>5000</v>
          </cell>
          <cell r="I222">
            <v>5500</v>
          </cell>
          <cell r="J222">
            <v>551</v>
          </cell>
          <cell r="K222">
            <v>3</v>
          </cell>
          <cell r="L222">
            <v>2</v>
          </cell>
          <cell r="M222" t="str">
            <v>Kit de entrada táctica</v>
          </cell>
          <cell r="N222">
            <v>0</v>
          </cell>
          <cell r="O222">
            <v>0</v>
          </cell>
          <cell r="P222">
            <v>0</v>
          </cell>
          <cell r="Q222" t="str">
            <v>Kit</v>
          </cell>
        </row>
        <row r="223">
          <cell r="B223" t="str">
            <v>1355000550055142</v>
          </cell>
          <cell r="C223">
            <v>2023</v>
          </cell>
          <cell r="D223">
            <v>20</v>
          </cell>
          <cell r="E223">
            <v>1</v>
          </cell>
          <cell r="F223">
            <v>3</v>
          </cell>
          <cell r="G223">
            <v>5</v>
          </cell>
          <cell r="H223">
            <v>5000</v>
          </cell>
          <cell r="I223">
            <v>5500</v>
          </cell>
          <cell r="J223">
            <v>551</v>
          </cell>
          <cell r="K223">
            <v>4</v>
          </cell>
          <cell r="L223">
            <v>2</v>
          </cell>
          <cell r="M223" t="str">
            <v>Lentes térmicos</v>
          </cell>
          <cell r="N223">
            <v>0</v>
          </cell>
          <cell r="O223">
            <v>0</v>
          </cell>
          <cell r="P223">
            <v>0</v>
          </cell>
          <cell r="Q223" t="str">
            <v>Pieza</v>
          </cell>
        </row>
        <row r="224">
          <cell r="B224" t="str">
            <v>135500056002</v>
          </cell>
          <cell r="C224">
            <v>2023</v>
          </cell>
          <cell r="D224">
            <v>20</v>
          </cell>
          <cell r="E224">
            <v>1</v>
          </cell>
          <cell r="F224">
            <v>3</v>
          </cell>
          <cell r="G224">
            <v>5</v>
          </cell>
          <cell r="H224">
            <v>5000</v>
          </cell>
          <cell r="I224">
            <v>5600</v>
          </cell>
          <cell r="L224">
            <v>2</v>
          </cell>
          <cell r="M224" t="str">
            <v>Maquinas, Otros Equipos y Herramientas</v>
          </cell>
          <cell r="N224">
            <v>16814248</v>
          </cell>
          <cell r="O224">
            <v>0</v>
          </cell>
          <cell r="P224">
            <v>16814248</v>
          </cell>
        </row>
        <row r="225">
          <cell r="B225" t="str">
            <v>135500056005652</v>
          </cell>
          <cell r="C225">
            <v>2023</v>
          </cell>
          <cell r="D225">
            <v>20</v>
          </cell>
          <cell r="E225">
            <v>1</v>
          </cell>
          <cell r="F225">
            <v>3</v>
          </cell>
          <cell r="G225">
            <v>5</v>
          </cell>
          <cell r="H225">
            <v>5000</v>
          </cell>
          <cell r="I225">
            <v>5600</v>
          </cell>
          <cell r="J225">
            <v>565</v>
          </cell>
          <cell r="L225">
            <v>2</v>
          </cell>
          <cell r="M225" t="str">
            <v>Equipo de comunicación y telecomunicación</v>
          </cell>
          <cell r="N225">
            <v>16814248</v>
          </cell>
          <cell r="O225">
            <v>0</v>
          </cell>
          <cell r="P225">
            <v>16814248</v>
          </cell>
        </row>
        <row r="226">
          <cell r="B226" t="str">
            <v>1355000560056512</v>
          </cell>
          <cell r="C226">
            <v>2023</v>
          </cell>
          <cell r="D226">
            <v>20</v>
          </cell>
          <cell r="E226">
            <v>1</v>
          </cell>
          <cell r="F226">
            <v>3</v>
          </cell>
          <cell r="G226">
            <v>5</v>
          </cell>
          <cell r="H226">
            <v>5000</v>
          </cell>
          <cell r="I226">
            <v>5600</v>
          </cell>
          <cell r="J226">
            <v>565</v>
          </cell>
          <cell r="K226">
            <v>1</v>
          </cell>
          <cell r="L226">
            <v>2</v>
          </cell>
          <cell r="M226" t="str">
            <v>Control de grabación</v>
          </cell>
          <cell r="N226">
            <v>0</v>
          </cell>
          <cell r="O226">
            <v>0</v>
          </cell>
          <cell r="P226">
            <v>0</v>
          </cell>
          <cell r="Q226" t="str">
            <v>Pieza</v>
          </cell>
        </row>
        <row r="227">
          <cell r="B227" t="str">
            <v>1355000560056522</v>
          </cell>
          <cell r="C227">
            <v>2023</v>
          </cell>
          <cell r="D227">
            <v>20</v>
          </cell>
          <cell r="E227">
            <v>1</v>
          </cell>
          <cell r="F227">
            <v>3</v>
          </cell>
          <cell r="G227">
            <v>5</v>
          </cell>
          <cell r="H227">
            <v>5000</v>
          </cell>
          <cell r="I227">
            <v>5600</v>
          </cell>
          <cell r="J227">
            <v>565</v>
          </cell>
          <cell r="K227">
            <v>2</v>
          </cell>
          <cell r="L227">
            <v>2</v>
          </cell>
          <cell r="M227" t="str">
            <v>Eliminador de frecuencia</v>
          </cell>
          <cell r="N227">
            <v>0</v>
          </cell>
          <cell r="O227">
            <v>0</v>
          </cell>
          <cell r="P227">
            <v>0</v>
          </cell>
          <cell r="Q227" t="str">
            <v>Pieza</v>
          </cell>
        </row>
        <row r="228">
          <cell r="B228" t="str">
            <v>1355000560056532</v>
          </cell>
          <cell r="C228">
            <v>2023</v>
          </cell>
          <cell r="D228">
            <v>20</v>
          </cell>
          <cell r="E228">
            <v>1</v>
          </cell>
          <cell r="F228">
            <v>3</v>
          </cell>
          <cell r="G228">
            <v>5</v>
          </cell>
          <cell r="H228">
            <v>5000</v>
          </cell>
          <cell r="I228">
            <v>5600</v>
          </cell>
          <cell r="J228">
            <v>565</v>
          </cell>
          <cell r="K228">
            <v>3</v>
          </cell>
          <cell r="L228">
            <v>2</v>
          </cell>
          <cell r="M228" t="str">
            <v>Equipo de radiocomunicación con GPS</v>
          </cell>
          <cell r="N228">
            <v>0</v>
          </cell>
          <cell r="O228">
            <v>0</v>
          </cell>
          <cell r="P228">
            <v>0</v>
          </cell>
          <cell r="Q228" t="str">
            <v>Pieza</v>
          </cell>
        </row>
        <row r="229">
          <cell r="B229" t="str">
            <v>1355000560056542</v>
          </cell>
          <cell r="C229">
            <v>2023</v>
          </cell>
          <cell r="D229">
            <v>20</v>
          </cell>
          <cell r="E229">
            <v>1</v>
          </cell>
          <cell r="F229">
            <v>3</v>
          </cell>
          <cell r="G229">
            <v>5</v>
          </cell>
          <cell r="H229">
            <v>5000</v>
          </cell>
          <cell r="I229">
            <v>5600</v>
          </cell>
          <cell r="J229">
            <v>565</v>
          </cell>
          <cell r="K229">
            <v>4</v>
          </cell>
          <cell r="L229">
            <v>2</v>
          </cell>
          <cell r="M229" t="str">
            <v>Equipo de reconocimiento facial</v>
          </cell>
          <cell r="N229">
            <v>0</v>
          </cell>
          <cell r="O229">
            <v>0</v>
          </cell>
          <cell r="P229">
            <v>0</v>
          </cell>
          <cell r="Q229" t="str">
            <v>Pieza</v>
          </cell>
        </row>
        <row r="230">
          <cell r="B230" t="str">
            <v>1355000560056552</v>
          </cell>
          <cell r="C230">
            <v>2023</v>
          </cell>
          <cell r="D230">
            <v>20</v>
          </cell>
          <cell r="E230">
            <v>1</v>
          </cell>
          <cell r="F230">
            <v>3</v>
          </cell>
          <cell r="G230">
            <v>5</v>
          </cell>
          <cell r="H230">
            <v>5000</v>
          </cell>
          <cell r="I230">
            <v>5600</v>
          </cell>
          <cell r="J230">
            <v>565</v>
          </cell>
          <cell r="K230">
            <v>5</v>
          </cell>
          <cell r="L230">
            <v>2</v>
          </cell>
          <cell r="M230" t="str">
            <v xml:space="preserve">Equipo forense para extracción física y decodificación de información (Extracción de información de teléfonos) </v>
          </cell>
          <cell r="N230">
            <v>0</v>
          </cell>
          <cell r="O230">
            <v>0</v>
          </cell>
          <cell r="P230">
            <v>0</v>
          </cell>
          <cell r="Q230" t="str">
            <v>Pieza</v>
          </cell>
        </row>
        <row r="231">
          <cell r="B231" t="str">
            <v>1355000560056562</v>
          </cell>
          <cell r="C231">
            <v>2023</v>
          </cell>
          <cell r="D231">
            <v>20</v>
          </cell>
          <cell r="E231">
            <v>1</v>
          </cell>
          <cell r="F231">
            <v>3</v>
          </cell>
          <cell r="G231">
            <v>5</v>
          </cell>
          <cell r="H231">
            <v>5000</v>
          </cell>
          <cell r="I231">
            <v>5600</v>
          </cell>
          <cell r="J231">
            <v>565</v>
          </cell>
          <cell r="K231">
            <v>6</v>
          </cell>
          <cell r="L231">
            <v>2</v>
          </cell>
          <cell r="M231" t="str">
            <v>Equipo GPS</v>
          </cell>
          <cell r="N231">
            <v>0</v>
          </cell>
          <cell r="O231">
            <v>0</v>
          </cell>
          <cell r="P231">
            <v>0</v>
          </cell>
          <cell r="Q231" t="str">
            <v>Pieza</v>
          </cell>
        </row>
        <row r="232">
          <cell r="B232" t="str">
            <v>1355000560056572</v>
          </cell>
          <cell r="C232">
            <v>2023</v>
          </cell>
          <cell r="D232">
            <v>20</v>
          </cell>
          <cell r="E232">
            <v>1</v>
          </cell>
          <cell r="F232">
            <v>3</v>
          </cell>
          <cell r="G232">
            <v>5</v>
          </cell>
          <cell r="H232">
            <v>5000</v>
          </cell>
          <cell r="I232">
            <v>5600</v>
          </cell>
          <cell r="J232">
            <v>565</v>
          </cell>
          <cell r="K232">
            <v>7</v>
          </cell>
          <cell r="L232">
            <v>2</v>
          </cell>
          <cell r="M232" t="str">
            <v>Equipo táctico de comunicación</v>
          </cell>
          <cell r="N232">
            <v>0</v>
          </cell>
          <cell r="O232">
            <v>0</v>
          </cell>
          <cell r="P232">
            <v>0</v>
          </cell>
          <cell r="Q232" t="str">
            <v>Pieza</v>
          </cell>
        </row>
        <row r="233">
          <cell r="B233" t="str">
            <v>1355000560056582</v>
          </cell>
          <cell r="C233">
            <v>2023</v>
          </cell>
          <cell r="D233">
            <v>20</v>
          </cell>
          <cell r="E233">
            <v>1</v>
          </cell>
          <cell r="F233">
            <v>3</v>
          </cell>
          <cell r="G233">
            <v>5</v>
          </cell>
          <cell r="H233">
            <v>5000</v>
          </cell>
          <cell r="I233">
            <v>5600</v>
          </cell>
          <cell r="J233">
            <v>565</v>
          </cell>
          <cell r="K233">
            <v>8</v>
          </cell>
          <cell r="L233">
            <v>2</v>
          </cell>
          <cell r="M233" t="str">
            <v xml:space="preserve">Equipo última milla </v>
          </cell>
          <cell r="N233">
            <v>16814248</v>
          </cell>
          <cell r="O233">
            <v>0</v>
          </cell>
          <cell r="P233">
            <v>16814248</v>
          </cell>
          <cell r="Q233" t="str">
            <v>Pieza</v>
          </cell>
          <cell r="R233">
            <v>1</v>
          </cell>
        </row>
        <row r="234">
          <cell r="B234" t="str">
            <v>1355000560056592</v>
          </cell>
          <cell r="C234">
            <v>2023</v>
          </cell>
          <cell r="D234">
            <v>20</v>
          </cell>
          <cell r="E234">
            <v>1</v>
          </cell>
          <cell r="F234">
            <v>3</v>
          </cell>
          <cell r="G234">
            <v>5</v>
          </cell>
          <cell r="H234">
            <v>5000</v>
          </cell>
          <cell r="I234">
            <v>5600</v>
          </cell>
          <cell r="J234">
            <v>565</v>
          </cell>
          <cell r="K234">
            <v>9</v>
          </cell>
          <cell r="L234">
            <v>2</v>
          </cell>
          <cell r="M234" t="str">
            <v>Kit de micrófono y receptor UHF</v>
          </cell>
          <cell r="N234">
            <v>0</v>
          </cell>
          <cell r="O234">
            <v>0</v>
          </cell>
          <cell r="P234">
            <v>0</v>
          </cell>
          <cell r="Q234" t="str">
            <v>Kit</v>
          </cell>
        </row>
        <row r="235">
          <cell r="B235" t="str">
            <v>13550005600565102</v>
          </cell>
          <cell r="C235">
            <v>2023</v>
          </cell>
          <cell r="D235">
            <v>20</v>
          </cell>
          <cell r="E235">
            <v>1</v>
          </cell>
          <cell r="F235">
            <v>3</v>
          </cell>
          <cell r="G235">
            <v>5</v>
          </cell>
          <cell r="H235">
            <v>5000</v>
          </cell>
          <cell r="I235">
            <v>5600</v>
          </cell>
          <cell r="J235">
            <v>565</v>
          </cell>
          <cell r="K235">
            <v>10</v>
          </cell>
          <cell r="L235">
            <v>2</v>
          </cell>
          <cell r="M235" t="str">
            <v>Kit radio de comunicación táctico</v>
          </cell>
          <cell r="N235">
            <v>0</v>
          </cell>
          <cell r="O235">
            <v>0</v>
          </cell>
          <cell r="P235">
            <v>0</v>
          </cell>
          <cell r="Q235" t="str">
            <v>Kit</v>
          </cell>
        </row>
        <row r="236">
          <cell r="B236" t="str">
            <v>13550005600565112</v>
          </cell>
          <cell r="C236">
            <v>2023</v>
          </cell>
          <cell r="D236">
            <v>20</v>
          </cell>
          <cell r="E236">
            <v>1</v>
          </cell>
          <cell r="F236">
            <v>3</v>
          </cell>
          <cell r="G236">
            <v>5</v>
          </cell>
          <cell r="H236">
            <v>5000</v>
          </cell>
          <cell r="I236">
            <v>5600</v>
          </cell>
          <cell r="J236">
            <v>565</v>
          </cell>
          <cell r="K236">
            <v>11</v>
          </cell>
          <cell r="L236">
            <v>2</v>
          </cell>
          <cell r="M236" t="str">
            <v>Laboratorio forense de audio</v>
          </cell>
          <cell r="N236">
            <v>0</v>
          </cell>
          <cell r="O236">
            <v>0</v>
          </cell>
          <cell r="P236">
            <v>0</v>
          </cell>
          <cell r="Q236" t="str">
            <v>Equipo/ Pieza</v>
          </cell>
        </row>
        <row r="237">
          <cell r="B237" t="str">
            <v>13550005600565122</v>
          </cell>
          <cell r="C237">
            <v>2023</v>
          </cell>
          <cell r="D237">
            <v>20</v>
          </cell>
          <cell r="E237">
            <v>1</v>
          </cell>
          <cell r="F237">
            <v>3</v>
          </cell>
          <cell r="G237">
            <v>5</v>
          </cell>
          <cell r="H237">
            <v>5000</v>
          </cell>
          <cell r="I237">
            <v>5600</v>
          </cell>
          <cell r="J237">
            <v>565</v>
          </cell>
          <cell r="K237">
            <v>12</v>
          </cell>
          <cell r="L237">
            <v>2</v>
          </cell>
          <cell r="M237" t="str">
            <v xml:space="preserve">Navegador Satelital </v>
          </cell>
          <cell r="N237">
            <v>0</v>
          </cell>
          <cell r="O237">
            <v>0</v>
          </cell>
          <cell r="P237">
            <v>0</v>
          </cell>
          <cell r="Q237" t="str">
            <v>Equipo/ Pieza</v>
          </cell>
        </row>
        <row r="238">
          <cell r="B238" t="str">
            <v>13550005600565132</v>
          </cell>
          <cell r="C238">
            <v>2023</v>
          </cell>
          <cell r="D238">
            <v>20</v>
          </cell>
          <cell r="E238">
            <v>1</v>
          </cell>
          <cell r="F238">
            <v>3</v>
          </cell>
          <cell r="G238">
            <v>5</v>
          </cell>
          <cell r="H238">
            <v>5000</v>
          </cell>
          <cell r="I238">
            <v>5600</v>
          </cell>
          <cell r="J238">
            <v>565</v>
          </cell>
          <cell r="K238">
            <v>13</v>
          </cell>
          <cell r="L238">
            <v>2</v>
          </cell>
          <cell r="M238" t="str">
            <v xml:space="preserve">Radar de penetración </v>
          </cell>
          <cell r="N238">
            <v>0</v>
          </cell>
          <cell r="O238">
            <v>0</v>
          </cell>
          <cell r="P238">
            <v>0</v>
          </cell>
          <cell r="Q238" t="str">
            <v>Equipo/ Pieza</v>
          </cell>
        </row>
        <row r="239">
          <cell r="B239" t="str">
            <v>13550005600565142</v>
          </cell>
          <cell r="C239">
            <v>2023</v>
          </cell>
          <cell r="D239">
            <v>20</v>
          </cell>
          <cell r="E239">
            <v>1</v>
          </cell>
          <cell r="F239">
            <v>3</v>
          </cell>
          <cell r="G239">
            <v>5</v>
          </cell>
          <cell r="H239">
            <v>5000</v>
          </cell>
          <cell r="I239">
            <v>5600</v>
          </cell>
          <cell r="J239">
            <v>565</v>
          </cell>
          <cell r="K239">
            <v>14</v>
          </cell>
          <cell r="L239">
            <v>2</v>
          </cell>
          <cell r="M239" t="str">
            <v xml:space="preserve">Rastreador y/o localizador </v>
          </cell>
          <cell r="N239">
            <v>0</v>
          </cell>
          <cell r="O239">
            <v>0</v>
          </cell>
          <cell r="P239">
            <v>0</v>
          </cell>
          <cell r="Q239" t="str">
            <v>Equipo/ Pieza</v>
          </cell>
        </row>
        <row r="240">
          <cell r="B240" t="str">
            <v>13550005600565152</v>
          </cell>
          <cell r="C240">
            <v>2023</v>
          </cell>
          <cell r="D240">
            <v>20</v>
          </cell>
          <cell r="E240">
            <v>1</v>
          </cell>
          <cell r="F240">
            <v>3</v>
          </cell>
          <cell r="G240">
            <v>5</v>
          </cell>
          <cell r="H240">
            <v>5000</v>
          </cell>
          <cell r="I240">
            <v>5600</v>
          </cell>
          <cell r="J240">
            <v>565</v>
          </cell>
          <cell r="K240">
            <v>15</v>
          </cell>
          <cell r="L240">
            <v>2</v>
          </cell>
          <cell r="M240" t="str">
            <v xml:space="preserve">Sistema de análisis forense para extracción de información de teléfonos celulares </v>
          </cell>
          <cell r="N240">
            <v>0</v>
          </cell>
          <cell r="O240">
            <v>0</v>
          </cell>
          <cell r="P240">
            <v>0</v>
          </cell>
          <cell r="Q240" t="str">
            <v>Equipo/ Pieza</v>
          </cell>
        </row>
        <row r="241">
          <cell r="B241" t="str">
            <v>13550005600565162</v>
          </cell>
          <cell r="C241">
            <v>2023</v>
          </cell>
          <cell r="D241">
            <v>20</v>
          </cell>
          <cell r="E241">
            <v>1</v>
          </cell>
          <cell r="F241">
            <v>3</v>
          </cell>
          <cell r="G241">
            <v>5</v>
          </cell>
          <cell r="H241">
            <v>5000</v>
          </cell>
          <cell r="I241">
            <v>5600</v>
          </cell>
          <cell r="J241">
            <v>565</v>
          </cell>
          <cell r="K241">
            <v>16</v>
          </cell>
          <cell r="L241">
            <v>2</v>
          </cell>
          <cell r="M241" t="str">
            <v>Sistema de análisis para muestreo (GFM)</v>
          </cell>
          <cell r="N241">
            <v>0</v>
          </cell>
          <cell r="O241">
            <v>0</v>
          </cell>
          <cell r="P241">
            <v>0</v>
          </cell>
          <cell r="Q241" t="str">
            <v>Equipo/ Pieza</v>
          </cell>
        </row>
        <row r="242">
          <cell r="B242" t="str">
            <v>13550005600565172</v>
          </cell>
          <cell r="C242">
            <v>2023</v>
          </cell>
          <cell r="D242">
            <v>20</v>
          </cell>
          <cell r="E242">
            <v>1</v>
          </cell>
          <cell r="F242">
            <v>3</v>
          </cell>
          <cell r="G242">
            <v>5</v>
          </cell>
          <cell r="H242">
            <v>5000</v>
          </cell>
          <cell r="I242">
            <v>5600</v>
          </cell>
          <cell r="J242">
            <v>565</v>
          </cell>
          <cell r="K242">
            <v>17</v>
          </cell>
          <cell r="L242">
            <v>2</v>
          </cell>
          <cell r="M242" t="str">
            <v>Sistema de intercomunicación</v>
          </cell>
          <cell r="N242">
            <v>0</v>
          </cell>
          <cell r="O242">
            <v>0</v>
          </cell>
          <cell r="P242">
            <v>0</v>
          </cell>
          <cell r="Q242" t="str">
            <v>Equipo/ Pieza</v>
          </cell>
        </row>
        <row r="243">
          <cell r="B243" t="str">
            <v>13550005600565182</v>
          </cell>
          <cell r="C243">
            <v>2023</v>
          </cell>
          <cell r="D243">
            <v>20</v>
          </cell>
          <cell r="E243">
            <v>1</v>
          </cell>
          <cell r="F243">
            <v>3</v>
          </cell>
          <cell r="G243">
            <v>5</v>
          </cell>
          <cell r="H243">
            <v>5000</v>
          </cell>
          <cell r="I243">
            <v>5600</v>
          </cell>
          <cell r="J243">
            <v>565</v>
          </cell>
          <cell r="K243">
            <v>18</v>
          </cell>
          <cell r="L243">
            <v>2</v>
          </cell>
          <cell r="M243" t="str">
            <v>Equipo Sistema Cellebrite de Análisis Forense</v>
          </cell>
          <cell r="N243">
            <v>0</v>
          </cell>
          <cell r="O243">
            <v>0</v>
          </cell>
          <cell r="P243">
            <v>0</v>
          </cell>
          <cell r="Q243" t="str">
            <v>Equipo</v>
          </cell>
        </row>
        <row r="244">
          <cell r="B244" t="str">
            <v>13550005600565192</v>
          </cell>
          <cell r="C244">
            <v>2023</v>
          </cell>
          <cell r="D244">
            <v>20</v>
          </cell>
          <cell r="E244">
            <v>1</v>
          </cell>
          <cell r="F244">
            <v>3</v>
          </cell>
          <cell r="G244">
            <v>5</v>
          </cell>
          <cell r="H244">
            <v>5000</v>
          </cell>
          <cell r="I244">
            <v>5600</v>
          </cell>
          <cell r="J244">
            <v>565</v>
          </cell>
          <cell r="K244">
            <v>19</v>
          </cell>
          <cell r="L244">
            <v>2</v>
          </cell>
          <cell r="M244" t="str">
            <v>Equipo especializado (Ubicación de teléfonos celulares)</v>
          </cell>
          <cell r="N244">
            <v>0</v>
          </cell>
          <cell r="O244">
            <v>0</v>
          </cell>
          <cell r="P244">
            <v>0</v>
          </cell>
          <cell r="Q244" t="str">
            <v>Equipo</v>
          </cell>
        </row>
        <row r="245">
          <cell r="B245" t="str">
            <v>135500056005662</v>
          </cell>
          <cell r="C245">
            <v>2023</v>
          </cell>
          <cell r="D245">
            <v>20</v>
          </cell>
          <cell r="E245">
            <v>1</v>
          </cell>
          <cell r="F245">
            <v>3</v>
          </cell>
          <cell r="G245">
            <v>5</v>
          </cell>
          <cell r="H245">
            <v>5000</v>
          </cell>
          <cell r="I245">
            <v>5600</v>
          </cell>
          <cell r="J245">
            <v>566</v>
          </cell>
          <cell r="L245">
            <v>2</v>
          </cell>
          <cell r="M245" t="str">
            <v xml:space="preserve">Equipos de generación eléctrica, aparatos y accesorios eléctricos </v>
          </cell>
          <cell r="N245">
            <v>0</v>
          </cell>
          <cell r="O245">
            <v>0</v>
          </cell>
          <cell r="P245">
            <v>0</v>
          </cell>
        </row>
        <row r="246">
          <cell r="B246" t="str">
            <v>1355000560056612</v>
          </cell>
          <cell r="C246">
            <v>2023</v>
          </cell>
          <cell r="D246">
            <v>20</v>
          </cell>
          <cell r="E246">
            <v>1</v>
          </cell>
          <cell r="F246">
            <v>3</v>
          </cell>
          <cell r="G246">
            <v>5</v>
          </cell>
          <cell r="H246">
            <v>5000</v>
          </cell>
          <cell r="I246">
            <v>5600</v>
          </cell>
          <cell r="J246">
            <v>566</v>
          </cell>
          <cell r="K246">
            <v>1</v>
          </cell>
          <cell r="L246">
            <v>2</v>
          </cell>
          <cell r="M246" t="str">
            <v xml:space="preserve">Convertidor senoidal para onda </v>
          </cell>
          <cell r="N246">
            <v>0</v>
          </cell>
          <cell r="O246">
            <v>0</v>
          </cell>
          <cell r="P246">
            <v>0</v>
          </cell>
          <cell r="Q246" t="str">
            <v>Pieza</v>
          </cell>
        </row>
        <row r="247">
          <cell r="B247" t="str">
            <v>135500056005692</v>
          </cell>
          <cell r="C247">
            <v>2023</v>
          </cell>
          <cell r="D247">
            <v>20</v>
          </cell>
          <cell r="E247">
            <v>1</v>
          </cell>
          <cell r="F247">
            <v>3</v>
          </cell>
          <cell r="G247">
            <v>5</v>
          </cell>
          <cell r="H247">
            <v>5000</v>
          </cell>
          <cell r="I247">
            <v>5600</v>
          </cell>
          <cell r="J247">
            <v>569</v>
          </cell>
          <cell r="L247">
            <v>2</v>
          </cell>
          <cell r="M247" t="str">
            <v>Otros Equipos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>1355000560056912</v>
          </cell>
          <cell r="C248">
            <v>2023</v>
          </cell>
          <cell r="D248">
            <v>20</v>
          </cell>
          <cell r="E248">
            <v>1</v>
          </cell>
          <cell r="F248">
            <v>3</v>
          </cell>
          <cell r="G248">
            <v>5</v>
          </cell>
          <cell r="H248">
            <v>5000</v>
          </cell>
          <cell r="I248">
            <v>5600</v>
          </cell>
          <cell r="J248">
            <v>569</v>
          </cell>
          <cell r="K248">
            <v>1</v>
          </cell>
          <cell r="L248">
            <v>2</v>
          </cell>
          <cell r="M248" t="str">
            <v>Caja inhibidora</v>
          </cell>
          <cell r="N248">
            <v>0</v>
          </cell>
          <cell r="O248">
            <v>0</v>
          </cell>
          <cell r="P248">
            <v>0</v>
          </cell>
          <cell r="Q248" t="str">
            <v>Pieza</v>
          </cell>
        </row>
        <row r="249">
          <cell r="B249" t="str">
            <v>135500059002</v>
          </cell>
          <cell r="C249">
            <v>2023</v>
          </cell>
          <cell r="D249">
            <v>20</v>
          </cell>
          <cell r="E249">
            <v>1</v>
          </cell>
          <cell r="F249">
            <v>3</v>
          </cell>
          <cell r="G249">
            <v>5</v>
          </cell>
          <cell r="H249">
            <v>5000</v>
          </cell>
          <cell r="I249">
            <v>5900</v>
          </cell>
          <cell r="L249">
            <v>2</v>
          </cell>
          <cell r="M249" t="str">
            <v>Activos Intangibles</v>
          </cell>
          <cell r="N249">
            <v>0</v>
          </cell>
          <cell r="O249">
            <v>0</v>
          </cell>
          <cell r="P249">
            <v>0</v>
          </cell>
        </row>
        <row r="250">
          <cell r="B250" t="str">
            <v>135500059005912</v>
          </cell>
          <cell r="C250">
            <v>2023</v>
          </cell>
          <cell r="D250">
            <v>20</v>
          </cell>
          <cell r="E250">
            <v>1</v>
          </cell>
          <cell r="F250">
            <v>3</v>
          </cell>
          <cell r="G250">
            <v>5</v>
          </cell>
          <cell r="H250">
            <v>5000</v>
          </cell>
          <cell r="I250">
            <v>5900</v>
          </cell>
          <cell r="J250">
            <v>591</v>
          </cell>
          <cell r="L250">
            <v>2</v>
          </cell>
          <cell r="M250" t="str">
            <v>Software</v>
          </cell>
          <cell r="N250">
            <v>0</v>
          </cell>
          <cell r="O250">
            <v>0</v>
          </cell>
          <cell r="P250">
            <v>0</v>
          </cell>
        </row>
        <row r="251">
          <cell r="B251" t="str">
            <v>1355000590059112</v>
          </cell>
          <cell r="C251">
            <v>2023</v>
          </cell>
          <cell r="D251">
            <v>20</v>
          </cell>
          <cell r="E251">
            <v>1</v>
          </cell>
          <cell r="F251">
            <v>3</v>
          </cell>
          <cell r="G251">
            <v>5</v>
          </cell>
          <cell r="H251">
            <v>5000</v>
          </cell>
          <cell r="I251">
            <v>5900</v>
          </cell>
          <cell r="J251">
            <v>591</v>
          </cell>
          <cell r="K251">
            <v>1</v>
          </cell>
          <cell r="L251">
            <v>2</v>
          </cell>
          <cell r="M251" t="str">
            <v>Buscador de información en fuentes Wed</v>
          </cell>
          <cell r="N251">
            <v>0</v>
          </cell>
          <cell r="O251">
            <v>0</v>
          </cell>
          <cell r="P251">
            <v>0</v>
          </cell>
          <cell r="Q251" t="str">
            <v>Licencia</v>
          </cell>
        </row>
        <row r="252">
          <cell r="B252" t="str">
            <v>1355000590059122</v>
          </cell>
          <cell r="C252">
            <v>2023</v>
          </cell>
          <cell r="D252">
            <v>20</v>
          </cell>
          <cell r="E252">
            <v>1</v>
          </cell>
          <cell r="F252">
            <v>3</v>
          </cell>
          <cell r="G252">
            <v>5</v>
          </cell>
          <cell r="H252">
            <v>5000</v>
          </cell>
          <cell r="I252">
            <v>5900</v>
          </cell>
          <cell r="J252">
            <v>591</v>
          </cell>
          <cell r="K252">
            <v>2</v>
          </cell>
          <cell r="L252">
            <v>2</v>
          </cell>
          <cell r="M252" t="str">
            <v>Software de geolocalización</v>
          </cell>
          <cell r="N252">
            <v>0</v>
          </cell>
          <cell r="O252">
            <v>0</v>
          </cell>
          <cell r="P252">
            <v>0</v>
          </cell>
          <cell r="Q252" t="str">
            <v>Licencia</v>
          </cell>
        </row>
        <row r="253">
          <cell r="B253" t="str">
            <v>1355000590059132</v>
          </cell>
          <cell r="C253">
            <v>2023</v>
          </cell>
          <cell r="D253">
            <v>20</v>
          </cell>
          <cell r="E253">
            <v>1</v>
          </cell>
          <cell r="F253">
            <v>3</v>
          </cell>
          <cell r="G253">
            <v>5</v>
          </cell>
          <cell r="H253">
            <v>5000</v>
          </cell>
          <cell r="I253">
            <v>5900</v>
          </cell>
          <cell r="J253">
            <v>591</v>
          </cell>
          <cell r="K253">
            <v>3</v>
          </cell>
          <cell r="L253">
            <v>2</v>
          </cell>
          <cell r="M253" t="str">
            <v xml:space="preserve">Software de limpieza y análisis geográfico de información telefónica </v>
          </cell>
          <cell r="N253">
            <v>0</v>
          </cell>
          <cell r="O253">
            <v>0</v>
          </cell>
          <cell r="P253">
            <v>0</v>
          </cell>
          <cell r="Q253" t="str">
            <v>Licencia</v>
          </cell>
        </row>
        <row r="254">
          <cell r="B254" t="str">
            <v>1355000590059142</v>
          </cell>
          <cell r="C254">
            <v>2023</v>
          </cell>
          <cell r="D254">
            <v>20</v>
          </cell>
          <cell r="E254">
            <v>1</v>
          </cell>
          <cell r="F254">
            <v>3</v>
          </cell>
          <cell r="G254">
            <v>5</v>
          </cell>
          <cell r="H254">
            <v>5000</v>
          </cell>
          <cell r="I254">
            <v>5900</v>
          </cell>
          <cell r="J254">
            <v>591</v>
          </cell>
          <cell r="K254">
            <v>4</v>
          </cell>
          <cell r="L254">
            <v>2</v>
          </cell>
          <cell r="M254" t="str">
            <v xml:space="preserve">Software para cargas/montar imágenes o archivos de evidencia digital </v>
          </cell>
          <cell r="N254">
            <v>0</v>
          </cell>
          <cell r="O254">
            <v>0</v>
          </cell>
          <cell r="P254">
            <v>0</v>
          </cell>
          <cell r="Q254" t="str">
            <v>Licencia</v>
          </cell>
        </row>
        <row r="255">
          <cell r="B255" t="str">
            <v>1355000590059152</v>
          </cell>
          <cell r="C255">
            <v>2023</v>
          </cell>
          <cell r="D255">
            <v>20</v>
          </cell>
          <cell r="E255">
            <v>1</v>
          </cell>
          <cell r="F255">
            <v>3</v>
          </cell>
          <cell r="G255">
            <v>5</v>
          </cell>
          <cell r="H255">
            <v>5000</v>
          </cell>
          <cell r="I255">
            <v>5900</v>
          </cell>
          <cell r="J255">
            <v>591</v>
          </cell>
          <cell r="K255">
            <v>5</v>
          </cell>
          <cell r="L255">
            <v>2</v>
          </cell>
          <cell r="M255" t="str">
            <v>Software de análisis de código de hexadecimal</v>
          </cell>
          <cell r="N255">
            <v>0</v>
          </cell>
          <cell r="O255">
            <v>0</v>
          </cell>
          <cell r="P255">
            <v>0</v>
          </cell>
          <cell r="Q255" t="str">
            <v>Licencia</v>
          </cell>
        </row>
        <row r="256">
          <cell r="B256" t="str">
            <v>1355000590059162</v>
          </cell>
          <cell r="C256">
            <v>2023</v>
          </cell>
          <cell r="D256">
            <v>20</v>
          </cell>
          <cell r="E256">
            <v>1</v>
          </cell>
          <cell r="F256">
            <v>3</v>
          </cell>
          <cell r="G256">
            <v>5</v>
          </cell>
          <cell r="H256">
            <v>5000</v>
          </cell>
          <cell r="I256">
            <v>5900</v>
          </cell>
          <cell r="J256">
            <v>591</v>
          </cell>
          <cell r="K256">
            <v>6</v>
          </cell>
          <cell r="L256">
            <v>2</v>
          </cell>
          <cell r="M256" t="str">
            <v>Software de detención de estenografía</v>
          </cell>
          <cell r="N256">
            <v>0</v>
          </cell>
          <cell r="O256">
            <v>0</v>
          </cell>
          <cell r="P256">
            <v>0</v>
          </cell>
          <cell r="Q256" t="str">
            <v>Licencia</v>
          </cell>
        </row>
        <row r="257">
          <cell r="B257" t="str">
            <v>1355000590059172</v>
          </cell>
          <cell r="C257">
            <v>2023</v>
          </cell>
          <cell r="D257">
            <v>20</v>
          </cell>
          <cell r="E257">
            <v>1</v>
          </cell>
          <cell r="F257">
            <v>3</v>
          </cell>
          <cell r="G257">
            <v>5</v>
          </cell>
          <cell r="H257">
            <v>5000</v>
          </cell>
          <cell r="I257">
            <v>5900</v>
          </cell>
          <cell r="J257">
            <v>591</v>
          </cell>
          <cell r="K257">
            <v>7</v>
          </cell>
          <cell r="L257">
            <v>2</v>
          </cell>
          <cell r="M257" t="str">
            <v>Software para realizar análisis de voz</v>
          </cell>
          <cell r="N257">
            <v>0</v>
          </cell>
          <cell r="O257">
            <v>0</v>
          </cell>
          <cell r="P257">
            <v>0</v>
          </cell>
          <cell r="Q257" t="str">
            <v>Licencia</v>
          </cell>
        </row>
        <row r="258">
          <cell r="B258" t="str">
            <v>1355000590059182</v>
          </cell>
          <cell r="C258">
            <v>2023</v>
          </cell>
          <cell r="D258">
            <v>20</v>
          </cell>
          <cell r="E258">
            <v>1</v>
          </cell>
          <cell r="F258">
            <v>3</v>
          </cell>
          <cell r="G258">
            <v>5</v>
          </cell>
          <cell r="H258">
            <v>5000</v>
          </cell>
          <cell r="I258">
            <v>5900</v>
          </cell>
          <cell r="J258">
            <v>591</v>
          </cell>
          <cell r="K258">
            <v>8</v>
          </cell>
          <cell r="L258">
            <v>2</v>
          </cell>
          <cell r="M258" t="str">
            <v>Software Oxygen Forensic Detective</v>
          </cell>
          <cell r="N258">
            <v>0</v>
          </cell>
          <cell r="O258">
            <v>0</v>
          </cell>
          <cell r="P258">
            <v>0</v>
          </cell>
          <cell r="Q258" t="str">
            <v>Licencia</v>
          </cell>
        </row>
        <row r="259">
          <cell r="B259" t="str">
            <v>1355000590059192</v>
          </cell>
          <cell r="C259">
            <v>2023</v>
          </cell>
          <cell r="D259">
            <v>20</v>
          </cell>
          <cell r="E259">
            <v>1</v>
          </cell>
          <cell r="F259">
            <v>3</v>
          </cell>
          <cell r="G259">
            <v>5</v>
          </cell>
          <cell r="H259">
            <v>5000</v>
          </cell>
          <cell r="I259">
            <v>5900</v>
          </cell>
          <cell r="J259">
            <v>591</v>
          </cell>
          <cell r="K259">
            <v>9</v>
          </cell>
          <cell r="L259">
            <v>2</v>
          </cell>
          <cell r="M259" t="str">
            <v>Software Magnet AXIOM</v>
          </cell>
          <cell r="N259">
            <v>0</v>
          </cell>
          <cell r="O259">
            <v>0</v>
          </cell>
          <cell r="P259">
            <v>0</v>
          </cell>
          <cell r="Q259" t="str">
            <v>Licencia</v>
          </cell>
        </row>
        <row r="260">
          <cell r="B260" t="str">
            <v>13550005900591102</v>
          </cell>
          <cell r="C260">
            <v>2023</v>
          </cell>
          <cell r="D260">
            <v>20</v>
          </cell>
          <cell r="E260">
            <v>1</v>
          </cell>
          <cell r="F260">
            <v>3</v>
          </cell>
          <cell r="G260">
            <v>5</v>
          </cell>
          <cell r="H260">
            <v>5000</v>
          </cell>
          <cell r="I260">
            <v>5900</v>
          </cell>
          <cell r="J260">
            <v>591</v>
          </cell>
          <cell r="K260">
            <v>10</v>
          </cell>
          <cell r="L260">
            <v>2</v>
          </cell>
          <cell r="M260" t="str">
            <v xml:space="preserve">Software de almacenamiento de muestras de voz y grabación con voz </v>
          </cell>
          <cell r="N260">
            <v>0</v>
          </cell>
          <cell r="O260">
            <v>0</v>
          </cell>
          <cell r="P260">
            <v>0</v>
          </cell>
          <cell r="Q260" t="str">
            <v>Licencia</v>
          </cell>
        </row>
        <row r="261">
          <cell r="B261" t="str">
            <v>13550005900591112</v>
          </cell>
          <cell r="C261">
            <v>2023</v>
          </cell>
          <cell r="D261">
            <v>20</v>
          </cell>
          <cell r="E261">
            <v>1</v>
          </cell>
          <cell r="F261">
            <v>3</v>
          </cell>
          <cell r="G261">
            <v>5</v>
          </cell>
          <cell r="H261">
            <v>5000</v>
          </cell>
          <cell r="I261">
            <v>5900</v>
          </cell>
          <cell r="J261">
            <v>591</v>
          </cell>
          <cell r="K261">
            <v>11</v>
          </cell>
          <cell r="L261">
            <v>2</v>
          </cell>
          <cell r="M261" t="str">
            <v>Software Gio Basic Sistem</v>
          </cell>
          <cell r="N261">
            <v>0</v>
          </cell>
          <cell r="O261">
            <v>0</v>
          </cell>
          <cell r="P261">
            <v>0</v>
          </cell>
          <cell r="Q261" t="str">
            <v>Licencia</v>
          </cell>
        </row>
        <row r="262">
          <cell r="B262" t="str">
            <v>1353</v>
          </cell>
          <cell r="C262">
            <v>2023</v>
          </cell>
          <cell r="D262">
            <v>20</v>
          </cell>
          <cell r="E262">
            <v>1</v>
          </cell>
          <cell r="F262">
            <v>3</v>
          </cell>
          <cell r="G262">
            <v>5</v>
          </cell>
          <cell r="L262">
            <v>3</v>
          </cell>
          <cell r="M262" t="str">
            <v>c) Unidades de investigación del delito para policía estatal y municipal</v>
          </cell>
          <cell r="N262">
            <v>600000</v>
          </cell>
          <cell r="O262">
            <v>0</v>
          </cell>
          <cell r="P262">
            <v>600000</v>
          </cell>
        </row>
        <row r="263">
          <cell r="B263" t="str">
            <v>13530003</v>
          </cell>
          <cell r="C263">
            <v>2023</v>
          </cell>
          <cell r="D263">
            <v>20</v>
          </cell>
          <cell r="E263">
            <v>1</v>
          </cell>
          <cell r="F263">
            <v>3</v>
          </cell>
          <cell r="G263">
            <v>5</v>
          </cell>
          <cell r="H263">
            <v>3000</v>
          </cell>
          <cell r="L263">
            <v>3</v>
          </cell>
          <cell r="M263" t="str">
            <v>Servicios Generales</v>
          </cell>
          <cell r="N263">
            <v>0</v>
          </cell>
          <cell r="O263">
            <v>0</v>
          </cell>
          <cell r="P263">
            <v>0</v>
          </cell>
          <cell r="Q263" t="str">
            <v/>
          </cell>
        </row>
        <row r="264">
          <cell r="B264" t="str">
            <v>135300033003</v>
          </cell>
          <cell r="C264">
            <v>2023</v>
          </cell>
          <cell r="D264">
            <v>20</v>
          </cell>
          <cell r="E264">
            <v>1</v>
          </cell>
          <cell r="F264">
            <v>3</v>
          </cell>
          <cell r="G264">
            <v>5</v>
          </cell>
          <cell r="H264">
            <v>3000</v>
          </cell>
          <cell r="I264">
            <v>3300</v>
          </cell>
          <cell r="L264">
            <v>3</v>
          </cell>
          <cell r="M264" t="str">
            <v>Servicios Profesionales, Científicos, Técnicos y Otros Servicios</v>
          </cell>
          <cell r="N264">
            <v>0</v>
          </cell>
          <cell r="O264">
            <v>0</v>
          </cell>
          <cell r="P264">
            <v>0</v>
          </cell>
          <cell r="Q264" t="str">
            <v/>
          </cell>
        </row>
        <row r="265">
          <cell r="B265" t="str">
            <v>135300033003333</v>
          </cell>
          <cell r="C265">
            <v>2023</v>
          </cell>
          <cell r="D265">
            <v>20</v>
          </cell>
          <cell r="E265">
            <v>1</v>
          </cell>
          <cell r="F265">
            <v>3</v>
          </cell>
          <cell r="G265">
            <v>5</v>
          </cell>
          <cell r="H265">
            <v>3000</v>
          </cell>
          <cell r="I265">
            <v>3300</v>
          </cell>
          <cell r="J265">
            <v>333</v>
          </cell>
          <cell r="L265">
            <v>3</v>
          </cell>
          <cell r="M265" t="str">
            <v>Servicios de consultoría administrativa, procesos, técnica y en tecnologías de la información</v>
          </cell>
          <cell r="N265">
            <v>0</v>
          </cell>
          <cell r="O265">
            <v>0</v>
          </cell>
          <cell r="P265">
            <v>0</v>
          </cell>
          <cell r="Q265" t="str">
            <v/>
          </cell>
        </row>
        <row r="266">
          <cell r="B266" t="str">
            <v>1353000330033313</v>
          </cell>
          <cell r="C266">
            <v>2023</v>
          </cell>
          <cell r="D266">
            <v>20</v>
          </cell>
          <cell r="E266">
            <v>1</v>
          </cell>
          <cell r="F266">
            <v>3</v>
          </cell>
          <cell r="G266">
            <v>5</v>
          </cell>
          <cell r="H266">
            <v>3000</v>
          </cell>
          <cell r="I266">
            <v>3300</v>
          </cell>
          <cell r="J266">
            <v>333</v>
          </cell>
          <cell r="K266">
            <v>1</v>
          </cell>
          <cell r="L266">
            <v>3</v>
          </cell>
          <cell r="M266" t="str">
            <v>Servicio de evaluación integral para el desarrollo de instrumentos tecnológicos locales</v>
          </cell>
          <cell r="N266">
            <v>0</v>
          </cell>
          <cell r="O266">
            <v>0</v>
          </cell>
          <cell r="P266">
            <v>0</v>
          </cell>
          <cell r="Q266" t="str">
            <v>Servicio</v>
          </cell>
        </row>
        <row r="267">
          <cell r="B267" t="str">
            <v>13550003</v>
          </cell>
          <cell r="C267">
            <v>2023</v>
          </cell>
          <cell r="D267">
            <v>20</v>
          </cell>
          <cell r="E267">
            <v>1</v>
          </cell>
          <cell r="F267">
            <v>3</v>
          </cell>
          <cell r="G267">
            <v>5</v>
          </cell>
          <cell r="H267">
            <v>5000</v>
          </cell>
          <cell r="L267">
            <v>3</v>
          </cell>
          <cell r="M267" t="str">
            <v>Bienes Muebles, Inmuebles e Intangibles</v>
          </cell>
          <cell r="N267">
            <v>600000</v>
          </cell>
          <cell r="O267">
            <v>0</v>
          </cell>
          <cell r="P267">
            <v>600000</v>
          </cell>
        </row>
        <row r="268">
          <cell r="B268" t="str">
            <v>135500051003</v>
          </cell>
          <cell r="C268">
            <v>2023</v>
          </cell>
          <cell r="D268">
            <v>20</v>
          </cell>
          <cell r="E268">
            <v>1</v>
          </cell>
          <cell r="F268">
            <v>3</v>
          </cell>
          <cell r="G268">
            <v>5</v>
          </cell>
          <cell r="H268">
            <v>5000</v>
          </cell>
          <cell r="I268">
            <v>5100</v>
          </cell>
          <cell r="L268">
            <v>3</v>
          </cell>
          <cell r="M268" t="str">
            <v>Mobiliario y Equipo de Administración</v>
          </cell>
          <cell r="N268">
            <v>600000</v>
          </cell>
          <cell r="O268">
            <v>0</v>
          </cell>
          <cell r="P268">
            <v>600000</v>
          </cell>
        </row>
        <row r="269">
          <cell r="B269" t="str">
            <v>135500051005153</v>
          </cell>
          <cell r="C269">
            <v>2023</v>
          </cell>
          <cell r="D269">
            <v>20</v>
          </cell>
          <cell r="E269">
            <v>1</v>
          </cell>
          <cell r="F269">
            <v>3</v>
          </cell>
          <cell r="G269">
            <v>5</v>
          </cell>
          <cell r="H269">
            <v>5000</v>
          </cell>
          <cell r="I269">
            <v>5100</v>
          </cell>
          <cell r="J269">
            <v>515</v>
          </cell>
          <cell r="L269">
            <v>3</v>
          </cell>
          <cell r="M269" t="str">
            <v>Equipo de cómputo y de tecnologías de la información</v>
          </cell>
          <cell r="N269">
            <v>600000</v>
          </cell>
          <cell r="O269">
            <v>0</v>
          </cell>
          <cell r="P269">
            <v>600000</v>
          </cell>
          <cell r="Q269" t="str">
            <v/>
          </cell>
        </row>
        <row r="270">
          <cell r="B270" t="str">
            <v>1355000510051513</v>
          </cell>
          <cell r="C270">
            <v>2023</v>
          </cell>
          <cell r="D270">
            <v>20</v>
          </cell>
          <cell r="E270">
            <v>1</v>
          </cell>
          <cell r="F270">
            <v>3</v>
          </cell>
          <cell r="G270">
            <v>5</v>
          </cell>
          <cell r="H270">
            <v>5000</v>
          </cell>
          <cell r="I270">
            <v>5100</v>
          </cell>
          <cell r="J270">
            <v>515</v>
          </cell>
          <cell r="K270">
            <v>1</v>
          </cell>
          <cell r="L270">
            <v>3</v>
          </cell>
          <cell r="M270" t="str">
            <v>Plotter</v>
          </cell>
          <cell r="N270">
            <v>0</v>
          </cell>
          <cell r="O270">
            <v>0</v>
          </cell>
          <cell r="P270">
            <v>0</v>
          </cell>
          <cell r="Q270" t="str">
            <v>Pieza</v>
          </cell>
        </row>
        <row r="271">
          <cell r="B271" t="str">
            <v>1355000510051523</v>
          </cell>
          <cell r="C271">
            <v>2023</v>
          </cell>
          <cell r="D271">
            <v>20</v>
          </cell>
          <cell r="E271">
            <v>1</v>
          </cell>
          <cell r="F271">
            <v>3</v>
          </cell>
          <cell r="G271">
            <v>5</v>
          </cell>
          <cell r="H271">
            <v>5000</v>
          </cell>
          <cell r="I271">
            <v>5100</v>
          </cell>
          <cell r="J271">
            <v>515</v>
          </cell>
          <cell r="K271">
            <v>2</v>
          </cell>
          <cell r="L271">
            <v>3</v>
          </cell>
          <cell r="M271" t="str">
            <v>Servidor de cómputo</v>
          </cell>
          <cell r="N271">
            <v>0</v>
          </cell>
          <cell r="O271">
            <v>0</v>
          </cell>
          <cell r="P271">
            <v>0</v>
          </cell>
          <cell r="Q271" t="str">
            <v>Pieza</v>
          </cell>
        </row>
        <row r="272">
          <cell r="B272" t="str">
            <v>1355000510051533</v>
          </cell>
          <cell r="C272">
            <v>2023</v>
          </cell>
          <cell r="D272">
            <v>20</v>
          </cell>
          <cell r="E272">
            <v>1</v>
          </cell>
          <cell r="F272">
            <v>3</v>
          </cell>
          <cell r="G272">
            <v>5</v>
          </cell>
          <cell r="H272">
            <v>5000</v>
          </cell>
          <cell r="I272">
            <v>5100</v>
          </cell>
          <cell r="J272">
            <v>515</v>
          </cell>
          <cell r="K272">
            <v>3</v>
          </cell>
          <cell r="L272">
            <v>3</v>
          </cell>
          <cell r="M272" t="str">
            <v>Sistema de almacenamiento de datos</v>
          </cell>
          <cell r="N272">
            <v>0</v>
          </cell>
          <cell r="O272">
            <v>0</v>
          </cell>
          <cell r="P272">
            <v>0</v>
          </cell>
          <cell r="Q272" t="str">
            <v>Pieza</v>
          </cell>
        </row>
        <row r="273">
          <cell r="B273" t="str">
            <v>1355000510051543</v>
          </cell>
          <cell r="C273">
            <v>2023</v>
          </cell>
          <cell r="D273">
            <v>20</v>
          </cell>
          <cell r="E273">
            <v>1</v>
          </cell>
          <cell r="F273">
            <v>3</v>
          </cell>
          <cell r="G273">
            <v>5</v>
          </cell>
          <cell r="H273">
            <v>5000</v>
          </cell>
          <cell r="I273">
            <v>5100</v>
          </cell>
          <cell r="J273">
            <v>515</v>
          </cell>
          <cell r="K273">
            <v>4</v>
          </cell>
          <cell r="L273">
            <v>3</v>
          </cell>
          <cell r="M273" t="str">
            <v>Unidad de almacenamiento de datos</v>
          </cell>
          <cell r="N273">
            <v>0</v>
          </cell>
          <cell r="O273">
            <v>0</v>
          </cell>
          <cell r="P273">
            <v>0</v>
          </cell>
          <cell r="Q273" t="str">
            <v>Pieza</v>
          </cell>
        </row>
        <row r="274">
          <cell r="B274" t="str">
            <v>1355000510051553</v>
          </cell>
          <cell r="C274">
            <v>2023</v>
          </cell>
          <cell r="D274">
            <v>20</v>
          </cell>
          <cell r="E274">
            <v>1</v>
          </cell>
          <cell r="F274">
            <v>3</v>
          </cell>
          <cell r="G274">
            <v>5</v>
          </cell>
          <cell r="H274">
            <v>5000</v>
          </cell>
          <cell r="I274">
            <v>5100</v>
          </cell>
          <cell r="J274">
            <v>515</v>
          </cell>
          <cell r="K274">
            <v>5</v>
          </cell>
          <cell r="L274">
            <v>3</v>
          </cell>
          <cell r="M274" t="str">
            <v>Unidad de protección y respaldo de energía (UPS)</v>
          </cell>
          <cell r="N274">
            <v>0</v>
          </cell>
          <cell r="O274">
            <v>0</v>
          </cell>
          <cell r="P274">
            <v>0</v>
          </cell>
          <cell r="Q274" t="str">
            <v>Pieza</v>
          </cell>
        </row>
        <row r="275">
          <cell r="B275" t="str">
            <v>1355000510051563</v>
          </cell>
          <cell r="C275">
            <v>2023</v>
          </cell>
          <cell r="D275">
            <v>20</v>
          </cell>
          <cell r="E275">
            <v>1</v>
          </cell>
          <cell r="F275">
            <v>3</v>
          </cell>
          <cell r="G275">
            <v>5</v>
          </cell>
          <cell r="H275">
            <v>5000</v>
          </cell>
          <cell r="I275">
            <v>5100</v>
          </cell>
          <cell r="J275">
            <v>515</v>
          </cell>
          <cell r="K275">
            <v>6</v>
          </cell>
          <cell r="L275">
            <v>3</v>
          </cell>
          <cell r="M275" t="str">
            <v>Computadora de escitorio</v>
          </cell>
          <cell r="N275">
            <v>600000</v>
          </cell>
          <cell r="O275">
            <v>0</v>
          </cell>
          <cell r="P275">
            <v>600000</v>
          </cell>
          <cell r="Q275" t="str">
            <v>Pieza</v>
          </cell>
          <cell r="R275">
            <v>30</v>
          </cell>
        </row>
        <row r="276">
          <cell r="B276" t="str">
            <v>135500051005193</v>
          </cell>
          <cell r="C276">
            <v>2023</v>
          </cell>
          <cell r="D276">
            <v>20</v>
          </cell>
          <cell r="E276">
            <v>1</v>
          </cell>
          <cell r="F276">
            <v>3</v>
          </cell>
          <cell r="G276">
            <v>5</v>
          </cell>
          <cell r="H276">
            <v>5000</v>
          </cell>
          <cell r="I276">
            <v>5100</v>
          </cell>
          <cell r="J276">
            <v>519</v>
          </cell>
          <cell r="L276">
            <v>3</v>
          </cell>
          <cell r="M276" t="str">
            <v>Otros mobiliarios y equipos de administración</v>
          </cell>
          <cell r="N276">
            <v>0</v>
          </cell>
          <cell r="O276">
            <v>0</v>
          </cell>
          <cell r="P276">
            <v>0</v>
          </cell>
          <cell r="Q276" t="str">
            <v/>
          </cell>
        </row>
        <row r="277">
          <cell r="B277" t="str">
            <v>1355000510051913</v>
          </cell>
          <cell r="C277">
            <v>2023</v>
          </cell>
          <cell r="D277">
            <v>20</v>
          </cell>
          <cell r="E277">
            <v>1</v>
          </cell>
          <cell r="F277">
            <v>3</v>
          </cell>
          <cell r="G277">
            <v>5</v>
          </cell>
          <cell r="H277">
            <v>5000</v>
          </cell>
          <cell r="I277">
            <v>5100</v>
          </cell>
          <cell r="J277">
            <v>519</v>
          </cell>
          <cell r="K277">
            <v>1</v>
          </cell>
          <cell r="L277">
            <v>3</v>
          </cell>
          <cell r="M277" t="str">
            <v>Circuito Cerrado de Televisión (CCTV)</v>
          </cell>
          <cell r="N277">
            <v>0</v>
          </cell>
          <cell r="O277">
            <v>0</v>
          </cell>
          <cell r="P277">
            <v>0</v>
          </cell>
          <cell r="Q277" t="str">
            <v>Pieza</v>
          </cell>
        </row>
        <row r="278">
          <cell r="B278" t="str">
            <v>135500052003</v>
          </cell>
          <cell r="C278">
            <v>2023</v>
          </cell>
          <cell r="D278">
            <v>20</v>
          </cell>
          <cell r="E278">
            <v>1</v>
          </cell>
          <cell r="F278">
            <v>3</v>
          </cell>
          <cell r="G278">
            <v>5</v>
          </cell>
          <cell r="H278">
            <v>5000</v>
          </cell>
          <cell r="I278">
            <v>5200</v>
          </cell>
          <cell r="L278">
            <v>3</v>
          </cell>
          <cell r="M278" t="str">
            <v>Mobiliario y Equipo Educacional y Recreativo</v>
          </cell>
          <cell r="N278">
            <v>0</v>
          </cell>
          <cell r="O278">
            <v>0</v>
          </cell>
          <cell r="P278">
            <v>0</v>
          </cell>
          <cell r="Q278" t="str">
            <v/>
          </cell>
        </row>
        <row r="279">
          <cell r="B279" t="str">
            <v>135500052005213</v>
          </cell>
          <cell r="C279">
            <v>2023</v>
          </cell>
          <cell r="D279">
            <v>20</v>
          </cell>
          <cell r="E279">
            <v>1</v>
          </cell>
          <cell r="F279">
            <v>3</v>
          </cell>
          <cell r="G279">
            <v>5</v>
          </cell>
          <cell r="H279">
            <v>5000</v>
          </cell>
          <cell r="I279">
            <v>5200</v>
          </cell>
          <cell r="J279">
            <v>521</v>
          </cell>
          <cell r="L279">
            <v>3</v>
          </cell>
          <cell r="M279" t="str">
            <v>Equipos y aparatos audiovisuales</v>
          </cell>
          <cell r="N279">
            <v>0</v>
          </cell>
          <cell r="O279">
            <v>0</v>
          </cell>
          <cell r="P279">
            <v>0</v>
          </cell>
          <cell r="Q279" t="str">
            <v/>
          </cell>
        </row>
        <row r="280">
          <cell r="B280" t="str">
            <v>1355000520052113</v>
          </cell>
          <cell r="C280">
            <v>2023</v>
          </cell>
          <cell r="D280">
            <v>20</v>
          </cell>
          <cell r="E280">
            <v>1</v>
          </cell>
          <cell r="F280">
            <v>3</v>
          </cell>
          <cell r="G280">
            <v>5</v>
          </cell>
          <cell r="H280">
            <v>5000</v>
          </cell>
          <cell r="I280">
            <v>5200</v>
          </cell>
          <cell r="J280">
            <v>521</v>
          </cell>
          <cell r="K280">
            <v>1</v>
          </cell>
          <cell r="L280">
            <v>3</v>
          </cell>
          <cell r="M280" t="str">
            <v>Digitalizador de video</v>
          </cell>
          <cell r="N280">
            <v>0</v>
          </cell>
          <cell r="O280">
            <v>0</v>
          </cell>
          <cell r="P280">
            <v>0</v>
          </cell>
          <cell r="Q280" t="str">
            <v>Equipo/ Pieza</v>
          </cell>
        </row>
        <row r="281">
          <cell r="B281" t="str">
            <v>1355000520052123</v>
          </cell>
          <cell r="C281">
            <v>2023</v>
          </cell>
          <cell r="D281">
            <v>20</v>
          </cell>
          <cell r="E281">
            <v>1</v>
          </cell>
          <cell r="F281">
            <v>3</v>
          </cell>
          <cell r="G281">
            <v>5</v>
          </cell>
          <cell r="H281">
            <v>5000</v>
          </cell>
          <cell r="I281">
            <v>5200</v>
          </cell>
          <cell r="J281">
            <v>521</v>
          </cell>
          <cell r="K281">
            <v>2</v>
          </cell>
          <cell r="L281">
            <v>3</v>
          </cell>
          <cell r="M281" t="str">
            <v xml:space="preserve">Equipo e Instalación de audio y video para sala de entrevistas y sistema de grabación </v>
          </cell>
          <cell r="N281">
            <v>0</v>
          </cell>
          <cell r="O281">
            <v>0</v>
          </cell>
          <cell r="P281">
            <v>0</v>
          </cell>
          <cell r="Q281" t="str">
            <v>Equipo/ Pieza</v>
          </cell>
        </row>
        <row r="282">
          <cell r="B282" t="str">
            <v>1355000520052133</v>
          </cell>
          <cell r="C282">
            <v>2023</v>
          </cell>
          <cell r="D282">
            <v>20</v>
          </cell>
          <cell r="E282">
            <v>1</v>
          </cell>
          <cell r="F282">
            <v>3</v>
          </cell>
          <cell r="G282">
            <v>5</v>
          </cell>
          <cell r="H282">
            <v>5000</v>
          </cell>
          <cell r="I282">
            <v>5200</v>
          </cell>
          <cell r="J282">
            <v>521</v>
          </cell>
          <cell r="K282">
            <v>3</v>
          </cell>
          <cell r="L282">
            <v>3</v>
          </cell>
          <cell r="M282" t="str">
            <v>Equipo de insonorización para generar sensación de aislamiento en sala de entrevistas</v>
          </cell>
          <cell r="N282">
            <v>0</v>
          </cell>
          <cell r="O282">
            <v>0</v>
          </cell>
          <cell r="P282">
            <v>0</v>
          </cell>
          <cell r="Q282" t="str">
            <v>Equipo/ Pieza</v>
          </cell>
        </row>
        <row r="283">
          <cell r="B283" t="str">
            <v>1355000520052143</v>
          </cell>
          <cell r="C283">
            <v>2023</v>
          </cell>
          <cell r="D283">
            <v>20</v>
          </cell>
          <cell r="E283">
            <v>1</v>
          </cell>
          <cell r="F283">
            <v>3</v>
          </cell>
          <cell r="G283">
            <v>5</v>
          </cell>
          <cell r="H283">
            <v>5000</v>
          </cell>
          <cell r="I283">
            <v>5200</v>
          </cell>
          <cell r="J283">
            <v>521</v>
          </cell>
          <cell r="K283">
            <v>4</v>
          </cell>
          <cell r="L283">
            <v>3</v>
          </cell>
          <cell r="M283" t="str">
            <v>Teléfono interior para comunicación a sala anexo a la sala de entrevista</v>
          </cell>
          <cell r="N283">
            <v>0</v>
          </cell>
          <cell r="O283">
            <v>0</v>
          </cell>
          <cell r="P283">
            <v>0</v>
          </cell>
          <cell r="Q283" t="str">
            <v>Equipo/ Pieza</v>
          </cell>
        </row>
        <row r="284">
          <cell r="B284" t="str">
            <v>1355000520052153</v>
          </cell>
          <cell r="C284">
            <v>2023</v>
          </cell>
          <cell r="D284">
            <v>20</v>
          </cell>
          <cell r="E284">
            <v>1</v>
          </cell>
          <cell r="F284">
            <v>3</v>
          </cell>
          <cell r="G284">
            <v>5</v>
          </cell>
          <cell r="H284">
            <v>5000</v>
          </cell>
          <cell r="I284">
            <v>5200</v>
          </cell>
          <cell r="J284">
            <v>521</v>
          </cell>
          <cell r="K284">
            <v>5</v>
          </cell>
          <cell r="L284">
            <v>3</v>
          </cell>
          <cell r="M284" t="str">
            <v>Timbre oculto de alarma para emergencias (en sala de entrevistas)</v>
          </cell>
          <cell r="N284">
            <v>0</v>
          </cell>
          <cell r="O284">
            <v>0</v>
          </cell>
          <cell r="P284">
            <v>0</v>
          </cell>
          <cell r="Q284" t="str">
            <v>Equipo/ Pieza</v>
          </cell>
        </row>
        <row r="285">
          <cell r="B285" t="str">
            <v>1355000520052163</v>
          </cell>
          <cell r="C285">
            <v>2023</v>
          </cell>
          <cell r="D285">
            <v>20</v>
          </cell>
          <cell r="E285">
            <v>1</v>
          </cell>
          <cell r="F285">
            <v>3</v>
          </cell>
          <cell r="G285">
            <v>5</v>
          </cell>
          <cell r="H285">
            <v>5000</v>
          </cell>
          <cell r="I285">
            <v>5200</v>
          </cell>
          <cell r="J285">
            <v>521</v>
          </cell>
          <cell r="K285">
            <v>6</v>
          </cell>
          <cell r="L285">
            <v>3</v>
          </cell>
          <cell r="M285" t="str">
            <v>Espejo reversible para sala de entrevistas</v>
          </cell>
          <cell r="N285">
            <v>0</v>
          </cell>
          <cell r="O285">
            <v>0</v>
          </cell>
          <cell r="P285">
            <v>0</v>
          </cell>
          <cell r="Q285" t="str">
            <v>Equipo/ Pieza</v>
          </cell>
        </row>
        <row r="286">
          <cell r="B286" t="str">
            <v>1355000520052173</v>
          </cell>
          <cell r="C286">
            <v>2023</v>
          </cell>
          <cell r="D286">
            <v>20</v>
          </cell>
          <cell r="E286">
            <v>1</v>
          </cell>
          <cell r="F286">
            <v>3</v>
          </cell>
          <cell r="G286">
            <v>5</v>
          </cell>
          <cell r="H286">
            <v>5000</v>
          </cell>
          <cell r="I286">
            <v>5200</v>
          </cell>
          <cell r="J286">
            <v>521</v>
          </cell>
          <cell r="K286">
            <v>7</v>
          </cell>
          <cell r="L286">
            <v>3</v>
          </cell>
          <cell r="M286" t="str">
            <v xml:space="preserve">Kit de apoyo tecnológico </v>
          </cell>
          <cell r="N286">
            <v>0</v>
          </cell>
          <cell r="O286">
            <v>0</v>
          </cell>
          <cell r="P286">
            <v>0</v>
          </cell>
          <cell r="Q286" t="str">
            <v>Kit</v>
          </cell>
        </row>
        <row r="287">
          <cell r="B287" t="str">
            <v>1355000520052183</v>
          </cell>
          <cell r="C287">
            <v>2023</v>
          </cell>
          <cell r="D287">
            <v>20</v>
          </cell>
          <cell r="E287">
            <v>1</v>
          </cell>
          <cell r="F287">
            <v>3</v>
          </cell>
          <cell r="G287">
            <v>5</v>
          </cell>
          <cell r="H287">
            <v>5000</v>
          </cell>
          <cell r="I287">
            <v>5200</v>
          </cell>
          <cell r="J287">
            <v>521</v>
          </cell>
          <cell r="K287">
            <v>8</v>
          </cell>
          <cell r="L287">
            <v>3</v>
          </cell>
          <cell r="M287" t="str">
            <v>Pantalla Led</v>
          </cell>
          <cell r="N287">
            <v>0</v>
          </cell>
          <cell r="O287">
            <v>0</v>
          </cell>
          <cell r="P287">
            <v>0</v>
          </cell>
          <cell r="Q287" t="str">
            <v>Equipo/ Pieza</v>
          </cell>
        </row>
        <row r="288">
          <cell r="B288" t="str">
            <v>135500052005233</v>
          </cell>
          <cell r="C288">
            <v>2023</v>
          </cell>
          <cell r="D288">
            <v>20</v>
          </cell>
          <cell r="E288">
            <v>1</v>
          </cell>
          <cell r="F288">
            <v>3</v>
          </cell>
          <cell r="G288">
            <v>5</v>
          </cell>
          <cell r="H288">
            <v>5000</v>
          </cell>
          <cell r="I288">
            <v>5200</v>
          </cell>
          <cell r="J288">
            <v>523</v>
          </cell>
          <cell r="L288">
            <v>3</v>
          </cell>
          <cell r="M288" t="str">
            <v>Cámaras fotográficas y de video</v>
          </cell>
          <cell r="N288">
            <v>0</v>
          </cell>
          <cell r="O288">
            <v>0</v>
          </cell>
          <cell r="P288">
            <v>0</v>
          </cell>
          <cell r="Q288" t="str">
            <v/>
          </cell>
        </row>
        <row r="289">
          <cell r="B289" t="str">
            <v>1355000520052313</v>
          </cell>
          <cell r="C289">
            <v>2023</v>
          </cell>
          <cell r="D289">
            <v>20</v>
          </cell>
          <cell r="E289">
            <v>1</v>
          </cell>
          <cell r="F289">
            <v>3</v>
          </cell>
          <cell r="G289">
            <v>5</v>
          </cell>
          <cell r="H289">
            <v>5000</v>
          </cell>
          <cell r="I289">
            <v>5200</v>
          </cell>
          <cell r="J289">
            <v>523</v>
          </cell>
          <cell r="K289">
            <v>1</v>
          </cell>
          <cell r="L289">
            <v>3</v>
          </cell>
          <cell r="M289" t="str">
            <v>Kit de cámara oculta</v>
          </cell>
          <cell r="N289">
            <v>0</v>
          </cell>
          <cell r="O289">
            <v>0</v>
          </cell>
          <cell r="P289">
            <v>0</v>
          </cell>
          <cell r="Q289" t="str">
            <v>Kit</v>
          </cell>
        </row>
        <row r="290">
          <cell r="B290" t="str">
            <v>1355000520052323</v>
          </cell>
          <cell r="C290">
            <v>2023</v>
          </cell>
          <cell r="D290">
            <v>20</v>
          </cell>
          <cell r="E290">
            <v>1</v>
          </cell>
          <cell r="F290">
            <v>3</v>
          </cell>
          <cell r="G290">
            <v>5</v>
          </cell>
          <cell r="H290">
            <v>5000</v>
          </cell>
          <cell r="I290">
            <v>5200</v>
          </cell>
          <cell r="J290">
            <v>523</v>
          </cell>
          <cell r="K290">
            <v>2</v>
          </cell>
          <cell r="L290">
            <v>3</v>
          </cell>
          <cell r="M290" t="str">
            <v>Videocámara</v>
          </cell>
          <cell r="N290">
            <v>0</v>
          </cell>
          <cell r="O290">
            <v>0</v>
          </cell>
          <cell r="P290">
            <v>0</v>
          </cell>
          <cell r="Q290" t="str">
            <v>Pieza</v>
          </cell>
        </row>
        <row r="291">
          <cell r="B291" t="str">
            <v>1355000520052333</v>
          </cell>
          <cell r="C291">
            <v>2023</v>
          </cell>
          <cell r="D291">
            <v>20</v>
          </cell>
          <cell r="E291">
            <v>1</v>
          </cell>
          <cell r="F291">
            <v>3</v>
          </cell>
          <cell r="G291">
            <v>5</v>
          </cell>
          <cell r="H291">
            <v>5000</v>
          </cell>
          <cell r="I291">
            <v>5200</v>
          </cell>
          <cell r="J291">
            <v>523</v>
          </cell>
          <cell r="K291">
            <v>3</v>
          </cell>
          <cell r="L291">
            <v>3</v>
          </cell>
          <cell r="M291" t="str">
            <v>Videograbadora</v>
          </cell>
          <cell r="N291">
            <v>0</v>
          </cell>
          <cell r="O291">
            <v>0</v>
          </cell>
          <cell r="P291">
            <v>0</v>
          </cell>
          <cell r="Q291" t="str">
            <v>Pieza</v>
          </cell>
        </row>
        <row r="292">
          <cell r="B292" t="str">
            <v>135500055003</v>
          </cell>
          <cell r="C292">
            <v>2023</v>
          </cell>
          <cell r="D292">
            <v>20</v>
          </cell>
          <cell r="E292">
            <v>1</v>
          </cell>
          <cell r="F292">
            <v>3</v>
          </cell>
          <cell r="G292">
            <v>5</v>
          </cell>
          <cell r="H292">
            <v>5000</v>
          </cell>
          <cell r="I292">
            <v>5500</v>
          </cell>
          <cell r="L292">
            <v>3</v>
          </cell>
          <cell r="M292" t="str">
            <v>Equipo de Defensa y Seguridad</v>
          </cell>
          <cell r="N292">
            <v>0</v>
          </cell>
          <cell r="O292">
            <v>0</v>
          </cell>
          <cell r="P292">
            <v>0</v>
          </cell>
          <cell r="Q292" t="str">
            <v/>
          </cell>
        </row>
        <row r="293">
          <cell r="B293" t="str">
            <v>135500055005513</v>
          </cell>
          <cell r="C293">
            <v>2023</v>
          </cell>
          <cell r="D293">
            <v>20</v>
          </cell>
          <cell r="E293">
            <v>1</v>
          </cell>
          <cell r="F293">
            <v>3</v>
          </cell>
          <cell r="G293">
            <v>5</v>
          </cell>
          <cell r="H293">
            <v>5000</v>
          </cell>
          <cell r="I293">
            <v>5500</v>
          </cell>
          <cell r="J293">
            <v>551</v>
          </cell>
          <cell r="L293">
            <v>3</v>
          </cell>
          <cell r="M293" t="str">
            <v>Equipo de defensa y seguridad</v>
          </cell>
          <cell r="N293">
            <v>0</v>
          </cell>
          <cell r="O293">
            <v>0</v>
          </cell>
          <cell r="P293">
            <v>0</v>
          </cell>
          <cell r="Q293" t="str">
            <v/>
          </cell>
        </row>
        <row r="294">
          <cell r="B294" t="str">
            <v>1355000550055113</v>
          </cell>
          <cell r="C294">
            <v>2023</v>
          </cell>
          <cell r="D294">
            <v>20</v>
          </cell>
          <cell r="E294">
            <v>1</v>
          </cell>
          <cell r="F294">
            <v>3</v>
          </cell>
          <cell r="G294">
            <v>5</v>
          </cell>
          <cell r="H294">
            <v>5000</v>
          </cell>
          <cell r="I294">
            <v>5500</v>
          </cell>
          <cell r="J294">
            <v>551</v>
          </cell>
          <cell r="K294">
            <v>1</v>
          </cell>
          <cell r="L294">
            <v>3</v>
          </cell>
          <cell r="M294" t="str">
            <v>Cámara telescópica</v>
          </cell>
          <cell r="N294">
            <v>0</v>
          </cell>
          <cell r="O294">
            <v>0</v>
          </cell>
          <cell r="P294">
            <v>0</v>
          </cell>
          <cell r="Q294" t="str">
            <v>Pieza</v>
          </cell>
        </row>
        <row r="295">
          <cell r="B295" t="str">
            <v>1355000550055123</v>
          </cell>
          <cell r="C295">
            <v>2023</v>
          </cell>
          <cell r="D295">
            <v>20</v>
          </cell>
          <cell r="E295">
            <v>1</v>
          </cell>
          <cell r="F295">
            <v>3</v>
          </cell>
          <cell r="G295">
            <v>5</v>
          </cell>
          <cell r="H295">
            <v>5000</v>
          </cell>
          <cell r="I295">
            <v>5500</v>
          </cell>
          <cell r="J295">
            <v>551</v>
          </cell>
          <cell r="K295">
            <v>2</v>
          </cell>
          <cell r="L295">
            <v>3</v>
          </cell>
          <cell r="M295" t="str">
            <v>Fibra óptica táctica</v>
          </cell>
          <cell r="N295">
            <v>0</v>
          </cell>
          <cell r="O295">
            <v>0</v>
          </cell>
          <cell r="P295">
            <v>0</v>
          </cell>
          <cell r="Q295" t="str">
            <v>Pieza</v>
          </cell>
        </row>
        <row r="296">
          <cell r="B296" t="str">
            <v>1355000550055133</v>
          </cell>
          <cell r="C296">
            <v>2023</v>
          </cell>
          <cell r="D296">
            <v>20</v>
          </cell>
          <cell r="E296">
            <v>1</v>
          </cell>
          <cell r="F296">
            <v>3</v>
          </cell>
          <cell r="G296">
            <v>5</v>
          </cell>
          <cell r="H296">
            <v>5000</v>
          </cell>
          <cell r="I296">
            <v>5500</v>
          </cell>
          <cell r="J296">
            <v>551</v>
          </cell>
          <cell r="K296">
            <v>3</v>
          </cell>
          <cell r="L296">
            <v>3</v>
          </cell>
          <cell r="M296" t="str">
            <v>Lentes térmicos</v>
          </cell>
          <cell r="N296">
            <v>0</v>
          </cell>
          <cell r="O296">
            <v>0</v>
          </cell>
          <cell r="P296">
            <v>0</v>
          </cell>
          <cell r="Q296" t="str">
            <v>Pieza</v>
          </cell>
        </row>
        <row r="297">
          <cell r="B297" t="str">
            <v>135500056003</v>
          </cell>
          <cell r="C297">
            <v>2023</v>
          </cell>
          <cell r="D297">
            <v>20</v>
          </cell>
          <cell r="E297">
            <v>1</v>
          </cell>
          <cell r="F297">
            <v>3</v>
          </cell>
          <cell r="G297">
            <v>5</v>
          </cell>
          <cell r="H297">
            <v>5000</v>
          </cell>
          <cell r="I297">
            <v>5600</v>
          </cell>
          <cell r="L297">
            <v>3</v>
          </cell>
          <cell r="M297" t="str">
            <v>Maquinaria, otros equipos y herramientas</v>
          </cell>
          <cell r="N297">
            <v>0</v>
          </cell>
          <cell r="O297">
            <v>0</v>
          </cell>
          <cell r="P297">
            <v>0</v>
          </cell>
          <cell r="Q297" t="str">
            <v/>
          </cell>
        </row>
        <row r="298">
          <cell r="B298" t="str">
            <v>135500056005653</v>
          </cell>
          <cell r="C298">
            <v>2023</v>
          </cell>
          <cell r="D298">
            <v>20</v>
          </cell>
          <cell r="E298">
            <v>1</v>
          </cell>
          <cell r="F298">
            <v>3</v>
          </cell>
          <cell r="G298">
            <v>5</v>
          </cell>
          <cell r="H298">
            <v>5000</v>
          </cell>
          <cell r="I298">
            <v>5600</v>
          </cell>
          <cell r="J298">
            <v>565</v>
          </cell>
          <cell r="L298">
            <v>3</v>
          </cell>
          <cell r="M298" t="str">
            <v>Equipo de comunicación y telecomunicación</v>
          </cell>
          <cell r="N298">
            <v>0</v>
          </cell>
          <cell r="O298">
            <v>0</v>
          </cell>
          <cell r="P298">
            <v>0</v>
          </cell>
          <cell r="Q298" t="str">
            <v/>
          </cell>
        </row>
        <row r="299">
          <cell r="B299" t="str">
            <v>1355000560056513</v>
          </cell>
          <cell r="C299">
            <v>2023</v>
          </cell>
          <cell r="D299">
            <v>20</v>
          </cell>
          <cell r="E299">
            <v>1</v>
          </cell>
          <cell r="F299">
            <v>3</v>
          </cell>
          <cell r="G299">
            <v>5</v>
          </cell>
          <cell r="H299">
            <v>5000</v>
          </cell>
          <cell r="I299">
            <v>5600</v>
          </cell>
          <cell r="J299">
            <v>565</v>
          </cell>
          <cell r="K299">
            <v>1</v>
          </cell>
          <cell r="L299">
            <v>3</v>
          </cell>
          <cell r="M299" t="str">
            <v>Control de grabación</v>
          </cell>
          <cell r="N299">
            <v>0</v>
          </cell>
          <cell r="O299">
            <v>0</v>
          </cell>
          <cell r="P299">
            <v>0</v>
          </cell>
          <cell r="Q299" t="str">
            <v>Pieza</v>
          </cell>
        </row>
        <row r="300">
          <cell r="B300" t="str">
            <v>1355000560056523</v>
          </cell>
          <cell r="C300">
            <v>2023</v>
          </cell>
          <cell r="D300">
            <v>20</v>
          </cell>
          <cell r="E300">
            <v>1</v>
          </cell>
          <cell r="F300">
            <v>3</v>
          </cell>
          <cell r="G300">
            <v>5</v>
          </cell>
          <cell r="H300">
            <v>5000</v>
          </cell>
          <cell r="I300">
            <v>5600</v>
          </cell>
          <cell r="J300">
            <v>565</v>
          </cell>
          <cell r="K300">
            <v>2</v>
          </cell>
          <cell r="L300">
            <v>3</v>
          </cell>
          <cell r="M300" t="str">
            <v>Eliminador de frecuencia</v>
          </cell>
          <cell r="N300">
            <v>0</v>
          </cell>
          <cell r="O300">
            <v>0</v>
          </cell>
          <cell r="P300">
            <v>0</v>
          </cell>
          <cell r="Q300" t="str">
            <v>Pieza</v>
          </cell>
        </row>
        <row r="301">
          <cell r="B301" t="str">
            <v>1355000560056533</v>
          </cell>
          <cell r="C301">
            <v>2023</v>
          </cell>
          <cell r="D301">
            <v>20</v>
          </cell>
          <cell r="E301">
            <v>1</v>
          </cell>
          <cell r="F301">
            <v>3</v>
          </cell>
          <cell r="G301">
            <v>5</v>
          </cell>
          <cell r="H301">
            <v>5000</v>
          </cell>
          <cell r="I301">
            <v>5600</v>
          </cell>
          <cell r="J301">
            <v>565</v>
          </cell>
          <cell r="K301">
            <v>3</v>
          </cell>
          <cell r="L301">
            <v>3</v>
          </cell>
          <cell r="M301" t="str">
            <v>Equipo  GPS</v>
          </cell>
          <cell r="N301">
            <v>0</v>
          </cell>
          <cell r="O301">
            <v>0</v>
          </cell>
          <cell r="P301">
            <v>0</v>
          </cell>
          <cell r="Q301" t="str">
            <v>Pieza</v>
          </cell>
        </row>
        <row r="302">
          <cell r="B302" t="str">
            <v>1355000560056543</v>
          </cell>
          <cell r="C302">
            <v>2023</v>
          </cell>
          <cell r="D302">
            <v>20</v>
          </cell>
          <cell r="E302">
            <v>1</v>
          </cell>
          <cell r="F302">
            <v>3</v>
          </cell>
          <cell r="G302">
            <v>5</v>
          </cell>
          <cell r="H302">
            <v>5000</v>
          </cell>
          <cell r="I302">
            <v>5600</v>
          </cell>
          <cell r="J302">
            <v>565</v>
          </cell>
          <cell r="K302">
            <v>4</v>
          </cell>
          <cell r="L302">
            <v>3</v>
          </cell>
          <cell r="M302" t="str">
            <v>Equipo  Sistema Cellebrite de Análisis Forense</v>
          </cell>
          <cell r="N302">
            <v>0</v>
          </cell>
          <cell r="O302">
            <v>0</v>
          </cell>
          <cell r="P302">
            <v>0</v>
          </cell>
          <cell r="Q302" t="str">
            <v>Pieza</v>
          </cell>
        </row>
        <row r="303">
          <cell r="B303" t="str">
            <v>1355000560056553</v>
          </cell>
          <cell r="C303">
            <v>2023</v>
          </cell>
          <cell r="D303">
            <v>20</v>
          </cell>
          <cell r="E303">
            <v>1</v>
          </cell>
          <cell r="F303">
            <v>3</v>
          </cell>
          <cell r="G303">
            <v>5</v>
          </cell>
          <cell r="H303">
            <v>5000</v>
          </cell>
          <cell r="I303">
            <v>5600</v>
          </cell>
          <cell r="J303">
            <v>565</v>
          </cell>
          <cell r="K303">
            <v>5</v>
          </cell>
          <cell r="L303">
            <v>3</v>
          </cell>
          <cell r="M303" t="str">
            <v>Equipo de radiocomunicación con GPS</v>
          </cell>
          <cell r="N303">
            <v>0</v>
          </cell>
          <cell r="O303">
            <v>0</v>
          </cell>
          <cell r="P303">
            <v>0</v>
          </cell>
          <cell r="Q303" t="str">
            <v>Pieza</v>
          </cell>
        </row>
        <row r="304">
          <cell r="B304" t="str">
            <v>1355000560056563</v>
          </cell>
          <cell r="C304">
            <v>2023</v>
          </cell>
          <cell r="D304">
            <v>20</v>
          </cell>
          <cell r="E304">
            <v>1</v>
          </cell>
          <cell r="F304">
            <v>3</v>
          </cell>
          <cell r="G304">
            <v>5</v>
          </cell>
          <cell r="H304">
            <v>5000</v>
          </cell>
          <cell r="I304">
            <v>5600</v>
          </cell>
          <cell r="J304">
            <v>565</v>
          </cell>
          <cell r="K304">
            <v>6</v>
          </cell>
          <cell r="L304">
            <v>3</v>
          </cell>
          <cell r="M304" t="str">
            <v>Equipo especializado (Ubicación de teléfonos celulares)</v>
          </cell>
          <cell r="N304">
            <v>0</v>
          </cell>
          <cell r="O304">
            <v>0</v>
          </cell>
          <cell r="P304">
            <v>0</v>
          </cell>
          <cell r="Q304" t="str">
            <v>Pieza</v>
          </cell>
        </row>
        <row r="305">
          <cell r="B305" t="str">
            <v>1355000560056573</v>
          </cell>
          <cell r="C305">
            <v>2023</v>
          </cell>
          <cell r="D305">
            <v>20</v>
          </cell>
          <cell r="E305">
            <v>1</v>
          </cell>
          <cell r="F305">
            <v>3</v>
          </cell>
          <cell r="G305">
            <v>5</v>
          </cell>
          <cell r="H305">
            <v>5000</v>
          </cell>
          <cell r="I305">
            <v>5600</v>
          </cell>
          <cell r="J305">
            <v>565</v>
          </cell>
          <cell r="K305">
            <v>7</v>
          </cell>
          <cell r="L305">
            <v>3</v>
          </cell>
          <cell r="M305" t="str">
            <v>Equipo forense para extracción física y decodificación de información (Extracción de información de teléfonos)</v>
          </cell>
          <cell r="N305">
            <v>0</v>
          </cell>
          <cell r="O305">
            <v>0</v>
          </cell>
          <cell r="P305">
            <v>0</v>
          </cell>
          <cell r="Q305" t="str">
            <v>Pieza</v>
          </cell>
        </row>
        <row r="306">
          <cell r="B306" t="str">
            <v>1355000560056583</v>
          </cell>
          <cell r="C306">
            <v>2023</v>
          </cell>
          <cell r="D306">
            <v>20</v>
          </cell>
          <cell r="E306">
            <v>1</v>
          </cell>
          <cell r="F306">
            <v>3</v>
          </cell>
          <cell r="G306">
            <v>5</v>
          </cell>
          <cell r="H306">
            <v>5000</v>
          </cell>
          <cell r="I306">
            <v>5600</v>
          </cell>
          <cell r="J306">
            <v>565</v>
          </cell>
          <cell r="K306">
            <v>8</v>
          </cell>
          <cell r="L306">
            <v>3</v>
          </cell>
          <cell r="M306" t="str">
            <v>Equipo para extracción de datos de celulares</v>
          </cell>
          <cell r="N306">
            <v>0</v>
          </cell>
          <cell r="O306">
            <v>0</v>
          </cell>
          <cell r="P306">
            <v>0</v>
          </cell>
          <cell r="Q306" t="str">
            <v>Pieza</v>
          </cell>
        </row>
        <row r="307">
          <cell r="B307" t="str">
            <v>1355000560056593</v>
          </cell>
          <cell r="C307">
            <v>2023</v>
          </cell>
          <cell r="D307">
            <v>20</v>
          </cell>
          <cell r="E307">
            <v>1</v>
          </cell>
          <cell r="F307">
            <v>3</v>
          </cell>
          <cell r="G307">
            <v>5</v>
          </cell>
          <cell r="H307">
            <v>5000</v>
          </cell>
          <cell r="I307">
            <v>5600</v>
          </cell>
          <cell r="J307">
            <v>565</v>
          </cell>
          <cell r="K307">
            <v>9</v>
          </cell>
          <cell r="L307">
            <v>3</v>
          </cell>
          <cell r="M307" t="str">
            <v>Equipo última milla</v>
          </cell>
          <cell r="N307">
            <v>0</v>
          </cell>
          <cell r="O307">
            <v>0</v>
          </cell>
          <cell r="P307">
            <v>0</v>
          </cell>
          <cell r="Q307" t="str">
            <v>Pieza</v>
          </cell>
        </row>
        <row r="308">
          <cell r="B308" t="str">
            <v>13550005600565103</v>
          </cell>
          <cell r="C308">
            <v>2023</v>
          </cell>
          <cell r="D308">
            <v>20</v>
          </cell>
          <cell r="E308">
            <v>1</v>
          </cell>
          <cell r="F308">
            <v>3</v>
          </cell>
          <cell r="G308">
            <v>5</v>
          </cell>
          <cell r="H308">
            <v>5000</v>
          </cell>
          <cell r="I308">
            <v>5600</v>
          </cell>
          <cell r="J308">
            <v>565</v>
          </cell>
          <cell r="K308">
            <v>10</v>
          </cell>
          <cell r="L308">
            <v>3</v>
          </cell>
          <cell r="M308" t="str">
            <v>Kit de radios de intercomunicación táctico</v>
          </cell>
          <cell r="N308">
            <v>0</v>
          </cell>
          <cell r="O308">
            <v>0</v>
          </cell>
          <cell r="P308">
            <v>0</v>
          </cell>
          <cell r="Q308" t="str">
            <v>Kit</v>
          </cell>
        </row>
        <row r="309">
          <cell r="B309" t="str">
            <v>13550005600565113</v>
          </cell>
          <cell r="C309">
            <v>2023</v>
          </cell>
          <cell r="D309">
            <v>20</v>
          </cell>
          <cell r="E309">
            <v>1</v>
          </cell>
          <cell r="F309">
            <v>3</v>
          </cell>
          <cell r="G309">
            <v>5</v>
          </cell>
          <cell r="H309">
            <v>5000</v>
          </cell>
          <cell r="I309">
            <v>5600</v>
          </cell>
          <cell r="J309">
            <v>565</v>
          </cell>
          <cell r="K309">
            <v>11</v>
          </cell>
          <cell r="L309">
            <v>3</v>
          </cell>
          <cell r="M309" t="str">
            <v>Kit de micrófono y receptor UHF</v>
          </cell>
          <cell r="N309">
            <v>0</v>
          </cell>
          <cell r="O309">
            <v>0</v>
          </cell>
          <cell r="P309">
            <v>0</v>
          </cell>
          <cell r="Q309" t="str">
            <v>Kit</v>
          </cell>
        </row>
        <row r="310">
          <cell r="B310" t="str">
            <v>13550005600565123</v>
          </cell>
          <cell r="C310">
            <v>2023</v>
          </cell>
          <cell r="D310">
            <v>20</v>
          </cell>
          <cell r="E310">
            <v>1</v>
          </cell>
          <cell r="F310">
            <v>3</v>
          </cell>
          <cell r="G310">
            <v>5</v>
          </cell>
          <cell r="H310">
            <v>5000</v>
          </cell>
          <cell r="I310">
            <v>5600</v>
          </cell>
          <cell r="J310">
            <v>565</v>
          </cell>
          <cell r="K310">
            <v>12</v>
          </cell>
          <cell r="L310">
            <v>3</v>
          </cell>
          <cell r="M310" t="str">
            <v>Sistema de análisis forense para extracción de información de teléfonos celulares</v>
          </cell>
          <cell r="N310">
            <v>0</v>
          </cell>
          <cell r="O310">
            <v>0</v>
          </cell>
          <cell r="P310">
            <v>0</v>
          </cell>
          <cell r="Q310" t="str">
            <v>Pieza</v>
          </cell>
        </row>
        <row r="311">
          <cell r="B311" t="str">
            <v>135500059003</v>
          </cell>
          <cell r="C311">
            <v>2023</v>
          </cell>
          <cell r="D311">
            <v>20</v>
          </cell>
          <cell r="E311">
            <v>1</v>
          </cell>
          <cell r="F311">
            <v>3</v>
          </cell>
          <cell r="G311">
            <v>5</v>
          </cell>
          <cell r="H311">
            <v>5000</v>
          </cell>
          <cell r="I311">
            <v>5900</v>
          </cell>
          <cell r="L311">
            <v>3</v>
          </cell>
          <cell r="M311" t="str">
            <v>Activos Intangibles</v>
          </cell>
          <cell r="N311">
            <v>0</v>
          </cell>
          <cell r="O311">
            <v>0</v>
          </cell>
          <cell r="P311">
            <v>0</v>
          </cell>
          <cell r="Q311" t="str">
            <v/>
          </cell>
        </row>
        <row r="312">
          <cell r="B312" t="str">
            <v>135500059005913</v>
          </cell>
          <cell r="C312">
            <v>2023</v>
          </cell>
          <cell r="D312">
            <v>20</v>
          </cell>
          <cell r="E312">
            <v>1</v>
          </cell>
          <cell r="F312">
            <v>3</v>
          </cell>
          <cell r="G312">
            <v>5</v>
          </cell>
          <cell r="H312">
            <v>5000</v>
          </cell>
          <cell r="I312">
            <v>5900</v>
          </cell>
          <cell r="J312">
            <v>591</v>
          </cell>
          <cell r="L312">
            <v>3</v>
          </cell>
          <cell r="M312" t="str">
            <v>Software</v>
          </cell>
          <cell r="N312">
            <v>0</v>
          </cell>
          <cell r="O312">
            <v>0</v>
          </cell>
          <cell r="P312">
            <v>0</v>
          </cell>
          <cell r="Q312" t="str">
            <v/>
          </cell>
        </row>
        <row r="313">
          <cell r="B313" t="str">
            <v>1355000590059113</v>
          </cell>
          <cell r="C313">
            <v>2023</v>
          </cell>
          <cell r="D313">
            <v>20</v>
          </cell>
          <cell r="E313">
            <v>1</v>
          </cell>
          <cell r="F313">
            <v>3</v>
          </cell>
          <cell r="G313">
            <v>5</v>
          </cell>
          <cell r="H313">
            <v>5000</v>
          </cell>
          <cell r="I313">
            <v>5900</v>
          </cell>
          <cell r="J313">
            <v>591</v>
          </cell>
          <cell r="K313">
            <v>1</v>
          </cell>
          <cell r="L313">
            <v>3</v>
          </cell>
          <cell r="M313" t="str">
            <v>Buscador de información en fuentes Web</v>
          </cell>
          <cell r="N313">
            <v>0</v>
          </cell>
          <cell r="O313">
            <v>0</v>
          </cell>
          <cell r="P313">
            <v>0</v>
          </cell>
          <cell r="Q313" t="str">
            <v>Licencia</v>
          </cell>
        </row>
        <row r="314">
          <cell r="B314" t="str">
            <v>1355000590059123</v>
          </cell>
          <cell r="C314">
            <v>2023</v>
          </cell>
          <cell r="D314">
            <v>20</v>
          </cell>
          <cell r="E314">
            <v>1</v>
          </cell>
          <cell r="F314">
            <v>3</v>
          </cell>
          <cell r="G314">
            <v>5</v>
          </cell>
          <cell r="H314">
            <v>5000</v>
          </cell>
          <cell r="I314">
            <v>5900</v>
          </cell>
          <cell r="J314">
            <v>591</v>
          </cell>
          <cell r="K314">
            <v>2</v>
          </cell>
          <cell r="L314">
            <v>3</v>
          </cell>
          <cell r="M314" t="str">
            <v>Software de geolocalización</v>
          </cell>
          <cell r="N314">
            <v>0</v>
          </cell>
          <cell r="O314">
            <v>0</v>
          </cell>
          <cell r="P314">
            <v>0</v>
          </cell>
          <cell r="Q314" t="str">
            <v>Licencia</v>
          </cell>
        </row>
        <row r="315">
          <cell r="B315" t="str">
            <v>1355000590059133</v>
          </cell>
          <cell r="C315">
            <v>2023</v>
          </cell>
          <cell r="D315">
            <v>20</v>
          </cell>
          <cell r="E315">
            <v>1</v>
          </cell>
          <cell r="F315">
            <v>3</v>
          </cell>
          <cell r="G315">
            <v>5</v>
          </cell>
          <cell r="H315">
            <v>5000</v>
          </cell>
          <cell r="I315">
            <v>5900</v>
          </cell>
          <cell r="J315">
            <v>591</v>
          </cell>
          <cell r="K315">
            <v>3</v>
          </cell>
          <cell r="L315">
            <v>3</v>
          </cell>
          <cell r="M315" t="str">
            <v>Software limpieza y análisis geográfico de información telefónica</v>
          </cell>
          <cell r="N315">
            <v>0</v>
          </cell>
          <cell r="O315">
            <v>0</v>
          </cell>
          <cell r="P315">
            <v>0</v>
          </cell>
          <cell r="Q315" t="str">
            <v>Licencia</v>
          </cell>
        </row>
        <row r="316">
          <cell r="B316" t="str">
            <v>1355000590059143</v>
          </cell>
          <cell r="C316">
            <v>2023</v>
          </cell>
          <cell r="D316">
            <v>20</v>
          </cell>
          <cell r="E316">
            <v>1</v>
          </cell>
          <cell r="F316">
            <v>3</v>
          </cell>
          <cell r="G316">
            <v>5</v>
          </cell>
          <cell r="H316">
            <v>5000</v>
          </cell>
          <cell r="I316">
            <v>5900</v>
          </cell>
          <cell r="J316">
            <v>591</v>
          </cell>
          <cell r="K316">
            <v>4</v>
          </cell>
          <cell r="L316">
            <v>3</v>
          </cell>
          <cell r="M316" t="str">
            <v>Software suice (sistema de identificación criminal)</v>
          </cell>
          <cell r="N316">
            <v>0</v>
          </cell>
          <cell r="O316">
            <v>0</v>
          </cell>
          <cell r="P316">
            <v>0</v>
          </cell>
          <cell r="Q316" t="str">
            <v>Licencia</v>
          </cell>
        </row>
        <row r="317">
          <cell r="B317" t="str">
            <v>1355000590059153</v>
          </cell>
          <cell r="C317">
            <v>2023</v>
          </cell>
          <cell r="D317">
            <v>20</v>
          </cell>
          <cell r="E317">
            <v>1</v>
          </cell>
          <cell r="F317">
            <v>3</v>
          </cell>
          <cell r="G317">
            <v>5</v>
          </cell>
          <cell r="H317">
            <v>5000</v>
          </cell>
          <cell r="I317">
            <v>5900</v>
          </cell>
          <cell r="J317">
            <v>591</v>
          </cell>
          <cell r="K317">
            <v>5</v>
          </cell>
          <cell r="L317">
            <v>3</v>
          </cell>
          <cell r="M317" t="str">
            <v>Software para cargas/montar imágenes o archivos de evidencia digital</v>
          </cell>
          <cell r="N317">
            <v>0</v>
          </cell>
          <cell r="O317">
            <v>0</v>
          </cell>
          <cell r="P317">
            <v>0</v>
          </cell>
          <cell r="Q317" t="str">
            <v>Licencia</v>
          </cell>
        </row>
        <row r="318">
          <cell r="B318" t="str">
            <v>1354</v>
          </cell>
          <cell r="C318">
            <v>2023</v>
          </cell>
          <cell r="D318">
            <v>20</v>
          </cell>
          <cell r="E318">
            <v>1</v>
          </cell>
          <cell r="F318">
            <v>3</v>
          </cell>
          <cell r="G318">
            <v>5</v>
          </cell>
          <cell r="L318">
            <v>4</v>
          </cell>
          <cell r="M318" t="str">
            <v>d) Modelo homologado de unidades de policía cibernética</v>
          </cell>
          <cell r="N318">
            <v>0</v>
          </cell>
          <cell r="O318">
            <v>0</v>
          </cell>
          <cell r="P318">
            <v>0</v>
          </cell>
        </row>
        <row r="319">
          <cell r="B319" t="str">
            <v>13530004</v>
          </cell>
          <cell r="C319">
            <v>2023</v>
          </cell>
          <cell r="D319">
            <v>20</v>
          </cell>
          <cell r="E319">
            <v>1</v>
          </cell>
          <cell r="F319">
            <v>3</v>
          </cell>
          <cell r="G319">
            <v>5</v>
          </cell>
          <cell r="H319">
            <v>3000</v>
          </cell>
          <cell r="K319" t="str">
            <v/>
          </cell>
          <cell r="L319">
            <v>4</v>
          </cell>
          <cell r="M319" t="str">
            <v>Servicios Generales</v>
          </cell>
          <cell r="N319">
            <v>0</v>
          </cell>
          <cell r="O319">
            <v>0</v>
          </cell>
          <cell r="P319">
            <v>0</v>
          </cell>
          <cell r="Q319" t="str">
            <v/>
          </cell>
        </row>
        <row r="320">
          <cell r="B320" t="str">
            <v>135300031004</v>
          </cell>
          <cell r="C320">
            <v>2023</v>
          </cell>
          <cell r="D320">
            <v>20</v>
          </cell>
          <cell r="E320">
            <v>1</v>
          </cell>
          <cell r="F320">
            <v>3</v>
          </cell>
          <cell r="G320">
            <v>5</v>
          </cell>
          <cell r="H320">
            <v>3000</v>
          </cell>
          <cell r="I320">
            <v>3100</v>
          </cell>
          <cell r="K320" t="str">
            <v/>
          </cell>
          <cell r="L320">
            <v>4</v>
          </cell>
          <cell r="M320" t="str">
            <v>Servicios Básicos</v>
          </cell>
          <cell r="N320">
            <v>0</v>
          </cell>
          <cell r="O320">
            <v>0</v>
          </cell>
          <cell r="P320">
            <v>0</v>
          </cell>
          <cell r="Q320" t="str">
            <v/>
          </cell>
        </row>
        <row r="321">
          <cell r="B321" t="str">
            <v>135300031003174</v>
          </cell>
          <cell r="C321">
            <v>2023</v>
          </cell>
          <cell r="D321">
            <v>20</v>
          </cell>
          <cell r="E321">
            <v>1</v>
          </cell>
          <cell r="F321">
            <v>3</v>
          </cell>
          <cell r="G321">
            <v>5</v>
          </cell>
          <cell r="H321">
            <v>3000</v>
          </cell>
          <cell r="I321">
            <v>3100</v>
          </cell>
          <cell r="J321">
            <v>317</v>
          </cell>
          <cell r="L321">
            <v>4</v>
          </cell>
          <cell r="M321" t="str">
            <v>Servicios de acceso de Internet, redes y procesamiento de información</v>
          </cell>
          <cell r="N321">
            <v>0</v>
          </cell>
          <cell r="O321">
            <v>0</v>
          </cell>
          <cell r="P321">
            <v>0</v>
          </cell>
          <cell r="Q321" t="str">
            <v/>
          </cell>
        </row>
        <row r="322">
          <cell r="B322" t="str">
            <v>1353000310031714</v>
          </cell>
          <cell r="C322">
            <v>2023</v>
          </cell>
          <cell r="D322">
            <v>20</v>
          </cell>
          <cell r="E322">
            <v>1</v>
          </cell>
          <cell r="F322">
            <v>3</v>
          </cell>
          <cell r="G322">
            <v>5</v>
          </cell>
          <cell r="H322">
            <v>3000</v>
          </cell>
          <cell r="I322">
            <v>3100</v>
          </cell>
          <cell r="J322">
            <v>317</v>
          </cell>
          <cell r="K322">
            <v>1</v>
          </cell>
          <cell r="L322">
            <v>4</v>
          </cell>
          <cell r="M322" t="str">
            <v>Servicios de conducción de señales analógicas y digitales</v>
          </cell>
          <cell r="N322">
            <v>0</v>
          </cell>
          <cell r="O322">
            <v>0</v>
          </cell>
          <cell r="P322">
            <v>0</v>
          </cell>
          <cell r="Q322" t="str">
            <v>Servicio</v>
          </cell>
        </row>
        <row r="323">
          <cell r="B323" t="str">
            <v>1353000310031724</v>
          </cell>
          <cell r="C323">
            <v>2023</v>
          </cell>
          <cell r="D323">
            <v>20</v>
          </cell>
          <cell r="E323">
            <v>1</v>
          </cell>
          <cell r="F323">
            <v>3</v>
          </cell>
          <cell r="G323">
            <v>5</v>
          </cell>
          <cell r="H323">
            <v>3000</v>
          </cell>
          <cell r="I323">
            <v>3100</v>
          </cell>
          <cell r="J323">
            <v>317</v>
          </cell>
          <cell r="K323">
            <v>2</v>
          </cell>
          <cell r="L323">
            <v>4</v>
          </cell>
          <cell r="M323" t="str">
            <v>Cableado estructurado</v>
          </cell>
          <cell r="N323">
            <v>0</v>
          </cell>
          <cell r="O323">
            <v>0</v>
          </cell>
          <cell r="P323">
            <v>0</v>
          </cell>
          <cell r="Q323" t="str">
            <v>Servicio</v>
          </cell>
        </row>
        <row r="324">
          <cell r="B324" t="str">
            <v>135300036004</v>
          </cell>
          <cell r="C324">
            <v>2023</v>
          </cell>
          <cell r="D324">
            <v>20</v>
          </cell>
          <cell r="E324">
            <v>1</v>
          </cell>
          <cell r="F324">
            <v>3</v>
          </cell>
          <cell r="G324">
            <v>5</v>
          </cell>
          <cell r="H324">
            <v>3000</v>
          </cell>
          <cell r="I324">
            <v>3600</v>
          </cell>
          <cell r="K324" t="str">
            <v/>
          </cell>
          <cell r="L324">
            <v>4</v>
          </cell>
          <cell r="M324" t="str">
            <v>Servicios de Comunicación Social y Publicidad</v>
          </cell>
          <cell r="N324">
            <v>0</v>
          </cell>
          <cell r="O324">
            <v>0</v>
          </cell>
          <cell r="P324">
            <v>0</v>
          </cell>
          <cell r="Q324" t="str">
            <v/>
          </cell>
        </row>
        <row r="325">
          <cell r="B325" t="str">
            <v>135300036003614</v>
          </cell>
          <cell r="C325">
            <v>2023</v>
          </cell>
          <cell r="D325">
            <v>20</v>
          </cell>
          <cell r="E325">
            <v>1</v>
          </cell>
          <cell r="F325">
            <v>3</v>
          </cell>
          <cell r="G325">
            <v>5</v>
          </cell>
          <cell r="H325">
            <v>3000</v>
          </cell>
          <cell r="I325">
            <v>3600</v>
          </cell>
          <cell r="J325">
            <v>361</v>
          </cell>
          <cell r="L325">
            <v>4</v>
          </cell>
          <cell r="M325" t="str">
            <v>Difusión por radio, televisión y otros medios de mensajes sobre programas y actividades gubernamentales</v>
          </cell>
          <cell r="N325">
            <v>0</v>
          </cell>
          <cell r="O325">
            <v>0</v>
          </cell>
          <cell r="P325">
            <v>0</v>
          </cell>
          <cell r="Q325" t="str">
            <v/>
          </cell>
        </row>
        <row r="326">
          <cell r="B326" t="str">
            <v>1353000360036114</v>
          </cell>
          <cell r="C326">
            <v>2023</v>
          </cell>
          <cell r="D326">
            <v>20</v>
          </cell>
          <cell r="E326">
            <v>1</v>
          </cell>
          <cell r="F326">
            <v>3</v>
          </cell>
          <cell r="G326">
            <v>5</v>
          </cell>
          <cell r="H326">
            <v>3000</v>
          </cell>
          <cell r="I326">
            <v>3600</v>
          </cell>
          <cell r="J326">
            <v>361</v>
          </cell>
          <cell r="K326">
            <v>1</v>
          </cell>
          <cell r="L326">
            <v>4</v>
          </cell>
          <cell r="M326" t="str">
            <v>Difusión de mensajes sobre programas y actividades gubernamentales</v>
          </cell>
          <cell r="N326">
            <v>0</v>
          </cell>
          <cell r="O326">
            <v>0</v>
          </cell>
          <cell r="P326">
            <v>0</v>
          </cell>
          <cell r="Q326" t="str">
            <v>Servicio</v>
          </cell>
        </row>
        <row r="327">
          <cell r="B327" t="str">
            <v>13550004</v>
          </cell>
          <cell r="C327">
            <v>2023</v>
          </cell>
          <cell r="D327">
            <v>20</v>
          </cell>
          <cell r="E327">
            <v>1</v>
          </cell>
          <cell r="F327">
            <v>3</v>
          </cell>
          <cell r="G327">
            <v>5</v>
          </cell>
          <cell r="H327">
            <v>5000</v>
          </cell>
          <cell r="K327" t="str">
            <v/>
          </cell>
          <cell r="L327">
            <v>4</v>
          </cell>
          <cell r="M327" t="str">
            <v>Bienes Muebles, Inmuebles e Intangibles</v>
          </cell>
          <cell r="N327">
            <v>0</v>
          </cell>
          <cell r="O327">
            <v>0</v>
          </cell>
          <cell r="P327">
            <v>0</v>
          </cell>
          <cell r="Q327" t="str">
            <v/>
          </cell>
        </row>
        <row r="328">
          <cell r="B328" t="str">
            <v>135500051004</v>
          </cell>
          <cell r="C328">
            <v>2023</v>
          </cell>
          <cell r="D328">
            <v>20</v>
          </cell>
          <cell r="E328">
            <v>1</v>
          </cell>
          <cell r="F328">
            <v>3</v>
          </cell>
          <cell r="G328">
            <v>5</v>
          </cell>
          <cell r="H328">
            <v>5000</v>
          </cell>
          <cell r="I328">
            <v>5100</v>
          </cell>
          <cell r="L328">
            <v>4</v>
          </cell>
          <cell r="M328" t="str">
            <v>Mobiliario y Equipo de Administración</v>
          </cell>
          <cell r="N328">
            <v>0</v>
          </cell>
          <cell r="O328">
            <v>0</v>
          </cell>
          <cell r="P328">
            <v>0</v>
          </cell>
        </row>
        <row r="329">
          <cell r="B329" t="str">
            <v>135500051005154</v>
          </cell>
          <cell r="C329">
            <v>2023</v>
          </cell>
          <cell r="D329">
            <v>20</v>
          </cell>
          <cell r="E329">
            <v>1</v>
          </cell>
          <cell r="F329">
            <v>3</v>
          </cell>
          <cell r="G329">
            <v>5</v>
          </cell>
          <cell r="H329">
            <v>5000</v>
          </cell>
          <cell r="I329">
            <v>5100</v>
          </cell>
          <cell r="J329">
            <v>515</v>
          </cell>
          <cell r="L329">
            <v>4</v>
          </cell>
          <cell r="M329" t="str">
            <v>Equipo de cómputo y de tecnologías de la información</v>
          </cell>
          <cell r="N329">
            <v>0</v>
          </cell>
          <cell r="O329">
            <v>0</v>
          </cell>
          <cell r="P329">
            <v>0</v>
          </cell>
          <cell r="Q329" t="str">
            <v/>
          </cell>
        </row>
        <row r="330">
          <cell r="B330" t="str">
            <v>1355000510051514</v>
          </cell>
          <cell r="C330">
            <v>2023</v>
          </cell>
          <cell r="D330">
            <v>20</v>
          </cell>
          <cell r="E330">
            <v>1</v>
          </cell>
          <cell r="F330">
            <v>3</v>
          </cell>
          <cell r="G330">
            <v>5</v>
          </cell>
          <cell r="H330">
            <v>5000</v>
          </cell>
          <cell r="I330">
            <v>5100</v>
          </cell>
          <cell r="J330">
            <v>515</v>
          </cell>
          <cell r="K330">
            <v>1</v>
          </cell>
          <cell r="L330">
            <v>4</v>
          </cell>
          <cell r="M330" t="str">
            <v>Balanceador de carga</v>
          </cell>
          <cell r="N330">
            <v>0</v>
          </cell>
          <cell r="O330">
            <v>0</v>
          </cell>
          <cell r="P330">
            <v>0</v>
          </cell>
          <cell r="Q330" t="str">
            <v>Pieza</v>
          </cell>
        </row>
        <row r="331">
          <cell r="B331" t="str">
            <v>1355000510051524</v>
          </cell>
          <cell r="C331">
            <v>2023</v>
          </cell>
          <cell r="D331">
            <v>20</v>
          </cell>
          <cell r="E331">
            <v>1</v>
          </cell>
          <cell r="F331">
            <v>3</v>
          </cell>
          <cell r="G331">
            <v>5</v>
          </cell>
          <cell r="H331">
            <v>5000</v>
          </cell>
          <cell r="I331">
            <v>5100</v>
          </cell>
          <cell r="J331">
            <v>515</v>
          </cell>
          <cell r="K331">
            <v>2</v>
          </cell>
          <cell r="L331">
            <v>4</v>
          </cell>
          <cell r="M331" t="str">
            <v>Computadora de escritorio</v>
          </cell>
          <cell r="N331">
            <v>0</v>
          </cell>
          <cell r="O331">
            <v>0</v>
          </cell>
          <cell r="P331">
            <v>0</v>
          </cell>
          <cell r="Q331" t="str">
            <v>Pieza</v>
          </cell>
        </row>
        <row r="332">
          <cell r="B332" t="str">
            <v>1355000510051534</v>
          </cell>
          <cell r="C332">
            <v>2023</v>
          </cell>
          <cell r="D332">
            <v>20</v>
          </cell>
          <cell r="E332">
            <v>1</v>
          </cell>
          <cell r="F332">
            <v>3</v>
          </cell>
          <cell r="G332">
            <v>5</v>
          </cell>
          <cell r="H332">
            <v>5000</v>
          </cell>
          <cell r="I332">
            <v>5100</v>
          </cell>
          <cell r="J332">
            <v>515</v>
          </cell>
          <cell r="K332">
            <v>3</v>
          </cell>
          <cell r="L332">
            <v>4</v>
          </cell>
          <cell r="M332" t="str">
            <v>Computadora portátil</v>
          </cell>
          <cell r="N332">
            <v>0</v>
          </cell>
          <cell r="O332">
            <v>0</v>
          </cell>
          <cell r="P332">
            <v>0</v>
          </cell>
          <cell r="Q332" t="str">
            <v>Pieza</v>
          </cell>
        </row>
        <row r="333">
          <cell r="B333" t="str">
            <v>1355000510051544</v>
          </cell>
          <cell r="C333">
            <v>2023</v>
          </cell>
          <cell r="D333">
            <v>20</v>
          </cell>
          <cell r="E333">
            <v>1</v>
          </cell>
          <cell r="F333">
            <v>3</v>
          </cell>
          <cell r="G333">
            <v>5</v>
          </cell>
          <cell r="H333">
            <v>5000</v>
          </cell>
          <cell r="I333">
            <v>5100</v>
          </cell>
          <cell r="J333">
            <v>515</v>
          </cell>
          <cell r="K333">
            <v>4</v>
          </cell>
          <cell r="L333">
            <v>4</v>
          </cell>
          <cell r="M333" t="str">
            <v>Disco duro externo</v>
          </cell>
          <cell r="N333">
            <v>0</v>
          </cell>
          <cell r="O333">
            <v>0</v>
          </cell>
          <cell r="P333">
            <v>0</v>
          </cell>
          <cell r="Q333" t="str">
            <v>Pieza</v>
          </cell>
        </row>
        <row r="334">
          <cell r="B334" t="str">
            <v>1355000510051554</v>
          </cell>
          <cell r="C334">
            <v>2023</v>
          </cell>
          <cell r="D334">
            <v>20</v>
          </cell>
          <cell r="E334">
            <v>1</v>
          </cell>
          <cell r="F334">
            <v>3</v>
          </cell>
          <cell r="G334">
            <v>5</v>
          </cell>
          <cell r="H334">
            <v>5000</v>
          </cell>
          <cell r="I334">
            <v>5100</v>
          </cell>
          <cell r="J334">
            <v>515</v>
          </cell>
          <cell r="K334">
            <v>5</v>
          </cell>
          <cell r="L334">
            <v>4</v>
          </cell>
          <cell r="M334" t="str">
            <v>Equipo bloqueador contra escritura de discos y USB</v>
          </cell>
          <cell r="N334">
            <v>0</v>
          </cell>
          <cell r="O334">
            <v>0</v>
          </cell>
          <cell r="P334">
            <v>0</v>
          </cell>
          <cell r="Q334" t="str">
            <v>Pieza</v>
          </cell>
        </row>
        <row r="335">
          <cell r="B335" t="str">
            <v>1355000510051564</v>
          </cell>
          <cell r="C335">
            <v>2023</v>
          </cell>
          <cell r="D335">
            <v>20</v>
          </cell>
          <cell r="E335">
            <v>1</v>
          </cell>
          <cell r="F335">
            <v>3</v>
          </cell>
          <cell r="G335">
            <v>5</v>
          </cell>
          <cell r="H335">
            <v>5000</v>
          </cell>
          <cell r="I335">
            <v>5100</v>
          </cell>
          <cell r="J335">
            <v>515</v>
          </cell>
          <cell r="K335">
            <v>6</v>
          </cell>
          <cell r="L335">
            <v>4</v>
          </cell>
          <cell r="M335" t="str">
            <v>Equipo de cómputo para análisis forense digital</v>
          </cell>
          <cell r="N335">
            <v>0</v>
          </cell>
          <cell r="O335">
            <v>0</v>
          </cell>
          <cell r="P335">
            <v>0</v>
          </cell>
          <cell r="Q335" t="str">
            <v>Pieza</v>
          </cell>
        </row>
        <row r="336">
          <cell r="B336" t="str">
            <v>1355000510051574</v>
          </cell>
          <cell r="C336">
            <v>2023</v>
          </cell>
          <cell r="D336">
            <v>20</v>
          </cell>
          <cell r="E336">
            <v>1</v>
          </cell>
          <cell r="F336">
            <v>3</v>
          </cell>
          <cell r="G336">
            <v>5</v>
          </cell>
          <cell r="H336">
            <v>5000</v>
          </cell>
          <cell r="I336">
            <v>5100</v>
          </cell>
          <cell r="J336">
            <v>515</v>
          </cell>
          <cell r="K336">
            <v>7</v>
          </cell>
          <cell r="L336">
            <v>4</v>
          </cell>
          <cell r="M336" t="str">
            <v>Equipo de extracción de información de dispositivos de comunicación móvil</v>
          </cell>
          <cell r="N336">
            <v>0</v>
          </cell>
          <cell r="O336">
            <v>0</v>
          </cell>
          <cell r="P336">
            <v>0</v>
          </cell>
          <cell r="Q336" t="str">
            <v>Pieza</v>
          </cell>
        </row>
        <row r="337">
          <cell r="B337" t="str">
            <v>1355000510051584</v>
          </cell>
          <cell r="C337">
            <v>2023</v>
          </cell>
          <cell r="D337">
            <v>20</v>
          </cell>
          <cell r="E337">
            <v>1</v>
          </cell>
          <cell r="F337">
            <v>3</v>
          </cell>
          <cell r="G337">
            <v>5</v>
          </cell>
          <cell r="H337">
            <v>5000</v>
          </cell>
          <cell r="I337">
            <v>5100</v>
          </cell>
          <cell r="J337">
            <v>515</v>
          </cell>
          <cell r="K337">
            <v>8</v>
          </cell>
          <cell r="L337">
            <v>4</v>
          </cell>
          <cell r="M337" t="str">
            <v>Equipo de seguridad informática (Firewall, IPS, Anti-Spam)</v>
          </cell>
          <cell r="N337">
            <v>0</v>
          </cell>
          <cell r="O337">
            <v>0</v>
          </cell>
          <cell r="P337">
            <v>0</v>
          </cell>
          <cell r="Q337" t="str">
            <v>Pieza</v>
          </cell>
        </row>
        <row r="338">
          <cell r="B338" t="str">
            <v>1355000510051594</v>
          </cell>
          <cell r="C338">
            <v>2023</v>
          </cell>
          <cell r="D338">
            <v>20</v>
          </cell>
          <cell r="E338">
            <v>1</v>
          </cell>
          <cell r="F338">
            <v>3</v>
          </cell>
          <cell r="G338">
            <v>5</v>
          </cell>
          <cell r="H338">
            <v>5000</v>
          </cell>
          <cell r="I338">
            <v>5100</v>
          </cell>
          <cell r="J338">
            <v>515</v>
          </cell>
          <cell r="K338">
            <v>9</v>
          </cell>
          <cell r="L338">
            <v>4</v>
          </cell>
          <cell r="M338" t="str">
            <v>Equipo duplicador de discos duros</v>
          </cell>
          <cell r="N338">
            <v>0</v>
          </cell>
          <cell r="O338">
            <v>0</v>
          </cell>
          <cell r="P338">
            <v>0</v>
          </cell>
          <cell r="Q338" t="str">
            <v>Pieza</v>
          </cell>
        </row>
        <row r="339">
          <cell r="B339" t="str">
            <v>13550005100515104</v>
          </cell>
          <cell r="C339">
            <v>2023</v>
          </cell>
          <cell r="D339">
            <v>20</v>
          </cell>
          <cell r="E339">
            <v>1</v>
          </cell>
          <cell r="F339">
            <v>3</v>
          </cell>
          <cell r="G339">
            <v>5</v>
          </cell>
          <cell r="H339">
            <v>5000</v>
          </cell>
          <cell r="I339">
            <v>5100</v>
          </cell>
          <cell r="J339">
            <v>515</v>
          </cell>
          <cell r="K339">
            <v>10</v>
          </cell>
          <cell r="L339">
            <v>4</v>
          </cell>
          <cell r="M339" t="str">
            <v>Pantalla táctil inalámbrica</v>
          </cell>
          <cell r="N339">
            <v>0</v>
          </cell>
          <cell r="O339">
            <v>0</v>
          </cell>
          <cell r="P339">
            <v>0</v>
          </cell>
          <cell r="Q339" t="str">
            <v>Pieza</v>
          </cell>
        </row>
        <row r="340">
          <cell r="B340" t="str">
            <v>13550005100515114</v>
          </cell>
          <cell r="C340">
            <v>2023</v>
          </cell>
          <cell r="D340">
            <v>20</v>
          </cell>
          <cell r="E340">
            <v>1</v>
          </cell>
          <cell r="F340">
            <v>3</v>
          </cell>
          <cell r="G340">
            <v>5</v>
          </cell>
          <cell r="H340">
            <v>5000</v>
          </cell>
          <cell r="I340">
            <v>5100</v>
          </cell>
          <cell r="J340">
            <v>515</v>
          </cell>
          <cell r="K340">
            <v>11</v>
          </cell>
          <cell r="L340">
            <v>4</v>
          </cell>
          <cell r="M340" t="str">
            <v>Plotter</v>
          </cell>
          <cell r="N340">
            <v>0</v>
          </cell>
          <cell r="O340">
            <v>0</v>
          </cell>
          <cell r="P340">
            <v>0</v>
          </cell>
          <cell r="Q340" t="str">
            <v>Pieza</v>
          </cell>
        </row>
        <row r="341">
          <cell r="B341" t="str">
            <v>13550005100515124</v>
          </cell>
          <cell r="C341">
            <v>2023</v>
          </cell>
          <cell r="D341">
            <v>20</v>
          </cell>
          <cell r="E341">
            <v>1</v>
          </cell>
          <cell r="F341">
            <v>3</v>
          </cell>
          <cell r="G341">
            <v>5</v>
          </cell>
          <cell r="H341">
            <v>5000</v>
          </cell>
          <cell r="I341">
            <v>5100</v>
          </cell>
          <cell r="J341">
            <v>515</v>
          </cell>
          <cell r="K341">
            <v>12</v>
          </cell>
          <cell r="L341">
            <v>4</v>
          </cell>
          <cell r="M341" t="str">
            <v>Servidor de cómputo</v>
          </cell>
          <cell r="N341">
            <v>0</v>
          </cell>
          <cell r="O341">
            <v>0</v>
          </cell>
          <cell r="P341">
            <v>0</v>
          </cell>
          <cell r="Q341" t="str">
            <v>Equipo/ Pieza</v>
          </cell>
        </row>
        <row r="342">
          <cell r="B342" t="str">
            <v>13550005100515134</v>
          </cell>
          <cell r="C342">
            <v>2023</v>
          </cell>
          <cell r="D342">
            <v>20</v>
          </cell>
          <cell r="E342">
            <v>1</v>
          </cell>
          <cell r="F342">
            <v>3</v>
          </cell>
          <cell r="G342">
            <v>5</v>
          </cell>
          <cell r="H342">
            <v>5000</v>
          </cell>
          <cell r="I342">
            <v>5100</v>
          </cell>
          <cell r="J342">
            <v>515</v>
          </cell>
          <cell r="K342">
            <v>13</v>
          </cell>
          <cell r="L342">
            <v>4</v>
          </cell>
          <cell r="M342" t="str">
            <v>Unidad de protección y respaldo de energía (UPS)</v>
          </cell>
          <cell r="N342">
            <v>0</v>
          </cell>
          <cell r="O342">
            <v>0</v>
          </cell>
          <cell r="P342">
            <v>0</v>
          </cell>
          <cell r="Q342" t="str">
            <v>Equipo/ Pieza</v>
          </cell>
        </row>
        <row r="343">
          <cell r="B343" t="str">
            <v>135500052004</v>
          </cell>
          <cell r="C343">
            <v>2023</v>
          </cell>
          <cell r="D343">
            <v>20</v>
          </cell>
          <cell r="E343">
            <v>1</v>
          </cell>
          <cell r="F343">
            <v>3</v>
          </cell>
          <cell r="G343">
            <v>5</v>
          </cell>
          <cell r="H343">
            <v>5000</v>
          </cell>
          <cell r="I343">
            <v>5200</v>
          </cell>
          <cell r="K343" t="str">
            <v/>
          </cell>
          <cell r="L343">
            <v>4</v>
          </cell>
          <cell r="M343" t="str">
            <v>Mobiliario y Equipo Educacional y Recreativo</v>
          </cell>
          <cell r="N343">
            <v>0</v>
          </cell>
          <cell r="O343">
            <v>0</v>
          </cell>
          <cell r="P343">
            <v>0</v>
          </cell>
          <cell r="Q343" t="str">
            <v/>
          </cell>
        </row>
        <row r="344">
          <cell r="B344" t="str">
            <v>135500052005214</v>
          </cell>
          <cell r="C344">
            <v>2023</v>
          </cell>
          <cell r="D344">
            <v>20</v>
          </cell>
          <cell r="E344">
            <v>1</v>
          </cell>
          <cell r="F344">
            <v>3</v>
          </cell>
          <cell r="G344">
            <v>5</v>
          </cell>
          <cell r="H344">
            <v>5000</v>
          </cell>
          <cell r="I344">
            <v>5200</v>
          </cell>
          <cell r="J344">
            <v>521</v>
          </cell>
          <cell r="L344">
            <v>4</v>
          </cell>
          <cell r="M344" t="str">
            <v>Equipos y aparatos audiovisuales</v>
          </cell>
          <cell r="N344">
            <v>0</v>
          </cell>
          <cell r="O344">
            <v>0</v>
          </cell>
          <cell r="P344">
            <v>0</v>
          </cell>
          <cell r="Q344" t="str">
            <v/>
          </cell>
        </row>
        <row r="345">
          <cell r="B345" t="str">
            <v>1355000520052114</v>
          </cell>
          <cell r="C345">
            <v>2023</v>
          </cell>
          <cell r="D345">
            <v>20</v>
          </cell>
          <cell r="E345">
            <v>1</v>
          </cell>
          <cell r="F345">
            <v>3</v>
          </cell>
          <cell r="G345">
            <v>5</v>
          </cell>
          <cell r="H345">
            <v>5000</v>
          </cell>
          <cell r="I345">
            <v>5200</v>
          </cell>
          <cell r="J345">
            <v>521</v>
          </cell>
          <cell r="K345">
            <v>1</v>
          </cell>
          <cell r="L345">
            <v>4</v>
          </cell>
          <cell r="M345" t="str">
            <v>Acondicionador de línea</v>
          </cell>
          <cell r="N345">
            <v>0</v>
          </cell>
          <cell r="O345">
            <v>0</v>
          </cell>
          <cell r="P345">
            <v>0</v>
          </cell>
          <cell r="Q345" t="str">
            <v>Equipo/ Pieza</v>
          </cell>
        </row>
        <row r="346">
          <cell r="B346" t="str">
            <v>1355000520052124</v>
          </cell>
          <cell r="C346">
            <v>2023</v>
          </cell>
          <cell r="D346">
            <v>20</v>
          </cell>
          <cell r="E346">
            <v>1</v>
          </cell>
          <cell r="F346">
            <v>3</v>
          </cell>
          <cell r="G346">
            <v>5</v>
          </cell>
          <cell r="H346">
            <v>5000</v>
          </cell>
          <cell r="I346">
            <v>5200</v>
          </cell>
          <cell r="J346">
            <v>521</v>
          </cell>
          <cell r="K346">
            <v>2</v>
          </cell>
          <cell r="L346">
            <v>4</v>
          </cell>
          <cell r="M346" t="str">
            <v>Pantalla profesional</v>
          </cell>
          <cell r="N346">
            <v>0</v>
          </cell>
          <cell r="O346">
            <v>0</v>
          </cell>
          <cell r="P346">
            <v>0</v>
          </cell>
          <cell r="Q346" t="str">
            <v>Equipo/ Pieza</v>
          </cell>
        </row>
        <row r="347">
          <cell r="B347" t="str">
            <v>1355000520052134</v>
          </cell>
          <cell r="C347">
            <v>2023</v>
          </cell>
          <cell r="D347">
            <v>20</v>
          </cell>
          <cell r="E347">
            <v>1</v>
          </cell>
          <cell r="F347">
            <v>3</v>
          </cell>
          <cell r="G347">
            <v>5</v>
          </cell>
          <cell r="H347">
            <v>5000</v>
          </cell>
          <cell r="I347">
            <v>5200</v>
          </cell>
          <cell r="J347">
            <v>521</v>
          </cell>
          <cell r="K347">
            <v>3</v>
          </cell>
          <cell r="L347">
            <v>4</v>
          </cell>
          <cell r="M347" t="str">
            <v>Procesador de control</v>
          </cell>
          <cell r="N347">
            <v>0</v>
          </cell>
          <cell r="O347">
            <v>0</v>
          </cell>
          <cell r="P347">
            <v>0</v>
          </cell>
          <cell r="Q347" t="str">
            <v>Equipo/ Pieza</v>
          </cell>
        </row>
        <row r="348">
          <cell r="B348" t="str">
            <v>1355000520052144</v>
          </cell>
          <cell r="C348">
            <v>2023</v>
          </cell>
          <cell r="D348">
            <v>20</v>
          </cell>
          <cell r="E348">
            <v>1</v>
          </cell>
          <cell r="F348">
            <v>3</v>
          </cell>
          <cell r="G348">
            <v>5</v>
          </cell>
          <cell r="H348">
            <v>5000</v>
          </cell>
          <cell r="I348">
            <v>5200</v>
          </cell>
          <cell r="J348">
            <v>521</v>
          </cell>
          <cell r="K348">
            <v>4</v>
          </cell>
          <cell r="L348">
            <v>4</v>
          </cell>
          <cell r="M348" t="str">
            <v>Procesador de video</v>
          </cell>
          <cell r="N348">
            <v>0</v>
          </cell>
          <cell r="O348">
            <v>0</v>
          </cell>
          <cell r="P348">
            <v>0</v>
          </cell>
          <cell r="Q348" t="str">
            <v>Equipo/ Pieza</v>
          </cell>
        </row>
        <row r="349">
          <cell r="B349" t="str">
            <v>135500052005234</v>
          </cell>
          <cell r="C349">
            <v>2023</v>
          </cell>
          <cell r="D349">
            <v>20</v>
          </cell>
          <cell r="E349">
            <v>1</v>
          </cell>
          <cell r="F349">
            <v>3</v>
          </cell>
          <cell r="G349">
            <v>5</v>
          </cell>
          <cell r="H349">
            <v>5000</v>
          </cell>
          <cell r="I349">
            <v>5200</v>
          </cell>
          <cell r="J349">
            <v>523</v>
          </cell>
          <cell r="L349">
            <v>4</v>
          </cell>
          <cell r="M349" t="str">
            <v>Cámaras fotográficas y de video</v>
          </cell>
          <cell r="N349">
            <v>0</v>
          </cell>
          <cell r="O349">
            <v>0</v>
          </cell>
          <cell r="P349">
            <v>0</v>
          </cell>
          <cell r="Q349" t="str">
            <v/>
          </cell>
        </row>
        <row r="350">
          <cell r="B350" t="str">
            <v>1355000520052314</v>
          </cell>
          <cell r="C350">
            <v>2023</v>
          </cell>
          <cell r="D350">
            <v>20</v>
          </cell>
          <cell r="E350">
            <v>1</v>
          </cell>
          <cell r="F350">
            <v>3</v>
          </cell>
          <cell r="G350">
            <v>5</v>
          </cell>
          <cell r="H350">
            <v>5000</v>
          </cell>
          <cell r="I350">
            <v>5200</v>
          </cell>
          <cell r="J350">
            <v>523</v>
          </cell>
          <cell r="K350">
            <v>1</v>
          </cell>
          <cell r="L350">
            <v>4</v>
          </cell>
          <cell r="M350" t="str">
            <v>Cámara digital</v>
          </cell>
          <cell r="N350">
            <v>0</v>
          </cell>
          <cell r="O350">
            <v>0</v>
          </cell>
          <cell r="P350">
            <v>0</v>
          </cell>
          <cell r="Q350" t="str">
            <v>Pieza</v>
          </cell>
        </row>
        <row r="351">
          <cell r="B351" t="str">
            <v>1355000520052324</v>
          </cell>
          <cell r="C351">
            <v>2023</v>
          </cell>
          <cell r="D351">
            <v>20</v>
          </cell>
          <cell r="E351">
            <v>1</v>
          </cell>
          <cell r="F351">
            <v>3</v>
          </cell>
          <cell r="G351">
            <v>5</v>
          </cell>
          <cell r="H351">
            <v>5000</v>
          </cell>
          <cell r="I351">
            <v>5200</v>
          </cell>
          <cell r="J351">
            <v>523</v>
          </cell>
          <cell r="K351">
            <v>2</v>
          </cell>
          <cell r="L351">
            <v>4</v>
          </cell>
          <cell r="M351" t="str">
            <v>Videoproyector</v>
          </cell>
          <cell r="N351">
            <v>0</v>
          </cell>
          <cell r="O351">
            <v>0</v>
          </cell>
          <cell r="P351">
            <v>0</v>
          </cell>
          <cell r="Q351" t="str">
            <v>Pieza</v>
          </cell>
        </row>
        <row r="352">
          <cell r="B352" t="str">
            <v>1355000520052334</v>
          </cell>
          <cell r="C352">
            <v>2023</v>
          </cell>
          <cell r="D352">
            <v>20</v>
          </cell>
          <cell r="E352">
            <v>1</v>
          </cell>
          <cell r="F352">
            <v>3</v>
          </cell>
          <cell r="G352">
            <v>5</v>
          </cell>
          <cell r="H352">
            <v>5000</v>
          </cell>
          <cell r="I352">
            <v>5200</v>
          </cell>
          <cell r="J352">
            <v>523</v>
          </cell>
          <cell r="K352">
            <v>3</v>
          </cell>
          <cell r="L352">
            <v>4</v>
          </cell>
          <cell r="M352" t="str">
            <v>Videocámara</v>
          </cell>
          <cell r="N352">
            <v>0</v>
          </cell>
          <cell r="O352">
            <v>0</v>
          </cell>
          <cell r="P352">
            <v>0</v>
          </cell>
          <cell r="Q352" t="str">
            <v>Pieza</v>
          </cell>
        </row>
        <row r="353">
          <cell r="B353" t="str">
            <v>1355000520052344</v>
          </cell>
          <cell r="C353">
            <v>2023</v>
          </cell>
          <cell r="D353">
            <v>20</v>
          </cell>
          <cell r="E353">
            <v>1</v>
          </cell>
          <cell r="F353">
            <v>3</v>
          </cell>
          <cell r="G353">
            <v>5</v>
          </cell>
          <cell r="H353">
            <v>5000</v>
          </cell>
          <cell r="I353">
            <v>5200</v>
          </cell>
          <cell r="J353">
            <v>523</v>
          </cell>
          <cell r="K353">
            <v>4</v>
          </cell>
          <cell r="L353">
            <v>4</v>
          </cell>
          <cell r="M353" t="str">
            <v>Video wall de 4 pantallas</v>
          </cell>
          <cell r="N353">
            <v>0</v>
          </cell>
          <cell r="O353">
            <v>0</v>
          </cell>
          <cell r="P353">
            <v>0</v>
          </cell>
          <cell r="Q353" t="str">
            <v>Pieza</v>
          </cell>
        </row>
        <row r="354">
          <cell r="B354" t="str">
            <v>135500055004</v>
          </cell>
          <cell r="C354">
            <v>2023</v>
          </cell>
          <cell r="D354">
            <v>20</v>
          </cell>
          <cell r="E354">
            <v>1</v>
          </cell>
          <cell r="F354">
            <v>3</v>
          </cell>
          <cell r="G354">
            <v>5</v>
          </cell>
          <cell r="H354">
            <v>5000</v>
          </cell>
          <cell r="I354">
            <v>5500</v>
          </cell>
          <cell r="L354">
            <v>4</v>
          </cell>
          <cell r="M354" t="str">
            <v>Equipo de Defensa y Seguridad</v>
          </cell>
          <cell r="N354">
            <v>0</v>
          </cell>
          <cell r="O354">
            <v>0</v>
          </cell>
          <cell r="P354">
            <v>0</v>
          </cell>
          <cell r="Q354" t="str">
            <v/>
          </cell>
        </row>
        <row r="355">
          <cell r="B355" t="str">
            <v>135500055005514</v>
          </cell>
          <cell r="C355">
            <v>2023</v>
          </cell>
          <cell r="D355">
            <v>20</v>
          </cell>
          <cell r="E355">
            <v>1</v>
          </cell>
          <cell r="F355">
            <v>3</v>
          </cell>
          <cell r="G355">
            <v>5</v>
          </cell>
          <cell r="H355">
            <v>5000</v>
          </cell>
          <cell r="I355">
            <v>5500</v>
          </cell>
          <cell r="J355">
            <v>551</v>
          </cell>
          <cell r="L355">
            <v>4</v>
          </cell>
          <cell r="M355" t="str">
            <v>Equipo de defensa y seguridad</v>
          </cell>
          <cell r="N355">
            <v>0</v>
          </cell>
          <cell r="O355">
            <v>0</v>
          </cell>
          <cell r="P355">
            <v>0</v>
          </cell>
          <cell r="Q355" t="str">
            <v/>
          </cell>
        </row>
        <row r="356">
          <cell r="B356" t="str">
            <v>1355000550055114</v>
          </cell>
          <cell r="C356">
            <v>2023</v>
          </cell>
          <cell r="D356">
            <v>20</v>
          </cell>
          <cell r="E356">
            <v>1</v>
          </cell>
          <cell r="F356">
            <v>3</v>
          </cell>
          <cell r="G356">
            <v>5</v>
          </cell>
          <cell r="H356">
            <v>5000</v>
          </cell>
          <cell r="I356">
            <v>5500</v>
          </cell>
          <cell r="J356">
            <v>551</v>
          </cell>
          <cell r="K356">
            <v>1</v>
          </cell>
          <cell r="L356">
            <v>4</v>
          </cell>
          <cell r="M356" t="str">
            <v>Arma corta</v>
          </cell>
          <cell r="N356">
            <v>0</v>
          </cell>
          <cell r="O356">
            <v>0</v>
          </cell>
          <cell r="P356">
            <v>0</v>
          </cell>
          <cell r="Q356" t="str">
            <v>Pieza</v>
          </cell>
        </row>
        <row r="357">
          <cell r="B357" t="str">
            <v>135500059004</v>
          </cell>
          <cell r="C357">
            <v>2023</v>
          </cell>
          <cell r="D357">
            <v>20</v>
          </cell>
          <cell r="E357">
            <v>1</v>
          </cell>
          <cell r="F357">
            <v>3</v>
          </cell>
          <cell r="G357">
            <v>5</v>
          </cell>
          <cell r="H357">
            <v>5000</v>
          </cell>
          <cell r="I357">
            <v>5900</v>
          </cell>
          <cell r="L357">
            <v>4</v>
          </cell>
          <cell r="M357" t="str">
            <v>Activos Intangibles</v>
          </cell>
          <cell r="N357">
            <v>0</v>
          </cell>
          <cell r="O357">
            <v>0</v>
          </cell>
          <cell r="P357">
            <v>0</v>
          </cell>
        </row>
        <row r="358">
          <cell r="B358" t="str">
            <v>135500059005914</v>
          </cell>
          <cell r="C358">
            <v>2023</v>
          </cell>
          <cell r="D358">
            <v>20</v>
          </cell>
          <cell r="E358">
            <v>1</v>
          </cell>
          <cell r="F358">
            <v>3</v>
          </cell>
          <cell r="G358">
            <v>5</v>
          </cell>
          <cell r="H358">
            <v>5000</v>
          </cell>
          <cell r="I358">
            <v>5900</v>
          </cell>
          <cell r="J358">
            <v>591</v>
          </cell>
          <cell r="L358">
            <v>4</v>
          </cell>
          <cell r="M358" t="str">
            <v>Software</v>
          </cell>
          <cell r="N358">
            <v>0</v>
          </cell>
          <cell r="O358">
            <v>0</v>
          </cell>
          <cell r="P358">
            <v>0</v>
          </cell>
          <cell r="Q358" t="str">
            <v/>
          </cell>
        </row>
        <row r="359">
          <cell r="B359" t="str">
            <v>1355000590059114</v>
          </cell>
          <cell r="C359">
            <v>2023</v>
          </cell>
          <cell r="D359">
            <v>20</v>
          </cell>
          <cell r="E359">
            <v>1</v>
          </cell>
          <cell r="F359">
            <v>3</v>
          </cell>
          <cell r="G359">
            <v>5</v>
          </cell>
          <cell r="H359">
            <v>5000</v>
          </cell>
          <cell r="I359">
            <v>5900</v>
          </cell>
          <cell r="J359">
            <v>591</v>
          </cell>
          <cell r="K359">
            <v>1</v>
          </cell>
          <cell r="L359">
            <v>4</v>
          </cell>
          <cell r="M359" t="str">
            <v>Software especializado en análisis forense digital</v>
          </cell>
          <cell r="N359">
            <v>0</v>
          </cell>
          <cell r="O359">
            <v>0</v>
          </cell>
          <cell r="P359">
            <v>0</v>
          </cell>
          <cell r="Q359" t="str">
            <v>Licencia</v>
          </cell>
        </row>
        <row r="360">
          <cell r="B360" t="str">
            <v>1355</v>
          </cell>
          <cell r="C360">
            <v>2023</v>
          </cell>
          <cell r="D360">
            <v>20</v>
          </cell>
          <cell r="E360">
            <v>1</v>
          </cell>
          <cell r="F360">
            <v>3</v>
          </cell>
          <cell r="G360">
            <v>5</v>
          </cell>
          <cell r="L360">
            <v>5</v>
          </cell>
          <cell r="M360" t="str">
            <v>f) Fortalecimiento y/o creación de las unidades de inteligencia patrimonial y económica (UIPE’S)</v>
          </cell>
          <cell r="N360">
            <v>0</v>
          </cell>
          <cell r="O360">
            <v>0</v>
          </cell>
          <cell r="P360">
            <v>0</v>
          </cell>
        </row>
        <row r="361">
          <cell r="B361" t="str">
            <v>13530005</v>
          </cell>
          <cell r="C361">
            <v>2023</v>
          </cell>
          <cell r="D361">
            <v>20</v>
          </cell>
          <cell r="E361">
            <v>1</v>
          </cell>
          <cell r="F361">
            <v>3</v>
          </cell>
          <cell r="G361">
            <v>5</v>
          </cell>
          <cell r="H361">
            <v>3000</v>
          </cell>
          <cell r="K361" t="str">
            <v/>
          </cell>
          <cell r="L361">
            <v>5</v>
          </cell>
          <cell r="M361" t="str">
            <v>Servicios Generales</v>
          </cell>
          <cell r="N361">
            <v>0</v>
          </cell>
          <cell r="O361">
            <v>0</v>
          </cell>
          <cell r="P361">
            <v>0</v>
          </cell>
          <cell r="Q361" t="str">
            <v/>
          </cell>
        </row>
        <row r="362">
          <cell r="B362" t="str">
            <v>135300033005</v>
          </cell>
          <cell r="C362">
            <v>2023</v>
          </cell>
          <cell r="D362">
            <v>20</v>
          </cell>
          <cell r="E362">
            <v>1</v>
          </cell>
          <cell r="F362">
            <v>3</v>
          </cell>
          <cell r="G362">
            <v>5</v>
          </cell>
          <cell r="H362">
            <v>3000</v>
          </cell>
          <cell r="I362">
            <v>3300</v>
          </cell>
          <cell r="L362">
            <v>5</v>
          </cell>
          <cell r="M362" t="str">
            <v>Servicios Profesionales, Científicos, Técnicos y Otros Servicios</v>
          </cell>
          <cell r="N362">
            <v>0</v>
          </cell>
          <cell r="O362">
            <v>0</v>
          </cell>
          <cell r="P362">
            <v>0</v>
          </cell>
        </row>
        <row r="363">
          <cell r="B363" t="str">
            <v>135300033003335</v>
          </cell>
          <cell r="C363">
            <v>2023</v>
          </cell>
          <cell r="D363">
            <v>20</v>
          </cell>
          <cell r="E363">
            <v>1</v>
          </cell>
          <cell r="F363">
            <v>3</v>
          </cell>
          <cell r="G363">
            <v>5</v>
          </cell>
          <cell r="H363">
            <v>3000</v>
          </cell>
          <cell r="I363">
            <v>3300</v>
          </cell>
          <cell r="J363">
            <v>333</v>
          </cell>
          <cell r="L363">
            <v>5</v>
          </cell>
          <cell r="M363" t="str">
            <v>Servicios de consultoría administrativa, procesos, técnica y en tecnologías de la información</v>
          </cell>
          <cell r="N363">
            <v>0</v>
          </cell>
          <cell r="O363">
            <v>0</v>
          </cell>
          <cell r="P363">
            <v>0</v>
          </cell>
          <cell r="Q363" t="str">
            <v/>
          </cell>
        </row>
        <row r="364">
          <cell r="B364" t="str">
            <v>1353000330033315</v>
          </cell>
          <cell r="C364">
            <v>2023</v>
          </cell>
          <cell r="D364">
            <v>20</v>
          </cell>
          <cell r="E364">
            <v>1</v>
          </cell>
          <cell r="F364">
            <v>3</v>
          </cell>
          <cell r="G364">
            <v>5</v>
          </cell>
          <cell r="H364">
            <v>3000</v>
          </cell>
          <cell r="I364">
            <v>3300</v>
          </cell>
          <cell r="J364">
            <v>333</v>
          </cell>
          <cell r="K364">
            <v>1</v>
          </cell>
          <cell r="L364">
            <v>5</v>
          </cell>
          <cell r="M364" t="str">
            <v>Servicios de Informática</v>
          </cell>
          <cell r="N364">
            <v>0</v>
          </cell>
          <cell r="O364">
            <v>0</v>
          </cell>
          <cell r="P364">
            <v>0</v>
          </cell>
          <cell r="Q364" t="str">
            <v>Servicio</v>
          </cell>
        </row>
        <row r="365">
          <cell r="B365" t="str">
            <v>1353000330033325</v>
          </cell>
          <cell r="C365">
            <v>2023</v>
          </cell>
          <cell r="D365">
            <v>20</v>
          </cell>
          <cell r="E365">
            <v>1</v>
          </cell>
          <cell r="F365">
            <v>3</v>
          </cell>
          <cell r="G365">
            <v>5</v>
          </cell>
          <cell r="H365">
            <v>3000</v>
          </cell>
          <cell r="I365">
            <v>3300</v>
          </cell>
          <cell r="J365">
            <v>333</v>
          </cell>
          <cell r="K365">
            <v>2</v>
          </cell>
          <cell r="L365">
            <v>5</v>
          </cell>
          <cell r="M365" t="str">
            <v>Servicios profesionales para el desarrollo de sistemas</v>
          </cell>
          <cell r="N365">
            <v>0</v>
          </cell>
          <cell r="O365">
            <v>0</v>
          </cell>
          <cell r="P365">
            <v>0</v>
          </cell>
          <cell r="Q365" t="str">
            <v>Servicio</v>
          </cell>
        </row>
        <row r="366">
          <cell r="B366" t="str">
            <v>13550005</v>
          </cell>
          <cell r="C366">
            <v>2023</v>
          </cell>
          <cell r="D366">
            <v>20</v>
          </cell>
          <cell r="E366">
            <v>1</v>
          </cell>
          <cell r="F366">
            <v>3</v>
          </cell>
          <cell r="G366">
            <v>5</v>
          </cell>
          <cell r="H366">
            <v>5000</v>
          </cell>
          <cell r="K366" t="str">
            <v/>
          </cell>
          <cell r="L366">
            <v>5</v>
          </cell>
          <cell r="M366" t="str">
            <v>Bienes Muebles, Inmuebles e Intangibles</v>
          </cell>
          <cell r="N366">
            <v>0</v>
          </cell>
          <cell r="O366">
            <v>0</v>
          </cell>
          <cell r="P366">
            <v>0</v>
          </cell>
          <cell r="Q366" t="str">
            <v/>
          </cell>
        </row>
        <row r="367">
          <cell r="B367" t="str">
            <v>135500051005</v>
          </cell>
          <cell r="C367">
            <v>2023</v>
          </cell>
          <cell r="D367">
            <v>20</v>
          </cell>
          <cell r="E367">
            <v>1</v>
          </cell>
          <cell r="F367">
            <v>3</v>
          </cell>
          <cell r="G367">
            <v>5</v>
          </cell>
          <cell r="H367">
            <v>5000</v>
          </cell>
          <cell r="I367">
            <v>5100</v>
          </cell>
          <cell r="L367">
            <v>5</v>
          </cell>
          <cell r="M367" t="str">
            <v>Mobiliario y Equipo de Administración</v>
          </cell>
          <cell r="N367">
            <v>0</v>
          </cell>
          <cell r="O367">
            <v>0</v>
          </cell>
          <cell r="P367">
            <v>0</v>
          </cell>
        </row>
        <row r="368">
          <cell r="B368" t="str">
            <v>135500051005155</v>
          </cell>
          <cell r="C368">
            <v>2023</v>
          </cell>
          <cell r="D368">
            <v>20</v>
          </cell>
          <cell r="E368">
            <v>1</v>
          </cell>
          <cell r="F368">
            <v>3</v>
          </cell>
          <cell r="G368">
            <v>5</v>
          </cell>
          <cell r="H368">
            <v>5000</v>
          </cell>
          <cell r="I368">
            <v>5100</v>
          </cell>
          <cell r="J368">
            <v>515</v>
          </cell>
          <cell r="L368">
            <v>5</v>
          </cell>
          <cell r="M368" t="str">
            <v>Equipo de cómputo y de tecnologías de la información</v>
          </cell>
          <cell r="N368">
            <v>0</v>
          </cell>
          <cell r="O368">
            <v>0</v>
          </cell>
          <cell r="P368">
            <v>0</v>
          </cell>
          <cell r="Q368" t="str">
            <v/>
          </cell>
        </row>
        <row r="369">
          <cell r="B369" t="str">
            <v>1355000510051515</v>
          </cell>
          <cell r="C369">
            <v>2023</v>
          </cell>
          <cell r="D369">
            <v>20</v>
          </cell>
          <cell r="E369">
            <v>1</v>
          </cell>
          <cell r="F369">
            <v>3</v>
          </cell>
          <cell r="G369">
            <v>5</v>
          </cell>
          <cell r="H369">
            <v>5000</v>
          </cell>
          <cell r="I369">
            <v>5100</v>
          </cell>
          <cell r="J369">
            <v>515</v>
          </cell>
          <cell r="K369">
            <v>1</v>
          </cell>
          <cell r="L369">
            <v>5</v>
          </cell>
          <cell r="M369" t="str">
            <v>Balanceador de carga</v>
          </cell>
          <cell r="N369">
            <v>0</v>
          </cell>
          <cell r="O369">
            <v>0</v>
          </cell>
          <cell r="P369">
            <v>0</v>
          </cell>
          <cell r="Q369" t="str">
            <v>Pieza</v>
          </cell>
        </row>
        <row r="370">
          <cell r="B370" t="str">
            <v>1355000510051525</v>
          </cell>
          <cell r="C370">
            <v>2023</v>
          </cell>
          <cell r="D370">
            <v>20</v>
          </cell>
          <cell r="E370">
            <v>1</v>
          </cell>
          <cell r="F370">
            <v>3</v>
          </cell>
          <cell r="G370">
            <v>5</v>
          </cell>
          <cell r="H370">
            <v>5000</v>
          </cell>
          <cell r="I370">
            <v>5100</v>
          </cell>
          <cell r="J370">
            <v>515</v>
          </cell>
          <cell r="K370">
            <v>2</v>
          </cell>
          <cell r="L370">
            <v>5</v>
          </cell>
          <cell r="M370" t="str">
            <v>Computadora cliente ligero</v>
          </cell>
          <cell r="N370">
            <v>0</v>
          </cell>
          <cell r="O370">
            <v>0</v>
          </cell>
          <cell r="P370">
            <v>0</v>
          </cell>
          <cell r="Q370" t="str">
            <v>Pieza</v>
          </cell>
        </row>
        <row r="371">
          <cell r="B371" t="str">
            <v>1355000510051535</v>
          </cell>
          <cell r="C371">
            <v>2023</v>
          </cell>
          <cell r="D371">
            <v>20</v>
          </cell>
          <cell r="E371">
            <v>1</v>
          </cell>
          <cell r="F371">
            <v>3</v>
          </cell>
          <cell r="G371">
            <v>5</v>
          </cell>
          <cell r="H371">
            <v>5000</v>
          </cell>
          <cell r="I371">
            <v>5100</v>
          </cell>
          <cell r="J371">
            <v>515</v>
          </cell>
          <cell r="K371">
            <v>3</v>
          </cell>
          <cell r="L371">
            <v>5</v>
          </cell>
          <cell r="M371" t="str">
            <v>Computadora de escritorio</v>
          </cell>
          <cell r="N371">
            <v>0</v>
          </cell>
          <cell r="O371">
            <v>0</v>
          </cell>
          <cell r="P371">
            <v>0</v>
          </cell>
          <cell r="Q371" t="str">
            <v>Pieza</v>
          </cell>
        </row>
        <row r="372">
          <cell r="B372" t="str">
            <v>1355000510051545</v>
          </cell>
          <cell r="C372">
            <v>2023</v>
          </cell>
          <cell r="D372">
            <v>20</v>
          </cell>
          <cell r="E372">
            <v>1</v>
          </cell>
          <cell r="F372">
            <v>3</v>
          </cell>
          <cell r="G372">
            <v>5</v>
          </cell>
          <cell r="H372">
            <v>5000</v>
          </cell>
          <cell r="I372">
            <v>5100</v>
          </cell>
          <cell r="J372">
            <v>515</v>
          </cell>
          <cell r="K372">
            <v>4</v>
          </cell>
          <cell r="L372">
            <v>5</v>
          </cell>
          <cell r="M372" t="str">
            <v>Computadora portátil</v>
          </cell>
          <cell r="N372">
            <v>0</v>
          </cell>
          <cell r="O372">
            <v>0</v>
          </cell>
          <cell r="P372">
            <v>0</v>
          </cell>
          <cell r="Q372" t="str">
            <v>Pieza</v>
          </cell>
        </row>
        <row r="373">
          <cell r="B373" t="str">
            <v>1355000510051555</v>
          </cell>
          <cell r="C373">
            <v>2023</v>
          </cell>
          <cell r="D373">
            <v>20</v>
          </cell>
          <cell r="E373">
            <v>1</v>
          </cell>
          <cell r="F373">
            <v>3</v>
          </cell>
          <cell r="G373">
            <v>5</v>
          </cell>
          <cell r="H373">
            <v>5000</v>
          </cell>
          <cell r="I373">
            <v>5100</v>
          </cell>
          <cell r="J373">
            <v>515</v>
          </cell>
          <cell r="K373">
            <v>5</v>
          </cell>
          <cell r="L373">
            <v>5</v>
          </cell>
          <cell r="M373" t="str">
            <v>Correlacionador de eventos</v>
          </cell>
          <cell r="N373">
            <v>0</v>
          </cell>
          <cell r="O373">
            <v>0</v>
          </cell>
          <cell r="P373">
            <v>0</v>
          </cell>
          <cell r="Q373" t="str">
            <v>Pieza</v>
          </cell>
        </row>
        <row r="374">
          <cell r="B374" t="str">
            <v>1355000510051565</v>
          </cell>
          <cell r="C374">
            <v>2023</v>
          </cell>
          <cell r="D374">
            <v>20</v>
          </cell>
          <cell r="E374">
            <v>1</v>
          </cell>
          <cell r="F374">
            <v>3</v>
          </cell>
          <cell r="G374">
            <v>5</v>
          </cell>
          <cell r="H374">
            <v>5000</v>
          </cell>
          <cell r="I374">
            <v>5100</v>
          </cell>
          <cell r="J374">
            <v>515</v>
          </cell>
          <cell r="K374">
            <v>6</v>
          </cell>
          <cell r="L374">
            <v>5</v>
          </cell>
          <cell r="M374" t="str">
            <v>Equipo biométrico</v>
          </cell>
          <cell r="N374">
            <v>0</v>
          </cell>
          <cell r="O374">
            <v>0</v>
          </cell>
          <cell r="P374">
            <v>0</v>
          </cell>
          <cell r="Q374" t="str">
            <v>Pieza</v>
          </cell>
        </row>
        <row r="375">
          <cell r="B375" t="str">
            <v>1355000510051575</v>
          </cell>
          <cell r="C375">
            <v>2023</v>
          </cell>
          <cell r="D375">
            <v>20</v>
          </cell>
          <cell r="E375">
            <v>1</v>
          </cell>
          <cell r="F375">
            <v>3</v>
          </cell>
          <cell r="G375">
            <v>5</v>
          </cell>
          <cell r="H375">
            <v>5000</v>
          </cell>
          <cell r="I375">
            <v>5100</v>
          </cell>
          <cell r="J375">
            <v>515</v>
          </cell>
          <cell r="K375">
            <v>7</v>
          </cell>
          <cell r="L375">
            <v>5</v>
          </cell>
          <cell r="M375" t="str">
            <v>Equipo de almacenamiento</v>
          </cell>
          <cell r="N375">
            <v>0</v>
          </cell>
          <cell r="O375">
            <v>0</v>
          </cell>
          <cell r="P375">
            <v>0</v>
          </cell>
          <cell r="Q375" t="str">
            <v>Pieza</v>
          </cell>
        </row>
        <row r="376">
          <cell r="B376" t="str">
            <v>1355000510051585</v>
          </cell>
          <cell r="C376">
            <v>2023</v>
          </cell>
          <cell r="D376">
            <v>20</v>
          </cell>
          <cell r="E376">
            <v>1</v>
          </cell>
          <cell r="F376">
            <v>3</v>
          </cell>
          <cell r="G376">
            <v>5</v>
          </cell>
          <cell r="H376">
            <v>5000</v>
          </cell>
          <cell r="I376">
            <v>5100</v>
          </cell>
          <cell r="J376">
            <v>515</v>
          </cell>
          <cell r="K376">
            <v>8</v>
          </cell>
          <cell r="L376">
            <v>5</v>
          </cell>
          <cell r="M376" t="str">
            <v>Plotter</v>
          </cell>
          <cell r="N376">
            <v>0</v>
          </cell>
          <cell r="O376">
            <v>0</v>
          </cell>
          <cell r="P376">
            <v>0</v>
          </cell>
          <cell r="Q376" t="str">
            <v>Pieza</v>
          </cell>
        </row>
        <row r="377">
          <cell r="B377" t="str">
            <v>1355000510051595</v>
          </cell>
          <cell r="C377">
            <v>2023</v>
          </cell>
          <cell r="D377">
            <v>20</v>
          </cell>
          <cell r="E377">
            <v>1</v>
          </cell>
          <cell r="F377">
            <v>3</v>
          </cell>
          <cell r="G377">
            <v>5</v>
          </cell>
          <cell r="H377">
            <v>5000</v>
          </cell>
          <cell r="I377">
            <v>5100</v>
          </cell>
          <cell r="J377">
            <v>515</v>
          </cell>
          <cell r="K377">
            <v>9</v>
          </cell>
          <cell r="L377">
            <v>5</v>
          </cell>
          <cell r="M377" t="str">
            <v>Servidor de cómputo</v>
          </cell>
          <cell r="N377">
            <v>0</v>
          </cell>
          <cell r="O377">
            <v>0</v>
          </cell>
          <cell r="P377">
            <v>0</v>
          </cell>
          <cell r="Q377" t="str">
            <v>Pieza</v>
          </cell>
        </row>
        <row r="378">
          <cell r="B378" t="str">
            <v>13550005100515105</v>
          </cell>
          <cell r="C378">
            <v>2023</v>
          </cell>
          <cell r="D378">
            <v>20</v>
          </cell>
          <cell r="E378">
            <v>1</v>
          </cell>
          <cell r="F378">
            <v>3</v>
          </cell>
          <cell r="G378">
            <v>5</v>
          </cell>
          <cell r="H378">
            <v>5000</v>
          </cell>
          <cell r="I378">
            <v>5100</v>
          </cell>
          <cell r="J378">
            <v>515</v>
          </cell>
          <cell r="K378">
            <v>10</v>
          </cell>
          <cell r="L378">
            <v>5</v>
          </cell>
          <cell r="M378" t="str">
            <v>Unidad de protección y respaldo de energía (UPS)</v>
          </cell>
          <cell r="N378">
            <v>0</v>
          </cell>
          <cell r="O378">
            <v>0</v>
          </cell>
          <cell r="P378">
            <v>0</v>
          </cell>
          <cell r="Q378" t="str">
            <v>Pieza</v>
          </cell>
        </row>
        <row r="379">
          <cell r="B379" t="str">
            <v>13550005100515115</v>
          </cell>
          <cell r="C379">
            <v>2023</v>
          </cell>
          <cell r="D379">
            <v>20</v>
          </cell>
          <cell r="E379">
            <v>1</v>
          </cell>
          <cell r="F379">
            <v>3</v>
          </cell>
          <cell r="G379">
            <v>5</v>
          </cell>
          <cell r="H379">
            <v>5000</v>
          </cell>
          <cell r="I379">
            <v>5100</v>
          </cell>
          <cell r="J379">
            <v>515</v>
          </cell>
          <cell r="K379">
            <v>11</v>
          </cell>
          <cell r="L379">
            <v>5</v>
          </cell>
          <cell r="M379" t="str">
            <v>Equipo para respaldo de información</v>
          </cell>
          <cell r="N379">
            <v>0</v>
          </cell>
          <cell r="O379">
            <v>0</v>
          </cell>
          <cell r="P379">
            <v>0</v>
          </cell>
          <cell r="Q379" t="str">
            <v>Pieza</v>
          </cell>
        </row>
        <row r="380">
          <cell r="B380" t="str">
            <v>13550005100515125</v>
          </cell>
          <cell r="C380">
            <v>2023</v>
          </cell>
          <cell r="D380">
            <v>20</v>
          </cell>
          <cell r="E380">
            <v>1</v>
          </cell>
          <cell r="F380">
            <v>3</v>
          </cell>
          <cell r="G380">
            <v>5</v>
          </cell>
          <cell r="H380">
            <v>5000</v>
          </cell>
          <cell r="I380">
            <v>5100</v>
          </cell>
          <cell r="J380">
            <v>515</v>
          </cell>
          <cell r="K380">
            <v>12</v>
          </cell>
          <cell r="L380">
            <v>5</v>
          </cell>
          <cell r="M380" t="str">
            <v>Equipo de seguridad de prevención de intrusiones de siguiente generación (NGIPS)</v>
          </cell>
          <cell r="N380">
            <v>0</v>
          </cell>
          <cell r="O380">
            <v>0</v>
          </cell>
          <cell r="P380">
            <v>0</v>
          </cell>
          <cell r="Q380" t="str">
            <v>Pieza</v>
          </cell>
        </row>
        <row r="381">
          <cell r="B381" t="str">
            <v>13550005100515135</v>
          </cell>
          <cell r="C381">
            <v>2023</v>
          </cell>
          <cell r="D381">
            <v>20</v>
          </cell>
          <cell r="E381">
            <v>1</v>
          </cell>
          <cell r="F381">
            <v>3</v>
          </cell>
          <cell r="G381">
            <v>5</v>
          </cell>
          <cell r="H381">
            <v>5000</v>
          </cell>
          <cell r="I381">
            <v>5100</v>
          </cell>
          <cell r="J381">
            <v>515</v>
          </cell>
          <cell r="K381">
            <v>13</v>
          </cell>
          <cell r="L381">
            <v>5</v>
          </cell>
          <cell r="M381" t="str">
            <v>Herramienta de seguridad para detección y contención de ciberataques</v>
          </cell>
          <cell r="N381">
            <v>0</v>
          </cell>
          <cell r="O381">
            <v>0</v>
          </cell>
          <cell r="P381">
            <v>0</v>
          </cell>
          <cell r="Q381" t="str">
            <v>Pieza</v>
          </cell>
        </row>
        <row r="382">
          <cell r="B382" t="str">
            <v>13550005100515145</v>
          </cell>
          <cell r="C382">
            <v>2023</v>
          </cell>
          <cell r="D382">
            <v>20</v>
          </cell>
          <cell r="E382">
            <v>1</v>
          </cell>
          <cell r="F382">
            <v>3</v>
          </cell>
          <cell r="G382">
            <v>5</v>
          </cell>
          <cell r="H382">
            <v>5000</v>
          </cell>
          <cell r="I382">
            <v>5100</v>
          </cell>
          <cell r="J382">
            <v>515</v>
          </cell>
          <cell r="K382">
            <v>14</v>
          </cell>
          <cell r="L382">
            <v>5</v>
          </cell>
          <cell r="M382" t="str">
            <v>Herramienta de seguridad para el monitoreo y análisis del tráfico de red</v>
          </cell>
          <cell r="N382">
            <v>0</v>
          </cell>
          <cell r="O382">
            <v>0</v>
          </cell>
          <cell r="P382">
            <v>0</v>
          </cell>
          <cell r="Q382" t="str">
            <v>Pieza</v>
          </cell>
        </row>
        <row r="383">
          <cell r="B383" t="str">
            <v>13550005100515155</v>
          </cell>
          <cell r="C383">
            <v>2023</v>
          </cell>
          <cell r="D383">
            <v>20</v>
          </cell>
          <cell r="E383">
            <v>1</v>
          </cell>
          <cell r="F383">
            <v>3</v>
          </cell>
          <cell r="G383">
            <v>5</v>
          </cell>
          <cell r="H383">
            <v>5000</v>
          </cell>
          <cell r="I383">
            <v>5100</v>
          </cell>
          <cell r="J383">
            <v>515</v>
          </cell>
          <cell r="K383">
            <v>15</v>
          </cell>
          <cell r="L383">
            <v>5</v>
          </cell>
          <cell r="M383" t="str">
            <v>Herramienta de seguridad para la prevención de fuga o pérdida de información</v>
          </cell>
          <cell r="N383">
            <v>0</v>
          </cell>
          <cell r="O383">
            <v>0</v>
          </cell>
          <cell r="P383">
            <v>0</v>
          </cell>
          <cell r="Q383" t="str">
            <v>Pieza</v>
          </cell>
        </row>
        <row r="384">
          <cell r="B384" t="str">
            <v>13550005100515165</v>
          </cell>
          <cell r="C384">
            <v>2023</v>
          </cell>
          <cell r="D384">
            <v>20</v>
          </cell>
          <cell r="E384">
            <v>1</v>
          </cell>
          <cell r="F384">
            <v>3</v>
          </cell>
          <cell r="G384">
            <v>5</v>
          </cell>
          <cell r="H384">
            <v>5000</v>
          </cell>
          <cell r="I384">
            <v>5100</v>
          </cell>
          <cell r="J384">
            <v>515</v>
          </cell>
          <cell r="K384">
            <v>16</v>
          </cell>
          <cell r="L384">
            <v>5</v>
          </cell>
          <cell r="M384" t="str">
            <v xml:space="preserve">Habitáculo para centro de datos </v>
          </cell>
          <cell r="N384">
            <v>0</v>
          </cell>
          <cell r="O384">
            <v>0</v>
          </cell>
          <cell r="P384">
            <v>0</v>
          </cell>
          <cell r="Q384" t="str">
            <v>Pieza</v>
          </cell>
        </row>
        <row r="385">
          <cell r="B385" t="str">
            <v>135500051005195</v>
          </cell>
          <cell r="C385">
            <v>2023</v>
          </cell>
          <cell r="D385">
            <v>20</v>
          </cell>
          <cell r="E385">
            <v>1</v>
          </cell>
          <cell r="F385">
            <v>3</v>
          </cell>
          <cell r="G385">
            <v>5</v>
          </cell>
          <cell r="H385">
            <v>5000</v>
          </cell>
          <cell r="I385">
            <v>5100</v>
          </cell>
          <cell r="J385">
            <v>519</v>
          </cell>
          <cell r="L385">
            <v>5</v>
          </cell>
          <cell r="M385" t="str">
            <v>Otros mobiliarios y equipos de administración</v>
          </cell>
          <cell r="N385">
            <v>0</v>
          </cell>
          <cell r="O385">
            <v>0</v>
          </cell>
          <cell r="P385">
            <v>0</v>
          </cell>
          <cell r="Q385" t="str">
            <v xml:space="preserve"> </v>
          </cell>
        </row>
        <row r="386">
          <cell r="B386" t="str">
            <v>1355000510051915</v>
          </cell>
          <cell r="C386">
            <v>2023</v>
          </cell>
          <cell r="D386">
            <v>20</v>
          </cell>
          <cell r="E386">
            <v>1</v>
          </cell>
          <cell r="F386">
            <v>3</v>
          </cell>
          <cell r="G386">
            <v>5</v>
          </cell>
          <cell r="H386">
            <v>5000</v>
          </cell>
          <cell r="I386">
            <v>5100</v>
          </cell>
          <cell r="J386">
            <v>519</v>
          </cell>
          <cell r="K386">
            <v>1</v>
          </cell>
          <cell r="L386">
            <v>5</v>
          </cell>
          <cell r="M386" t="str">
            <v>Circuito cerrado de televisión (CCTV)</v>
          </cell>
          <cell r="N386">
            <v>0</v>
          </cell>
          <cell r="O386">
            <v>0</v>
          </cell>
          <cell r="P386">
            <v>0</v>
          </cell>
          <cell r="Q386" t="str">
            <v>Pieza</v>
          </cell>
        </row>
        <row r="387">
          <cell r="B387" t="str">
            <v>1355000510051925</v>
          </cell>
          <cell r="C387">
            <v>2023</v>
          </cell>
          <cell r="D387">
            <v>20</v>
          </cell>
          <cell r="E387">
            <v>1</v>
          </cell>
          <cell r="F387">
            <v>3</v>
          </cell>
          <cell r="G387">
            <v>5</v>
          </cell>
          <cell r="H387">
            <v>5000</v>
          </cell>
          <cell r="I387">
            <v>5100</v>
          </cell>
          <cell r="J387">
            <v>519</v>
          </cell>
          <cell r="K387">
            <v>2</v>
          </cell>
          <cell r="L387">
            <v>5</v>
          </cell>
          <cell r="M387" t="str">
            <v>Equipo de detección de incendio</v>
          </cell>
          <cell r="N387">
            <v>0</v>
          </cell>
          <cell r="O387">
            <v>0</v>
          </cell>
          <cell r="P387">
            <v>0</v>
          </cell>
          <cell r="Q387" t="str">
            <v>Pieza</v>
          </cell>
        </row>
        <row r="388">
          <cell r="B388" t="str">
            <v>135500052005</v>
          </cell>
          <cell r="C388">
            <v>2023</v>
          </cell>
          <cell r="D388">
            <v>20</v>
          </cell>
          <cell r="E388">
            <v>1</v>
          </cell>
          <cell r="F388">
            <v>3</v>
          </cell>
          <cell r="G388">
            <v>5</v>
          </cell>
          <cell r="H388">
            <v>5000</v>
          </cell>
          <cell r="I388">
            <v>5200</v>
          </cell>
          <cell r="L388">
            <v>5</v>
          </cell>
          <cell r="M388" t="str">
            <v>Mobiliario y Equipo Educacional y Recreativo</v>
          </cell>
          <cell r="N388">
            <v>0</v>
          </cell>
          <cell r="O388">
            <v>0</v>
          </cell>
          <cell r="P388">
            <v>0</v>
          </cell>
          <cell r="Q388" t="str">
            <v/>
          </cell>
        </row>
        <row r="389">
          <cell r="B389" t="str">
            <v>135500052005215</v>
          </cell>
          <cell r="C389">
            <v>2023</v>
          </cell>
          <cell r="D389">
            <v>20</v>
          </cell>
          <cell r="E389">
            <v>1</v>
          </cell>
          <cell r="F389">
            <v>3</v>
          </cell>
          <cell r="G389">
            <v>5</v>
          </cell>
          <cell r="H389">
            <v>5000</v>
          </cell>
          <cell r="I389">
            <v>5200</v>
          </cell>
          <cell r="J389">
            <v>521</v>
          </cell>
          <cell r="L389">
            <v>5</v>
          </cell>
          <cell r="M389" t="str">
            <v>Equipos y aparatos audiovisuales</v>
          </cell>
          <cell r="N389">
            <v>0</v>
          </cell>
          <cell r="O389">
            <v>0</v>
          </cell>
          <cell r="P389">
            <v>0</v>
          </cell>
          <cell r="Q389" t="str">
            <v/>
          </cell>
        </row>
        <row r="390">
          <cell r="B390" t="str">
            <v>1355000520052115</v>
          </cell>
          <cell r="C390">
            <v>2023</v>
          </cell>
          <cell r="D390">
            <v>20</v>
          </cell>
          <cell r="E390">
            <v>1</v>
          </cell>
          <cell r="F390">
            <v>3</v>
          </cell>
          <cell r="G390">
            <v>5</v>
          </cell>
          <cell r="H390">
            <v>5000</v>
          </cell>
          <cell r="I390">
            <v>5200</v>
          </cell>
          <cell r="J390">
            <v>521</v>
          </cell>
          <cell r="K390">
            <v>1</v>
          </cell>
          <cell r="L390">
            <v>5</v>
          </cell>
          <cell r="M390" t="str">
            <v>Pantalla (LED)</v>
          </cell>
          <cell r="N390">
            <v>0</v>
          </cell>
          <cell r="O390">
            <v>0</v>
          </cell>
          <cell r="P390">
            <v>0</v>
          </cell>
          <cell r="Q390" t="str">
            <v>Pieza</v>
          </cell>
        </row>
        <row r="391">
          <cell r="B391" t="str">
            <v>135500052005235</v>
          </cell>
          <cell r="C391">
            <v>2023</v>
          </cell>
          <cell r="D391">
            <v>20</v>
          </cell>
          <cell r="E391">
            <v>1</v>
          </cell>
          <cell r="F391">
            <v>3</v>
          </cell>
          <cell r="G391">
            <v>5</v>
          </cell>
          <cell r="H391">
            <v>5000</v>
          </cell>
          <cell r="I391">
            <v>5200</v>
          </cell>
          <cell r="J391">
            <v>523</v>
          </cell>
          <cell r="L391">
            <v>5</v>
          </cell>
          <cell r="M391" t="str">
            <v>Cámaras fotográficas y de video</v>
          </cell>
          <cell r="N391">
            <v>0</v>
          </cell>
          <cell r="O391">
            <v>0</v>
          </cell>
          <cell r="P391">
            <v>0</v>
          </cell>
          <cell r="Q391" t="str">
            <v/>
          </cell>
        </row>
        <row r="392">
          <cell r="B392" t="str">
            <v>1355000520052315</v>
          </cell>
          <cell r="C392">
            <v>2023</v>
          </cell>
          <cell r="D392">
            <v>20</v>
          </cell>
          <cell r="E392">
            <v>1</v>
          </cell>
          <cell r="F392">
            <v>3</v>
          </cell>
          <cell r="G392">
            <v>5</v>
          </cell>
          <cell r="H392">
            <v>5000</v>
          </cell>
          <cell r="I392">
            <v>5200</v>
          </cell>
          <cell r="J392">
            <v>523</v>
          </cell>
          <cell r="K392">
            <v>1</v>
          </cell>
          <cell r="L392">
            <v>5</v>
          </cell>
          <cell r="M392" t="str">
            <v>Videocámara</v>
          </cell>
          <cell r="N392">
            <v>0</v>
          </cell>
          <cell r="O392">
            <v>0</v>
          </cell>
          <cell r="P392">
            <v>0</v>
          </cell>
          <cell r="Q392" t="str">
            <v>Pieza</v>
          </cell>
        </row>
        <row r="393">
          <cell r="B393" t="str">
            <v>1356</v>
          </cell>
          <cell r="C393">
            <v>2023</v>
          </cell>
          <cell r="D393">
            <v>20</v>
          </cell>
          <cell r="E393">
            <v>1</v>
          </cell>
          <cell r="F393">
            <v>3</v>
          </cell>
          <cell r="G393">
            <v>5</v>
          </cell>
          <cell r="L393">
            <v>6</v>
          </cell>
          <cell r="M393" t="str">
            <v>g) Justicia cívica</v>
          </cell>
          <cell r="N393">
            <v>0</v>
          </cell>
          <cell r="O393">
            <v>0</v>
          </cell>
          <cell r="P393">
            <v>0</v>
          </cell>
        </row>
        <row r="394">
          <cell r="B394" t="str">
            <v>13520006</v>
          </cell>
          <cell r="C394">
            <v>2023</v>
          </cell>
          <cell r="D394">
            <v>20</v>
          </cell>
          <cell r="E394">
            <v>1</v>
          </cell>
          <cell r="F394">
            <v>3</v>
          </cell>
          <cell r="G394">
            <v>5</v>
          </cell>
          <cell r="H394">
            <v>2000</v>
          </cell>
          <cell r="K394" t="str">
            <v/>
          </cell>
          <cell r="L394">
            <v>6</v>
          </cell>
          <cell r="M394" t="str">
            <v>Materiales y Suministros</v>
          </cell>
          <cell r="N394">
            <v>0</v>
          </cell>
          <cell r="O394">
            <v>0</v>
          </cell>
          <cell r="P394">
            <v>0</v>
          </cell>
          <cell r="Q394" t="str">
            <v/>
          </cell>
        </row>
        <row r="395">
          <cell r="B395" t="str">
            <v>135200024006</v>
          </cell>
          <cell r="C395">
            <v>2023</v>
          </cell>
          <cell r="D395">
            <v>20</v>
          </cell>
          <cell r="E395">
            <v>1</v>
          </cell>
          <cell r="F395">
            <v>3</v>
          </cell>
          <cell r="G395">
            <v>5</v>
          </cell>
          <cell r="H395">
            <v>2000</v>
          </cell>
          <cell r="I395">
            <v>2400</v>
          </cell>
          <cell r="K395" t="str">
            <v/>
          </cell>
          <cell r="L395">
            <v>6</v>
          </cell>
          <cell r="M395" t="str">
            <v>Materiales y Artículos de Construcción y de Reparación</v>
          </cell>
          <cell r="N395">
            <v>0</v>
          </cell>
          <cell r="O395">
            <v>0</v>
          </cell>
          <cell r="P395">
            <v>0</v>
          </cell>
          <cell r="Q395" t="str">
            <v/>
          </cell>
        </row>
        <row r="396">
          <cell r="B396" t="str">
            <v>135200024002476</v>
          </cell>
          <cell r="C396">
            <v>2023</v>
          </cell>
          <cell r="D396">
            <v>20</v>
          </cell>
          <cell r="E396">
            <v>1</v>
          </cell>
          <cell r="F396">
            <v>3</v>
          </cell>
          <cell r="G396">
            <v>5</v>
          </cell>
          <cell r="H396">
            <v>2000</v>
          </cell>
          <cell r="I396">
            <v>2400</v>
          </cell>
          <cell r="J396">
            <v>247</v>
          </cell>
          <cell r="L396">
            <v>6</v>
          </cell>
          <cell r="M396" t="str">
            <v>Artículos metálicos para la construcción</v>
          </cell>
          <cell r="N396">
            <v>0</v>
          </cell>
          <cell r="O396">
            <v>0</v>
          </cell>
          <cell r="P396">
            <v>0</v>
          </cell>
        </row>
        <row r="397">
          <cell r="B397" t="str">
            <v>1352000240024716</v>
          </cell>
          <cell r="C397">
            <v>2023</v>
          </cell>
          <cell r="D397">
            <v>20</v>
          </cell>
          <cell r="E397">
            <v>1</v>
          </cell>
          <cell r="F397">
            <v>3</v>
          </cell>
          <cell r="G397">
            <v>5</v>
          </cell>
          <cell r="H397">
            <v>2000</v>
          </cell>
          <cell r="I397">
            <v>2400</v>
          </cell>
          <cell r="J397">
            <v>247</v>
          </cell>
          <cell r="K397">
            <v>1</v>
          </cell>
          <cell r="L397">
            <v>6</v>
          </cell>
          <cell r="M397" t="str">
            <v>Artículos metálicos para la construcción para (espacios para la justicia cívica)</v>
          </cell>
          <cell r="N397">
            <v>0</v>
          </cell>
          <cell r="O397">
            <v>0</v>
          </cell>
          <cell r="P397">
            <v>0</v>
          </cell>
          <cell r="Q397" t="str">
            <v>Lote</v>
          </cell>
        </row>
        <row r="398">
          <cell r="B398" t="str">
            <v>13530006</v>
          </cell>
          <cell r="C398">
            <v>2023</v>
          </cell>
          <cell r="D398">
            <v>20</v>
          </cell>
          <cell r="E398">
            <v>1</v>
          </cell>
          <cell r="F398">
            <v>3</v>
          </cell>
          <cell r="G398">
            <v>5</v>
          </cell>
          <cell r="H398">
            <v>3000</v>
          </cell>
          <cell r="K398" t="str">
            <v/>
          </cell>
          <cell r="L398">
            <v>6</v>
          </cell>
          <cell r="M398" t="str">
            <v>Servicios Generales</v>
          </cell>
          <cell r="N398">
            <v>0</v>
          </cell>
          <cell r="O398">
            <v>0</v>
          </cell>
          <cell r="P398">
            <v>0</v>
          </cell>
        </row>
        <row r="399">
          <cell r="B399" t="str">
            <v>135300033006</v>
          </cell>
          <cell r="C399">
            <v>2023</v>
          </cell>
          <cell r="D399">
            <v>20</v>
          </cell>
          <cell r="E399">
            <v>1</v>
          </cell>
          <cell r="F399">
            <v>3</v>
          </cell>
          <cell r="G399">
            <v>5</v>
          </cell>
          <cell r="H399">
            <v>3000</v>
          </cell>
          <cell r="I399">
            <v>3300</v>
          </cell>
          <cell r="K399" t="str">
            <v/>
          </cell>
          <cell r="L399">
            <v>6</v>
          </cell>
          <cell r="M399" t="str">
            <v>Servicios Profesionales, Científicos, Técnicos y Otros Servicios</v>
          </cell>
          <cell r="N399">
            <v>0</v>
          </cell>
          <cell r="O399">
            <v>0</v>
          </cell>
          <cell r="P399">
            <v>0</v>
          </cell>
        </row>
        <row r="400">
          <cell r="B400" t="str">
            <v>135300033003396</v>
          </cell>
          <cell r="C400">
            <v>2023</v>
          </cell>
          <cell r="D400">
            <v>20</v>
          </cell>
          <cell r="E400">
            <v>1</v>
          </cell>
          <cell r="F400">
            <v>3</v>
          </cell>
          <cell r="G400">
            <v>5</v>
          </cell>
          <cell r="H400">
            <v>3000</v>
          </cell>
          <cell r="I400">
            <v>3300</v>
          </cell>
          <cell r="J400">
            <v>339</v>
          </cell>
          <cell r="L400">
            <v>6</v>
          </cell>
          <cell r="M400" t="str">
            <v>Servicios Profesionales, Científicos, Técnicos Integrales</v>
          </cell>
          <cell r="N400">
            <v>0</v>
          </cell>
          <cell r="O400">
            <v>0</v>
          </cell>
          <cell r="P400">
            <v>0</v>
          </cell>
        </row>
        <row r="401">
          <cell r="B401" t="str">
            <v>1353000330033926</v>
          </cell>
          <cell r="C401">
            <v>2023</v>
          </cell>
          <cell r="D401">
            <v>20</v>
          </cell>
          <cell r="E401">
            <v>1</v>
          </cell>
          <cell r="F401">
            <v>3</v>
          </cell>
          <cell r="G401">
            <v>5</v>
          </cell>
          <cell r="H401">
            <v>3000</v>
          </cell>
          <cell r="I401">
            <v>3300</v>
          </cell>
          <cell r="J401">
            <v>339</v>
          </cell>
          <cell r="K401">
            <v>2</v>
          </cell>
          <cell r="L401">
            <v>6</v>
          </cell>
          <cell r="M401" t="str">
            <v>Proyecto para Prestación de Servicios en materia de Justicia Cívica</v>
          </cell>
          <cell r="N401">
            <v>0</v>
          </cell>
          <cell r="O401">
            <v>0</v>
          </cell>
          <cell r="P401">
            <v>0</v>
          </cell>
          <cell r="Q401" t="str">
            <v>Proyecto</v>
          </cell>
        </row>
        <row r="402">
          <cell r="B402" t="str">
            <v>13550006</v>
          </cell>
          <cell r="C402">
            <v>2023</v>
          </cell>
          <cell r="D402">
            <v>20</v>
          </cell>
          <cell r="E402">
            <v>1</v>
          </cell>
          <cell r="F402">
            <v>3</v>
          </cell>
          <cell r="G402">
            <v>5</v>
          </cell>
          <cell r="H402">
            <v>5000</v>
          </cell>
          <cell r="L402">
            <v>6</v>
          </cell>
          <cell r="M402" t="str">
            <v>Bienes Muebles, Inmuebles e Intangibles</v>
          </cell>
          <cell r="N402">
            <v>0</v>
          </cell>
          <cell r="O402">
            <v>0</v>
          </cell>
          <cell r="P402">
            <v>0</v>
          </cell>
        </row>
        <row r="403">
          <cell r="B403" t="str">
            <v>135500051006</v>
          </cell>
          <cell r="C403">
            <v>2023</v>
          </cell>
          <cell r="D403">
            <v>20</v>
          </cell>
          <cell r="E403">
            <v>1</v>
          </cell>
          <cell r="F403">
            <v>3</v>
          </cell>
          <cell r="G403">
            <v>5</v>
          </cell>
          <cell r="H403">
            <v>5000</v>
          </cell>
          <cell r="I403">
            <v>5100</v>
          </cell>
          <cell r="L403">
            <v>6</v>
          </cell>
          <cell r="M403" t="str">
            <v>Mobiliario y Equipo de Administración</v>
          </cell>
          <cell r="N403">
            <v>0</v>
          </cell>
          <cell r="O403">
            <v>0</v>
          </cell>
          <cell r="P403">
            <v>0</v>
          </cell>
        </row>
        <row r="404">
          <cell r="B404" t="str">
            <v>135500051005156</v>
          </cell>
          <cell r="C404">
            <v>2023</v>
          </cell>
          <cell r="D404">
            <v>20</v>
          </cell>
          <cell r="E404">
            <v>1</v>
          </cell>
          <cell r="F404">
            <v>3</v>
          </cell>
          <cell r="G404">
            <v>5</v>
          </cell>
          <cell r="H404">
            <v>5000</v>
          </cell>
          <cell r="I404">
            <v>5100</v>
          </cell>
          <cell r="J404">
            <v>515</v>
          </cell>
          <cell r="L404">
            <v>6</v>
          </cell>
          <cell r="M404" t="str">
            <v>Equipo de cómputo y de tecnologías de la información</v>
          </cell>
          <cell r="N404">
            <v>0</v>
          </cell>
          <cell r="O404">
            <v>0</v>
          </cell>
          <cell r="P404">
            <v>0</v>
          </cell>
        </row>
        <row r="405">
          <cell r="B405" t="str">
            <v>1355000510051516</v>
          </cell>
          <cell r="C405">
            <v>2023</v>
          </cell>
          <cell r="D405">
            <v>20</v>
          </cell>
          <cell r="E405">
            <v>1</v>
          </cell>
          <cell r="F405">
            <v>3</v>
          </cell>
          <cell r="G405">
            <v>5</v>
          </cell>
          <cell r="H405">
            <v>5000</v>
          </cell>
          <cell r="I405">
            <v>5100</v>
          </cell>
          <cell r="J405">
            <v>515</v>
          </cell>
          <cell r="K405">
            <v>1</v>
          </cell>
          <cell r="L405">
            <v>6</v>
          </cell>
          <cell r="M405" t="str">
            <v>Disco duro externo</v>
          </cell>
          <cell r="N405">
            <v>0</v>
          </cell>
          <cell r="O405">
            <v>0</v>
          </cell>
          <cell r="P405">
            <v>0</v>
          </cell>
          <cell r="Q405" t="str">
            <v>Equipo/ Pieza</v>
          </cell>
        </row>
        <row r="406">
          <cell r="B406" t="str">
            <v>1355000510051526</v>
          </cell>
          <cell r="C406">
            <v>2023</v>
          </cell>
          <cell r="D406">
            <v>20</v>
          </cell>
          <cell r="E406">
            <v>1</v>
          </cell>
          <cell r="F406">
            <v>3</v>
          </cell>
          <cell r="G406">
            <v>5</v>
          </cell>
          <cell r="H406">
            <v>5000</v>
          </cell>
          <cell r="I406">
            <v>5100</v>
          </cell>
          <cell r="J406">
            <v>515</v>
          </cell>
          <cell r="K406">
            <v>2</v>
          </cell>
          <cell r="L406">
            <v>6</v>
          </cell>
          <cell r="M406" t="str">
            <v>Computadora de Escritorio</v>
          </cell>
          <cell r="N406">
            <v>0</v>
          </cell>
          <cell r="O406">
            <v>0</v>
          </cell>
          <cell r="P406">
            <v>0</v>
          </cell>
          <cell r="Q406" t="str">
            <v>Equipo/ Pieza</v>
          </cell>
        </row>
        <row r="407">
          <cell r="B407" t="str">
            <v>1355000510051536</v>
          </cell>
          <cell r="C407">
            <v>2023</v>
          </cell>
          <cell r="D407">
            <v>20</v>
          </cell>
          <cell r="E407">
            <v>1</v>
          </cell>
          <cell r="F407">
            <v>3</v>
          </cell>
          <cell r="G407">
            <v>5</v>
          </cell>
          <cell r="H407">
            <v>5000</v>
          </cell>
          <cell r="I407">
            <v>5100</v>
          </cell>
          <cell r="J407">
            <v>515</v>
          </cell>
          <cell r="K407">
            <v>3</v>
          </cell>
          <cell r="L407">
            <v>6</v>
          </cell>
          <cell r="M407" t="str">
            <v>Computadora Portátil</v>
          </cell>
          <cell r="N407">
            <v>0</v>
          </cell>
          <cell r="O407">
            <v>0</v>
          </cell>
          <cell r="P407">
            <v>0</v>
          </cell>
          <cell r="Q407" t="str">
            <v>Equipo/ Pieza</v>
          </cell>
        </row>
        <row r="408">
          <cell r="B408" t="str">
            <v>1355000510051556</v>
          </cell>
          <cell r="C408">
            <v>2023</v>
          </cell>
          <cell r="D408">
            <v>20</v>
          </cell>
          <cell r="E408">
            <v>1</v>
          </cell>
          <cell r="F408">
            <v>3</v>
          </cell>
          <cell r="G408">
            <v>5</v>
          </cell>
          <cell r="H408">
            <v>5000</v>
          </cell>
          <cell r="I408">
            <v>5100</v>
          </cell>
          <cell r="J408">
            <v>515</v>
          </cell>
          <cell r="K408">
            <v>5</v>
          </cell>
          <cell r="L408">
            <v>6</v>
          </cell>
          <cell r="M408" t="str">
            <v>Unidad de protección y respaldo de energía</v>
          </cell>
          <cell r="N408">
            <v>0</v>
          </cell>
          <cell r="O408">
            <v>0</v>
          </cell>
          <cell r="P408">
            <v>0</v>
          </cell>
          <cell r="Q408" t="str">
            <v>Equipo/ Pieza</v>
          </cell>
        </row>
        <row r="409">
          <cell r="B409" t="str">
            <v>135500052006</v>
          </cell>
          <cell r="C409">
            <v>2023</v>
          </cell>
          <cell r="D409">
            <v>20</v>
          </cell>
          <cell r="E409">
            <v>1</v>
          </cell>
          <cell r="F409">
            <v>3</v>
          </cell>
          <cell r="G409">
            <v>5</v>
          </cell>
          <cell r="H409">
            <v>5000</v>
          </cell>
          <cell r="I409">
            <v>5200</v>
          </cell>
          <cell r="L409">
            <v>6</v>
          </cell>
          <cell r="M409" t="str">
            <v xml:space="preserve">Mobiliario y equipo educacional y recreativo </v>
          </cell>
          <cell r="N409">
            <v>0</v>
          </cell>
          <cell r="O409">
            <v>0</v>
          </cell>
          <cell r="P409">
            <v>0</v>
          </cell>
          <cell r="Q409" t="str">
            <v/>
          </cell>
        </row>
        <row r="410">
          <cell r="B410" t="str">
            <v>135500052005236</v>
          </cell>
          <cell r="C410">
            <v>2023</v>
          </cell>
          <cell r="D410">
            <v>20</v>
          </cell>
          <cell r="E410">
            <v>1</v>
          </cell>
          <cell r="F410">
            <v>3</v>
          </cell>
          <cell r="G410">
            <v>5</v>
          </cell>
          <cell r="H410">
            <v>5000</v>
          </cell>
          <cell r="I410">
            <v>5200</v>
          </cell>
          <cell r="J410">
            <v>523</v>
          </cell>
          <cell r="L410">
            <v>6</v>
          </cell>
          <cell r="M410" t="str">
            <v>Cámaras fotográficas y de video</v>
          </cell>
          <cell r="N410">
            <v>0</v>
          </cell>
          <cell r="O410">
            <v>0</v>
          </cell>
          <cell r="P410">
            <v>0</v>
          </cell>
        </row>
        <row r="411">
          <cell r="B411" t="str">
            <v>1355000520052316</v>
          </cell>
          <cell r="C411">
            <v>2023</v>
          </cell>
          <cell r="D411">
            <v>20</v>
          </cell>
          <cell r="E411">
            <v>1</v>
          </cell>
          <cell r="F411">
            <v>3</v>
          </cell>
          <cell r="G411">
            <v>5</v>
          </cell>
          <cell r="H411">
            <v>5000</v>
          </cell>
          <cell r="I411">
            <v>5200</v>
          </cell>
          <cell r="J411">
            <v>523</v>
          </cell>
          <cell r="K411">
            <v>1</v>
          </cell>
          <cell r="L411">
            <v>6</v>
          </cell>
          <cell r="M411" t="str">
            <v>Videocámara</v>
          </cell>
          <cell r="N411">
            <v>0</v>
          </cell>
          <cell r="O411">
            <v>0</v>
          </cell>
          <cell r="P411">
            <v>0</v>
          </cell>
          <cell r="Q411" t="str">
            <v>Equipo/ Pieza</v>
          </cell>
        </row>
        <row r="412">
          <cell r="B412" t="str">
            <v>136</v>
          </cell>
          <cell r="C412">
            <v>2023</v>
          </cell>
          <cell r="D412">
            <v>20</v>
          </cell>
          <cell r="E412">
            <v>1</v>
          </cell>
          <cell r="F412">
            <v>3</v>
          </cell>
          <cell r="G412">
            <v>6</v>
          </cell>
          <cell r="M412" t="str">
            <v>Fortalecimiento de las áreas de investigación forense y pericial</v>
          </cell>
          <cell r="N412">
            <v>0</v>
          </cell>
          <cell r="O412">
            <v>0</v>
          </cell>
          <cell r="P412">
            <v>0</v>
          </cell>
        </row>
        <row r="413">
          <cell r="B413" t="str">
            <v>1362000</v>
          </cell>
          <cell r="C413">
            <v>2023</v>
          </cell>
          <cell r="D413">
            <v>20</v>
          </cell>
          <cell r="E413">
            <v>1</v>
          </cell>
          <cell r="F413">
            <v>3</v>
          </cell>
          <cell r="G413">
            <v>6</v>
          </cell>
          <cell r="H413">
            <v>2000</v>
          </cell>
          <cell r="M413" t="str">
            <v>Materiales y Suministros</v>
          </cell>
          <cell r="N413">
            <v>0</v>
          </cell>
          <cell r="O413">
            <v>0</v>
          </cell>
          <cell r="P413">
            <v>0</v>
          </cell>
        </row>
        <row r="414">
          <cell r="B414" t="str">
            <v>13620002700</v>
          </cell>
          <cell r="C414">
            <v>2023</v>
          </cell>
          <cell r="D414">
            <v>20</v>
          </cell>
          <cell r="E414">
            <v>1</v>
          </cell>
          <cell r="F414">
            <v>3</v>
          </cell>
          <cell r="G414">
            <v>6</v>
          </cell>
          <cell r="H414">
            <v>2000</v>
          </cell>
          <cell r="I414">
            <v>2700</v>
          </cell>
          <cell r="M414" t="str">
            <v>Vestuario, Blancos, Prendas de Protección y Artículos Deportivos</v>
          </cell>
          <cell r="N414">
            <v>0</v>
          </cell>
          <cell r="O414">
            <v>0</v>
          </cell>
          <cell r="P414">
            <v>0</v>
          </cell>
        </row>
        <row r="415">
          <cell r="B415" t="str">
            <v>13620002700272</v>
          </cell>
          <cell r="C415">
            <v>2023</v>
          </cell>
          <cell r="D415">
            <v>20</v>
          </cell>
          <cell r="E415">
            <v>1</v>
          </cell>
          <cell r="F415">
            <v>3</v>
          </cell>
          <cell r="G415">
            <v>6</v>
          </cell>
          <cell r="H415">
            <v>2000</v>
          </cell>
          <cell r="I415">
            <v>2700</v>
          </cell>
          <cell r="J415">
            <v>272</v>
          </cell>
          <cell r="M415" t="str">
            <v>Prendas de Seguridad y Protección personal</v>
          </cell>
          <cell r="N415">
            <v>0</v>
          </cell>
          <cell r="O415">
            <v>0</v>
          </cell>
          <cell r="P415">
            <v>0</v>
          </cell>
        </row>
        <row r="416">
          <cell r="B416" t="str">
            <v>136200027002721</v>
          </cell>
          <cell r="C416">
            <v>2023</v>
          </cell>
          <cell r="D416">
            <v>20</v>
          </cell>
          <cell r="E416">
            <v>1</v>
          </cell>
          <cell r="F416">
            <v>3</v>
          </cell>
          <cell r="G416">
            <v>6</v>
          </cell>
          <cell r="H416">
            <v>2000</v>
          </cell>
          <cell r="I416">
            <v>2700</v>
          </cell>
          <cell r="J416">
            <v>272</v>
          </cell>
          <cell r="K416">
            <v>1</v>
          </cell>
          <cell r="M416" t="str">
            <v>Escafandras</v>
          </cell>
          <cell r="N416">
            <v>0</v>
          </cell>
          <cell r="O416">
            <v>0</v>
          </cell>
          <cell r="P416">
            <v>0</v>
          </cell>
          <cell r="Q416" t="str">
            <v>Pieza</v>
          </cell>
        </row>
        <row r="417">
          <cell r="B417" t="str">
            <v>136200027002722</v>
          </cell>
          <cell r="C417">
            <v>2023</v>
          </cell>
          <cell r="D417">
            <v>20</v>
          </cell>
          <cell r="E417">
            <v>1</v>
          </cell>
          <cell r="F417">
            <v>3</v>
          </cell>
          <cell r="G417">
            <v>6</v>
          </cell>
          <cell r="H417">
            <v>2000</v>
          </cell>
          <cell r="I417">
            <v>2700</v>
          </cell>
          <cell r="J417">
            <v>272</v>
          </cell>
          <cell r="K417">
            <v>2</v>
          </cell>
          <cell r="M417" t="str">
            <v>Traje de bioseguridad tyvek</v>
          </cell>
          <cell r="N417">
            <v>0</v>
          </cell>
          <cell r="O417">
            <v>0</v>
          </cell>
          <cell r="P417">
            <v>0</v>
          </cell>
          <cell r="Q417" t="str">
            <v>Pieza</v>
          </cell>
        </row>
        <row r="418">
          <cell r="B418" t="str">
            <v>1363000</v>
          </cell>
          <cell r="C418">
            <v>2023</v>
          </cell>
          <cell r="D418">
            <v>20</v>
          </cell>
          <cell r="E418">
            <v>1</v>
          </cell>
          <cell r="F418">
            <v>3</v>
          </cell>
          <cell r="G418">
            <v>6</v>
          </cell>
          <cell r="H418">
            <v>3000</v>
          </cell>
          <cell r="M418" t="str">
            <v>Servicios Generales</v>
          </cell>
          <cell r="N418">
            <v>0</v>
          </cell>
          <cell r="O418">
            <v>0</v>
          </cell>
          <cell r="P418">
            <v>0</v>
          </cell>
        </row>
        <row r="419">
          <cell r="B419" t="str">
            <v>13630003100</v>
          </cell>
          <cell r="C419">
            <v>2023</v>
          </cell>
          <cell r="D419">
            <v>20</v>
          </cell>
          <cell r="E419">
            <v>1</v>
          </cell>
          <cell r="F419">
            <v>3</v>
          </cell>
          <cell r="G419">
            <v>6</v>
          </cell>
          <cell r="H419">
            <v>3000</v>
          </cell>
          <cell r="I419">
            <v>3100</v>
          </cell>
          <cell r="M419" t="str">
            <v>Servicios Básicos</v>
          </cell>
          <cell r="N419">
            <v>0</v>
          </cell>
          <cell r="O419">
            <v>0</v>
          </cell>
          <cell r="P419">
            <v>0</v>
          </cell>
        </row>
        <row r="420">
          <cell r="B420" t="str">
            <v>13630003100317</v>
          </cell>
          <cell r="C420">
            <v>2023</v>
          </cell>
          <cell r="D420">
            <v>20</v>
          </cell>
          <cell r="E420">
            <v>1</v>
          </cell>
          <cell r="F420">
            <v>3</v>
          </cell>
          <cell r="G420">
            <v>6</v>
          </cell>
          <cell r="H420">
            <v>3000</v>
          </cell>
          <cell r="I420">
            <v>3100</v>
          </cell>
          <cell r="J420">
            <v>317</v>
          </cell>
          <cell r="M420" t="str">
            <v>Servicios de acceso de internet, redes y procesamiento de información</v>
          </cell>
          <cell r="N420">
            <v>0</v>
          </cell>
          <cell r="O420">
            <v>0</v>
          </cell>
          <cell r="P420">
            <v>0</v>
          </cell>
        </row>
        <row r="421">
          <cell r="B421" t="str">
            <v>136300031003171</v>
          </cell>
          <cell r="C421">
            <v>2023</v>
          </cell>
          <cell r="D421">
            <v>20</v>
          </cell>
          <cell r="E421">
            <v>1</v>
          </cell>
          <cell r="F421">
            <v>3</v>
          </cell>
          <cell r="G421">
            <v>6</v>
          </cell>
          <cell r="H421">
            <v>3000</v>
          </cell>
          <cell r="I421">
            <v>3100</v>
          </cell>
          <cell r="J421">
            <v>317</v>
          </cell>
          <cell r="K421">
            <v>1</v>
          </cell>
          <cell r="M421" t="str">
            <v>Servicios de conducción de señales analógicas y digitales</v>
          </cell>
          <cell r="N421">
            <v>0</v>
          </cell>
          <cell r="O421">
            <v>0</v>
          </cell>
          <cell r="P421">
            <v>0</v>
          </cell>
          <cell r="Q421" t="str">
            <v>Servicio</v>
          </cell>
        </row>
        <row r="422">
          <cell r="B422" t="str">
            <v>13630003300</v>
          </cell>
          <cell r="C422">
            <v>2023</v>
          </cell>
          <cell r="D422">
            <v>20</v>
          </cell>
          <cell r="E422">
            <v>1</v>
          </cell>
          <cell r="F422">
            <v>3</v>
          </cell>
          <cell r="G422">
            <v>6</v>
          </cell>
          <cell r="H422">
            <v>3000</v>
          </cell>
          <cell r="I422">
            <v>3300</v>
          </cell>
          <cell r="M422" t="str">
            <v>Servicios Profesionales, Científicos, Técnicos y Otros Servicios</v>
          </cell>
          <cell r="N422">
            <v>0</v>
          </cell>
          <cell r="O422">
            <v>0</v>
          </cell>
          <cell r="P422">
            <v>0</v>
          </cell>
        </row>
        <row r="423">
          <cell r="B423" t="str">
            <v>13630003300333</v>
          </cell>
          <cell r="C423">
            <v>2023</v>
          </cell>
          <cell r="D423">
            <v>20</v>
          </cell>
          <cell r="E423">
            <v>1</v>
          </cell>
          <cell r="F423">
            <v>3</v>
          </cell>
          <cell r="G423">
            <v>6</v>
          </cell>
          <cell r="H423">
            <v>3000</v>
          </cell>
          <cell r="I423">
            <v>3300</v>
          </cell>
          <cell r="J423">
            <v>333</v>
          </cell>
          <cell r="M423" t="str">
            <v>Servicio de consultoría administrativa, procesos, técnica y en tecnologías de la información.</v>
          </cell>
          <cell r="N423">
            <v>0</v>
          </cell>
          <cell r="O423">
            <v>0</v>
          </cell>
          <cell r="P423">
            <v>0</v>
          </cell>
        </row>
        <row r="424">
          <cell r="B424" t="str">
            <v>136300033003331</v>
          </cell>
          <cell r="C424">
            <v>2023</v>
          </cell>
          <cell r="D424">
            <v>20</v>
          </cell>
          <cell r="E424">
            <v>1</v>
          </cell>
          <cell r="F424">
            <v>3</v>
          </cell>
          <cell r="G424">
            <v>6</v>
          </cell>
          <cell r="H424">
            <v>3000</v>
          </cell>
          <cell r="I424">
            <v>3300</v>
          </cell>
          <cell r="J424">
            <v>333</v>
          </cell>
          <cell r="K424">
            <v>1</v>
          </cell>
          <cell r="M424" t="str">
            <v>Servicios relacionados con certificación de procesos</v>
          </cell>
          <cell r="N424">
            <v>0</v>
          </cell>
          <cell r="O424">
            <v>0</v>
          </cell>
          <cell r="P424">
            <v>0</v>
          </cell>
          <cell r="Q424" t="str">
            <v xml:space="preserve">Servicio </v>
          </cell>
        </row>
        <row r="425">
          <cell r="B425" t="str">
            <v>136300033003332</v>
          </cell>
          <cell r="C425">
            <v>2023</v>
          </cell>
          <cell r="D425">
            <v>20</v>
          </cell>
          <cell r="E425">
            <v>1</v>
          </cell>
          <cell r="F425">
            <v>3</v>
          </cell>
          <cell r="G425">
            <v>6</v>
          </cell>
          <cell r="H425">
            <v>3000</v>
          </cell>
          <cell r="I425">
            <v>3300</v>
          </cell>
          <cell r="J425">
            <v>333</v>
          </cell>
          <cell r="K425">
            <v>2</v>
          </cell>
          <cell r="M425" t="str">
            <v>Servicio pago de Acreditación de los Laboratorios Forenses que se encuentran acreditados bajo la norma Iso 17020, 17025 y las que apliquen.</v>
          </cell>
          <cell r="N425">
            <v>0</v>
          </cell>
          <cell r="O425">
            <v>0</v>
          </cell>
          <cell r="P425">
            <v>0</v>
          </cell>
          <cell r="Q425" t="str">
            <v xml:space="preserve">Servicio </v>
          </cell>
        </row>
        <row r="426">
          <cell r="B426" t="str">
            <v>136300033003333</v>
          </cell>
          <cell r="C426">
            <v>2023</v>
          </cell>
          <cell r="D426">
            <v>20</v>
          </cell>
          <cell r="E426">
            <v>1</v>
          </cell>
          <cell r="F426">
            <v>3</v>
          </cell>
          <cell r="G426">
            <v>6</v>
          </cell>
          <cell r="H426">
            <v>3000</v>
          </cell>
          <cell r="I426">
            <v>3300</v>
          </cell>
          <cell r="J426">
            <v>333</v>
          </cell>
          <cell r="K426">
            <v>3</v>
          </cell>
          <cell r="M426" t="str">
            <v>Servicio de Pruebas Psicológicas</v>
          </cell>
          <cell r="N426">
            <v>0</v>
          </cell>
          <cell r="O426">
            <v>0</v>
          </cell>
          <cell r="P426">
            <v>0</v>
          </cell>
          <cell r="Q426" t="str">
            <v xml:space="preserve">Servicio </v>
          </cell>
        </row>
        <row r="427">
          <cell r="B427" t="str">
            <v>136300033003334</v>
          </cell>
          <cell r="C427">
            <v>2023</v>
          </cell>
          <cell r="D427">
            <v>20</v>
          </cell>
          <cell r="E427">
            <v>1</v>
          </cell>
          <cell r="F427">
            <v>3</v>
          </cell>
          <cell r="G427">
            <v>6</v>
          </cell>
          <cell r="H427">
            <v>3000</v>
          </cell>
          <cell r="I427">
            <v>3300</v>
          </cell>
          <cell r="J427">
            <v>333</v>
          </cell>
          <cell r="K427">
            <v>4</v>
          </cell>
          <cell r="M427" t="str">
            <v>Servicios de Pruebas de Aptitud Pro eficiencias para acreditación de laboratorios.</v>
          </cell>
          <cell r="N427">
            <v>0</v>
          </cell>
          <cell r="O427">
            <v>0</v>
          </cell>
          <cell r="P427">
            <v>0</v>
          </cell>
          <cell r="Q427" t="str">
            <v xml:space="preserve">Servicio </v>
          </cell>
        </row>
        <row r="428">
          <cell r="B428" t="str">
            <v>1365000</v>
          </cell>
          <cell r="C428">
            <v>2023</v>
          </cell>
          <cell r="D428">
            <v>20</v>
          </cell>
          <cell r="E428">
            <v>1</v>
          </cell>
          <cell r="F428">
            <v>3</v>
          </cell>
          <cell r="G428">
            <v>6</v>
          </cell>
          <cell r="H428">
            <v>5000</v>
          </cell>
          <cell r="M428" t="str">
            <v>Bienes Muebles, Inmuebles e Intangibles</v>
          </cell>
          <cell r="N428">
            <v>0</v>
          </cell>
          <cell r="O428">
            <v>0</v>
          </cell>
          <cell r="P428">
            <v>0</v>
          </cell>
        </row>
        <row r="429">
          <cell r="B429" t="str">
            <v>13650005100</v>
          </cell>
          <cell r="C429">
            <v>2023</v>
          </cell>
          <cell r="D429">
            <v>20</v>
          </cell>
          <cell r="E429">
            <v>1</v>
          </cell>
          <cell r="F429">
            <v>3</v>
          </cell>
          <cell r="G429">
            <v>6</v>
          </cell>
          <cell r="H429">
            <v>5000</v>
          </cell>
          <cell r="I429">
            <v>5100</v>
          </cell>
          <cell r="M429" t="str">
            <v>Mobiliario y Equipo de Administración</v>
          </cell>
          <cell r="N429">
            <v>0</v>
          </cell>
          <cell r="O429">
            <v>0</v>
          </cell>
          <cell r="P429">
            <v>0</v>
          </cell>
        </row>
        <row r="430">
          <cell r="B430" t="str">
            <v>13650005100515</v>
          </cell>
          <cell r="C430">
            <v>2023</v>
          </cell>
          <cell r="D430">
            <v>20</v>
          </cell>
          <cell r="E430">
            <v>1</v>
          </cell>
          <cell r="F430">
            <v>3</v>
          </cell>
          <cell r="G430">
            <v>6</v>
          </cell>
          <cell r="H430">
            <v>5000</v>
          </cell>
          <cell r="I430">
            <v>5100</v>
          </cell>
          <cell r="J430">
            <v>515</v>
          </cell>
          <cell r="M430" t="str">
            <v>Equipo de Cómputo y de Tecnologías de la Información.</v>
          </cell>
          <cell r="N430">
            <v>0</v>
          </cell>
          <cell r="O430">
            <v>0</v>
          </cell>
          <cell r="P430">
            <v>0</v>
          </cell>
        </row>
        <row r="431">
          <cell r="B431" t="str">
            <v>136500051005151</v>
          </cell>
          <cell r="C431">
            <v>2023</v>
          </cell>
          <cell r="D431">
            <v>20</v>
          </cell>
          <cell r="E431">
            <v>1</v>
          </cell>
          <cell r="F431">
            <v>3</v>
          </cell>
          <cell r="G431">
            <v>6</v>
          </cell>
          <cell r="H431">
            <v>5000</v>
          </cell>
          <cell r="I431">
            <v>5100</v>
          </cell>
          <cell r="J431">
            <v>515</v>
          </cell>
          <cell r="K431">
            <v>1</v>
          </cell>
          <cell r="M431" t="str">
            <v>Computadora de escritorio</v>
          </cell>
          <cell r="N431">
            <v>0</v>
          </cell>
          <cell r="O431">
            <v>0</v>
          </cell>
          <cell r="P431">
            <v>0</v>
          </cell>
          <cell r="Q431" t="str">
            <v>Pieza</v>
          </cell>
        </row>
        <row r="432">
          <cell r="B432" t="str">
            <v>136500051005152</v>
          </cell>
          <cell r="C432">
            <v>2023</v>
          </cell>
          <cell r="D432">
            <v>20</v>
          </cell>
          <cell r="E432">
            <v>1</v>
          </cell>
          <cell r="F432">
            <v>3</v>
          </cell>
          <cell r="G432">
            <v>6</v>
          </cell>
          <cell r="H432">
            <v>5000</v>
          </cell>
          <cell r="I432">
            <v>5100</v>
          </cell>
          <cell r="J432">
            <v>515</v>
          </cell>
          <cell r="K432">
            <v>2</v>
          </cell>
          <cell r="M432" t="str">
            <v>Computadora portátil</v>
          </cell>
          <cell r="N432">
            <v>0</v>
          </cell>
          <cell r="O432">
            <v>0</v>
          </cell>
          <cell r="P432">
            <v>0</v>
          </cell>
          <cell r="Q432" t="str">
            <v>Pieza</v>
          </cell>
        </row>
        <row r="433">
          <cell r="B433" t="str">
            <v>136500051005153</v>
          </cell>
          <cell r="C433">
            <v>2023</v>
          </cell>
          <cell r="D433">
            <v>20</v>
          </cell>
          <cell r="E433">
            <v>1</v>
          </cell>
          <cell r="F433">
            <v>3</v>
          </cell>
          <cell r="G433">
            <v>6</v>
          </cell>
          <cell r="H433">
            <v>5000</v>
          </cell>
          <cell r="I433">
            <v>5100</v>
          </cell>
          <cell r="J433">
            <v>515</v>
          </cell>
          <cell r="K433">
            <v>3</v>
          </cell>
          <cell r="M433" t="str">
            <v>Disco duro externo</v>
          </cell>
          <cell r="N433">
            <v>0</v>
          </cell>
          <cell r="O433">
            <v>0</v>
          </cell>
          <cell r="P433">
            <v>0</v>
          </cell>
          <cell r="Q433" t="str">
            <v>Pieza</v>
          </cell>
        </row>
        <row r="434">
          <cell r="B434" t="str">
            <v>136500051005154</v>
          </cell>
          <cell r="C434">
            <v>2023</v>
          </cell>
          <cell r="D434">
            <v>20</v>
          </cell>
          <cell r="E434">
            <v>1</v>
          </cell>
          <cell r="F434">
            <v>3</v>
          </cell>
          <cell r="G434">
            <v>6</v>
          </cell>
          <cell r="H434">
            <v>5000</v>
          </cell>
          <cell r="I434">
            <v>5100</v>
          </cell>
          <cell r="J434">
            <v>515</v>
          </cell>
          <cell r="K434">
            <v>4</v>
          </cell>
          <cell r="M434" t="str">
            <v>Impresora fotográfica</v>
          </cell>
          <cell r="N434">
            <v>0</v>
          </cell>
          <cell r="O434">
            <v>0</v>
          </cell>
          <cell r="P434">
            <v>0</v>
          </cell>
          <cell r="Q434" t="str">
            <v>Pieza</v>
          </cell>
        </row>
        <row r="435">
          <cell r="B435" t="str">
            <v>136500051005155</v>
          </cell>
          <cell r="C435">
            <v>2023</v>
          </cell>
          <cell r="D435">
            <v>20</v>
          </cell>
          <cell r="E435">
            <v>1</v>
          </cell>
          <cell r="F435">
            <v>3</v>
          </cell>
          <cell r="G435">
            <v>6</v>
          </cell>
          <cell r="H435">
            <v>5000</v>
          </cell>
          <cell r="I435">
            <v>5100</v>
          </cell>
          <cell r="J435">
            <v>515</v>
          </cell>
          <cell r="K435">
            <v>5</v>
          </cell>
          <cell r="M435" t="str">
            <v>Pantalla de proyección</v>
          </cell>
          <cell r="N435">
            <v>0</v>
          </cell>
          <cell r="O435">
            <v>0</v>
          </cell>
          <cell r="P435">
            <v>0</v>
          </cell>
          <cell r="Q435" t="str">
            <v>Pieza</v>
          </cell>
        </row>
        <row r="436">
          <cell r="B436" t="str">
            <v>136500051005156</v>
          </cell>
          <cell r="C436">
            <v>2023</v>
          </cell>
          <cell r="D436">
            <v>20</v>
          </cell>
          <cell r="E436">
            <v>1</v>
          </cell>
          <cell r="F436">
            <v>3</v>
          </cell>
          <cell r="G436">
            <v>6</v>
          </cell>
          <cell r="H436">
            <v>5000</v>
          </cell>
          <cell r="I436">
            <v>5100</v>
          </cell>
          <cell r="J436">
            <v>515</v>
          </cell>
          <cell r="K436">
            <v>6</v>
          </cell>
          <cell r="M436" t="str">
            <v>Unidad de protección y respaldo de energía (UPS)</v>
          </cell>
          <cell r="N436">
            <v>0</v>
          </cell>
          <cell r="O436">
            <v>0</v>
          </cell>
          <cell r="P436">
            <v>0</v>
          </cell>
          <cell r="Q436" t="str">
            <v>Pieza</v>
          </cell>
        </row>
        <row r="437">
          <cell r="B437" t="str">
            <v>136500051005157</v>
          </cell>
          <cell r="C437">
            <v>2023</v>
          </cell>
          <cell r="D437">
            <v>20</v>
          </cell>
          <cell r="E437">
            <v>1</v>
          </cell>
          <cell r="F437">
            <v>3</v>
          </cell>
          <cell r="G437">
            <v>6</v>
          </cell>
          <cell r="H437">
            <v>5000</v>
          </cell>
          <cell r="I437">
            <v>5100</v>
          </cell>
          <cell r="J437">
            <v>515</v>
          </cell>
          <cell r="K437">
            <v>7</v>
          </cell>
          <cell r="M437" t="str">
            <v>Caja Octoplusbox</v>
          </cell>
          <cell r="N437">
            <v>0</v>
          </cell>
          <cell r="O437">
            <v>0</v>
          </cell>
          <cell r="P437">
            <v>0</v>
          </cell>
          <cell r="Q437" t="str">
            <v>Pieza</v>
          </cell>
        </row>
        <row r="438">
          <cell r="B438" t="str">
            <v>13650005200</v>
          </cell>
          <cell r="C438">
            <v>2023</v>
          </cell>
          <cell r="D438">
            <v>20</v>
          </cell>
          <cell r="E438">
            <v>1</v>
          </cell>
          <cell r="F438">
            <v>3</v>
          </cell>
          <cell r="G438">
            <v>6</v>
          </cell>
          <cell r="H438">
            <v>5000</v>
          </cell>
          <cell r="I438">
            <v>5200</v>
          </cell>
          <cell r="M438" t="str">
            <v>Mobiliario y Equipo Educacional y Recreativo</v>
          </cell>
          <cell r="N438">
            <v>0</v>
          </cell>
          <cell r="O438">
            <v>0</v>
          </cell>
          <cell r="P438">
            <v>0</v>
          </cell>
        </row>
        <row r="439">
          <cell r="B439" t="str">
            <v>13650005200523</v>
          </cell>
          <cell r="C439">
            <v>2023</v>
          </cell>
          <cell r="D439">
            <v>20</v>
          </cell>
          <cell r="E439">
            <v>1</v>
          </cell>
          <cell r="F439">
            <v>3</v>
          </cell>
          <cell r="G439">
            <v>6</v>
          </cell>
          <cell r="H439">
            <v>5000</v>
          </cell>
          <cell r="I439">
            <v>5200</v>
          </cell>
          <cell r="J439">
            <v>523</v>
          </cell>
          <cell r="M439" t="str">
            <v>Cámaras fotográficas y de video</v>
          </cell>
          <cell r="N439">
            <v>0</v>
          </cell>
          <cell r="O439">
            <v>0</v>
          </cell>
          <cell r="P439">
            <v>0</v>
          </cell>
        </row>
        <row r="440">
          <cell r="B440" t="str">
            <v>136500052005231</v>
          </cell>
          <cell r="C440">
            <v>2023</v>
          </cell>
          <cell r="D440">
            <v>20</v>
          </cell>
          <cell r="E440">
            <v>1</v>
          </cell>
          <cell r="F440">
            <v>3</v>
          </cell>
          <cell r="G440">
            <v>6</v>
          </cell>
          <cell r="H440">
            <v>5000</v>
          </cell>
          <cell r="I440">
            <v>5200</v>
          </cell>
          <cell r="J440">
            <v>523</v>
          </cell>
          <cell r="K440">
            <v>1</v>
          </cell>
          <cell r="M440" t="str">
            <v>Cámara fotográfica digital</v>
          </cell>
          <cell r="N440">
            <v>0</v>
          </cell>
          <cell r="O440">
            <v>0</v>
          </cell>
          <cell r="P440">
            <v>0</v>
          </cell>
          <cell r="Q440" t="str">
            <v>Pieza</v>
          </cell>
        </row>
        <row r="441">
          <cell r="B441" t="str">
            <v>136500052005232</v>
          </cell>
          <cell r="C441">
            <v>2023</v>
          </cell>
          <cell r="D441">
            <v>20</v>
          </cell>
          <cell r="E441">
            <v>1</v>
          </cell>
          <cell r="F441">
            <v>3</v>
          </cell>
          <cell r="G441">
            <v>6</v>
          </cell>
          <cell r="H441">
            <v>5000</v>
          </cell>
          <cell r="I441">
            <v>5200</v>
          </cell>
          <cell r="J441">
            <v>523</v>
          </cell>
          <cell r="K441">
            <v>2</v>
          </cell>
          <cell r="M441" t="str">
            <v>Cámara submarina de buceo</v>
          </cell>
          <cell r="N441">
            <v>0</v>
          </cell>
          <cell r="O441">
            <v>0</v>
          </cell>
          <cell r="P441">
            <v>0</v>
          </cell>
          <cell r="Q441" t="str">
            <v>Pieza</v>
          </cell>
        </row>
        <row r="442">
          <cell r="B442" t="str">
            <v>136500052005233</v>
          </cell>
          <cell r="C442">
            <v>2023</v>
          </cell>
          <cell r="D442">
            <v>20</v>
          </cell>
          <cell r="E442">
            <v>1</v>
          </cell>
          <cell r="F442">
            <v>3</v>
          </cell>
          <cell r="G442">
            <v>6</v>
          </cell>
          <cell r="H442">
            <v>5000</v>
          </cell>
          <cell r="I442">
            <v>5200</v>
          </cell>
          <cell r="J442">
            <v>523</v>
          </cell>
          <cell r="K442">
            <v>3</v>
          </cell>
          <cell r="M442" t="str">
            <v>Lente de Cámara</v>
          </cell>
          <cell r="N442">
            <v>0</v>
          </cell>
          <cell r="O442">
            <v>0</v>
          </cell>
          <cell r="P442">
            <v>0</v>
          </cell>
          <cell r="Q442" t="str">
            <v>Pieza</v>
          </cell>
        </row>
        <row r="443">
          <cell r="B443" t="str">
            <v>136500052005234</v>
          </cell>
          <cell r="C443">
            <v>2023</v>
          </cell>
          <cell r="D443">
            <v>20</v>
          </cell>
          <cell r="E443">
            <v>1</v>
          </cell>
          <cell r="F443">
            <v>3</v>
          </cell>
          <cell r="G443">
            <v>6</v>
          </cell>
          <cell r="H443">
            <v>5000</v>
          </cell>
          <cell r="I443">
            <v>5200</v>
          </cell>
          <cell r="J443">
            <v>523</v>
          </cell>
          <cell r="K443">
            <v>4</v>
          </cell>
          <cell r="M443" t="str">
            <v>Disparador remoto inalámbrico para canon T6</v>
          </cell>
          <cell r="N443">
            <v>0</v>
          </cell>
          <cell r="O443">
            <v>0</v>
          </cell>
          <cell r="P443">
            <v>0</v>
          </cell>
          <cell r="Q443" t="str">
            <v>Pieza</v>
          </cell>
        </row>
        <row r="444">
          <cell r="B444" t="str">
            <v>13650005300</v>
          </cell>
          <cell r="C444">
            <v>2023</v>
          </cell>
          <cell r="D444">
            <v>20</v>
          </cell>
          <cell r="E444">
            <v>1</v>
          </cell>
          <cell r="F444">
            <v>3</v>
          </cell>
          <cell r="G444">
            <v>6</v>
          </cell>
          <cell r="H444">
            <v>5000</v>
          </cell>
          <cell r="I444">
            <v>5300</v>
          </cell>
          <cell r="M444" t="str">
            <v>Equipo Instrumental Médico y de Laboratorio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>13650005300531</v>
          </cell>
          <cell r="C445">
            <v>2023</v>
          </cell>
          <cell r="D445">
            <v>20</v>
          </cell>
          <cell r="E445">
            <v>1</v>
          </cell>
          <cell r="F445">
            <v>3</v>
          </cell>
          <cell r="G445">
            <v>6</v>
          </cell>
          <cell r="H445">
            <v>5000</v>
          </cell>
          <cell r="I445">
            <v>5300</v>
          </cell>
          <cell r="J445">
            <v>531</v>
          </cell>
          <cell r="M445" t="str">
            <v>Equipo médico y de laboratorio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136500053005311</v>
          </cell>
          <cell r="C446">
            <v>2023</v>
          </cell>
          <cell r="D446">
            <v>20</v>
          </cell>
          <cell r="E446">
            <v>1</v>
          </cell>
          <cell r="F446">
            <v>3</v>
          </cell>
          <cell r="G446">
            <v>6</v>
          </cell>
          <cell r="H446">
            <v>5000</v>
          </cell>
          <cell r="I446">
            <v>5300</v>
          </cell>
          <cell r="J446">
            <v>531</v>
          </cell>
          <cell r="K446">
            <v>1</v>
          </cell>
          <cell r="M446" t="str">
            <v>AB 2500 genetic analyzer HID para identificación humana</v>
          </cell>
          <cell r="N446">
            <v>0</v>
          </cell>
          <cell r="O446">
            <v>0</v>
          </cell>
          <cell r="P446">
            <v>0</v>
          </cell>
          <cell r="Q446" t="str">
            <v>Pieza</v>
          </cell>
        </row>
        <row r="447">
          <cell r="B447" t="str">
            <v>136500053005312</v>
          </cell>
          <cell r="C447">
            <v>2023</v>
          </cell>
          <cell r="D447">
            <v>20</v>
          </cell>
          <cell r="E447">
            <v>1</v>
          </cell>
          <cell r="F447">
            <v>3</v>
          </cell>
          <cell r="G447">
            <v>6</v>
          </cell>
          <cell r="H447">
            <v>5000</v>
          </cell>
          <cell r="I447">
            <v>5300</v>
          </cell>
          <cell r="J447">
            <v>531</v>
          </cell>
          <cell r="K447">
            <v>2</v>
          </cell>
          <cell r="M447" t="str">
            <v>Analizador de hidrocarburos petrosense</v>
          </cell>
          <cell r="N447">
            <v>0</v>
          </cell>
          <cell r="O447">
            <v>0</v>
          </cell>
          <cell r="P447">
            <v>0</v>
          </cell>
          <cell r="Q447" t="str">
            <v>Pieza</v>
          </cell>
        </row>
        <row r="448">
          <cell r="B448" t="str">
            <v>136500053005313</v>
          </cell>
          <cell r="C448">
            <v>2023</v>
          </cell>
          <cell r="D448">
            <v>20</v>
          </cell>
          <cell r="E448">
            <v>1</v>
          </cell>
          <cell r="F448">
            <v>3</v>
          </cell>
          <cell r="G448">
            <v>6</v>
          </cell>
          <cell r="H448">
            <v>5000</v>
          </cell>
          <cell r="I448">
            <v>5300</v>
          </cell>
          <cell r="J448">
            <v>531</v>
          </cell>
          <cell r="K448">
            <v>3</v>
          </cell>
          <cell r="M448" t="str">
            <v>Caja de Faraday</v>
          </cell>
          <cell r="N448">
            <v>0</v>
          </cell>
          <cell r="O448">
            <v>0</v>
          </cell>
          <cell r="P448">
            <v>0</v>
          </cell>
          <cell r="Q448" t="str">
            <v>Pieza</v>
          </cell>
        </row>
        <row r="449">
          <cell r="B449" t="str">
            <v>136500053005314</v>
          </cell>
          <cell r="C449">
            <v>2023</v>
          </cell>
          <cell r="D449">
            <v>20</v>
          </cell>
          <cell r="E449">
            <v>1</v>
          </cell>
          <cell r="F449">
            <v>3</v>
          </cell>
          <cell r="G449">
            <v>6</v>
          </cell>
          <cell r="H449">
            <v>5000</v>
          </cell>
          <cell r="I449">
            <v>5300</v>
          </cell>
          <cell r="J449">
            <v>531</v>
          </cell>
          <cell r="K449">
            <v>4</v>
          </cell>
          <cell r="M449" t="str">
            <v>Calibrador digital</v>
          </cell>
          <cell r="N449">
            <v>0</v>
          </cell>
          <cell r="O449">
            <v>0</v>
          </cell>
          <cell r="P449">
            <v>0</v>
          </cell>
          <cell r="Q449" t="str">
            <v>Pieza</v>
          </cell>
        </row>
        <row r="450">
          <cell r="B450" t="str">
            <v>136500053005315</v>
          </cell>
          <cell r="C450">
            <v>2023</v>
          </cell>
          <cell r="D450">
            <v>20</v>
          </cell>
          <cell r="E450">
            <v>1</v>
          </cell>
          <cell r="F450">
            <v>3</v>
          </cell>
          <cell r="G450">
            <v>6</v>
          </cell>
          <cell r="H450">
            <v>5000</v>
          </cell>
          <cell r="I450">
            <v>5300</v>
          </cell>
          <cell r="J450">
            <v>531</v>
          </cell>
          <cell r="K450">
            <v>5</v>
          </cell>
          <cell r="M450" t="str">
            <v>Cámara bioclimática</v>
          </cell>
          <cell r="N450">
            <v>0</v>
          </cell>
          <cell r="O450">
            <v>0</v>
          </cell>
          <cell r="P450">
            <v>0</v>
          </cell>
          <cell r="Q450" t="str">
            <v>Pieza</v>
          </cell>
        </row>
        <row r="451">
          <cell r="B451" t="str">
            <v>136500053005316</v>
          </cell>
          <cell r="C451">
            <v>2023</v>
          </cell>
          <cell r="D451">
            <v>20</v>
          </cell>
          <cell r="E451">
            <v>1</v>
          </cell>
          <cell r="F451">
            <v>3</v>
          </cell>
          <cell r="G451">
            <v>6</v>
          </cell>
          <cell r="H451">
            <v>5000</v>
          </cell>
          <cell r="I451">
            <v>5300</v>
          </cell>
          <cell r="J451">
            <v>531</v>
          </cell>
          <cell r="K451">
            <v>6</v>
          </cell>
          <cell r="M451" t="str">
            <v>Cámara de video y grabación de manchas de sangre y residuos de disparo.</v>
          </cell>
          <cell r="N451">
            <v>0</v>
          </cell>
          <cell r="O451">
            <v>0</v>
          </cell>
          <cell r="P451">
            <v>0</v>
          </cell>
          <cell r="Q451" t="str">
            <v>Pieza</v>
          </cell>
        </row>
        <row r="452">
          <cell r="B452" t="str">
            <v>136500053005317</v>
          </cell>
          <cell r="C452">
            <v>2023</v>
          </cell>
          <cell r="D452">
            <v>20</v>
          </cell>
          <cell r="E452">
            <v>1</v>
          </cell>
          <cell r="F452">
            <v>3</v>
          </cell>
          <cell r="G452">
            <v>6</v>
          </cell>
          <cell r="H452">
            <v>5000</v>
          </cell>
          <cell r="I452">
            <v>5300</v>
          </cell>
          <cell r="J452">
            <v>531</v>
          </cell>
          <cell r="K452">
            <v>7</v>
          </cell>
          <cell r="M452" t="str">
            <v>Cámara de ahumado desechable con marco de fibra de vidrio</v>
          </cell>
          <cell r="N452">
            <v>0</v>
          </cell>
          <cell r="O452">
            <v>0</v>
          </cell>
          <cell r="P452">
            <v>0</v>
          </cell>
          <cell r="Q452" t="str">
            <v>Pieza</v>
          </cell>
        </row>
        <row r="453">
          <cell r="B453" t="str">
            <v>136500053005318</v>
          </cell>
          <cell r="C453">
            <v>2023</v>
          </cell>
          <cell r="D453">
            <v>20</v>
          </cell>
          <cell r="E453">
            <v>1</v>
          </cell>
          <cell r="F453">
            <v>3</v>
          </cell>
          <cell r="G453">
            <v>6</v>
          </cell>
          <cell r="H453">
            <v>5000</v>
          </cell>
          <cell r="I453">
            <v>5300</v>
          </cell>
          <cell r="J453">
            <v>531</v>
          </cell>
          <cell r="K453">
            <v>8</v>
          </cell>
          <cell r="M453" t="str">
            <v>Cámara de cianocrilato</v>
          </cell>
          <cell r="N453">
            <v>0</v>
          </cell>
          <cell r="O453">
            <v>0</v>
          </cell>
          <cell r="P453">
            <v>0</v>
          </cell>
          <cell r="Q453" t="str">
            <v>Pieza</v>
          </cell>
        </row>
        <row r="454">
          <cell r="B454" t="str">
            <v>136500053005319</v>
          </cell>
          <cell r="C454">
            <v>2023</v>
          </cell>
          <cell r="D454">
            <v>20</v>
          </cell>
          <cell r="E454">
            <v>1</v>
          </cell>
          <cell r="F454">
            <v>3</v>
          </cell>
          <cell r="G454">
            <v>6</v>
          </cell>
          <cell r="H454">
            <v>5000</v>
          </cell>
          <cell r="I454">
            <v>5300</v>
          </cell>
          <cell r="J454">
            <v>531</v>
          </cell>
          <cell r="K454">
            <v>9</v>
          </cell>
          <cell r="M454" t="str">
            <v>Cámara de secado de evidencia y extracción de vapores</v>
          </cell>
          <cell r="N454">
            <v>0</v>
          </cell>
          <cell r="O454">
            <v>0</v>
          </cell>
          <cell r="P454">
            <v>0</v>
          </cell>
          <cell r="Q454" t="str">
            <v>Pieza</v>
          </cell>
        </row>
        <row r="455">
          <cell r="B455" t="str">
            <v>1365000530053110</v>
          </cell>
          <cell r="C455">
            <v>2023</v>
          </cell>
          <cell r="D455">
            <v>20</v>
          </cell>
          <cell r="E455">
            <v>1</v>
          </cell>
          <cell r="F455">
            <v>3</v>
          </cell>
          <cell r="G455">
            <v>6</v>
          </cell>
          <cell r="H455">
            <v>5000</v>
          </cell>
          <cell r="I455">
            <v>5300</v>
          </cell>
          <cell r="J455">
            <v>531</v>
          </cell>
          <cell r="K455">
            <v>10</v>
          </cell>
          <cell r="M455" t="str">
            <v>Cámara de tomas de muestra con división deslizable Grabadores de escritorio Tascam con Lap top micrófono y pedestal mini</v>
          </cell>
          <cell r="N455">
            <v>0</v>
          </cell>
          <cell r="O455">
            <v>0</v>
          </cell>
          <cell r="P455">
            <v>0</v>
          </cell>
          <cell r="Q455" t="str">
            <v>Pieza</v>
          </cell>
        </row>
        <row r="456">
          <cell r="B456" t="str">
            <v>1365000530053111</v>
          </cell>
          <cell r="C456">
            <v>2023</v>
          </cell>
          <cell r="D456">
            <v>20</v>
          </cell>
          <cell r="E456">
            <v>1</v>
          </cell>
          <cell r="F456">
            <v>3</v>
          </cell>
          <cell r="G456">
            <v>6</v>
          </cell>
          <cell r="H456">
            <v>5000</v>
          </cell>
          <cell r="I456">
            <v>5300</v>
          </cell>
          <cell r="J456">
            <v>531</v>
          </cell>
          <cell r="K456">
            <v>11</v>
          </cell>
          <cell r="M456" t="str">
            <v>Cámara intraoral</v>
          </cell>
          <cell r="N456">
            <v>0</v>
          </cell>
          <cell r="O456">
            <v>0</v>
          </cell>
          <cell r="P456">
            <v>0</v>
          </cell>
          <cell r="Q456" t="str">
            <v>Pieza</v>
          </cell>
        </row>
        <row r="457">
          <cell r="B457" t="str">
            <v>1365000530053112</v>
          </cell>
          <cell r="C457">
            <v>2023</v>
          </cell>
          <cell r="D457">
            <v>20</v>
          </cell>
          <cell r="E457">
            <v>1</v>
          </cell>
          <cell r="F457">
            <v>3</v>
          </cell>
          <cell r="G457">
            <v>6</v>
          </cell>
          <cell r="H457">
            <v>5000</v>
          </cell>
          <cell r="I457">
            <v>5300</v>
          </cell>
          <cell r="J457">
            <v>531</v>
          </cell>
          <cell r="K457">
            <v>12</v>
          </cell>
          <cell r="M457" t="str">
            <v>Cámara para cadáveres</v>
          </cell>
          <cell r="N457">
            <v>0</v>
          </cell>
          <cell r="O457">
            <v>0</v>
          </cell>
          <cell r="P457">
            <v>0</v>
          </cell>
          <cell r="Q457" t="str">
            <v>Pieza</v>
          </cell>
        </row>
        <row r="458">
          <cell r="B458" t="str">
            <v>1365000530053113</v>
          </cell>
          <cell r="C458">
            <v>2023</v>
          </cell>
          <cell r="D458">
            <v>20</v>
          </cell>
          <cell r="E458">
            <v>1</v>
          </cell>
          <cell r="F458">
            <v>3</v>
          </cell>
          <cell r="G458">
            <v>6</v>
          </cell>
          <cell r="H458">
            <v>5000</v>
          </cell>
          <cell r="I458">
            <v>5300</v>
          </cell>
          <cell r="J458">
            <v>531</v>
          </cell>
          <cell r="K458">
            <v>13</v>
          </cell>
          <cell r="M458" t="str">
            <v>Cámara para putrefactos para cadáveres</v>
          </cell>
          <cell r="N458">
            <v>0</v>
          </cell>
          <cell r="O458">
            <v>0</v>
          </cell>
          <cell r="P458">
            <v>0</v>
          </cell>
          <cell r="Q458" t="str">
            <v>Pieza</v>
          </cell>
        </row>
        <row r="459">
          <cell r="B459" t="str">
            <v>1365000530053114</v>
          </cell>
          <cell r="C459">
            <v>2023</v>
          </cell>
          <cell r="D459">
            <v>20</v>
          </cell>
          <cell r="E459">
            <v>1</v>
          </cell>
          <cell r="F459">
            <v>3</v>
          </cell>
          <cell r="G459">
            <v>6</v>
          </cell>
          <cell r="H459">
            <v>5000</v>
          </cell>
          <cell r="I459">
            <v>5300</v>
          </cell>
          <cell r="J459">
            <v>531</v>
          </cell>
          <cell r="K459">
            <v>14</v>
          </cell>
          <cell r="M459" t="str">
            <v>Cámaras de video para espacios confinados</v>
          </cell>
          <cell r="N459">
            <v>0</v>
          </cell>
          <cell r="O459">
            <v>0</v>
          </cell>
          <cell r="P459">
            <v>0</v>
          </cell>
          <cell r="Q459" t="str">
            <v>Pieza</v>
          </cell>
        </row>
        <row r="460">
          <cell r="B460" t="str">
            <v>1365000530053115</v>
          </cell>
          <cell r="C460">
            <v>2023</v>
          </cell>
          <cell r="D460">
            <v>20</v>
          </cell>
          <cell r="E460">
            <v>1</v>
          </cell>
          <cell r="F460">
            <v>3</v>
          </cell>
          <cell r="G460">
            <v>6</v>
          </cell>
          <cell r="H460">
            <v>5000</v>
          </cell>
          <cell r="I460">
            <v>5300</v>
          </cell>
          <cell r="J460">
            <v>531</v>
          </cell>
          <cell r="K460">
            <v>15</v>
          </cell>
          <cell r="M460" t="str">
            <v>Campana de contención de bioseguridad nivel 1</v>
          </cell>
          <cell r="N460">
            <v>0</v>
          </cell>
          <cell r="O460">
            <v>0</v>
          </cell>
          <cell r="P460">
            <v>0</v>
          </cell>
          <cell r="Q460" t="str">
            <v>Pieza</v>
          </cell>
        </row>
        <row r="461">
          <cell r="B461" t="str">
            <v>1365000530053116</v>
          </cell>
          <cell r="C461">
            <v>2023</v>
          </cell>
          <cell r="D461">
            <v>20</v>
          </cell>
          <cell r="E461">
            <v>1</v>
          </cell>
          <cell r="F461">
            <v>3</v>
          </cell>
          <cell r="G461">
            <v>6</v>
          </cell>
          <cell r="H461">
            <v>5000</v>
          </cell>
          <cell r="I461">
            <v>5300</v>
          </cell>
          <cell r="J461">
            <v>531</v>
          </cell>
          <cell r="K461">
            <v>16</v>
          </cell>
          <cell r="M461" t="str">
            <v>Carro elevador hidráulico</v>
          </cell>
          <cell r="N461">
            <v>0</v>
          </cell>
          <cell r="O461">
            <v>0</v>
          </cell>
          <cell r="P461">
            <v>0</v>
          </cell>
          <cell r="Q461" t="str">
            <v>Pieza</v>
          </cell>
        </row>
        <row r="462">
          <cell r="B462" t="str">
            <v>1365000530053117</v>
          </cell>
          <cell r="C462">
            <v>2023</v>
          </cell>
          <cell r="D462">
            <v>20</v>
          </cell>
          <cell r="E462">
            <v>1</v>
          </cell>
          <cell r="F462">
            <v>3</v>
          </cell>
          <cell r="G462">
            <v>6</v>
          </cell>
          <cell r="H462">
            <v>5000</v>
          </cell>
          <cell r="I462">
            <v>5300</v>
          </cell>
          <cell r="J462">
            <v>531</v>
          </cell>
          <cell r="K462">
            <v>17</v>
          </cell>
          <cell r="M462" t="str">
            <v>Centrífuga</v>
          </cell>
          <cell r="N462">
            <v>0</v>
          </cell>
          <cell r="O462">
            <v>0</v>
          </cell>
          <cell r="P462">
            <v>0</v>
          </cell>
          <cell r="Q462" t="str">
            <v>Pieza</v>
          </cell>
        </row>
        <row r="463">
          <cell r="B463" t="str">
            <v>1365000530053118</v>
          </cell>
          <cell r="C463">
            <v>2023</v>
          </cell>
          <cell r="D463">
            <v>20</v>
          </cell>
          <cell r="E463">
            <v>1</v>
          </cell>
          <cell r="F463">
            <v>3</v>
          </cell>
          <cell r="G463">
            <v>6</v>
          </cell>
          <cell r="H463">
            <v>5000</v>
          </cell>
          <cell r="I463">
            <v>5300</v>
          </cell>
          <cell r="J463">
            <v>531</v>
          </cell>
          <cell r="K463">
            <v>18</v>
          </cell>
          <cell r="M463" t="str">
            <v>Centrífuga banco</v>
          </cell>
          <cell r="N463">
            <v>0</v>
          </cell>
          <cell r="O463">
            <v>0</v>
          </cell>
          <cell r="P463">
            <v>0</v>
          </cell>
          <cell r="Q463" t="str">
            <v>Pieza</v>
          </cell>
        </row>
        <row r="464">
          <cell r="B464" t="str">
            <v>1365000530053119</v>
          </cell>
          <cell r="C464">
            <v>2023</v>
          </cell>
          <cell r="D464">
            <v>20</v>
          </cell>
          <cell r="E464">
            <v>1</v>
          </cell>
          <cell r="F464">
            <v>3</v>
          </cell>
          <cell r="G464">
            <v>6</v>
          </cell>
          <cell r="H464">
            <v>5000</v>
          </cell>
          <cell r="I464">
            <v>5300</v>
          </cell>
          <cell r="J464">
            <v>531</v>
          </cell>
          <cell r="K464">
            <v>19</v>
          </cell>
          <cell r="M464" t="str">
            <v>Charola para manejo operación y almacenaje de cuerpos</v>
          </cell>
          <cell r="N464">
            <v>0</v>
          </cell>
          <cell r="O464">
            <v>0</v>
          </cell>
          <cell r="P464">
            <v>0</v>
          </cell>
          <cell r="Q464" t="str">
            <v>Pieza</v>
          </cell>
        </row>
        <row r="465">
          <cell r="B465" t="str">
            <v>1365000530053120</v>
          </cell>
          <cell r="C465">
            <v>2023</v>
          </cell>
          <cell r="D465">
            <v>20</v>
          </cell>
          <cell r="E465">
            <v>1</v>
          </cell>
          <cell r="F465">
            <v>3</v>
          </cell>
          <cell r="G465">
            <v>6</v>
          </cell>
          <cell r="H465">
            <v>5000</v>
          </cell>
          <cell r="I465">
            <v>5300</v>
          </cell>
          <cell r="J465">
            <v>531</v>
          </cell>
          <cell r="K465">
            <v>20</v>
          </cell>
          <cell r="M465" t="str">
            <v>Concentrador ADN</v>
          </cell>
          <cell r="N465">
            <v>0</v>
          </cell>
          <cell r="O465">
            <v>0</v>
          </cell>
          <cell r="P465">
            <v>0</v>
          </cell>
          <cell r="Q465" t="str">
            <v>Pieza</v>
          </cell>
        </row>
        <row r="466">
          <cell r="B466" t="str">
            <v>1365000530053121</v>
          </cell>
          <cell r="C466">
            <v>2023</v>
          </cell>
          <cell r="D466">
            <v>20</v>
          </cell>
          <cell r="E466">
            <v>1</v>
          </cell>
          <cell r="F466">
            <v>3</v>
          </cell>
          <cell r="G466">
            <v>6</v>
          </cell>
          <cell r="H466">
            <v>5000</v>
          </cell>
          <cell r="I466">
            <v>5300</v>
          </cell>
          <cell r="J466">
            <v>531</v>
          </cell>
          <cell r="K466">
            <v>21</v>
          </cell>
          <cell r="M466" t="str">
            <v>Concentrador de datos</v>
          </cell>
          <cell r="N466">
            <v>0</v>
          </cell>
          <cell r="O466">
            <v>0</v>
          </cell>
          <cell r="P466">
            <v>0</v>
          </cell>
          <cell r="Q466" t="str">
            <v>Pieza</v>
          </cell>
        </row>
        <row r="467">
          <cell r="B467" t="str">
            <v>1365000530053122</v>
          </cell>
          <cell r="C467">
            <v>2023</v>
          </cell>
          <cell r="D467">
            <v>20</v>
          </cell>
          <cell r="E467">
            <v>1</v>
          </cell>
          <cell r="F467">
            <v>3</v>
          </cell>
          <cell r="G467">
            <v>6</v>
          </cell>
          <cell r="H467">
            <v>5000</v>
          </cell>
          <cell r="I467">
            <v>5300</v>
          </cell>
          <cell r="J467">
            <v>531</v>
          </cell>
          <cell r="K467">
            <v>22</v>
          </cell>
          <cell r="M467" t="str">
            <v>Contenedor de nitrógeno líquido con capacidad de 50 lts</v>
          </cell>
          <cell r="N467">
            <v>0</v>
          </cell>
          <cell r="O467">
            <v>0</v>
          </cell>
          <cell r="P467">
            <v>0</v>
          </cell>
          <cell r="Q467" t="str">
            <v>Pieza</v>
          </cell>
        </row>
        <row r="468">
          <cell r="B468" t="str">
            <v>1365000530053123</v>
          </cell>
          <cell r="C468">
            <v>2023</v>
          </cell>
          <cell r="D468">
            <v>20</v>
          </cell>
          <cell r="E468">
            <v>1</v>
          </cell>
          <cell r="F468">
            <v>3</v>
          </cell>
          <cell r="G468">
            <v>6</v>
          </cell>
          <cell r="H468">
            <v>5000</v>
          </cell>
          <cell r="I468">
            <v>5300</v>
          </cell>
          <cell r="J468">
            <v>531</v>
          </cell>
          <cell r="K468">
            <v>23</v>
          </cell>
          <cell r="M468" t="str">
            <v>Criomolino para pulverizar hueso, por medio de nitrógeno líquido</v>
          </cell>
          <cell r="N468">
            <v>0</v>
          </cell>
          <cell r="O468">
            <v>0</v>
          </cell>
          <cell r="P468">
            <v>0</v>
          </cell>
          <cell r="Q468" t="str">
            <v>Pieza</v>
          </cell>
        </row>
        <row r="469">
          <cell r="B469" t="str">
            <v>1365000530053124</v>
          </cell>
          <cell r="C469">
            <v>2023</v>
          </cell>
          <cell r="D469">
            <v>20</v>
          </cell>
          <cell r="E469">
            <v>1</v>
          </cell>
          <cell r="F469">
            <v>3</v>
          </cell>
          <cell r="G469">
            <v>6</v>
          </cell>
          <cell r="H469">
            <v>5000</v>
          </cell>
          <cell r="I469">
            <v>5300</v>
          </cell>
          <cell r="J469">
            <v>531</v>
          </cell>
          <cell r="K469">
            <v>24</v>
          </cell>
          <cell r="M469" t="str">
            <v>Cromatógrafo de gases</v>
          </cell>
          <cell r="N469">
            <v>0</v>
          </cell>
          <cell r="O469">
            <v>0</v>
          </cell>
          <cell r="P469">
            <v>0</v>
          </cell>
          <cell r="Q469" t="str">
            <v>Pieza</v>
          </cell>
        </row>
        <row r="470">
          <cell r="B470" t="str">
            <v>1365000530053125</v>
          </cell>
          <cell r="C470">
            <v>2023</v>
          </cell>
          <cell r="D470">
            <v>20</v>
          </cell>
          <cell r="E470">
            <v>1</v>
          </cell>
          <cell r="F470">
            <v>3</v>
          </cell>
          <cell r="G470">
            <v>6</v>
          </cell>
          <cell r="H470">
            <v>5000</v>
          </cell>
          <cell r="I470">
            <v>5300</v>
          </cell>
          <cell r="J470">
            <v>531</v>
          </cell>
          <cell r="K470">
            <v>25</v>
          </cell>
          <cell r="M470" t="str">
            <v>Cromatógrafo de líquidos</v>
          </cell>
          <cell r="N470">
            <v>0</v>
          </cell>
          <cell r="O470">
            <v>0</v>
          </cell>
          <cell r="P470">
            <v>0</v>
          </cell>
          <cell r="Q470" t="str">
            <v>Pieza</v>
          </cell>
        </row>
        <row r="471">
          <cell r="B471" t="str">
            <v>1365000530053126</v>
          </cell>
          <cell r="C471">
            <v>2023</v>
          </cell>
          <cell r="D471">
            <v>20</v>
          </cell>
          <cell r="E471">
            <v>1</v>
          </cell>
          <cell r="F471">
            <v>3</v>
          </cell>
          <cell r="G471">
            <v>6</v>
          </cell>
          <cell r="H471">
            <v>5000</v>
          </cell>
          <cell r="I471">
            <v>5300</v>
          </cell>
          <cell r="J471">
            <v>531</v>
          </cell>
          <cell r="K471">
            <v>26</v>
          </cell>
          <cell r="M471" t="str">
            <v>Detector de explosivos portátil RKI</v>
          </cell>
          <cell r="N471">
            <v>0</v>
          </cell>
          <cell r="O471">
            <v>0</v>
          </cell>
          <cell r="P471">
            <v>0</v>
          </cell>
          <cell r="Q471" t="str">
            <v>Pieza</v>
          </cell>
        </row>
        <row r="472">
          <cell r="B472" t="str">
            <v>1365000530053127</v>
          </cell>
          <cell r="C472">
            <v>2023</v>
          </cell>
          <cell r="D472">
            <v>20</v>
          </cell>
          <cell r="E472">
            <v>1</v>
          </cell>
          <cell r="F472">
            <v>3</v>
          </cell>
          <cell r="G472">
            <v>6</v>
          </cell>
          <cell r="H472">
            <v>5000</v>
          </cell>
          <cell r="I472">
            <v>5300</v>
          </cell>
          <cell r="J472">
            <v>531</v>
          </cell>
          <cell r="K472">
            <v>27</v>
          </cell>
          <cell r="M472" t="str">
            <v>Detector de gases RKI</v>
          </cell>
          <cell r="N472">
            <v>0</v>
          </cell>
          <cell r="O472">
            <v>0</v>
          </cell>
          <cell r="P472">
            <v>0</v>
          </cell>
          <cell r="Q472" t="str">
            <v>Pieza</v>
          </cell>
        </row>
        <row r="473">
          <cell r="B473" t="str">
            <v>1365000530053128</v>
          </cell>
          <cell r="C473">
            <v>2023</v>
          </cell>
          <cell r="D473">
            <v>20</v>
          </cell>
          <cell r="E473">
            <v>1</v>
          </cell>
          <cell r="F473">
            <v>3</v>
          </cell>
          <cell r="G473">
            <v>6</v>
          </cell>
          <cell r="H473">
            <v>5000</v>
          </cell>
          <cell r="I473">
            <v>5300</v>
          </cell>
          <cell r="J473">
            <v>531</v>
          </cell>
          <cell r="K473">
            <v>28</v>
          </cell>
          <cell r="M473" t="str">
            <v>Dispositivo recuperador de balas</v>
          </cell>
          <cell r="N473">
            <v>0</v>
          </cell>
          <cell r="O473">
            <v>0</v>
          </cell>
          <cell r="P473">
            <v>0</v>
          </cell>
          <cell r="Q473" t="str">
            <v>Pieza</v>
          </cell>
        </row>
        <row r="474">
          <cell r="B474" t="str">
            <v>1365000530053129</v>
          </cell>
          <cell r="C474">
            <v>2023</v>
          </cell>
          <cell r="D474">
            <v>20</v>
          </cell>
          <cell r="E474">
            <v>1</v>
          </cell>
          <cell r="F474">
            <v>3</v>
          </cell>
          <cell r="G474">
            <v>6</v>
          </cell>
          <cell r="H474">
            <v>5000</v>
          </cell>
          <cell r="I474">
            <v>5300</v>
          </cell>
          <cell r="J474">
            <v>531</v>
          </cell>
          <cell r="K474">
            <v>29</v>
          </cell>
          <cell r="M474" t="str">
            <v>Distanciómetro láser</v>
          </cell>
          <cell r="N474">
            <v>0</v>
          </cell>
          <cell r="O474">
            <v>0</v>
          </cell>
          <cell r="P474">
            <v>0</v>
          </cell>
          <cell r="Q474" t="str">
            <v>Pieza</v>
          </cell>
        </row>
        <row r="475">
          <cell r="B475" t="str">
            <v>1365000530053130</v>
          </cell>
          <cell r="C475">
            <v>2023</v>
          </cell>
          <cell r="D475">
            <v>20</v>
          </cell>
          <cell r="E475">
            <v>1</v>
          </cell>
          <cell r="F475">
            <v>3</v>
          </cell>
          <cell r="G475">
            <v>6</v>
          </cell>
          <cell r="H475">
            <v>5000</v>
          </cell>
          <cell r="I475">
            <v>5300</v>
          </cell>
          <cell r="J475">
            <v>531</v>
          </cell>
          <cell r="K475">
            <v>30</v>
          </cell>
          <cell r="M475" t="str">
            <v>Dummy con accesorios simuladores de lesiones</v>
          </cell>
          <cell r="N475">
            <v>0</v>
          </cell>
          <cell r="O475">
            <v>0</v>
          </cell>
          <cell r="P475">
            <v>0</v>
          </cell>
          <cell r="Q475" t="str">
            <v>Pieza</v>
          </cell>
        </row>
        <row r="476">
          <cell r="B476" t="str">
            <v>1365000530053131</v>
          </cell>
          <cell r="C476">
            <v>2023</v>
          </cell>
          <cell r="D476">
            <v>20</v>
          </cell>
          <cell r="E476">
            <v>1</v>
          </cell>
          <cell r="F476">
            <v>3</v>
          </cell>
          <cell r="G476">
            <v>6</v>
          </cell>
          <cell r="H476">
            <v>5000</v>
          </cell>
          <cell r="I476">
            <v>5300</v>
          </cell>
          <cell r="J476">
            <v>531</v>
          </cell>
          <cell r="K476">
            <v>31</v>
          </cell>
          <cell r="M476" t="str">
            <v>Dummy desarticulable</v>
          </cell>
          <cell r="N476">
            <v>0</v>
          </cell>
          <cell r="O476">
            <v>0</v>
          </cell>
          <cell r="P476">
            <v>0</v>
          </cell>
          <cell r="Q476" t="str">
            <v>Pieza</v>
          </cell>
        </row>
        <row r="477">
          <cell r="B477" t="str">
            <v>1365000530053132</v>
          </cell>
          <cell r="C477">
            <v>2023</v>
          </cell>
          <cell r="D477">
            <v>20</v>
          </cell>
          <cell r="E477">
            <v>1</v>
          </cell>
          <cell r="F477">
            <v>3</v>
          </cell>
          <cell r="G477">
            <v>6</v>
          </cell>
          <cell r="H477">
            <v>5000</v>
          </cell>
          <cell r="I477">
            <v>5300</v>
          </cell>
          <cell r="J477">
            <v>531</v>
          </cell>
          <cell r="K477">
            <v>32</v>
          </cell>
          <cell r="M477" t="str">
            <v>Dummy esqueletizado desarticulable</v>
          </cell>
          <cell r="N477">
            <v>0</v>
          </cell>
          <cell r="O477">
            <v>0</v>
          </cell>
          <cell r="P477">
            <v>0</v>
          </cell>
          <cell r="Q477" t="str">
            <v>Pieza</v>
          </cell>
        </row>
        <row r="478">
          <cell r="B478" t="str">
            <v>1365000530053133</v>
          </cell>
          <cell r="C478">
            <v>2023</v>
          </cell>
          <cell r="D478">
            <v>20</v>
          </cell>
          <cell r="E478">
            <v>1</v>
          </cell>
          <cell r="F478">
            <v>3</v>
          </cell>
          <cell r="G478">
            <v>6</v>
          </cell>
          <cell r="H478">
            <v>5000</v>
          </cell>
          <cell r="I478">
            <v>5300</v>
          </cell>
          <cell r="J478">
            <v>531</v>
          </cell>
          <cell r="K478">
            <v>33</v>
          </cell>
          <cell r="M478" t="str">
            <v>Duplicadores TD2</v>
          </cell>
          <cell r="N478">
            <v>0</v>
          </cell>
          <cell r="O478">
            <v>0</v>
          </cell>
          <cell r="P478">
            <v>0</v>
          </cell>
          <cell r="Q478" t="str">
            <v>Pieza</v>
          </cell>
        </row>
        <row r="479">
          <cell r="B479" t="str">
            <v>1365000530053134</v>
          </cell>
          <cell r="C479">
            <v>2023</v>
          </cell>
          <cell r="D479">
            <v>20</v>
          </cell>
          <cell r="E479">
            <v>1</v>
          </cell>
          <cell r="F479">
            <v>3</v>
          </cell>
          <cell r="G479">
            <v>6</v>
          </cell>
          <cell r="H479">
            <v>5000</v>
          </cell>
          <cell r="I479">
            <v>5300</v>
          </cell>
          <cell r="J479">
            <v>531</v>
          </cell>
          <cell r="K479">
            <v>34</v>
          </cell>
          <cell r="M479" t="str">
            <v>Electroforesis capilar</v>
          </cell>
          <cell r="N479">
            <v>0</v>
          </cell>
          <cell r="O479">
            <v>0</v>
          </cell>
          <cell r="P479">
            <v>0</v>
          </cell>
          <cell r="Q479" t="str">
            <v>Pieza</v>
          </cell>
        </row>
        <row r="480">
          <cell r="B480" t="str">
            <v>1365000530053135</v>
          </cell>
          <cell r="C480">
            <v>2023</v>
          </cell>
          <cell r="D480">
            <v>20</v>
          </cell>
          <cell r="E480">
            <v>1</v>
          </cell>
          <cell r="F480">
            <v>3</v>
          </cell>
          <cell r="G480">
            <v>6</v>
          </cell>
          <cell r="H480">
            <v>5000</v>
          </cell>
          <cell r="I480">
            <v>5300</v>
          </cell>
          <cell r="J480">
            <v>531</v>
          </cell>
          <cell r="K480">
            <v>35</v>
          </cell>
          <cell r="M480" t="str">
            <v>Elevador eléctrico para transportar cadáveres</v>
          </cell>
          <cell r="N480">
            <v>0</v>
          </cell>
          <cell r="O480">
            <v>0</v>
          </cell>
          <cell r="P480">
            <v>0</v>
          </cell>
          <cell r="Q480" t="str">
            <v>Pieza</v>
          </cell>
        </row>
        <row r="481">
          <cell r="B481" t="str">
            <v>1365000530053136</v>
          </cell>
          <cell r="C481">
            <v>2023</v>
          </cell>
          <cell r="D481">
            <v>20</v>
          </cell>
          <cell r="E481">
            <v>1</v>
          </cell>
          <cell r="F481">
            <v>3</v>
          </cell>
          <cell r="G481">
            <v>6</v>
          </cell>
          <cell r="H481">
            <v>5000</v>
          </cell>
          <cell r="I481">
            <v>5300</v>
          </cell>
          <cell r="J481">
            <v>531</v>
          </cell>
          <cell r="K481">
            <v>36</v>
          </cell>
          <cell r="M481" t="str">
            <v>Equipo AFIS escena del Crimen</v>
          </cell>
          <cell r="N481">
            <v>0</v>
          </cell>
          <cell r="O481">
            <v>0</v>
          </cell>
          <cell r="P481">
            <v>0</v>
          </cell>
          <cell r="Q481" t="str">
            <v>Pieza</v>
          </cell>
        </row>
        <row r="482">
          <cell r="B482" t="str">
            <v>1365000530053137</v>
          </cell>
          <cell r="C482">
            <v>2023</v>
          </cell>
          <cell r="D482">
            <v>20</v>
          </cell>
          <cell r="E482">
            <v>1</v>
          </cell>
          <cell r="F482">
            <v>3</v>
          </cell>
          <cell r="G482">
            <v>6</v>
          </cell>
          <cell r="H482">
            <v>5000</v>
          </cell>
          <cell r="I482">
            <v>5300</v>
          </cell>
          <cell r="J482">
            <v>531</v>
          </cell>
          <cell r="K482">
            <v>37</v>
          </cell>
          <cell r="M482" t="str">
            <v>Equipo Analizador de Aleaciones (Oro)</v>
          </cell>
          <cell r="N482">
            <v>0</v>
          </cell>
          <cell r="O482">
            <v>0</v>
          </cell>
          <cell r="P482">
            <v>0</v>
          </cell>
          <cell r="Q482" t="str">
            <v>Pieza</v>
          </cell>
        </row>
        <row r="483">
          <cell r="B483" t="str">
            <v>1365000530053138</v>
          </cell>
          <cell r="C483">
            <v>2023</v>
          </cell>
          <cell r="D483">
            <v>20</v>
          </cell>
          <cell r="E483">
            <v>1</v>
          </cell>
          <cell r="F483">
            <v>3</v>
          </cell>
          <cell r="G483">
            <v>6</v>
          </cell>
          <cell r="H483">
            <v>5000</v>
          </cell>
          <cell r="I483">
            <v>5300</v>
          </cell>
          <cell r="J483">
            <v>531</v>
          </cell>
          <cell r="K483">
            <v>38</v>
          </cell>
          <cell r="M483" t="str">
            <v>Equipo biométrico de comparación de voz</v>
          </cell>
          <cell r="N483">
            <v>0</v>
          </cell>
          <cell r="O483">
            <v>0</v>
          </cell>
          <cell r="P483">
            <v>0</v>
          </cell>
          <cell r="Q483" t="str">
            <v>Pieza</v>
          </cell>
        </row>
        <row r="484">
          <cell r="B484" t="str">
            <v>1365000530053139</v>
          </cell>
          <cell r="C484">
            <v>2023</v>
          </cell>
          <cell r="D484">
            <v>20</v>
          </cell>
          <cell r="E484">
            <v>1</v>
          </cell>
          <cell r="F484">
            <v>3</v>
          </cell>
          <cell r="G484">
            <v>6</v>
          </cell>
          <cell r="H484">
            <v>5000</v>
          </cell>
          <cell r="I484">
            <v>5300</v>
          </cell>
          <cell r="J484">
            <v>531</v>
          </cell>
          <cell r="K484">
            <v>39</v>
          </cell>
          <cell r="M484" t="str">
            <v>Equipo de procesamiento y limpieza de la señal de audio</v>
          </cell>
          <cell r="N484">
            <v>0</v>
          </cell>
          <cell r="O484">
            <v>0</v>
          </cell>
          <cell r="P484">
            <v>0</v>
          </cell>
          <cell r="Q484" t="str">
            <v>Pieza</v>
          </cell>
        </row>
        <row r="485">
          <cell r="B485" t="str">
            <v>1365000530053140</v>
          </cell>
          <cell r="C485">
            <v>2023</v>
          </cell>
          <cell r="D485">
            <v>20</v>
          </cell>
          <cell r="E485">
            <v>1</v>
          </cell>
          <cell r="F485">
            <v>3</v>
          </cell>
          <cell r="G485">
            <v>6</v>
          </cell>
          <cell r="H485">
            <v>5000</v>
          </cell>
          <cell r="I485">
            <v>5300</v>
          </cell>
          <cell r="J485">
            <v>531</v>
          </cell>
          <cell r="K485">
            <v>40</v>
          </cell>
          <cell r="M485" t="str">
            <v>Equipo de Comparación de Voz por Formantes IKAR LAB-II</v>
          </cell>
          <cell r="N485">
            <v>0</v>
          </cell>
          <cell r="O485">
            <v>0</v>
          </cell>
          <cell r="P485">
            <v>0</v>
          </cell>
          <cell r="Q485" t="str">
            <v>Pieza</v>
          </cell>
        </row>
        <row r="486">
          <cell r="B486" t="str">
            <v>1365000530053141</v>
          </cell>
          <cell r="C486">
            <v>2023</v>
          </cell>
          <cell r="D486">
            <v>20</v>
          </cell>
          <cell r="E486">
            <v>1</v>
          </cell>
          <cell r="F486">
            <v>3</v>
          </cell>
          <cell r="G486">
            <v>6</v>
          </cell>
          <cell r="H486">
            <v>5000</v>
          </cell>
          <cell r="I486">
            <v>5300</v>
          </cell>
          <cell r="J486">
            <v>531</v>
          </cell>
          <cell r="K486">
            <v>41</v>
          </cell>
          <cell r="M486" t="str">
            <v>Equipo de correlación de variables ambientales, análisis de parámetros fisicoquímicos, bioquímicos y microbiológicos</v>
          </cell>
          <cell r="N486">
            <v>0</v>
          </cell>
          <cell r="O486">
            <v>0</v>
          </cell>
          <cell r="P486">
            <v>0</v>
          </cell>
          <cell r="Q486" t="str">
            <v>Pieza</v>
          </cell>
        </row>
        <row r="487">
          <cell r="B487" t="str">
            <v>1365000530053142</v>
          </cell>
          <cell r="C487">
            <v>2023</v>
          </cell>
          <cell r="D487">
            <v>20</v>
          </cell>
          <cell r="E487">
            <v>1</v>
          </cell>
          <cell r="F487">
            <v>3</v>
          </cell>
          <cell r="G487">
            <v>6</v>
          </cell>
          <cell r="H487">
            <v>5000</v>
          </cell>
          <cell r="I487">
            <v>5300</v>
          </cell>
          <cell r="J487">
            <v>531</v>
          </cell>
          <cell r="K487">
            <v>42</v>
          </cell>
          <cell r="M487" t="str">
            <v>Equipo de desempeño óptimo con interfaces para veterinaria</v>
          </cell>
          <cell r="N487">
            <v>0</v>
          </cell>
          <cell r="O487">
            <v>0</v>
          </cell>
          <cell r="P487">
            <v>0</v>
          </cell>
          <cell r="Q487" t="str">
            <v>Pieza</v>
          </cell>
        </row>
        <row r="488">
          <cell r="B488" t="str">
            <v>1365000530053143</v>
          </cell>
          <cell r="C488">
            <v>2023</v>
          </cell>
          <cell r="D488">
            <v>20</v>
          </cell>
          <cell r="E488">
            <v>1</v>
          </cell>
          <cell r="F488">
            <v>3</v>
          </cell>
          <cell r="G488">
            <v>6</v>
          </cell>
          <cell r="H488">
            <v>5000</v>
          </cell>
          <cell r="I488">
            <v>5300</v>
          </cell>
          <cell r="J488">
            <v>531</v>
          </cell>
          <cell r="K488">
            <v>43</v>
          </cell>
          <cell r="M488" t="str">
            <v>Equipo de enrolamiento en vivo</v>
          </cell>
          <cell r="N488">
            <v>0</v>
          </cell>
          <cell r="O488">
            <v>0</v>
          </cell>
          <cell r="P488">
            <v>0</v>
          </cell>
          <cell r="Q488" t="str">
            <v>Pieza</v>
          </cell>
        </row>
        <row r="489">
          <cell r="B489" t="str">
            <v>1365000530053144</v>
          </cell>
          <cell r="C489">
            <v>2023</v>
          </cell>
          <cell r="D489">
            <v>20</v>
          </cell>
          <cell r="E489">
            <v>1</v>
          </cell>
          <cell r="F489">
            <v>3</v>
          </cell>
          <cell r="G489">
            <v>6</v>
          </cell>
          <cell r="H489">
            <v>5000</v>
          </cell>
          <cell r="I489">
            <v>5300</v>
          </cell>
          <cell r="J489">
            <v>531</v>
          </cell>
          <cell r="K489">
            <v>44</v>
          </cell>
          <cell r="M489" t="str">
            <v>Equipo de extracción automatizada de dispositivos móviles ZRT 2</v>
          </cell>
          <cell r="N489">
            <v>0</v>
          </cell>
          <cell r="O489">
            <v>0</v>
          </cell>
          <cell r="P489">
            <v>0</v>
          </cell>
          <cell r="Q489" t="str">
            <v>Pieza</v>
          </cell>
        </row>
        <row r="490">
          <cell r="B490" t="str">
            <v>1365000530053145</v>
          </cell>
          <cell r="C490">
            <v>2023</v>
          </cell>
          <cell r="D490">
            <v>20</v>
          </cell>
          <cell r="E490">
            <v>1</v>
          </cell>
          <cell r="F490">
            <v>3</v>
          </cell>
          <cell r="G490">
            <v>6</v>
          </cell>
          <cell r="H490">
            <v>5000</v>
          </cell>
          <cell r="I490">
            <v>5300</v>
          </cell>
          <cell r="J490">
            <v>531</v>
          </cell>
          <cell r="K490">
            <v>45</v>
          </cell>
          <cell r="M490" t="str">
            <v>Equipo de extracción celular UFED Cellebrite touch con versión Phisical y logical</v>
          </cell>
          <cell r="N490">
            <v>0</v>
          </cell>
          <cell r="O490">
            <v>0</v>
          </cell>
          <cell r="P490">
            <v>0</v>
          </cell>
          <cell r="Q490" t="str">
            <v>Pieza</v>
          </cell>
        </row>
        <row r="491">
          <cell r="B491" t="str">
            <v>1365000530053146</v>
          </cell>
          <cell r="C491">
            <v>2023</v>
          </cell>
          <cell r="D491">
            <v>20</v>
          </cell>
          <cell r="E491">
            <v>1</v>
          </cell>
          <cell r="F491">
            <v>3</v>
          </cell>
          <cell r="G491">
            <v>6</v>
          </cell>
          <cell r="H491">
            <v>5000</v>
          </cell>
          <cell r="I491">
            <v>5300</v>
          </cell>
          <cell r="J491">
            <v>531</v>
          </cell>
          <cell r="K491">
            <v>46</v>
          </cell>
          <cell r="M491" t="str">
            <v>Equipo Detective- Clear ID</v>
          </cell>
          <cell r="N491">
            <v>0</v>
          </cell>
          <cell r="O491">
            <v>0</v>
          </cell>
          <cell r="P491">
            <v>0</v>
          </cell>
          <cell r="Q491" t="str">
            <v>Pieza</v>
          </cell>
        </row>
        <row r="492">
          <cell r="B492" t="str">
            <v>1365000530053147</v>
          </cell>
          <cell r="C492">
            <v>2023</v>
          </cell>
          <cell r="D492">
            <v>20</v>
          </cell>
          <cell r="E492">
            <v>1</v>
          </cell>
          <cell r="F492">
            <v>3</v>
          </cell>
          <cell r="G492">
            <v>6</v>
          </cell>
          <cell r="H492">
            <v>5000</v>
          </cell>
          <cell r="I492">
            <v>5300</v>
          </cell>
          <cell r="J492">
            <v>531</v>
          </cell>
          <cell r="K492">
            <v>47</v>
          </cell>
          <cell r="M492" t="str">
            <v>Equipo fotodocumentador geles de agarosa</v>
          </cell>
          <cell r="N492">
            <v>0</v>
          </cell>
          <cell r="O492">
            <v>0</v>
          </cell>
          <cell r="P492">
            <v>0</v>
          </cell>
          <cell r="Q492" t="str">
            <v>Pieza</v>
          </cell>
        </row>
        <row r="493">
          <cell r="B493" t="str">
            <v>1365000530053148</v>
          </cell>
          <cell r="C493">
            <v>2023</v>
          </cell>
          <cell r="D493">
            <v>20</v>
          </cell>
          <cell r="E493">
            <v>1</v>
          </cell>
          <cell r="F493">
            <v>3</v>
          </cell>
          <cell r="G493">
            <v>6</v>
          </cell>
          <cell r="H493">
            <v>5000</v>
          </cell>
          <cell r="I493">
            <v>5300</v>
          </cell>
          <cell r="J493">
            <v>531</v>
          </cell>
          <cell r="K493">
            <v>48</v>
          </cell>
          <cell r="M493" t="str">
            <v>Equipo Opminizador de Huellas Latentes</v>
          </cell>
          <cell r="N493">
            <v>0</v>
          </cell>
          <cell r="O493">
            <v>0</v>
          </cell>
          <cell r="P493">
            <v>0</v>
          </cell>
          <cell r="Q493" t="str">
            <v>Pieza</v>
          </cell>
        </row>
        <row r="494">
          <cell r="B494" t="str">
            <v>1365000530053149</v>
          </cell>
          <cell r="C494">
            <v>2023</v>
          </cell>
          <cell r="D494">
            <v>20</v>
          </cell>
          <cell r="E494">
            <v>1</v>
          </cell>
          <cell r="F494">
            <v>3</v>
          </cell>
          <cell r="G494">
            <v>6</v>
          </cell>
          <cell r="H494">
            <v>5000</v>
          </cell>
          <cell r="I494">
            <v>5300</v>
          </cell>
          <cell r="J494">
            <v>531</v>
          </cell>
          <cell r="K494">
            <v>49</v>
          </cell>
          <cell r="M494" t="str">
            <v>Equipo para análisis de documentos cuestionados ESDA, identificación de escritura oculta</v>
          </cell>
          <cell r="N494">
            <v>0</v>
          </cell>
          <cell r="O494">
            <v>0</v>
          </cell>
          <cell r="P494">
            <v>0</v>
          </cell>
          <cell r="Q494" t="str">
            <v>Pieza</v>
          </cell>
        </row>
        <row r="495">
          <cell r="B495" t="str">
            <v>1365000530053150</v>
          </cell>
          <cell r="C495">
            <v>2023</v>
          </cell>
          <cell r="D495">
            <v>20</v>
          </cell>
          <cell r="E495">
            <v>1</v>
          </cell>
          <cell r="F495">
            <v>3</v>
          </cell>
          <cell r="G495">
            <v>6</v>
          </cell>
          <cell r="H495">
            <v>5000</v>
          </cell>
          <cell r="I495">
            <v>5300</v>
          </cell>
          <cell r="J495">
            <v>531</v>
          </cell>
          <cell r="K495">
            <v>50</v>
          </cell>
          <cell r="M495" t="str">
            <v>Equipo para homogenizar sustancias VORTEX</v>
          </cell>
          <cell r="N495">
            <v>0</v>
          </cell>
          <cell r="O495">
            <v>0</v>
          </cell>
          <cell r="P495">
            <v>0</v>
          </cell>
          <cell r="Q495" t="str">
            <v>Pieza</v>
          </cell>
        </row>
        <row r="496">
          <cell r="B496" t="str">
            <v>1365000530053151</v>
          </cell>
          <cell r="C496">
            <v>2023</v>
          </cell>
          <cell r="D496">
            <v>20</v>
          </cell>
          <cell r="E496">
            <v>1</v>
          </cell>
          <cell r="F496">
            <v>3</v>
          </cell>
          <cell r="G496">
            <v>6</v>
          </cell>
          <cell r="H496">
            <v>5000</v>
          </cell>
          <cell r="I496">
            <v>5300</v>
          </cell>
          <cell r="J496">
            <v>531</v>
          </cell>
          <cell r="K496">
            <v>51</v>
          </cell>
          <cell r="M496" t="str">
            <v>Equipo portable de gas detector</v>
          </cell>
          <cell r="N496">
            <v>0</v>
          </cell>
          <cell r="O496">
            <v>0</v>
          </cell>
          <cell r="P496">
            <v>0</v>
          </cell>
          <cell r="Q496" t="str">
            <v>Pieza</v>
          </cell>
        </row>
        <row r="497">
          <cell r="B497" t="str">
            <v>1365000530053152</v>
          </cell>
          <cell r="C497">
            <v>2023</v>
          </cell>
          <cell r="D497">
            <v>20</v>
          </cell>
          <cell r="E497">
            <v>1</v>
          </cell>
          <cell r="F497">
            <v>3</v>
          </cell>
          <cell r="G497">
            <v>6</v>
          </cell>
          <cell r="H497">
            <v>5000</v>
          </cell>
          <cell r="I497">
            <v>5300</v>
          </cell>
          <cell r="J497">
            <v>531</v>
          </cell>
          <cell r="K497">
            <v>52</v>
          </cell>
          <cell r="M497" t="str">
            <v>Equipo portátil de análisis de suelo</v>
          </cell>
          <cell r="N497">
            <v>0</v>
          </cell>
          <cell r="O497">
            <v>0</v>
          </cell>
          <cell r="P497">
            <v>0</v>
          </cell>
          <cell r="Q497" t="str">
            <v>Pieza</v>
          </cell>
        </row>
        <row r="498">
          <cell r="B498" t="str">
            <v>1365000530053153</v>
          </cell>
          <cell r="C498">
            <v>2023</v>
          </cell>
          <cell r="D498">
            <v>20</v>
          </cell>
          <cell r="E498">
            <v>1</v>
          </cell>
          <cell r="F498">
            <v>3</v>
          </cell>
          <cell r="G498">
            <v>6</v>
          </cell>
          <cell r="H498">
            <v>5000</v>
          </cell>
          <cell r="I498">
            <v>5300</v>
          </cell>
          <cell r="J498">
            <v>531</v>
          </cell>
          <cell r="K498">
            <v>53</v>
          </cell>
          <cell r="M498" t="str">
            <v>Equipo Star Witnes</v>
          </cell>
          <cell r="N498">
            <v>0</v>
          </cell>
          <cell r="O498">
            <v>0</v>
          </cell>
          <cell r="P498">
            <v>0</v>
          </cell>
          <cell r="Q498" t="str">
            <v>Pieza</v>
          </cell>
        </row>
        <row r="499">
          <cell r="B499" t="str">
            <v>1365000530053154</v>
          </cell>
          <cell r="C499">
            <v>2023</v>
          </cell>
          <cell r="D499">
            <v>20</v>
          </cell>
          <cell r="E499">
            <v>1</v>
          </cell>
          <cell r="F499">
            <v>3</v>
          </cell>
          <cell r="G499">
            <v>6</v>
          </cell>
          <cell r="H499">
            <v>5000</v>
          </cell>
          <cell r="I499">
            <v>5300</v>
          </cell>
          <cell r="J499">
            <v>531</v>
          </cell>
          <cell r="K499">
            <v>54</v>
          </cell>
          <cell r="M499" t="str">
            <v>Equipo themomixer</v>
          </cell>
          <cell r="N499">
            <v>0</v>
          </cell>
          <cell r="O499">
            <v>0</v>
          </cell>
          <cell r="P499">
            <v>0</v>
          </cell>
          <cell r="Q499" t="str">
            <v>Pieza</v>
          </cell>
        </row>
        <row r="500">
          <cell r="B500" t="str">
            <v>1365000530053155</v>
          </cell>
          <cell r="C500">
            <v>2023</v>
          </cell>
          <cell r="D500">
            <v>20</v>
          </cell>
          <cell r="E500">
            <v>1</v>
          </cell>
          <cell r="F500">
            <v>3</v>
          </cell>
          <cell r="G500">
            <v>6</v>
          </cell>
          <cell r="H500">
            <v>5000</v>
          </cell>
          <cell r="I500">
            <v>5300</v>
          </cell>
          <cell r="J500">
            <v>531</v>
          </cell>
          <cell r="K500">
            <v>55</v>
          </cell>
          <cell r="M500" t="str">
            <v>Equipo y traje de explosivos</v>
          </cell>
          <cell r="N500">
            <v>0</v>
          </cell>
          <cell r="O500">
            <v>0</v>
          </cell>
          <cell r="P500">
            <v>0</v>
          </cell>
          <cell r="Q500" t="str">
            <v>Pieza</v>
          </cell>
        </row>
        <row r="501">
          <cell r="B501" t="str">
            <v>1365000530053156</v>
          </cell>
          <cell r="C501">
            <v>2023</v>
          </cell>
          <cell r="D501">
            <v>20</v>
          </cell>
          <cell r="E501">
            <v>1</v>
          </cell>
          <cell r="F501">
            <v>3</v>
          </cell>
          <cell r="G501">
            <v>6</v>
          </cell>
          <cell r="H501">
            <v>5000</v>
          </cell>
          <cell r="I501">
            <v>5300</v>
          </cell>
          <cell r="J501">
            <v>531</v>
          </cell>
          <cell r="K501">
            <v>56</v>
          </cell>
          <cell r="M501" t="str">
            <v>Equipo AFIS - Full Work Station</v>
          </cell>
          <cell r="N501">
            <v>0</v>
          </cell>
          <cell r="O501">
            <v>0</v>
          </cell>
          <cell r="P501">
            <v>0</v>
          </cell>
          <cell r="Q501" t="str">
            <v>Pieza</v>
          </cell>
        </row>
        <row r="502">
          <cell r="B502" t="str">
            <v>1365000530053157</v>
          </cell>
          <cell r="C502">
            <v>2023</v>
          </cell>
          <cell r="D502">
            <v>20</v>
          </cell>
          <cell r="E502">
            <v>1</v>
          </cell>
          <cell r="F502">
            <v>3</v>
          </cell>
          <cell r="G502">
            <v>6</v>
          </cell>
          <cell r="H502">
            <v>5000</v>
          </cell>
          <cell r="I502">
            <v>5300</v>
          </cell>
          <cell r="J502">
            <v>531</v>
          </cell>
          <cell r="K502">
            <v>57</v>
          </cell>
          <cell r="M502" t="str">
            <v>Espectrofómetro de Infrarrojo con accesorio de ATR y deshumificador</v>
          </cell>
          <cell r="N502">
            <v>0</v>
          </cell>
          <cell r="O502">
            <v>0</v>
          </cell>
          <cell r="P502">
            <v>0</v>
          </cell>
          <cell r="Q502" t="str">
            <v>Pieza</v>
          </cell>
        </row>
        <row r="503">
          <cell r="B503" t="str">
            <v>1365000530053158</v>
          </cell>
          <cell r="C503">
            <v>2023</v>
          </cell>
          <cell r="D503">
            <v>20</v>
          </cell>
          <cell r="E503">
            <v>1</v>
          </cell>
          <cell r="F503">
            <v>3</v>
          </cell>
          <cell r="G503">
            <v>6</v>
          </cell>
          <cell r="H503">
            <v>5000</v>
          </cell>
          <cell r="I503">
            <v>5300</v>
          </cell>
          <cell r="J503">
            <v>531</v>
          </cell>
          <cell r="K503">
            <v>58</v>
          </cell>
          <cell r="M503" t="str">
            <v>Estación de adquisición de balas/proyectiles compatibles con tecnología nacional</v>
          </cell>
          <cell r="N503">
            <v>0</v>
          </cell>
          <cell r="O503">
            <v>0</v>
          </cell>
          <cell r="P503">
            <v>0</v>
          </cell>
          <cell r="Q503" t="str">
            <v>Pieza</v>
          </cell>
        </row>
        <row r="504">
          <cell r="B504" t="str">
            <v>1365000530053159</v>
          </cell>
          <cell r="C504">
            <v>2023</v>
          </cell>
          <cell r="D504">
            <v>20</v>
          </cell>
          <cell r="E504">
            <v>1</v>
          </cell>
          <cell r="F504">
            <v>3</v>
          </cell>
          <cell r="G504">
            <v>6</v>
          </cell>
          <cell r="H504">
            <v>5000</v>
          </cell>
          <cell r="I504">
            <v>5300</v>
          </cell>
          <cell r="J504">
            <v>531</v>
          </cell>
          <cell r="K504">
            <v>59</v>
          </cell>
          <cell r="M504" t="str">
            <v>Estación de adquisición de casquillos compatibles con tecnología nacional</v>
          </cell>
          <cell r="N504">
            <v>0</v>
          </cell>
          <cell r="O504">
            <v>0</v>
          </cell>
          <cell r="P504">
            <v>0</v>
          </cell>
          <cell r="Q504" t="str">
            <v>Pieza</v>
          </cell>
        </row>
        <row r="505">
          <cell r="B505" t="str">
            <v>1365000530053160</v>
          </cell>
          <cell r="C505">
            <v>2023</v>
          </cell>
          <cell r="D505">
            <v>20</v>
          </cell>
          <cell r="E505">
            <v>1</v>
          </cell>
          <cell r="F505">
            <v>3</v>
          </cell>
          <cell r="G505">
            <v>6</v>
          </cell>
          <cell r="H505">
            <v>5000</v>
          </cell>
          <cell r="I505">
            <v>5300</v>
          </cell>
          <cell r="J505">
            <v>531</v>
          </cell>
          <cell r="K505">
            <v>60</v>
          </cell>
          <cell r="M505" t="str">
            <v>Estación de Captura Remota AFIS Cardscan/Telscan</v>
          </cell>
          <cell r="N505">
            <v>0</v>
          </cell>
          <cell r="O505">
            <v>0</v>
          </cell>
          <cell r="P505">
            <v>0</v>
          </cell>
          <cell r="Q505" t="str">
            <v>Pieza</v>
          </cell>
        </row>
        <row r="506">
          <cell r="B506" t="str">
            <v>1365000530053161</v>
          </cell>
          <cell r="C506">
            <v>2023</v>
          </cell>
          <cell r="D506">
            <v>20</v>
          </cell>
          <cell r="E506">
            <v>1</v>
          </cell>
          <cell r="F506">
            <v>3</v>
          </cell>
          <cell r="G506">
            <v>6</v>
          </cell>
          <cell r="H506">
            <v>5000</v>
          </cell>
          <cell r="I506">
            <v>5300</v>
          </cell>
          <cell r="J506">
            <v>531</v>
          </cell>
          <cell r="K506">
            <v>61</v>
          </cell>
          <cell r="M506" t="str">
            <v>Estación de correlación y/o consulta de casquillos y balas compatibles con tecnología nacional</v>
          </cell>
          <cell r="N506">
            <v>0</v>
          </cell>
          <cell r="O506">
            <v>0</v>
          </cell>
          <cell r="P506">
            <v>0</v>
          </cell>
          <cell r="Q506" t="str">
            <v>Pieza</v>
          </cell>
        </row>
        <row r="507">
          <cell r="B507" t="str">
            <v>1365000530053162</v>
          </cell>
          <cell r="C507">
            <v>2023</v>
          </cell>
          <cell r="D507">
            <v>20</v>
          </cell>
          <cell r="E507">
            <v>1</v>
          </cell>
          <cell r="F507">
            <v>3</v>
          </cell>
          <cell r="G507">
            <v>6</v>
          </cell>
          <cell r="H507">
            <v>5000</v>
          </cell>
          <cell r="I507">
            <v>5300</v>
          </cell>
          <cell r="J507">
            <v>531</v>
          </cell>
          <cell r="K507">
            <v>62</v>
          </cell>
          <cell r="M507" t="str">
            <v>Estación de huella latente</v>
          </cell>
          <cell r="N507">
            <v>0</v>
          </cell>
          <cell r="O507">
            <v>0</v>
          </cell>
          <cell r="P507">
            <v>0</v>
          </cell>
          <cell r="Q507" t="str">
            <v>Pieza</v>
          </cell>
        </row>
        <row r="508">
          <cell r="B508" t="str">
            <v>1365000530053163</v>
          </cell>
          <cell r="C508">
            <v>2023</v>
          </cell>
          <cell r="D508">
            <v>20</v>
          </cell>
          <cell r="E508">
            <v>1</v>
          </cell>
          <cell r="F508">
            <v>3</v>
          </cell>
          <cell r="G508">
            <v>6</v>
          </cell>
          <cell r="H508">
            <v>5000</v>
          </cell>
          <cell r="I508">
            <v>5300</v>
          </cell>
          <cell r="J508">
            <v>531</v>
          </cell>
          <cell r="K508">
            <v>63</v>
          </cell>
          <cell r="M508" t="str">
            <v>Estación de investigación para huellas latentes con luz de diferentes longitudes de onda</v>
          </cell>
          <cell r="N508">
            <v>0</v>
          </cell>
          <cell r="O508">
            <v>0</v>
          </cell>
          <cell r="P508">
            <v>0</v>
          </cell>
          <cell r="Q508" t="str">
            <v>Pieza</v>
          </cell>
        </row>
        <row r="509">
          <cell r="B509" t="str">
            <v>1365000530053164</v>
          </cell>
          <cell r="C509">
            <v>2023</v>
          </cell>
          <cell r="D509">
            <v>20</v>
          </cell>
          <cell r="E509">
            <v>1</v>
          </cell>
          <cell r="F509">
            <v>3</v>
          </cell>
          <cell r="G509">
            <v>6</v>
          </cell>
          <cell r="H509">
            <v>5000</v>
          </cell>
          <cell r="I509">
            <v>5300</v>
          </cell>
          <cell r="J509">
            <v>531</v>
          </cell>
          <cell r="K509">
            <v>64</v>
          </cell>
          <cell r="M509" t="str">
            <v>Estación de necropsia</v>
          </cell>
          <cell r="N509">
            <v>0</v>
          </cell>
          <cell r="O509">
            <v>0</v>
          </cell>
          <cell r="P509">
            <v>0</v>
          </cell>
          <cell r="Q509" t="str">
            <v>Pieza</v>
          </cell>
        </row>
        <row r="510">
          <cell r="B510" t="str">
            <v>1365000530053165</v>
          </cell>
          <cell r="C510">
            <v>2023</v>
          </cell>
          <cell r="D510">
            <v>20</v>
          </cell>
          <cell r="E510">
            <v>1</v>
          </cell>
          <cell r="F510">
            <v>3</v>
          </cell>
          <cell r="G510">
            <v>6</v>
          </cell>
          <cell r="H510">
            <v>5000</v>
          </cell>
          <cell r="I510">
            <v>5300</v>
          </cell>
          <cell r="J510">
            <v>531</v>
          </cell>
          <cell r="K510">
            <v>65</v>
          </cell>
          <cell r="M510" t="str">
            <v>Estación de operaciones para necropsias para putrefactos e infectología</v>
          </cell>
          <cell r="N510">
            <v>0</v>
          </cell>
          <cell r="O510">
            <v>0</v>
          </cell>
          <cell r="P510">
            <v>0</v>
          </cell>
          <cell r="Q510" t="str">
            <v>Pieza</v>
          </cell>
        </row>
        <row r="511">
          <cell r="B511" t="str">
            <v>1365000530053166</v>
          </cell>
          <cell r="C511">
            <v>2023</v>
          </cell>
          <cell r="D511">
            <v>20</v>
          </cell>
          <cell r="E511">
            <v>1</v>
          </cell>
          <cell r="F511">
            <v>3</v>
          </cell>
          <cell r="G511">
            <v>6</v>
          </cell>
          <cell r="H511">
            <v>5000</v>
          </cell>
          <cell r="I511">
            <v>5300</v>
          </cell>
          <cell r="J511">
            <v>531</v>
          </cell>
          <cell r="K511">
            <v>66</v>
          </cell>
          <cell r="M511" t="str">
            <v>Estación de referencia y sistema de posicionamiento geográfico portátil</v>
          </cell>
          <cell r="N511">
            <v>0</v>
          </cell>
          <cell r="O511">
            <v>0</v>
          </cell>
          <cell r="P511">
            <v>0</v>
          </cell>
          <cell r="Q511" t="str">
            <v>Pieza</v>
          </cell>
        </row>
        <row r="512">
          <cell r="B512" t="str">
            <v>1365000530053167</v>
          </cell>
          <cell r="C512">
            <v>2023</v>
          </cell>
          <cell r="D512">
            <v>20</v>
          </cell>
          <cell r="E512">
            <v>1</v>
          </cell>
          <cell r="F512">
            <v>3</v>
          </cell>
          <cell r="G512">
            <v>6</v>
          </cell>
          <cell r="H512">
            <v>5000</v>
          </cell>
          <cell r="I512">
            <v>5300</v>
          </cell>
          <cell r="J512">
            <v>531</v>
          </cell>
          <cell r="K512">
            <v>67</v>
          </cell>
          <cell r="M512" t="str">
            <v>Estación de trabajo tipo cámara con fuente de luz UV para PCR</v>
          </cell>
          <cell r="N512">
            <v>0</v>
          </cell>
          <cell r="O512">
            <v>0</v>
          </cell>
          <cell r="P512">
            <v>0</v>
          </cell>
          <cell r="Q512" t="str">
            <v>Pieza</v>
          </cell>
        </row>
        <row r="513">
          <cell r="B513" t="str">
            <v>1365000530053168</v>
          </cell>
          <cell r="C513">
            <v>2023</v>
          </cell>
          <cell r="D513">
            <v>20</v>
          </cell>
          <cell r="E513">
            <v>1</v>
          </cell>
          <cell r="F513">
            <v>3</v>
          </cell>
          <cell r="G513">
            <v>6</v>
          </cell>
          <cell r="H513">
            <v>5000</v>
          </cell>
          <cell r="I513">
            <v>5300</v>
          </cell>
          <cell r="J513">
            <v>531</v>
          </cell>
          <cell r="K513">
            <v>68</v>
          </cell>
          <cell r="M513" t="str">
            <v>Estación fija de análisis forense FRED con software Encase Forensic, FTK e IEF</v>
          </cell>
          <cell r="N513">
            <v>0</v>
          </cell>
          <cell r="O513">
            <v>0</v>
          </cell>
          <cell r="P513">
            <v>0</v>
          </cell>
          <cell r="Q513" t="str">
            <v>Pieza</v>
          </cell>
        </row>
        <row r="514">
          <cell r="B514" t="str">
            <v>1365000530053169</v>
          </cell>
          <cell r="C514">
            <v>2023</v>
          </cell>
          <cell r="D514">
            <v>20</v>
          </cell>
          <cell r="E514">
            <v>1</v>
          </cell>
          <cell r="F514">
            <v>3</v>
          </cell>
          <cell r="G514">
            <v>6</v>
          </cell>
          <cell r="H514">
            <v>5000</v>
          </cell>
          <cell r="I514">
            <v>5300</v>
          </cell>
          <cell r="J514">
            <v>531</v>
          </cell>
          <cell r="K514">
            <v>69</v>
          </cell>
          <cell r="M514" t="str">
            <v>Estación portátil de análisis forense con Software Encase Forensic, FTK, IEF, Kit de Ultrakit con bloqueadores de escritura y duplicador de discos duros TD 2 Tableau</v>
          </cell>
          <cell r="N514">
            <v>0</v>
          </cell>
          <cell r="O514">
            <v>0</v>
          </cell>
          <cell r="P514">
            <v>0</v>
          </cell>
          <cell r="Q514" t="str">
            <v>Pieza</v>
          </cell>
        </row>
        <row r="515">
          <cell r="B515" t="str">
            <v>1365000530053170</v>
          </cell>
          <cell r="C515">
            <v>2023</v>
          </cell>
          <cell r="D515">
            <v>20</v>
          </cell>
          <cell r="E515">
            <v>1</v>
          </cell>
          <cell r="F515">
            <v>3</v>
          </cell>
          <cell r="G515">
            <v>6</v>
          </cell>
          <cell r="H515">
            <v>5000</v>
          </cell>
          <cell r="I515">
            <v>5300</v>
          </cell>
          <cell r="J515">
            <v>531</v>
          </cell>
          <cell r="K515">
            <v>70</v>
          </cell>
          <cell r="M515" t="str">
            <v>Estación total para topografía con distanciómetro</v>
          </cell>
          <cell r="N515">
            <v>0</v>
          </cell>
          <cell r="O515">
            <v>0</v>
          </cell>
          <cell r="P515">
            <v>0</v>
          </cell>
          <cell r="Q515" t="str">
            <v>Pieza</v>
          </cell>
        </row>
        <row r="516">
          <cell r="B516" t="str">
            <v>1365000530053171</v>
          </cell>
          <cell r="C516">
            <v>2023</v>
          </cell>
          <cell r="D516">
            <v>20</v>
          </cell>
          <cell r="E516">
            <v>1</v>
          </cell>
          <cell r="F516">
            <v>3</v>
          </cell>
          <cell r="G516">
            <v>6</v>
          </cell>
          <cell r="H516">
            <v>5000</v>
          </cell>
          <cell r="I516">
            <v>5300</v>
          </cell>
          <cell r="J516">
            <v>531</v>
          </cell>
          <cell r="K516">
            <v>71</v>
          </cell>
          <cell r="M516" t="str">
            <v>Estación Verificadora AFIS</v>
          </cell>
          <cell r="N516">
            <v>0</v>
          </cell>
          <cell r="O516">
            <v>0</v>
          </cell>
          <cell r="P516">
            <v>0</v>
          </cell>
          <cell r="Q516" t="str">
            <v>Pieza</v>
          </cell>
        </row>
        <row r="517">
          <cell r="B517" t="str">
            <v>1365000530053172</v>
          </cell>
          <cell r="C517">
            <v>2023</v>
          </cell>
          <cell r="D517">
            <v>20</v>
          </cell>
          <cell r="E517">
            <v>1</v>
          </cell>
          <cell r="F517">
            <v>3</v>
          </cell>
          <cell r="G517">
            <v>6</v>
          </cell>
          <cell r="H517">
            <v>5000</v>
          </cell>
          <cell r="I517">
            <v>5300</v>
          </cell>
          <cell r="J517">
            <v>531</v>
          </cell>
          <cell r="K517">
            <v>72</v>
          </cell>
          <cell r="M517" t="str">
            <v>Estereoscopio</v>
          </cell>
          <cell r="N517">
            <v>0</v>
          </cell>
          <cell r="O517">
            <v>0</v>
          </cell>
          <cell r="P517">
            <v>0</v>
          </cell>
          <cell r="Q517" t="str">
            <v>Pieza</v>
          </cell>
        </row>
        <row r="518">
          <cell r="B518" t="str">
            <v>1365000530053173</v>
          </cell>
          <cell r="C518">
            <v>2023</v>
          </cell>
          <cell r="D518">
            <v>20</v>
          </cell>
          <cell r="E518">
            <v>1</v>
          </cell>
          <cell r="F518">
            <v>3</v>
          </cell>
          <cell r="G518">
            <v>6</v>
          </cell>
          <cell r="H518">
            <v>5000</v>
          </cell>
          <cell r="I518">
            <v>5300</v>
          </cell>
          <cell r="J518">
            <v>531</v>
          </cell>
          <cell r="K518">
            <v>73</v>
          </cell>
          <cell r="M518" t="str">
            <v>Estereoscopio microscópico SMZ660</v>
          </cell>
          <cell r="N518">
            <v>0</v>
          </cell>
          <cell r="O518">
            <v>0</v>
          </cell>
          <cell r="P518">
            <v>0</v>
          </cell>
          <cell r="Q518" t="str">
            <v>Pieza</v>
          </cell>
        </row>
        <row r="519">
          <cell r="B519" t="str">
            <v>1365000530053174</v>
          </cell>
          <cell r="C519">
            <v>2023</v>
          </cell>
          <cell r="D519">
            <v>20</v>
          </cell>
          <cell r="E519">
            <v>1</v>
          </cell>
          <cell r="F519">
            <v>3</v>
          </cell>
          <cell r="G519">
            <v>6</v>
          </cell>
          <cell r="H519">
            <v>5000</v>
          </cell>
          <cell r="I519">
            <v>5300</v>
          </cell>
          <cell r="J519">
            <v>531</v>
          </cell>
          <cell r="K519">
            <v>74</v>
          </cell>
          <cell r="M519" t="str">
            <v>Estuche de lámparas fluorescentes para el revelado de huellas latentes</v>
          </cell>
          <cell r="N519">
            <v>0</v>
          </cell>
          <cell r="O519">
            <v>0</v>
          </cell>
          <cell r="P519">
            <v>0</v>
          </cell>
          <cell r="Q519" t="str">
            <v>Pieza</v>
          </cell>
        </row>
        <row r="520">
          <cell r="B520" t="str">
            <v>1365000530053175</v>
          </cell>
          <cell r="C520">
            <v>2023</v>
          </cell>
          <cell r="D520">
            <v>20</v>
          </cell>
          <cell r="E520">
            <v>1</v>
          </cell>
          <cell r="F520">
            <v>3</v>
          </cell>
          <cell r="G520">
            <v>6</v>
          </cell>
          <cell r="H520">
            <v>5000</v>
          </cell>
          <cell r="I520">
            <v>5300</v>
          </cell>
          <cell r="J520">
            <v>531</v>
          </cell>
          <cell r="K520">
            <v>75</v>
          </cell>
          <cell r="M520" t="str">
            <v>Fotómetro de microplaca</v>
          </cell>
          <cell r="N520">
            <v>0</v>
          </cell>
          <cell r="O520">
            <v>0</v>
          </cell>
          <cell r="P520">
            <v>0</v>
          </cell>
          <cell r="Q520" t="str">
            <v>Pieza</v>
          </cell>
        </row>
        <row r="521">
          <cell r="B521" t="str">
            <v>1365000530053176</v>
          </cell>
          <cell r="C521">
            <v>2023</v>
          </cell>
          <cell r="D521">
            <v>20</v>
          </cell>
          <cell r="E521">
            <v>1</v>
          </cell>
          <cell r="F521">
            <v>3</v>
          </cell>
          <cell r="G521">
            <v>6</v>
          </cell>
          <cell r="H521">
            <v>5000</v>
          </cell>
          <cell r="I521">
            <v>5300</v>
          </cell>
          <cell r="J521">
            <v>531</v>
          </cell>
          <cell r="K521">
            <v>76</v>
          </cell>
          <cell r="M521" t="str">
            <v>Gabinete extractor de vapores de cianocrilato</v>
          </cell>
          <cell r="N521">
            <v>0</v>
          </cell>
          <cell r="O521">
            <v>0</v>
          </cell>
          <cell r="P521">
            <v>0</v>
          </cell>
          <cell r="Q521" t="str">
            <v>Pieza</v>
          </cell>
        </row>
        <row r="522">
          <cell r="B522" t="str">
            <v>1365000530053177</v>
          </cell>
          <cell r="C522">
            <v>2023</v>
          </cell>
          <cell r="D522">
            <v>20</v>
          </cell>
          <cell r="E522">
            <v>1</v>
          </cell>
          <cell r="F522">
            <v>3</v>
          </cell>
          <cell r="G522">
            <v>6</v>
          </cell>
          <cell r="H522">
            <v>5000</v>
          </cell>
          <cell r="I522">
            <v>5300</v>
          </cell>
          <cell r="J522">
            <v>531</v>
          </cell>
          <cell r="K522">
            <v>77</v>
          </cell>
          <cell r="M522" t="str">
            <v>Gabinete para secado de prendas</v>
          </cell>
          <cell r="N522">
            <v>0</v>
          </cell>
          <cell r="O522">
            <v>0</v>
          </cell>
          <cell r="P522">
            <v>0</v>
          </cell>
          <cell r="Q522" t="str">
            <v>Pieza</v>
          </cell>
        </row>
        <row r="523">
          <cell r="B523" t="str">
            <v>1365000530053178</v>
          </cell>
          <cell r="C523">
            <v>2023</v>
          </cell>
          <cell r="D523">
            <v>20</v>
          </cell>
          <cell r="E523">
            <v>1</v>
          </cell>
          <cell r="F523">
            <v>3</v>
          </cell>
          <cell r="G523">
            <v>6</v>
          </cell>
          <cell r="H523">
            <v>5000</v>
          </cell>
          <cell r="I523">
            <v>5300</v>
          </cell>
          <cell r="J523">
            <v>531</v>
          </cell>
          <cell r="K523">
            <v>78</v>
          </cell>
          <cell r="M523" t="str">
            <v>Gabinete de laboratorio con vitrina</v>
          </cell>
          <cell r="N523">
            <v>0</v>
          </cell>
          <cell r="O523">
            <v>0</v>
          </cell>
          <cell r="P523">
            <v>0</v>
          </cell>
          <cell r="Q523" t="str">
            <v>Pieza</v>
          </cell>
        </row>
        <row r="524">
          <cell r="B524" t="str">
            <v>1365000530053179</v>
          </cell>
          <cell r="C524">
            <v>2023</v>
          </cell>
          <cell r="D524">
            <v>20</v>
          </cell>
          <cell r="E524">
            <v>1</v>
          </cell>
          <cell r="F524">
            <v>3</v>
          </cell>
          <cell r="G524">
            <v>6</v>
          </cell>
          <cell r="H524">
            <v>5000</v>
          </cell>
          <cell r="I524">
            <v>5300</v>
          </cell>
          <cell r="J524">
            <v>531</v>
          </cell>
          <cell r="K524">
            <v>79</v>
          </cell>
          <cell r="M524" t="str">
            <v>Generador de nitrógeno</v>
          </cell>
          <cell r="N524">
            <v>0</v>
          </cell>
          <cell r="O524">
            <v>0</v>
          </cell>
          <cell r="P524">
            <v>0</v>
          </cell>
          <cell r="Q524" t="str">
            <v>Pieza</v>
          </cell>
        </row>
        <row r="525">
          <cell r="B525" t="str">
            <v>1365000530053180</v>
          </cell>
          <cell r="C525">
            <v>2023</v>
          </cell>
          <cell r="D525">
            <v>20</v>
          </cell>
          <cell r="E525">
            <v>1</v>
          </cell>
          <cell r="F525">
            <v>3</v>
          </cell>
          <cell r="G525">
            <v>6</v>
          </cell>
          <cell r="H525">
            <v>5000</v>
          </cell>
          <cell r="I525">
            <v>5300</v>
          </cell>
          <cell r="J525">
            <v>531</v>
          </cell>
          <cell r="K525">
            <v>80</v>
          </cell>
          <cell r="M525" t="str">
            <v>Georradar</v>
          </cell>
          <cell r="N525">
            <v>0</v>
          </cell>
          <cell r="O525">
            <v>0</v>
          </cell>
          <cell r="P525">
            <v>0</v>
          </cell>
          <cell r="Q525" t="str">
            <v>Pieza</v>
          </cell>
        </row>
        <row r="526">
          <cell r="B526" t="str">
            <v>1365000530053181</v>
          </cell>
          <cell r="C526">
            <v>2023</v>
          </cell>
          <cell r="D526">
            <v>20</v>
          </cell>
          <cell r="E526">
            <v>1</v>
          </cell>
          <cell r="F526">
            <v>3</v>
          </cell>
          <cell r="G526">
            <v>6</v>
          </cell>
          <cell r="H526">
            <v>5000</v>
          </cell>
          <cell r="I526">
            <v>5300</v>
          </cell>
          <cell r="J526">
            <v>531</v>
          </cell>
          <cell r="K526">
            <v>81</v>
          </cell>
          <cell r="M526" t="str">
            <v>Grabadoras Digitales que graben en formato WAV</v>
          </cell>
          <cell r="N526">
            <v>0</v>
          </cell>
          <cell r="O526">
            <v>0</v>
          </cell>
          <cell r="P526">
            <v>0</v>
          </cell>
          <cell r="Q526" t="str">
            <v>Pieza</v>
          </cell>
        </row>
        <row r="527">
          <cell r="B527" t="str">
            <v>1365000530053182</v>
          </cell>
          <cell r="C527">
            <v>2023</v>
          </cell>
          <cell r="D527">
            <v>20</v>
          </cell>
          <cell r="E527">
            <v>1</v>
          </cell>
          <cell r="F527">
            <v>3</v>
          </cell>
          <cell r="G527">
            <v>6</v>
          </cell>
          <cell r="H527">
            <v>5000</v>
          </cell>
          <cell r="I527">
            <v>5300</v>
          </cell>
          <cell r="J527">
            <v>531</v>
          </cell>
          <cell r="K527">
            <v>82</v>
          </cell>
          <cell r="M527" t="str">
            <v>Horno de esterilización</v>
          </cell>
          <cell r="N527">
            <v>0</v>
          </cell>
          <cell r="O527">
            <v>0</v>
          </cell>
          <cell r="P527">
            <v>0</v>
          </cell>
          <cell r="Q527" t="str">
            <v>Pieza</v>
          </cell>
        </row>
        <row r="528">
          <cell r="B528" t="str">
            <v>1365000530053183</v>
          </cell>
          <cell r="C528">
            <v>2023</v>
          </cell>
          <cell r="D528">
            <v>20</v>
          </cell>
          <cell r="E528">
            <v>1</v>
          </cell>
          <cell r="F528">
            <v>3</v>
          </cell>
          <cell r="G528">
            <v>6</v>
          </cell>
          <cell r="H528">
            <v>5000</v>
          </cell>
          <cell r="I528">
            <v>5300</v>
          </cell>
          <cell r="J528">
            <v>531</v>
          </cell>
          <cell r="K528">
            <v>83</v>
          </cell>
          <cell r="M528" t="str">
            <v>Horno de microondas para digestión de muestras</v>
          </cell>
          <cell r="N528">
            <v>0</v>
          </cell>
          <cell r="O528">
            <v>0</v>
          </cell>
          <cell r="P528">
            <v>0</v>
          </cell>
          <cell r="Q528" t="str">
            <v>Pieza</v>
          </cell>
        </row>
        <row r="529">
          <cell r="B529" t="str">
            <v>1365000530053184</v>
          </cell>
          <cell r="C529">
            <v>2023</v>
          </cell>
          <cell r="D529">
            <v>20</v>
          </cell>
          <cell r="E529">
            <v>1</v>
          </cell>
          <cell r="F529">
            <v>3</v>
          </cell>
          <cell r="G529">
            <v>6</v>
          </cell>
          <cell r="H529">
            <v>5000</v>
          </cell>
          <cell r="I529">
            <v>5300</v>
          </cell>
          <cell r="J529">
            <v>531</v>
          </cell>
          <cell r="K529">
            <v>84</v>
          </cell>
          <cell r="M529" t="str">
            <v>Incubadora de baño seco digital</v>
          </cell>
          <cell r="N529">
            <v>0</v>
          </cell>
          <cell r="O529">
            <v>0</v>
          </cell>
          <cell r="P529">
            <v>0</v>
          </cell>
          <cell r="Q529" t="str">
            <v>Pieza</v>
          </cell>
        </row>
        <row r="530">
          <cell r="B530" t="str">
            <v>1365000530053185</v>
          </cell>
          <cell r="C530">
            <v>2023</v>
          </cell>
          <cell r="D530">
            <v>20</v>
          </cell>
          <cell r="E530">
            <v>1</v>
          </cell>
          <cell r="F530">
            <v>3</v>
          </cell>
          <cell r="G530">
            <v>6</v>
          </cell>
          <cell r="H530">
            <v>5000</v>
          </cell>
          <cell r="I530">
            <v>5300</v>
          </cell>
          <cell r="J530">
            <v>531</v>
          </cell>
          <cell r="K530">
            <v>85</v>
          </cell>
          <cell r="M530" t="str">
            <v>Kit de exploración</v>
          </cell>
          <cell r="N530">
            <v>0</v>
          </cell>
          <cell r="O530">
            <v>0</v>
          </cell>
          <cell r="P530">
            <v>0</v>
          </cell>
          <cell r="Q530" t="str">
            <v>Kit</v>
          </cell>
        </row>
        <row r="531">
          <cell r="B531" t="str">
            <v>1365000530053186</v>
          </cell>
          <cell r="C531">
            <v>2023</v>
          </cell>
          <cell r="D531">
            <v>20</v>
          </cell>
          <cell r="E531">
            <v>1</v>
          </cell>
          <cell r="F531">
            <v>3</v>
          </cell>
          <cell r="G531">
            <v>6</v>
          </cell>
          <cell r="H531">
            <v>5000</v>
          </cell>
          <cell r="I531">
            <v>5300</v>
          </cell>
          <cell r="J531">
            <v>531</v>
          </cell>
          <cell r="K531">
            <v>86</v>
          </cell>
          <cell r="M531" t="str">
            <v>Kit de restructuración de matrículas</v>
          </cell>
          <cell r="N531">
            <v>0</v>
          </cell>
          <cell r="O531">
            <v>0</v>
          </cell>
          <cell r="P531">
            <v>0</v>
          </cell>
          <cell r="Q531" t="str">
            <v>Kit</v>
          </cell>
        </row>
        <row r="532">
          <cell r="B532" t="str">
            <v>1365000530053187</v>
          </cell>
          <cell r="C532">
            <v>2023</v>
          </cell>
          <cell r="D532">
            <v>20</v>
          </cell>
          <cell r="E532">
            <v>1</v>
          </cell>
          <cell r="F532">
            <v>3</v>
          </cell>
          <cell r="G532">
            <v>6</v>
          </cell>
          <cell r="H532">
            <v>5000</v>
          </cell>
          <cell r="I532">
            <v>5300</v>
          </cell>
          <cell r="J532">
            <v>531</v>
          </cell>
          <cell r="K532">
            <v>87</v>
          </cell>
          <cell r="M532" t="str">
            <v>Kit de trayectoria láser</v>
          </cell>
          <cell r="N532">
            <v>0</v>
          </cell>
          <cell r="O532">
            <v>0</v>
          </cell>
          <cell r="P532">
            <v>0</v>
          </cell>
          <cell r="Q532" t="str">
            <v>Kit</v>
          </cell>
        </row>
        <row r="533">
          <cell r="B533" t="str">
            <v>1365000530053188</v>
          </cell>
          <cell r="C533">
            <v>2023</v>
          </cell>
          <cell r="D533">
            <v>20</v>
          </cell>
          <cell r="E533">
            <v>1</v>
          </cell>
          <cell r="F533">
            <v>3</v>
          </cell>
          <cell r="G533">
            <v>6</v>
          </cell>
          <cell r="H533">
            <v>5000</v>
          </cell>
          <cell r="I533">
            <v>5300</v>
          </cell>
          <cell r="J533">
            <v>531</v>
          </cell>
          <cell r="K533">
            <v>88</v>
          </cell>
          <cell r="M533" t="str">
            <v>Kit de herramientas de antropología</v>
          </cell>
          <cell r="N533">
            <v>0</v>
          </cell>
          <cell r="O533">
            <v>0</v>
          </cell>
          <cell r="P533">
            <v>0</v>
          </cell>
          <cell r="Q533" t="str">
            <v>Kit</v>
          </cell>
        </row>
        <row r="534">
          <cell r="B534" t="str">
            <v>1365000530053189</v>
          </cell>
          <cell r="C534">
            <v>2023</v>
          </cell>
          <cell r="D534">
            <v>20</v>
          </cell>
          <cell r="E534">
            <v>1</v>
          </cell>
          <cell r="F534">
            <v>3</v>
          </cell>
          <cell r="G534">
            <v>6</v>
          </cell>
          <cell r="H534">
            <v>5000</v>
          </cell>
          <cell r="I534">
            <v>5300</v>
          </cell>
          <cell r="J534">
            <v>531</v>
          </cell>
          <cell r="K534">
            <v>89</v>
          </cell>
          <cell r="M534" t="str">
            <v>Kit de trayectorias balísticas</v>
          </cell>
          <cell r="N534">
            <v>0</v>
          </cell>
          <cell r="O534">
            <v>0</v>
          </cell>
          <cell r="P534">
            <v>0</v>
          </cell>
          <cell r="Q534" t="str">
            <v>Kit</v>
          </cell>
        </row>
        <row r="535">
          <cell r="B535" t="str">
            <v>1365000530053190</v>
          </cell>
          <cell r="C535">
            <v>2023</v>
          </cell>
          <cell r="D535">
            <v>20</v>
          </cell>
          <cell r="E535">
            <v>1</v>
          </cell>
          <cell r="F535">
            <v>3</v>
          </cell>
          <cell r="G535">
            <v>6</v>
          </cell>
          <cell r="H535">
            <v>5000</v>
          </cell>
          <cell r="I535">
            <v>5300</v>
          </cell>
          <cell r="J535">
            <v>531</v>
          </cell>
          <cell r="K535">
            <v>90</v>
          </cell>
          <cell r="M535" t="str">
            <v>KRI Portable Gas Detector</v>
          </cell>
          <cell r="N535">
            <v>0</v>
          </cell>
          <cell r="O535">
            <v>0</v>
          </cell>
          <cell r="P535">
            <v>0</v>
          </cell>
          <cell r="Q535" t="str">
            <v>Kit</v>
          </cell>
        </row>
        <row r="536">
          <cell r="B536" t="str">
            <v>1365000530053191</v>
          </cell>
          <cell r="C536">
            <v>2023</v>
          </cell>
          <cell r="D536">
            <v>20</v>
          </cell>
          <cell r="E536">
            <v>1</v>
          </cell>
          <cell r="F536">
            <v>3</v>
          </cell>
          <cell r="G536">
            <v>6</v>
          </cell>
          <cell r="H536">
            <v>5000</v>
          </cell>
          <cell r="I536">
            <v>5300</v>
          </cell>
          <cell r="J536">
            <v>531</v>
          </cell>
          <cell r="K536">
            <v>91</v>
          </cell>
          <cell r="M536" t="str">
            <v>Laboratorio de impresión fotográfica termal en seco</v>
          </cell>
          <cell r="N536">
            <v>0</v>
          </cell>
          <cell r="O536">
            <v>0</v>
          </cell>
          <cell r="P536">
            <v>0</v>
          </cell>
          <cell r="Q536" t="str">
            <v>Pieza</v>
          </cell>
        </row>
        <row r="537">
          <cell r="B537" t="str">
            <v>1365000530053192</v>
          </cell>
          <cell r="C537">
            <v>2023</v>
          </cell>
          <cell r="D537">
            <v>20</v>
          </cell>
          <cell r="E537">
            <v>1</v>
          </cell>
          <cell r="F537">
            <v>3</v>
          </cell>
          <cell r="G537">
            <v>6</v>
          </cell>
          <cell r="H537">
            <v>5000</v>
          </cell>
          <cell r="I537">
            <v>5300</v>
          </cell>
          <cell r="J537">
            <v>531</v>
          </cell>
          <cell r="K537">
            <v>92</v>
          </cell>
          <cell r="M537" t="str">
            <v>Lavador de microplacas</v>
          </cell>
          <cell r="N537">
            <v>0</v>
          </cell>
          <cell r="O537">
            <v>0</v>
          </cell>
          <cell r="P537">
            <v>0</v>
          </cell>
          <cell r="Q537" t="str">
            <v>Pieza</v>
          </cell>
        </row>
        <row r="538">
          <cell r="B538" t="str">
            <v>1365000530053193</v>
          </cell>
          <cell r="C538">
            <v>2023</v>
          </cell>
          <cell r="D538">
            <v>20</v>
          </cell>
          <cell r="E538">
            <v>1</v>
          </cell>
          <cell r="F538">
            <v>3</v>
          </cell>
          <cell r="G538">
            <v>6</v>
          </cell>
          <cell r="H538">
            <v>5000</v>
          </cell>
          <cell r="I538">
            <v>5300</v>
          </cell>
          <cell r="J538">
            <v>531</v>
          </cell>
          <cell r="K538">
            <v>93</v>
          </cell>
          <cell r="M538" t="str">
            <v>Lector de microchips de mano</v>
          </cell>
          <cell r="N538">
            <v>0</v>
          </cell>
          <cell r="O538">
            <v>0</v>
          </cell>
          <cell r="P538">
            <v>0</v>
          </cell>
          <cell r="Q538" t="str">
            <v>Pieza</v>
          </cell>
        </row>
        <row r="539">
          <cell r="B539" t="str">
            <v>1365000530053194</v>
          </cell>
          <cell r="C539">
            <v>2023</v>
          </cell>
          <cell r="D539">
            <v>20</v>
          </cell>
          <cell r="E539">
            <v>1</v>
          </cell>
          <cell r="F539">
            <v>3</v>
          </cell>
          <cell r="G539">
            <v>6</v>
          </cell>
          <cell r="H539">
            <v>5000</v>
          </cell>
          <cell r="I539">
            <v>5300</v>
          </cell>
          <cell r="J539">
            <v>531</v>
          </cell>
          <cell r="K539">
            <v>94</v>
          </cell>
          <cell r="M539" t="str">
            <v>Levantador electroestático impresiones polvo</v>
          </cell>
          <cell r="N539">
            <v>0</v>
          </cell>
          <cell r="O539">
            <v>0</v>
          </cell>
          <cell r="P539">
            <v>0</v>
          </cell>
          <cell r="Q539" t="str">
            <v>Pieza</v>
          </cell>
        </row>
        <row r="540">
          <cell r="B540" t="str">
            <v>1365000530053195</v>
          </cell>
          <cell r="C540">
            <v>2023</v>
          </cell>
          <cell r="D540">
            <v>20</v>
          </cell>
          <cell r="E540">
            <v>1</v>
          </cell>
          <cell r="F540">
            <v>3</v>
          </cell>
          <cell r="G540">
            <v>6</v>
          </cell>
          <cell r="H540">
            <v>5000</v>
          </cell>
          <cell r="I540">
            <v>5300</v>
          </cell>
          <cell r="J540">
            <v>531</v>
          </cell>
          <cell r="K540">
            <v>95</v>
          </cell>
          <cell r="M540" t="str">
            <v>Limpiador ultrasónico</v>
          </cell>
          <cell r="N540">
            <v>0</v>
          </cell>
          <cell r="O540">
            <v>0</v>
          </cell>
          <cell r="P540">
            <v>0</v>
          </cell>
          <cell r="Q540" t="str">
            <v>Pieza</v>
          </cell>
        </row>
        <row r="541">
          <cell r="B541" t="str">
            <v>1365000530053196</v>
          </cell>
          <cell r="C541">
            <v>2023</v>
          </cell>
          <cell r="D541">
            <v>20</v>
          </cell>
          <cell r="E541">
            <v>1</v>
          </cell>
          <cell r="F541">
            <v>3</v>
          </cell>
          <cell r="G541">
            <v>6</v>
          </cell>
          <cell r="H541">
            <v>5000</v>
          </cell>
          <cell r="I541">
            <v>5300</v>
          </cell>
          <cell r="J541">
            <v>531</v>
          </cell>
          <cell r="K541">
            <v>96</v>
          </cell>
          <cell r="M541" t="str">
            <v>Medidor digital de compactación del suelo</v>
          </cell>
          <cell r="N541">
            <v>0</v>
          </cell>
          <cell r="O541">
            <v>0</v>
          </cell>
          <cell r="P541">
            <v>0</v>
          </cell>
          <cell r="Q541" t="str">
            <v>Pieza</v>
          </cell>
        </row>
        <row r="542">
          <cell r="B542" t="str">
            <v>1365000530053197</v>
          </cell>
          <cell r="C542">
            <v>2023</v>
          </cell>
          <cell r="D542">
            <v>20</v>
          </cell>
          <cell r="E542">
            <v>1</v>
          </cell>
          <cell r="F542">
            <v>3</v>
          </cell>
          <cell r="G542">
            <v>6</v>
          </cell>
          <cell r="H542">
            <v>5000</v>
          </cell>
          <cell r="I542">
            <v>5300</v>
          </cell>
          <cell r="J542">
            <v>531</v>
          </cell>
          <cell r="K542">
            <v>97</v>
          </cell>
          <cell r="M542" t="str">
            <v>Medidor portátil de salinidad, conductividad, oxígeno disuelto y temperatura</v>
          </cell>
          <cell r="N542">
            <v>0</v>
          </cell>
          <cell r="O542">
            <v>0</v>
          </cell>
          <cell r="P542">
            <v>0</v>
          </cell>
          <cell r="Q542" t="str">
            <v>Pieza</v>
          </cell>
        </row>
        <row r="543">
          <cell r="B543" t="str">
            <v>1365000530053198</v>
          </cell>
          <cell r="C543">
            <v>2023</v>
          </cell>
          <cell r="D543">
            <v>20</v>
          </cell>
          <cell r="E543">
            <v>1</v>
          </cell>
          <cell r="F543">
            <v>3</v>
          </cell>
          <cell r="G543">
            <v>6</v>
          </cell>
          <cell r="H543">
            <v>5000</v>
          </cell>
          <cell r="I543">
            <v>5300</v>
          </cell>
          <cell r="J543">
            <v>531</v>
          </cell>
          <cell r="K543">
            <v>98</v>
          </cell>
          <cell r="M543" t="str">
            <v>Microscopio (Diferentes tipos)</v>
          </cell>
          <cell r="N543">
            <v>0</v>
          </cell>
          <cell r="O543">
            <v>0</v>
          </cell>
          <cell r="P543">
            <v>0</v>
          </cell>
          <cell r="Q543" t="str">
            <v>Pieza</v>
          </cell>
        </row>
        <row r="544">
          <cell r="B544" t="str">
            <v>1365000530053199</v>
          </cell>
          <cell r="C544">
            <v>2023</v>
          </cell>
          <cell r="D544">
            <v>20</v>
          </cell>
          <cell r="E544">
            <v>1</v>
          </cell>
          <cell r="F544">
            <v>3</v>
          </cell>
          <cell r="G544">
            <v>6</v>
          </cell>
          <cell r="H544">
            <v>5000</v>
          </cell>
          <cell r="I544">
            <v>5300</v>
          </cell>
          <cell r="J544">
            <v>531</v>
          </cell>
          <cell r="K544">
            <v>99</v>
          </cell>
          <cell r="M544" t="str">
            <v>Microtomo</v>
          </cell>
          <cell r="N544">
            <v>0</v>
          </cell>
          <cell r="O544">
            <v>0</v>
          </cell>
          <cell r="P544">
            <v>0</v>
          </cell>
          <cell r="Q544" t="str">
            <v>Pieza</v>
          </cell>
        </row>
        <row r="545">
          <cell r="B545" t="str">
            <v>13650005300531100</v>
          </cell>
          <cell r="C545">
            <v>2023</v>
          </cell>
          <cell r="D545">
            <v>20</v>
          </cell>
          <cell r="E545">
            <v>1</v>
          </cell>
          <cell r="F545">
            <v>3</v>
          </cell>
          <cell r="G545">
            <v>6</v>
          </cell>
          <cell r="H545">
            <v>5000</v>
          </cell>
          <cell r="I545">
            <v>5300</v>
          </cell>
          <cell r="J545">
            <v>531</v>
          </cell>
          <cell r="K545">
            <v>100</v>
          </cell>
          <cell r="M545" t="str">
            <v>Modelo del cuerpo humano torso elemental</v>
          </cell>
          <cell r="N545">
            <v>0</v>
          </cell>
          <cell r="O545">
            <v>0</v>
          </cell>
          <cell r="P545">
            <v>0</v>
          </cell>
          <cell r="Q545" t="str">
            <v>Pieza</v>
          </cell>
        </row>
        <row r="546">
          <cell r="B546" t="str">
            <v>13650005300531101</v>
          </cell>
          <cell r="C546">
            <v>2023</v>
          </cell>
          <cell r="D546">
            <v>20</v>
          </cell>
          <cell r="E546">
            <v>1</v>
          </cell>
          <cell r="F546">
            <v>3</v>
          </cell>
          <cell r="G546">
            <v>6</v>
          </cell>
          <cell r="H546">
            <v>5000</v>
          </cell>
          <cell r="I546">
            <v>5300</v>
          </cell>
          <cell r="J546">
            <v>531</v>
          </cell>
          <cell r="K546">
            <v>101</v>
          </cell>
          <cell r="M546" t="str">
            <v>Modelo Esqueleto Humano</v>
          </cell>
          <cell r="N546">
            <v>0</v>
          </cell>
          <cell r="O546">
            <v>0</v>
          </cell>
          <cell r="P546">
            <v>0</v>
          </cell>
          <cell r="Q546" t="str">
            <v>Pieza</v>
          </cell>
        </row>
        <row r="547">
          <cell r="B547" t="str">
            <v>13650005300531102</v>
          </cell>
          <cell r="C547">
            <v>2023</v>
          </cell>
          <cell r="D547">
            <v>20</v>
          </cell>
          <cell r="E547">
            <v>1</v>
          </cell>
          <cell r="F547">
            <v>3</v>
          </cell>
          <cell r="G547">
            <v>6</v>
          </cell>
          <cell r="H547">
            <v>5000</v>
          </cell>
          <cell r="I547">
            <v>5300</v>
          </cell>
          <cell r="J547">
            <v>531</v>
          </cell>
          <cell r="K547">
            <v>102</v>
          </cell>
          <cell r="M547" t="str">
            <v>Navegador GPS portátil</v>
          </cell>
          <cell r="N547">
            <v>0</v>
          </cell>
          <cell r="O547">
            <v>0</v>
          </cell>
          <cell r="P547">
            <v>0</v>
          </cell>
          <cell r="Q547" t="str">
            <v>Pieza</v>
          </cell>
        </row>
        <row r="548">
          <cell r="B548" t="str">
            <v>13650005300531103</v>
          </cell>
          <cell r="C548">
            <v>2023</v>
          </cell>
          <cell r="D548">
            <v>20</v>
          </cell>
          <cell r="E548">
            <v>1</v>
          </cell>
          <cell r="F548">
            <v>3</v>
          </cell>
          <cell r="G548">
            <v>6</v>
          </cell>
          <cell r="H548">
            <v>5000</v>
          </cell>
          <cell r="I548">
            <v>5300</v>
          </cell>
          <cell r="J548">
            <v>531</v>
          </cell>
          <cell r="K548">
            <v>103</v>
          </cell>
          <cell r="M548" t="str">
            <v>Negatoscopio</v>
          </cell>
          <cell r="N548">
            <v>0</v>
          </cell>
          <cell r="O548">
            <v>0</v>
          </cell>
          <cell r="P548">
            <v>0</v>
          </cell>
          <cell r="Q548" t="str">
            <v>Pieza</v>
          </cell>
        </row>
        <row r="549">
          <cell r="B549" t="str">
            <v>13650005300531104</v>
          </cell>
          <cell r="C549">
            <v>2023</v>
          </cell>
          <cell r="D549">
            <v>20</v>
          </cell>
          <cell r="E549">
            <v>1</v>
          </cell>
          <cell r="F549">
            <v>3</v>
          </cell>
          <cell r="G549">
            <v>6</v>
          </cell>
          <cell r="H549">
            <v>5000</v>
          </cell>
          <cell r="I549">
            <v>5300</v>
          </cell>
          <cell r="J549">
            <v>531</v>
          </cell>
          <cell r="K549">
            <v>104</v>
          </cell>
          <cell r="M549" t="str">
            <v>Plasma Inductivamente acoplado a Espectrofometría de Masas. (ICP-MS)</v>
          </cell>
          <cell r="N549">
            <v>0</v>
          </cell>
          <cell r="O549">
            <v>0</v>
          </cell>
          <cell r="P549">
            <v>0</v>
          </cell>
          <cell r="Q549" t="str">
            <v>Pieza</v>
          </cell>
        </row>
        <row r="550">
          <cell r="B550" t="str">
            <v>13650005300531105</v>
          </cell>
          <cell r="C550">
            <v>2023</v>
          </cell>
          <cell r="D550">
            <v>20</v>
          </cell>
          <cell r="E550">
            <v>1</v>
          </cell>
          <cell r="F550">
            <v>3</v>
          </cell>
          <cell r="G550">
            <v>6</v>
          </cell>
          <cell r="H550">
            <v>5000</v>
          </cell>
          <cell r="I550">
            <v>5300</v>
          </cell>
          <cell r="J550">
            <v>531</v>
          </cell>
          <cell r="K550">
            <v>105</v>
          </cell>
          <cell r="M550" t="str">
            <v>Sistema de búsqueda de locutores masiva con base de datos reducida</v>
          </cell>
          <cell r="N550">
            <v>0</v>
          </cell>
          <cell r="O550">
            <v>0</v>
          </cell>
          <cell r="P550">
            <v>0</v>
          </cell>
          <cell r="Q550" t="str">
            <v>Pieza</v>
          </cell>
        </row>
        <row r="551">
          <cell r="B551" t="str">
            <v>13650005300531106</v>
          </cell>
          <cell r="C551">
            <v>2023</v>
          </cell>
          <cell r="D551">
            <v>20</v>
          </cell>
          <cell r="E551">
            <v>1</v>
          </cell>
          <cell r="F551">
            <v>3</v>
          </cell>
          <cell r="G551">
            <v>6</v>
          </cell>
          <cell r="H551">
            <v>5000</v>
          </cell>
          <cell r="I551">
            <v>5300</v>
          </cell>
          <cell r="J551">
            <v>531</v>
          </cell>
          <cell r="K551">
            <v>106</v>
          </cell>
          <cell r="M551" t="str">
            <v>Sistema de luces forense para laboratorio, incluye fuente de poder</v>
          </cell>
          <cell r="N551">
            <v>0</v>
          </cell>
          <cell r="O551">
            <v>0</v>
          </cell>
          <cell r="P551">
            <v>0</v>
          </cell>
          <cell r="Q551" t="str">
            <v>Pieza</v>
          </cell>
        </row>
        <row r="552">
          <cell r="B552" t="str">
            <v>13650005300531107</v>
          </cell>
          <cell r="C552">
            <v>2023</v>
          </cell>
          <cell r="D552">
            <v>20</v>
          </cell>
          <cell r="E552">
            <v>1</v>
          </cell>
          <cell r="F552">
            <v>3</v>
          </cell>
          <cell r="G552">
            <v>6</v>
          </cell>
          <cell r="H552">
            <v>5000</v>
          </cell>
          <cell r="I552">
            <v>5300</v>
          </cell>
          <cell r="J552">
            <v>531</v>
          </cell>
          <cell r="K552">
            <v>107</v>
          </cell>
          <cell r="M552" t="str">
            <v>Procesador de tejidos</v>
          </cell>
          <cell r="N552">
            <v>0</v>
          </cell>
          <cell r="O552">
            <v>0</v>
          </cell>
          <cell r="P552">
            <v>0</v>
          </cell>
          <cell r="Q552" t="str">
            <v>Pieza</v>
          </cell>
        </row>
        <row r="553">
          <cell r="B553" t="str">
            <v>13650005300531108</v>
          </cell>
          <cell r="C553">
            <v>2023</v>
          </cell>
          <cell r="D553">
            <v>20</v>
          </cell>
          <cell r="E553">
            <v>1</v>
          </cell>
          <cell r="F553">
            <v>3</v>
          </cell>
          <cell r="G553">
            <v>6</v>
          </cell>
          <cell r="H553">
            <v>5000</v>
          </cell>
          <cell r="I553">
            <v>5300</v>
          </cell>
          <cell r="J553">
            <v>531</v>
          </cell>
          <cell r="K553">
            <v>108</v>
          </cell>
          <cell r="M553" t="str">
            <v>Radio para comunicaciones de 25 km</v>
          </cell>
          <cell r="N553">
            <v>0</v>
          </cell>
          <cell r="O553">
            <v>0</v>
          </cell>
          <cell r="P553">
            <v>0</v>
          </cell>
          <cell r="Q553" t="str">
            <v>Pieza</v>
          </cell>
        </row>
        <row r="554">
          <cell r="B554" t="str">
            <v>13650005300531109</v>
          </cell>
          <cell r="C554">
            <v>2023</v>
          </cell>
          <cell r="D554">
            <v>20</v>
          </cell>
          <cell r="E554">
            <v>1</v>
          </cell>
          <cell r="F554">
            <v>3</v>
          </cell>
          <cell r="G554">
            <v>6</v>
          </cell>
          <cell r="H554">
            <v>5000</v>
          </cell>
          <cell r="I554">
            <v>5300</v>
          </cell>
          <cell r="J554">
            <v>531</v>
          </cell>
          <cell r="K554">
            <v>109</v>
          </cell>
          <cell r="M554" t="str">
            <v>Radiovisográfo, sensor útil para la toma de radiografías digitales</v>
          </cell>
          <cell r="N554">
            <v>0</v>
          </cell>
          <cell r="O554">
            <v>0</v>
          </cell>
          <cell r="P554">
            <v>0</v>
          </cell>
          <cell r="Q554" t="str">
            <v>Pieza</v>
          </cell>
        </row>
        <row r="555">
          <cell r="B555" t="str">
            <v>13650005300531110</v>
          </cell>
          <cell r="C555">
            <v>2023</v>
          </cell>
          <cell r="D555">
            <v>20</v>
          </cell>
          <cell r="E555">
            <v>1</v>
          </cell>
          <cell r="F555">
            <v>3</v>
          </cell>
          <cell r="G555">
            <v>6</v>
          </cell>
          <cell r="H555">
            <v>5000</v>
          </cell>
          <cell r="I555">
            <v>5300</v>
          </cell>
          <cell r="J555">
            <v>531</v>
          </cell>
          <cell r="K555">
            <v>110</v>
          </cell>
          <cell r="M555" t="str">
            <v>Refrigerador para fetos/órganos</v>
          </cell>
          <cell r="N555">
            <v>0</v>
          </cell>
          <cell r="O555">
            <v>0</v>
          </cell>
          <cell r="P555">
            <v>0</v>
          </cell>
          <cell r="Q555" t="str">
            <v>Pieza</v>
          </cell>
        </row>
        <row r="556">
          <cell r="B556" t="str">
            <v>13650005300531111</v>
          </cell>
          <cell r="C556">
            <v>2023</v>
          </cell>
          <cell r="D556">
            <v>20</v>
          </cell>
          <cell r="E556">
            <v>1</v>
          </cell>
          <cell r="F556">
            <v>3</v>
          </cell>
          <cell r="G556">
            <v>6</v>
          </cell>
          <cell r="H556">
            <v>5000</v>
          </cell>
          <cell r="I556">
            <v>5300</v>
          </cell>
          <cell r="J556">
            <v>531</v>
          </cell>
          <cell r="K556">
            <v>111</v>
          </cell>
          <cell r="M556" t="str">
            <v>Refrigeradores de laboratorio</v>
          </cell>
          <cell r="N556">
            <v>0</v>
          </cell>
          <cell r="O556">
            <v>0</v>
          </cell>
          <cell r="P556">
            <v>0</v>
          </cell>
          <cell r="Q556" t="str">
            <v>Pieza</v>
          </cell>
        </row>
        <row r="557">
          <cell r="B557" t="str">
            <v>13650005300531112</v>
          </cell>
          <cell r="C557">
            <v>2023</v>
          </cell>
          <cell r="D557">
            <v>20</v>
          </cell>
          <cell r="E557">
            <v>1</v>
          </cell>
          <cell r="F557">
            <v>3</v>
          </cell>
          <cell r="G557">
            <v>6</v>
          </cell>
          <cell r="H557">
            <v>5000</v>
          </cell>
          <cell r="I557">
            <v>5300</v>
          </cell>
          <cell r="J557">
            <v>531</v>
          </cell>
          <cell r="K557">
            <v>112</v>
          </cell>
          <cell r="M557" t="str">
            <v>Secuenciador de ADN</v>
          </cell>
          <cell r="N557">
            <v>0</v>
          </cell>
          <cell r="O557">
            <v>0</v>
          </cell>
          <cell r="P557">
            <v>0</v>
          </cell>
          <cell r="Q557" t="str">
            <v>Pieza</v>
          </cell>
        </row>
        <row r="558">
          <cell r="B558" t="str">
            <v>13650005300531113</v>
          </cell>
          <cell r="C558">
            <v>2023</v>
          </cell>
          <cell r="D558">
            <v>20</v>
          </cell>
          <cell r="E558">
            <v>1</v>
          </cell>
          <cell r="F558">
            <v>3</v>
          </cell>
          <cell r="G558">
            <v>6</v>
          </cell>
          <cell r="H558">
            <v>5000</v>
          </cell>
          <cell r="I558">
            <v>5300</v>
          </cell>
          <cell r="J558">
            <v>531</v>
          </cell>
          <cell r="K558">
            <v>113</v>
          </cell>
          <cell r="M558" t="str">
            <v>Selladora térmica de impulso</v>
          </cell>
          <cell r="N558">
            <v>0</v>
          </cell>
          <cell r="O558">
            <v>0</v>
          </cell>
          <cell r="P558">
            <v>0</v>
          </cell>
          <cell r="Q558" t="str">
            <v>Pieza</v>
          </cell>
        </row>
        <row r="559">
          <cell r="B559" t="str">
            <v>13650005300531114</v>
          </cell>
          <cell r="C559">
            <v>2023</v>
          </cell>
          <cell r="D559">
            <v>20</v>
          </cell>
          <cell r="E559">
            <v>1</v>
          </cell>
          <cell r="F559">
            <v>3</v>
          </cell>
          <cell r="G559">
            <v>6</v>
          </cell>
          <cell r="H559">
            <v>5000</v>
          </cell>
          <cell r="I559">
            <v>5300</v>
          </cell>
          <cell r="J559">
            <v>531</v>
          </cell>
          <cell r="K559">
            <v>114</v>
          </cell>
          <cell r="M559" t="str">
            <v>Servidor de base de datos compatible con la tecnología utilizada a nivel nacional</v>
          </cell>
          <cell r="N559">
            <v>0</v>
          </cell>
          <cell r="O559">
            <v>0</v>
          </cell>
          <cell r="P559">
            <v>0</v>
          </cell>
          <cell r="Q559" t="str">
            <v>Pieza</v>
          </cell>
        </row>
        <row r="560">
          <cell r="B560" t="str">
            <v>13650005300531115</v>
          </cell>
          <cell r="C560">
            <v>2023</v>
          </cell>
          <cell r="D560">
            <v>20</v>
          </cell>
          <cell r="E560">
            <v>1</v>
          </cell>
          <cell r="F560">
            <v>3</v>
          </cell>
          <cell r="G560">
            <v>6</v>
          </cell>
          <cell r="H560">
            <v>5000</v>
          </cell>
          <cell r="I560">
            <v>5300</v>
          </cell>
          <cell r="J560">
            <v>531</v>
          </cell>
          <cell r="K560">
            <v>115</v>
          </cell>
          <cell r="M560" t="str">
            <v>Sistema automático de extracción de sólidos</v>
          </cell>
          <cell r="N560">
            <v>0</v>
          </cell>
          <cell r="O560">
            <v>0</v>
          </cell>
          <cell r="P560">
            <v>0</v>
          </cell>
          <cell r="Q560" t="str">
            <v>Pieza</v>
          </cell>
        </row>
        <row r="561">
          <cell r="B561" t="str">
            <v>13650005300531116</v>
          </cell>
          <cell r="C561">
            <v>2023</v>
          </cell>
          <cell r="D561">
            <v>20</v>
          </cell>
          <cell r="E561">
            <v>1</v>
          </cell>
          <cell r="F561">
            <v>3</v>
          </cell>
          <cell r="G561">
            <v>6</v>
          </cell>
          <cell r="H561">
            <v>5000</v>
          </cell>
          <cell r="I561">
            <v>5300</v>
          </cell>
          <cell r="J561">
            <v>531</v>
          </cell>
          <cell r="K561">
            <v>116</v>
          </cell>
          <cell r="M561" t="str">
            <v>Sistema automático para portaobjetos (Tinción y Montaje)</v>
          </cell>
          <cell r="N561">
            <v>0</v>
          </cell>
          <cell r="O561">
            <v>0</v>
          </cell>
          <cell r="P561">
            <v>0</v>
          </cell>
          <cell r="Q561" t="str">
            <v>Pieza</v>
          </cell>
        </row>
        <row r="562">
          <cell r="B562" t="str">
            <v>13650005300531117</v>
          </cell>
          <cell r="C562">
            <v>2023</v>
          </cell>
          <cell r="D562">
            <v>20</v>
          </cell>
          <cell r="E562">
            <v>1</v>
          </cell>
          <cell r="F562">
            <v>3</v>
          </cell>
          <cell r="G562">
            <v>6</v>
          </cell>
          <cell r="H562">
            <v>5000</v>
          </cell>
          <cell r="I562">
            <v>5300</v>
          </cell>
          <cell r="J562">
            <v>531</v>
          </cell>
          <cell r="K562">
            <v>117</v>
          </cell>
          <cell r="M562" t="str">
            <v>Sistema automatizado para extracción de ADN</v>
          </cell>
          <cell r="N562">
            <v>0</v>
          </cell>
          <cell r="O562">
            <v>0</v>
          </cell>
          <cell r="P562">
            <v>0</v>
          </cell>
          <cell r="Q562" t="str">
            <v>Pieza</v>
          </cell>
        </row>
        <row r="563">
          <cell r="B563" t="str">
            <v>13650005300531118</v>
          </cell>
          <cell r="C563">
            <v>2023</v>
          </cell>
          <cell r="D563">
            <v>20</v>
          </cell>
          <cell r="E563">
            <v>1</v>
          </cell>
          <cell r="F563">
            <v>3</v>
          </cell>
          <cell r="G563">
            <v>6</v>
          </cell>
          <cell r="H563">
            <v>5000</v>
          </cell>
          <cell r="I563">
            <v>5300</v>
          </cell>
          <cell r="J563">
            <v>531</v>
          </cell>
          <cell r="K563">
            <v>118</v>
          </cell>
          <cell r="M563" t="str">
            <v>Sistema de administración para estaciones de referencia</v>
          </cell>
          <cell r="N563">
            <v>0</v>
          </cell>
          <cell r="O563">
            <v>0</v>
          </cell>
          <cell r="P563">
            <v>0</v>
          </cell>
          <cell r="Q563" t="str">
            <v>Pieza</v>
          </cell>
        </row>
        <row r="564">
          <cell r="B564" t="str">
            <v>13650005300531119</v>
          </cell>
          <cell r="C564">
            <v>2023</v>
          </cell>
          <cell r="D564">
            <v>20</v>
          </cell>
          <cell r="E564">
            <v>1</v>
          </cell>
          <cell r="F564">
            <v>3</v>
          </cell>
          <cell r="G564">
            <v>6</v>
          </cell>
          <cell r="H564">
            <v>5000</v>
          </cell>
          <cell r="I564">
            <v>5300</v>
          </cell>
          <cell r="J564">
            <v>531</v>
          </cell>
          <cell r="K564">
            <v>119</v>
          </cell>
          <cell r="M564" t="str">
            <v>Sistema de desionizador de agua</v>
          </cell>
          <cell r="N564">
            <v>0</v>
          </cell>
          <cell r="O564">
            <v>0</v>
          </cell>
          <cell r="P564">
            <v>0</v>
          </cell>
          <cell r="Q564" t="str">
            <v>Pieza</v>
          </cell>
        </row>
        <row r="565">
          <cell r="B565" t="str">
            <v>13650005300531120</v>
          </cell>
          <cell r="C565">
            <v>2023</v>
          </cell>
          <cell r="D565">
            <v>20</v>
          </cell>
          <cell r="E565">
            <v>1</v>
          </cell>
          <cell r="F565">
            <v>3</v>
          </cell>
          <cell r="G565">
            <v>6</v>
          </cell>
          <cell r="H565">
            <v>5000</v>
          </cell>
          <cell r="I565">
            <v>5300</v>
          </cell>
          <cell r="J565">
            <v>531</v>
          </cell>
          <cell r="K565">
            <v>120</v>
          </cell>
          <cell r="M565" t="str">
            <v>Sistema de inclusión de tejidos modular</v>
          </cell>
          <cell r="N565">
            <v>0</v>
          </cell>
          <cell r="O565">
            <v>0</v>
          </cell>
          <cell r="P565">
            <v>0</v>
          </cell>
          <cell r="Q565" t="str">
            <v>Pieza</v>
          </cell>
        </row>
        <row r="566">
          <cell r="B566" t="str">
            <v>13650005300531121</v>
          </cell>
          <cell r="C566">
            <v>2023</v>
          </cell>
          <cell r="D566">
            <v>20</v>
          </cell>
          <cell r="E566">
            <v>1</v>
          </cell>
          <cell r="F566">
            <v>3</v>
          </cell>
          <cell r="G566">
            <v>6</v>
          </cell>
          <cell r="H566">
            <v>5000</v>
          </cell>
          <cell r="I566">
            <v>5300</v>
          </cell>
          <cell r="J566">
            <v>531</v>
          </cell>
          <cell r="K566">
            <v>121</v>
          </cell>
          <cell r="M566" t="str">
            <v>Sistema de levantamientos planimétricos</v>
          </cell>
          <cell r="N566">
            <v>0</v>
          </cell>
          <cell r="O566">
            <v>0</v>
          </cell>
          <cell r="P566">
            <v>0</v>
          </cell>
          <cell r="Q566" t="str">
            <v>Pieza</v>
          </cell>
        </row>
        <row r="567">
          <cell r="B567" t="str">
            <v>13650005300531122</v>
          </cell>
          <cell r="C567">
            <v>2023</v>
          </cell>
          <cell r="D567">
            <v>20</v>
          </cell>
          <cell r="E567">
            <v>1</v>
          </cell>
          <cell r="F567">
            <v>3</v>
          </cell>
          <cell r="G567">
            <v>6</v>
          </cell>
          <cell r="H567">
            <v>5000</v>
          </cell>
          <cell r="I567">
            <v>5300</v>
          </cell>
          <cell r="J567">
            <v>531</v>
          </cell>
          <cell r="K567">
            <v>122</v>
          </cell>
          <cell r="M567" t="str">
            <v>Secador de hisopos</v>
          </cell>
          <cell r="N567">
            <v>0</v>
          </cell>
          <cell r="O567">
            <v>0</v>
          </cell>
          <cell r="P567">
            <v>0</v>
          </cell>
          <cell r="Q567" t="str">
            <v>Pieza</v>
          </cell>
        </row>
        <row r="568">
          <cell r="B568" t="str">
            <v>13650005300531123</v>
          </cell>
          <cell r="C568">
            <v>2023</v>
          </cell>
          <cell r="D568">
            <v>20</v>
          </cell>
          <cell r="E568">
            <v>1</v>
          </cell>
          <cell r="F568">
            <v>3</v>
          </cell>
          <cell r="G568">
            <v>6</v>
          </cell>
          <cell r="H568">
            <v>5000</v>
          </cell>
          <cell r="I568">
            <v>5300</v>
          </cell>
          <cell r="J568">
            <v>531</v>
          </cell>
          <cell r="K568">
            <v>123</v>
          </cell>
          <cell r="M568" t="str">
            <v>Gabinetes para almacén de reactivos con filtros</v>
          </cell>
          <cell r="N568">
            <v>0</v>
          </cell>
          <cell r="O568">
            <v>0</v>
          </cell>
          <cell r="P568">
            <v>0</v>
          </cell>
          <cell r="Q568" t="str">
            <v>Pieza</v>
          </cell>
        </row>
        <row r="569">
          <cell r="B569" t="str">
            <v>13650005300531124</v>
          </cell>
          <cell r="C569">
            <v>2023</v>
          </cell>
          <cell r="D569">
            <v>20</v>
          </cell>
          <cell r="E569">
            <v>1</v>
          </cell>
          <cell r="F569">
            <v>3</v>
          </cell>
          <cell r="G569">
            <v>6</v>
          </cell>
          <cell r="H569">
            <v>5000</v>
          </cell>
          <cell r="I569">
            <v>5300</v>
          </cell>
          <cell r="J569">
            <v>531</v>
          </cell>
          <cell r="K569">
            <v>124</v>
          </cell>
          <cell r="M569" t="str">
            <v>HID-Ion S5, equipo Nueva generación para DNA Mitocondrial</v>
          </cell>
          <cell r="N569">
            <v>0</v>
          </cell>
          <cell r="O569">
            <v>0</v>
          </cell>
          <cell r="P569">
            <v>0</v>
          </cell>
          <cell r="Q569" t="str">
            <v>Pieza</v>
          </cell>
        </row>
        <row r="570">
          <cell r="B570" t="str">
            <v>13650005300531125</v>
          </cell>
          <cell r="C570">
            <v>2023</v>
          </cell>
          <cell r="D570">
            <v>20</v>
          </cell>
          <cell r="E570">
            <v>1</v>
          </cell>
          <cell r="F570">
            <v>3</v>
          </cell>
          <cell r="G570">
            <v>6</v>
          </cell>
          <cell r="H570">
            <v>5000</v>
          </cell>
          <cell r="I570">
            <v>5300</v>
          </cell>
          <cell r="J570">
            <v>531</v>
          </cell>
          <cell r="K570">
            <v>125</v>
          </cell>
          <cell r="M570" t="str">
            <v>Evidence Photography Systems</v>
          </cell>
          <cell r="N570">
            <v>0</v>
          </cell>
          <cell r="O570">
            <v>0</v>
          </cell>
          <cell r="P570">
            <v>0</v>
          </cell>
          <cell r="Q570" t="str">
            <v>Pieza</v>
          </cell>
        </row>
        <row r="571">
          <cell r="B571" t="str">
            <v>13650005300531126</v>
          </cell>
          <cell r="C571">
            <v>2023</v>
          </cell>
          <cell r="D571">
            <v>20</v>
          </cell>
          <cell r="E571">
            <v>1</v>
          </cell>
          <cell r="F571">
            <v>3</v>
          </cell>
          <cell r="G571">
            <v>6</v>
          </cell>
          <cell r="H571">
            <v>5000</v>
          </cell>
          <cell r="I571">
            <v>5300</v>
          </cell>
          <cell r="J571">
            <v>531</v>
          </cell>
          <cell r="K571">
            <v>126</v>
          </cell>
          <cell r="M571" t="str">
            <v xml:space="preserve">Biomek 4000 </v>
          </cell>
          <cell r="N571">
            <v>0</v>
          </cell>
          <cell r="O571">
            <v>0</v>
          </cell>
          <cell r="P571">
            <v>0</v>
          </cell>
          <cell r="Q571" t="str">
            <v>Pieza</v>
          </cell>
        </row>
        <row r="572">
          <cell r="B572" t="str">
            <v>13650005300531127</v>
          </cell>
          <cell r="C572">
            <v>2023</v>
          </cell>
          <cell r="D572">
            <v>20</v>
          </cell>
          <cell r="E572">
            <v>1</v>
          </cell>
          <cell r="F572">
            <v>3</v>
          </cell>
          <cell r="G572">
            <v>6</v>
          </cell>
          <cell r="H572">
            <v>5000</v>
          </cell>
          <cell r="I572">
            <v>5300</v>
          </cell>
          <cell r="J572">
            <v>531</v>
          </cell>
          <cell r="K572">
            <v>127</v>
          </cell>
          <cell r="M572" t="str">
            <v>Equipo Automatizado QIAcube para extracción de ADN a partir de muestras de asalto sexual y muestras óseas</v>
          </cell>
          <cell r="N572">
            <v>0</v>
          </cell>
          <cell r="O572">
            <v>0</v>
          </cell>
          <cell r="P572">
            <v>0</v>
          </cell>
          <cell r="Q572" t="str">
            <v>Pieza</v>
          </cell>
        </row>
        <row r="573">
          <cell r="B573" t="str">
            <v>13650005300531128</v>
          </cell>
          <cell r="C573">
            <v>2023</v>
          </cell>
          <cell r="D573">
            <v>20</v>
          </cell>
          <cell r="E573">
            <v>1</v>
          </cell>
          <cell r="F573">
            <v>3</v>
          </cell>
          <cell r="G573">
            <v>6</v>
          </cell>
          <cell r="H573">
            <v>5000</v>
          </cell>
          <cell r="I573">
            <v>5300</v>
          </cell>
          <cell r="J573">
            <v>531</v>
          </cell>
          <cell r="K573">
            <v>128</v>
          </cell>
          <cell r="M573" t="str">
            <v>Equipo Para Análisis de Documentos Cuestionados SPECTRA PRO</v>
          </cell>
          <cell r="N573">
            <v>0</v>
          </cell>
          <cell r="O573">
            <v>0</v>
          </cell>
          <cell r="P573">
            <v>0</v>
          </cell>
          <cell r="Q573" t="str">
            <v>Pieza</v>
          </cell>
        </row>
        <row r="574">
          <cell r="B574" t="str">
            <v>13650005300531129</v>
          </cell>
          <cell r="C574">
            <v>2023</v>
          </cell>
          <cell r="D574">
            <v>20</v>
          </cell>
          <cell r="E574">
            <v>1</v>
          </cell>
          <cell r="F574">
            <v>3</v>
          </cell>
          <cell r="G574">
            <v>6</v>
          </cell>
          <cell r="H574">
            <v>5000</v>
          </cell>
          <cell r="I574">
            <v>5300</v>
          </cell>
          <cell r="J574">
            <v>531</v>
          </cell>
          <cell r="K574">
            <v>129</v>
          </cell>
          <cell r="M574" t="str">
            <v>Cámara de vacío para revelado de huellas latentes VMD</v>
          </cell>
          <cell r="N574">
            <v>0</v>
          </cell>
          <cell r="O574">
            <v>0</v>
          </cell>
          <cell r="P574">
            <v>0</v>
          </cell>
          <cell r="Q574" t="str">
            <v>Pieza</v>
          </cell>
        </row>
        <row r="575">
          <cell r="B575" t="str">
            <v>13650005300531130</v>
          </cell>
          <cell r="C575">
            <v>2023</v>
          </cell>
          <cell r="D575">
            <v>20</v>
          </cell>
          <cell r="E575">
            <v>1</v>
          </cell>
          <cell r="F575">
            <v>3</v>
          </cell>
          <cell r="G575">
            <v>6</v>
          </cell>
          <cell r="H575">
            <v>5000</v>
          </cell>
          <cell r="I575">
            <v>5300</v>
          </cell>
          <cell r="J575">
            <v>531</v>
          </cell>
          <cell r="K575">
            <v>130</v>
          </cell>
          <cell r="M575" t="str">
            <v>Scene View</v>
          </cell>
          <cell r="N575">
            <v>0</v>
          </cell>
          <cell r="O575">
            <v>0</v>
          </cell>
          <cell r="P575">
            <v>0</v>
          </cell>
          <cell r="Q575" t="str">
            <v>Pieza</v>
          </cell>
        </row>
        <row r="576">
          <cell r="B576" t="str">
            <v>13650005300531131</v>
          </cell>
          <cell r="C576">
            <v>2023</v>
          </cell>
          <cell r="D576">
            <v>20</v>
          </cell>
          <cell r="E576">
            <v>1</v>
          </cell>
          <cell r="F576">
            <v>3</v>
          </cell>
          <cell r="G576">
            <v>6</v>
          </cell>
          <cell r="H576">
            <v>5000</v>
          </cell>
          <cell r="I576">
            <v>5300</v>
          </cell>
          <cell r="J576">
            <v>531</v>
          </cell>
          <cell r="K576">
            <v>131</v>
          </cell>
          <cell r="M576" t="str">
            <v>Sistema de análisis para drogas</v>
          </cell>
          <cell r="N576">
            <v>0</v>
          </cell>
          <cell r="O576">
            <v>0</v>
          </cell>
          <cell r="P576">
            <v>0</v>
          </cell>
          <cell r="Q576" t="str">
            <v>Pieza</v>
          </cell>
        </row>
        <row r="577">
          <cell r="B577" t="str">
            <v>13650005300531132</v>
          </cell>
          <cell r="C577">
            <v>2023</v>
          </cell>
          <cell r="D577">
            <v>20</v>
          </cell>
          <cell r="E577">
            <v>1</v>
          </cell>
          <cell r="F577">
            <v>3</v>
          </cell>
          <cell r="G577">
            <v>6</v>
          </cell>
          <cell r="H577">
            <v>5000</v>
          </cell>
          <cell r="I577">
            <v>5300</v>
          </cell>
          <cell r="J577">
            <v>531</v>
          </cell>
          <cell r="K577">
            <v>132</v>
          </cell>
          <cell r="M577" t="str">
            <v>Cámara Plas-Labs PCR UV chamber</v>
          </cell>
          <cell r="N577">
            <v>0</v>
          </cell>
          <cell r="O577">
            <v>0</v>
          </cell>
          <cell r="P577">
            <v>0</v>
          </cell>
          <cell r="Q577" t="str">
            <v>Pieza</v>
          </cell>
        </row>
        <row r="578">
          <cell r="B578" t="str">
            <v>13650005300531133</v>
          </cell>
          <cell r="C578">
            <v>2023</v>
          </cell>
          <cell r="D578">
            <v>20</v>
          </cell>
          <cell r="E578">
            <v>1</v>
          </cell>
          <cell r="F578">
            <v>3</v>
          </cell>
          <cell r="G578">
            <v>6</v>
          </cell>
          <cell r="H578">
            <v>5000</v>
          </cell>
          <cell r="I578">
            <v>5300</v>
          </cell>
          <cell r="J578">
            <v>531</v>
          </cell>
          <cell r="K578">
            <v>133</v>
          </cell>
          <cell r="M578" t="str">
            <v>Videocomparador espectral</v>
          </cell>
          <cell r="N578">
            <v>0</v>
          </cell>
          <cell r="O578">
            <v>0</v>
          </cell>
          <cell r="P578">
            <v>0</v>
          </cell>
          <cell r="Q578" t="str">
            <v>Pieza</v>
          </cell>
        </row>
        <row r="579">
          <cell r="B579" t="str">
            <v>13650005300531134</v>
          </cell>
          <cell r="C579">
            <v>2023</v>
          </cell>
          <cell r="D579">
            <v>20</v>
          </cell>
          <cell r="E579">
            <v>1</v>
          </cell>
          <cell r="F579">
            <v>3</v>
          </cell>
          <cell r="G579">
            <v>6</v>
          </cell>
          <cell r="H579">
            <v>5000</v>
          </cell>
          <cell r="I579">
            <v>5300</v>
          </cell>
          <cell r="J579">
            <v>531</v>
          </cell>
          <cell r="K579">
            <v>134</v>
          </cell>
          <cell r="M579" t="str">
            <v>Equipo de Análisis de documentos</v>
          </cell>
          <cell r="N579">
            <v>0</v>
          </cell>
          <cell r="O579">
            <v>0</v>
          </cell>
          <cell r="P579">
            <v>0</v>
          </cell>
          <cell r="Q579" t="str">
            <v>Pieza</v>
          </cell>
        </row>
        <row r="580">
          <cell r="B580" t="str">
            <v>13650005300531135</v>
          </cell>
          <cell r="C580">
            <v>2023</v>
          </cell>
          <cell r="D580">
            <v>20</v>
          </cell>
          <cell r="E580">
            <v>1</v>
          </cell>
          <cell r="F580">
            <v>3</v>
          </cell>
          <cell r="G580">
            <v>6</v>
          </cell>
          <cell r="H580">
            <v>5000</v>
          </cell>
          <cell r="I580">
            <v>5300</v>
          </cell>
          <cell r="J580">
            <v>531</v>
          </cell>
          <cell r="K580">
            <v>135</v>
          </cell>
          <cell r="M580" t="str">
            <v>Equipo de Análisis y detección de metabólicos de drogas de abuso</v>
          </cell>
          <cell r="N580">
            <v>0</v>
          </cell>
          <cell r="O580">
            <v>0</v>
          </cell>
          <cell r="P580">
            <v>0</v>
          </cell>
          <cell r="Q580" t="str">
            <v>Pieza</v>
          </cell>
        </row>
        <row r="581">
          <cell r="B581" t="str">
            <v>13650005300531136</v>
          </cell>
          <cell r="C581">
            <v>2023</v>
          </cell>
          <cell r="D581">
            <v>20</v>
          </cell>
          <cell r="E581">
            <v>1</v>
          </cell>
          <cell r="F581">
            <v>3</v>
          </cell>
          <cell r="G581">
            <v>6</v>
          </cell>
          <cell r="H581">
            <v>5000</v>
          </cell>
          <cell r="I581">
            <v>5300</v>
          </cell>
          <cell r="J581">
            <v>531</v>
          </cell>
          <cell r="K581">
            <v>136</v>
          </cell>
          <cell r="M581" t="str">
            <v xml:space="preserve">Calibrador para instrumental GPM </v>
          </cell>
          <cell r="N581">
            <v>0</v>
          </cell>
          <cell r="O581">
            <v>0</v>
          </cell>
          <cell r="P581">
            <v>0</v>
          </cell>
          <cell r="Q581" t="str">
            <v>Pieza</v>
          </cell>
        </row>
        <row r="582">
          <cell r="B582" t="str">
            <v>13650005300531137</v>
          </cell>
          <cell r="C582">
            <v>2023</v>
          </cell>
          <cell r="D582">
            <v>20</v>
          </cell>
          <cell r="E582">
            <v>1</v>
          </cell>
          <cell r="F582">
            <v>3</v>
          </cell>
          <cell r="G582">
            <v>6</v>
          </cell>
          <cell r="H582">
            <v>5000</v>
          </cell>
          <cell r="I582">
            <v>5300</v>
          </cell>
          <cell r="J582">
            <v>531</v>
          </cell>
          <cell r="K582">
            <v>137</v>
          </cell>
          <cell r="M582" t="str">
            <v>Photovent</v>
          </cell>
          <cell r="N582">
            <v>0</v>
          </cell>
          <cell r="O582">
            <v>0</v>
          </cell>
          <cell r="P582">
            <v>0</v>
          </cell>
          <cell r="Q582" t="str">
            <v>Pieza</v>
          </cell>
        </row>
        <row r="583">
          <cell r="B583" t="str">
            <v>13650005300531138</v>
          </cell>
          <cell r="C583">
            <v>2023</v>
          </cell>
          <cell r="D583">
            <v>20</v>
          </cell>
          <cell r="E583">
            <v>1</v>
          </cell>
          <cell r="F583">
            <v>3</v>
          </cell>
          <cell r="G583">
            <v>6</v>
          </cell>
          <cell r="H583">
            <v>5000</v>
          </cell>
          <cell r="I583">
            <v>5300</v>
          </cell>
          <cell r="J583">
            <v>531</v>
          </cell>
          <cell r="K583">
            <v>138</v>
          </cell>
          <cell r="M583" t="str">
            <v>Analizador Genético de 4 capilares</v>
          </cell>
          <cell r="N583">
            <v>0</v>
          </cell>
          <cell r="O583">
            <v>0</v>
          </cell>
          <cell r="P583">
            <v>0</v>
          </cell>
          <cell r="Q583" t="str">
            <v>Pieza</v>
          </cell>
        </row>
        <row r="584">
          <cell r="B584" t="str">
            <v>13650005300531139</v>
          </cell>
          <cell r="C584">
            <v>2023</v>
          </cell>
          <cell r="D584">
            <v>20</v>
          </cell>
          <cell r="E584">
            <v>1</v>
          </cell>
          <cell r="F584">
            <v>3</v>
          </cell>
          <cell r="G584">
            <v>6</v>
          </cell>
          <cell r="H584">
            <v>5000</v>
          </cell>
          <cell r="I584">
            <v>5300</v>
          </cell>
          <cell r="J584">
            <v>531</v>
          </cell>
          <cell r="K584">
            <v>139</v>
          </cell>
          <cell r="M584" t="str">
            <v>Sistema de PCR</v>
          </cell>
          <cell r="N584">
            <v>0</v>
          </cell>
          <cell r="O584">
            <v>0</v>
          </cell>
          <cell r="P584">
            <v>0</v>
          </cell>
          <cell r="Q584" t="str">
            <v>Pieza</v>
          </cell>
        </row>
        <row r="585">
          <cell r="B585" t="str">
            <v>13650005300531140</v>
          </cell>
          <cell r="C585">
            <v>2023</v>
          </cell>
          <cell r="D585">
            <v>20</v>
          </cell>
          <cell r="E585">
            <v>1</v>
          </cell>
          <cell r="F585">
            <v>3</v>
          </cell>
          <cell r="G585">
            <v>6</v>
          </cell>
          <cell r="H585">
            <v>5000</v>
          </cell>
          <cell r="I585">
            <v>5300</v>
          </cell>
          <cell r="J585">
            <v>531</v>
          </cell>
          <cell r="K585">
            <v>140</v>
          </cell>
          <cell r="M585" t="str">
            <v>Termociclador</v>
          </cell>
          <cell r="N585">
            <v>0</v>
          </cell>
          <cell r="O585">
            <v>0</v>
          </cell>
          <cell r="P585">
            <v>0</v>
          </cell>
          <cell r="Q585" t="str">
            <v>Pieza</v>
          </cell>
        </row>
        <row r="586">
          <cell r="B586" t="str">
            <v>13650005900</v>
          </cell>
          <cell r="C586">
            <v>2023</v>
          </cell>
          <cell r="D586">
            <v>20</v>
          </cell>
          <cell r="E586">
            <v>1</v>
          </cell>
          <cell r="F586">
            <v>3</v>
          </cell>
          <cell r="G586">
            <v>6</v>
          </cell>
          <cell r="H586">
            <v>5000</v>
          </cell>
          <cell r="I586">
            <v>5900</v>
          </cell>
          <cell r="M586" t="str">
            <v xml:space="preserve">Activos Intangibles </v>
          </cell>
          <cell r="N586">
            <v>0</v>
          </cell>
          <cell r="O586">
            <v>0</v>
          </cell>
          <cell r="P586">
            <v>0</v>
          </cell>
        </row>
        <row r="587">
          <cell r="B587" t="str">
            <v>13650005900591</v>
          </cell>
          <cell r="C587">
            <v>2023</v>
          </cell>
          <cell r="D587">
            <v>20</v>
          </cell>
          <cell r="E587">
            <v>1</v>
          </cell>
          <cell r="F587">
            <v>3</v>
          </cell>
          <cell r="G587">
            <v>6</v>
          </cell>
          <cell r="H587">
            <v>5000</v>
          </cell>
          <cell r="I587">
            <v>5900</v>
          </cell>
          <cell r="J587">
            <v>591</v>
          </cell>
          <cell r="M587" t="str">
            <v>Software</v>
          </cell>
          <cell r="N587">
            <v>0</v>
          </cell>
          <cell r="O587">
            <v>0</v>
          </cell>
          <cell r="P587">
            <v>0</v>
          </cell>
        </row>
        <row r="588">
          <cell r="B588" t="str">
            <v>136500059005911</v>
          </cell>
          <cell r="C588">
            <v>2023</v>
          </cell>
          <cell r="D588">
            <v>20</v>
          </cell>
          <cell r="E588">
            <v>1</v>
          </cell>
          <cell r="F588">
            <v>3</v>
          </cell>
          <cell r="G588">
            <v>6</v>
          </cell>
          <cell r="H588">
            <v>5000</v>
          </cell>
          <cell r="I588">
            <v>5900</v>
          </cell>
          <cell r="J588">
            <v>591</v>
          </cell>
          <cell r="K588">
            <v>1</v>
          </cell>
          <cell r="M588" t="str">
            <v>Software Forense o de Apoyo a la Investigación Forense</v>
          </cell>
          <cell r="N588">
            <v>0</v>
          </cell>
          <cell r="O588">
            <v>0</v>
          </cell>
          <cell r="P588">
            <v>0</v>
          </cell>
          <cell r="Q588" t="str">
            <v>Licencia</v>
          </cell>
        </row>
        <row r="589">
          <cell r="B589" t="str">
            <v>14</v>
          </cell>
          <cell r="C589">
            <v>2023</v>
          </cell>
          <cell r="D589">
            <v>20</v>
          </cell>
          <cell r="E589">
            <v>1</v>
          </cell>
          <cell r="F589">
            <v>4</v>
          </cell>
          <cell r="K589" t="str">
            <v/>
          </cell>
          <cell r="M589" t="str">
            <v>Sistema de estándares de trabajo y rendición de cuentas</v>
          </cell>
          <cell r="N589">
            <v>727552</v>
          </cell>
          <cell r="O589">
            <v>0</v>
          </cell>
          <cell r="P589">
            <v>727552</v>
          </cell>
        </row>
        <row r="590">
          <cell r="B590" t="str">
            <v xml:space="preserve">147 </v>
          </cell>
          <cell r="C590">
            <v>2023</v>
          </cell>
          <cell r="D590">
            <v>20</v>
          </cell>
          <cell r="E590">
            <v>1</v>
          </cell>
          <cell r="F590">
            <v>4</v>
          </cell>
          <cell r="G590">
            <v>7</v>
          </cell>
          <cell r="I590" t="str">
            <v xml:space="preserve"> </v>
          </cell>
          <cell r="K590" t="str">
            <v/>
          </cell>
          <cell r="M590" t="str">
            <v>Seguimiento a protocolos de actuación policial para mejorar el desempeño del personal de las instituciones de seguridad pública y procuración de justicia</v>
          </cell>
          <cell r="N590">
            <v>727552</v>
          </cell>
          <cell r="O590">
            <v>0</v>
          </cell>
          <cell r="P590">
            <v>727552</v>
          </cell>
        </row>
        <row r="591">
          <cell r="B591" t="str">
            <v>1472000</v>
          </cell>
          <cell r="C591">
            <v>2023</v>
          </cell>
          <cell r="D591">
            <v>20</v>
          </cell>
          <cell r="E591">
            <v>1</v>
          </cell>
          <cell r="F591">
            <v>4</v>
          </cell>
          <cell r="G591">
            <v>7</v>
          </cell>
          <cell r="H591">
            <v>2000</v>
          </cell>
          <cell r="K591" t="str">
            <v/>
          </cell>
          <cell r="M591" t="str">
            <v>Materiales y Suministros</v>
          </cell>
          <cell r="N591">
            <v>360552</v>
          </cell>
          <cell r="O591">
            <v>0</v>
          </cell>
          <cell r="P591">
            <v>360552</v>
          </cell>
        </row>
        <row r="592">
          <cell r="B592" t="str">
            <v>14720002100</v>
          </cell>
          <cell r="C592">
            <v>2023</v>
          </cell>
          <cell r="D592">
            <v>20</v>
          </cell>
          <cell r="E592">
            <v>1</v>
          </cell>
          <cell r="F592">
            <v>4</v>
          </cell>
          <cell r="G592">
            <v>7</v>
          </cell>
          <cell r="H592">
            <v>2000</v>
          </cell>
          <cell r="I592">
            <v>2100</v>
          </cell>
          <cell r="K592" t="str">
            <v/>
          </cell>
          <cell r="M592" t="str">
            <v>Materiales de Administración, Emisión de Documentos y Artículos Oficiales</v>
          </cell>
          <cell r="N592">
            <v>360552</v>
          </cell>
          <cell r="O592">
            <v>0</v>
          </cell>
          <cell r="P592">
            <v>360552</v>
          </cell>
        </row>
        <row r="593">
          <cell r="B593" t="str">
            <v>14720002100217</v>
          </cell>
          <cell r="C593">
            <v>2023</v>
          </cell>
          <cell r="D593">
            <v>20</v>
          </cell>
          <cell r="E593">
            <v>1</v>
          </cell>
          <cell r="F593">
            <v>4</v>
          </cell>
          <cell r="G593">
            <v>7</v>
          </cell>
          <cell r="H593">
            <v>2000</v>
          </cell>
          <cell r="I593">
            <v>2100</v>
          </cell>
          <cell r="J593">
            <v>217</v>
          </cell>
          <cell r="M593" t="str">
            <v>Materiales y útiles de enseñanza</v>
          </cell>
          <cell r="N593">
            <v>360552</v>
          </cell>
          <cell r="O593">
            <v>0</v>
          </cell>
          <cell r="P593">
            <v>360552</v>
          </cell>
        </row>
        <row r="594">
          <cell r="B594" t="str">
            <v>147200021002171</v>
          </cell>
          <cell r="C594">
            <v>2023</v>
          </cell>
          <cell r="D594">
            <v>20</v>
          </cell>
          <cell r="E594">
            <v>1</v>
          </cell>
          <cell r="F594">
            <v>4</v>
          </cell>
          <cell r="G594">
            <v>7</v>
          </cell>
          <cell r="H594">
            <v>2000</v>
          </cell>
          <cell r="I594">
            <v>2100</v>
          </cell>
          <cell r="J594">
            <v>217</v>
          </cell>
          <cell r="K594">
            <v>1</v>
          </cell>
          <cell r="M594" t="str">
            <v>Materiales y suministros para planteles educativos</v>
          </cell>
          <cell r="N594">
            <v>360552</v>
          </cell>
          <cell r="O594">
            <v>0</v>
          </cell>
          <cell r="P594">
            <v>360552</v>
          </cell>
        </row>
        <row r="595">
          <cell r="B595" t="str">
            <v>147200021002171001</v>
          </cell>
          <cell r="C595">
            <v>2023</v>
          </cell>
          <cell r="D595">
            <v>20</v>
          </cell>
          <cell r="E595">
            <v>1</v>
          </cell>
          <cell r="F595">
            <v>4</v>
          </cell>
          <cell r="G595">
            <v>7</v>
          </cell>
          <cell r="H595">
            <v>2000</v>
          </cell>
          <cell r="I595">
            <v>2100</v>
          </cell>
          <cell r="J595">
            <v>217</v>
          </cell>
          <cell r="K595">
            <v>1001</v>
          </cell>
          <cell r="M595" t="str">
            <v>Juegos de mesa</v>
          </cell>
          <cell r="N595">
            <v>278052</v>
          </cell>
          <cell r="O595">
            <v>0</v>
          </cell>
          <cell r="P595">
            <v>278052</v>
          </cell>
          <cell r="Q595" t="str">
            <v>Pieza</v>
          </cell>
          <cell r="R595">
            <v>1598</v>
          </cell>
        </row>
        <row r="596">
          <cell r="B596" t="str">
            <v>147200021002171002</v>
          </cell>
          <cell r="C596">
            <v>2023</v>
          </cell>
          <cell r="D596">
            <v>20</v>
          </cell>
          <cell r="E596">
            <v>1</v>
          </cell>
          <cell r="F596">
            <v>4</v>
          </cell>
          <cell r="G596">
            <v>7</v>
          </cell>
          <cell r="H596">
            <v>2000</v>
          </cell>
          <cell r="I596">
            <v>2100</v>
          </cell>
          <cell r="J596">
            <v>217</v>
          </cell>
          <cell r="K596">
            <v>1002</v>
          </cell>
          <cell r="M596" t="str">
            <v>Memoramas</v>
          </cell>
          <cell r="N596">
            <v>0</v>
          </cell>
          <cell r="O596">
            <v>0</v>
          </cell>
          <cell r="P596">
            <v>0</v>
          </cell>
          <cell r="Q596" t="str">
            <v>Pieza</v>
          </cell>
        </row>
        <row r="597">
          <cell r="B597" t="str">
            <v>147200021002171003</v>
          </cell>
          <cell r="C597">
            <v>2023</v>
          </cell>
          <cell r="D597">
            <v>20</v>
          </cell>
          <cell r="E597">
            <v>1</v>
          </cell>
          <cell r="F597">
            <v>4</v>
          </cell>
          <cell r="G597">
            <v>7</v>
          </cell>
          <cell r="H597">
            <v>2000</v>
          </cell>
          <cell r="I597">
            <v>2100</v>
          </cell>
          <cell r="J597">
            <v>217</v>
          </cell>
          <cell r="K597">
            <v>1003</v>
          </cell>
          <cell r="M597" t="str">
            <v>Marionetas</v>
          </cell>
          <cell r="N597">
            <v>33500</v>
          </cell>
          <cell r="O597">
            <v>0</v>
          </cell>
          <cell r="P597">
            <v>33500</v>
          </cell>
          <cell r="Q597" t="str">
            <v>Pieza</v>
          </cell>
          <cell r="R597">
            <v>250</v>
          </cell>
        </row>
        <row r="598">
          <cell r="B598" t="str">
            <v>147200021002171004</v>
          </cell>
          <cell r="C598">
            <v>2023</v>
          </cell>
          <cell r="D598">
            <v>20</v>
          </cell>
          <cell r="E598">
            <v>1</v>
          </cell>
          <cell r="F598">
            <v>4</v>
          </cell>
          <cell r="G598">
            <v>7</v>
          </cell>
          <cell r="H598">
            <v>2000</v>
          </cell>
          <cell r="I598">
            <v>2100</v>
          </cell>
          <cell r="J598">
            <v>217</v>
          </cell>
          <cell r="K598">
            <v>1004</v>
          </cell>
          <cell r="M598" t="str">
            <v>Libros para Colorear</v>
          </cell>
          <cell r="N598">
            <v>40000</v>
          </cell>
          <cell r="O598">
            <v>0</v>
          </cell>
          <cell r="P598">
            <v>40000</v>
          </cell>
          <cell r="Q598" t="str">
            <v>Pieza</v>
          </cell>
          <cell r="R598">
            <v>500</v>
          </cell>
        </row>
        <row r="599">
          <cell r="B599" t="str">
            <v>147200021002171005</v>
          </cell>
          <cell r="C599">
            <v>2023</v>
          </cell>
          <cell r="D599">
            <v>20</v>
          </cell>
          <cell r="E599">
            <v>1</v>
          </cell>
          <cell r="F599">
            <v>4</v>
          </cell>
          <cell r="G599">
            <v>7</v>
          </cell>
          <cell r="H599">
            <v>2000</v>
          </cell>
          <cell r="I599">
            <v>2100</v>
          </cell>
          <cell r="J599">
            <v>217</v>
          </cell>
          <cell r="K599">
            <v>1005</v>
          </cell>
          <cell r="M599" t="str">
            <v>Crayones de Colores</v>
          </cell>
          <cell r="N599">
            <v>9000</v>
          </cell>
          <cell r="O599">
            <v>0</v>
          </cell>
          <cell r="P599">
            <v>9000</v>
          </cell>
          <cell r="Q599" t="str">
            <v>Pieza</v>
          </cell>
          <cell r="R599">
            <v>250</v>
          </cell>
        </row>
        <row r="600">
          <cell r="B600" t="str">
            <v>147200021002171006</v>
          </cell>
          <cell r="C600">
            <v>2023</v>
          </cell>
          <cell r="D600">
            <v>20</v>
          </cell>
          <cell r="E600">
            <v>1</v>
          </cell>
          <cell r="F600">
            <v>4</v>
          </cell>
          <cell r="G600">
            <v>7</v>
          </cell>
          <cell r="H600">
            <v>2000</v>
          </cell>
          <cell r="I600">
            <v>2100</v>
          </cell>
          <cell r="J600">
            <v>217</v>
          </cell>
          <cell r="K600">
            <v>1006</v>
          </cell>
          <cell r="M600" t="str">
            <v>Cámaras de fotografía y video</v>
          </cell>
          <cell r="N600">
            <v>0</v>
          </cell>
          <cell r="O600">
            <v>0</v>
          </cell>
          <cell r="P600">
            <v>0</v>
          </cell>
          <cell r="Q600" t="str">
            <v>Pieza</v>
          </cell>
        </row>
        <row r="601">
          <cell r="B601" t="str">
            <v>1475000</v>
          </cell>
          <cell r="C601">
            <v>2023</v>
          </cell>
          <cell r="D601">
            <v>20</v>
          </cell>
          <cell r="E601">
            <v>1</v>
          </cell>
          <cell r="F601">
            <v>4</v>
          </cell>
          <cell r="G601">
            <v>7</v>
          </cell>
          <cell r="H601">
            <v>5000</v>
          </cell>
          <cell r="K601" t="str">
            <v/>
          </cell>
          <cell r="M601" t="str">
            <v>Bienes Muebles, Inmuebles e Intangibles</v>
          </cell>
          <cell r="N601">
            <v>367000</v>
          </cell>
          <cell r="O601">
            <v>0</v>
          </cell>
          <cell r="P601">
            <v>367000</v>
          </cell>
        </row>
        <row r="602">
          <cell r="B602" t="str">
            <v>14750005100</v>
          </cell>
          <cell r="C602">
            <v>2023</v>
          </cell>
          <cell r="D602">
            <v>20</v>
          </cell>
          <cell r="E602">
            <v>1</v>
          </cell>
          <cell r="F602">
            <v>4</v>
          </cell>
          <cell r="G602">
            <v>7</v>
          </cell>
          <cell r="H602">
            <v>5000</v>
          </cell>
          <cell r="I602">
            <v>5100</v>
          </cell>
          <cell r="M602" t="str">
            <v>Mobiliario y Equipo de Administración</v>
          </cell>
          <cell r="N602">
            <v>0</v>
          </cell>
          <cell r="O602">
            <v>0</v>
          </cell>
          <cell r="P602">
            <v>0</v>
          </cell>
        </row>
        <row r="603">
          <cell r="B603" t="str">
            <v>14750005100515</v>
          </cell>
          <cell r="C603">
            <v>2023</v>
          </cell>
          <cell r="D603">
            <v>20</v>
          </cell>
          <cell r="E603">
            <v>1</v>
          </cell>
          <cell r="F603">
            <v>4</v>
          </cell>
          <cell r="G603">
            <v>7</v>
          </cell>
          <cell r="H603">
            <v>5000</v>
          </cell>
          <cell r="I603">
            <v>5100</v>
          </cell>
          <cell r="J603">
            <v>515</v>
          </cell>
          <cell r="M603" t="str">
            <v>Equipo de cómputo y de tecnologías de la información</v>
          </cell>
          <cell r="N603">
            <v>0</v>
          </cell>
          <cell r="O603">
            <v>0</v>
          </cell>
          <cell r="P603">
            <v>0</v>
          </cell>
        </row>
        <row r="604">
          <cell r="B604" t="str">
            <v>147500051005151</v>
          </cell>
          <cell r="C604">
            <v>2023</v>
          </cell>
          <cell r="D604">
            <v>20</v>
          </cell>
          <cell r="E604">
            <v>1</v>
          </cell>
          <cell r="F604">
            <v>4</v>
          </cell>
          <cell r="G604">
            <v>7</v>
          </cell>
          <cell r="H604">
            <v>5000</v>
          </cell>
          <cell r="I604">
            <v>5100</v>
          </cell>
          <cell r="J604">
            <v>515</v>
          </cell>
          <cell r="K604">
            <v>1</v>
          </cell>
          <cell r="M604" t="str">
            <v>Tablet</v>
          </cell>
          <cell r="N604">
            <v>0</v>
          </cell>
          <cell r="O604">
            <v>0</v>
          </cell>
          <cell r="P604">
            <v>0</v>
          </cell>
          <cell r="Q604" t="str">
            <v>Pieza</v>
          </cell>
        </row>
        <row r="605">
          <cell r="B605" t="str">
            <v>147500051005152</v>
          </cell>
          <cell r="C605">
            <v>2023</v>
          </cell>
          <cell r="D605">
            <v>20</v>
          </cell>
          <cell r="E605">
            <v>1</v>
          </cell>
          <cell r="F605">
            <v>4</v>
          </cell>
          <cell r="G605">
            <v>7</v>
          </cell>
          <cell r="H605">
            <v>5000</v>
          </cell>
          <cell r="I605">
            <v>5100</v>
          </cell>
          <cell r="J605">
            <v>515</v>
          </cell>
          <cell r="K605">
            <v>2</v>
          </cell>
          <cell r="M605" t="str">
            <v>Lectores</v>
          </cell>
          <cell r="N605">
            <v>0</v>
          </cell>
          <cell r="O605">
            <v>0</v>
          </cell>
          <cell r="P605">
            <v>0</v>
          </cell>
          <cell r="Q605" t="str">
            <v>Pieza</v>
          </cell>
        </row>
        <row r="606">
          <cell r="B606" t="str">
            <v>147500051005153</v>
          </cell>
          <cell r="C606">
            <v>2023</v>
          </cell>
          <cell r="D606">
            <v>20</v>
          </cell>
          <cell r="E606">
            <v>1</v>
          </cell>
          <cell r="F606">
            <v>4</v>
          </cell>
          <cell r="G606">
            <v>7</v>
          </cell>
          <cell r="H606">
            <v>5000</v>
          </cell>
          <cell r="I606">
            <v>5100</v>
          </cell>
          <cell r="J606">
            <v>515</v>
          </cell>
          <cell r="K606">
            <v>3</v>
          </cell>
          <cell r="M606" t="str">
            <v>Monitor</v>
          </cell>
          <cell r="N606">
            <v>0</v>
          </cell>
          <cell r="O606">
            <v>0</v>
          </cell>
          <cell r="P606">
            <v>0</v>
          </cell>
          <cell r="Q606" t="str">
            <v>Pieza</v>
          </cell>
        </row>
        <row r="607">
          <cell r="B607" t="str">
            <v>14750005100519</v>
          </cell>
          <cell r="C607">
            <v>2023</v>
          </cell>
          <cell r="D607">
            <v>20</v>
          </cell>
          <cell r="E607">
            <v>1</v>
          </cell>
          <cell r="F607">
            <v>4</v>
          </cell>
          <cell r="G607">
            <v>7</v>
          </cell>
          <cell r="H607">
            <v>5000</v>
          </cell>
          <cell r="I607">
            <v>5100</v>
          </cell>
          <cell r="J607">
            <v>519</v>
          </cell>
          <cell r="M607" t="str">
            <v>Otros mobiliarios y equipos de administración</v>
          </cell>
          <cell r="N607">
            <v>0</v>
          </cell>
          <cell r="O607">
            <v>0</v>
          </cell>
          <cell r="P607">
            <v>0</v>
          </cell>
        </row>
        <row r="608">
          <cell r="B608" t="str">
            <v>147500051005191</v>
          </cell>
          <cell r="C608">
            <v>2023</v>
          </cell>
          <cell r="D608">
            <v>20</v>
          </cell>
          <cell r="E608">
            <v>1</v>
          </cell>
          <cell r="F608">
            <v>4</v>
          </cell>
          <cell r="G608">
            <v>7</v>
          </cell>
          <cell r="H608">
            <v>5000</v>
          </cell>
          <cell r="I608">
            <v>5100</v>
          </cell>
          <cell r="J608">
            <v>519</v>
          </cell>
          <cell r="K608">
            <v>1</v>
          </cell>
          <cell r="M608" t="str">
            <v>Pantalla para proyector</v>
          </cell>
          <cell r="N608">
            <v>0</v>
          </cell>
          <cell r="O608">
            <v>0</v>
          </cell>
          <cell r="P608">
            <v>0</v>
          </cell>
          <cell r="Q608" t="str">
            <v>Pieza</v>
          </cell>
        </row>
        <row r="609">
          <cell r="B609" t="str">
            <v>14750005200</v>
          </cell>
          <cell r="C609">
            <v>2023</v>
          </cell>
          <cell r="D609">
            <v>20</v>
          </cell>
          <cell r="E609">
            <v>1</v>
          </cell>
          <cell r="F609">
            <v>4</v>
          </cell>
          <cell r="G609">
            <v>7</v>
          </cell>
          <cell r="H609">
            <v>5000</v>
          </cell>
          <cell r="I609">
            <v>5200</v>
          </cell>
          <cell r="K609" t="str">
            <v/>
          </cell>
          <cell r="M609" t="str">
            <v>Mobiliario y Equipo Educacional y Recreativo</v>
          </cell>
          <cell r="N609">
            <v>367000</v>
          </cell>
          <cell r="O609">
            <v>0</v>
          </cell>
          <cell r="P609">
            <v>367000</v>
          </cell>
        </row>
        <row r="610">
          <cell r="B610" t="str">
            <v>14750005200521</v>
          </cell>
          <cell r="C610">
            <v>2023</v>
          </cell>
          <cell r="D610">
            <v>20</v>
          </cell>
          <cell r="E610">
            <v>1</v>
          </cell>
          <cell r="F610">
            <v>4</v>
          </cell>
          <cell r="G610">
            <v>7</v>
          </cell>
          <cell r="H610">
            <v>5000</v>
          </cell>
          <cell r="I610">
            <v>5200</v>
          </cell>
          <cell r="J610">
            <v>521</v>
          </cell>
          <cell r="M610" t="str">
            <v>Equipos y aparatos audiovisuales</v>
          </cell>
          <cell r="N610">
            <v>0</v>
          </cell>
          <cell r="O610">
            <v>0</v>
          </cell>
          <cell r="P610">
            <v>0</v>
          </cell>
        </row>
        <row r="611">
          <cell r="B611" t="str">
            <v>147500052005211</v>
          </cell>
          <cell r="C611">
            <v>2023</v>
          </cell>
          <cell r="D611">
            <v>20</v>
          </cell>
          <cell r="E611">
            <v>1</v>
          </cell>
          <cell r="F611">
            <v>4</v>
          </cell>
          <cell r="G611">
            <v>7</v>
          </cell>
          <cell r="H611">
            <v>5000</v>
          </cell>
          <cell r="I611">
            <v>5200</v>
          </cell>
          <cell r="J611">
            <v>521</v>
          </cell>
          <cell r="K611">
            <v>1</v>
          </cell>
          <cell r="M611" t="str">
            <v>Proyector</v>
          </cell>
          <cell r="N611">
            <v>0</v>
          </cell>
          <cell r="O611">
            <v>0</v>
          </cell>
          <cell r="P611">
            <v>0</v>
          </cell>
          <cell r="Q611" t="str">
            <v>Pieza</v>
          </cell>
        </row>
        <row r="612">
          <cell r="B612" t="str">
            <v>14750005200523</v>
          </cell>
          <cell r="C612">
            <v>2023</v>
          </cell>
          <cell r="D612">
            <v>20</v>
          </cell>
          <cell r="E612">
            <v>1</v>
          </cell>
          <cell r="F612">
            <v>4</v>
          </cell>
          <cell r="G612">
            <v>7</v>
          </cell>
          <cell r="H612">
            <v>5000</v>
          </cell>
          <cell r="I612">
            <v>5200</v>
          </cell>
          <cell r="J612">
            <v>523</v>
          </cell>
          <cell r="M612" t="str">
            <v>Cámaras fotográficas y de video</v>
          </cell>
          <cell r="N612">
            <v>0</v>
          </cell>
          <cell r="O612">
            <v>0</v>
          </cell>
          <cell r="P612">
            <v>0</v>
          </cell>
        </row>
        <row r="613">
          <cell r="B613" t="str">
            <v>147500052005231</v>
          </cell>
          <cell r="C613">
            <v>2023</v>
          </cell>
          <cell r="D613">
            <v>20</v>
          </cell>
          <cell r="E613">
            <v>1</v>
          </cell>
          <cell r="F613">
            <v>4</v>
          </cell>
          <cell r="G613">
            <v>7</v>
          </cell>
          <cell r="H613">
            <v>5000</v>
          </cell>
          <cell r="I613">
            <v>5200</v>
          </cell>
          <cell r="J613">
            <v>523</v>
          </cell>
          <cell r="K613">
            <v>1</v>
          </cell>
          <cell r="M613" t="str">
            <v>Sistema de grabación portátil en patrulla</v>
          </cell>
          <cell r="N613">
            <v>0</v>
          </cell>
          <cell r="O613">
            <v>0</v>
          </cell>
          <cell r="P613">
            <v>0</v>
          </cell>
          <cell r="Q613" t="str">
            <v>Pieza</v>
          </cell>
        </row>
        <row r="614">
          <cell r="B614" t="str">
            <v>14750005200529</v>
          </cell>
          <cell r="C614">
            <v>2023</v>
          </cell>
          <cell r="D614">
            <v>20</v>
          </cell>
          <cell r="E614">
            <v>1</v>
          </cell>
          <cell r="F614">
            <v>4</v>
          </cell>
          <cell r="G614">
            <v>7</v>
          </cell>
          <cell r="H614">
            <v>5000</v>
          </cell>
          <cell r="I614">
            <v>5200</v>
          </cell>
          <cell r="J614">
            <v>529</v>
          </cell>
          <cell r="M614" t="str">
            <v>Otro mobiliario y equipo educacional y recreativo</v>
          </cell>
          <cell r="N614">
            <v>367000</v>
          </cell>
          <cell r="O614">
            <v>0</v>
          </cell>
          <cell r="P614">
            <v>367000</v>
          </cell>
        </row>
        <row r="615">
          <cell r="B615" t="str">
            <v>147500052005291</v>
          </cell>
          <cell r="C615">
            <v>2023</v>
          </cell>
          <cell r="D615">
            <v>20</v>
          </cell>
          <cell r="E615">
            <v>1</v>
          </cell>
          <cell r="F615">
            <v>4</v>
          </cell>
          <cell r="G615">
            <v>7</v>
          </cell>
          <cell r="H615">
            <v>5000</v>
          </cell>
          <cell r="I615">
            <v>5200</v>
          </cell>
          <cell r="J615">
            <v>529</v>
          </cell>
          <cell r="K615">
            <v>1</v>
          </cell>
          <cell r="M615" t="str">
            <v>Otro mobiliario y equipo educacional y recreativo</v>
          </cell>
          <cell r="N615">
            <v>367000</v>
          </cell>
          <cell r="O615">
            <v>0</v>
          </cell>
          <cell r="P615">
            <v>367000</v>
          </cell>
        </row>
        <row r="616">
          <cell r="B616" t="str">
            <v>147500052005291001</v>
          </cell>
          <cell r="C616">
            <v>2023</v>
          </cell>
          <cell r="D616">
            <v>20</v>
          </cell>
          <cell r="E616">
            <v>1</v>
          </cell>
          <cell r="F616">
            <v>4</v>
          </cell>
          <cell r="G616">
            <v>7</v>
          </cell>
          <cell r="H616">
            <v>5000</v>
          </cell>
          <cell r="I616">
            <v>5200</v>
          </cell>
          <cell r="J616">
            <v>529</v>
          </cell>
          <cell r="K616">
            <v>1001</v>
          </cell>
          <cell r="M616" t="str">
            <v>Guitarra</v>
          </cell>
          <cell r="N616">
            <v>300000</v>
          </cell>
          <cell r="O616">
            <v>0</v>
          </cell>
          <cell r="P616">
            <v>300000</v>
          </cell>
          <cell r="Q616" t="str">
            <v>Pieza</v>
          </cell>
          <cell r="R616">
            <v>100</v>
          </cell>
        </row>
        <row r="617">
          <cell r="B617" t="str">
            <v>147500052005291002</v>
          </cell>
          <cell r="C617">
            <v>2023</v>
          </cell>
          <cell r="D617">
            <v>20</v>
          </cell>
          <cell r="E617">
            <v>1</v>
          </cell>
          <cell r="F617">
            <v>4</v>
          </cell>
          <cell r="G617">
            <v>7</v>
          </cell>
          <cell r="H617">
            <v>5000</v>
          </cell>
          <cell r="I617">
            <v>5200</v>
          </cell>
          <cell r="J617">
            <v>529</v>
          </cell>
          <cell r="K617">
            <v>1002</v>
          </cell>
          <cell r="M617" t="str">
            <v>Teclado</v>
          </cell>
          <cell r="N617">
            <v>32000</v>
          </cell>
          <cell r="O617">
            <v>0</v>
          </cell>
          <cell r="P617">
            <v>32000</v>
          </cell>
          <cell r="Q617" t="str">
            <v>Pieza</v>
          </cell>
          <cell r="R617">
            <v>8</v>
          </cell>
        </row>
        <row r="618">
          <cell r="B618" t="str">
            <v>147500052005291003</v>
          </cell>
          <cell r="C618">
            <v>2023</v>
          </cell>
          <cell r="D618">
            <v>20</v>
          </cell>
          <cell r="E618">
            <v>1</v>
          </cell>
          <cell r="F618">
            <v>4</v>
          </cell>
          <cell r="G618">
            <v>7</v>
          </cell>
          <cell r="H618">
            <v>5000</v>
          </cell>
          <cell r="I618">
            <v>5200</v>
          </cell>
          <cell r="J618">
            <v>529</v>
          </cell>
          <cell r="K618">
            <v>1003</v>
          </cell>
          <cell r="M618" t="str">
            <v>Bajo</v>
          </cell>
          <cell r="N618">
            <v>0</v>
          </cell>
          <cell r="O618">
            <v>0</v>
          </cell>
          <cell r="P618">
            <v>0</v>
          </cell>
          <cell r="Q618" t="str">
            <v>Pieza</v>
          </cell>
        </row>
        <row r="619">
          <cell r="B619" t="str">
            <v>147500052005291004</v>
          </cell>
          <cell r="C619">
            <v>2023</v>
          </cell>
          <cell r="D619">
            <v>20</v>
          </cell>
          <cell r="E619">
            <v>1</v>
          </cell>
          <cell r="F619">
            <v>4</v>
          </cell>
          <cell r="G619">
            <v>7</v>
          </cell>
          <cell r="H619">
            <v>5000</v>
          </cell>
          <cell r="I619">
            <v>5200</v>
          </cell>
          <cell r="J619">
            <v>529</v>
          </cell>
          <cell r="K619">
            <v>1004</v>
          </cell>
          <cell r="M619" t="str">
            <v>Batería</v>
          </cell>
          <cell r="N619">
            <v>0</v>
          </cell>
          <cell r="O619">
            <v>0</v>
          </cell>
          <cell r="P619">
            <v>0</v>
          </cell>
          <cell r="Q619" t="str">
            <v>Pieza</v>
          </cell>
        </row>
        <row r="620">
          <cell r="B620" t="str">
            <v>147500052005291005</v>
          </cell>
          <cell r="C620">
            <v>2023</v>
          </cell>
          <cell r="D620">
            <v>20</v>
          </cell>
          <cell r="E620">
            <v>1</v>
          </cell>
          <cell r="F620">
            <v>4</v>
          </cell>
          <cell r="G620">
            <v>7</v>
          </cell>
          <cell r="H620">
            <v>5000</v>
          </cell>
          <cell r="I620">
            <v>5200</v>
          </cell>
          <cell r="J620">
            <v>529</v>
          </cell>
          <cell r="K620">
            <v>1005</v>
          </cell>
          <cell r="M620" t="str">
            <v>Tumbas</v>
          </cell>
          <cell r="N620">
            <v>0</v>
          </cell>
          <cell r="O620">
            <v>0</v>
          </cell>
          <cell r="P620">
            <v>0</v>
          </cell>
          <cell r="Q620" t="str">
            <v>Pieza</v>
          </cell>
        </row>
        <row r="621">
          <cell r="B621" t="str">
            <v>147500052005291006</v>
          </cell>
          <cell r="C621">
            <v>2023</v>
          </cell>
          <cell r="D621">
            <v>20</v>
          </cell>
          <cell r="E621">
            <v>1</v>
          </cell>
          <cell r="F621">
            <v>4</v>
          </cell>
          <cell r="G621">
            <v>7</v>
          </cell>
          <cell r="H621">
            <v>5000</v>
          </cell>
          <cell r="I621">
            <v>5200</v>
          </cell>
          <cell r="J621">
            <v>529</v>
          </cell>
          <cell r="K621">
            <v>1006</v>
          </cell>
          <cell r="M621" t="str">
            <v>Cajón</v>
          </cell>
          <cell r="N621">
            <v>35000</v>
          </cell>
          <cell r="O621">
            <v>0</v>
          </cell>
          <cell r="P621">
            <v>35000</v>
          </cell>
          <cell r="Q621" t="str">
            <v>Pieza</v>
          </cell>
          <cell r="R621">
            <v>15</v>
          </cell>
        </row>
        <row r="622">
          <cell r="B622" t="str">
            <v>147500052005291007</v>
          </cell>
          <cell r="C622">
            <v>2023</v>
          </cell>
          <cell r="D622">
            <v>20</v>
          </cell>
          <cell r="E622">
            <v>1</v>
          </cell>
          <cell r="F622">
            <v>4</v>
          </cell>
          <cell r="G622">
            <v>7</v>
          </cell>
          <cell r="H622">
            <v>5000</v>
          </cell>
          <cell r="I622">
            <v>5200</v>
          </cell>
          <cell r="J622">
            <v>529</v>
          </cell>
          <cell r="K622">
            <v>1007</v>
          </cell>
          <cell r="M622" t="str">
            <v>Güiro</v>
          </cell>
          <cell r="N622">
            <v>0</v>
          </cell>
          <cell r="O622">
            <v>0</v>
          </cell>
          <cell r="P622">
            <v>0</v>
          </cell>
          <cell r="Q622" t="str">
            <v>Pieza</v>
          </cell>
        </row>
        <row r="623">
          <cell r="B623" t="str">
            <v>147500052005291008</v>
          </cell>
          <cell r="C623">
            <v>2023</v>
          </cell>
          <cell r="D623">
            <v>20</v>
          </cell>
          <cell r="E623">
            <v>1</v>
          </cell>
          <cell r="F623">
            <v>4</v>
          </cell>
          <cell r="G623">
            <v>7</v>
          </cell>
          <cell r="H623">
            <v>5000</v>
          </cell>
          <cell r="I623">
            <v>5200</v>
          </cell>
          <cell r="J623">
            <v>529</v>
          </cell>
          <cell r="K623">
            <v>1008</v>
          </cell>
          <cell r="M623" t="str">
            <v>Bocina</v>
          </cell>
          <cell r="N623">
            <v>0</v>
          </cell>
          <cell r="O623">
            <v>0</v>
          </cell>
          <cell r="P623">
            <v>0</v>
          </cell>
          <cell r="Q623" t="str">
            <v>Pieza</v>
          </cell>
        </row>
        <row r="624">
          <cell r="B624" t="str">
            <v>147500052005291009</v>
          </cell>
          <cell r="C624">
            <v>2023</v>
          </cell>
          <cell r="D624">
            <v>20</v>
          </cell>
          <cell r="E624">
            <v>1</v>
          </cell>
          <cell r="F624">
            <v>4</v>
          </cell>
          <cell r="G624">
            <v>7</v>
          </cell>
          <cell r="H624">
            <v>5000</v>
          </cell>
          <cell r="I624">
            <v>5200</v>
          </cell>
          <cell r="J624">
            <v>529</v>
          </cell>
          <cell r="K624">
            <v>1009</v>
          </cell>
          <cell r="M624" t="str">
            <v>Micrófono</v>
          </cell>
          <cell r="N624">
            <v>0</v>
          </cell>
          <cell r="O624">
            <v>0</v>
          </cell>
          <cell r="P624">
            <v>0</v>
          </cell>
          <cell r="Q624" t="str">
            <v>Pieza</v>
          </cell>
        </row>
        <row r="625">
          <cell r="B625" t="str">
            <v>147500052005291010</v>
          </cell>
          <cell r="C625">
            <v>2023</v>
          </cell>
          <cell r="D625">
            <v>20</v>
          </cell>
          <cell r="E625">
            <v>1</v>
          </cell>
          <cell r="F625">
            <v>4</v>
          </cell>
          <cell r="G625">
            <v>7</v>
          </cell>
          <cell r="H625">
            <v>5000</v>
          </cell>
          <cell r="I625">
            <v>5200</v>
          </cell>
          <cell r="J625">
            <v>529</v>
          </cell>
          <cell r="K625">
            <v>1010</v>
          </cell>
          <cell r="M625" t="str">
            <v>Consola</v>
          </cell>
          <cell r="N625">
            <v>0</v>
          </cell>
          <cell r="O625">
            <v>0</v>
          </cell>
          <cell r="P625">
            <v>0</v>
          </cell>
          <cell r="Q625" t="str">
            <v>Pieza</v>
          </cell>
        </row>
        <row r="626">
          <cell r="B626" t="str">
            <v>14750005500</v>
          </cell>
          <cell r="C626">
            <v>2023</v>
          </cell>
          <cell r="D626">
            <v>20</v>
          </cell>
          <cell r="E626">
            <v>1</v>
          </cell>
          <cell r="F626">
            <v>4</v>
          </cell>
          <cell r="G626">
            <v>7</v>
          </cell>
          <cell r="H626">
            <v>5000</v>
          </cell>
          <cell r="I626">
            <v>5500</v>
          </cell>
          <cell r="K626" t="str">
            <v/>
          </cell>
          <cell r="M626" t="str">
            <v>Equipo de Defensa y Seguridad</v>
          </cell>
          <cell r="N626">
            <v>0</v>
          </cell>
          <cell r="O626">
            <v>0</v>
          </cell>
          <cell r="P626">
            <v>0</v>
          </cell>
        </row>
        <row r="627">
          <cell r="B627" t="str">
            <v>14750005500551</v>
          </cell>
          <cell r="C627">
            <v>2023</v>
          </cell>
          <cell r="D627">
            <v>20</v>
          </cell>
          <cell r="E627">
            <v>1</v>
          </cell>
          <cell r="F627">
            <v>4</v>
          </cell>
          <cell r="G627">
            <v>7</v>
          </cell>
          <cell r="H627">
            <v>5000</v>
          </cell>
          <cell r="I627">
            <v>5500</v>
          </cell>
          <cell r="J627">
            <v>551</v>
          </cell>
          <cell r="M627" t="str">
            <v>Equipo de defensa y seguridad</v>
          </cell>
          <cell r="N627">
            <v>0</v>
          </cell>
          <cell r="O627">
            <v>0</v>
          </cell>
          <cell r="P627">
            <v>0</v>
          </cell>
        </row>
        <row r="628">
          <cell r="B628" t="str">
            <v>147500055005511</v>
          </cell>
          <cell r="C628">
            <v>2023</v>
          </cell>
          <cell r="D628">
            <v>20</v>
          </cell>
          <cell r="E628">
            <v>1</v>
          </cell>
          <cell r="F628">
            <v>4</v>
          </cell>
          <cell r="G628">
            <v>7</v>
          </cell>
          <cell r="H628">
            <v>5000</v>
          </cell>
          <cell r="I628">
            <v>5500</v>
          </cell>
          <cell r="J628">
            <v>551</v>
          </cell>
          <cell r="K628">
            <v>1</v>
          </cell>
          <cell r="M628" t="str">
            <v>Torre móvil de vigilancia</v>
          </cell>
          <cell r="N628">
            <v>0</v>
          </cell>
          <cell r="O628">
            <v>0</v>
          </cell>
          <cell r="P628">
            <v>0</v>
          </cell>
          <cell r="Q628" t="str">
            <v>Pieza</v>
          </cell>
        </row>
        <row r="629">
          <cell r="B629" t="str">
            <v>14750005600</v>
          </cell>
          <cell r="C629">
            <v>2023</v>
          </cell>
          <cell r="D629">
            <v>20</v>
          </cell>
          <cell r="E629">
            <v>1</v>
          </cell>
          <cell r="F629">
            <v>4</v>
          </cell>
          <cell r="G629">
            <v>7</v>
          </cell>
          <cell r="H629">
            <v>5000</v>
          </cell>
          <cell r="I629">
            <v>5600</v>
          </cell>
          <cell r="K629" t="str">
            <v/>
          </cell>
          <cell r="M629" t="str">
            <v>Maquinaria, Otros Equipos y Herramientas</v>
          </cell>
          <cell r="N629">
            <v>0</v>
          </cell>
          <cell r="O629">
            <v>0</v>
          </cell>
          <cell r="P629">
            <v>0</v>
          </cell>
        </row>
        <row r="630">
          <cell r="B630" t="str">
            <v>14750005600565</v>
          </cell>
          <cell r="C630">
            <v>2023</v>
          </cell>
          <cell r="D630">
            <v>20</v>
          </cell>
          <cell r="E630">
            <v>1</v>
          </cell>
          <cell r="F630">
            <v>4</v>
          </cell>
          <cell r="G630">
            <v>7</v>
          </cell>
          <cell r="H630">
            <v>5000</v>
          </cell>
          <cell r="I630">
            <v>5600</v>
          </cell>
          <cell r="J630">
            <v>565</v>
          </cell>
          <cell r="M630" t="str">
            <v>Equipo de comunicación y telecomunicación</v>
          </cell>
          <cell r="N630">
            <v>0</v>
          </cell>
          <cell r="O630">
            <v>0</v>
          </cell>
          <cell r="P630">
            <v>0</v>
          </cell>
        </row>
        <row r="631">
          <cell r="B631" t="str">
            <v>147500056005651</v>
          </cell>
          <cell r="C631">
            <v>2023</v>
          </cell>
          <cell r="D631">
            <v>20</v>
          </cell>
          <cell r="E631">
            <v>1</v>
          </cell>
          <cell r="F631">
            <v>4</v>
          </cell>
          <cell r="G631">
            <v>7</v>
          </cell>
          <cell r="H631">
            <v>5000</v>
          </cell>
          <cell r="I631">
            <v>5600</v>
          </cell>
          <cell r="J631">
            <v>565</v>
          </cell>
          <cell r="K631">
            <v>1</v>
          </cell>
          <cell r="M631" t="str">
            <v>Botón de pánico</v>
          </cell>
          <cell r="N631">
            <v>0</v>
          </cell>
          <cell r="O631">
            <v>0</v>
          </cell>
          <cell r="P631">
            <v>0</v>
          </cell>
          <cell r="Q631" t="str">
            <v>Pieza</v>
          </cell>
        </row>
        <row r="632">
          <cell r="B632" t="str">
            <v>147500056005652</v>
          </cell>
          <cell r="C632">
            <v>2023</v>
          </cell>
          <cell r="D632">
            <v>20</v>
          </cell>
          <cell r="E632">
            <v>1</v>
          </cell>
          <cell r="F632">
            <v>4</v>
          </cell>
          <cell r="G632">
            <v>7</v>
          </cell>
          <cell r="H632">
            <v>5000</v>
          </cell>
          <cell r="I632">
            <v>5600</v>
          </cell>
          <cell r="J632">
            <v>565</v>
          </cell>
          <cell r="K632">
            <v>2</v>
          </cell>
          <cell r="M632" t="str">
            <v>Equipo de GPS</v>
          </cell>
          <cell r="N632">
            <v>0</v>
          </cell>
          <cell r="O632">
            <v>0</v>
          </cell>
          <cell r="P632">
            <v>0</v>
          </cell>
          <cell r="Q632" t="str">
            <v>Pieza</v>
          </cell>
        </row>
        <row r="633">
          <cell r="B633" t="str">
            <v>147500056005653</v>
          </cell>
          <cell r="C633">
            <v>2023</v>
          </cell>
          <cell r="D633">
            <v>20</v>
          </cell>
          <cell r="E633">
            <v>1</v>
          </cell>
          <cell r="F633">
            <v>4</v>
          </cell>
          <cell r="G633">
            <v>7</v>
          </cell>
          <cell r="H633">
            <v>5000</v>
          </cell>
          <cell r="I633">
            <v>5600</v>
          </cell>
          <cell r="J633">
            <v>565</v>
          </cell>
          <cell r="K633">
            <v>3</v>
          </cell>
          <cell r="M633" t="str">
            <v>Radio base</v>
          </cell>
          <cell r="N633">
            <v>0</v>
          </cell>
          <cell r="O633">
            <v>0</v>
          </cell>
          <cell r="P633">
            <v>0</v>
          </cell>
          <cell r="Q633" t="str">
            <v>Pieza</v>
          </cell>
        </row>
        <row r="634">
          <cell r="B634" t="str">
            <v>147500056005654</v>
          </cell>
          <cell r="C634">
            <v>2023</v>
          </cell>
          <cell r="D634">
            <v>20</v>
          </cell>
          <cell r="E634">
            <v>1</v>
          </cell>
          <cell r="F634">
            <v>4</v>
          </cell>
          <cell r="G634">
            <v>7</v>
          </cell>
          <cell r="H634">
            <v>5000</v>
          </cell>
          <cell r="I634">
            <v>5600</v>
          </cell>
          <cell r="J634">
            <v>565</v>
          </cell>
          <cell r="K634">
            <v>4</v>
          </cell>
          <cell r="M634" t="str">
            <v>Radio portátil</v>
          </cell>
          <cell r="N634">
            <v>0</v>
          </cell>
          <cell r="O634">
            <v>0</v>
          </cell>
          <cell r="P634">
            <v>0</v>
          </cell>
          <cell r="Q634" t="str">
            <v>Pieza</v>
          </cell>
        </row>
        <row r="635">
          <cell r="B635" t="str">
            <v>14750005900</v>
          </cell>
          <cell r="C635">
            <v>2023</v>
          </cell>
          <cell r="D635">
            <v>20</v>
          </cell>
          <cell r="E635">
            <v>1</v>
          </cell>
          <cell r="F635">
            <v>4</v>
          </cell>
          <cell r="G635">
            <v>7</v>
          </cell>
          <cell r="H635">
            <v>5000</v>
          </cell>
          <cell r="I635">
            <v>5900</v>
          </cell>
          <cell r="K635" t="str">
            <v/>
          </cell>
          <cell r="M635" t="str">
            <v>Activos Intangibles</v>
          </cell>
          <cell r="N635">
            <v>0</v>
          </cell>
          <cell r="O635">
            <v>0</v>
          </cell>
          <cell r="P635">
            <v>0</v>
          </cell>
        </row>
        <row r="636">
          <cell r="B636" t="str">
            <v>14750005900591</v>
          </cell>
          <cell r="C636">
            <v>2023</v>
          </cell>
          <cell r="D636">
            <v>20</v>
          </cell>
          <cell r="E636">
            <v>1</v>
          </cell>
          <cell r="F636">
            <v>4</v>
          </cell>
          <cell r="G636">
            <v>7</v>
          </cell>
          <cell r="H636">
            <v>5000</v>
          </cell>
          <cell r="I636">
            <v>5900</v>
          </cell>
          <cell r="J636">
            <v>591</v>
          </cell>
          <cell r="M636" t="str">
            <v>Software</v>
          </cell>
          <cell r="N636">
            <v>0</v>
          </cell>
          <cell r="O636">
            <v>0</v>
          </cell>
          <cell r="P636">
            <v>0</v>
          </cell>
        </row>
        <row r="637">
          <cell r="B637" t="str">
            <v>147500059005911</v>
          </cell>
          <cell r="C637">
            <v>2023</v>
          </cell>
          <cell r="D637">
            <v>20</v>
          </cell>
          <cell r="E637">
            <v>1</v>
          </cell>
          <cell r="F637">
            <v>4</v>
          </cell>
          <cell r="G637">
            <v>7</v>
          </cell>
          <cell r="H637">
            <v>5000</v>
          </cell>
          <cell r="I637">
            <v>5900</v>
          </cell>
          <cell r="J637">
            <v>591</v>
          </cell>
          <cell r="K637">
            <v>1</v>
          </cell>
          <cell r="M637" t="str">
            <v>Software</v>
          </cell>
          <cell r="N637">
            <v>0</v>
          </cell>
          <cell r="O637">
            <v>0</v>
          </cell>
          <cell r="P637">
            <v>0</v>
          </cell>
          <cell r="Q637" t="str">
            <v>Servicio</v>
          </cell>
        </row>
        <row r="638">
          <cell r="B638" t="str">
            <v>14750005900597</v>
          </cell>
          <cell r="C638">
            <v>2023</v>
          </cell>
          <cell r="D638">
            <v>20</v>
          </cell>
          <cell r="E638">
            <v>1</v>
          </cell>
          <cell r="F638">
            <v>4</v>
          </cell>
          <cell r="G638">
            <v>7</v>
          </cell>
          <cell r="H638">
            <v>5000</v>
          </cell>
          <cell r="I638">
            <v>5900</v>
          </cell>
          <cell r="J638">
            <v>597</v>
          </cell>
          <cell r="M638" t="str">
            <v>Licencias informáticas e intelectuales</v>
          </cell>
          <cell r="N638">
            <v>0</v>
          </cell>
          <cell r="O638">
            <v>0</v>
          </cell>
          <cell r="P638">
            <v>0</v>
          </cell>
        </row>
        <row r="639">
          <cell r="B639" t="str">
            <v>147500059005971</v>
          </cell>
          <cell r="C639">
            <v>2023</v>
          </cell>
          <cell r="D639">
            <v>20</v>
          </cell>
          <cell r="E639">
            <v>1</v>
          </cell>
          <cell r="F639">
            <v>4</v>
          </cell>
          <cell r="G639">
            <v>7</v>
          </cell>
          <cell r="H639">
            <v>5000</v>
          </cell>
          <cell r="I639">
            <v>5900</v>
          </cell>
          <cell r="J639">
            <v>597</v>
          </cell>
          <cell r="K639">
            <v>1</v>
          </cell>
          <cell r="M639" t="str">
            <v>Licencias</v>
          </cell>
          <cell r="N639">
            <v>0</v>
          </cell>
          <cell r="O639">
            <v>0</v>
          </cell>
          <cell r="P639">
            <v>0</v>
          </cell>
          <cell r="Q639" t="str">
            <v>Licencia</v>
          </cell>
        </row>
        <row r="640">
          <cell r="B640" t="str">
            <v xml:space="preserve">148 </v>
          </cell>
          <cell r="C640">
            <v>2023</v>
          </cell>
          <cell r="D640">
            <v>20</v>
          </cell>
          <cell r="E640">
            <v>1</v>
          </cell>
          <cell r="F640">
            <v>4</v>
          </cell>
          <cell r="G640">
            <v>8</v>
          </cell>
          <cell r="I640" t="str">
            <v xml:space="preserve"> </v>
          </cell>
          <cell r="K640" t="str">
            <v/>
          </cell>
          <cell r="M640" t="str">
            <v>Impulso a la mejoría del control de gestión, supervisión y seguimiento de los reportes a la policía</v>
          </cell>
          <cell r="N640">
            <v>0</v>
          </cell>
          <cell r="O640">
            <v>0</v>
          </cell>
          <cell r="P640">
            <v>0</v>
          </cell>
        </row>
        <row r="641">
          <cell r="B641" t="str">
            <v>1483000</v>
          </cell>
          <cell r="C641">
            <v>2023</v>
          </cell>
          <cell r="D641">
            <v>20</v>
          </cell>
          <cell r="E641">
            <v>1</v>
          </cell>
          <cell r="F641">
            <v>4</v>
          </cell>
          <cell r="G641">
            <v>8</v>
          </cell>
          <cell r="H641">
            <v>3000</v>
          </cell>
          <cell r="M641" t="str">
            <v>Servicios Generales</v>
          </cell>
          <cell r="N641">
            <v>0</v>
          </cell>
          <cell r="O641">
            <v>0</v>
          </cell>
          <cell r="P641">
            <v>0</v>
          </cell>
        </row>
        <row r="642">
          <cell r="B642" t="str">
            <v>14830003100</v>
          </cell>
          <cell r="C642">
            <v>2023</v>
          </cell>
          <cell r="D642">
            <v>20</v>
          </cell>
          <cell r="E642">
            <v>1</v>
          </cell>
          <cell r="F642">
            <v>4</v>
          </cell>
          <cell r="G642">
            <v>8</v>
          </cell>
          <cell r="H642">
            <v>3000</v>
          </cell>
          <cell r="I642">
            <v>3100</v>
          </cell>
          <cell r="K642" t="str">
            <v/>
          </cell>
          <cell r="M642" t="str">
            <v>Servicios Básicos</v>
          </cell>
          <cell r="N642">
            <v>0</v>
          </cell>
          <cell r="O642">
            <v>0</v>
          </cell>
          <cell r="P642">
            <v>0</v>
          </cell>
        </row>
        <row r="643">
          <cell r="B643" t="str">
            <v>14830003100319</v>
          </cell>
          <cell r="C643">
            <v>2023</v>
          </cell>
          <cell r="D643">
            <v>20</v>
          </cell>
          <cell r="E643">
            <v>1</v>
          </cell>
          <cell r="F643">
            <v>4</v>
          </cell>
          <cell r="G643">
            <v>8</v>
          </cell>
          <cell r="H643">
            <v>3000</v>
          </cell>
          <cell r="I643">
            <v>3100</v>
          </cell>
          <cell r="J643">
            <v>319</v>
          </cell>
          <cell r="M643" t="str">
            <v>Servicios integrales y otros servicios</v>
          </cell>
          <cell r="N643">
            <v>0</v>
          </cell>
          <cell r="O643">
            <v>0</v>
          </cell>
          <cell r="P643">
            <v>0</v>
          </cell>
        </row>
        <row r="644">
          <cell r="B644" t="str">
            <v>148300031003191</v>
          </cell>
          <cell r="C644">
            <v>2023</v>
          </cell>
          <cell r="D644">
            <v>20</v>
          </cell>
          <cell r="E644">
            <v>1</v>
          </cell>
          <cell r="F644">
            <v>4</v>
          </cell>
          <cell r="G644">
            <v>8</v>
          </cell>
          <cell r="H644">
            <v>3000</v>
          </cell>
          <cell r="I644">
            <v>3100</v>
          </cell>
          <cell r="J644">
            <v>319</v>
          </cell>
          <cell r="K644">
            <v>1</v>
          </cell>
          <cell r="M644" t="str">
            <v>Servicios integrales de telecomunicación</v>
          </cell>
          <cell r="N644">
            <v>0</v>
          </cell>
          <cell r="O644">
            <v>0</v>
          </cell>
          <cell r="P644">
            <v>0</v>
          </cell>
          <cell r="Q644" t="str">
            <v>Servicio</v>
          </cell>
        </row>
        <row r="645">
          <cell r="B645" t="str">
            <v>1485000</v>
          </cell>
          <cell r="C645">
            <v>2023</v>
          </cell>
          <cell r="D645">
            <v>20</v>
          </cell>
          <cell r="E645">
            <v>1</v>
          </cell>
          <cell r="F645">
            <v>4</v>
          </cell>
          <cell r="G645">
            <v>8</v>
          </cell>
          <cell r="H645">
            <v>5000</v>
          </cell>
          <cell r="M645" t="str">
            <v>Bienes Muebles, Inmuebles e Intangibles</v>
          </cell>
          <cell r="N645">
            <v>0</v>
          </cell>
          <cell r="O645">
            <v>0</v>
          </cell>
          <cell r="P645">
            <v>0</v>
          </cell>
        </row>
        <row r="646">
          <cell r="B646" t="str">
            <v>14850005100</v>
          </cell>
          <cell r="C646">
            <v>2023</v>
          </cell>
          <cell r="D646">
            <v>20</v>
          </cell>
          <cell r="E646">
            <v>1</v>
          </cell>
          <cell r="F646">
            <v>4</v>
          </cell>
          <cell r="G646">
            <v>8</v>
          </cell>
          <cell r="H646">
            <v>5000</v>
          </cell>
          <cell r="I646">
            <v>5100</v>
          </cell>
          <cell r="K646" t="str">
            <v/>
          </cell>
          <cell r="M646" t="str">
            <v>Mobiliario y Equipo de Administración</v>
          </cell>
          <cell r="N646">
            <v>0</v>
          </cell>
          <cell r="O646">
            <v>0</v>
          </cell>
          <cell r="P646">
            <v>0</v>
          </cell>
        </row>
        <row r="647">
          <cell r="B647" t="str">
            <v>14850005100511</v>
          </cell>
          <cell r="C647">
            <v>2023</v>
          </cell>
          <cell r="D647">
            <v>20</v>
          </cell>
          <cell r="E647">
            <v>1</v>
          </cell>
          <cell r="F647">
            <v>4</v>
          </cell>
          <cell r="G647">
            <v>8</v>
          </cell>
          <cell r="H647">
            <v>5000</v>
          </cell>
          <cell r="I647">
            <v>5100</v>
          </cell>
          <cell r="J647">
            <v>511</v>
          </cell>
          <cell r="M647" t="str">
            <v>Muebles de oficina y estantería</v>
          </cell>
          <cell r="N647">
            <v>0</v>
          </cell>
          <cell r="O647">
            <v>0</v>
          </cell>
          <cell r="P647">
            <v>0</v>
          </cell>
        </row>
        <row r="648">
          <cell r="B648" t="str">
            <v>148500051005111</v>
          </cell>
          <cell r="C648">
            <v>2023</v>
          </cell>
          <cell r="D648">
            <v>20</v>
          </cell>
          <cell r="E648">
            <v>1</v>
          </cell>
          <cell r="F648">
            <v>4</v>
          </cell>
          <cell r="G648">
            <v>8</v>
          </cell>
          <cell r="H648">
            <v>5000</v>
          </cell>
          <cell r="I648">
            <v>5100</v>
          </cell>
          <cell r="J648">
            <v>511</v>
          </cell>
          <cell r="K648">
            <v>1</v>
          </cell>
          <cell r="M648" t="str">
            <v>Computadora de escritorio</v>
          </cell>
          <cell r="N648">
            <v>0</v>
          </cell>
          <cell r="O648">
            <v>0</v>
          </cell>
          <cell r="P648">
            <v>0</v>
          </cell>
          <cell r="Q648" t="str">
            <v>Equipo/ Pieza</v>
          </cell>
        </row>
        <row r="649">
          <cell r="B649" t="str">
            <v>148500051005112</v>
          </cell>
          <cell r="C649">
            <v>2023</v>
          </cell>
          <cell r="D649">
            <v>20</v>
          </cell>
          <cell r="E649">
            <v>1</v>
          </cell>
          <cell r="F649">
            <v>4</v>
          </cell>
          <cell r="G649">
            <v>8</v>
          </cell>
          <cell r="H649">
            <v>5000</v>
          </cell>
          <cell r="I649">
            <v>5100</v>
          </cell>
          <cell r="J649">
            <v>511</v>
          </cell>
          <cell r="K649">
            <v>2</v>
          </cell>
          <cell r="M649" t="str">
            <v>Equipo de seguridad informática (firewall, IPS, Antispam)</v>
          </cell>
          <cell r="N649">
            <v>0</v>
          </cell>
          <cell r="O649">
            <v>0</v>
          </cell>
          <cell r="P649">
            <v>0</v>
          </cell>
          <cell r="Q649" t="str">
            <v>Equipo/ Pieza</v>
          </cell>
        </row>
        <row r="650">
          <cell r="B650" t="str">
            <v>148500051005113</v>
          </cell>
          <cell r="C650">
            <v>2023</v>
          </cell>
          <cell r="D650">
            <v>20</v>
          </cell>
          <cell r="E650">
            <v>1</v>
          </cell>
          <cell r="F650">
            <v>4</v>
          </cell>
          <cell r="G650">
            <v>8</v>
          </cell>
          <cell r="H650">
            <v>5000</v>
          </cell>
          <cell r="I650">
            <v>5100</v>
          </cell>
          <cell r="J650">
            <v>511</v>
          </cell>
          <cell r="K650">
            <v>3</v>
          </cell>
          <cell r="M650" t="str">
            <v>Servidor de computo</v>
          </cell>
          <cell r="N650">
            <v>0</v>
          </cell>
          <cell r="O650">
            <v>0</v>
          </cell>
          <cell r="P650">
            <v>0</v>
          </cell>
          <cell r="Q650" t="str">
            <v>Equipo/ Pieza</v>
          </cell>
        </row>
        <row r="651">
          <cell r="B651" t="str">
            <v>148500051005114</v>
          </cell>
          <cell r="C651">
            <v>2023</v>
          </cell>
          <cell r="D651">
            <v>20</v>
          </cell>
          <cell r="E651">
            <v>1</v>
          </cell>
          <cell r="F651">
            <v>4</v>
          </cell>
          <cell r="G651">
            <v>8</v>
          </cell>
          <cell r="H651">
            <v>5000</v>
          </cell>
          <cell r="I651">
            <v>5100</v>
          </cell>
          <cell r="J651">
            <v>511</v>
          </cell>
          <cell r="K651">
            <v>4</v>
          </cell>
          <cell r="M651" t="str">
            <v>Unidad de protección y respaldo de energía (UPS)</v>
          </cell>
          <cell r="N651">
            <v>0</v>
          </cell>
          <cell r="O651">
            <v>0</v>
          </cell>
          <cell r="P651">
            <v>0</v>
          </cell>
          <cell r="Q651" t="str">
            <v>Equipo/ Pieza</v>
          </cell>
        </row>
        <row r="652">
          <cell r="B652" t="str">
            <v>2</v>
          </cell>
          <cell r="C652">
            <v>2023</v>
          </cell>
          <cell r="D652">
            <v>20</v>
          </cell>
          <cell r="E652">
            <v>2</v>
          </cell>
          <cell r="K652" t="str">
            <v/>
          </cell>
          <cell r="M652" t="str">
            <v>Fortalecer el diseño e implementación de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v>
          </cell>
          <cell r="N652">
            <v>1041126</v>
          </cell>
          <cell r="O652">
            <v>680526</v>
          </cell>
          <cell r="P652">
            <v>1721652</v>
          </cell>
        </row>
        <row r="653">
          <cell r="B653" t="str">
            <v>25</v>
          </cell>
          <cell r="C653">
            <v>2023</v>
          </cell>
          <cell r="D653">
            <v>20</v>
          </cell>
          <cell r="E653">
            <v>2</v>
          </cell>
          <cell r="F653">
            <v>5</v>
          </cell>
          <cell r="K653" t="str">
            <v/>
          </cell>
          <cell r="M653" t="str">
            <v>Prevención de la violencia y del delito conforme al Modelo Nacional de Policía y Justicia Cívica</v>
          </cell>
          <cell r="N653">
            <v>0</v>
          </cell>
          <cell r="O653">
            <v>0</v>
          </cell>
          <cell r="P653">
            <v>0</v>
          </cell>
        </row>
        <row r="654">
          <cell r="B654" t="str">
            <v>259</v>
          </cell>
          <cell r="C654">
            <v>2023</v>
          </cell>
          <cell r="D654">
            <v>20</v>
          </cell>
          <cell r="E654">
            <v>2</v>
          </cell>
          <cell r="F654">
            <v>5</v>
          </cell>
          <cell r="G654">
            <v>9</v>
          </cell>
          <cell r="K654" t="str">
            <v/>
          </cell>
          <cell r="M654" t="str">
            <v>Prevención de la violencia y la delincuencia, proceso generador de paz y proceso para la atención de la delincuencia juvenil</v>
          </cell>
          <cell r="N654">
            <v>0</v>
          </cell>
          <cell r="O654">
            <v>0</v>
          </cell>
          <cell r="P654">
            <v>0</v>
          </cell>
        </row>
        <row r="655">
          <cell r="B655" t="str">
            <v>2593000</v>
          </cell>
          <cell r="C655">
            <v>2023</v>
          </cell>
          <cell r="D655">
            <v>20</v>
          </cell>
          <cell r="E655">
            <v>2</v>
          </cell>
          <cell r="F655">
            <v>5</v>
          </cell>
          <cell r="G655">
            <v>9</v>
          </cell>
          <cell r="H655">
            <v>3000</v>
          </cell>
          <cell r="K655" t="str">
            <v/>
          </cell>
          <cell r="M655" t="str">
            <v>Servicios Generales</v>
          </cell>
          <cell r="N655">
            <v>0</v>
          </cell>
          <cell r="O655">
            <v>0</v>
          </cell>
          <cell r="P655">
            <v>0</v>
          </cell>
        </row>
        <row r="656">
          <cell r="B656" t="str">
            <v>25930003300</v>
          </cell>
          <cell r="C656">
            <v>2023</v>
          </cell>
          <cell r="D656">
            <v>20</v>
          </cell>
          <cell r="E656">
            <v>2</v>
          </cell>
          <cell r="F656">
            <v>5</v>
          </cell>
          <cell r="G656">
            <v>9</v>
          </cell>
          <cell r="H656">
            <v>3000</v>
          </cell>
          <cell r="I656">
            <v>3300</v>
          </cell>
          <cell r="K656" t="str">
            <v/>
          </cell>
          <cell r="M656" t="str">
            <v>Servicios Profesionales, Científicos, Técnicos y Otros Servicios</v>
          </cell>
          <cell r="N656">
            <v>0</v>
          </cell>
          <cell r="O656">
            <v>0</v>
          </cell>
          <cell r="P656">
            <v>0</v>
          </cell>
        </row>
        <row r="657">
          <cell r="B657" t="str">
            <v>25930003300335</v>
          </cell>
          <cell r="C657">
            <v>2023</v>
          </cell>
          <cell r="D657">
            <v>20</v>
          </cell>
          <cell r="E657">
            <v>2</v>
          </cell>
          <cell r="F657">
            <v>5</v>
          </cell>
          <cell r="G657">
            <v>9</v>
          </cell>
          <cell r="H657">
            <v>3000</v>
          </cell>
          <cell r="I657">
            <v>3300</v>
          </cell>
          <cell r="J657">
            <v>335</v>
          </cell>
          <cell r="M657" t="str">
            <v>Servicios de investigación científica y desarrollo</v>
          </cell>
          <cell r="N657">
            <v>0</v>
          </cell>
          <cell r="O657">
            <v>0</v>
          </cell>
          <cell r="P657">
            <v>0</v>
          </cell>
        </row>
        <row r="658">
          <cell r="B658" t="str">
            <v>259300033003351</v>
          </cell>
          <cell r="C658">
            <v>2023</v>
          </cell>
          <cell r="D658">
            <v>20</v>
          </cell>
          <cell r="E658">
            <v>2</v>
          </cell>
          <cell r="F658">
            <v>5</v>
          </cell>
          <cell r="G658">
            <v>9</v>
          </cell>
          <cell r="H658">
            <v>3000</v>
          </cell>
          <cell r="I658">
            <v>3300</v>
          </cell>
          <cell r="J658">
            <v>335</v>
          </cell>
          <cell r="K658">
            <v>1</v>
          </cell>
          <cell r="M658" t="str">
            <v>Diagnóstico de violencia y seguridad escolar</v>
          </cell>
          <cell r="N658">
            <v>0</v>
          </cell>
          <cell r="O658">
            <v>0</v>
          </cell>
          <cell r="P658">
            <v>0</v>
          </cell>
          <cell r="Q658" t="str">
            <v xml:space="preserve">Proyecto </v>
          </cell>
        </row>
        <row r="659">
          <cell r="B659" t="str">
            <v>259300033003352</v>
          </cell>
          <cell r="C659">
            <v>2023</v>
          </cell>
          <cell r="D659">
            <v>20</v>
          </cell>
          <cell r="E659">
            <v>2</v>
          </cell>
          <cell r="F659">
            <v>5</v>
          </cell>
          <cell r="G659">
            <v>9</v>
          </cell>
          <cell r="H659">
            <v>3000</v>
          </cell>
          <cell r="I659">
            <v>3300</v>
          </cell>
          <cell r="J659">
            <v>335</v>
          </cell>
          <cell r="K659">
            <v>2</v>
          </cell>
          <cell r="M659" t="str">
            <v xml:space="preserve">Contextualización de problemáticas en jóvenes </v>
          </cell>
          <cell r="N659">
            <v>0</v>
          </cell>
          <cell r="O659">
            <v>0</v>
          </cell>
          <cell r="P659">
            <v>0</v>
          </cell>
          <cell r="Q659" t="str">
            <v xml:space="preserve">Proyecto </v>
          </cell>
        </row>
        <row r="660">
          <cell r="B660" t="str">
            <v>259300033003353</v>
          </cell>
          <cell r="C660">
            <v>2023</v>
          </cell>
          <cell r="D660">
            <v>20</v>
          </cell>
          <cell r="E660">
            <v>2</v>
          </cell>
          <cell r="F660">
            <v>5</v>
          </cell>
          <cell r="G660">
            <v>9</v>
          </cell>
          <cell r="H660">
            <v>3000</v>
          </cell>
          <cell r="I660">
            <v>3300</v>
          </cell>
          <cell r="J660">
            <v>335</v>
          </cell>
          <cell r="K660">
            <v>3</v>
          </cell>
          <cell r="M660" t="str">
            <v>Diagnóstico sobre violencia familiar y de género</v>
          </cell>
          <cell r="N660">
            <v>0</v>
          </cell>
          <cell r="O660">
            <v>0</v>
          </cell>
          <cell r="P660">
            <v>0</v>
          </cell>
          <cell r="Q660" t="str">
            <v xml:space="preserve">Proyecto </v>
          </cell>
        </row>
        <row r="661">
          <cell r="B661" t="str">
            <v>25930003300339</v>
          </cell>
          <cell r="C661">
            <v>2023</v>
          </cell>
          <cell r="D661">
            <v>20</v>
          </cell>
          <cell r="E661">
            <v>2</v>
          </cell>
          <cell r="F661">
            <v>5</v>
          </cell>
          <cell r="G661">
            <v>9</v>
          </cell>
          <cell r="H661">
            <v>3000</v>
          </cell>
          <cell r="I661">
            <v>3300</v>
          </cell>
          <cell r="J661">
            <v>339</v>
          </cell>
          <cell r="M661" t="str">
            <v>Servicios Profesionales, Científicos, Técnicos Integrales</v>
          </cell>
          <cell r="N661">
            <v>0</v>
          </cell>
          <cell r="O661">
            <v>0</v>
          </cell>
          <cell r="P661">
            <v>0</v>
          </cell>
        </row>
        <row r="662">
          <cell r="B662" t="str">
            <v>259300033003391</v>
          </cell>
          <cell r="C662">
            <v>2023</v>
          </cell>
          <cell r="D662">
            <v>20</v>
          </cell>
          <cell r="E662">
            <v>2</v>
          </cell>
          <cell r="F662">
            <v>5</v>
          </cell>
          <cell r="G662">
            <v>9</v>
          </cell>
          <cell r="H662">
            <v>3000</v>
          </cell>
          <cell r="I662">
            <v>3300</v>
          </cell>
          <cell r="J662">
            <v>339</v>
          </cell>
          <cell r="K662">
            <v>1</v>
          </cell>
          <cell r="M662" t="str">
            <v>Diagnósticos participativos</v>
          </cell>
          <cell r="N662">
            <v>0</v>
          </cell>
          <cell r="O662">
            <v>0</v>
          </cell>
          <cell r="P662">
            <v>0</v>
          </cell>
          <cell r="Q662" t="str">
            <v xml:space="preserve">Proyecto </v>
          </cell>
        </row>
        <row r="663">
          <cell r="B663" t="str">
            <v>259300033003393</v>
          </cell>
          <cell r="C663">
            <v>2023</v>
          </cell>
          <cell r="D663">
            <v>20</v>
          </cell>
          <cell r="E663">
            <v>2</v>
          </cell>
          <cell r="F663">
            <v>5</v>
          </cell>
          <cell r="G663">
            <v>9</v>
          </cell>
          <cell r="H663">
            <v>3000</v>
          </cell>
          <cell r="I663">
            <v>3300</v>
          </cell>
          <cell r="J663">
            <v>339</v>
          </cell>
          <cell r="K663">
            <v>3</v>
          </cell>
          <cell r="M663" t="str">
            <v>Participación Ciudadana para la construcción de paz.</v>
          </cell>
          <cell r="N663">
            <v>0</v>
          </cell>
          <cell r="O663">
            <v>0</v>
          </cell>
          <cell r="P663">
            <v>0</v>
          </cell>
          <cell r="Q663" t="str">
            <v xml:space="preserve">Proyecto </v>
          </cell>
        </row>
        <row r="664">
          <cell r="B664" t="str">
            <v>2595000</v>
          </cell>
          <cell r="C664">
            <v>2023</v>
          </cell>
          <cell r="D664">
            <v>20</v>
          </cell>
          <cell r="E664">
            <v>2</v>
          </cell>
          <cell r="F664">
            <v>5</v>
          </cell>
          <cell r="G664">
            <v>9</v>
          </cell>
          <cell r="H664">
            <v>5000</v>
          </cell>
          <cell r="M664" t="str">
            <v>Bienes Muebles, Inmuebles e Intangibles</v>
          </cell>
          <cell r="N664">
            <v>0</v>
          </cell>
          <cell r="O664">
            <v>0</v>
          </cell>
          <cell r="P664">
            <v>0</v>
          </cell>
        </row>
        <row r="665">
          <cell r="B665" t="str">
            <v>25950005100</v>
          </cell>
          <cell r="C665">
            <v>2023</v>
          </cell>
          <cell r="D665">
            <v>20</v>
          </cell>
          <cell r="E665">
            <v>2</v>
          </cell>
          <cell r="F665">
            <v>5</v>
          </cell>
          <cell r="G665">
            <v>9</v>
          </cell>
          <cell r="H665">
            <v>5000</v>
          </cell>
          <cell r="I665">
            <v>5100</v>
          </cell>
          <cell r="M665" t="str">
            <v>Mobiliario y Equipo de Administración</v>
          </cell>
          <cell r="N665">
            <v>0</v>
          </cell>
          <cell r="O665">
            <v>0</v>
          </cell>
          <cell r="P665">
            <v>0</v>
          </cell>
        </row>
        <row r="666">
          <cell r="B666" t="str">
            <v>25950005100511</v>
          </cell>
          <cell r="C666">
            <v>2023</v>
          </cell>
          <cell r="D666">
            <v>20</v>
          </cell>
          <cell r="E666">
            <v>2</v>
          </cell>
          <cell r="F666">
            <v>5</v>
          </cell>
          <cell r="G666">
            <v>9</v>
          </cell>
          <cell r="H666">
            <v>5000</v>
          </cell>
          <cell r="I666">
            <v>5100</v>
          </cell>
          <cell r="J666">
            <v>511</v>
          </cell>
          <cell r="M666" t="str">
            <v>Muebles de oficina y estantería</v>
          </cell>
          <cell r="N666">
            <v>0</v>
          </cell>
          <cell r="O666">
            <v>0</v>
          </cell>
          <cell r="P666">
            <v>0</v>
          </cell>
        </row>
        <row r="667">
          <cell r="B667" t="str">
            <v>259500051005111</v>
          </cell>
          <cell r="C667">
            <v>2023</v>
          </cell>
          <cell r="D667">
            <v>20</v>
          </cell>
          <cell r="E667">
            <v>2</v>
          </cell>
          <cell r="F667">
            <v>5</v>
          </cell>
          <cell r="G667">
            <v>9</v>
          </cell>
          <cell r="H667">
            <v>5000</v>
          </cell>
          <cell r="I667">
            <v>5100</v>
          </cell>
          <cell r="J667">
            <v>511</v>
          </cell>
          <cell r="K667">
            <v>1</v>
          </cell>
          <cell r="M667" t="str">
            <v>Equipamiento para Intervención</v>
          </cell>
          <cell r="N667">
            <v>0</v>
          </cell>
          <cell r="O667">
            <v>0</v>
          </cell>
          <cell r="P667">
            <v>0</v>
          </cell>
          <cell r="Q667" t="str">
            <v xml:space="preserve">Proyecto </v>
          </cell>
        </row>
        <row r="668">
          <cell r="B668" t="str">
            <v>25950005100515</v>
          </cell>
          <cell r="C668">
            <v>2023</v>
          </cell>
          <cell r="D668">
            <v>20</v>
          </cell>
          <cell r="E668">
            <v>2</v>
          </cell>
          <cell r="F668">
            <v>5</v>
          </cell>
          <cell r="G668">
            <v>9</v>
          </cell>
          <cell r="H668">
            <v>5000</v>
          </cell>
          <cell r="I668">
            <v>5100</v>
          </cell>
          <cell r="J668">
            <v>515</v>
          </cell>
          <cell r="M668" t="str">
            <v>Equipo de cómputo y de tecnologías de la información</v>
          </cell>
          <cell r="N668">
            <v>0</v>
          </cell>
          <cell r="O668">
            <v>0</v>
          </cell>
          <cell r="P668">
            <v>0</v>
          </cell>
        </row>
        <row r="669">
          <cell r="B669" t="str">
            <v>259500051005151</v>
          </cell>
          <cell r="C669">
            <v>2023</v>
          </cell>
          <cell r="D669">
            <v>20</v>
          </cell>
          <cell r="E669">
            <v>2</v>
          </cell>
          <cell r="F669">
            <v>5</v>
          </cell>
          <cell r="G669">
            <v>9</v>
          </cell>
          <cell r="H669">
            <v>5000</v>
          </cell>
          <cell r="I669">
            <v>5100</v>
          </cell>
          <cell r="J669">
            <v>515</v>
          </cell>
          <cell r="K669">
            <v>1</v>
          </cell>
          <cell r="M669" t="str">
            <v>Equipamiento para Intervención</v>
          </cell>
          <cell r="N669">
            <v>0</v>
          </cell>
          <cell r="O669">
            <v>0</v>
          </cell>
          <cell r="P669">
            <v>0</v>
          </cell>
          <cell r="Q669" t="str">
            <v xml:space="preserve">Proyecto </v>
          </cell>
        </row>
        <row r="670">
          <cell r="B670" t="str">
            <v>25950005200</v>
          </cell>
          <cell r="C670">
            <v>2023</v>
          </cell>
          <cell r="D670">
            <v>20</v>
          </cell>
          <cell r="E670">
            <v>2</v>
          </cell>
          <cell r="F670">
            <v>5</v>
          </cell>
          <cell r="G670">
            <v>9</v>
          </cell>
          <cell r="H670">
            <v>5000</v>
          </cell>
          <cell r="I670">
            <v>5200</v>
          </cell>
          <cell r="M670" t="str">
            <v>Mobiliario y Equipo Educacional y Recreativo</v>
          </cell>
          <cell r="N670">
            <v>0</v>
          </cell>
          <cell r="O670">
            <v>0</v>
          </cell>
          <cell r="P670">
            <v>0</v>
          </cell>
        </row>
        <row r="671">
          <cell r="B671" t="str">
            <v>25950005200521</v>
          </cell>
          <cell r="C671">
            <v>2023</v>
          </cell>
          <cell r="D671">
            <v>20</v>
          </cell>
          <cell r="E671">
            <v>2</v>
          </cell>
          <cell r="F671">
            <v>5</v>
          </cell>
          <cell r="G671">
            <v>9</v>
          </cell>
          <cell r="H671">
            <v>5000</v>
          </cell>
          <cell r="I671">
            <v>5200</v>
          </cell>
          <cell r="J671">
            <v>521</v>
          </cell>
          <cell r="M671" t="str">
            <v>Equipos y aparatos audiovisuales</v>
          </cell>
          <cell r="N671">
            <v>0</v>
          </cell>
          <cell r="O671">
            <v>0</v>
          </cell>
          <cell r="P671">
            <v>0</v>
          </cell>
        </row>
        <row r="672">
          <cell r="B672" t="str">
            <v>259500052005211</v>
          </cell>
          <cell r="C672">
            <v>2023</v>
          </cell>
          <cell r="D672">
            <v>20</v>
          </cell>
          <cell r="E672">
            <v>2</v>
          </cell>
          <cell r="F672">
            <v>5</v>
          </cell>
          <cell r="G672">
            <v>9</v>
          </cell>
          <cell r="H672">
            <v>5000</v>
          </cell>
          <cell r="I672">
            <v>5200</v>
          </cell>
          <cell r="J672">
            <v>521</v>
          </cell>
          <cell r="K672">
            <v>1</v>
          </cell>
          <cell r="M672" t="str">
            <v>Equipamiento para Intervención</v>
          </cell>
          <cell r="N672">
            <v>0</v>
          </cell>
          <cell r="O672">
            <v>0</v>
          </cell>
          <cell r="P672">
            <v>0</v>
          </cell>
          <cell r="Q672" t="str">
            <v xml:space="preserve">Proyecto </v>
          </cell>
        </row>
        <row r="673">
          <cell r="B673" t="str">
            <v>25950005200522</v>
          </cell>
          <cell r="C673">
            <v>2023</v>
          </cell>
          <cell r="D673">
            <v>20</v>
          </cell>
          <cell r="E673">
            <v>2</v>
          </cell>
          <cell r="F673">
            <v>5</v>
          </cell>
          <cell r="G673">
            <v>9</v>
          </cell>
          <cell r="H673">
            <v>5000</v>
          </cell>
          <cell r="I673">
            <v>5200</v>
          </cell>
          <cell r="J673">
            <v>522</v>
          </cell>
          <cell r="M673" t="str">
            <v>Aparatos deportivos</v>
          </cell>
          <cell r="N673">
            <v>0</v>
          </cell>
          <cell r="O673">
            <v>0</v>
          </cell>
          <cell r="P673">
            <v>0</v>
          </cell>
        </row>
        <row r="674">
          <cell r="B674" t="str">
            <v>259500052005221</v>
          </cell>
          <cell r="C674">
            <v>2023</v>
          </cell>
          <cell r="D674">
            <v>20</v>
          </cell>
          <cell r="E674">
            <v>2</v>
          </cell>
          <cell r="F674">
            <v>5</v>
          </cell>
          <cell r="G674">
            <v>9</v>
          </cell>
          <cell r="H674">
            <v>5000</v>
          </cell>
          <cell r="I674">
            <v>5200</v>
          </cell>
          <cell r="J674">
            <v>522</v>
          </cell>
          <cell r="K674">
            <v>1</v>
          </cell>
          <cell r="M674" t="str">
            <v>Equipamiento para Intervención</v>
          </cell>
          <cell r="N674">
            <v>0</v>
          </cell>
          <cell r="O674">
            <v>0</v>
          </cell>
          <cell r="P674">
            <v>0</v>
          </cell>
          <cell r="Q674" t="str">
            <v xml:space="preserve">Proyecto </v>
          </cell>
        </row>
        <row r="675">
          <cell r="B675" t="str">
            <v>25950005200529</v>
          </cell>
          <cell r="C675">
            <v>2023</v>
          </cell>
          <cell r="D675">
            <v>20</v>
          </cell>
          <cell r="E675">
            <v>2</v>
          </cell>
          <cell r="F675">
            <v>5</v>
          </cell>
          <cell r="G675">
            <v>9</v>
          </cell>
          <cell r="H675">
            <v>5000</v>
          </cell>
          <cell r="I675">
            <v>5200</v>
          </cell>
          <cell r="J675">
            <v>529</v>
          </cell>
          <cell r="M675" t="str">
            <v>Otro mobiliario y equipo educacional y recreativo</v>
          </cell>
          <cell r="N675">
            <v>0</v>
          </cell>
          <cell r="O675">
            <v>0</v>
          </cell>
          <cell r="P675">
            <v>0</v>
          </cell>
        </row>
        <row r="676">
          <cell r="B676" t="str">
            <v>259500052005291</v>
          </cell>
          <cell r="C676">
            <v>2023</v>
          </cell>
          <cell r="D676">
            <v>20</v>
          </cell>
          <cell r="E676">
            <v>2</v>
          </cell>
          <cell r="F676">
            <v>5</v>
          </cell>
          <cell r="G676">
            <v>9</v>
          </cell>
          <cell r="H676">
            <v>5000</v>
          </cell>
          <cell r="I676">
            <v>5200</v>
          </cell>
          <cell r="J676">
            <v>529</v>
          </cell>
          <cell r="K676">
            <v>1</v>
          </cell>
          <cell r="M676" t="str">
            <v>Equipamiento para Intervención</v>
          </cell>
          <cell r="N676">
            <v>0</v>
          </cell>
          <cell r="O676">
            <v>0</v>
          </cell>
          <cell r="P676">
            <v>0</v>
          </cell>
          <cell r="Q676" t="str">
            <v xml:space="preserve">Proyecto </v>
          </cell>
        </row>
        <row r="677">
          <cell r="B677" t="str">
            <v>26</v>
          </cell>
          <cell r="C677">
            <v>2023</v>
          </cell>
          <cell r="D677">
            <v>20</v>
          </cell>
          <cell r="E677">
            <v>2</v>
          </cell>
          <cell r="F677">
            <v>6</v>
          </cell>
          <cell r="M677" t="str">
            <v>Prevención y atención de la violencia contra las mujeres con perspectiva de género</v>
          </cell>
          <cell r="N677">
            <v>1041126</v>
          </cell>
          <cell r="O677">
            <v>680526</v>
          </cell>
          <cell r="P677">
            <v>1721652</v>
          </cell>
        </row>
        <row r="678">
          <cell r="B678" t="str">
            <v>2610</v>
          </cell>
          <cell r="C678">
            <v>2023</v>
          </cell>
          <cell r="D678">
            <v>20</v>
          </cell>
          <cell r="E678">
            <v>2</v>
          </cell>
          <cell r="F678">
            <v>6</v>
          </cell>
          <cell r="G678">
            <v>10</v>
          </cell>
          <cell r="M678" t="str">
            <v>Fortalecimiento a los programas de prevención y atención a la violencia contra las mujeres</v>
          </cell>
          <cell r="N678">
            <v>1041126</v>
          </cell>
          <cell r="O678">
            <v>680526</v>
          </cell>
          <cell r="P678">
            <v>1721652</v>
          </cell>
        </row>
        <row r="679">
          <cell r="B679" t="str">
            <v>26102000</v>
          </cell>
          <cell r="C679">
            <v>2023</v>
          </cell>
          <cell r="D679">
            <v>20</v>
          </cell>
          <cell r="E679">
            <v>2</v>
          </cell>
          <cell r="F679">
            <v>6</v>
          </cell>
          <cell r="G679">
            <v>10</v>
          </cell>
          <cell r="H679">
            <v>2000</v>
          </cell>
          <cell r="K679" t="str">
            <v/>
          </cell>
          <cell r="M679" t="str">
            <v>Materiales y Suministros</v>
          </cell>
          <cell r="N679">
            <v>0</v>
          </cell>
          <cell r="O679">
            <v>0</v>
          </cell>
          <cell r="P679">
            <v>0</v>
          </cell>
        </row>
        <row r="680">
          <cell r="B680" t="str">
            <v>261020002100</v>
          </cell>
          <cell r="C680">
            <v>2023</v>
          </cell>
          <cell r="D680">
            <v>20</v>
          </cell>
          <cell r="E680">
            <v>2</v>
          </cell>
          <cell r="F680">
            <v>6</v>
          </cell>
          <cell r="G680">
            <v>10</v>
          </cell>
          <cell r="H680">
            <v>2000</v>
          </cell>
          <cell r="I680">
            <v>2100</v>
          </cell>
          <cell r="K680" t="str">
            <v/>
          </cell>
          <cell r="M680" t="str">
            <v>Materiales de Administración, Emisión de Documentos y Artículos Oficiales</v>
          </cell>
          <cell r="N680">
            <v>0</v>
          </cell>
          <cell r="O680">
            <v>0</v>
          </cell>
          <cell r="P680">
            <v>0</v>
          </cell>
        </row>
        <row r="681">
          <cell r="B681" t="str">
            <v>261020002100214</v>
          </cell>
          <cell r="C681">
            <v>2023</v>
          </cell>
          <cell r="D681">
            <v>20</v>
          </cell>
          <cell r="E681">
            <v>2</v>
          </cell>
          <cell r="F681">
            <v>6</v>
          </cell>
          <cell r="G681">
            <v>10</v>
          </cell>
          <cell r="H681">
            <v>2000</v>
          </cell>
          <cell r="I681">
            <v>2100</v>
          </cell>
          <cell r="J681">
            <v>214</v>
          </cell>
          <cell r="M681" t="str">
            <v>Materiales, útiles y equipos menores de tecnologías de la información y comunicaciones</v>
          </cell>
          <cell r="N681">
            <v>0</v>
          </cell>
          <cell r="O681">
            <v>0</v>
          </cell>
          <cell r="P681">
            <v>0</v>
          </cell>
        </row>
        <row r="682">
          <cell r="B682" t="str">
            <v>2610200021002141</v>
          </cell>
          <cell r="C682">
            <v>2023</v>
          </cell>
          <cell r="D682">
            <v>20</v>
          </cell>
          <cell r="E682">
            <v>2</v>
          </cell>
          <cell r="F682">
            <v>6</v>
          </cell>
          <cell r="G682">
            <v>10</v>
          </cell>
          <cell r="H682">
            <v>2000</v>
          </cell>
          <cell r="I682">
            <v>2100</v>
          </cell>
          <cell r="J682">
            <v>214</v>
          </cell>
          <cell r="K682">
            <v>1</v>
          </cell>
          <cell r="M682" t="str">
            <v>Materiales y útiles para el procesamiento en equipos y bienes informáticos</v>
          </cell>
          <cell r="N682">
            <v>0</v>
          </cell>
          <cell r="O682">
            <v>0</v>
          </cell>
          <cell r="P682">
            <v>0</v>
          </cell>
          <cell r="Q682" t="str">
            <v>Lote</v>
          </cell>
        </row>
        <row r="683">
          <cell r="B683" t="str">
            <v>261020002500</v>
          </cell>
          <cell r="C683">
            <v>2023</v>
          </cell>
          <cell r="D683">
            <v>20</v>
          </cell>
          <cell r="E683">
            <v>2</v>
          </cell>
          <cell r="F683">
            <v>6</v>
          </cell>
          <cell r="G683">
            <v>10</v>
          </cell>
          <cell r="H683">
            <v>2000</v>
          </cell>
          <cell r="I683">
            <v>2500</v>
          </cell>
          <cell r="K683" t="str">
            <v/>
          </cell>
          <cell r="M683" t="str">
            <v>Productos Químicos, Farmacéuticos y de Laboratorio</v>
          </cell>
          <cell r="N683">
            <v>0</v>
          </cell>
          <cell r="O683">
            <v>0</v>
          </cell>
          <cell r="P683">
            <v>0</v>
          </cell>
        </row>
        <row r="684">
          <cell r="B684" t="str">
            <v>261020002500255</v>
          </cell>
          <cell r="C684">
            <v>2023</v>
          </cell>
          <cell r="D684">
            <v>20</v>
          </cell>
          <cell r="E684">
            <v>2</v>
          </cell>
          <cell r="F684">
            <v>6</v>
          </cell>
          <cell r="G684">
            <v>10</v>
          </cell>
          <cell r="H684">
            <v>2000</v>
          </cell>
          <cell r="I684">
            <v>2500</v>
          </cell>
          <cell r="J684">
            <v>255</v>
          </cell>
          <cell r="M684" t="str">
            <v>Materiales, accesorios y suministros de laboratorio</v>
          </cell>
          <cell r="N684">
            <v>0</v>
          </cell>
          <cell r="O684">
            <v>0</v>
          </cell>
          <cell r="P684">
            <v>0</v>
          </cell>
        </row>
        <row r="685">
          <cell r="B685" t="str">
            <v>2610200025002551</v>
          </cell>
          <cell r="C685">
            <v>2023</v>
          </cell>
          <cell r="D685">
            <v>20</v>
          </cell>
          <cell r="E685">
            <v>2</v>
          </cell>
          <cell r="F685">
            <v>6</v>
          </cell>
          <cell r="G685">
            <v>10</v>
          </cell>
          <cell r="H685">
            <v>2000</v>
          </cell>
          <cell r="I685">
            <v>2500</v>
          </cell>
          <cell r="J685">
            <v>255</v>
          </cell>
          <cell r="K685">
            <v>1</v>
          </cell>
          <cell r="M685" t="str">
            <v>Materiales, accesorios y suministros de laboratorio</v>
          </cell>
          <cell r="N685">
            <v>0</v>
          </cell>
          <cell r="O685">
            <v>0</v>
          </cell>
          <cell r="P685">
            <v>0</v>
          </cell>
          <cell r="Q685" t="str">
            <v>Lote/ Pieza</v>
          </cell>
        </row>
        <row r="686">
          <cell r="B686" t="str">
            <v>26103000</v>
          </cell>
          <cell r="C686">
            <v>2023</v>
          </cell>
          <cell r="D686">
            <v>20</v>
          </cell>
          <cell r="E686">
            <v>2</v>
          </cell>
          <cell r="F686">
            <v>6</v>
          </cell>
          <cell r="G686">
            <v>10</v>
          </cell>
          <cell r="H686">
            <v>3000</v>
          </cell>
          <cell r="K686" t="str">
            <v/>
          </cell>
          <cell r="M686" t="str">
            <v>Servicios Generales</v>
          </cell>
          <cell r="N686">
            <v>726126</v>
          </cell>
          <cell r="O686">
            <v>680526</v>
          </cell>
          <cell r="P686">
            <v>1406652</v>
          </cell>
        </row>
        <row r="687">
          <cell r="B687" t="str">
            <v>261030003100</v>
          </cell>
          <cell r="C687">
            <v>2023</v>
          </cell>
          <cell r="D687">
            <v>20</v>
          </cell>
          <cell r="E687">
            <v>2</v>
          </cell>
          <cell r="F687">
            <v>6</v>
          </cell>
          <cell r="G687">
            <v>10</v>
          </cell>
          <cell r="H687">
            <v>3000</v>
          </cell>
          <cell r="I687">
            <v>3100</v>
          </cell>
          <cell r="K687" t="str">
            <v/>
          </cell>
          <cell r="M687" t="str">
            <v>Servicios Básicos</v>
          </cell>
          <cell r="N687">
            <v>0</v>
          </cell>
          <cell r="O687">
            <v>0</v>
          </cell>
          <cell r="P687">
            <v>0</v>
          </cell>
        </row>
        <row r="688">
          <cell r="B688" t="str">
            <v>261030003100317</v>
          </cell>
          <cell r="C688">
            <v>2023</v>
          </cell>
          <cell r="D688">
            <v>20</v>
          </cell>
          <cell r="E688">
            <v>2</v>
          </cell>
          <cell r="F688">
            <v>6</v>
          </cell>
          <cell r="G688">
            <v>10</v>
          </cell>
          <cell r="H688">
            <v>3000</v>
          </cell>
          <cell r="I688">
            <v>3100</v>
          </cell>
          <cell r="J688">
            <v>317</v>
          </cell>
          <cell r="M688" t="str">
            <v>Servicios de acceso de Internet, redes y procesamiento de información</v>
          </cell>
          <cell r="N688">
            <v>0</v>
          </cell>
          <cell r="O688">
            <v>0</v>
          </cell>
          <cell r="P688">
            <v>0</v>
          </cell>
        </row>
        <row r="689">
          <cell r="B689" t="str">
            <v>2610300031003171</v>
          </cell>
          <cell r="C689">
            <v>2023</v>
          </cell>
          <cell r="D689">
            <v>20</v>
          </cell>
          <cell r="E689">
            <v>2</v>
          </cell>
          <cell r="F689">
            <v>6</v>
          </cell>
          <cell r="G689">
            <v>10</v>
          </cell>
          <cell r="H689">
            <v>3000</v>
          </cell>
          <cell r="I689">
            <v>3100</v>
          </cell>
          <cell r="J689">
            <v>317</v>
          </cell>
          <cell r="K689">
            <v>1</v>
          </cell>
          <cell r="M689" t="str">
            <v>Servicios de conducción de señales analógicas y digitales</v>
          </cell>
          <cell r="N689">
            <v>0</v>
          </cell>
          <cell r="O689">
            <v>0</v>
          </cell>
          <cell r="P689">
            <v>0</v>
          </cell>
          <cell r="Q689" t="str">
            <v>Servicio</v>
          </cell>
        </row>
        <row r="690">
          <cell r="B690" t="str">
            <v>261030003300</v>
          </cell>
          <cell r="C690">
            <v>2023</v>
          </cell>
          <cell r="D690">
            <v>20</v>
          </cell>
          <cell r="E690">
            <v>2</v>
          </cell>
          <cell r="F690">
            <v>6</v>
          </cell>
          <cell r="G690">
            <v>10</v>
          </cell>
          <cell r="H690">
            <v>3000</v>
          </cell>
          <cell r="I690">
            <v>3300</v>
          </cell>
          <cell r="K690" t="str">
            <v/>
          </cell>
          <cell r="M690" t="str">
            <v>Servicios Profesionales, Científicos, Técnicos y Otros Servicios</v>
          </cell>
          <cell r="N690">
            <v>0</v>
          </cell>
          <cell r="O690">
            <v>0</v>
          </cell>
          <cell r="P690">
            <v>0</v>
          </cell>
        </row>
        <row r="691">
          <cell r="B691" t="str">
            <v>261030003300335</v>
          </cell>
          <cell r="C691">
            <v>2023</v>
          </cell>
          <cell r="D691">
            <v>20</v>
          </cell>
          <cell r="E691">
            <v>2</v>
          </cell>
          <cell r="F691">
            <v>6</v>
          </cell>
          <cell r="G691">
            <v>10</v>
          </cell>
          <cell r="H691">
            <v>3000</v>
          </cell>
          <cell r="I691">
            <v>3300</v>
          </cell>
          <cell r="J691">
            <v>335</v>
          </cell>
          <cell r="M691" t="str">
            <v>Servicios de investigación científica y desarrollo</v>
          </cell>
          <cell r="N691">
            <v>0</v>
          </cell>
          <cell r="O691">
            <v>0</v>
          </cell>
          <cell r="P691">
            <v>0</v>
          </cell>
        </row>
        <row r="692">
          <cell r="B692" t="str">
            <v>2610300033003351</v>
          </cell>
          <cell r="C692">
            <v>2023</v>
          </cell>
          <cell r="D692">
            <v>20</v>
          </cell>
          <cell r="E692">
            <v>2</v>
          </cell>
          <cell r="F692">
            <v>6</v>
          </cell>
          <cell r="G692">
            <v>10</v>
          </cell>
          <cell r="H692">
            <v>3000</v>
          </cell>
          <cell r="I692">
            <v>3300</v>
          </cell>
          <cell r="J692">
            <v>335</v>
          </cell>
          <cell r="K692">
            <v>1</v>
          </cell>
          <cell r="M692" t="str">
            <v>Elaboración de manuales de procedimientos, protocolos</v>
          </cell>
          <cell r="N692">
            <v>0</v>
          </cell>
          <cell r="O692">
            <v>0</v>
          </cell>
          <cell r="P692">
            <v>0</v>
          </cell>
          <cell r="Q692" t="str">
            <v>Servicio</v>
          </cell>
        </row>
        <row r="693">
          <cell r="B693" t="str">
            <v>261030003500</v>
          </cell>
          <cell r="C693">
            <v>2023</v>
          </cell>
          <cell r="D693">
            <v>20</v>
          </cell>
          <cell r="E693">
            <v>2</v>
          </cell>
          <cell r="F693">
            <v>6</v>
          </cell>
          <cell r="G693">
            <v>10</v>
          </cell>
          <cell r="H693">
            <v>3000</v>
          </cell>
          <cell r="I693">
            <v>3500</v>
          </cell>
          <cell r="K693" t="str">
            <v/>
          </cell>
          <cell r="M693" t="str">
            <v>Servicios de Instalación, Reparación, Mantenimiento y Conservación</v>
          </cell>
          <cell r="N693">
            <v>400000</v>
          </cell>
          <cell r="O693">
            <v>0</v>
          </cell>
          <cell r="P693">
            <v>400000</v>
          </cell>
        </row>
        <row r="694">
          <cell r="B694" t="str">
            <v>261030003500355</v>
          </cell>
          <cell r="C694">
            <v>2023</v>
          </cell>
          <cell r="D694">
            <v>20</v>
          </cell>
          <cell r="E694">
            <v>2</v>
          </cell>
          <cell r="F694">
            <v>6</v>
          </cell>
          <cell r="G694">
            <v>10</v>
          </cell>
          <cell r="H694">
            <v>3000</v>
          </cell>
          <cell r="I694">
            <v>3500</v>
          </cell>
          <cell r="J694">
            <v>355</v>
          </cell>
          <cell r="M694" t="str">
            <v>Reparacion y Mantenimiento de Equipo de Transporte</v>
          </cell>
          <cell r="N694">
            <v>400000</v>
          </cell>
          <cell r="O694">
            <v>0</v>
          </cell>
          <cell r="P694">
            <v>400000</v>
          </cell>
        </row>
        <row r="695">
          <cell r="B695" t="str">
            <v>2610300035003551</v>
          </cell>
          <cell r="C695">
            <v>2023</v>
          </cell>
          <cell r="D695">
            <v>20</v>
          </cell>
          <cell r="E695">
            <v>2</v>
          </cell>
          <cell r="F695">
            <v>6</v>
          </cell>
          <cell r="G695">
            <v>10</v>
          </cell>
          <cell r="H695">
            <v>3000</v>
          </cell>
          <cell r="I695">
            <v>3500</v>
          </cell>
          <cell r="J695">
            <v>355</v>
          </cell>
          <cell r="K695">
            <v>1</v>
          </cell>
          <cell r="M695" t="str">
            <v>Mantenimiento y conservación de Vehiculos Terrestres</v>
          </cell>
          <cell r="N695">
            <v>400000</v>
          </cell>
          <cell r="O695">
            <v>0</v>
          </cell>
          <cell r="P695">
            <v>400000</v>
          </cell>
          <cell r="Q695" t="str">
            <v>Servicio</v>
          </cell>
          <cell r="R695">
            <v>40</v>
          </cell>
        </row>
        <row r="696">
          <cell r="B696" t="str">
            <v>261030003600</v>
          </cell>
          <cell r="C696">
            <v>2023</v>
          </cell>
          <cell r="D696">
            <v>20</v>
          </cell>
          <cell r="E696">
            <v>2</v>
          </cell>
          <cell r="F696">
            <v>6</v>
          </cell>
          <cell r="G696">
            <v>10</v>
          </cell>
          <cell r="H696">
            <v>3000</v>
          </cell>
          <cell r="I696">
            <v>3600</v>
          </cell>
          <cell r="K696" t="str">
            <v/>
          </cell>
          <cell r="M696" t="str">
            <v>Servicios de Comunicación Social y Publicidad</v>
          </cell>
          <cell r="N696">
            <v>326126</v>
          </cell>
          <cell r="O696">
            <v>680526</v>
          </cell>
          <cell r="P696">
            <v>1006652</v>
          </cell>
        </row>
        <row r="697">
          <cell r="B697" t="str">
            <v>261030003600361</v>
          </cell>
          <cell r="C697">
            <v>2023</v>
          </cell>
          <cell r="D697">
            <v>20</v>
          </cell>
          <cell r="E697">
            <v>2</v>
          </cell>
          <cell r="F697">
            <v>6</v>
          </cell>
          <cell r="G697">
            <v>10</v>
          </cell>
          <cell r="H697">
            <v>3000</v>
          </cell>
          <cell r="I697">
            <v>3600</v>
          </cell>
          <cell r="J697">
            <v>361</v>
          </cell>
          <cell r="M697" t="str">
            <v>Difusión por radio, televisión y otros medios de mensajes sobre programas y actividades gubernamentales</v>
          </cell>
          <cell r="N697">
            <v>326126</v>
          </cell>
          <cell r="O697">
            <v>680526</v>
          </cell>
          <cell r="P697">
            <v>1006652</v>
          </cell>
        </row>
        <row r="698">
          <cell r="B698" t="str">
            <v>2610300036003611</v>
          </cell>
          <cell r="C698">
            <v>2023</v>
          </cell>
          <cell r="D698">
            <v>20</v>
          </cell>
          <cell r="E698">
            <v>2</v>
          </cell>
          <cell r="F698">
            <v>6</v>
          </cell>
          <cell r="G698">
            <v>10</v>
          </cell>
          <cell r="H698">
            <v>3000</v>
          </cell>
          <cell r="I698">
            <v>3600</v>
          </cell>
          <cell r="J698">
            <v>361</v>
          </cell>
          <cell r="K698">
            <v>1</v>
          </cell>
          <cell r="M698" t="str">
            <v>Difusión de mensajes sobre programas y actividades gubernamentales</v>
          </cell>
          <cell r="N698">
            <v>326126</v>
          </cell>
          <cell r="O698">
            <v>680526</v>
          </cell>
          <cell r="P698">
            <v>1006652</v>
          </cell>
          <cell r="Q698" t="str">
            <v>Servicio</v>
          </cell>
          <cell r="R698">
            <v>3</v>
          </cell>
        </row>
        <row r="699">
          <cell r="B699" t="str">
            <v>26105000</v>
          </cell>
          <cell r="C699">
            <v>2023</v>
          </cell>
          <cell r="D699">
            <v>20</v>
          </cell>
          <cell r="E699">
            <v>2</v>
          </cell>
          <cell r="F699">
            <v>6</v>
          </cell>
          <cell r="G699">
            <v>10</v>
          </cell>
          <cell r="H699">
            <v>5000</v>
          </cell>
          <cell r="K699" t="str">
            <v/>
          </cell>
          <cell r="M699" t="str">
            <v>Bienes Muebles, Inmuebles e Intangibles</v>
          </cell>
          <cell r="N699">
            <v>315000</v>
          </cell>
          <cell r="O699">
            <v>0</v>
          </cell>
          <cell r="P699">
            <v>315000</v>
          </cell>
        </row>
        <row r="700">
          <cell r="B700" t="str">
            <v>261050005100</v>
          </cell>
          <cell r="C700">
            <v>2023</v>
          </cell>
          <cell r="D700">
            <v>20</v>
          </cell>
          <cell r="E700">
            <v>2</v>
          </cell>
          <cell r="F700">
            <v>6</v>
          </cell>
          <cell r="G700">
            <v>10</v>
          </cell>
          <cell r="H700">
            <v>5000</v>
          </cell>
          <cell r="I700">
            <v>5100</v>
          </cell>
          <cell r="K700" t="str">
            <v/>
          </cell>
          <cell r="M700" t="str">
            <v>Mobiliario y Equipo de Administración</v>
          </cell>
          <cell r="N700">
            <v>315000</v>
          </cell>
          <cell r="O700">
            <v>0</v>
          </cell>
          <cell r="P700">
            <v>315000</v>
          </cell>
        </row>
        <row r="701">
          <cell r="B701" t="str">
            <v>261050005100515</v>
          </cell>
          <cell r="C701">
            <v>2023</v>
          </cell>
          <cell r="D701">
            <v>20</v>
          </cell>
          <cell r="E701">
            <v>2</v>
          </cell>
          <cell r="F701">
            <v>6</v>
          </cell>
          <cell r="G701">
            <v>10</v>
          </cell>
          <cell r="H701">
            <v>5000</v>
          </cell>
          <cell r="I701">
            <v>5100</v>
          </cell>
          <cell r="J701">
            <v>515</v>
          </cell>
          <cell r="M701" t="str">
            <v>Equipo de cómputo y de tecnologías de la información</v>
          </cell>
          <cell r="N701">
            <v>290000</v>
          </cell>
          <cell r="O701">
            <v>0</v>
          </cell>
          <cell r="P701">
            <v>290000</v>
          </cell>
        </row>
        <row r="702">
          <cell r="B702" t="str">
            <v>2610500051005151</v>
          </cell>
          <cell r="C702">
            <v>2023</v>
          </cell>
          <cell r="D702">
            <v>20</v>
          </cell>
          <cell r="E702">
            <v>2</v>
          </cell>
          <cell r="F702">
            <v>6</v>
          </cell>
          <cell r="G702">
            <v>10</v>
          </cell>
          <cell r="H702">
            <v>5000</v>
          </cell>
          <cell r="I702">
            <v>5100</v>
          </cell>
          <cell r="J702">
            <v>515</v>
          </cell>
          <cell r="K702">
            <v>1</v>
          </cell>
          <cell r="M702" t="str">
            <v>Access point</v>
          </cell>
          <cell r="N702">
            <v>0</v>
          </cell>
          <cell r="O702">
            <v>0</v>
          </cell>
          <cell r="P702">
            <v>0</v>
          </cell>
          <cell r="Q702" t="str">
            <v>Pieza</v>
          </cell>
        </row>
        <row r="703">
          <cell r="B703" t="str">
            <v>2610500051005152</v>
          </cell>
          <cell r="C703">
            <v>2023</v>
          </cell>
          <cell r="D703">
            <v>20</v>
          </cell>
          <cell r="E703">
            <v>2</v>
          </cell>
          <cell r="F703">
            <v>6</v>
          </cell>
          <cell r="G703">
            <v>10</v>
          </cell>
          <cell r="H703">
            <v>5000</v>
          </cell>
          <cell r="I703">
            <v>5100</v>
          </cell>
          <cell r="J703">
            <v>515</v>
          </cell>
          <cell r="K703">
            <v>2</v>
          </cell>
          <cell r="M703" t="str">
            <v>Control de Acceso</v>
          </cell>
          <cell r="N703">
            <v>0</v>
          </cell>
          <cell r="O703">
            <v>0</v>
          </cell>
          <cell r="P703">
            <v>0</v>
          </cell>
          <cell r="Q703" t="str">
            <v>Pieza</v>
          </cell>
        </row>
        <row r="704">
          <cell r="B704" t="str">
            <v>2610500051005153</v>
          </cell>
          <cell r="C704">
            <v>2023</v>
          </cell>
          <cell r="D704">
            <v>20</v>
          </cell>
          <cell r="E704">
            <v>2</v>
          </cell>
          <cell r="F704">
            <v>6</v>
          </cell>
          <cell r="G704">
            <v>10</v>
          </cell>
          <cell r="H704">
            <v>5000</v>
          </cell>
          <cell r="I704">
            <v>5100</v>
          </cell>
          <cell r="J704">
            <v>515</v>
          </cell>
          <cell r="K704">
            <v>3</v>
          </cell>
          <cell r="M704" t="str">
            <v>Computadora de escritorio</v>
          </cell>
          <cell r="N704">
            <v>200000</v>
          </cell>
          <cell r="O704">
            <v>0</v>
          </cell>
          <cell r="P704">
            <v>200000</v>
          </cell>
          <cell r="Q704" t="str">
            <v>Pieza</v>
          </cell>
          <cell r="R704">
            <v>10</v>
          </cell>
        </row>
        <row r="705">
          <cell r="B705" t="str">
            <v>2610500051005154</v>
          </cell>
          <cell r="C705">
            <v>2023</v>
          </cell>
          <cell r="D705">
            <v>20</v>
          </cell>
          <cell r="E705">
            <v>2</v>
          </cell>
          <cell r="F705">
            <v>6</v>
          </cell>
          <cell r="G705">
            <v>10</v>
          </cell>
          <cell r="H705">
            <v>5000</v>
          </cell>
          <cell r="I705">
            <v>5100</v>
          </cell>
          <cell r="J705">
            <v>515</v>
          </cell>
          <cell r="K705">
            <v>4</v>
          </cell>
          <cell r="M705" t="str">
            <v>Computadora portátil</v>
          </cell>
          <cell r="N705">
            <v>90000</v>
          </cell>
          <cell r="O705">
            <v>0</v>
          </cell>
          <cell r="P705">
            <v>90000</v>
          </cell>
          <cell r="Q705" t="str">
            <v>Pieza</v>
          </cell>
          <cell r="R705">
            <v>3</v>
          </cell>
        </row>
        <row r="706">
          <cell r="B706" t="str">
            <v>2610500051005155</v>
          </cell>
          <cell r="C706">
            <v>2023</v>
          </cell>
          <cell r="D706">
            <v>20</v>
          </cell>
          <cell r="E706">
            <v>2</v>
          </cell>
          <cell r="F706">
            <v>6</v>
          </cell>
          <cell r="G706">
            <v>10</v>
          </cell>
          <cell r="H706">
            <v>5000</v>
          </cell>
          <cell r="I706">
            <v>5100</v>
          </cell>
          <cell r="J706">
            <v>515</v>
          </cell>
          <cell r="K706">
            <v>5</v>
          </cell>
          <cell r="M706" t="str">
            <v>Disco duro externo</v>
          </cell>
          <cell r="N706">
            <v>0</v>
          </cell>
          <cell r="O706">
            <v>0</v>
          </cell>
          <cell r="P706">
            <v>0</v>
          </cell>
          <cell r="Q706" t="str">
            <v>Pieza</v>
          </cell>
        </row>
        <row r="707">
          <cell r="B707" t="str">
            <v>2610500051005156</v>
          </cell>
          <cell r="C707">
            <v>2023</v>
          </cell>
          <cell r="D707">
            <v>20</v>
          </cell>
          <cell r="E707">
            <v>2</v>
          </cell>
          <cell r="F707">
            <v>6</v>
          </cell>
          <cell r="G707">
            <v>10</v>
          </cell>
          <cell r="H707">
            <v>5000</v>
          </cell>
          <cell r="I707">
            <v>5100</v>
          </cell>
          <cell r="J707">
            <v>515</v>
          </cell>
          <cell r="K707">
            <v>6</v>
          </cell>
          <cell r="M707" t="str">
            <v>Enrolador de huellas</v>
          </cell>
          <cell r="N707">
            <v>0</v>
          </cell>
          <cell r="O707">
            <v>0</v>
          </cell>
          <cell r="P707">
            <v>0</v>
          </cell>
          <cell r="Q707" t="str">
            <v>Pieza</v>
          </cell>
        </row>
        <row r="708">
          <cell r="B708" t="str">
            <v>2610500051005157</v>
          </cell>
          <cell r="C708">
            <v>2023</v>
          </cell>
          <cell r="D708">
            <v>20</v>
          </cell>
          <cell r="E708">
            <v>2</v>
          </cell>
          <cell r="F708">
            <v>6</v>
          </cell>
          <cell r="G708">
            <v>10</v>
          </cell>
          <cell r="H708">
            <v>5000</v>
          </cell>
          <cell r="I708">
            <v>5100</v>
          </cell>
          <cell r="J708">
            <v>515</v>
          </cell>
          <cell r="K708">
            <v>7</v>
          </cell>
          <cell r="M708" t="str">
            <v>Servidor de cómputo</v>
          </cell>
          <cell r="N708">
            <v>0</v>
          </cell>
          <cell r="O708">
            <v>0</v>
          </cell>
          <cell r="P708">
            <v>0</v>
          </cell>
          <cell r="Q708" t="str">
            <v>Pieza</v>
          </cell>
        </row>
        <row r="709">
          <cell r="B709" t="str">
            <v>2610500051005158</v>
          </cell>
          <cell r="C709">
            <v>2023</v>
          </cell>
          <cell r="D709">
            <v>20</v>
          </cell>
          <cell r="E709">
            <v>2</v>
          </cell>
          <cell r="F709">
            <v>6</v>
          </cell>
          <cell r="G709">
            <v>10</v>
          </cell>
          <cell r="H709">
            <v>5000</v>
          </cell>
          <cell r="I709">
            <v>5100</v>
          </cell>
          <cell r="J709">
            <v>515</v>
          </cell>
          <cell r="K709">
            <v>8</v>
          </cell>
          <cell r="M709" t="str">
            <v>Sistema de traducción simultánea</v>
          </cell>
          <cell r="N709">
            <v>0</v>
          </cell>
          <cell r="O709">
            <v>0</v>
          </cell>
          <cell r="P709">
            <v>0</v>
          </cell>
          <cell r="Q709" t="str">
            <v>Pieza</v>
          </cell>
        </row>
        <row r="710">
          <cell r="B710" t="str">
            <v>2610500051005159</v>
          </cell>
          <cell r="C710">
            <v>2023</v>
          </cell>
          <cell r="D710">
            <v>20</v>
          </cell>
          <cell r="E710">
            <v>2</v>
          </cell>
          <cell r="F710">
            <v>6</v>
          </cell>
          <cell r="G710">
            <v>10</v>
          </cell>
          <cell r="H710">
            <v>5000</v>
          </cell>
          <cell r="I710">
            <v>5100</v>
          </cell>
          <cell r="J710">
            <v>515</v>
          </cell>
          <cell r="K710">
            <v>9</v>
          </cell>
          <cell r="M710" t="str">
            <v>Unidad de protección y respaldo de energía (UPS)</v>
          </cell>
          <cell r="N710">
            <v>0</v>
          </cell>
          <cell r="O710">
            <v>0</v>
          </cell>
          <cell r="P710">
            <v>0</v>
          </cell>
          <cell r="Q710" t="str">
            <v>Pieza</v>
          </cell>
        </row>
        <row r="711">
          <cell r="B711" t="str">
            <v>261050005100519</v>
          </cell>
          <cell r="C711">
            <v>2023</v>
          </cell>
          <cell r="D711">
            <v>20</v>
          </cell>
          <cell r="E711">
            <v>2</v>
          </cell>
          <cell r="F711">
            <v>6</v>
          </cell>
          <cell r="G711">
            <v>10</v>
          </cell>
          <cell r="H711">
            <v>5000</v>
          </cell>
          <cell r="I711">
            <v>5100</v>
          </cell>
          <cell r="J711">
            <v>519</v>
          </cell>
          <cell r="M711" t="str">
            <v>Otros mobiliarios y equipos de administración</v>
          </cell>
          <cell r="N711">
            <v>25000</v>
          </cell>
          <cell r="O711">
            <v>0</v>
          </cell>
          <cell r="P711">
            <v>25000</v>
          </cell>
        </row>
        <row r="712">
          <cell r="B712" t="str">
            <v>2610500051005191</v>
          </cell>
          <cell r="C712">
            <v>2023</v>
          </cell>
          <cell r="D712">
            <v>20</v>
          </cell>
          <cell r="E712">
            <v>2</v>
          </cell>
          <cell r="F712">
            <v>6</v>
          </cell>
          <cell r="G712">
            <v>10</v>
          </cell>
          <cell r="H712">
            <v>5000</v>
          </cell>
          <cell r="I712">
            <v>5100</v>
          </cell>
          <cell r="J712">
            <v>519</v>
          </cell>
          <cell r="K712">
            <v>1</v>
          </cell>
          <cell r="M712" t="str">
            <v>Circuito Cerrado de Televisión (CCTV)</v>
          </cell>
          <cell r="N712">
            <v>25000</v>
          </cell>
          <cell r="O712">
            <v>0</v>
          </cell>
          <cell r="P712">
            <v>25000</v>
          </cell>
          <cell r="Q712" t="str">
            <v>Pieza</v>
          </cell>
          <cell r="R712">
            <v>1</v>
          </cell>
        </row>
        <row r="713">
          <cell r="B713" t="str">
            <v>2610500051005192</v>
          </cell>
          <cell r="C713">
            <v>2023</v>
          </cell>
          <cell r="D713">
            <v>20</v>
          </cell>
          <cell r="E713">
            <v>2</v>
          </cell>
          <cell r="F713">
            <v>6</v>
          </cell>
          <cell r="G713">
            <v>10</v>
          </cell>
          <cell r="H713">
            <v>5000</v>
          </cell>
          <cell r="I713">
            <v>5100</v>
          </cell>
          <cell r="J713">
            <v>519</v>
          </cell>
          <cell r="K713">
            <v>2</v>
          </cell>
          <cell r="M713" t="str">
            <v>Equipo detector de fuego</v>
          </cell>
          <cell r="N713">
            <v>0</v>
          </cell>
          <cell r="O713">
            <v>0</v>
          </cell>
          <cell r="P713">
            <v>0</v>
          </cell>
          <cell r="Q713" t="str">
            <v>Pieza</v>
          </cell>
        </row>
        <row r="714">
          <cell r="B714" t="str">
            <v>261050005200</v>
          </cell>
          <cell r="C714">
            <v>2023</v>
          </cell>
          <cell r="D714">
            <v>20</v>
          </cell>
          <cell r="E714">
            <v>2</v>
          </cell>
          <cell r="F714">
            <v>6</v>
          </cell>
          <cell r="G714">
            <v>10</v>
          </cell>
          <cell r="H714">
            <v>5000</v>
          </cell>
          <cell r="I714">
            <v>5200</v>
          </cell>
          <cell r="K714" t="str">
            <v/>
          </cell>
          <cell r="M714" t="str">
            <v>Mobiliario y Equipo Educacional y Recreativo</v>
          </cell>
          <cell r="N714">
            <v>0</v>
          </cell>
          <cell r="O714">
            <v>0</v>
          </cell>
          <cell r="P714">
            <v>0</v>
          </cell>
        </row>
        <row r="715">
          <cell r="B715" t="str">
            <v>261050005200521</v>
          </cell>
          <cell r="C715">
            <v>2023</v>
          </cell>
          <cell r="D715">
            <v>20</v>
          </cell>
          <cell r="E715">
            <v>2</v>
          </cell>
          <cell r="F715">
            <v>6</v>
          </cell>
          <cell r="G715">
            <v>10</v>
          </cell>
          <cell r="H715">
            <v>5000</v>
          </cell>
          <cell r="I715">
            <v>5200</v>
          </cell>
          <cell r="J715">
            <v>521</v>
          </cell>
          <cell r="M715" t="str">
            <v>Equipos y aparatos audiovisuales</v>
          </cell>
          <cell r="N715">
            <v>0</v>
          </cell>
          <cell r="O715">
            <v>0</v>
          </cell>
          <cell r="P715">
            <v>0</v>
          </cell>
        </row>
        <row r="716">
          <cell r="B716" t="str">
            <v>2610500052005211</v>
          </cell>
          <cell r="C716">
            <v>2023</v>
          </cell>
          <cell r="D716">
            <v>20</v>
          </cell>
          <cell r="E716">
            <v>2</v>
          </cell>
          <cell r="F716">
            <v>6</v>
          </cell>
          <cell r="G716">
            <v>10</v>
          </cell>
          <cell r="H716">
            <v>5000</v>
          </cell>
          <cell r="I716">
            <v>5200</v>
          </cell>
          <cell r="J716">
            <v>521</v>
          </cell>
          <cell r="K716">
            <v>1</v>
          </cell>
          <cell r="M716" t="str">
            <v>Pantalla para proyección retráctil</v>
          </cell>
          <cell r="N716">
            <v>0</v>
          </cell>
          <cell r="O716">
            <v>0</v>
          </cell>
          <cell r="P716">
            <v>0</v>
          </cell>
          <cell r="Q716" t="str">
            <v>Pieza</v>
          </cell>
        </row>
        <row r="717">
          <cell r="B717" t="str">
            <v>261050005200523</v>
          </cell>
          <cell r="C717">
            <v>2023</v>
          </cell>
          <cell r="D717">
            <v>20</v>
          </cell>
          <cell r="E717">
            <v>2</v>
          </cell>
          <cell r="F717">
            <v>6</v>
          </cell>
          <cell r="G717">
            <v>10</v>
          </cell>
          <cell r="H717">
            <v>5000</v>
          </cell>
          <cell r="I717">
            <v>5200</v>
          </cell>
          <cell r="J717">
            <v>523</v>
          </cell>
          <cell r="M717" t="str">
            <v>Cámaras fotográficas y de video</v>
          </cell>
          <cell r="N717">
            <v>0</v>
          </cell>
          <cell r="O717">
            <v>0</v>
          </cell>
          <cell r="P717">
            <v>0</v>
          </cell>
        </row>
        <row r="718">
          <cell r="B718" t="str">
            <v>2610500052005231</v>
          </cell>
          <cell r="C718">
            <v>2023</v>
          </cell>
          <cell r="D718">
            <v>20</v>
          </cell>
          <cell r="E718">
            <v>2</v>
          </cell>
          <cell r="F718">
            <v>6</v>
          </cell>
          <cell r="G718">
            <v>10</v>
          </cell>
          <cell r="H718">
            <v>5000</v>
          </cell>
          <cell r="I718">
            <v>5200</v>
          </cell>
          <cell r="J718">
            <v>523</v>
          </cell>
          <cell r="K718">
            <v>1</v>
          </cell>
          <cell r="M718" t="str">
            <v>Cámara (Web p/computadoras)</v>
          </cell>
          <cell r="N718">
            <v>0</v>
          </cell>
          <cell r="O718">
            <v>0</v>
          </cell>
          <cell r="P718">
            <v>0</v>
          </cell>
          <cell r="Q718" t="str">
            <v>Pieza</v>
          </cell>
        </row>
        <row r="719">
          <cell r="B719" t="str">
            <v>2610500052005232</v>
          </cell>
          <cell r="C719">
            <v>2023</v>
          </cell>
          <cell r="D719">
            <v>20</v>
          </cell>
          <cell r="E719">
            <v>2</v>
          </cell>
          <cell r="F719">
            <v>6</v>
          </cell>
          <cell r="G719">
            <v>10</v>
          </cell>
          <cell r="H719">
            <v>5000</v>
          </cell>
          <cell r="I719">
            <v>5200</v>
          </cell>
          <cell r="J719">
            <v>523</v>
          </cell>
          <cell r="K719">
            <v>2</v>
          </cell>
          <cell r="M719" t="str">
            <v>Equipo de video y sonido para cámara de Gesell</v>
          </cell>
          <cell r="N719">
            <v>0</v>
          </cell>
          <cell r="O719">
            <v>0</v>
          </cell>
          <cell r="P719">
            <v>0</v>
          </cell>
          <cell r="Q719" t="str">
            <v>Pieza</v>
          </cell>
        </row>
        <row r="720">
          <cell r="B720" t="str">
            <v>2610500052005233</v>
          </cell>
          <cell r="C720">
            <v>2023</v>
          </cell>
          <cell r="D720">
            <v>20</v>
          </cell>
          <cell r="E720">
            <v>2</v>
          </cell>
          <cell r="F720">
            <v>6</v>
          </cell>
          <cell r="G720">
            <v>10</v>
          </cell>
          <cell r="H720">
            <v>5000</v>
          </cell>
          <cell r="I720">
            <v>5200</v>
          </cell>
          <cell r="J720">
            <v>523</v>
          </cell>
          <cell r="K720">
            <v>3</v>
          </cell>
          <cell r="M720" t="str">
            <v>Equipo de videograbación</v>
          </cell>
          <cell r="N720">
            <v>0</v>
          </cell>
          <cell r="O720">
            <v>0</v>
          </cell>
          <cell r="P720">
            <v>0</v>
          </cell>
          <cell r="Q720" t="str">
            <v>Pieza</v>
          </cell>
        </row>
        <row r="721">
          <cell r="B721" t="str">
            <v>2610500052005234</v>
          </cell>
          <cell r="C721">
            <v>2023</v>
          </cell>
          <cell r="D721">
            <v>20</v>
          </cell>
          <cell r="E721">
            <v>2</v>
          </cell>
          <cell r="F721">
            <v>6</v>
          </cell>
          <cell r="G721">
            <v>10</v>
          </cell>
          <cell r="H721">
            <v>5000</v>
          </cell>
          <cell r="I721">
            <v>5200</v>
          </cell>
          <cell r="J721">
            <v>523</v>
          </cell>
          <cell r="K721">
            <v>4</v>
          </cell>
          <cell r="M721" t="str">
            <v>Videocámara</v>
          </cell>
          <cell r="N721">
            <v>0</v>
          </cell>
          <cell r="O721">
            <v>0</v>
          </cell>
          <cell r="P721">
            <v>0</v>
          </cell>
          <cell r="Q721" t="str">
            <v>Pieza</v>
          </cell>
        </row>
        <row r="722">
          <cell r="B722" t="str">
            <v>2610500052005235</v>
          </cell>
          <cell r="C722">
            <v>2023</v>
          </cell>
          <cell r="D722">
            <v>20</v>
          </cell>
          <cell r="E722">
            <v>2</v>
          </cell>
          <cell r="F722">
            <v>6</v>
          </cell>
          <cell r="G722">
            <v>10</v>
          </cell>
          <cell r="H722">
            <v>5000</v>
          </cell>
          <cell r="I722">
            <v>5200</v>
          </cell>
          <cell r="J722">
            <v>523</v>
          </cell>
          <cell r="K722">
            <v>5</v>
          </cell>
          <cell r="M722" t="str">
            <v>Videoproyector</v>
          </cell>
          <cell r="N722">
            <v>0</v>
          </cell>
          <cell r="O722">
            <v>0</v>
          </cell>
          <cell r="P722">
            <v>0</v>
          </cell>
          <cell r="Q722" t="str">
            <v>Pieza</v>
          </cell>
        </row>
        <row r="723">
          <cell r="B723" t="str">
            <v>261050005200529</v>
          </cell>
          <cell r="C723">
            <v>2023</v>
          </cell>
          <cell r="D723">
            <v>20</v>
          </cell>
          <cell r="E723">
            <v>2</v>
          </cell>
          <cell r="F723">
            <v>6</v>
          </cell>
          <cell r="G723">
            <v>10</v>
          </cell>
          <cell r="H723">
            <v>5000</v>
          </cell>
          <cell r="I723">
            <v>5200</v>
          </cell>
          <cell r="J723">
            <v>529</v>
          </cell>
          <cell r="M723" t="str">
            <v>Otro mobiliario y equipo educacional y recreativo</v>
          </cell>
          <cell r="N723">
            <v>0</v>
          </cell>
          <cell r="O723">
            <v>0</v>
          </cell>
          <cell r="P723">
            <v>0</v>
          </cell>
        </row>
        <row r="724">
          <cell r="B724" t="str">
            <v>2610500052005291</v>
          </cell>
          <cell r="C724">
            <v>2023</v>
          </cell>
          <cell r="D724">
            <v>20</v>
          </cell>
          <cell r="E724">
            <v>2</v>
          </cell>
          <cell r="F724">
            <v>6</v>
          </cell>
          <cell r="G724">
            <v>10</v>
          </cell>
          <cell r="H724">
            <v>5000</v>
          </cell>
          <cell r="I724">
            <v>5200</v>
          </cell>
          <cell r="J724">
            <v>529</v>
          </cell>
          <cell r="K724">
            <v>1</v>
          </cell>
          <cell r="M724" t="str">
            <v>Muñecos sexuados (Juego o set)</v>
          </cell>
          <cell r="N724">
            <v>0</v>
          </cell>
          <cell r="O724">
            <v>0</v>
          </cell>
          <cell r="P724">
            <v>0</v>
          </cell>
          <cell r="Q724" t="str">
            <v>Pieza</v>
          </cell>
        </row>
        <row r="725">
          <cell r="B725" t="str">
            <v>261050005300</v>
          </cell>
          <cell r="C725">
            <v>2023</v>
          </cell>
          <cell r="D725">
            <v>20</v>
          </cell>
          <cell r="E725">
            <v>2</v>
          </cell>
          <cell r="F725">
            <v>6</v>
          </cell>
          <cell r="G725">
            <v>10</v>
          </cell>
          <cell r="H725">
            <v>5000</v>
          </cell>
          <cell r="I725">
            <v>5300</v>
          </cell>
          <cell r="K725" t="str">
            <v/>
          </cell>
          <cell r="M725" t="str">
            <v>Equipo e Instrumental Médico y de Laboratorio</v>
          </cell>
          <cell r="N725">
            <v>0</v>
          </cell>
          <cell r="O725">
            <v>0</v>
          </cell>
          <cell r="P725">
            <v>0</v>
          </cell>
        </row>
        <row r="726">
          <cell r="B726" t="str">
            <v>261050005300531</v>
          </cell>
          <cell r="C726">
            <v>2023</v>
          </cell>
          <cell r="D726">
            <v>20</v>
          </cell>
          <cell r="E726">
            <v>2</v>
          </cell>
          <cell r="F726">
            <v>6</v>
          </cell>
          <cell r="G726">
            <v>10</v>
          </cell>
          <cell r="H726">
            <v>5000</v>
          </cell>
          <cell r="I726">
            <v>5300</v>
          </cell>
          <cell r="J726">
            <v>531</v>
          </cell>
          <cell r="M726" t="str">
            <v>Equipo médico y de laboratorio</v>
          </cell>
          <cell r="N726">
            <v>0</v>
          </cell>
          <cell r="O726">
            <v>0</v>
          </cell>
          <cell r="P726">
            <v>0</v>
          </cell>
        </row>
        <row r="727">
          <cell r="B727" t="str">
            <v>2610500053005311</v>
          </cell>
          <cell r="C727">
            <v>2023</v>
          </cell>
          <cell r="D727">
            <v>20</v>
          </cell>
          <cell r="E727">
            <v>2</v>
          </cell>
          <cell r="F727">
            <v>6</v>
          </cell>
          <cell r="G727">
            <v>10</v>
          </cell>
          <cell r="H727">
            <v>5000</v>
          </cell>
          <cell r="I727">
            <v>5300</v>
          </cell>
          <cell r="J727">
            <v>531</v>
          </cell>
          <cell r="K727">
            <v>1</v>
          </cell>
          <cell r="M727" t="str">
            <v>Cama de exploración</v>
          </cell>
          <cell r="N727">
            <v>0</v>
          </cell>
          <cell r="O727">
            <v>0</v>
          </cell>
          <cell r="P727">
            <v>0</v>
          </cell>
          <cell r="Q727" t="str">
            <v>Pieza</v>
          </cell>
        </row>
        <row r="728">
          <cell r="B728" t="str">
            <v>2610500053005312</v>
          </cell>
          <cell r="C728">
            <v>2023</v>
          </cell>
          <cell r="D728">
            <v>20</v>
          </cell>
          <cell r="E728">
            <v>2</v>
          </cell>
          <cell r="F728">
            <v>6</v>
          </cell>
          <cell r="G728">
            <v>10</v>
          </cell>
          <cell r="H728">
            <v>5000</v>
          </cell>
          <cell r="I728">
            <v>5300</v>
          </cell>
          <cell r="J728">
            <v>531</v>
          </cell>
          <cell r="K728">
            <v>2</v>
          </cell>
          <cell r="M728" t="str">
            <v>Equipo de química sanguínea</v>
          </cell>
          <cell r="N728">
            <v>0</v>
          </cell>
          <cell r="O728">
            <v>0</v>
          </cell>
          <cell r="P728">
            <v>0</v>
          </cell>
          <cell r="Q728" t="str">
            <v>Pieza</v>
          </cell>
        </row>
        <row r="729">
          <cell r="B729" t="str">
            <v>2610500053005313</v>
          </cell>
          <cell r="C729">
            <v>2023</v>
          </cell>
          <cell r="D729">
            <v>20</v>
          </cell>
          <cell r="E729">
            <v>2</v>
          </cell>
          <cell r="F729">
            <v>6</v>
          </cell>
          <cell r="G729">
            <v>10</v>
          </cell>
          <cell r="H729">
            <v>5000</v>
          </cell>
          <cell r="I729">
            <v>5300</v>
          </cell>
          <cell r="J729">
            <v>531</v>
          </cell>
          <cell r="K729">
            <v>3</v>
          </cell>
          <cell r="M729" t="str">
            <v>Equipo para hematología clínica</v>
          </cell>
          <cell r="N729">
            <v>0</v>
          </cell>
          <cell r="O729">
            <v>0</v>
          </cell>
          <cell r="P729">
            <v>0</v>
          </cell>
          <cell r="Q729" t="str">
            <v>Pieza</v>
          </cell>
        </row>
        <row r="730">
          <cell r="B730" t="str">
            <v>2610500053005314</v>
          </cell>
          <cell r="C730">
            <v>2023</v>
          </cell>
          <cell r="D730">
            <v>20</v>
          </cell>
          <cell r="E730">
            <v>2</v>
          </cell>
          <cell r="F730">
            <v>6</v>
          </cell>
          <cell r="G730">
            <v>10</v>
          </cell>
          <cell r="H730">
            <v>5000</v>
          </cell>
          <cell r="I730">
            <v>5300</v>
          </cell>
          <cell r="J730">
            <v>531</v>
          </cell>
          <cell r="K730">
            <v>4</v>
          </cell>
          <cell r="M730" t="str">
            <v>Maniquí anatómico</v>
          </cell>
          <cell r="N730">
            <v>0</v>
          </cell>
          <cell r="O730">
            <v>0</v>
          </cell>
          <cell r="P730">
            <v>0</v>
          </cell>
          <cell r="Q730" t="str">
            <v>Pieza</v>
          </cell>
        </row>
        <row r="731">
          <cell r="B731" t="str">
            <v>261050005300532</v>
          </cell>
          <cell r="C731">
            <v>2023</v>
          </cell>
          <cell r="D731">
            <v>20</v>
          </cell>
          <cell r="E731">
            <v>2</v>
          </cell>
          <cell r="F731">
            <v>6</v>
          </cell>
          <cell r="G731">
            <v>10</v>
          </cell>
          <cell r="H731">
            <v>5000</v>
          </cell>
          <cell r="I731">
            <v>5300</v>
          </cell>
          <cell r="J731">
            <v>532</v>
          </cell>
          <cell r="M731" t="str">
            <v>Instrumental médico y de laboratorio</v>
          </cell>
          <cell r="N731">
            <v>0</v>
          </cell>
          <cell r="O731">
            <v>0</v>
          </cell>
          <cell r="P731">
            <v>0</v>
          </cell>
        </row>
        <row r="732">
          <cell r="B732" t="str">
            <v>2610500053005321</v>
          </cell>
          <cell r="C732">
            <v>2023</v>
          </cell>
          <cell r="D732">
            <v>20</v>
          </cell>
          <cell r="E732">
            <v>2</v>
          </cell>
          <cell r="F732">
            <v>6</v>
          </cell>
          <cell r="G732">
            <v>10</v>
          </cell>
          <cell r="H732">
            <v>5000</v>
          </cell>
          <cell r="I732">
            <v>5300</v>
          </cell>
          <cell r="J732">
            <v>532</v>
          </cell>
          <cell r="K732">
            <v>1</v>
          </cell>
          <cell r="M732" t="str">
            <v>Detector de latidos fetales</v>
          </cell>
          <cell r="N732">
            <v>0</v>
          </cell>
          <cell r="O732">
            <v>0</v>
          </cell>
          <cell r="P732">
            <v>0</v>
          </cell>
          <cell r="Q732" t="str">
            <v>Pieza</v>
          </cell>
        </row>
        <row r="733">
          <cell r="B733" t="str">
            <v>261050005600</v>
          </cell>
          <cell r="C733">
            <v>2023</v>
          </cell>
          <cell r="D733">
            <v>20</v>
          </cell>
          <cell r="E733">
            <v>2</v>
          </cell>
          <cell r="F733">
            <v>6</v>
          </cell>
          <cell r="G733">
            <v>10</v>
          </cell>
          <cell r="H733">
            <v>5000</v>
          </cell>
          <cell r="I733">
            <v>5600</v>
          </cell>
          <cell r="K733" t="str">
            <v/>
          </cell>
          <cell r="M733" t="str">
            <v>Maquinaria, Otros Equipos y Herramientas</v>
          </cell>
          <cell r="N733">
            <v>0</v>
          </cell>
          <cell r="O733">
            <v>0</v>
          </cell>
          <cell r="P733">
            <v>0</v>
          </cell>
        </row>
        <row r="734">
          <cell r="B734" t="str">
            <v>261050005600565</v>
          </cell>
          <cell r="C734">
            <v>2023</v>
          </cell>
          <cell r="D734">
            <v>20</v>
          </cell>
          <cell r="E734">
            <v>2</v>
          </cell>
          <cell r="F734">
            <v>6</v>
          </cell>
          <cell r="G734">
            <v>10</v>
          </cell>
          <cell r="H734">
            <v>5000</v>
          </cell>
          <cell r="I734">
            <v>5600</v>
          </cell>
          <cell r="J734">
            <v>565</v>
          </cell>
          <cell r="M734" t="str">
            <v>Equipo de comunicación y telecomunicación</v>
          </cell>
          <cell r="N734">
            <v>0</v>
          </cell>
          <cell r="O734">
            <v>0</v>
          </cell>
          <cell r="P734">
            <v>0</v>
          </cell>
        </row>
        <row r="735">
          <cell r="B735" t="str">
            <v>2610500056005651</v>
          </cell>
          <cell r="C735">
            <v>2023</v>
          </cell>
          <cell r="D735">
            <v>20</v>
          </cell>
          <cell r="E735">
            <v>2</v>
          </cell>
          <cell r="F735">
            <v>6</v>
          </cell>
          <cell r="G735">
            <v>10</v>
          </cell>
          <cell r="H735">
            <v>5000</v>
          </cell>
          <cell r="I735">
            <v>5600</v>
          </cell>
          <cell r="J735">
            <v>565</v>
          </cell>
          <cell r="K735">
            <v>1</v>
          </cell>
          <cell r="M735" t="str">
            <v>Cámara IP</v>
          </cell>
          <cell r="N735">
            <v>0</v>
          </cell>
          <cell r="O735">
            <v>0</v>
          </cell>
          <cell r="P735">
            <v>0</v>
          </cell>
          <cell r="Q735" t="str">
            <v>Pieza</v>
          </cell>
        </row>
        <row r="736">
          <cell r="B736" t="str">
            <v>2610500056005652</v>
          </cell>
          <cell r="C736">
            <v>2023</v>
          </cell>
          <cell r="D736">
            <v>20</v>
          </cell>
          <cell r="E736">
            <v>2</v>
          </cell>
          <cell r="F736">
            <v>6</v>
          </cell>
          <cell r="G736">
            <v>10</v>
          </cell>
          <cell r="H736">
            <v>5000</v>
          </cell>
          <cell r="I736">
            <v>5600</v>
          </cell>
          <cell r="J736">
            <v>565</v>
          </cell>
          <cell r="K736">
            <v>2</v>
          </cell>
          <cell r="M736" t="str">
            <v>Equipo para enlaces de comunicación</v>
          </cell>
          <cell r="N736">
            <v>0</v>
          </cell>
          <cell r="O736">
            <v>0</v>
          </cell>
          <cell r="P736">
            <v>0</v>
          </cell>
          <cell r="Q736" t="str">
            <v>Pieza</v>
          </cell>
        </row>
        <row r="737">
          <cell r="B737" t="str">
            <v>2611</v>
          </cell>
          <cell r="C737">
            <v>2023</v>
          </cell>
          <cell r="D737">
            <v>20</v>
          </cell>
          <cell r="E737">
            <v>2</v>
          </cell>
          <cell r="F737">
            <v>6</v>
          </cell>
          <cell r="G737">
            <v>11</v>
          </cell>
          <cell r="M737" t="str">
            <v>Capacitación continua para la atención y prevención de la violencia de género</v>
          </cell>
          <cell r="N737">
            <v>0</v>
          </cell>
          <cell r="O737">
            <v>0</v>
          </cell>
          <cell r="P737">
            <v>0</v>
          </cell>
        </row>
        <row r="738">
          <cell r="B738" t="str">
            <v>26113000</v>
          </cell>
          <cell r="C738">
            <v>2023</v>
          </cell>
          <cell r="D738">
            <v>20</v>
          </cell>
          <cell r="E738">
            <v>2</v>
          </cell>
          <cell r="F738">
            <v>6</v>
          </cell>
          <cell r="G738">
            <v>11</v>
          </cell>
          <cell r="H738">
            <v>3000</v>
          </cell>
          <cell r="M738" t="str">
            <v>Servicios Generales</v>
          </cell>
          <cell r="N738">
            <v>0</v>
          </cell>
          <cell r="O738">
            <v>0</v>
          </cell>
          <cell r="P738">
            <v>0</v>
          </cell>
        </row>
        <row r="739">
          <cell r="B739" t="str">
            <v>261130003300</v>
          </cell>
          <cell r="C739">
            <v>2023</v>
          </cell>
          <cell r="D739">
            <v>20</v>
          </cell>
          <cell r="E739">
            <v>2</v>
          </cell>
          <cell r="F739">
            <v>6</v>
          </cell>
          <cell r="G739">
            <v>11</v>
          </cell>
          <cell r="H739">
            <v>3000</v>
          </cell>
          <cell r="I739">
            <v>3300</v>
          </cell>
          <cell r="M739" t="str">
            <v>Servicios Profesionales, Científicos, Técnicos y Otros Servicios</v>
          </cell>
          <cell r="N739">
            <v>0</v>
          </cell>
          <cell r="O739">
            <v>0</v>
          </cell>
          <cell r="P739">
            <v>0</v>
          </cell>
        </row>
        <row r="740">
          <cell r="B740" t="str">
            <v>261130003300334</v>
          </cell>
          <cell r="C740">
            <v>2023</v>
          </cell>
          <cell r="D740">
            <v>20</v>
          </cell>
          <cell r="E740">
            <v>2</v>
          </cell>
          <cell r="F740">
            <v>6</v>
          </cell>
          <cell r="G740">
            <v>11</v>
          </cell>
          <cell r="H740">
            <v>3000</v>
          </cell>
          <cell r="I740">
            <v>3300</v>
          </cell>
          <cell r="J740">
            <v>334</v>
          </cell>
          <cell r="M740" t="str">
            <v>Servicios de capacitación</v>
          </cell>
          <cell r="N740">
            <v>0</v>
          </cell>
          <cell r="O740">
            <v>0</v>
          </cell>
          <cell r="P740">
            <v>0</v>
          </cell>
        </row>
        <row r="741">
          <cell r="B741" t="str">
            <v>2611300033003341</v>
          </cell>
          <cell r="C741">
            <v>2023</v>
          </cell>
          <cell r="D741">
            <v>20</v>
          </cell>
          <cell r="E741">
            <v>2</v>
          </cell>
          <cell r="F741">
            <v>6</v>
          </cell>
          <cell r="G741">
            <v>11</v>
          </cell>
          <cell r="H741">
            <v>3000</v>
          </cell>
          <cell r="I741">
            <v>3300</v>
          </cell>
          <cell r="J741">
            <v>334</v>
          </cell>
          <cell r="K741">
            <v>1</v>
          </cell>
          <cell r="M741" t="str">
            <v>Cursos de capacitación</v>
          </cell>
          <cell r="N741">
            <v>0</v>
          </cell>
          <cell r="O741">
            <v>0</v>
          </cell>
          <cell r="P741">
            <v>0</v>
          </cell>
        </row>
        <row r="742">
          <cell r="B742" t="str">
            <v>2611300033003341001</v>
          </cell>
          <cell r="C742">
            <v>2023</v>
          </cell>
          <cell r="D742">
            <v>20</v>
          </cell>
          <cell r="E742">
            <v>2</v>
          </cell>
          <cell r="F742">
            <v>6</v>
          </cell>
          <cell r="G742">
            <v>11</v>
          </cell>
          <cell r="H742">
            <v>3000</v>
          </cell>
          <cell r="I742">
            <v>3300</v>
          </cell>
          <cell r="J742">
            <v>334</v>
          </cell>
          <cell r="K742">
            <v>1001</v>
          </cell>
          <cell r="M742" t="str">
            <v>Curso de capacitación para otros operadores de las instituciones de seguridad pública_Formación Inicial (CEAV)</v>
          </cell>
          <cell r="N742">
            <v>0</v>
          </cell>
          <cell r="O742">
            <v>0</v>
          </cell>
          <cell r="P742">
            <v>0</v>
          </cell>
          <cell r="Q742" t="str">
            <v>Servicio</v>
          </cell>
        </row>
        <row r="743">
          <cell r="B743" t="str">
            <v>2611300033003341002</v>
          </cell>
          <cell r="C743">
            <v>2023</v>
          </cell>
          <cell r="D743">
            <v>20</v>
          </cell>
          <cell r="E743">
            <v>2</v>
          </cell>
          <cell r="F743">
            <v>6</v>
          </cell>
          <cell r="G743">
            <v>11</v>
          </cell>
          <cell r="H743">
            <v>3000</v>
          </cell>
          <cell r="I743">
            <v>3300</v>
          </cell>
          <cell r="J743">
            <v>334</v>
          </cell>
          <cell r="K743">
            <v>1002</v>
          </cell>
          <cell r="M743" t="str">
            <v>Curso de capacitación para otros operadores de las instituciones de seguridad pública_Formación Continua (CEAV)</v>
          </cell>
          <cell r="N743">
            <v>0</v>
          </cell>
          <cell r="O743">
            <v>0</v>
          </cell>
          <cell r="P743">
            <v>0</v>
          </cell>
          <cell r="Q743" t="str">
            <v>Servicio</v>
          </cell>
        </row>
        <row r="744">
          <cell r="B744" t="str">
            <v>2611300033003341003</v>
          </cell>
          <cell r="C744">
            <v>2023</v>
          </cell>
          <cell r="D744">
            <v>20</v>
          </cell>
          <cell r="E744">
            <v>2</v>
          </cell>
          <cell r="F744">
            <v>6</v>
          </cell>
          <cell r="G744">
            <v>11</v>
          </cell>
          <cell r="H744">
            <v>3000</v>
          </cell>
          <cell r="I744">
            <v>3300</v>
          </cell>
          <cell r="J744">
            <v>334</v>
          </cell>
          <cell r="K744">
            <v>1003</v>
          </cell>
          <cell r="M744" t="str">
            <v>Curso de capacitación para otros operadores de las instituciones de seguridad pública_Formación Continua (CEAV) Violencia de Género</v>
          </cell>
          <cell r="N744">
            <v>0</v>
          </cell>
          <cell r="O744">
            <v>0</v>
          </cell>
          <cell r="P744">
            <v>0</v>
          </cell>
          <cell r="Q744" t="str">
            <v>Servicio</v>
          </cell>
        </row>
        <row r="745">
          <cell r="B745" t="str">
            <v>3</v>
          </cell>
          <cell r="C745">
            <v>2023</v>
          </cell>
          <cell r="D745">
            <v>20</v>
          </cell>
          <cell r="E745">
            <v>3</v>
          </cell>
          <cell r="M745" t="str">
            <v>Impulsar la reinserción social de las personas privadas de la libertad en centros penitenciarios con enfoque de respeto a los derechos humanos, inclusión y perspectiva de género</v>
          </cell>
          <cell r="N745">
            <v>1674000</v>
          </cell>
          <cell r="O745">
            <v>0</v>
          </cell>
          <cell r="P745">
            <v>1674000</v>
          </cell>
        </row>
        <row r="746">
          <cell r="B746" t="str">
            <v>37</v>
          </cell>
          <cell r="C746">
            <v>2023</v>
          </cell>
          <cell r="D746">
            <v>20</v>
          </cell>
          <cell r="E746">
            <v>3</v>
          </cell>
          <cell r="F746">
            <v>7</v>
          </cell>
          <cell r="M746" t="str">
            <v>Fortalecimiento del sistema penitenciario nacional y de ejecución de medidas para adolescentes</v>
          </cell>
          <cell r="N746">
            <v>1674000</v>
          </cell>
          <cell r="O746">
            <v>0</v>
          </cell>
          <cell r="P746">
            <v>1674000</v>
          </cell>
        </row>
        <row r="747">
          <cell r="B747" t="str">
            <v>3713</v>
          </cell>
          <cell r="C747">
            <v>2023</v>
          </cell>
          <cell r="D747">
            <v>20</v>
          </cell>
          <cell r="E747">
            <v>3</v>
          </cell>
          <cell r="F747">
            <v>7</v>
          </cell>
          <cell r="G747">
            <v>13</v>
          </cell>
          <cell r="M747" t="str">
            <v>Fortalecimiento al sistema penitenciario nacional</v>
          </cell>
          <cell r="N747">
            <v>1224000</v>
          </cell>
          <cell r="O747">
            <v>0</v>
          </cell>
          <cell r="P747">
            <v>1224000</v>
          </cell>
        </row>
        <row r="748">
          <cell r="B748" t="str">
            <v>37132000</v>
          </cell>
          <cell r="C748">
            <v>2023</v>
          </cell>
          <cell r="D748">
            <v>20</v>
          </cell>
          <cell r="E748">
            <v>3</v>
          </cell>
          <cell r="F748">
            <v>7</v>
          </cell>
          <cell r="G748">
            <v>13</v>
          </cell>
          <cell r="H748">
            <v>2000</v>
          </cell>
          <cell r="M748" t="str">
            <v>Materiales y Suministros</v>
          </cell>
          <cell r="N748">
            <v>0</v>
          </cell>
          <cell r="O748">
            <v>0</v>
          </cell>
          <cell r="P748">
            <v>0</v>
          </cell>
        </row>
        <row r="749">
          <cell r="B749" t="str">
            <v>371320002100</v>
          </cell>
          <cell r="C749">
            <v>2023</v>
          </cell>
          <cell r="D749">
            <v>20</v>
          </cell>
          <cell r="E749">
            <v>3</v>
          </cell>
          <cell r="F749">
            <v>7</v>
          </cell>
          <cell r="G749">
            <v>13</v>
          </cell>
          <cell r="H749">
            <v>2000</v>
          </cell>
          <cell r="I749">
            <v>2100</v>
          </cell>
          <cell r="M749" t="str">
            <v>Materiales de Administración, Emisión de Documentos y Artículos Oficiales</v>
          </cell>
          <cell r="N749">
            <v>0</v>
          </cell>
          <cell r="O749">
            <v>0</v>
          </cell>
          <cell r="P749">
            <v>0</v>
          </cell>
        </row>
        <row r="750">
          <cell r="B750" t="str">
            <v>371320002100214</v>
          </cell>
          <cell r="C750">
            <v>2023</v>
          </cell>
          <cell r="D750">
            <v>20</v>
          </cell>
          <cell r="E750">
            <v>3</v>
          </cell>
          <cell r="F750">
            <v>7</v>
          </cell>
          <cell r="G750">
            <v>13</v>
          </cell>
          <cell r="H750">
            <v>2000</v>
          </cell>
          <cell r="I750">
            <v>2100</v>
          </cell>
          <cell r="J750">
            <v>214</v>
          </cell>
          <cell r="M750" t="str">
            <v>Materiales, útiles y equipos menores de tecnologías de la información y comunicaciones</v>
          </cell>
          <cell r="N750">
            <v>0</v>
          </cell>
          <cell r="O750">
            <v>0</v>
          </cell>
          <cell r="P750">
            <v>0</v>
          </cell>
          <cell r="Q750" t="str">
            <v/>
          </cell>
        </row>
        <row r="751">
          <cell r="B751" t="str">
            <v>3713200021002141</v>
          </cell>
          <cell r="C751">
            <v>2023</v>
          </cell>
          <cell r="D751">
            <v>20</v>
          </cell>
          <cell r="E751">
            <v>3</v>
          </cell>
          <cell r="F751">
            <v>7</v>
          </cell>
          <cell r="G751">
            <v>13</v>
          </cell>
          <cell r="H751">
            <v>2000</v>
          </cell>
          <cell r="I751">
            <v>2100</v>
          </cell>
          <cell r="J751">
            <v>214</v>
          </cell>
          <cell r="K751">
            <v>1</v>
          </cell>
          <cell r="M751" t="str">
            <v>Materiales y útiles para el procesamiento en equipos y bienes informáticos</v>
          </cell>
          <cell r="N751">
            <v>0</v>
          </cell>
          <cell r="O751">
            <v>0</v>
          </cell>
          <cell r="P751">
            <v>0</v>
          </cell>
          <cell r="Q751" t="str">
            <v>Pieza</v>
          </cell>
        </row>
        <row r="752">
          <cell r="B752" t="str">
            <v>371320002500</v>
          </cell>
          <cell r="C752">
            <v>2023</v>
          </cell>
          <cell r="D752">
            <v>20</v>
          </cell>
          <cell r="E752">
            <v>3</v>
          </cell>
          <cell r="F752">
            <v>7</v>
          </cell>
          <cell r="G752">
            <v>13</v>
          </cell>
          <cell r="H752">
            <v>2000</v>
          </cell>
          <cell r="I752">
            <v>2500</v>
          </cell>
          <cell r="K752" t="str">
            <v/>
          </cell>
          <cell r="M752" t="str">
            <v>Productos Químicos, Farmacéuticos y de Laboratorio</v>
          </cell>
          <cell r="N752">
            <v>0</v>
          </cell>
          <cell r="O752">
            <v>0</v>
          </cell>
          <cell r="P752">
            <v>0</v>
          </cell>
          <cell r="Q752" t="str">
            <v/>
          </cell>
        </row>
        <row r="753">
          <cell r="B753" t="str">
            <v>371320002500255</v>
          </cell>
          <cell r="C753">
            <v>2023</v>
          </cell>
          <cell r="D753">
            <v>20</v>
          </cell>
          <cell r="E753">
            <v>3</v>
          </cell>
          <cell r="F753">
            <v>7</v>
          </cell>
          <cell r="G753">
            <v>13</v>
          </cell>
          <cell r="H753">
            <v>2000</v>
          </cell>
          <cell r="I753">
            <v>2500</v>
          </cell>
          <cell r="J753">
            <v>255</v>
          </cell>
          <cell r="M753" t="str">
            <v>Materiales, accesorios y suministros de laboratorio</v>
          </cell>
          <cell r="N753">
            <v>0</v>
          </cell>
          <cell r="O753">
            <v>0</v>
          </cell>
          <cell r="P753">
            <v>0</v>
          </cell>
          <cell r="Q753" t="str">
            <v/>
          </cell>
        </row>
        <row r="754">
          <cell r="B754" t="str">
            <v>3713200025002551</v>
          </cell>
          <cell r="C754">
            <v>2023</v>
          </cell>
          <cell r="D754">
            <v>20</v>
          </cell>
          <cell r="E754">
            <v>3</v>
          </cell>
          <cell r="F754">
            <v>7</v>
          </cell>
          <cell r="G754">
            <v>13</v>
          </cell>
          <cell r="H754">
            <v>2000</v>
          </cell>
          <cell r="I754">
            <v>2500</v>
          </cell>
          <cell r="J754">
            <v>255</v>
          </cell>
          <cell r="K754">
            <v>1</v>
          </cell>
          <cell r="M754" t="str">
            <v>Materiales, accesorios y suministros de laboratorio</v>
          </cell>
          <cell r="N754">
            <v>0</v>
          </cell>
          <cell r="O754">
            <v>0</v>
          </cell>
          <cell r="P754">
            <v>0</v>
          </cell>
          <cell r="Q754" t="str">
            <v>Pieza</v>
          </cell>
        </row>
        <row r="755">
          <cell r="B755" t="str">
            <v>371320002700</v>
          </cell>
          <cell r="C755">
            <v>2023</v>
          </cell>
          <cell r="D755">
            <v>20</v>
          </cell>
          <cell r="E755">
            <v>3</v>
          </cell>
          <cell r="F755">
            <v>7</v>
          </cell>
          <cell r="G755">
            <v>13</v>
          </cell>
          <cell r="H755">
            <v>2000</v>
          </cell>
          <cell r="I755">
            <v>2700</v>
          </cell>
          <cell r="K755" t="str">
            <v/>
          </cell>
          <cell r="M755" t="str">
            <v>Vestuario, Blancos, Prendas de Protección y Artículos Deportivos</v>
          </cell>
          <cell r="N755">
            <v>0</v>
          </cell>
          <cell r="O755">
            <v>0</v>
          </cell>
          <cell r="P755">
            <v>0</v>
          </cell>
          <cell r="Q755" t="str">
            <v/>
          </cell>
        </row>
        <row r="756">
          <cell r="B756" t="str">
            <v>371320002700272</v>
          </cell>
          <cell r="C756">
            <v>2023</v>
          </cell>
          <cell r="D756">
            <v>20</v>
          </cell>
          <cell r="E756">
            <v>3</v>
          </cell>
          <cell r="F756">
            <v>7</v>
          </cell>
          <cell r="G756">
            <v>13</v>
          </cell>
          <cell r="H756">
            <v>2000</v>
          </cell>
          <cell r="I756">
            <v>2700</v>
          </cell>
          <cell r="J756">
            <v>272</v>
          </cell>
          <cell r="M756" t="str">
            <v>Prendas de seguridad y protección personal</v>
          </cell>
          <cell r="N756">
            <v>0</v>
          </cell>
          <cell r="O756">
            <v>0</v>
          </cell>
          <cell r="P756">
            <v>0</v>
          </cell>
          <cell r="Q756" t="str">
            <v/>
          </cell>
        </row>
        <row r="757">
          <cell r="B757" t="str">
            <v>3713200027002721</v>
          </cell>
          <cell r="C757">
            <v>2023</v>
          </cell>
          <cell r="D757">
            <v>20</v>
          </cell>
          <cell r="E757">
            <v>3</v>
          </cell>
          <cell r="F757">
            <v>7</v>
          </cell>
          <cell r="G757">
            <v>13</v>
          </cell>
          <cell r="H757">
            <v>2000</v>
          </cell>
          <cell r="I757">
            <v>2700</v>
          </cell>
          <cell r="J757">
            <v>272</v>
          </cell>
          <cell r="K757">
            <v>1</v>
          </cell>
          <cell r="M757" t="str">
            <v>Equipo de protección radiológica (mandil, collarín y lentes emplomados)</v>
          </cell>
          <cell r="N757">
            <v>0</v>
          </cell>
          <cell r="O757">
            <v>0</v>
          </cell>
          <cell r="P757">
            <v>0</v>
          </cell>
          <cell r="Q757" t="str">
            <v>Pieza</v>
          </cell>
        </row>
        <row r="758">
          <cell r="B758" t="str">
            <v>371320002800</v>
          </cell>
          <cell r="C758">
            <v>2023</v>
          </cell>
          <cell r="D758">
            <v>20</v>
          </cell>
          <cell r="E758">
            <v>3</v>
          </cell>
          <cell r="F758">
            <v>7</v>
          </cell>
          <cell r="G758">
            <v>13</v>
          </cell>
          <cell r="H758">
            <v>2000</v>
          </cell>
          <cell r="I758">
            <v>2800</v>
          </cell>
          <cell r="K758" t="str">
            <v/>
          </cell>
          <cell r="M758" t="str">
            <v>Materiales y Suministros para Seguridad</v>
          </cell>
          <cell r="N758">
            <v>0</v>
          </cell>
          <cell r="O758">
            <v>0</v>
          </cell>
          <cell r="P758">
            <v>0</v>
          </cell>
          <cell r="Q758" t="str">
            <v/>
          </cell>
        </row>
        <row r="759">
          <cell r="B759" t="str">
            <v>371320002800282</v>
          </cell>
          <cell r="C759">
            <v>2023</v>
          </cell>
          <cell r="D759">
            <v>20</v>
          </cell>
          <cell r="E759">
            <v>3</v>
          </cell>
          <cell r="F759">
            <v>7</v>
          </cell>
          <cell r="G759">
            <v>13</v>
          </cell>
          <cell r="H759">
            <v>2000</v>
          </cell>
          <cell r="I759">
            <v>2800</v>
          </cell>
          <cell r="J759">
            <v>282</v>
          </cell>
          <cell r="M759" t="str">
            <v>Materiales de seguridad pública</v>
          </cell>
          <cell r="N759">
            <v>0</v>
          </cell>
          <cell r="O759">
            <v>0</v>
          </cell>
          <cell r="P759">
            <v>0</v>
          </cell>
          <cell r="Q759" t="str">
            <v/>
          </cell>
        </row>
        <row r="760">
          <cell r="B760" t="str">
            <v>3713200028002821</v>
          </cell>
          <cell r="C760">
            <v>2023</v>
          </cell>
          <cell r="D760">
            <v>20</v>
          </cell>
          <cell r="E760">
            <v>3</v>
          </cell>
          <cell r="F760">
            <v>7</v>
          </cell>
          <cell r="G760">
            <v>13</v>
          </cell>
          <cell r="H760">
            <v>2000</v>
          </cell>
          <cell r="I760">
            <v>2800</v>
          </cell>
          <cell r="J760">
            <v>282</v>
          </cell>
          <cell r="K760">
            <v>1</v>
          </cell>
          <cell r="M760" t="str">
            <v xml:space="preserve">Cargador para arma larga </v>
          </cell>
          <cell r="N760">
            <v>0</v>
          </cell>
          <cell r="O760">
            <v>0</v>
          </cell>
          <cell r="P760">
            <v>0</v>
          </cell>
          <cell r="Q760" t="str">
            <v>Pieza</v>
          </cell>
        </row>
        <row r="761">
          <cell r="B761" t="str">
            <v>3713200028002822</v>
          </cell>
          <cell r="C761">
            <v>2023</v>
          </cell>
          <cell r="D761">
            <v>20</v>
          </cell>
          <cell r="E761">
            <v>3</v>
          </cell>
          <cell r="F761">
            <v>7</v>
          </cell>
          <cell r="G761">
            <v>13</v>
          </cell>
          <cell r="H761">
            <v>2000</v>
          </cell>
          <cell r="I761">
            <v>2800</v>
          </cell>
          <cell r="J761">
            <v>282</v>
          </cell>
          <cell r="K761">
            <v>2</v>
          </cell>
          <cell r="M761" t="str">
            <v>Cartuchos</v>
          </cell>
          <cell r="N761">
            <v>0</v>
          </cell>
          <cell r="O761">
            <v>0</v>
          </cell>
          <cell r="P761">
            <v>0</v>
          </cell>
          <cell r="Q761" t="str">
            <v>Pieza</v>
          </cell>
        </row>
        <row r="762">
          <cell r="B762" t="str">
            <v>3713200028002823</v>
          </cell>
          <cell r="C762">
            <v>2023</v>
          </cell>
          <cell r="D762">
            <v>20</v>
          </cell>
          <cell r="E762">
            <v>3</v>
          </cell>
          <cell r="F762">
            <v>7</v>
          </cell>
          <cell r="G762">
            <v>13</v>
          </cell>
          <cell r="H762">
            <v>2000</v>
          </cell>
          <cell r="I762">
            <v>2800</v>
          </cell>
          <cell r="J762">
            <v>282</v>
          </cell>
          <cell r="K762">
            <v>3</v>
          </cell>
          <cell r="M762" t="str">
            <v>Kit equipo antimotín</v>
          </cell>
          <cell r="N762">
            <v>0</v>
          </cell>
          <cell r="O762">
            <v>0</v>
          </cell>
          <cell r="P762">
            <v>0</v>
          </cell>
          <cell r="Q762" t="str">
            <v>Kit</v>
          </cell>
        </row>
        <row r="763">
          <cell r="B763" t="str">
            <v>371320002800283</v>
          </cell>
          <cell r="C763">
            <v>2023</v>
          </cell>
          <cell r="D763">
            <v>20</v>
          </cell>
          <cell r="E763">
            <v>3</v>
          </cell>
          <cell r="F763">
            <v>7</v>
          </cell>
          <cell r="G763">
            <v>13</v>
          </cell>
          <cell r="H763">
            <v>2000</v>
          </cell>
          <cell r="I763">
            <v>2800</v>
          </cell>
          <cell r="J763">
            <v>283</v>
          </cell>
          <cell r="M763" t="str">
            <v>Prendas de protección para seguridad pública y nacional</v>
          </cell>
          <cell r="N763">
            <v>0</v>
          </cell>
          <cell r="O763">
            <v>0</v>
          </cell>
          <cell r="P763">
            <v>0</v>
          </cell>
          <cell r="Q763" t="str">
            <v/>
          </cell>
        </row>
        <row r="764">
          <cell r="B764" t="str">
            <v>3713200028002831</v>
          </cell>
          <cell r="C764">
            <v>2023</v>
          </cell>
          <cell r="D764">
            <v>20</v>
          </cell>
          <cell r="E764">
            <v>3</v>
          </cell>
          <cell r="F764">
            <v>7</v>
          </cell>
          <cell r="G764">
            <v>13</v>
          </cell>
          <cell r="H764">
            <v>2000</v>
          </cell>
          <cell r="I764">
            <v>2800</v>
          </cell>
          <cell r="J764">
            <v>283</v>
          </cell>
          <cell r="K764">
            <v>1</v>
          </cell>
          <cell r="M764" t="str">
            <v>Cinturón de restricción de movimiento</v>
          </cell>
          <cell r="N764">
            <v>0</v>
          </cell>
          <cell r="O764">
            <v>0</v>
          </cell>
          <cell r="P764">
            <v>0</v>
          </cell>
          <cell r="Q764" t="str">
            <v>Pieza</v>
          </cell>
        </row>
        <row r="765">
          <cell r="B765" t="str">
            <v>371320002900</v>
          </cell>
          <cell r="C765">
            <v>2023</v>
          </cell>
          <cell r="D765">
            <v>20</v>
          </cell>
          <cell r="E765">
            <v>3</v>
          </cell>
          <cell r="F765">
            <v>7</v>
          </cell>
          <cell r="G765">
            <v>13</v>
          </cell>
          <cell r="H765">
            <v>2000</v>
          </cell>
          <cell r="I765">
            <v>2900</v>
          </cell>
          <cell r="K765" t="str">
            <v/>
          </cell>
          <cell r="M765" t="str">
            <v>Herramientas, Refacciones y Accesorios Menores</v>
          </cell>
          <cell r="N765">
            <v>0</v>
          </cell>
          <cell r="O765">
            <v>0</v>
          </cell>
          <cell r="P765">
            <v>0</v>
          </cell>
          <cell r="Q765" t="str">
            <v/>
          </cell>
        </row>
        <row r="766">
          <cell r="B766" t="str">
            <v>371320002900291</v>
          </cell>
          <cell r="C766">
            <v>2023</v>
          </cell>
          <cell r="D766">
            <v>20</v>
          </cell>
          <cell r="E766">
            <v>3</v>
          </cell>
          <cell r="F766">
            <v>7</v>
          </cell>
          <cell r="G766">
            <v>13</v>
          </cell>
          <cell r="H766">
            <v>2000</v>
          </cell>
          <cell r="I766">
            <v>2900</v>
          </cell>
          <cell r="J766">
            <v>291</v>
          </cell>
          <cell r="M766" t="str">
            <v>Herramientas menores</v>
          </cell>
          <cell r="N766">
            <v>0</v>
          </cell>
          <cell r="O766">
            <v>0</v>
          </cell>
          <cell r="P766">
            <v>0</v>
          </cell>
          <cell r="Q766" t="str">
            <v/>
          </cell>
        </row>
        <row r="767">
          <cell r="B767" t="str">
            <v>3713200029002911</v>
          </cell>
          <cell r="C767">
            <v>2023</v>
          </cell>
          <cell r="D767">
            <v>20</v>
          </cell>
          <cell r="E767">
            <v>3</v>
          </cell>
          <cell r="F767">
            <v>7</v>
          </cell>
          <cell r="G767">
            <v>13</v>
          </cell>
          <cell r="H767">
            <v>2000</v>
          </cell>
          <cell r="I767">
            <v>2900</v>
          </cell>
          <cell r="J767">
            <v>291</v>
          </cell>
          <cell r="K767">
            <v>1</v>
          </cell>
          <cell r="M767" t="str">
            <v>Detector de metales (manual)</v>
          </cell>
          <cell r="N767">
            <v>0</v>
          </cell>
          <cell r="O767">
            <v>0</v>
          </cell>
          <cell r="P767">
            <v>0</v>
          </cell>
          <cell r="Q767" t="str">
            <v>Pieza</v>
          </cell>
        </row>
        <row r="768">
          <cell r="B768" t="str">
            <v>371320002900292</v>
          </cell>
          <cell r="C768">
            <v>2023</v>
          </cell>
          <cell r="D768">
            <v>20</v>
          </cell>
          <cell r="E768">
            <v>3</v>
          </cell>
          <cell r="F768">
            <v>7</v>
          </cell>
          <cell r="G768">
            <v>13</v>
          </cell>
          <cell r="H768">
            <v>2000</v>
          </cell>
          <cell r="I768">
            <v>2900</v>
          </cell>
          <cell r="J768">
            <v>292</v>
          </cell>
          <cell r="M768" t="str">
            <v>Refacciones y accesorios menores de edificios</v>
          </cell>
          <cell r="N768">
            <v>0</v>
          </cell>
          <cell r="O768">
            <v>0</v>
          </cell>
          <cell r="P768">
            <v>0</v>
          </cell>
          <cell r="Q768" t="str">
            <v/>
          </cell>
        </row>
        <row r="769">
          <cell r="B769" t="str">
            <v>3713200029002921</v>
          </cell>
          <cell r="C769">
            <v>2023</v>
          </cell>
          <cell r="D769">
            <v>20</v>
          </cell>
          <cell r="E769">
            <v>3</v>
          </cell>
          <cell r="F769">
            <v>7</v>
          </cell>
          <cell r="G769">
            <v>13</v>
          </cell>
          <cell r="H769">
            <v>2000</v>
          </cell>
          <cell r="I769">
            <v>2900</v>
          </cell>
          <cell r="J769">
            <v>292</v>
          </cell>
          <cell r="K769">
            <v>1</v>
          </cell>
          <cell r="M769" t="str">
            <v>Candados de alta seguridad</v>
          </cell>
          <cell r="N769">
            <v>0</v>
          </cell>
          <cell r="O769">
            <v>0</v>
          </cell>
          <cell r="P769">
            <v>0</v>
          </cell>
          <cell r="Q769" t="str">
            <v>Pieza</v>
          </cell>
        </row>
        <row r="770">
          <cell r="B770" t="str">
            <v>37133000</v>
          </cell>
          <cell r="C770">
            <v>2023</v>
          </cell>
          <cell r="D770">
            <v>20</v>
          </cell>
          <cell r="E770">
            <v>3</v>
          </cell>
          <cell r="F770">
            <v>7</v>
          </cell>
          <cell r="G770">
            <v>13</v>
          </cell>
          <cell r="H770">
            <v>3000</v>
          </cell>
          <cell r="K770" t="str">
            <v/>
          </cell>
          <cell r="M770" t="str">
            <v>Servicios Generales</v>
          </cell>
          <cell r="N770">
            <v>0</v>
          </cell>
          <cell r="O770">
            <v>0</v>
          </cell>
          <cell r="P770">
            <v>0</v>
          </cell>
          <cell r="Q770" t="str">
            <v/>
          </cell>
        </row>
        <row r="771">
          <cell r="B771" t="str">
            <v>371330003100</v>
          </cell>
          <cell r="C771">
            <v>2023</v>
          </cell>
          <cell r="D771">
            <v>20</v>
          </cell>
          <cell r="E771">
            <v>3</v>
          </cell>
          <cell r="F771">
            <v>7</v>
          </cell>
          <cell r="G771">
            <v>13</v>
          </cell>
          <cell r="H771">
            <v>3000</v>
          </cell>
          <cell r="I771">
            <v>3100</v>
          </cell>
          <cell r="K771" t="str">
            <v/>
          </cell>
          <cell r="M771" t="str">
            <v>Servicios Básicos</v>
          </cell>
          <cell r="N771">
            <v>0</v>
          </cell>
          <cell r="O771">
            <v>0</v>
          </cell>
          <cell r="P771">
            <v>0</v>
          </cell>
          <cell r="Q771" t="str">
            <v/>
          </cell>
        </row>
        <row r="772">
          <cell r="B772" t="str">
            <v>371330003100317</v>
          </cell>
          <cell r="C772">
            <v>2023</v>
          </cell>
          <cell r="D772">
            <v>20</v>
          </cell>
          <cell r="E772">
            <v>3</v>
          </cell>
          <cell r="F772">
            <v>7</v>
          </cell>
          <cell r="G772">
            <v>13</v>
          </cell>
          <cell r="H772">
            <v>3000</v>
          </cell>
          <cell r="I772">
            <v>3100</v>
          </cell>
          <cell r="J772">
            <v>317</v>
          </cell>
          <cell r="M772" t="str">
            <v>Servicios de acceso de internet, redes y procesamiento de información</v>
          </cell>
          <cell r="N772">
            <v>0</v>
          </cell>
          <cell r="O772">
            <v>0</v>
          </cell>
          <cell r="P772">
            <v>0</v>
          </cell>
          <cell r="Q772" t="str">
            <v/>
          </cell>
        </row>
        <row r="773">
          <cell r="B773" t="str">
            <v>3713300031003171</v>
          </cell>
          <cell r="C773">
            <v>2023</v>
          </cell>
          <cell r="D773">
            <v>20</v>
          </cell>
          <cell r="E773">
            <v>3</v>
          </cell>
          <cell r="F773">
            <v>7</v>
          </cell>
          <cell r="G773">
            <v>13</v>
          </cell>
          <cell r="H773">
            <v>3000</v>
          </cell>
          <cell r="I773">
            <v>3100</v>
          </cell>
          <cell r="J773">
            <v>317</v>
          </cell>
          <cell r="K773">
            <v>1</v>
          </cell>
          <cell r="M773" t="str">
            <v>Servicios de conducción de señales analógicas y digitales</v>
          </cell>
          <cell r="N773">
            <v>0</v>
          </cell>
          <cell r="O773">
            <v>0</v>
          </cell>
          <cell r="P773">
            <v>0</v>
          </cell>
          <cell r="Q773" t="str">
            <v>Servicio</v>
          </cell>
        </row>
        <row r="774">
          <cell r="B774" t="str">
            <v>371330003300</v>
          </cell>
          <cell r="C774">
            <v>2023</v>
          </cell>
          <cell r="D774">
            <v>20</v>
          </cell>
          <cell r="E774">
            <v>3</v>
          </cell>
          <cell r="F774">
            <v>7</v>
          </cell>
          <cell r="G774">
            <v>13</v>
          </cell>
          <cell r="H774">
            <v>3000</v>
          </cell>
          <cell r="I774">
            <v>3300</v>
          </cell>
          <cell r="K774" t="str">
            <v/>
          </cell>
          <cell r="M774" t="str">
            <v>Servicios Profesionales, Científicos, Técnicos y Otros Servicios</v>
          </cell>
          <cell r="N774">
            <v>0</v>
          </cell>
          <cell r="O774">
            <v>0</v>
          </cell>
          <cell r="P774">
            <v>0</v>
          </cell>
          <cell r="Q774" t="str">
            <v/>
          </cell>
        </row>
        <row r="775">
          <cell r="B775" t="str">
            <v>371330003300337</v>
          </cell>
          <cell r="C775">
            <v>2023</v>
          </cell>
          <cell r="D775">
            <v>20</v>
          </cell>
          <cell r="E775">
            <v>3</v>
          </cell>
          <cell r="F775">
            <v>7</v>
          </cell>
          <cell r="G775">
            <v>13</v>
          </cell>
          <cell r="H775">
            <v>3000</v>
          </cell>
          <cell r="I775">
            <v>3300</v>
          </cell>
          <cell r="J775">
            <v>337</v>
          </cell>
          <cell r="M775" t="str">
            <v>Servicios de protección y seguridad</v>
          </cell>
          <cell r="N775">
            <v>0</v>
          </cell>
          <cell r="O775">
            <v>0</v>
          </cell>
          <cell r="P775">
            <v>0</v>
          </cell>
          <cell r="Q775" t="str">
            <v/>
          </cell>
        </row>
        <row r="776">
          <cell r="B776" t="str">
            <v>3713300033003371</v>
          </cell>
          <cell r="C776">
            <v>2023</v>
          </cell>
          <cell r="D776">
            <v>20</v>
          </cell>
          <cell r="E776">
            <v>3</v>
          </cell>
          <cell r="F776">
            <v>7</v>
          </cell>
          <cell r="G776">
            <v>13</v>
          </cell>
          <cell r="H776">
            <v>3000</v>
          </cell>
          <cell r="I776">
            <v>3300</v>
          </cell>
          <cell r="J776">
            <v>337</v>
          </cell>
          <cell r="K776">
            <v>1</v>
          </cell>
          <cell r="M776" t="str">
            <v>Blindaje de unidades automotrices</v>
          </cell>
          <cell r="N776">
            <v>0</v>
          </cell>
          <cell r="O776">
            <v>0</v>
          </cell>
          <cell r="P776">
            <v>0</v>
          </cell>
          <cell r="Q776" t="str">
            <v>Servicio</v>
          </cell>
        </row>
        <row r="777">
          <cell r="B777" t="str">
            <v>3713300033003372</v>
          </cell>
          <cell r="C777">
            <v>2023</v>
          </cell>
          <cell r="D777">
            <v>20</v>
          </cell>
          <cell r="E777">
            <v>3</v>
          </cell>
          <cell r="F777">
            <v>7</v>
          </cell>
          <cell r="G777">
            <v>13</v>
          </cell>
          <cell r="H777">
            <v>3000</v>
          </cell>
          <cell r="I777">
            <v>3300</v>
          </cell>
          <cell r="J777">
            <v>337</v>
          </cell>
          <cell r="K777">
            <v>2</v>
          </cell>
          <cell r="M777" t="str">
            <v>Servidor de respaldo informático de información</v>
          </cell>
          <cell r="N777">
            <v>0</v>
          </cell>
          <cell r="O777">
            <v>0</v>
          </cell>
          <cell r="P777">
            <v>0</v>
          </cell>
          <cell r="Q777" t="str">
            <v>Servicio</v>
          </cell>
        </row>
        <row r="778">
          <cell r="B778" t="str">
            <v>3713300033003373</v>
          </cell>
          <cell r="C778">
            <v>2023</v>
          </cell>
          <cell r="D778">
            <v>20</v>
          </cell>
          <cell r="E778">
            <v>3</v>
          </cell>
          <cell r="F778">
            <v>7</v>
          </cell>
          <cell r="G778">
            <v>13</v>
          </cell>
          <cell r="H778">
            <v>3000</v>
          </cell>
          <cell r="I778">
            <v>3300</v>
          </cell>
          <cell r="J778">
            <v>337</v>
          </cell>
          <cell r="K778">
            <v>3</v>
          </cell>
          <cell r="M778" t="str">
            <v>Equipo de Registros Biométricos</v>
          </cell>
          <cell r="N778">
            <v>0</v>
          </cell>
          <cell r="O778">
            <v>0</v>
          </cell>
          <cell r="P778">
            <v>0</v>
          </cell>
          <cell r="Q778" t="str">
            <v>Servicio</v>
          </cell>
        </row>
        <row r="779">
          <cell r="B779" t="str">
            <v>37135000</v>
          </cell>
          <cell r="C779">
            <v>2023</v>
          </cell>
          <cell r="D779">
            <v>20</v>
          </cell>
          <cell r="E779">
            <v>3</v>
          </cell>
          <cell r="F779">
            <v>7</v>
          </cell>
          <cell r="G779">
            <v>13</v>
          </cell>
          <cell r="H779">
            <v>5000</v>
          </cell>
          <cell r="K779" t="str">
            <v/>
          </cell>
          <cell r="M779" t="str">
            <v>Bienes Muebles, Inmuebles e Intangibles</v>
          </cell>
          <cell r="N779">
            <v>1224000</v>
          </cell>
          <cell r="O779">
            <v>0</v>
          </cell>
          <cell r="P779">
            <v>1224000</v>
          </cell>
          <cell r="Q779" t="str">
            <v/>
          </cell>
        </row>
        <row r="780">
          <cell r="B780" t="str">
            <v>371350005100</v>
          </cell>
          <cell r="C780">
            <v>2023</v>
          </cell>
          <cell r="D780">
            <v>20</v>
          </cell>
          <cell r="E780">
            <v>3</v>
          </cell>
          <cell r="F780">
            <v>7</v>
          </cell>
          <cell r="G780">
            <v>13</v>
          </cell>
          <cell r="H780">
            <v>5000</v>
          </cell>
          <cell r="I780">
            <v>5100</v>
          </cell>
          <cell r="K780" t="str">
            <v/>
          </cell>
          <cell r="M780" t="str">
            <v>Mobiliario y Equipo de Administración</v>
          </cell>
          <cell r="N780">
            <v>1000000</v>
          </cell>
          <cell r="O780">
            <v>0</v>
          </cell>
          <cell r="P780">
            <v>1000000</v>
          </cell>
          <cell r="Q780" t="str">
            <v/>
          </cell>
        </row>
        <row r="781">
          <cell r="B781" t="str">
            <v>371350005100515</v>
          </cell>
          <cell r="C781">
            <v>2023</v>
          </cell>
          <cell r="D781">
            <v>20</v>
          </cell>
          <cell r="E781">
            <v>3</v>
          </cell>
          <cell r="F781">
            <v>7</v>
          </cell>
          <cell r="G781">
            <v>13</v>
          </cell>
          <cell r="H781">
            <v>5000</v>
          </cell>
          <cell r="I781">
            <v>5100</v>
          </cell>
          <cell r="J781">
            <v>515</v>
          </cell>
          <cell r="M781" t="str">
            <v>Equipo de cómputo y de tecnologías de la información</v>
          </cell>
          <cell r="N781">
            <v>0</v>
          </cell>
          <cell r="O781">
            <v>0</v>
          </cell>
          <cell r="P781">
            <v>0</v>
          </cell>
          <cell r="Q781" t="str">
            <v/>
          </cell>
        </row>
        <row r="782">
          <cell r="B782" t="str">
            <v>3713500051005151</v>
          </cell>
          <cell r="C782">
            <v>2023</v>
          </cell>
          <cell r="D782">
            <v>20</v>
          </cell>
          <cell r="E782">
            <v>3</v>
          </cell>
          <cell r="F782">
            <v>7</v>
          </cell>
          <cell r="G782">
            <v>13</v>
          </cell>
          <cell r="H782">
            <v>5000</v>
          </cell>
          <cell r="I782">
            <v>5100</v>
          </cell>
          <cell r="J782">
            <v>515</v>
          </cell>
          <cell r="K782">
            <v>1</v>
          </cell>
          <cell r="M782" t="str">
            <v>Computadora de escritorio</v>
          </cell>
          <cell r="N782">
            <v>0</v>
          </cell>
          <cell r="O782">
            <v>0</v>
          </cell>
          <cell r="P782">
            <v>0</v>
          </cell>
          <cell r="Q782" t="str">
            <v>Pieza</v>
          </cell>
        </row>
        <row r="783">
          <cell r="B783" t="str">
            <v>3713500051005152</v>
          </cell>
          <cell r="C783">
            <v>2023</v>
          </cell>
          <cell r="D783">
            <v>20</v>
          </cell>
          <cell r="E783">
            <v>3</v>
          </cell>
          <cell r="F783">
            <v>7</v>
          </cell>
          <cell r="G783">
            <v>13</v>
          </cell>
          <cell r="H783">
            <v>5000</v>
          </cell>
          <cell r="I783">
            <v>5100</v>
          </cell>
          <cell r="J783">
            <v>515</v>
          </cell>
          <cell r="K783">
            <v>2</v>
          </cell>
          <cell r="M783" t="str">
            <v>Computadora portátil</v>
          </cell>
          <cell r="N783">
            <v>0</v>
          </cell>
          <cell r="O783">
            <v>0</v>
          </cell>
          <cell r="P783">
            <v>0</v>
          </cell>
          <cell r="Q783" t="str">
            <v>Pieza</v>
          </cell>
        </row>
        <row r="784">
          <cell r="B784" t="str">
            <v>3713500051005153</v>
          </cell>
          <cell r="C784">
            <v>2023</v>
          </cell>
          <cell r="D784">
            <v>20</v>
          </cell>
          <cell r="E784">
            <v>3</v>
          </cell>
          <cell r="F784">
            <v>7</v>
          </cell>
          <cell r="G784">
            <v>13</v>
          </cell>
          <cell r="H784">
            <v>5000</v>
          </cell>
          <cell r="I784">
            <v>5100</v>
          </cell>
          <cell r="J784">
            <v>515</v>
          </cell>
          <cell r="K784">
            <v>3</v>
          </cell>
          <cell r="M784" t="str">
            <v>Digitalizador de voz</v>
          </cell>
          <cell r="N784">
            <v>0</v>
          </cell>
          <cell r="O784">
            <v>0</v>
          </cell>
          <cell r="P784">
            <v>0</v>
          </cell>
          <cell r="Q784" t="str">
            <v>Pieza</v>
          </cell>
        </row>
        <row r="785">
          <cell r="B785" t="str">
            <v>3713500051005154</v>
          </cell>
          <cell r="C785">
            <v>2023</v>
          </cell>
          <cell r="D785">
            <v>20</v>
          </cell>
          <cell r="E785">
            <v>3</v>
          </cell>
          <cell r="F785">
            <v>7</v>
          </cell>
          <cell r="G785">
            <v>13</v>
          </cell>
          <cell r="H785">
            <v>5000</v>
          </cell>
          <cell r="I785">
            <v>5100</v>
          </cell>
          <cell r="J785">
            <v>515</v>
          </cell>
          <cell r="K785">
            <v>4</v>
          </cell>
          <cell r="M785" t="str">
            <v>Equipo biométrico</v>
          </cell>
          <cell r="N785">
            <v>0</v>
          </cell>
          <cell r="O785">
            <v>0</v>
          </cell>
          <cell r="P785">
            <v>0</v>
          </cell>
          <cell r="Q785" t="str">
            <v>Pieza</v>
          </cell>
        </row>
        <row r="786">
          <cell r="B786" t="str">
            <v>3713500051005155</v>
          </cell>
          <cell r="C786">
            <v>2023</v>
          </cell>
          <cell r="D786">
            <v>20</v>
          </cell>
          <cell r="E786">
            <v>3</v>
          </cell>
          <cell r="F786">
            <v>7</v>
          </cell>
          <cell r="G786">
            <v>13</v>
          </cell>
          <cell r="H786">
            <v>5000</v>
          </cell>
          <cell r="I786">
            <v>5100</v>
          </cell>
          <cell r="J786">
            <v>515</v>
          </cell>
          <cell r="K786">
            <v>5</v>
          </cell>
          <cell r="M786" t="str">
            <v>Estación de captura de registro dactilar y palmar</v>
          </cell>
          <cell r="N786">
            <v>0</v>
          </cell>
          <cell r="O786">
            <v>0</v>
          </cell>
          <cell r="P786">
            <v>0</v>
          </cell>
          <cell r="Q786" t="str">
            <v>Pieza</v>
          </cell>
        </row>
        <row r="787">
          <cell r="B787" t="str">
            <v>3713500051005156</v>
          </cell>
          <cell r="C787">
            <v>2023</v>
          </cell>
          <cell r="D787">
            <v>20</v>
          </cell>
          <cell r="E787">
            <v>3</v>
          </cell>
          <cell r="F787">
            <v>7</v>
          </cell>
          <cell r="G787">
            <v>13</v>
          </cell>
          <cell r="H787">
            <v>5000</v>
          </cell>
          <cell r="I787">
            <v>5100</v>
          </cell>
          <cell r="J787">
            <v>515</v>
          </cell>
          <cell r="K787">
            <v>6</v>
          </cell>
          <cell r="M787" t="str">
            <v>Estación telescan</v>
          </cell>
          <cell r="N787">
            <v>0</v>
          </cell>
          <cell r="O787">
            <v>0</v>
          </cell>
          <cell r="P787">
            <v>0</v>
          </cell>
          <cell r="Q787" t="str">
            <v>Pieza</v>
          </cell>
        </row>
        <row r="788">
          <cell r="B788" t="str">
            <v>3713500051005157</v>
          </cell>
          <cell r="C788">
            <v>2023</v>
          </cell>
          <cell r="D788">
            <v>20</v>
          </cell>
          <cell r="E788">
            <v>3</v>
          </cell>
          <cell r="F788">
            <v>7</v>
          </cell>
          <cell r="G788">
            <v>13</v>
          </cell>
          <cell r="H788">
            <v>5000</v>
          </cell>
          <cell r="I788">
            <v>5100</v>
          </cell>
          <cell r="J788">
            <v>515</v>
          </cell>
          <cell r="K788">
            <v>7</v>
          </cell>
          <cell r="M788" t="str">
            <v>Lector biométrico</v>
          </cell>
          <cell r="N788">
            <v>0</v>
          </cell>
          <cell r="O788">
            <v>0</v>
          </cell>
          <cell r="P788">
            <v>0</v>
          </cell>
          <cell r="Q788" t="str">
            <v>Pieza</v>
          </cell>
        </row>
        <row r="789">
          <cell r="B789" t="str">
            <v>3713500051005158</v>
          </cell>
          <cell r="C789">
            <v>2023</v>
          </cell>
          <cell r="D789">
            <v>20</v>
          </cell>
          <cell r="E789">
            <v>3</v>
          </cell>
          <cell r="F789">
            <v>7</v>
          </cell>
          <cell r="G789">
            <v>13</v>
          </cell>
          <cell r="H789">
            <v>5000</v>
          </cell>
          <cell r="I789">
            <v>5100</v>
          </cell>
          <cell r="J789">
            <v>515</v>
          </cell>
          <cell r="K789">
            <v>8</v>
          </cell>
          <cell r="M789" t="str">
            <v>Lector de iris</v>
          </cell>
          <cell r="N789">
            <v>0</v>
          </cell>
          <cell r="O789">
            <v>0</v>
          </cell>
          <cell r="P789">
            <v>0</v>
          </cell>
          <cell r="Q789" t="str">
            <v>Pieza</v>
          </cell>
        </row>
        <row r="790">
          <cell r="B790" t="str">
            <v>3713500051005159</v>
          </cell>
          <cell r="C790">
            <v>2023</v>
          </cell>
          <cell r="D790">
            <v>20</v>
          </cell>
          <cell r="E790">
            <v>3</v>
          </cell>
          <cell r="F790">
            <v>7</v>
          </cell>
          <cell r="G790">
            <v>13</v>
          </cell>
          <cell r="H790">
            <v>5000</v>
          </cell>
          <cell r="I790">
            <v>5100</v>
          </cell>
          <cell r="J790">
            <v>515</v>
          </cell>
          <cell r="K790">
            <v>9</v>
          </cell>
          <cell r="M790" t="str">
            <v>Lector de reconocimiento de placa vehicular</v>
          </cell>
          <cell r="N790">
            <v>0</v>
          </cell>
          <cell r="O790">
            <v>0</v>
          </cell>
          <cell r="P790">
            <v>0</v>
          </cell>
          <cell r="Q790" t="str">
            <v>Pieza</v>
          </cell>
        </row>
        <row r="791">
          <cell r="B791" t="str">
            <v>37135000510051510</v>
          </cell>
          <cell r="C791">
            <v>2023</v>
          </cell>
          <cell r="D791">
            <v>20</v>
          </cell>
          <cell r="E791">
            <v>3</v>
          </cell>
          <cell r="F791">
            <v>7</v>
          </cell>
          <cell r="G791">
            <v>13</v>
          </cell>
          <cell r="H791">
            <v>5000</v>
          </cell>
          <cell r="I791">
            <v>5100</v>
          </cell>
          <cell r="J791">
            <v>515</v>
          </cell>
          <cell r="K791">
            <v>10</v>
          </cell>
          <cell r="M791" t="str">
            <v>Lector de rostro</v>
          </cell>
          <cell r="N791">
            <v>0</v>
          </cell>
          <cell r="O791">
            <v>0</v>
          </cell>
          <cell r="P791">
            <v>0</v>
          </cell>
          <cell r="Q791" t="str">
            <v>Pieza</v>
          </cell>
        </row>
        <row r="792">
          <cell r="B792" t="str">
            <v>37135000510051511</v>
          </cell>
          <cell r="C792">
            <v>2023</v>
          </cell>
          <cell r="D792">
            <v>20</v>
          </cell>
          <cell r="E792">
            <v>3</v>
          </cell>
          <cell r="F792">
            <v>7</v>
          </cell>
          <cell r="G792">
            <v>13</v>
          </cell>
          <cell r="H792">
            <v>5000</v>
          </cell>
          <cell r="I792">
            <v>5100</v>
          </cell>
          <cell r="J792">
            <v>515</v>
          </cell>
          <cell r="K792">
            <v>11</v>
          </cell>
          <cell r="M792" t="str">
            <v>Plotter</v>
          </cell>
          <cell r="N792">
            <v>0</v>
          </cell>
          <cell r="O792">
            <v>0</v>
          </cell>
          <cell r="P792">
            <v>0</v>
          </cell>
          <cell r="Q792" t="str">
            <v>Pieza</v>
          </cell>
        </row>
        <row r="793">
          <cell r="B793" t="str">
            <v>37135000510051512</v>
          </cell>
          <cell r="C793">
            <v>2023</v>
          </cell>
          <cell r="D793">
            <v>20</v>
          </cell>
          <cell r="E793">
            <v>3</v>
          </cell>
          <cell r="F793">
            <v>7</v>
          </cell>
          <cell r="G793">
            <v>13</v>
          </cell>
          <cell r="H793">
            <v>5000</v>
          </cell>
          <cell r="I793">
            <v>5100</v>
          </cell>
          <cell r="J793">
            <v>515</v>
          </cell>
          <cell r="K793">
            <v>12</v>
          </cell>
          <cell r="M793" t="str">
            <v>Servidor de aplicaciones y/o plataforma</v>
          </cell>
          <cell r="N793">
            <v>0</v>
          </cell>
          <cell r="O793">
            <v>0</v>
          </cell>
          <cell r="P793">
            <v>0</v>
          </cell>
          <cell r="Q793" t="str">
            <v>Pieza</v>
          </cell>
        </row>
        <row r="794">
          <cell r="B794" t="str">
            <v>37135000510051513</v>
          </cell>
          <cell r="C794">
            <v>2023</v>
          </cell>
          <cell r="D794">
            <v>20</v>
          </cell>
          <cell r="E794">
            <v>3</v>
          </cell>
          <cell r="F794">
            <v>7</v>
          </cell>
          <cell r="G794">
            <v>13</v>
          </cell>
          <cell r="H794">
            <v>5000</v>
          </cell>
          <cell r="I794">
            <v>5100</v>
          </cell>
          <cell r="J794">
            <v>515</v>
          </cell>
          <cell r="K794">
            <v>13</v>
          </cell>
          <cell r="M794" t="str">
            <v>Servidor de consulta</v>
          </cell>
          <cell r="N794">
            <v>0</v>
          </cell>
          <cell r="O794">
            <v>0</v>
          </cell>
          <cell r="P794">
            <v>0</v>
          </cell>
          <cell r="Q794" t="str">
            <v>Pieza</v>
          </cell>
        </row>
        <row r="795">
          <cell r="B795" t="str">
            <v>37135000510051514</v>
          </cell>
          <cell r="C795">
            <v>2023</v>
          </cell>
          <cell r="D795">
            <v>20</v>
          </cell>
          <cell r="E795">
            <v>3</v>
          </cell>
          <cell r="F795">
            <v>7</v>
          </cell>
          <cell r="G795">
            <v>13</v>
          </cell>
          <cell r="H795">
            <v>5000</v>
          </cell>
          <cell r="I795">
            <v>5100</v>
          </cell>
          <cell r="J795">
            <v>515</v>
          </cell>
          <cell r="K795">
            <v>14</v>
          </cell>
          <cell r="M795" t="str">
            <v>Servidor de datos</v>
          </cell>
          <cell r="N795">
            <v>0</v>
          </cell>
          <cell r="O795">
            <v>0</v>
          </cell>
          <cell r="P795">
            <v>0</v>
          </cell>
          <cell r="Q795" t="str">
            <v>Pieza</v>
          </cell>
        </row>
        <row r="796">
          <cell r="B796" t="str">
            <v>37135000510051515</v>
          </cell>
          <cell r="C796">
            <v>2023</v>
          </cell>
          <cell r="D796">
            <v>20</v>
          </cell>
          <cell r="E796">
            <v>3</v>
          </cell>
          <cell r="F796">
            <v>7</v>
          </cell>
          <cell r="G796">
            <v>13</v>
          </cell>
          <cell r="H796">
            <v>5000</v>
          </cell>
          <cell r="I796">
            <v>5100</v>
          </cell>
          <cell r="J796">
            <v>515</v>
          </cell>
          <cell r="K796">
            <v>15</v>
          </cell>
          <cell r="M796" t="str">
            <v>Unidad de protección y respaldo de energía (UPS)</v>
          </cell>
          <cell r="N796">
            <v>0</v>
          </cell>
          <cell r="O796">
            <v>0</v>
          </cell>
          <cell r="P796">
            <v>0</v>
          </cell>
          <cell r="Q796" t="str">
            <v>Pieza</v>
          </cell>
        </row>
        <row r="797">
          <cell r="B797" t="str">
            <v>371350005100519</v>
          </cell>
          <cell r="C797">
            <v>2023</v>
          </cell>
          <cell r="D797">
            <v>20</v>
          </cell>
          <cell r="E797">
            <v>3</v>
          </cell>
          <cell r="F797">
            <v>7</v>
          </cell>
          <cell r="G797">
            <v>13</v>
          </cell>
          <cell r="H797">
            <v>5000</v>
          </cell>
          <cell r="I797">
            <v>5100</v>
          </cell>
          <cell r="J797">
            <v>519</v>
          </cell>
          <cell r="M797" t="str">
            <v>Otros mobiliarios y equipos de administración</v>
          </cell>
          <cell r="N797">
            <v>1000000</v>
          </cell>
          <cell r="O797">
            <v>0</v>
          </cell>
          <cell r="P797">
            <v>1000000</v>
          </cell>
          <cell r="Q797" t="str">
            <v/>
          </cell>
        </row>
        <row r="798">
          <cell r="B798" t="str">
            <v>3713500051005191</v>
          </cell>
          <cell r="C798">
            <v>2023</v>
          </cell>
          <cell r="D798">
            <v>20</v>
          </cell>
          <cell r="E798">
            <v>3</v>
          </cell>
          <cell r="F798">
            <v>7</v>
          </cell>
          <cell r="G798">
            <v>13</v>
          </cell>
          <cell r="H798">
            <v>5000</v>
          </cell>
          <cell r="I798">
            <v>5100</v>
          </cell>
          <cell r="J798">
            <v>519</v>
          </cell>
          <cell r="K798">
            <v>1</v>
          </cell>
          <cell r="M798" t="str">
            <v>Circuito Cerrado de Televisión (CCTV)</v>
          </cell>
          <cell r="N798">
            <v>1000000</v>
          </cell>
          <cell r="O798">
            <v>0</v>
          </cell>
          <cell r="P798">
            <v>1000000</v>
          </cell>
          <cell r="Q798" t="str">
            <v>Pieza</v>
          </cell>
          <cell r="R798">
            <v>1</v>
          </cell>
        </row>
        <row r="799">
          <cell r="B799" t="str">
            <v>3713500051005192</v>
          </cell>
          <cell r="C799">
            <v>2023</v>
          </cell>
          <cell r="D799">
            <v>20</v>
          </cell>
          <cell r="E799">
            <v>3</v>
          </cell>
          <cell r="F799">
            <v>7</v>
          </cell>
          <cell r="G799">
            <v>13</v>
          </cell>
          <cell r="H799">
            <v>5000</v>
          </cell>
          <cell r="I799">
            <v>5100</v>
          </cell>
          <cell r="J799">
            <v>519</v>
          </cell>
          <cell r="K799">
            <v>2</v>
          </cell>
          <cell r="M799" t="str">
            <v>Componentes de controles de acceso (chapas magnéticas, tarjetas, etc.)</v>
          </cell>
          <cell r="N799">
            <v>0</v>
          </cell>
          <cell r="O799">
            <v>0</v>
          </cell>
          <cell r="P799">
            <v>0</v>
          </cell>
          <cell r="Q799" t="str">
            <v>Pieza</v>
          </cell>
        </row>
        <row r="800">
          <cell r="B800" t="str">
            <v>3713500051005193</v>
          </cell>
          <cell r="C800">
            <v>2023</v>
          </cell>
          <cell r="D800">
            <v>20</v>
          </cell>
          <cell r="E800">
            <v>3</v>
          </cell>
          <cell r="F800">
            <v>7</v>
          </cell>
          <cell r="G800">
            <v>13</v>
          </cell>
          <cell r="H800">
            <v>5000</v>
          </cell>
          <cell r="I800">
            <v>5100</v>
          </cell>
          <cell r="J800">
            <v>519</v>
          </cell>
          <cell r="K800">
            <v>3</v>
          </cell>
          <cell r="M800" t="str">
            <v>Congelador horizontal de 15 pies con termostato</v>
          </cell>
          <cell r="N800">
            <v>0</v>
          </cell>
          <cell r="O800">
            <v>0</v>
          </cell>
          <cell r="P800">
            <v>0</v>
          </cell>
          <cell r="Q800" t="str">
            <v>Pieza</v>
          </cell>
        </row>
        <row r="801">
          <cell r="B801" t="str">
            <v>3713500051005194</v>
          </cell>
          <cell r="C801">
            <v>2023</v>
          </cell>
          <cell r="D801">
            <v>20</v>
          </cell>
          <cell r="E801">
            <v>3</v>
          </cell>
          <cell r="F801">
            <v>7</v>
          </cell>
          <cell r="G801">
            <v>13</v>
          </cell>
          <cell r="H801">
            <v>5000</v>
          </cell>
          <cell r="I801">
            <v>5100</v>
          </cell>
          <cell r="J801">
            <v>519</v>
          </cell>
          <cell r="K801">
            <v>4</v>
          </cell>
          <cell r="M801" t="str">
            <v>Control de acceso de visita familiar y acceso general</v>
          </cell>
          <cell r="N801">
            <v>0</v>
          </cell>
          <cell r="O801">
            <v>0</v>
          </cell>
          <cell r="P801">
            <v>0</v>
          </cell>
          <cell r="Q801" t="str">
            <v>Pieza</v>
          </cell>
        </row>
        <row r="802">
          <cell r="B802" t="str">
            <v>3713500051005195</v>
          </cell>
          <cell r="C802">
            <v>2023</v>
          </cell>
          <cell r="D802">
            <v>20</v>
          </cell>
          <cell r="E802">
            <v>3</v>
          </cell>
          <cell r="F802">
            <v>7</v>
          </cell>
          <cell r="G802">
            <v>13</v>
          </cell>
          <cell r="H802">
            <v>5000</v>
          </cell>
          <cell r="I802">
            <v>5100</v>
          </cell>
          <cell r="J802">
            <v>519</v>
          </cell>
          <cell r="K802">
            <v>5</v>
          </cell>
          <cell r="M802" t="str">
            <v>Procesador de audio</v>
          </cell>
          <cell r="N802">
            <v>0</v>
          </cell>
          <cell r="O802">
            <v>0</v>
          </cell>
          <cell r="P802">
            <v>0</v>
          </cell>
          <cell r="Q802" t="str">
            <v>Equipo/ Pieza</v>
          </cell>
        </row>
        <row r="803">
          <cell r="B803" t="str">
            <v>3713500051005196</v>
          </cell>
          <cell r="C803">
            <v>2023</v>
          </cell>
          <cell r="D803">
            <v>20</v>
          </cell>
          <cell r="E803">
            <v>3</v>
          </cell>
          <cell r="F803">
            <v>7</v>
          </cell>
          <cell r="G803">
            <v>13</v>
          </cell>
          <cell r="H803">
            <v>5000</v>
          </cell>
          <cell r="I803">
            <v>5100</v>
          </cell>
          <cell r="J803">
            <v>519</v>
          </cell>
          <cell r="K803">
            <v>6</v>
          </cell>
          <cell r="M803" t="str">
            <v>Sistema de grabación y almacenamiento de video</v>
          </cell>
          <cell r="N803">
            <v>0</v>
          </cell>
          <cell r="O803">
            <v>0</v>
          </cell>
          <cell r="P803">
            <v>0</v>
          </cell>
          <cell r="Q803" t="str">
            <v>Equipo/ Pieza</v>
          </cell>
        </row>
        <row r="804">
          <cell r="B804" t="str">
            <v>3713500051005197</v>
          </cell>
          <cell r="C804">
            <v>2023</v>
          </cell>
          <cell r="D804">
            <v>20</v>
          </cell>
          <cell r="E804">
            <v>3</v>
          </cell>
          <cell r="F804">
            <v>7</v>
          </cell>
          <cell r="G804">
            <v>13</v>
          </cell>
          <cell r="H804">
            <v>5000</v>
          </cell>
          <cell r="I804">
            <v>5100</v>
          </cell>
          <cell r="J804">
            <v>519</v>
          </cell>
          <cell r="K804">
            <v>7</v>
          </cell>
          <cell r="M804" t="str">
            <v>Sistema de comunicación</v>
          </cell>
          <cell r="N804">
            <v>0</v>
          </cell>
          <cell r="O804">
            <v>0</v>
          </cell>
          <cell r="P804">
            <v>0</v>
          </cell>
          <cell r="Q804" t="str">
            <v>Equipo/ Pieza</v>
          </cell>
        </row>
        <row r="805">
          <cell r="B805" t="str">
            <v>371350005200</v>
          </cell>
          <cell r="C805">
            <v>2023</v>
          </cell>
          <cell r="D805">
            <v>20</v>
          </cell>
          <cell r="E805">
            <v>3</v>
          </cell>
          <cell r="F805">
            <v>7</v>
          </cell>
          <cell r="G805">
            <v>13</v>
          </cell>
          <cell r="H805">
            <v>5000</v>
          </cell>
          <cell r="I805">
            <v>5200</v>
          </cell>
          <cell r="K805" t="str">
            <v/>
          </cell>
          <cell r="M805" t="str">
            <v>Mobiliario y equipo educacional y recreativo</v>
          </cell>
          <cell r="N805">
            <v>0</v>
          </cell>
          <cell r="O805">
            <v>0</v>
          </cell>
          <cell r="P805">
            <v>0</v>
          </cell>
          <cell r="Q805" t="str">
            <v/>
          </cell>
        </row>
        <row r="806">
          <cell r="B806" t="str">
            <v>371350005200523</v>
          </cell>
          <cell r="C806">
            <v>2023</v>
          </cell>
          <cell r="D806">
            <v>20</v>
          </cell>
          <cell r="E806">
            <v>3</v>
          </cell>
          <cell r="F806">
            <v>7</v>
          </cell>
          <cell r="G806">
            <v>13</v>
          </cell>
          <cell r="H806">
            <v>5000</v>
          </cell>
          <cell r="I806">
            <v>5200</v>
          </cell>
          <cell r="J806">
            <v>523</v>
          </cell>
          <cell r="M806" t="str">
            <v>Cámaras fotográficas y de video</v>
          </cell>
          <cell r="N806">
            <v>0</v>
          </cell>
          <cell r="O806">
            <v>0</v>
          </cell>
          <cell r="P806">
            <v>0</v>
          </cell>
          <cell r="Q806" t="str">
            <v/>
          </cell>
        </row>
        <row r="807">
          <cell r="B807" t="str">
            <v>3713500052005231</v>
          </cell>
          <cell r="C807">
            <v>2023</v>
          </cell>
          <cell r="D807">
            <v>20</v>
          </cell>
          <cell r="E807">
            <v>3</v>
          </cell>
          <cell r="F807">
            <v>7</v>
          </cell>
          <cell r="G807">
            <v>13</v>
          </cell>
          <cell r="H807">
            <v>5000</v>
          </cell>
          <cell r="I807">
            <v>5200</v>
          </cell>
          <cell r="J807">
            <v>523</v>
          </cell>
          <cell r="K807">
            <v>1</v>
          </cell>
          <cell r="M807" t="str">
            <v>Cámara de solapa</v>
          </cell>
          <cell r="N807">
            <v>0</v>
          </cell>
          <cell r="O807">
            <v>0</v>
          </cell>
          <cell r="P807">
            <v>0</v>
          </cell>
          <cell r="Q807" t="str">
            <v>Kit</v>
          </cell>
        </row>
        <row r="808">
          <cell r="B808" t="str">
            <v>3713500052005232</v>
          </cell>
          <cell r="C808">
            <v>2023</v>
          </cell>
          <cell r="D808">
            <v>20</v>
          </cell>
          <cell r="E808">
            <v>3</v>
          </cell>
          <cell r="F808">
            <v>7</v>
          </cell>
          <cell r="G808">
            <v>13</v>
          </cell>
          <cell r="H808">
            <v>5000</v>
          </cell>
          <cell r="I808">
            <v>5200</v>
          </cell>
          <cell r="J808">
            <v>523</v>
          </cell>
          <cell r="K808">
            <v>2</v>
          </cell>
          <cell r="M808" t="str">
            <v>Kit de iluminación</v>
          </cell>
          <cell r="N808">
            <v>0</v>
          </cell>
          <cell r="O808">
            <v>0</v>
          </cell>
          <cell r="P808">
            <v>0</v>
          </cell>
          <cell r="Q808" t="str">
            <v>Kit</v>
          </cell>
        </row>
        <row r="809">
          <cell r="B809" t="str">
            <v>3713500052005233</v>
          </cell>
          <cell r="C809">
            <v>2023</v>
          </cell>
          <cell r="D809">
            <v>20</v>
          </cell>
          <cell r="E809">
            <v>3</v>
          </cell>
          <cell r="F809">
            <v>7</v>
          </cell>
          <cell r="G809">
            <v>13</v>
          </cell>
          <cell r="H809">
            <v>5000</v>
          </cell>
          <cell r="I809">
            <v>5200</v>
          </cell>
          <cell r="J809">
            <v>523</v>
          </cell>
          <cell r="K809">
            <v>3</v>
          </cell>
          <cell r="M809" t="str">
            <v>Videoproyector</v>
          </cell>
          <cell r="N809">
            <v>0</v>
          </cell>
          <cell r="O809">
            <v>0</v>
          </cell>
          <cell r="P809">
            <v>0</v>
          </cell>
          <cell r="Q809" t="str">
            <v>Pieza</v>
          </cell>
        </row>
        <row r="810">
          <cell r="B810" t="str">
            <v>371350005300</v>
          </cell>
          <cell r="C810">
            <v>2023</v>
          </cell>
          <cell r="D810">
            <v>20</v>
          </cell>
          <cell r="E810">
            <v>3</v>
          </cell>
          <cell r="F810">
            <v>7</v>
          </cell>
          <cell r="G810">
            <v>13</v>
          </cell>
          <cell r="H810">
            <v>5000</v>
          </cell>
          <cell r="I810">
            <v>5300</v>
          </cell>
          <cell r="K810" t="str">
            <v/>
          </cell>
          <cell r="M810" t="str">
            <v>Equipo e Instrumental Médico y de Laboratorio</v>
          </cell>
          <cell r="N810">
            <v>0</v>
          </cell>
          <cell r="O810">
            <v>0</v>
          </cell>
          <cell r="P810">
            <v>0</v>
          </cell>
          <cell r="Q810" t="str">
            <v/>
          </cell>
        </row>
        <row r="811">
          <cell r="B811" t="str">
            <v>371350005300531</v>
          </cell>
          <cell r="C811">
            <v>2023</v>
          </cell>
          <cell r="D811">
            <v>20</v>
          </cell>
          <cell r="E811">
            <v>3</v>
          </cell>
          <cell r="F811">
            <v>7</v>
          </cell>
          <cell r="G811">
            <v>13</v>
          </cell>
          <cell r="H811">
            <v>5000</v>
          </cell>
          <cell r="I811">
            <v>5300</v>
          </cell>
          <cell r="J811">
            <v>531</v>
          </cell>
          <cell r="M811" t="str">
            <v>Equipo médico y de laboratorio</v>
          </cell>
          <cell r="N811">
            <v>0</v>
          </cell>
          <cell r="O811">
            <v>0</v>
          </cell>
          <cell r="P811">
            <v>0</v>
          </cell>
          <cell r="Q811" t="str">
            <v/>
          </cell>
        </row>
        <row r="812">
          <cell r="B812" t="str">
            <v>3713500053005311</v>
          </cell>
          <cell r="C812">
            <v>2023</v>
          </cell>
          <cell r="D812">
            <v>20</v>
          </cell>
          <cell r="E812">
            <v>3</v>
          </cell>
          <cell r="F812">
            <v>7</v>
          </cell>
          <cell r="G812">
            <v>13</v>
          </cell>
          <cell r="H812">
            <v>5000</v>
          </cell>
          <cell r="I812">
            <v>5300</v>
          </cell>
          <cell r="J812">
            <v>531</v>
          </cell>
          <cell r="K812">
            <v>1</v>
          </cell>
          <cell r="M812" t="str">
            <v>Caja obscura para revelar placa de rayos X dental</v>
          </cell>
          <cell r="N812">
            <v>0</v>
          </cell>
          <cell r="O812">
            <v>0</v>
          </cell>
          <cell r="P812">
            <v>0</v>
          </cell>
          <cell r="Q812" t="str">
            <v>Pieza</v>
          </cell>
        </row>
        <row r="813">
          <cell r="B813" t="str">
            <v>3713500053005312</v>
          </cell>
          <cell r="C813">
            <v>2023</v>
          </cell>
          <cell r="D813">
            <v>20</v>
          </cell>
          <cell r="E813">
            <v>3</v>
          </cell>
          <cell r="F813">
            <v>7</v>
          </cell>
          <cell r="G813">
            <v>13</v>
          </cell>
          <cell r="H813">
            <v>5000</v>
          </cell>
          <cell r="I813">
            <v>5300</v>
          </cell>
          <cell r="J813">
            <v>531</v>
          </cell>
          <cell r="K813">
            <v>2</v>
          </cell>
          <cell r="M813" t="str">
            <v>Cámara Termográfica</v>
          </cell>
          <cell r="N813">
            <v>0</v>
          </cell>
          <cell r="O813">
            <v>0</v>
          </cell>
          <cell r="P813">
            <v>0</v>
          </cell>
          <cell r="Q813" t="str">
            <v>Pieza</v>
          </cell>
        </row>
        <row r="814">
          <cell r="B814" t="str">
            <v>3713500053005313</v>
          </cell>
          <cell r="C814">
            <v>2023</v>
          </cell>
          <cell r="D814">
            <v>20</v>
          </cell>
          <cell r="E814">
            <v>3</v>
          </cell>
          <cell r="F814">
            <v>7</v>
          </cell>
          <cell r="G814">
            <v>13</v>
          </cell>
          <cell r="H814">
            <v>5000</v>
          </cell>
          <cell r="I814">
            <v>5300</v>
          </cell>
          <cell r="J814">
            <v>531</v>
          </cell>
          <cell r="K814">
            <v>3</v>
          </cell>
          <cell r="M814" t="str">
            <v>Carro rojo de emergencia</v>
          </cell>
          <cell r="N814">
            <v>0</v>
          </cell>
          <cell r="O814">
            <v>0</v>
          </cell>
          <cell r="P814">
            <v>0</v>
          </cell>
          <cell r="Q814" t="str">
            <v>Pieza</v>
          </cell>
        </row>
        <row r="815">
          <cell r="B815" t="str">
            <v>3713500053005314</v>
          </cell>
          <cell r="C815">
            <v>2023</v>
          </cell>
          <cell r="D815">
            <v>20</v>
          </cell>
          <cell r="E815">
            <v>3</v>
          </cell>
          <cell r="F815">
            <v>7</v>
          </cell>
          <cell r="G815">
            <v>13</v>
          </cell>
          <cell r="H815">
            <v>5000</v>
          </cell>
          <cell r="I815">
            <v>5300</v>
          </cell>
          <cell r="J815">
            <v>531</v>
          </cell>
          <cell r="K815">
            <v>4</v>
          </cell>
          <cell r="M815" t="str">
            <v>Concentrador estacionario</v>
          </cell>
          <cell r="N815">
            <v>0</v>
          </cell>
          <cell r="O815">
            <v>0</v>
          </cell>
          <cell r="P815">
            <v>0</v>
          </cell>
          <cell r="Q815" t="str">
            <v>Pieza</v>
          </cell>
        </row>
        <row r="816">
          <cell r="B816" t="str">
            <v>3713500053005315</v>
          </cell>
          <cell r="C816">
            <v>2023</v>
          </cell>
          <cell r="D816">
            <v>20</v>
          </cell>
          <cell r="E816">
            <v>3</v>
          </cell>
          <cell r="F816">
            <v>7</v>
          </cell>
          <cell r="G816">
            <v>13</v>
          </cell>
          <cell r="H816">
            <v>5000</v>
          </cell>
          <cell r="I816">
            <v>5300</v>
          </cell>
          <cell r="J816">
            <v>531</v>
          </cell>
          <cell r="K816">
            <v>5</v>
          </cell>
          <cell r="M816" t="str">
            <v>Cuna de calor radiante</v>
          </cell>
          <cell r="N816">
            <v>0</v>
          </cell>
          <cell r="O816">
            <v>0</v>
          </cell>
          <cell r="P816">
            <v>0</v>
          </cell>
          <cell r="Q816" t="str">
            <v>Pieza</v>
          </cell>
        </row>
        <row r="817">
          <cell r="B817" t="str">
            <v>3713500053005316</v>
          </cell>
          <cell r="C817">
            <v>2023</v>
          </cell>
          <cell r="D817">
            <v>20</v>
          </cell>
          <cell r="E817">
            <v>3</v>
          </cell>
          <cell r="F817">
            <v>7</v>
          </cell>
          <cell r="G817">
            <v>13</v>
          </cell>
          <cell r="H817">
            <v>5000</v>
          </cell>
          <cell r="I817">
            <v>5300</v>
          </cell>
          <cell r="J817">
            <v>531</v>
          </cell>
          <cell r="K817">
            <v>6</v>
          </cell>
          <cell r="M817" t="str">
            <v>Desfibrilador portátil</v>
          </cell>
          <cell r="N817">
            <v>0</v>
          </cell>
          <cell r="O817">
            <v>0</v>
          </cell>
          <cell r="P817">
            <v>0</v>
          </cell>
          <cell r="Q817" t="str">
            <v>Pieza</v>
          </cell>
        </row>
        <row r="818">
          <cell r="B818" t="str">
            <v>3713500053005317</v>
          </cell>
          <cell r="C818">
            <v>2023</v>
          </cell>
          <cell r="D818">
            <v>20</v>
          </cell>
          <cell r="E818">
            <v>3</v>
          </cell>
          <cell r="F818">
            <v>7</v>
          </cell>
          <cell r="G818">
            <v>13</v>
          </cell>
          <cell r="H818">
            <v>5000</v>
          </cell>
          <cell r="I818">
            <v>5300</v>
          </cell>
          <cell r="J818">
            <v>531</v>
          </cell>
          <cell r="K818">
            <v>7</v>
          </cell>
          <cell r="M818" t="str">
            <v>Desfibrilador</v>
          </cell>
          <cell r="N818">
            <v>0</v>
          </cell>
          <cell r="O818">
            <v>0</v>
          </cell>
          <cell r="P818">
            <v>0</v>
          </cell>
          <cell r="Q818" t="str">
            <v>Pieza</v>
          </cell>
        </row>
        <row r="819">
          <cell r="B819" t="str">
            <v>3713500053005318</v>
          </cell>
          <cell r="C819">
            <v>2023</v>
          </cell>
          <cell r="D819">
            <v>20</v>
          </cell>
          <cell r="E819">
            <v>3</v>
          </cell>
          <cell r="F819">
            <v>7</v>
          </cell>
          <cell r="G819">
            <v>13</v>
          </cell>
          <cell r="H819">
            <v>5000</v>
          </cell>
          <cell r="I819">
            <v>5300</v>
          </cell>
          <cell r="J819">
            <v>531</v>
          </cell>
          <cell r="K819">
            <v>8</v>
          </cell>
          <cell r="M819" t="str">
            <v>Electrocardiógrafo</v>
          </cell>
          <cell r="N819">
            <v>0</v>
          </cell>
          <cell r="O819">
            <v>0</v>
          </cell>
          <cell r="P819">
            <v>0</v>
          </cell>
          <cell r="Q819" t="str">
            <v>Pieza</v>
          </cell>
        </row>
        <row r="820">
          <cell r="B820" t="str">
            <v>3713500053005319</v>
          </cell>
          <cell r="C820">
            <v>2023</v>
          </cell>
          <cell r="D820">
            <v>20</v>
          </cell>
          <cell r="E820">
            <v>3</v>
          </cell>
          <cell r="F820">
            <v>7</v>
          </cell>
          <cell r="G820">
            <v>13</v>
          </cell>
          <cell r="H820">
            <v>5000</v>
          </cell>
          <cell r="I820">
            <v>5300</v>
          </cell>
          <cell r="J820">
            <v>531</v>
          </cell>
          <cell r="K820">
            <v>9</v>
          </cell>
          <cell r="M820" t="str">
            <v>Electrocauterio</v>
          </cell>
          <cell r="N820">
            <v>0</v>
          </cell>
          <cell r="O820">
            <v>0</v>
          </cell>
          <cell r="P820">
            <v>0</v>
          </cell>
          <cell r="Q820" t="str">
            <v>Pieza</v>
          </cell>
        </row>
        <row r="821">
          <cell r="B821" t="str">
            <v>37135000530053110</v>
          </cell>
          <cell r="C821">
            <v>2023</v>
          </cell>
          <cell r="D821">
            <v>20</v>
          </cell>
          <cell r="E821">
            <v>3</v>
          </cell>
          <cell r="F821">
            <v>7</v>
          </cell>
          <cell r="G821">
            <v>13</v>
          </cell>
          <cell r="H821">
            <v>5000</v>
          </cell>
          <cell r="I821">
            <v>5300</v>
          </cell>
          <cell r="J821">
            <v>531</v>
          </cell>
          <cell r="K821">
            <v>10</v>
          </cell>
          <cell r="M821" t="str">
            <v>Equipo de coagulación</v>
          </cell>
          <cell r="N821">
            <v>0</v>
          </cell>
          <cell r="O821">
            <v>0</v>
          </cell>
          <cell r="P821">
            <v>0</v>
          </cell>
          <cell r="Q821" t="str">
            <v>Pieza</v>
          </cell>
        </row>
        <row r="822">
          <cell r="B822" t="str">
            <v>37135000530053111</v>
          </cell>
          <cell r="C822">
            <v>2023</v>
          </cell>
          <cell r="D822">
            <v>20</v>
          </cell>
          <cell r="E822">
            <v>3</v>
          </cell>
          <cell r="F822">
            <v>7</v>
          </cell>
          <cell r="G822">
            <v>13</v>
          </cell>
          <cell r="H822">
            <v>5000</v>
          </cell>
          <cell r="I822">
            <v>5300</v>
          </cell>
          <cell r="J822">
            <v>531</v>
          </cell>
          <cell r="K822">
            <v>11</v>
          </cell>
          <cell r="M822" t="str">
            <v>Equipo de química sanguínea</v>
          </cell>
          <cell r="N822">
            <v>0</v>
          </cell>
          <cell r="O822">
            <v>0</v>
          </cell>
          <cell r="P822">
            <v>0</v>
          </cell>
          <cell r="Q822" t="str">
            <v>Pieza</v>
          </cell>
        </row>
        <row r="823">
          <cell r="B823" t="str">
            <v>37135000530053112</v>
          </cell>
          <cell r="C823">
            <v>2023</v>
          </cell>
          <cell r="D823">
            <v>20</v>
          </cell>
          <cell r="E823">
            <v>3</v>
          </cell>
          <cell r="F823">
            <v>7</v>
          </cell>
          <cell r="G823">
            <v>13</v>
          </cell>
          <cell r="H823">
            <v>5000</v>
          </cell>
          <cell r="I823">
            <v>5300</v>
          </cell>
          <cell r="J823">
            <v>531</v>
          </cell>
          <cell r="K823">
            <v>12</v>
          </cell>
          <cell r="M823" t="str">
            <v>Espectrofotómetro</v>
          </cell>
          <cell r="N823">
            <v>0</v>
          </cell>
          <cell r="O823">
            <v>0</v>
          </cell>
          <cell r="P823">
            <v>0</v>
          </cell>
          <cell r="Q823" t="str">
            <v>Pieza</v>
          </cell>
        </row>
        <row r="824">
          <cell r="B824" t="str">
            <v>37135000530053113</v>
          </cell>
          <cell r="C824">
            <v>2023</v>
          </cell>
          <cell r="D824">
            <v>20</v>
          </cell>
          <cell r="E824">
            <v>3</v>
          </cell>
          <cell r="F824">
            <v>7</v>
          </cell>
          <cell r="G824">
            <v>13</v>
          </cell>
          <cell r="H824">
            <v>5000</v>
          </cell>
          <cell r="I824">
            <v>5300</v>
          </cell>
          <cell r="J824">
            <v>531</v>
          </cell>
          <cell r="K824">
            <v>13</v>
          </cell>
          <cell r="M824" t="str">
            <v>Generador radiológico</v>
          </cell>
          <cell r="N824">
            <v>0</v>
          </cell>
          <cell r="O824">
            <v>0</v>
          </cell>
          <cell r="P824">
            <v>0</v>
          </cell>
          <cell r="Q824" t="str">
            <v>Pieza</v>
          </cell>
        </row>
        <row r="825">
          <cell r="B825" t="str">
            <v>37135000530053114</v>
          </cell>
          <cell r="C825">
            <v>2023</v>
          </cell>
          <cell r="D825">
            <v>20</v>
          </cell>
          <cell r="E825">
            <v>3</v>
          </cell>
          <cell r="F825">
            <v>7</v>
          </cell>
          <cell r="G825">
            <v>13</v>
          </cell>
          <cell r="H825">
            <v>5000</v>
          </cell>
          <cell r="I825">
            <v>5300</v>
          </cell>
          <cell r="J825">
            <v>531</v>
          </cell>
          <cell r="K825">
            <v>14</v>
          </cell>
          <cell r="M825" t="str">
            <v>Negatoscopio</v>
          </cell>
          <cell r="N825">
            <v>0</v>
          </cell>
          <cell r="O825">
            <v>0</v>
          </cell>
          <cell r="P825">
            <v>0</v>
          </cell>
          <cell r="Q825" t="str">
            <v>Pieza</v>
          </cell>
        </row>
        <row r="826">
          <cell r="B826" t="str">
            <v>37135000530053115</v>
          </cell>
          <cell r="C826">
            <v>2023</v>
          </cell>
          <cell r="D826">
            <v>20</v>
          </cell>
          <cell r="E826">
            <v>3</v>
          </cell>
          <cell r="F826">
            <v>7</v>
          </cell>
          <cell r="G826">
            <v>13</v>
          </cell>
          <cell r="H826">
            <v>5000</v>
          </cell>
          <cell r="I826">
            <v>5300</v>
          </cell>
          <cell r="J826">
            <v>531</v>
          </cell>
          <cell r="K826">
            <v>15</v>
          </cell>
          <cell r="M826" t="str">
            <v>Sistema para inactivar o esterilizar los residuos peligrosos biológicos</v>
          </cell>
          <cell r="N826">
            <v>0</v>
          </cell>
          <cell r="O826">
            <v>0</v>
          </cell>
          <cell r="P826">
            <v>0</v>
          </cell>
          <cell r="Q826" t="str">
            <v>Pieza</v>
          </cell>
        </row>
        <row r="827">
          <cell r="B827" t="str">
            <v>37135000530053116</v>
          </cell>
          <cell r="C827">
            <v>2023</v>
          </cell>
          <cell r="D827">
            <v>20</v>
          </cell>
          <cell r="E827">
            <v>3</v>
          </cell>
          <cell r="F827">
            <v>7</v>
          </cell>
          <cell r="G827">
            <v>13</v>
          </cell>
          <cell r="H827">
            <v>5000</v>
          </cell>
          <cell r="I827">
            <v>5300</v>
          </cell>
          <cell r="J827">
            <v>531</v>
          </cell>
          <cell r="K827">
            <v>16</v>
          </cell>
          <cell r="M827" t="str">
            <v>Sistema para marcar placas</v>
          </cell>
          <cell r="N827">
            <v>0</v>
          </cell>
          <cell r="O827">
            <v>0</v>
          </cell>
          <cell r="P827">
            <v>0</v>
          </cell>
          <cell r="Q827" t="str">
            <v>Pieza</v>
          </cell>
        </row>
        <row r="828">
          <cell r="B828" t="str">
            <v>37135000530053117</v>
          </cell>
          <cell r="C828">
            <v>2023</v>
          </cell>
          <cell r="D828">
            <v>20</v>
          </cell>
          <cell r="E828">
            <v>3</v>
          </cell>
          <cell r="F828">
            <v>7</v>
          </cell>
          <cell r="G828">
            <v>13</v>
          </cell>
          <cell r="H828">
            <v>5000</v>
          </cell>
          <cell r="I828">
            <v>5300</v>
          </cell>
          <cell r="J828">
            <v>531</v>
          </cell>
          <cell r="K828">
            <v>17</v>
          </cell>
          <cell r="M828" t="str">
            <v>Sistema para recolectar residuos peligrosos y para inactivar o esterilizar</v>
          </cell>
          <cell r="N828">
            <v>0</v>
          </cell>
          <cell r="O828">
            <v>0</v>
          </cell>
          <cell r="P828">
            <v>0</v>
          </cell>
          <cell r="Q828" t="str">
            <v>Pieza</v>
          </cell>
        </row>
        <row r="829">
          <cell r="B829" t="str">
            <v>37135000530053118</v>
          </cell>
          <cell r="C829">
            <v>2023</v>
          </cell>
          <cell r="D829">
            <v>20</v>
          </cell>
          <cell r="E829">
            <v>3</v>
          </cell>
          <cell r="F829">
            <v>7</v>
          </cell>
          <cell r="G829">
            <v>13</v>
          </cell>
          <cell r="H829">
            <v>5000</v>
          </cell>
          <cell r="I829">
            <v>5300</v>
          </cell>
          <cell r="J829">
            <v>531</v>
          </cell>
          <cell r="K829">
            <v>18</v>
          </cell>
          <cell r="M829" t="str">
            <v>Tanque compresor de oxígeno grado médico</v>
          </cell>
          <cell r="N829">
            <v>0</v>
          </cell>
          <cell r="O829">
            <v>0</v>
          </cell>
          <cell r="P829">
            <v>0</v>
          </cell>
          <cell r="Q829" t="str">
            <v>Pieza</v>
          </cell>
        </row>
        <row r="830">
          <cell r="B830" t="str">
            <v>371350005300532</v>
          </cell>
          <cell r="C830">
            <v>2023</v>
          </cell>
          <cell r="D830">
            <v>20</v>
          </cell>
          <cell r="E830">
            <v>3</v>
          </cell>
          <cell r="F830">
            <v>7</v>
          </cell>
          <cell r="G830">
            <v>13</v>
          </cell>
          <cell r="H830">
            <v>5000</v>
          </cell>
          <cell r="I830">
            <v>5300</v>
          </cell>
          <cell r="J830">
            <v>532</v>
          </cell>
          <cell r="M830" t="str">
            <v>Instrumental médico y de laboratorio</v>
          </cell>
          <cell r="N830">
            <v>0</v>
          </cell>
          <cell r="O830">
            <v>0</v>
          </cell>
          <cell r="P830">
            <v>0</v>
          </cell>
          <cell r="Q830" t="str">
            <v/>
          </cell>
        </row>
        <row r="831">
          <cell r="B831" t="str">
            <v>3713500053005321</v>
          </cell>
          <cell r="C831">
            <v>2023</v>
          </cell>
          <cell r="D831">
            <v>20</v>
          </cell>
          <cell r="E831">
            <v>3</v>
          </cell>
          <cell r="F831">
            <v>7</v>
          </cell>
          <cell r="G831">
            <v>13</v>
          </cell>
          <cell r="H831">
            <v>5000</v>
          </cell>
          <cell r="I831">
            <v>5300</v>
          </cell>
          <cell r="J831">
            <v>532</v>
          </cell>
          <cell r="K831">
            <v>1</v>
          </cell>
          <cell r="M831" t="str">
            <v>Cámara de neubawer</v>
          </cell>
          <cell r="N831">
            <v>0</v>
          </cell>
          <cell r="O831">
            <v>0</v>
          </cell>
          <cell r="P831">
            <v>0</v>
          </cell>
          <cell r="Q831" t="str">
            <v>Pieza</v>
          </cell>
        </row>
        <row r="832">
          <cell r="B832" t="str">
            <v>3713500053005322</v>
          </cell>
          <cell r="C832">
            <v>2023</v>
          </cell>
          <cell r="D832">
            <v>20</v>
          </cell>
          <cell r="E832">
            <v>3</v>
          </cell>
          <cell r="F832">
            <v>7</v>
          </cell>
          <cell r="G832">
            <v>13</v>
          </cell>
          <cell r="H832">
            <v>5000</v>
          </cell>
          <cell r="I832">
            <v>5300</v>
          </cell>
          <cell r="J832">
            <v>532</v>
          </cell>
          <cell r="K832">
            <v>2</v>
          </cell>
          <cell r="M832" t="str">
            <v>Esterilizador de vapor con cámara de acero</v>
          </cell>
          <cell r="N832">
            <v>0</v>
          </cell>
          <cell r="O832">
            <v>0</v>
          </cell>
          <cell r="P832">
            <v>0</v>
          </cell>
          <cell r="Q832" t="str">
            <v>Pieza</v>
          </cell>
        </row>
        <row r="833">
          <cell r="B833" t="str">
            <v>3713500053005323</v>
          </cell>
          <cell r="C833">
            <v>2023</v>
          </cell>
          <cell r="D833">
            <v>20</v>
          </cell>
          <cell r="E833">
            <v>3</v>
          </cell>
          <cell r="F833">
            <v>7</v>
          </cell>
          <cell r="G833">
            <v>13</v>
          </cell>
          <cell r="H833">
            <v>5000</v>
          </cell>
          <cell r="I833">
            <v>5300</v>
          </cell>
          <cell r="J833">
            <v>532</v>
          </cell>
          <cell r="K833">
            <v>3</v>
          </cell>
          <cell r="M833" t="str">
            <v>Refractómetro de mano</v>
          </cell>
          <cell r="N833">
            <v>0</v>
          </cell>
          <cell r="O833">
            <v>0</v>
          </cell>
          <cell r="P833">
            <v>0</v>
          </cell>
          <cell r="Q833" t="str">
            <v>Pieza</v>
          </cell>
        </row>
        <row r="834">
          <cell r="B834" t="str">
            <v>3713500053005324</v>
          </cell>
          <cell r="C834">
            <v>2023</v>
          </cell>
          <cell r="D834">
            <v>20</v>
          </cell>
          <cell r="E834">
            <v>3</v>
          </cell>
          <cell r="F834">
            <v>7</v>
          </cell>
          <cell r="G834">
            <v>13</v>
          </cell>
          <cell r="H834">
            <v>5000</v>
          </cell>
          <cell r="I834">
            <v>5300</v>
          </cell>
          <cell r="J834">
            <v>532</v>
          </cell>
          <cell r="K834">
            <v>4</v>
          </cell>
          <cell r="M834" t="str">
            <v>Resucitador</v>
          </cell>
          <cell r="N834">
            <v>0</v>
          </cell>
          <cell r="O834">
            <v>0</v>
          </cell>
          <cell r="P834">
            <v>0</v>
          </cell>
          <cell r="Q834" t="str">
            <v>Pieza</v>
          </cell>
        </row>
        <row r="835">
          <cell r="B835" t="str">
            <v>371350005400</v>
          </cell>
          <cell r="C835">
            <v>2023</v>
          </cell>
          <cell r="D835">
            <v>20</v>
          </cell>
          <cell r="E835">
            <v>3</v>
          </cell>
          <cell r="F835">
            <v>7</v>
          </cell>
          <cell r="G835">
            <v>13</v>
          </cell>
          <cell r="H835">
            <v>5000</v>
          </cell>
          <cell r="I835">
            <v>5400</v>
          </cell>
          <cell r="K835" t="str">
            <v/>
          </cell>
          <cell r="M835" t="str">
            <v>Vehículos y Equipo de Transporte</v>
          </cell>
          <cell r="N835">
            <v>0</v>
          </cell>
          <cell r="O835">
            <v>0</v>
          </cell>
          <cell r="P835">
            <v>0</v>
          </cell>
          <cell r="Q835" t="str">
            <v/>
          </cell>
        </row>
        <row r="836">
          <cell r="B836" t="str">
            <v>371350005400541</v>
          </cell>
          <cell r="C836">
            <v>2023</v>
          </cell>
          <cell r="D836">
            <v>20</v>
          </cell>
          <cell r="E836">
            <v>3</v>
          </cell>
          <cell r="F836">
            <v>7</v>
          </cell>
          <cell r="G836">
            <v>13</v>
          </cell>
          <cell r="H836">
            <v>5000</v>
          </cell>
          <cell r="I836">
            <v>5400</v>
          </cell>
          <cell r="J836">
            <v>541</v>
          </cell>
          <cell r="M836" t="str">
            <v>Vehículos y equipo terrestre</v>
          </cell>
          <cell r="N836">
            <v>0</v>
          </cell>
          <cell r="O836">
            <v>0</v>
          </cell>
          <cell r="P836">
            <v>0</v>
          </cell>
          <cell r="Q836" t="str">
            <v/>
          </cell>
        </row>
        <row r="837">
          <cell r="B837" t="str">
            <v>3713500054005411</v>
          </cell>
          <cell r="C837">
            <v>2023</v>
          </cell>
          <cell r="D837">
            <v>20</v>
          </cell>
          <cell r="E837">
            <v>3</v>
          </cell>
          <cell r="F837">
            <v>7</v>
          </cell>
          <cell r="G837">
            <v>13</v>
          </cell>
          <cell r="H837">
            <v>5000</v>
          </cell>
          <cell r="I837">
            <v>5400</v>
          </cell>
          <cell r="J837">
            <v>541</v>
          </cell>
          <cell r="K837">
            <v>1</v>
          </cell>
          <cell r="M837" t="str">
            <v>Camioneta para traslado de reos</v>
          </cell>
          <cell r="N837">
            <v>0</v>
          </cell>
          <cell r="O837">
            <v>0</v>
          </cell>
          <cell r="P837">
            <v>0</v>
          </cell>
          <cell r="Q837" t="str">
            <v>Pieza</v>
          </cell>
        </row>
        <row r="838">
          <cell r="B838" t="str">
            <v>371350005400542</v>
          </cell>
          <cell r="C838">
            <v>2023</v>
          </cell>
          <cell r="D838">
            <v>20</v>
          </cell>
          <cell r="E838">
            <v>3</v>
          </cell>
          <cell r="F838">
            <v>7</v>
          </cell>
          <cell r="G838">
            <v>13</v>
          </cell>
          <cell r="H838">
            <v>5000</v>
          </cell>
          <cell r="I838">
            <v>5400</v>
          </cell>
          <cell r="J838">
            <v>542</v>
          </cell>
          <cell r="M838" t="str">
            <v>Carrocerías y Remolques</v>
          </cell>
          <cell r="N838">
            <v>0</v>
          </cell>
          <cell r="O838">
            <v>0</v>
          </cell>
          <cell r="P838">
            <v>0</v>
          </cell>
          <cell r="Q838" t="str">
            <v/>
          </cell>
        </row>
        <row r="839">
          <cell r="B839" t="str">
            <v>3713500054005421</v>
          </cell>
          <cell r="C839">
            <v>2023</v>
          </cell>
          <cell r="D839">
            <v>20</v>
          </cell>
          <cell r="E839">
            <v>3</v>
          </cell>
          <cell r="F839">
            <v>7</v>
          </cell>
          <cell r="G839">
            <v>13</v>
          </cell>
          <cell r="H839">
            <v>5000</v>
          </cell>
          <cell r="I839">
            <v>5400</v>
          </cell>
          <cell r="J839">
            <v>542</v>
          </cell>
          <cell r="K839">
            <v>1</v>
          </cell>
          <cell r="M839" t="str">
            <v>Remolque para traslado de equipo antimotín</v>
          </cell>
          <cell r="N839">
            <v>0</v>
          </cell>
          <cell r="O839">
            <v>0</v>
          </cell>
          <cell r="P839">
            <v>0</v>
          </cell>
          <cell r="Q839" t="str">
            <v>Pieza</v>
          </cell>
        </row>
        <row r="840">
          <cell r="B840" t="str">
            <v>371350005400543</v>
          </cell>
          <cell r="C840">
            <v>2023</v>
          </cell>
          <cell r="D840">
            <v>20</v>
          </cell>
          <cell r="E840">
            <v>3</v>
          </cell>
          <cell r="F840">
            <v>7</v>
          </cell>
          <cell r="G840">
            <v>13</v>
          </cell>
          <cell r="H840">
            <v>5000</v>
          </cell>
          <cell r="I840">
            <v>5400</v>
          </cell>
          <cell r="J840">
            <v>543</v>
          </cell>
          <cell r="M840" t="str">
            <v>Equipo aeroespacial</v>
          </cell>
          <cell r="N840">
            <v>0</v>
          </cell>
          <cell r="O840">
            <v>0</v>
          </cell>
          <cell r="P840">
            <v>0</v>
          </cell>
          <cell r="Q840" t="str">
            <v/>
          </cell>
        </row>
        <row r="841">
          <cell r="B841" t="str">
            <v>3713500054005431</v>
          </cell>
          <cell r="C841">
            <v>2023</v>
          </cell>
          <cell r="D841">
            <v>20</v>
          </cell>
          <cell r="E841">
            <v>3</v>
          </cell>
          <cell r="F841">
            <v>7</v>
          </cell>
          <cell r="G841">
            <v>13</v>
          </cell>
          <cell r="H841">
            <v>5000</v>
          </cell>
          <cell r="I841">
            <v>5400</v>
          </cell>
          <cell r="J841">
            <v>543</v>
          </cell>
          <cell r="K841">
            <v>1</v>
          </cell>
          <cell r="M841" t="str">
            <v>Antidrone</v>
          </cell>
          <cell r="N841">
            <v>0</v>
          </cell>
          <cell r="O841">
            <v>0</v>
          </cell>
          <cell r="P841">
            <v>0</v>
          </cell>
          <cell r="Q841" t="str">
            <v>Pieza</v>
          </cell>
        </row>
        <row r="842">
          <cell r="B842" t="str">
            <v>371350005500</v>
          </cell>
          <cell r="C842">
            <v>2023</v>
          </cell>
          <cell r="D842">
            <v>20</v>
          </cell>
          <cell r="E842">
            <v>3</v>
          </cell>
          <cell r="F842">
            <v>7</v>
          </cell>
          <cell r="G842">
            <v>13</v>
          </cell>
          <cell r="H842">
            <v>5000</v>
          </cell>
          <cell r="I842">
            <v>5500</v>
          </cell>
          <cell r="K842" t="str">
            <v/>
          </cell>
          <cell r="M842" t="str">
            <v>Equipo de Defensa y Seguridad</v>
          </cell>
          <cell r="N842">
            <v>0</v>
          </cell>
          <cell r="O842">
            <v>0</v>
          </cell>
          <cell r="P842">
            <v>0</v>
          </cell>
          <cell r="Q842" t="str">
            <v/>
          </cell>
        </row>
        <row r="843">
          <cell r="B843" t="str">
            <v>371350005500551</v>
          </cell>
          <cell r="C843">
            <v>2023</v>
          </cell>
          <cell r="D843">
            <v>20</v>
          </cell>
          <cell r="E843">
            <v>3</v>
          </cell>
          <cell r="F843">
            <v>7</v>
          </cell>
          <cell r="G843">
            <v>13</v>
          </cell>
          <cell r="H843">
            <v>5000</v>
          </cell>
          <cell r="I843">
            <v>5500</v>
          </cell>
          <cell r="J843">
            <v>551</v>
          </cell>
          <cell r="M843" t="str">
            <v>Equipo de defensa y seguridad</v>
          </cell>
          <cell r="N843">
            <v>0</v>
          </cell>
          <cell r="O843">
            <v>0</v>
          </cell>
          <cell r="P843">
            <v>0</v>
          </cell>
          <cell r="Q843" t="str">
            <v/>
          </cell>
        </row>
        <row r="844">
          <cell r="B844" t="str">
            <v>3713500055005511</v>
          </cell>
          <cell r="C844">
            <v>2023</v>
          </cell>
          <cell r="D844">
            <v>20</v>
          </cell>
          <cell r="E844">
            <v>3</v>
          </cell>
          <cell r="F844">
            <v>7</v>
          </cell>
          <cell r="G844">
            <v>13</v>
          </cell>
          <cell r="H844">
            <v>5000</v>
          </cell>
          <cell r="I844">
            <v>5500</v>
          </cell>
          <cell r="J844">
            <v>551</v>
          </cell>
          <cell r="K844">
            <v>1</v>
          </cell>
          <cell r="M844" t="str">
            <v>Arma corta</v>
          </cell>
          <cell r="N844">
            <v>0</v>
          </cell>
          <cell r="O844">
            <v>0</v>
          </cell>
          <cell r="P844">
            <v>0</v>
          </cell>
          <cell r="Q844" t="str">
            <v>Pieza</v>
          </cell>
        </row>
        <row r="845">
          <cell r="B845" t="str">
            <v>3713500055005512</v>
          </cell>
          <cell r="C845">
            <v>2023</v>
          </cell>
          <cell r="D845">
            <v>20</v>
          </cell>
          <cell r="E845">
            <v>3</v>
          </cell>
          <cell r="F845">
            <v>7</v>
          </cell>
          <cell r="G845">
            <v>13</v>
          </cell>
          <cell r="H845">
            <v>5000</v>
          </cell>
          <cell r="I845">
            <v>5500</v>
          </cell>
          <cell r="J845">
            <v>551</v>
          </cell>
          <cell r="K845">
            <v>2</v>
          </cell>
          <cell r="M845" t="str">
            <v>Arma larga</v>
          </cell>
          <cell r="N845">
            <v>0</v>
          </cell>
          <cell r="O845">
            <v>0</v>
          </cell>
          <cell r="P845">
            <v>0</v>
          </cell>
          <cell r="Q845" t="str">
            <v>Pieza</v>
          </cell>
        </row>
        <row r="846">
          <cell r="B846" t="str">
            <v>3713500055005513</v>
          </cell>
          <cell r="C846">
            <v>2023</v>
          </cell>
          <cell r="D846">
            <v>20</v>
          </cell>
          <cell r="E846">
            <v>3</v>
          </cell>
          <cell r="F846">
            <v>7</v>
          </cell>
          <cell r="G846">
            <v>13</v>
          </cell>
          <cell r="H846">
            <v>5000</v>
          </cell>
          <cell r="I846">
            <v>5500</v>
          </cell>
          <cell r="J846">
            <v>551</v>
          </cell>
          <cell r="K846">
            <v>3</v>
          </cell>
          <cell r="M846" t="str">
            <v>Cabina portátil insonorizada</v>
          </cell>
          <cell r="N846">
            <v>0</v>
          </cell>
          <cell r="O846">
            <v>0</v>
          </cell>
          <cell r="P846">
            <v>0</v>
          </cell>
          <cell r="Q846" t="str">
            <v>Pieza</v>
          </cell>
        </row>
        <row r="847">
          <cell r="B847" t="str">
            <v>3713500055005514</v>
          </cell>
          <cell r="C847">
            <v>2023</v>
          </cell>
          <cell r="D847">
            <v>20</v>
          </cell>
          <cell r="E847">
            <v>3</v>
          </cell>
          <cell r="F847">
            <v>7</v>
          </cell>
          <cell r="G847">
            <v>13</v>
          </cell>
          <cell r="H847">
            <v>5000</v>
          </cell>
          <cell r="I847">
            <v>5500</v>
          </cell>
          <cell r="J847">
            <v>551</v>
          </cell>
          <cell r="K847">
            <v>4</v>
          </cell>
          <cell r="M847" t="str">
            <v>Cañón sónico (acústico de largo alcance de 150 decibelios)</v>
          </cell>
          <cell r="N847">
            <v>0</v>
          </cell>
          <cell r="O847">
            <v>0</v>
          </cell>
          <cell r="P847">
            <v>0</v>
          </cell>
          <cell r="Q847" t="str">
            <v>Pieza</v>
          </cell>
        </row>
        <row r="848">
          <cell r="B848" t="str">
            <v>3713500055005515</v>
          </cell>
          <cell r="C848">
            <v>2023</v>
          </cell>
          <cell r="D848">
            <v>20</v>
          </cell>
          <cell r="E848">
            <v>3</v>
          </cell>
          <cell r="F848">
            <v>7</v>
          </cell>
          <cell r="G848">
            <v>13</v>
          </cell>
          <cell r="H848">
            <v>5000</v>
          </cell>
          <cell r="I848">
            <v>5500</v>
          </cell>
          <cell r="J848">
            <v>551</v>
          </cell>
          <cell r="K848">
            <v>5</v>
          </cell>
          <cell r="M848" t="str">
            <v>Cargador para arma corta</v>
          </cell>
          <cell r="N848">
            <v>0</v>
          </cell>
          <cell r="O848">
            <v>0</v>
          </cell>
          <cell r="P848">
            <v>0</v>
          </cell>
          <cell r="Q848" t="str">
            <v>Pieza</v>
          </cell>
        </row>
        <row r="849">
          <cell r="B849" t="str">
            <v>3713500055005516</v>
          </cell>
          <cell r="C849">
            <v>2023</v>
          </cell>
          <cell r="D849">
            <v>20</v>
          </cell>
          <cell r="E849">
            <v>3</v>
          </cell>
          <cell r="F849">
            <v>7</v>
          </cell>
          <cell r="G849">
            <v>13</v>
          </cell>
          <cell r="H849">
            <v>5000</v>
          </cell>
          <cell r="I849">
            <v>5500</v>
          </cell>
          <cell r="J849">
            <v>551</v>
          </cell>
          <cell r="K849">
            <v>6</v>
          </cell>
          <cell r="M849" t="str">
            <v>Detector de explosivos y narcóticos</v>
          </cell>
          <cell r="N849">
            <v>0</v>
          </cell>
          <cell r="O849">
            <v>0</v>
          </cell>
          <cell r="P849">
            <v>0</v>
          </cell>
          <cell r="Q849" t="str">
            <v>Pieza</v>
          </cell>
        </row>
        <row r="850">
          <cell r="B850" t="str">
            <v>3713500055005517</v>
          </cell>
          <cell r="C850">
            <v>2023</v>
          </cell>
          <cell r="D850">
            <v>20</v>
          </cell>
          <cell r="E850">
            <v>3</v>
          </cell>
          <cell r="F850">
            <v>7</v>
          </cell>
          <cell r="G850">
            <v>13</v>
          </cell>
          <cell r="H850">
            <v>5000</v>
          </cell>
          <cell r="I850">
            <v>5500</v>
          </cell>
          <cell r="J850">
            <v>551</v>
          </cell>
          <cell r="K850">
            <v>7</v>
          </cell>
          <cell r="M850" t="str">
            <v>Detector de metales tipo silla para cavidades del cuerpo</v>
          </cell>
          <cell r="N850">
            <v>0</v>
          </cell>
          <cell r="O850">
            <v>0</v>
          </cell>
          <cell r="P850">
            <v>0</v>
          </cell>
          <cell r="Q850" t="str">
            <v>Pieza</v>
          </cell>
        </row>
        <row r="851">
          <cell r="B851" t="str">
            <v>3713500055005518</v>
          </cell>
          <cell r="C851">
            <v>2023</v>
          </cell>
          <cell r="D851">
            <v>20</v>
          </cell>
          <cell r="E851">
            <v>3</v>
          </cell>
          <cell r="F851">
            <v>7</v>
          </cell>
          <cell r="G851">
            <v>13</v>
          </cell>
          <cell r="H851">
            <v>5000</v>
          </cell>
          <cell r="I851">
            <v>5500</v>
          </cell>
          <cell r="J851">
            <v>551</v>
          </cell>
          <cell r="K851">
            <v>8</v>
          </cell>
          <cell r="M851" t="str">
            <v>Sistema de detección de objetos y sustancias prohibidas adheridos al cuerpo en cavidades</v>
          </cell>
          <cell r="N851">
            <v>0</v>
          </cell>
          <cell r="O851">
            <v>0</v>
          </cell>
          <cell r="P851">
            <v>0</v>
          </cell>
          <cell r="Q851" t="str">
            <v>Pieza</v>
          </cell>
        </row>
        <row r="852">
          <cell r="B852" t="str">
            <v>371350005600</v>
          </cell>
          <cell r="C852">
            <v>2023</v>
          </cell>
          <cell r="D852">
            <v>20</v>
          </cell>
          <cell r="E852">
            <v>3</v>
          </cell>
          <cell r="F852">
            <v>7</v>
          </cell>
          <cell r="G852">
            <v>13</v>
          </cell>
          <cell r="H852">
            <v>5000</v>
          </cell>
          <cell r="I852">
            <v>5600</v>
          </cell>
          <cell r="K852" t="str">
            <v/>
          </cell>
          <cell r="M852" t="str">
            <v>Maquinaria, Otros Equipos y Herramientas</v>
          </cell>
          <cell r="N852">
            <v>224000</v>
          </cell>
          <cell r="O852">
            <v>0</v>
          </cell>
          <cell r="P852">
            <v>224000</v>
          </cell>
          <cell r="Q852" t="str">
            <v/>
          </cell>
        </row>
        <row r="853">
          <cell r="B853" t="str">
            <v>371350005600562</v>
          </cell>
          <cell r="C853">
            <v>2023</v>
          </cell>
          <cell r="D853">
            <v>20</v>
          </cell>
          <cell r="E853">
            <v>3</v>
          </cell>
          <cell r="F853">
            <v>7</v>
          </cell>
          <cell r="G853">
            <v>13</v>
          </cell>
          <cell r="H853">
            <v>5000</v>
          </cell>
          <cell r="I853">
            <v>5600</v>
          </cell>
          <cell r="J853">
            <v>562</v>
          </cell>
          <cell r="M853" t="str">
            <v>Maquinaria y equipo industrial</v>
          </cell>
          <cell r="N853">
            <v>224000</v>
          </cell>
          <cell r="O853">
            <v>0</v>
          </cell>
          <cell r="P853">
            <v>224000</v>
          </cell>
          <cell r="Q853" t="str">
            <v/>
          </cell>
        </row>
        <row r="854">
          <cell r="B854" t="str">
            <v>3713500056005621</v>
          </cell>
          <cell r="C854">
            <v>2023</v>
          </cell>
          <cell r="D854">
            <v>20</v>
          </cell>
          <cell r="E854">
            <v>3</v>
          </cell>
          <cell r="F854">
            <v>7</v>
          </cell>
          <cell r="G854">
            <v>13</v>
          </cell>
          <cell r="H854">
            <v>5000</v>
          </cell>
          <cell r="I854">
            <v>5600</v>
          </cell>
          <cell r="J854">
            <v>562</v>
          </cell>
          <cell r="K854">
            <v>1</v>
          </cell>
          <cell r="M854" t="str">
            <v>Detector de metales</v>
          </cell>
          <cell r="N854">
            <v>224000</v>
          </cell>
          <cell r="O854">
            <v>0</v>
          </cell>
          <cell r="P854">
            <v>224000</v>
          </cell>
          <cell r="Q854" t="str">
            <v>Pieza</v>
          </cell>
          <cell r="R854">
            <v>28</v>
          </cell>
        </row>
        <row r="855">
          <cell r="B855" t="str">
            <v>371350005600564</v>
          </cell>
          <cell r="C855">
            <v>2023</v>
          </cell>
          <cell r="D855">
            <v>20</v>
          </cell>
          <cell r="E855">
            <v>3</v>
          </cell>
          <cell r="F855">
            <v>7</v>
          </cell>
          <cell r="G855">
            <v>13</v>
          </cell>
          <cell r="H855">
            <v>5000</v>
          </cell>
          <cell r="I855">
            <v>5600</v>
          </cell>
          <cell r="J855">
            <v>564</v>
          </cell>
          <cell r="M855" t="str">
            <v>Sistemas de aire acondicionado, calefacción y de refrigeración industrial y comercial</v>
          </cell>
          <cell r="N855">
            <v>0</v>
          </cell>
          <cell r="O855">
            <v>0</v>
          </cell>
          <cell r="P855">
            <v>0</v>
          </cell>
          <cell r="Q855" t="str">
            <v/>
          </cell>
        </row>
        <row r="856">
          <cell r="B856" t="str">
            <v>3713500056005641</v>
          </cell>
          <cell r="C856">
            <v>2023</v>
          </cell>
          <cell r="D856">
            <v>20</v>
          </cell>
          <cell r="E856">
            <v>3</v>
          </cell>
          <cell r="F856">
            <v>7</v>
          </cell>
          <cell r="G856">
            <v>13</v>
          </cell>
          <cell r="H856">
            <v>5000</v>
          </cell>
          <cell r="I856">
            <v>5600</v>
          </cell>
          <cell r="J856">
            <v>564</v>
          </cell>
          <cell r="K856">
            <v>1</v>
          </cell>
          <cell r="M856" t="str">
            <v>Condensador para cuarto frío</v>
          </cell>
          <cell r="N856">
            <v>0</v>
          </cell>
          <cell r="O856">
            <v>0</v>
          </cell>
          <cell r="P856">
            <v>0</v>
          </cell>
          <cell r="Q856" t="str">
            <v>Pieza</v>
          </cell>
        </row>
        <row r="857">
          <cell r="B857" t="str">
            <v>3713500056005642</v>
          </cell>
          <cell r="C857">
            <v>2023</v>
          </cell>
          <cell r="D857">
            <v>20</v>
          </cell>
          <cell r="E857">
            <v>3</v>
          </cell>
          <cell r="F857">
            <v>7</v>
          </cell>
          <cell r="G857">
            <v>13</v>
          </cell>
          <cell r="H857">
            <v>5000</v>
          </cell>
          <cell r="I857">
            <v>5600</v>
          </cell>
          <cell r="J857">
            <v>564</v>
          </cell>
          <cell r="K857">
            <v>2</v>
          </cell>
          <cell r="M857" t="str">
            <v>Cuarto frío</v>
          </cell>
          <cell r="N857">
            <v>0</v>
          </cell>
          <cell r="O857">
            <v>0</v>
          </cell>
          <cell r="P857">
            <v>0</v>
          </cell>
          <cell r="Q857" t="str">
            <v>Pieza</v>
          </cell>
        </row>
        <row r="858">
          <cell r="B858" t="str">
            <v>371350005600565</v>
          </cell>
          <cell r="C858">
            <v>2023</v>
          </cell>
          <cell r="D858">
            <v>20</v>
          </cell>
          <cell r="E858">
            <v>3</v>
          </cell>
          <cell r="F858">
            <v>7</v>
          </cell>
          <cell r="G858">
            <v>13</v>
          </cell>
          <cell r="H858">
            <v>5000</v>
          </cell>
          <cell r="I858">
            <v>5600</v>
          </cell>
          <cell r="J858">
            <v>565</v>
          </cell>
          <cell r="M858" t="str">
            <v>Equipo de comunicación y telecomunicación</v>
          </cell>
          <cell r="N858">
            <v>0</v>
          </cell>
          <cell r="O858">
            <v>0</v>
          </cell>
          <cell r="P858">
            <v>0</v>
          </cell>
          <cell r="Q858" t="str">
            <v/>
          </cell>
        </row>
        <row r="859">
          <cell r="B859" t="str">
            <v>3713500056005651</v>
          </cell>
          <cell r="C859">
            <v>2023</v>
          </cell>
          <cell r="D859">
            <v>20</v>
          </cell>
          <cell r="E859">
            <v>3</v>
          </cell>
          <cell r="F859">
            <v>7</v>
          </cell>
          <cell r="G859">
            <v>13</v>
          </cell>
          <cell r="H859">
            <v>5000</v>
          </cell>
          <cell r="I859">
            <v>5600</v>
          </cell>
          <cell r="J859">
            <v>565</v>
          </cell>
          <cell r="K859">
            <v>1</v>
          </cell>
          <cell r="M859" t="str">
            <v>Accesorios para radiocomunicación</v>
          </cell>
          <cell r="N859">
            <v>0</v>
          </cell>
          <cell r="O859">
            <v>0</v>
          </cell>
          <cell r="P859">
            <v>0</v>
          </cell>
          <cell r="Q859" t="str">
            <v>Pieza</v>
          </cell>
        </row>
        <row r="860">
          <cell r="B860" t="str">
            <v>3713500056005652</v>
          </cell>
          <cell r="C860">
            <v>2023</v>
          </cell>
          <cell r="D860">
            <v>20</v>
          </cell>
          <cell r="E860">
            <v>3</v>
          </cell>
          <cell r="F860">
            <v>7</v>
          </cell>
          <cell r="G860">
            <v>13</v>
          </cell>
          <cell r="H860">
            <v>5000</v>
          </cell>
          <cell r="I860">
            <v>5600</v>
          </cell>
          <cell r="J860">
            <v>565</v>
          </cell>
          <cell r="K860">
            <v>2</v>
          </cell>
          <cell r="M860" t="str">
            <v>Equipo de radio base</v>
          </cell>
          <cell r="N860">
            <v>0</v>
          </cell>
          <cell r="O860">
            <v>0</v>
          </cell>
          <cell r="P860">
            <v>0</v>
          </cell>
          <cell r="Q860" t="str">
            <v>Pieza</v>
          </cell>
        </row>
        <row r="861">
          <cell r="B861" t="str">
            <v>3713500056005653</v>
          </cell>
          <cell r="C861">
            <v>2023</v>
          </cell>
          <cell r="D861">
            <v>20</v>
          </cell>
          <cell r="E861">
            <v>3</v>
          </cell>
          <cell r="F861">
            <v>7</v>
          </cell>
          <cell r="G861">
            <v>13</v>
          </cell>
          <cell r="H861">
            <v>5000</v>
          </cell>
          <cell r="I861">
            <v>5600</v>
          </cell>
          <cell r="J861">
            <v>565</v>
          </cell>
          <cell r="K861">
            <v>3</v>
          </cell>
          <cell r="M861" t="str">
            <v>Equipo de radiocomunicación (tipo matra)</v>
          </cell>
          <cell r="N861">
            <v>0</v>
          </cell>
          <cell r="O861">
            <v>0</v>
          </cell>
          <cell r="P861">
            <v>0</v>
          </cell>
          <cell r="Q861" t="str">
            <v>Pieza</v>
          </cell>
        </row>
        <row r="862">
          <cell r="B862" t="str">
            <v>3713500056005654</v>
          </cell>
          <cell r="C862">
            <v>2023</v>
          </cell>
          <cell r="D862">
            <v>20</v>
          </cell>
          <cell r="E862">
            <v>3</v>
          </cell>
          <cell r="F862">
            <v>7</v>
          </cell>
          <cell r="G862">
            <v>13</v>
          </cell>
          <cell r="H862">
            <v>5000</v>
          </cell>
          <cell r="I862">
            <v>5600</v>
          </cell>
          <cell r="J862">
            <v>565</v>
          </cell>
          <cell r="K862">
            <v>4</v>
          </cell>
          <cell r="M862" t="str">
            <v>Equipo para enlace de transmisión de datos</v>
          </cell>
          <cell r="N862">
            <v>0</v>
          </cell>
          <cell r="O862">
            <v>0</v>
          </cell>
          <cell r="P862">
            <v>0</v>
          </cell>
          <cell r="Q862" t="str">
            <v>Pieza</v>
          </cell>
        </row>
        <row r="863">
          <cell r="B863" t="str">
            <v>3713500056005655</v>
          </cell>
          <cell r="C863">
            <v>2023</v>
          </cell>
          <cell r="D863">
            <v>20</v>
          </cell>
          <cell r="E863">
            <v>3</v>
          </cell>
          <cell r="F863">
            <v>7</v>
          </cell>
          <cell r="G863">
            <v>13</v>
          </cell>
          <cell r="H863">
            <v>5000</v>
          </cell>
          <cell r="I863">
            <v>5600</v>
          </cell>
          <cell r="J863">
            <v>565</v>
          </cell>
          <cell r="K863">
            <v>5</v>
          </cell>
          <cell r="M863" t="str">
            <v>Infraestructura y software para monitoreo remoto</v>
          </cell>
          <cell r="N863">
            <v>0</v>
          </cell>
          <cell r="O863">
            <v>0</v>
          </cell>
          <cell r="P863">
            <v>0</v>
          </cell>
          <cell r="Q863" t="str">
            <v>Pieza</v>
          </cell>
        </row>
        <row r="864">
          <cell r="B864" t="str">
            <v>3713500056005656</v>
          </cell>
          <cell r="C864">
            <v>2023</v>
          </cell>
          <cell r="D864">
            <v>20</v>
          </cell>
          <cell r="E864">
            <v>3</v>
          </cell>
          <cell r="F864">
            <v>7</v>
          </cell>
          <cell r="G864">
            <v>13</v>
          </cell>
          <cell r="H864">
            <v>5000</v>
          </cell>
          <cell r="I864">
            <v>5600</v>
          </cell>
          <cell r="J864">
            <v>565</v>
          </cell>
          <cell r="K864">
            <v>6</v>
          </cell>
          <cell r="M864" t="str">
            <v>Kit de monitoreo remoto</v>
          </cell>
          <cell r="N864">
            <v>0</v>
          </cell>
          <cell r="O864">
            <v>0</v>
          </cell>
          <cell r="P864">
            <v>0</v>
          </cell>
          <cell r="Q864" t="str">
            <v>Kit</v>
          </cell>
        </row>
        <row r="865">
          <cell r="B865" t="str">
            <v>3713500056005657</v>
          </cell>
          <cell r="C865">
            <v>2023</v>
          </cell>
          <cell r="D865">
            <v>20</v>
          </cell>
          <cell r="E865">
            <v>3</v>
          </cell>
          <cell r="F865">
            <v>7</v>
          </cell>
          <cell r="G865">
            <v>13</v>
          </cell>
          <cell r="H865">
            <v>5000</v>
          </cell>
          <cell r="I865">
            <v>5600</v>
          </cell>
          <cell r="J865">
            <v>565</v>
          </cell>
          <cell r="K865">
            <v>7</v>
          </cell>
          <cell r="M865" t="str">
            <v>Kit de radios de intercomunicación táctico</v>
          </cell>
          <cell r="N865">
            <v>0</v>
          </cell>
          <cell r="O865">
            <v>0</v>
          </cell>
          <cell r="P865">
            <v>0</v>
          </cell>
          <cell r="Q865" t="str">
            <v>Pieza</v>
          </cell>
        </row>
        <row r="866">
          <cell r="B866" t="str">
            <v>3713500056005658</v>
          </cell>
          <cell r="C866">
            <v>2023</v>
          </cell>
          <cell r="D866">
            <v>20</v>
          </cell>
          <cell r="E866">
            <v>3</v>
          </cell>
          <cell r="F866">
            <v>7</v>
          </cell>
          <cell r="G866">
            <v>13</v>
          </cell>
          <cell r="H866">
            <v>5000</v>
          </cell>
          <cell r="I866">
            <v>5600</v>
          </cell>
          <cell r="J866">
            <v>565</v>
          </cell>
          <cell r="K866">
            <v>8</v>
          </cell>
          <cell r="M866" t="str">
            <v>Módulo de amplificación de frecuencia</v>
          </cell>
          <cell r="N866">
            <v>0</v>
          </cell>
          <cell r="O866">
            <v>0</v>
          </cell>
          <cell r="P866">
            <v>0</v>
          </cell>
          <cell r="Q866" t="str">
            <v>Equipo/ Pieza</v>
          </cell>
        </row>
        <row r="867">
          <cell r="B867" t="str">
            <v>3713500056005659</v>
          </cell>
          <cell r="C867">
            <v>2023</v>
          </cell>
          <cell r="D867">
            <v>20</v>
          </cell>
          <cell r="E867">
            <v>3</v>
          </cell>
          <cell r="F867">
            <v>7</v>
          </cell>
          <cell r="G867">
            <v>13</v>
          </cell>
          <cell r="H867">
            <v>5000</v>
          </cell>
          <cell r="I867">
            <v>5600</v>
          </cell>
          <cell r="J867">
            <v>565</v>
          </cell>
          <cell r="K867">
            <v>9</v>
          </cell>
          <cell r="M867" t="str">
            <v>Repetidor para cobertura de radiocomunicación</v>
          </cell>
          <cell r="N867">
            <v>0</v>
          </cell>
          <cell r="O867">
            <v>0</v>
          </cell>
          <cell r="P867">
            <v>0</v>
          </cell>
          <cell r="Q867" t="str">
            <v>Equipo/ Pieza</v>
          </cell>
        </row>
        <row r="868">
          <cell r="B868" t="str">
            <v>37135000560056510</v>
          </cell>
          <cell r="C868">
            <v>2023</v>
          </cell>
          <cell r="D868">
            <v>20</v>
          </cell>
          <cell r="E868">
            <v>3</v>
          </cell>
          <cell r="F868">
            <v>7</v>
          </cell>
          <cell r="G868">
            <v>13</v>
          </cell>
          <cell r="H868">
            <v>5000</v>
          </cell>
          <cell r="I868">
            <v>5600</v>
          </cell>
          <cell r="J868">
            <v>565</v>
          </cell>
          <cell r="K868">
            <v>10</v>
          </cell>
          <cell r="M868" t="str">
            <v>Sistema electrónico de Seguridad Perimetral</v>
          </cell>
          <cell r="N868">
            <v>0</v>
          </cell>
          <cell r="O868">
            <v>0</v>
          </cell>
          <cell r="P868">
            <v>0</v>
          </cell>
          <cell r="Q868" t="str">
            <v>Equipo/ Pieza</v>
          </cell>
        </row>
        <row r="869">
          <cell r="B869" t="str">
            <v>37135000560056511</v>
          </cell>
          <cell r="C869">
            <v>2023</v>
          </cell>
          <cell r="D869">
            <v>20</v>
          </cell>
          <cell r="E869">
            <v>3</v>
          </cell>
          <cell r="F869">
            <v>7</v>
          </cell>
          <cell r="G869">
            <v>13</v>
          </cell>
          <cell r="H869">
            <v>5000</v>
          </cell>
          <cell r="I869">
            <v>5600</v>
          </cell>
          <cell r="J869">
            <v>565</v>
          </cell>
          <cell r="K869">
            <v>11</v>
          </cell>
          <cell r="M869" t="str">
            <v>Torre para radiocomunicación</v>
          </cell>
          <cell r="N869">
            <v>0</v>
          </cell>
          <cell r="O869">
            <v>0</v>
          </cell>
          <cell r="P869">
            <v>0</v>
          </cell>
          <cell r="Q869" t="str">
            <v>Pieza</v>
          </cell>
        </row>
        <row r="870">
          <cell r="B870" t="str">
            <v>371350005600566</v>
          </cell>
          <cell r="C870">
            <v>2023</v>
          </cell>
          <cell r="D870">
            <v>20</v>
          </cell>
          <cell r="E870">
            <v>3</v>
          </cell>
          <cell r="F870">
            <v>7</v>
          </cell>
          <cell r="G870">
            <v>13</v>
          </cell>
          <cell r="H870">
            <v>5000</v>
          </cell>
          <cell r="I870">
            <v>5600</v>
          </cell>
          <cell r="J870">
            <v>566</v>
          </cell>
          <cell r="M870" t="str">
            <v>Equipos de generación eléctrica, aparatos y accesorios eléctricos</v>
          </cell>
          <cell r="N870">
            <v>0</v>
          </cell>
          <cell r="O870">
            <v>0</v>
          </cell>
          <cell r="P870">
            <v>0</v>
          </cell>
          <cell r="Q870" t="str">
            <v/>
          </cell>
        </row>
        <row r="871">
          <cell r="B871" t="str">
            <v>3713500056005661</v>
          </cell>
          <cell r="C871">
            <v>2023</v>
          </cell>
          <cell r="D871">
            <v>20</v>
          </cell>
          <cell r="E871">
            <v>3</v>
          </cell>
          <cell r="F871">
            <v>7</v>
          </cell>
          <cell r="G871">
            <v>13</v>
          </cell>
          <cell r="H871">
            <v>5000</v>
          </cell>
          <cell r="I871">
            <v>5600</v>
          </cell>
          <cell r="J871">
            <v>566</v>
          </cell>
          <cell r="K871">
            <v>1</v>
          </cell>
          <cell r="M871" t="str">
            <v>Homologación de tierras físicas</v>
          </cell>
          <cell r="N871">
            <v>0</v>
          </cell>
          <cell r="O871">
            <v>0</v>
          </cell>
          <cell r="P871">
            <v>0</v>
          </cell>
          <cell r="Q871" t="str">
            <v>Pieza</v>
          </cell>
        </row>
        <row r="872">
          <cell r="B872" t="str">
            <v>3713500056005662</v>
          </cell>
          <cell r="C872">
            <v>2023</v>
          </cell>
          <cell r="D872">
            <v>20</v>
          </cell>
          <cell r="E872">
            <v>3</v>
          </cell>
          <cell r="F872">
            <v>7</v>
          </cell>
          <cell r="G872">
            <v>13</v>
          </cell>
          <cell r="H872">
            <v>5000</v>
          </cell>
          <cell r="I872">
            <v>5600</v>
          </cell>
          <cell r="J872">
            <v>566</v>
          </cell>
          <cell r="K872">
            <v>2</v>
          </cell>
          <cell r="M872" t="str">
            <v>Paneles Solares</v>
          </cell>
          <cell r="N872">
            <v>0</v>
          </cell>
          <cell r="O872">
            <v>0</v>
          </cell>
          <cell r="P872">
            <v>0</v>
          </cell>
          <cell r="Q872" t="str">
            <v>Pieza</v>
          </cell>
        </row>
        <row r="873">
          <cell r="B873" t="str">
            <v>371350005600569</v>
          </cell>
          <cell r="C873">
            <v>2023</v>
          </cell>
          <cell r="D873">
            <v>20</v>
          </cell>
          <cell r="E873">
            <v>3</v>
          </cell>
          <cell r="F873">
            <v>7</v>
          </cell>
          <cell r="G873">
            <v>13</v>
          </cell>
          <cell r="H873">
            <v>5000</v>
          </cell>
          <cell r="I873">
            <v>5600</v>
          </cell>
          <cell r="J873">
            <v>569</v>
          </cell>
          <cell r="M873" t="str">
            <v>Otros equipos</v>
          </cell>
          <cell r="N873">
            <v>0</v>
          </cell>
          <cell r="O873">
            <v>0</v>
          </cell>
          <cell r="P873">
            <v>0</v>
          </cell>
          <cell r="Q873" t="str">
            <v/>
          </cell>
        </row>
        <row r="874">
          <cell r="B874" t="str">
            <v>3713500056005691</v>
          </cell>
          <cell r="C874">
            <v>2023</v>
          </cell>
          <cell r="D874">
            <v>20</v>
          </cell>
          <cell r="E874">
            <v>3</v>
          </cell>
          <cell r="F874">
            <v>7</v>
          </cell>
          <cell r="G874">
            <v>13</v>
          </cell>
          <cell r="H874">
            <v>5000</v>
          </cell>
          <cell r="I874">
            <v>5600</v>
          </cell>
          <cell r="J874">
            <v>569</v>
          </cell>
          <cell r="K874">
            <v>1</v>
          </cell>
          <cell r="M874" t="str">
            <v>Aduana inteligente</v>
          </cell>
          <cell r="N874">
            <v>0</v>
          </cell>
          <cell r="O874">
            <v>0</v>
          </cell>
          <cell r="P874">
            <v>0</v>
          </cell>
          <cell r="Q874" t="str">
            <v>Pieza</v>
          </cell>
        </row>
        <row r="875">
          <cell r="B875" t="str">
            <v>3713500056005692</v>
          </cell>
          <cell r="C875">
            <v>2023</v>
          </cell>
          <cell r="D875">
            <v>20</v>
          </cell>
          <cell r="E875">
            <v>3</v>
          </cell>
          <cell r="F875">
            <v>7</v>
          </cell>
          <cell r="G875">
            <v>13</v>
          </cell>
          <cell r="H875">
            <v>5000</v>
          </cell>
          <cell r="I875">
            <v>5600</v>
          </cell>
          <cell r="J875">
            <v>569</v>
          </cell>
          <cell r="K875">
            <v>2</v>
          </cell>
          <cell r="M875" t="str">
            <v>Cabina para grabación de voz</v>
          </cell>
          <cell r="N875">
            <v>0</v>
          </cell>
          <cell r="O875">
            <v>0</v>
          </cell>
          <cell r="P875">
            <v>0</v>
          </cell>
          <cell r="Q875" t="str">
            <v>Pieza</v>
          </cell>
        </row>
        <row r="876">
          <cell r="B876" t="str">
            <v>3713500056005693</v>
          </cell>
          <cell r="C876">
            <v>2023</v>
          </cell>
          <cell r="D876">
            <v>20</v>
          </cell>
          <cell r="E876">
            <v>3</v>
          </cell>
          <cell r="F876">
            <v>7</v>
          </cell>
          <cell r="G876">
            <v>13</v>
          </cell>
          <cell r="H876">
            <v>5000</v>
          </cell>
          <cell r="I876">
            <v>5600</v>
          </cell>
          <cell r="J876">
            <v>569</v>
          </cell>
          <cell r="K876">
            <v>3</v>
          </cell>
          <cell r="M876" t="str">
            <v>Sistema de Protección de Acceso Vehicular</v>
          </cell>
          <cell r="N876">
            <v>0</v>
          </cell>
          <cell r="O876">
            <v>0</v>
          </cell>
          <cell r="P876">
            <v>0</v>
          </cell>
          <cell r="Q876" t="str">
            <v>Pieza</v>
          </cell>
        </row>
        <row r="877">
          <cell r="B877" t="str">
            <v>3714</v>
          </cell>
          <cell r="C877">
            <v>2023</v>
          </cell>
          <cell r="D877">
            <v>20</v>
          </cell>
          <cell r="E877">
            <v>3</v>
          </cell>
          <cell r="F877">
            <v>7</v>
          </cell>
          <cell r="G877">
            <v>14</v>
          </cell>
          <cell r="M877" t="str">
            <v>Fortalecimiento de la autoridad administrativa especializada del sistema de justicia penal para adolescentes</v>
          </cell>
          <cell r="N877">
            <v>450000</v>
          </cell>
          <cell r="O877">
            <v>0</v>
          </cell>
          <cell r="P877">
            <v>450000</v>
          </cell>
        </row>
        <row r="878">
          <cell r="B878" t="str">
            <v>37142000</v>
          </cell>
          <cell r="C878">
            <v>2023</v>
          </cell>
          <cell r="D878">
            <v>20</v>
          </cell>
          <cell r="E878">
            <v>3</v>
          </cell>
          <cell r="F878">
            <v>7</v>
          </cell>
          <cell r="G878">
            <v>14</v>
          </cell>
          <cell r="H878">
            <v>2000</v>
          </cell>
          <cell r="K878" t="str">
            <v/>
          </cell>
          <cell r="M878" t="str">
            <v>Materiales y Suministros</v>
          </cell>
          <cell r="N878">
            <v>0</v>
          </cell>
          <cell r="O878">
            <v>0</v>
          </cell>
          <cell r="P878">
            <v>0</v>
          </cell>
          <cell r="Q878" t="str">
            <v/>
          </cell>
        </row>
        <row r="879">
          <cell r="B879" t="str">
            <v>371420002900</v>
          </cell>
          <cell r="C879">
            <v>2023</v>
          </cell>
          <cell r="D879">
            <v>20</v>
          </cell>
          <cell r="E879">
            <v>3</v>
          </cell>
          <cell r="F879">
            <v>7</v>
          </cell>
          <cell r="G879">
            <v>14</v>
          </cell>
          <cell r="H879">
            <v>2000</v>
          </cell>
          <cell r="I879">
            <v>2900</v>
          </cell>
          <cell r="M879" t="str">
            <v>Herramientas, Refacciones y Accesorios Menores</v>
          </cell>
          <cell r="N879">
            <v>0</v>
          </cell>
          <cell r="O879">
            <v>0</v>
          </cell>
          <cell r="P879">
            <v>0</v>
          </cell>
          <cell r="Q879" t="str">
            <v/>
          </cell>
        </row>
        <row r="880">
          <cell r="B880" t="str">
            <v>371420002900291</v>
          </cell>
          <cell r="C880">
            <v>2023</v>
          </cell>
          <cell r="D880">
            <v>20</v>
          </cell>
          <cell r="E880">
            <v>3</v>
          </cell>
          <cell r="F880">
            <v>7</v>
          </cell>
          <cell r="G880">
            <v>14</v>
          </cell>
          <cell r="H880">
            <v>2000</v>
          </cell>
          <cell r="I880">
            <v>2900</v>
          </cell>
          <cell r="J880">
            <v>291</v>
          </cell>
          <cell r="M880" t="str">
            <v>Herramientas menores</v>
          </cell>
          <cell r="N880">
            <v>0</v>
          </cell>
          <cell r="O880">
            <v>0</v>
          </cell>
          <cell r="P880">
            <v>0</v>
          </cell>
          <cell r="Q880" t="str">
            <v/>
          </cell>
        </row>
        <row r="881">
          <cell r="B881" t="str">
            <v>3714200028002912</v>
          </cell>
          <cell r="C881">
            <v>2023</v>
          </cell>
          <cell r="D881">
            <v>20</v>
          </cell>
          <cell r="E881">
            <v>3</v>
          </cell>
          <cell r="F881">
            <v>7</v>
          </cell>
          <cell r="G881">
            <v>14</v>
          </cell>
          <cell r="H881">
            <v>2000</v>
          </cell>
          <cell r="I881">
            <v>2800</v>
          </cell>
          <cell r="J881">
            <v>291</v>
          </cell>
          <cell r="K881">
            <v>2</v>
          </cell>
          <cell r="M881" t="str">
            <v>Paletas para revisión de personas</v>
          </cell>
          <cell r="N881">
            <v>0</v>
          </cell>
          <cell r="O881">
            <v>0</v>
          </cell>
          <cell r="P881">
            <v>0</v>
          </cell>
          <cell r="Q881" t="str">
            <v>Pieza</v>
          </cell>
        </row>
        <row r="882">
          <cell r="B882" t="str">
            <v>37143000</v>
          </cell>
          <cell r="C882">
            <v>2023</v>
          </cell>
          <cell r="D882">
            <v>20</v>
          </cell>
          <cell r="E882">
            <v>3</v>
          </cell>
          <cell r="F882">
            <v>7</v>
          </cell>
          <cell r="G882">
            <v>14</v>
          </cell>
          <cell r="H882">
            <v>3000</v>
          </cell>
          <cell r="K882" t="str">
            <v/>
          </cell>
          <cell r="M882" t="str">
            <v>Servicios Generales</v>
          </cell>
          <cell r="N882">
            <v>0</v>
          </cell>
          <cell r="O882">
            <v>0</v>
          </cell>
          <cell r="P882">
            <v>0</v>
          </cell>
          <cell r="Q882" t="str">
            <v/>
          </cell>
        </row>
        <row r="883">
          <cell r="B883" t="str">
            <v>371430003100</v>
          </cell>
          <cell r="C883">
            <v>2023</v>
          </cell>
          <cell r="D883">
            <v>20</v>
          </cell>
          <cell r="E883">
            <v>3</v>
          </cell>
          <cell r="F883">
            <v>7</v>
          </cell>
          <cell r="G883">
            <v>14</v>
          </cell>
          <cell r="H883">
            <v>3000</v>
          </cell>
          <cell r="I883">
            <v>3100</v>
          </cell>
          <cell r="K883" t="str">
            <v/>
          </cell>
          <cell r="M883" t="str">
            <v>Servicios Básicos</v>
          </cell>
          <cell r="N883">
            <v>0</v>
          </cell>
          <cell r="O883">
            <v>0</v>
          </cell>
          <cell r="P883">
            <v>0</v>
          </cell>
          <cell r="Q883" t="str">
            <v/>
          </cell>
        </row>
        <row r="884">
          <cell r="B884" t="str">
            <v>371430003100316</v>
          </cell>
          <cell r="C884">
            <v>2023</v>
          </cell>
          <cell r="D884">
            <v>20</v>
          </cell>
          <cell r="E884">
            <v>3</v>
          </cell>
          <cell r="F884">
            <v>7</v>
          </cell>
          <cell r="G884">
            <v>14</v>
          </cell>
          <cell r="H884">
            <v>3000</v>
          </cell>
          <cell r="I884">
            <v>3100</v>
          </cell>
          <cell r="J884">
            <v>316</v>
          </cell>
          <cell r="M884" t="str">
            <v>Servicios de telecomunicaciones y satélites</v>
          </cell>
          <cell r="N884">
            <v>0</v>
          </cell>
          <cell r="O884">
            <v>0</v>
          </cell>
          <cell r="P884">
            <v>0</v>
          </cell>
          <cell r="Q884" t="str">
            <v/>
          </cell>
        </row>
        <row r="885">
          <cell r="B885" t="str">
            <v>3714300031003161</v>
          </cell>
          <cell r="C885">
            <v>2023</v>
          </cell>
          <cell r="D885">
            <v>20</v>
          </cell>
          <cell r="E885">
            <v>3</v>
          </cell>
          <cell r="F885">
            <v>7</v>
          </cell>
          <cell r="G885">
            <v>14</v>
          </cell>
          <cell r="H885">
            <v>3000</v>
          </cell>
          <cell r="I885">
            <v>3100</v>
          </cell>
          <cell r="J885">
            <v>316</v>
          </cell>
          <cell r="K885">
            <v>1</v>
          </cell>
          <cell r="M885" t="str">
            <v>Red de telecomunicaciones</v>
          </cell>
          <cell r="N885">
            <v>0</v>
          </cell>
          <cell r="O885">
            <v>0</v>
          </cell>
          <cell r="P885">
            <v>0</v>
          </cell>
          <cell r="Q885" t="str">
            <v>Servicio</v>
          </cell>
        </row>
        <row r="886">
          <cell r="B886" t="str">
            <v>371430003100317</v>
          </cell>
          <cell r="C886">
            <v>2023</v>
          </cell>
          <cell r="D886">
            <v>20</v>
          </cell>
          <cell r="E886">
            <v>3</v>
          </cell>
          <cell r="F886">
            <v>7</v>
          </cell>
          <cell r="G886">
            <v>14</v>
          </cell>
          <cell r="H886">
            <v>3000</v>
          </cell>
          <cell r="I886">
            <v>3100</v>
          </cell>
          <cell r="J886">
            <v>317</v>
          </cell>
          <cell r="M886" t="str">
            <v>Servicios de acceso de Internet, redes y procesamiento de información</v>
          </cell>
          <cell r="N886">
            <v>0</v>
          </cell>
          <cell r="O886">
            <v>0</v>
          </cell>
          <cell r="P886">
            <v>0</v>
          </cell>
          <cell r="Q886" t="str">
            <v/>
          </cell>
        </row>
        <row r="887">
          <cell r="B887" t="str">
            <v>3714300031003171</v>
          </cell>
          <cell r="C887">
            <v>2023</v>
          </cell>
          <cell r="D887">
            <v>20</v>
          </cell>
          <cell r="E887">
            <v>3</v>
          </cell>
          <cell r="F887">
            <v>7</v>
          </cell>
          <cell r="G887">
            <v>14</v>
          </cell>
          <cell r="H887">
            <v>3000</v>
          </cell>
          <cell r="I887">
            <v>3100</v>
          </cell>
          <cell r="J887">
            <v>317</v>
          </cell>
          <cell r="K887">
            <v>1</v>
          </cell>
          <cell r="M887" t="str">
            <v>Servicios de conducción de señales analógicas y digitales</v>
          </cell>
          <cell r="N887">
            <v>0</v>
          </cell>
          <cell r="O887">
            <v>0</v>
          </cell>
          <cell r="P887">
            <v>0</v>
          </cell>
          <cell r="Q887" t="str">
            <v>Servicio</v>
          </cell>
        </row>
        <row r="888">
          <cell r="B888" t="str">
            <v>371430003300</v>
          </cell>
          <cell r="C888">
            <v>2023</v>
          </cell>
          <cell r="D888">
            <v>20</v>
          </cell>
          <cell r="E888">
            <v>3</v>
          </cell>
          <cell r="F888">
            <v>7</v>
          </cell>
          <cell r="G888">
            <v>14</v>
          </cell>
          <cell r="H888">
            <v>3000</v>
          </cell>
          <cell r="I888">
            <v>3300</v>
          </cell>
          <cell r="K888" t="str">
            <v/>
          </cell>
          <cell r="M888" t="str">
            <v>Servicios Profesionales, Científicos, Técnicos y Otros Servicios</v>
          </cell>
          <cell r="N888">
            <v>0</v>
          </cell>
          <cell r="O888">
            <v>0</v>
          </cell>
          <cell r="P888">
            <v>0</v>
          </cell>
          <cell r="Q888" t="str">
            <v/>
          </cell>
        </row>
        <row r="889">
          <cell r="B889" t="str">
            <v>371430003300333</v>
          </cell>
          <cell r="C889">
            <v>2023</v>
          </cell>
          <cell r="D889">
            <v>20</v>
          </cell>
          <cell r="E889">
            <v>3</v>
          </cell>
          <cell r="F889">
            <v>7</v>
          </cell>
          <cell r="G889">
            <v>14</v>
          </cell>
          <cell r="H889">
            <v>3000</v>
          </cell>
          <cell r="I889">
            <v>3300</v>
          </cell>
          <cell r="J889">
            <v>333</v>
          </cell>
          <cell r="M889" t="str">
            <v>Servicios de consultoría administrativa, procesos, técnica y en tecnologías de la información</v>
          </cell>
          <cell r="N889">
            <v>0</v>
          </cell>
          <cell r="O889">
            <v>0</v>
          </cell>
          <cell r="P889">
            <v>0</v>
          </cell>
          <cell r="Q889" t="str">
            <v/>
          </cell>
        </row>
        <row r="890">
          <cell r="B890" t="str">
            <v>3714300033003331</v>
          </cell>
          <cell r="C890">
            <v>2023</v>
          </cell>
          <cell r="D890">
            <v>20</v>
          </cell>
          <cell r="E890">
            <v>3</v>
          </cell>
          <cell r="F890">
            <v>7</v>
          </cell>
          <cell r="G890">
            <v>14</v>
          </cell>
          <cell r="H890">
            <v>3000</v>
          </cell>
          <cell r="I890">
            <v>3300</v>
          </cell>
          <cell r="J890">
            <v>333</v>
          </cell>
          <cell r="K890">
            <v>1</v>
          </cell>
          <cell r="M890" t="str">
            <v>Servicios de informática</v>
          </cell>
          <cell r="N890">
            <v>0</v>
          </cell>
          <cell r="O890">
            <v>0</v>
          </cell>
          <cell r="P890">
            <v>0</v>
          </cell>
          <cell r="Q890" t="str">
            <v>Servicio</v>
          </cell>
        </row>
        <row r="891">
          <cell r="B891" t="str">
            <v>37145000</v>
          </cell>
          <cell r="C891">
            <v>2023</v>
          </cell>
          <cell r="D891">
            <v>20</v>
          </cell>
          <cell r="E891">
            <v>3</v>
          </cell>
          <cell r="F891">
            <v>7</v>
          </cell>
          <cell r="G891">
            <v>14</v>
          </cell>
          <cell r="H891">
            <v>5000</v>
          </cell>
          <cell r="K891" t="str">
            <v/>
          </cell>
          <cell r="M891" t="str">
            <v>Bienes Muebles, Inmuebles e Intangibles</v>
          </cell>
          <cell r="N891">
            <v>450000</v>
          </cell>
          <cell r="O891">
            <v>0</v>
          </cell>
          <cell r="P891">
            <v>450000</v>
          </cell>
          <cell r="Q891" t="str">
            <v/>
          </cell>
        </row>
        <row r="892">
          <cell r="B892" t="str">
            <v>371450005100</v>
          </cell>
          <cell r="C892">
            <v>2023</v>
          </cell>
          <cell r="D892">
            <v>20</v>
          </cell>
          <cell r="E892">
            <v>3</v>
          </cell>
          <cell r="F892">
            <v>7</v>
          </cell>
          <cell r="G892">
            <v>14</v>
          </cell>
          <cell r="H892">
            <v>5000</v>
          </cell>
          <cell r="I892">
            <v>5100</v>
          </cell>
          <cell r="K892" t="str">
            <v/>
          </cell>
          <cell r="M892" t="str">
            <v>Mobiliario y Equipo de Administración</v>
          </cell>
          <cell r="N892">
            <v>450000</v>
          </cell>
          <cell r="O892">
            <v>0</v>
          </cell>
          <cell r="P892">
            <v>450000</v>
          </cell>
          <cell r="Q892" t="str">
            <v/>
          </cell>
        </row>
        <row r="893">
          <cell r="B893" t="str">
            <v>371450005100515</v>
          </cell>
          <cell r="C893">
            <v>2023</v>
          </cell>
          <cell r="D893">
            <v>20</v>
          </cell>
          <cell r="E893">
            <v>3</v>
          </cell>
          <cell r="F893">
            <v>7</v>
          </cell>
          <cell r="G893">
            <v>14</v>
          </cell>
          <cell r="H893">
            <v>5000</v>
          </cell>
          <cell r="I893">
            <v>5100</v>
          </cell>
          <cell r="J893">
            <v>515</v>
          </cell>
          <cell r="M893" t="str">
            <v>Equipo de cómputo y de tecnologías de la información</v>
          </cell>
          <cell r="N893">
            <v>400000</v>
          </cell>
          <cell r="O893">
            <v>0</v>
          </cell>
          <cell r="P893">
            <v>400000</v>
          </cell>
          <cell r="Q893" t="str">
            <v/>
          </cell>
        </row>
        <row r="894">
          <cell r="B894" t="str">
            <v>3714500051005151</v>
          </cell>
          <cell r="C894">
            <v>2023</v>
          </cell>
          <cell r="D894">
            <v>20</v>
          </cell>
          <cell r="E894">
            <v>3</v>
          </cell>
          <cell r="F894">
            <v>7</v>
          </cell>
          <cell r="G894">
            <v>14</v>
          </cell>
          <cell r="H894">
            <v>5000</v>
          </cell>
          <cell r="I894">
            <v>5100</v>
          </cell>
          <cell r="J894">
            <v>515</v>
          </cell>
          <cell r="K894">
            <v>1</v>
          </cell>
          <cell r="M894" t="str">
            <v>Computadora de escritorio</v>
          </cell>
          <cell r="N894">
            <v>400000</v>
          </cell>
          <cell r="O894">
            <v>0</v>
          </cell>
          <cell r="P894">
            <v>400000</v>
          </cell>
          <cell r="Q894" t="str">
            <v>Pieza</v>
          </cell>
          <cell r="R894">
            <v>20</v>
          </cell>
        </row>
        <row r="895">
          <cell r="B895" t="str">
            <v>3714500051005152</v>
          </cell>
          <cell r="C895">
            <v>2023</v>
          </cell>
          <cell r="D895">
            <v>20</v>
          </cell>
          <cell r="E895">
            <v>3</v>
          </cell>
          <cell r="F895">
            <v>7</v>
          </cell>
          <cell r="G895">
            <v>14</v>
          </cell>
          <cell r="H895">
            <v>5000</v>
          </cell>
          <cell r="I895">
            <v>5100</v>
          </cell>
          <cell r="J895">
            <v>515</v>
          </cell>
          <cell r="K895">
            <v>2</v>
          </cell>
          <cell r="M895" t="str">
            <v>Computadora portátil</v>
          </cell>
          <cell r="N895">
            <v>0</v>
          </cell>
          <cell r="O895">
            <v>0</v>
          </cell>
          <cell r="P895">
            <v>0</v>
          </cell>
          <cell r="Q895" t="str">
            <v>Pieza</v>
          </cell>
        </row>
        <row r="896">
          <cell r="B896" t="str">
            <v>3714500051005153</v>
          </cell>
          <cell r="C896">
            <v>2023</v>
          </cell>
          <cell r="D896">
            <v>20</v>
          </cell>
          <cell r="E896">
            <v>3</v>
          </cell>
          <cell r="F896">
            <v>7</v>
          </cell>
          <cell r="G896">
            <v>14</v>
          </cell>
          <cell r="H896">
            <v>5000</v>
          </cell>
          <cell r="I896">
            <v>5100</v>
          </cell>
          <cell r="J896">
            <v>515</v>
          </cell>
          <cell r="K896">
            <v>3</v>
          </cell>
          <cell r="M896" t="str">
            <v>Digitalizador de voz</v>
          </cell>
          <cell r="N896">
            <v>0</v>
          </cell>
          <cell r="O896">
            <v>0</v>
          </cell>
          <cell r="P896">
            <v>0</v>
          </cell>
          <cell r="Q896" t="str">
            <v>Pieza</v>
          </cell>
        </row>
        <row r="897">
          <cell r="B897" t="str">
            <v>3714500051005154</v>
          </cell>
          <cell r="C897">
            <v>2023</v>
          </cell>
          <cell r="D897">
            <v>20</v>
          </cell>
          <cell r="E897">
            <v>3</v>
          </cell>
          <cell r="F897">
            <v>7</v>
          </cell>
          <cell r="G897">
            <v>14</v>
          </cell>
          <cell r="H897">
            <v>5000</v>
          </cell>
          <cell r="I897">
            <v>5100</v>
          </cell>
          <cell r="J897">
            <v>515</v>
          </cell>
          <cell r="K897">
            <v>4</v>
          </cell>
          <cell r="M897" t="str">
            <v>Equipo biométrico</v>
          </cell>
          <cell r="N897">
            <v>0</v>
          </cell>
          <cell r="O897">
            <v>0</v>
          </cell>
          <cell r="P897">
            <v>0</v>
          </cell>
          <cell r="Q897" t="str">
            <v>Pieza</v>
          </cell>
        </row>
        <row r="898">
          <cell r="B898" t="str">
            <v>3714500051005155</v>
          </cell>
          <cell r="C898">
            <v>2023</v>
          </cell>
          <cell r="D898">
            <v>20</v>
          </cell>
          <cell r="E898">
            <v>3</v>
          </cell>
          <cell r="F898">
            <v>7</v>
          </cell>
          <cell r="G898">
            <v>14</v>
          </cell>
          <cell r="H898">
            <v>5000</v>
          </cell>
          <cell r="I898">
            <v>5100</v>
          </cell>
          <cell r="J898">
            <v>515</v>
          </cell>
          <cell r="K898">
            <v>5</v>
          </cell>
          <cell r="M898" t="str">
            <v>Lector de iris</v>
          </cell>
          <cell r="N898">
            <v>0</v>
          </cell>
          <cell r="O898">
            <v>0</v>
          </cell>
          <cell r="P898">
            <v>0</v>
          </cell>
          <cell r="Q898" t="str">
            <v>Pieza</v>
          </cell>
        </row>
        <row r="899">
          <cell r="B899" t="str">
            <v>3714500051005156</v>
          </cell>
          <cell r="C899">
            <v>2023</v>
          </cell>
          <cell r="D899">
            <v>20</v>
          </cell>
          <cell r="E899">
            <v>3</v>
          </cell>
          <cell r="F899">
            <v>7</v>
          </cell>
          <cell r="G899">
            <v>14</v>
          </cell>
          <cell r="H899">
            <v>5000</v>
          </cell>
          <cell r="I899">
            <v>5100</v>
          </cell>
          <cell r="J899">
            <v>515</v>
          </cell>
          <cell r="K899">
            <v>6</v>
          </cell>
          <cell r="M899" t="str">
            <v>Servidor de datos</v>
          </cell>
          <cell r="N899">
            <v>0</v>
          </cell>
          <cell r="O899">
            <v>0</v>
          </cell>
          <cell r="P899">
            <v>0</v>
          </cell>
          <cell r="Q899" t="str">
            <v>Pieza</v>
          </cell>
        </row>
        <row r="900">
          <cell r="B900" t="str">
            <v>3714500051005157</v>
          </cell>
          <cell r="C900">
            <v>2023</v>
          </cell>
          <cell r="D900">
            <v>20</v>
          </cell>
          <cell r="E900">
            <v>3</v>
          </cell>
          <cell r="F900">
            <v>7</v>
          </cell>
          <cell r="G900">
            <v>14</v>
          </cell>
          <cell r="H900">
            <v>5000</v>
          </cell>
          <cell r="I900">
            <v>5100</v>
          </cell>
          <cell r="J900">
            <v>515</v>
          </cell>
          <cell r="K900">
            <v>7</v>
          </cell>
          <cell r="M900" t="str">
            <v>Unidad de protección y respaldo de energía (UPS)</v>
          </cell>
          <cell r="N900">
            <v>0</v>
          </cell>
          <cell r="O900">
            <v>0</v>
          </cell>
          <cell r="P900">
            <v>0</v>
          </cell>
          <cell r="Q900" t="str">
            <v>Pieza</v>
          </cell>
        </row>
        <row r="901">
          <cell r="B901" t="str">
            <v>371450005100519Otros mobiliarios y equipos de administración</v>
          </cell>
          <cell r="C901">
            <v>2023</v>
          </cell>
          <cell r="D901">
            <v>20</v>
          </cell>
          <cell r="E901">
            <v>3</v>
          </cell>
          <cell r="F901">
            <v>7</v>
          </cell>
          <cell r="G901">
            <v>14</v>
          </cell>
          <cell r="H901">
            <v>5000</v>
          </cell>
          <cell r="I901">
            <v>5100</v>
          </cell>
          <cell r="J901">
            <v>519</v>
          </cell>
          <cell r="L901" t="str">
            <v>Otros mobiliarios y equipos de administración</v>
          </cell>
          <cell r="M901" t="str">
            <v>Otros mobiliarios y equipos de administración</v>
          </cell>
          <cell r="N901">
            <v>50000</v>
          </cell>
          <cell r="O901">
            <v>0</v>
          </cell>
          <cell r="P901">
            <v>50000</v>
          </cell>
        </row>
        <row r="902">
          <cell r="B902" t="str">
            <v>3714500051005191</v>
          </cell>
          <cell r="C902">
            <v>2023</v>
          </cell>
          <cell r="D902">
            <v>20</v>
          </cell>
          <cell r="E902">
            <v>3</v>
          </cell>
          <cell r="F902">
            <v>7</v>
          </cell>
          <cell r="G902">
            <v>14</v>
          </cell>
          <cell r="H902">
            <v>5000</v>
          </cell>
          <cell r="I902">
            <v>5100</v>
          </cell>
          <cell r="J902">
            <v>519</v>
          </cell>
          <cell r="K902">
            <v>1</v>
          </cell>
          <cell r="M902" t="str">
            <v>Circuito Cerrado de Televisión (CCTV)</v>
          </cell>
          <cell r="N902">
            <v>50000</v>
          </cell>
          <cell r="O902">
            <v>0</v>
          </cell>
          <cell r="P902">
            <v>50000</v>
          </cell>
          <cell r="Q902" t="str">
            <v>Pieza</v>
          </cell>
          <cell r="R902">
            <v>1</v>
          </cell>
        </row>
        <row r="903">
          <cell r="B903" t="str">
            <v>371450005200</v>
          </cell>
          <cell r="C903">
            <v>2023</v>
          </cell>
          <cell r="D903">
            <v>20</v>
          </cell>
          <cell r="E903">
            <v>3</v>
          </cell>
          <cell r="F903">
            <v>7</v>
          </cell>
          <cell r="G903">
            <v>14</v>
          </cell>
          <cell r="H903">
            <v>5000</v>
          </cell>
          <cell r="I903">
            <v>5200</v>
          </cell>
          <cell r="M903" t="str">
            <v xml:space="preserve">Moobiliario y Equipo educacional y Recreativo </v>
          </cell>
          <cell r="N903">
            <v>0</v>
          </cell>
          <cell r="O903">
            <v>0</v>
          </cell>
          <cell r="P903">
            <v>0</v>
          </cell>
        </row>
        <row r="904">
          <cell r="B904" t="str">
            <v>371450005200521</v>
          </cell>
          <cell r="C904">
            <v>2023</v>
          </cell>
          <cell r="D904">
            <v>20</v>
          </cell>
          <cell r="E904">
            <v>3</v>
          </cell>
          <cell r="F904">
            <v>7</v>
          </cell>
          <cell r="G904">
            <v>14</v>
          </cell>
          <cell r="H904">
            <v>5000</v>
          </cell>
          <cell r="I904">
            <v>5200</v>
          </cell>
          <cell r="J904">
            <v>521</v>
          </cell>
          <cell r="M904" t="str">
            <v>Equipos y aparatos audiovisuales</v>
          </cell>
          <cell r="N904">
            <v>0</v>
          </cell>
          <cell r="O904">
            <v>0</v>
          </cell>
          <cell r="P904">
            <v>0</v>
          </cell>
        </row>
        <row r="905">
          <cell r="B905" t="str">
            <v>3714500052005211</v>
          </cell>
          <cell r="C905">
            <v>2023</v>
          </cell>
          <cell r="D905">
            <v>20</v>
          </cell>
          <cell r="E905">
            <v>3</v>
          </cell>
          <cell r="F905">
            <v>7</v>
          </cell>
          <cell r="G905">
            <v>14</v>
          </cell>
          <cell r="H905">
            <v>5000</v>
          </cell>
          <cell r="I905">
            <v>5200</v>
          </cell>
          <cell r="J905">
            <v>521</v>
          </cell>
          <cell r="K905">
            <v>1</v>
          </cell>
          <cell r="M905" t="str">
            <v>Grabadora</v>
          </cell>
          <cell r="N905">
            <v>0</v>
          </cell>
          <cell r="O905">
            <v>0</v>
          </cell>
          <cell r="P905">
            <v>0</v>
          </cell>
          <cell r="Q905" t="str">
            <v>Pieza</v>
          </cell>
        </row>
        <row r="906">
          <cell r="B906" t="str">
            <v>371450005200523</v>
          </cell>
          <cell r="C906">
            <v>2023</v>
          </cell>
          <cell r="D906">
            <v>20</v>
          </cell>
          <cell r="E906">
            <v>3</v>
          </cell>
          <cell r="F906">
            <v>7</v>
          </cell>
          <cell r="G906">
            <v>14</v>
          </cell>
          <cell r="H906">
            <v>5000</v>
          </cell>
          <cell r="I906">
            <v>5200</v>
          </cell>
          <cell r="J906">
            <v>523</v>
          </cell>
          <cell r="M906" t="str">
            <v>Cámaras fotográficas y de video</v>
          </cell>
          <cell r="N906">
            <v>0</v>
          </cell>
          <cell r="O906">
            <v>0</v>
          </cell>
          <cell r="P906">
            <v>0</v>
          </cell>
        </row>
        <row r="907">
          <cell r="B907" t="str">
            <v>3714500052005231</v>
          </cell>
          <cell r="C907">
            <v>2023</v>
          </cell>
          <cell r="D907">
            <v>20</v>
          </cell>
          <cell r="E907">
            <v>3</v>
          </cell>
          <cell r="F907">
            <v>7</v>
          </cell>
          <cell r="G907">
            <v>14</v>
          </cell>
          <cell r="H907">
            <v>5000</v>
          </cell>
          <cell r="I907">
            <v>5200</v>
          </cell>
          <cell r="J907">
            <v>523</v>
          </cell>
          <cell r="K907">
            <v>1</v>
          </cell>
          <cell r="M907" t="str">
            <v>Videoproyector</v>
          </cell>
          <cell r="N907">
            <v>0</v>
          </cell>
          <cell r="O907">
            <v>0</v>
          </cell>
          <cell r="P907">
            <v>0</v>
          </cell>
          <cell r="Q907" t="str">
            <v>Pieza</v>
          </cell>
        </row>
        <row r="908">
          <cell r="B908" t="str">
            <v>371450005300</v>
          </cell>
          <cell r="C908">
            <v>2023</v>
          </cell>
          <cell r="D908">
            <v>20</v>
          </cell>
          <cell r="E908">
            <v>3</v>
          </cell>
          <cell r="F908">
            <v>7</v>
          </cell>
          <cell r="G908">
            <v>14</v>
          </cell>
          <cell r="H908">
            <v>5000</v>
          </cell>
          <cell r="I908">
            <v>5300</v>
          </cell>
          <cell r="M908" t="str">
            <v>Equipo e Instrumental Médico y de Laboratorio</v>
          </cell>
          <cell r="N908">
            <v>0</v>
          </cell>
          <cell r="O908">
            <v>0</v>
          </cell>
          <cell r="P908">
            <v>0</v>
          </cell>
        </row>
        <row r="909">
          <cell r="B909" t="str">
            <v>371450005300531</v>
          </cell>
          <cell r="C909">
            <v>2023</v>
          </cell>
          <cell r="D909">
            <v>20</v>
          </cell>
          <cell r="E909">
            <v>3</v>
          </cell>
          <cell r="F909">
            <v>7</v>
          </cell>
          <cell r="G909">
            <v>14</v>
          </cell>
          <cell r="H909">
            <v>5000</v>
          </cell>
          <cell r="I909">
            <v>5300</v>
          </cell>
          <cell r="J909">
            <v>531</v>
          </cell>
          <cell r="M909" t="str">
            <v>Equipo médico y de laboratorio</v>
          </cell>
          <cell r="N909">
            <v>0</v>
          </cell>
          <cell r="O909">
            <v>0</v>
          </cell>
          <cell r="P909">
            <v>0</v>
          </cell>
        </row>
        <row r="910">
          <cell r="B910" t="str">
            <v>3714500053005311</v>
          </cell>
          <cell r="C910">
            <v>2023</v>
          </cell>
          <cell r="D910">
            <v>20</v>
          </cell>
          <cell r="E910">
            <v>3</v>
          </cell>
          <cell r="F910">
            <v>7</v>
          </cell>
          <cell r="G910">
            <v>14</v>
          </cell>
          <cell r="H910">
            <v>5000</v>
          </cell>
          <cell r="I910">
            <v>5300</v>
          </cell>
          <cell r="J910">
            <v>531</v>
          </cell>
          <cell r="K910">
            <v>1</v>
          </cell>
          <cell r="M910" t="str">
            <v>Caja obscura para revelar placa de rayos X dental</v>
          </cell>
          <cell r="N910">
            <v>0</v>
          </cell>
          <cell r="O910">
            <v>0</v>
          </cell>
          <cell r="P910">
            <v>0</v>
          </cell>
          <cell r="Q910" t="str">
            <v>Pieza</v>
          </cell>
        </row>
        <row r="911">
          <cell r="B911" t="str">
            <v>3714500053005312</v>
          </cell>
          <cell r="C911">
            <v>2023</v>
          </cell>
          <cell r="D911">
            <v>20</v>
          </cell>
          <cell r="E911">
            <v>3</v>
          </cell>
          <cell r="F911">
            <v>7</v>
          </cell>
          <cell r="G911">
            <v>14</v>
          </cell>
          <cell r="H911">
            <v>5000</v>
          </cell>
          <cell r="I911">
            <v>5300</v>
          </cell>
          <cell r="J911">
            <v>531</v>
          </cell>
          <cell r="K911">
            <v>2</v>
          </cell>
          <cell r="M911" t="str">
            <v>Carro rojo de emergencia</v>
          </cell>
          <cell r="N911">
            <v>0</v>
          </cell>
          <cell r="O911">
            <v>0</v>
          </cell>
          <cell r="P911">
            <v>0</v>
          </cell>
          <cell r="Q911" t="str">
            <v>Pieza</v>
          </cell>
        </row>
        <row r="912">
          <cell r="B912" t="str">
            <v>3714500053005313</v>
          </cell>
          <cell r="C912">
            <v>2023</v>
          </cell>
          <cell r="D912">
            <v>20</v>
          </cell>
          <cell r="E912">
            <v>3</v>
          </cell>
          <cell r="F912">
            <v>7</v>
          </cell>
          <cell r="G912">
            <v>14</v>
          </cell>
          <cell r="H912">
            <v>5000</v>
          </cell>
          <cell r="I912">
            <v>5300</v>
          </cell>
          <cell r="J912">
            <v>531</v>
          </cell>
          <cell r="K912">
            <v>3</v>
          </cell>
          <cell r="M912" t="str">
            <v>Cuna de calor radiante</v>
          </cell>
          <cell r="N912">
            <v>0</v>
          </cell>
          <cell r="O912">
            <v>0</v>
          </cell>
          <cell r="P912">
            <v>0</v>
          </cell>
          <cell r="Q912" t="str">
            <v>Pieza</v>
          </cell>
        </row>
        <row r="913">
          <cell r="B913" t="str">
            <v>3714500053005314</v>
          </cell>
          <cell r="C913">
            <v>2023</v>
          </cell>
          <cell r="D913">
            <v>20</v>
          </cell>
          <cell r="E913">
            <v>3</v>
          </cell>
          <cell r="F913">
            <v>7</v>
          </cell>
          <cell r="G913">
            <v>14</v>
          </cell>
          <cell r="H913">
            <v>5000</v>
          </cell>
          <cell r="I913">
            <v>5300</v>
          </cell>
          <cell r="J913">
            <v>531</v>
          </cell>
          <cell r="K913">
            <v>4</v>
          </cell>
          <cell r="M913" t="str">
            <v>Electrocardiógrafo</v>
          </cell>
          <cell r="N913">
            <v>0</v>
          </cell>
          <cell r="O913">
            <v>0</v>
          </cell>
          <cell r="P913">
            <v>0</v>
          </cell>
          <cell r="Q913" t="str">
            <v>Pieza</v>
          </cell>
        </row>
        <row r="914">
          <cell r="B914" t="str">
            <v>3714500053005315</v>
          </cell>
          <cell r="C914">
            <v>2023</v>
          </cell>
          <cell r="D914">
            <v>20</v>
          </cell>
          <cell r="E914">
            <v>3</v>
          </cell>
          <cell r="F914">
            <v>7</v>
          </cell>
          <cell r="G914">
            <v>14</v>
          </cell>
          <cell r="H914">
            <v>5000</v>
          </cell>
          <cell r="I914">
            <v>5300</v>
          </cell>
          <cell r="J914">
            <v>531</v>
          </cell>
          <cell r="K914">
            <v>5</v>
          </cell>
          <cell r="M914" t="str">
            <v>Electrocauterio</v>
          </cell>
          <cell r="N914">
            <v>0</v>
          </cell>
          <cell r="O914">
            <v>0</v>
          </cell>
          <cell r="P914">
            <v>0</v>
          </cell>
          <cell r="Q914" t="str">
            <v>Pieza</v>
          </cell>
        </row>
        <row r="915">
          <cell r="B915" t="str">
            <v>3714500053005316</v>
          </cell>
          <cell r="C915">
            <v>2023</v>
          </cell>
          <cell r="D915">
            <v>20</v>
          </cell>
          <cell r="E915">
            <v>3</v>
          </cell>
          <cell r="F915">
            <v>7</v>
          </cell>
          <cell r="G915">
            <v>14</v>
          </cell>
          <cell r="H915">
            <v>5000</v>
          </cell>
          <cell r="I915">
            <v>5300</v>
          </cell>
          <cell r="J915">
            <v>531</v>
          </cell>
          <cell r="K915">
            <v>6</v>
          </cell>
          <cell r="M915" t="str">
            <v>Equipo de química sanguínea</v>
          </cell>
          <cell r="N915">
            <v>0</v>
          </cell>
          <cell r="O915">
            <v>0</v>
          </cell>
          <cell r="P915">
            <v>0</v>
          </cell>
          <cell r="Q915" t="str">
            <v>Pieza</v>
          </cell>
        </row>
        <row r="916">
          <cell r="B916" t="str">
            <v>3714500053005317</v>
          </cell>
          <cell r="C916">
            <v>2023</v>
          </cell>
          <cell r="D916">
            <v>20</v>
          </cell>
          <cell r="E916">
            <v>3</v>
          </cell>
          <cell r="F916">
            <v>7</v>
          </cell>
          <cell r="G916">
            <v>14</v>
          </cell>
          <cell r="H916">
            <v>5000</v>
          </cell>
          <cell r="I916">
            <v>5300</v>
          </cell>
          <cell r="J916">
            <v>531</v>
          </cell>
          <cell r="K916">
            <v>7</v>
          </cell>
          <cell r="M916" t="str">
            <v>Espectrofotómetro</v>
          </cell>
          <cell r="N916">
            <v>0</v>
          </cell>
          <cell r="O916">
            <v>0</v>
          </cell>
          <cell r="P916">
            <v>0</v>
          </cell>
          <cell r="Q916" t="str">
            <v>Pieza</v>
          </cell>
        </row>
        <row r="917">
          <cell r="B917" t="str">
            <v>3714500053005318</v>
          </cell>
          <cell r="C917">
            <v>2023</v>
          </cell>
          <cell r="D917">
            <v>20</v>
          </cell>
          <cell r="E917">
            <v>3</v>
          </cell>
          <cell r="F917">
            <v>7</v>
          </cell>
          <cell r="G917">
            <v>14</v>
          </cell>
          <cell r="H917">
            <v>5000</v>
          </cell>
          <cell r="I917">
            <v>5300</v>
          </cell>
          <cell r="J917">
            <v>531</v>
          </cell>
          <cell r="K917">
            <v>8</v>
          </cell>
          <cell r="M917" t="str">
            <v>Generador radiológico</v>
          </cell>
          <cell r="N917">
            <v>0</v>
          </cell>
          <cell r="O917">
            <v>0</v>
          </cell>
          <cell r="P917">
            <v>0</v>
          </cell>
          <cell r="Q917" t="str">
            <v>Pieza</v>
          </cell>
        </row>
        <row r="918">
          <cell r="B918" t="str">
            <v>3714500053005319</v>
          </cell>
          <cell r="C918">
            <v>2023</v>
          </cell>
          <cell r="D918">
            <v>20</v>
          </cell>
          <cell r="E918">
            <v>3</v>
          </cell>
          <cell r="F918">
            <v>7</v>
          </cell>
          <cell r="G918">
            <v>14</v>
          </cell>
          <cell r="H918">
            <v>5000</v>
          </cell>
          <cell r="I918">
            <v>5300</v>
          </cell>
          <cell r="J918">
            <v>531</v>
          </cell>
          <cell r="K918">
            <v>9</v>
          </cell>
          <cell r="M918" t="str">
            <v>Negatoscopio</v>
          </cell>
          <cell r="N918">
            <v>0</v>
          </cell>
          <cell r="O918">
            <v>0</v>
          </cell>
          <cell r="P918">
            <v>0</v>
          </cell>
          <cell r="Q918" t="str">
            <v>Pieza</v>
          </cell>
        </row>
        <row r="919">
          <cell r="B919" t="str">
            <v>37145000530053110</v>
          </cell>
          <cell r="C919">
            <v>2023</v>
          </cell>
          <cell r="D919">
            <v>20</v>
          </cell>
          <cell r="E919">
            <v>3</v>
          </cell>
          <cell r="F919">
            <v>7</v>
          </cell>
          <cell r="G919">
            <v>14</v>
          </cell>
          <cell r="H919">
            <v>5000</v>
          </cell>
          <cell r="I919">
            <v>5300</v>
          </cell>
          <cell r="J919">
            <v>531</v>
          </cell>
          <cell r="K919">
            <v>10</v>
          </cell>
          <cell r="M919" t="str">
            <v>Sistema para inactivar o esterilizar los residuos peligrosos biológicos</v>
          </cell>
          <cell r="N919">
            <v>0</v>
          </cell>
          <cell r="O919">
            <v>0</v>
          </cell>
          <cell r="P919">
            <v>0</v>
          </cell>
          <cell r="Q919" t="str">
            <v>Pieza</v>
          </cell>
        </row>
        <row r="920">
          <cell r="B920" t="str">
            <v>37145000530053111</v>
          </cell>
          <cell r="C920">
            <v>2023</v>
          </cell>
          <cell r="D920">
            <v>20</v>
          </cell>
          <cell r="E920">
            <v>3</v>
          </cell>
          <cell r="F920">
            <v>7</v>
          </cell>
          <cell r="G920">
            <v>14</v>
          </cell>
          <cell r="H920">
            <v>5000</v>
          </cell>
          <cell r="I920">
            <v>5300</v>
          </cell>
          <cell r="J920">
            <v>531</v>
          </cell>
          <cell r="K920">
            <v>11</v>
          </cell>
          <cell r="M920" t="str">
            <v>Sistema para marcar placas</v>
          </cell>
          <cell r="N920">
            <v>0</v>
          </cell>
          <cell r="O920">
            <v>0</v>
          </cell>
          <cell r="P920">
            <v>0</v>
          </cell>
          <cell r="Q920" t="str">
            <v>Pieza</v>
          </cell>
        </row>
        <row r="921">
          <cell r="B921" t="str">
            <v>37145000530053112</v>
          </cell>
          <cell r="C921">
            <v>2023</v>
          </cell>
          <cell r="D921">
            <v>20</v>
          </cell>
          <cell r="E921">
            <v>3</v>
          </cell>
          <cell r="F921">
            <v>7</v>
          </cell>
          <cell r="G921">
            <v>14</v>
          </cell>
          <cell r="H921">
            <v>5000</v>
          </cell>
          <cell r="I921">
            <v>5300</v>
          </cell>
          <cell r="J921">
            <v>531</v>
          </cell>
          <cell r="K921">
            <v>12</v>
          </cell>
          <cell r="M921" t="str">
            <v>Sistema para recolectar residuos peligrosos y para inactivar o esterilizar</v>
          </cell>
          <cell r="N921">
            <v>0</v>
          </cell>
          <cell r="O921">
            <v>0</v>
          </cell>
          <cell r="P921">
            <v>0</v>
          </cell>
          <cell r="Q921" t="str">
            <v>Pieza</v>
          </cell>
        </row>
        <row r="922">
          <cell r="B922" t="str">
            <v>37145000530053113</v>
          </cell>
          <cell r="C922">
            <v>2023</v>
          </cell>
          <cell r="D922">
            <v>20</v>
          </cell>
          <cell r="E922">
            <v>3</v>
          </cell>
          <cell r="F922">
            <v>7</v>
          </cell>
          <cell r="G922">
            <v>14</v>
          </cell>
          <cell r="H922">
            <v>5000</v>
          </cell>
          <cell r="I922">
            <v>5300</v>
          </cell>
          <cell r="J922">
            <v>531</v>
          </cell>
          <cell r="K922">
            <v>13</v>
          </cell>
          <cell r="M922" t="str">
            <v>Tanque compresor de oxígeno grado médico</v>
          </cell>
          <cell r="N922">
            <v>0</v>
          </cell>
          <cell r="O922">
            <v>0</v>
          </cell>
          <cell r="P922">
            <v>0</v>
          </cell>
          <cell r="Q922" t="str">
            <v>Pieza</v>
          </cell>
        </row>
        <row r="923">
          <cell r="B923" t="str">
            <v>371450005300532</v>
          </cell>
          <cell r="C923">
            <v>2023</v>
          </cell>
          <cell r="D923">
            <v>20</v>
          </cell>
          <cell r="E923">
            <v>3</v>
          </cell>
          <cell r="F923">
            <v>7</v>
          </cell>
          <cell r="G923">
            <v>14</v>
          </cell>
          <cell r="H923">
            <v>5000</v>
          </cell>
          <cell r="I923">
            <v>5300</v>
          </cell>
          <cell r="J923">
            <v>532</v>
          </cell>
          <cell r="M923" t="str">
            <v>Instrumental médico y de laboratorio</v>
          </cell>
          <cell r="N923">
            <v>0</v>
          </cell>
          <cell r="O923">
            <v>0</v>
          </cell>
          <cell r="P923">
            <v>0</v>
          </cell>
        </row>
        <row r="924">
          <cell r="B924" t="str">
            <v>3714500053005321</v>
          </cell>
          <cell r="C924">
            <v>2023</v>
          </cell>
          <cell r="D924">
            <v>20</v>
          </cell>
          <cell r="E924">
            <v>3</v>
          </cell>
          <cell r="F924">
            <v>7</v>
          </cell>
          <cell r="G924">
            <v>14</v>
          </cell>
          <cell r="H924">
            <v>5000</v>
          </cell>
          <cell r="I924">
            <v>5300</v>
          </cell>
          <cell r="J924">
            <v>532</v>
          </cell>
          <cell r="K924">
            <v>1</v>
          </cell>
          <cell r="M924" t="str">
            <v>Cámara de neubawer</v>
          </cell>
          <cell r="N924">
            <v>0</v>
          </cell>
          <cell r="O924">
            <v>0</v>
          </cell>
          <cell r="P924">
            <v>0</v>
          </cell>
          <cell r="Q924" t="str">
            <v>Pieza</v>
          </cell>
        </row>
        <row r="925">
          <cell r="B925" t="str">
            <v>3714500053005322</v>
          </cell>
          <cell r="C925">
            <v>2023</v>
          </cell>
          <cell r="D925">
            <v>20</v>
          </cell>
          <cell r="E925">
            <v>3</v>
          </cell>
          <cell r="F925">
            <v>7</v>
          </cell>
          <cell r="G925">
            <v>14</v>
          </cell>
          <cell r="H925">
            <v>5000</v>
          </cell>
          <cell r="I925">
            <v>5300</v>
          </cell>
          <cell r="J925">
            <v>532</v>
          </cell>
          <cell r="K925">
            <v>2</v>
          </cell>
          <cell r="M925" t="str">
            <v>Esterilizador de vapor con cámara de acero</v>
          </cell>
          <cell r="N925">
            <v>0</v>
          </cell>
          <cell r="O925">
            <v>0</v>
          </cell>
          <cell r="P925">
            <v>0</v>
          </cell>
          <cell r="Q925" t="str">
            <v>Pieza</v>
          </cell>
        </row>
        <row r="926">
          <cell r="B926" t="str">
            <v>3714500053005323</v>
          </cell>
          <cell r="C926">
            <v>2023</v>
          </cell>
          <cell r="D926">
            <v>20</v>
          </cell>
          <cell r="E926">
            <v>3</v>
          </cell>
          <cell r="F926">
            <v>7</v>
          </cell>
          <cell r="G926">
            <v>14</v>
          </cell>
          <cell r="H926">
            <v>5000</v>
          </cell>
          <cell r="I926">
            <v>5300</v>
          </cell>
          <cell r="J926">
            <v>532</v>
          </cell>
          <cell r="K926">
            <v>3</v>
          </cell>
          <cell r="M926" t="str">
            <v>Refractómetro de mano</v>
          </cell>
          <cell r="N926">
            <v>0</v>
          </cell>
          <cell r="O926">
            <v>0</v>
          </cell>
          <cell r="P926">
            <v>0</v>
          </cell>
          <cell r="Q926" t="str">
            <v>Pieza</v>
          </cell>
        </row>
        <row r="927">
          <cell r="B927" t="str">
            <v>371450005400</v>
          </cell>
          <cell r="C927">
            <v>2023</v>
          </cell>
          <cell r="D927">
            <v>20</v>
          </cell>
          <cell r="E927">
            <v>3</v>
          </cell>
          <cell r="F927">
            <v>7</v>
          </cell>
          <cell r="G927">
            <v>14</v>
          </cell>
          <cell r="H927">
            <v>5000</v>
          </cell>
          <cell r="I927">
            <v>5400</v>
          </cell>
          <cell r="M927" t="str">
            <v>Vehículos y Equipo de Transporte</v>
          </cell>
          <cell r="N927">
            <v>0</v>
          </cell>
          <cell r="O927">
            <v>0</v>
          </cell>
          <cell r="P927">
            <v>0</v>
          </cell>
        </row>
        <row r="928">
          <cell r="B928" t="str">
            <v>371450005400541</v>
          </cell>
          <cell r="C928">
            <v>2023</v>
          </cell>
          <cell r="D928">
            <v>20</v>
          </cell>
          <cell r="E928">
            <v>3</v>
          </cell>
          <cell r="F928">
            <v>7</v>
          </cell>
          <cell r="G928">
            <v>14</v>
          </cell>
          <cell r="H928">
            <v>5000</v>
          </cell>
          <cell r="I928">
            <v>5400</v>
          </cell>
          <cell r="J928">
            <v>541</v>
          </cell>
          <cell r="M928" t="str">
            <v>Vehículos y equipo terrestre</v>
          </cell>
          <cell r="N928">
            <v>0</v>
          </cell>
          <cell r="O928">
            <v>0</v>
          </cell>
          <cell r="P928">
            <v>0</v>
          </cell>
        </row>
        <row r="929">
          <cell r="B929" t="str">
            <v>3714500054005411</v>
          </cell>
          <cell r="C929">
            <v>2023</v>
          </cell>
          <cell r="D929">
            <v>20</v>
          </cell>
          <cell r="E929">
            <v>3</v>
          </cell>
          <cell r="F929">
            <v>7</v>
          </cell>
          <cell r="G929">
            <v>14</v>
          </cell>
          <cell r="H929">
            <v>5000</v>
          </cell>
          <cell r="I929">
            <v>5400</v>
          </cell>
          <cell r="J929">
            <v>541</v>
          </cell>
          <cell r="K929">
            <v>1</v>
          </cell>
          <cell r="M929" t="str">
            <v>Camión para traslado de adolescentes que cumplen medida</v>
          </cell>
          <cell r="N929">
            <v>0</v>
          </cell>
          <cell r="O929">
            <v>0</v>
          </cell>
          <cell r="P929">
            <v>0</v>
          </cell>
          <cell r="Q929" t="str">
            <v>Pieza</v>
          </cell>
        </row>
        <row r="930">
          <cell r="B930" t="str">
            <v>371450005600</v>
          </cell>
          <cell r="C930">
            <v>2023</v>
          </cell>
          <cell r="D930">
            <v>20</v>
          </cell>
          <cell r="E930">
            <v>3</v>
          </cell>
          <cell r="F930">
            <v>7</v>
          </cell>
          <cell r="G930">
            <v>14</v>
          </cell>
          <cell r="H930">
            <v>5000</v>
          </cell>
          <cell r="I930">
            <v>5600</v>
          </cell>
          <cell r="M930" t="str">
            <v>Maquinaria, Otros Equipos y Herramientas</v>
          </cell>
          <cell r="N930">
            <v>0</v>
          </cell>
          <cell r="O930">
            <v>0</v>
          </cell>
          <cell r="P930">
            <v>0</v>
          </cell>
        </row>
        <row r="931">
          <cell r="B931" t="str">
            <v>371450005600562</v>
          </cell>
          <cell r="C931">
            <v>2023</v>
          </cell>
          <cell r="D931">
            <v>20</v>
          </cell>
          <cell r="E931">
            <v>3</v>
          </cell>
          <cell r="F931">
            <v>7</v>
          </cell>
          <cell r="G931">
            <v>14</v>
          </cell>
          <cell r="H931">
            <v>5000</v>
          </cell>
          <cell r="I931">
            <v>5600</v>
          </cell>
          <cell r="J931">
            <v>562</v>
          </cell>
          <cell r="M931" t="str">
            <v>Maquinaria y equipo industrial</v>
          </cell>
          <cell r="N931">
            <v>0</v>
          </cell>
          <cell r="O931">
            <v>0</v>
          </cell>
          <cell r="P931">
            <v>0</v>
          </cell>
        </row>
        <row r="932">
          <cell r="B932" t="str">
            <v>3714500056005621</v>
          </cell>
          <cell r="C932">
            <v>2023</v>
          </cell>
          <cell r="D932">
            <v>20</v>
          </cell>
          <cell r="E932">
            <v>3</v>
          </cell>
          <cell r="F932">
            <v>7</v>
          </cell>
          <cell r="G932">
            <v>14</v>
          </cell>
          <cell r="H932">
            <v>5000</v>
          </cell>
          <cell r="I932">
            <v>5600</v>
          </cell>
          <cell r="J932">
            <v>562</v>
          </cell>
          <cell r="K932">
            <v>1</v>
          </cell>
          <cell r="M932" t="str">
            <v>Detector de metales</v>
          </cell>
          <cell r="N932">
            <v>0</v>
          </cell>
          <cell r="O932">
            <v>0</v>
          </cell>
          <cell r="P932">
            <v>0</v>
          </cell>
          <cell r="Q932" t="str">
            <v>Pieza</v>
          </cell>
        </row>
        <row r="933">
          <cell r="B933" t="str">
            <v>371450005600565</v>
          </cell>
          <cell r="C933">
            <v>2023</v>
          </cell>
          <cell r="D933">
            <v>20</v>
          </cell>
          <cell r="E933">
            <v>3</v>
          </cell>
          <cell r="F933">
            <v>7</v>
          </cell>
          <cell r="G933">
            <v>14</v>
          </cell>
          <cell r="H933">
            <v>5000</v>
          </cell>
          <cell r="I933">
            <v>5600</v>
          </cell>
          <cell r="J933">
            <v>565</v>
          </cell>
          <cell r="M933" t="str">
            <v>Equipo de comunicación y telecomunicación</v>
          </cell>
          <cell r="N933">
            <v>0</v>
          </cell>
          <cell r="O933">
            <v>0</v>
          </cell>
          <cell r="P933">
            <v>0</v>
          </cell>
        </row>
        <row r="934">
          <cell r="B934" t="str">
            <v>3714500056005651</v>
          </cell>
          <cell r="C934">
            <v>2023</v>
          </cell>
          <cell r="D934">
            <v>20</v>
          </cell>
          <cell r="E934">
            <v>3</v>
          </cell>
          <cell r="F934">
            <v>7</v>
          </cell>
          <cell r="G934">
            <v>14</v>
          </cell>
          <cell r="H934">
            <v>5000</v>
          </cell>
          <cell r="I934">
            <v>5600</v>
          </cell>
          <cell r="J934">
            <v>565</v>
          </cell>
          <cell r="K934">
            <v>1</v>
          </cell>
          <cell r="M934" t="str">
            <v>Accesorios para radiocomunicación</v>
          </cell>
          <cell r="N934">
            <v>0</v>
          </cell>
          <cell r="O934">
            <v>0</v>
          </cell>
          <cell r="P934">
            <v>0</v>
          </cell>
          <cell r="Q934" t="str">
            <v>Pieza</v>
          </cell>
        </row>
        <row r="935">
          <cell r="B935" t="str">
            <v>3714500056005652</v>
          </cell>
          <cell r="C935">
            <v>2023</v>
          </cell>
          <cell r="D935">
            <v>20</v>
          </cell>
          <cell r="E935">
            <v>3</v>
          </cell>
          <cell r="F935">
            <v>7</v>
          </cell>
          <cell r="G935">
            <v>14</v>
          </cell>
          <cell r="H935">
            <v>5000</v>
          </cell>
          <cell r="I935">
            <v>5600</v>
          </cell>
          <cell r="J935">
            <v>565</v>
          </cell>
          <cell r="K935">
            <v>2</v>
          </cell>
          <cell r="M935" t="str">
            <v>Equipo de radio base</v>
          </cell>
          <cell r="N935">
            <v>0</v>
          </cell>
          <cell r="O935">
            <v>0</v>
          </cell>
          <cell r="P935">
            <v>0</v>
          </cell>
          <cell r="Q935" t="str">
            <v>Pieza</v>
          </cell>
        </row>
        <row r="936">
          <cell r="B936" t="str">
            <v>3714500056005653</v>
          </cell>
          <cell r="C936">
            <v>2023</v>
          </cell>
          <cell r="D936">
            <v>20</v>
          </cell>
          <cell r="E936">
            <v>3</v>
          </cell>
          <cell r="F936">
            <v>7</v>
          </cell>
          <cell r="G936">
            <v>14</v>
          </cell>
          <cell r="H936">
            <v>5000</v>
          </cell>
          <cell r="I936">
            <v>5600</v>
          </cell>
          <cell r="J936">
            <v>565</v>
          </cell>
          <cell r="K936">
            <v>3</v>
          </cell>
          <cell r="M936" t="str">
            <v>Equipo para enlace de transmisión de datos</v>
          </cell>
          <cell r="N936">
            <v>0</v>
          </cell>
          <cell r="O936">
            <v>0</v>
          </cell>
          <cell r="P936">
            <v>0</v>
          </cell>
          <cell r="Q936" t="str">
            <v>Pieza</v>
          </cell>
        </row>
        <row r="937">
          <cell r="B937" t="str">
            <v>3714500056005654</v>
          </cell>
          <cell r="C937">
            <v>2023</v>
          </cell>
          <cell r="D937">
            <v>20</v>
          </cell>
          <cell r="E937">
            <v>3</v>
          </cell>
          <cell r="F937">
            <v>7</v>
          </cell>
          <cell r="G937">
            <v>14</v>
          </cell>
          <cell r="H937">
            <v>5000</v>
          </cell>
          <cell r="I937">
            <v>5600</v>
          </cell>
          <cell r="J937">
            <v>565</v>
          </cell>
          <cell r="K937">
            <v>4</v>
          </cell>
          <cell r="M937" t="str">
            <v>Infraestructura y software para monitoreo remoto</v>
          </cell>
          <cell r="N937">
            <v>0</v>
          </cell>
          <cell r="O937">
            <v>0</v>
          </cell>
          <cell r="P937">
            <v>0</v>
          </cell>
          <cell r="Q937" t="str">
            <v>Pieza</v>
          </cell>
        </row>
        <row r="938">
          <cell r="B938" t="str">
            <v>3714500056005655</v>
          </cell>
          <cell r="C938">
            <v>2023</v>
          </cell>
          <cell r="D938">
            <v>20</v>
          </cell>
          <cell r="E938">
            <v>3</v>
          </cell>
          <cell r="F938">
            <v>7</v>
          </cell>
          <cell r="G938">
            <v>14</v>
          </cell>
          <cell r="H938">
            <v>5000</v>
          </cell>
          <cell r="I938">
            <v>5600</v>
          </cell>
          <cell r="J938">
            <v>565</v>
          </cell>
          <cell r="K938">
            <v>5</v>
          </cell>
          <cell r="M938" t="str">
            <v>Kit de monitoreo remoto</v>
          </cell>
          <cell r="N938">
            <v>0</v>
          </cell>
          <cell r="O938">
            <v>0</v>
          </cell>
          <cell r="P938">
            <v>0</v>
          </cell>
          <cell r="Q938" t="str">
            <v>Kit</v>
          </cell>
        </row>
        <row r="939">
          <cell r="B939" t="str">
            <v>3714500056005656</v>
          </cell>
          <cell r="C939">
            <v>2023</v>
          </cell>
          <cell r="D939">
            <v>20</v>
          </cell>
          <cell r="E939">
            <v>3</v>
          </cell>
          <cell r="F939">
            <v>7</v>
          </cell>
          <cell r="G939">
            <v>14</v>
          </cell>
          <cell r="H939">
            <v>5000</v>
          </cell>
          <cell r="I939">
            <v>5600</v>
          </cell>
          <cell r="J939">
            <v>565</v>
          </cell>
          <cell r="K939">
            <v>6</v>
          </cell>
          <cell r="M939" t="str">
            <v>Módulo de amplificación de frecuencia</v>
          </cell>
          <cell r="N939">
            <v>0</v>
          </cell>
          <cell r="O939">
            <v>0</v>
          </cell>
          <cell r="P939">
            <v>0</v>
          </cell>
          <cell r="Q939" t="str">
            <v>Equipo/ Pieza</v>
          </cell>
        </row>
        <row r="940">
          <cell r="B940" t="str">
            <v>3714500056005657</v>
          </cell>
          <cell r="C940">
            <v>2023</v>
          </cell>
          <cell r="D940">
            <v>20</v>
          </cell>
          <cell r="E940">
            <v>3</v>
          </cell>
          <cell r="F940">
            <v>7</v>
          </cell>
          <cell r="G940">
            <v>14</v>
          </cell>
          <cell r="H940">
            <v>5000</v>
          </cell>
          <cell r="I940">
            <v>5600</v>
          </cell>
          <cell r="J940">
            <v>565</v>
          </cell>
          <cell r="K940">
            <v>7</v>
          </cell>
          <cell r="M940" t="str">
            <v>Repetidor para cobertura de radiocomunicación</v>
          </cell>
          <cell r="N940">
            <v>0</v>
          </cell>
          <cell r="O940">
            <v>0</v>
          </cell>
          <cell r="P940">
            <v>0</v>
          </cell>
          <cell r="Q940" t="str">
            <v>Equipo/ Pieza</v>
          </cell>
        </row>
        <row r="941">
          <cell r="B941" t="str">
            <v>3714500056005658</v>
          </cell>
          <cell r="C941">
            <v>2023</v>
          </cell>
          <cell r="D941">
            <v>20</v>
          </cell>
          <cell r="E941">
            <v>3</v>
          </cell>
          <cell r="F941">
            <v>7</v>
          </cell>
          <cell r="G941">
            <v>14</v>
          </cell>
          <cell r="H941">
            <v>5000</v>
          </cell>
          <cell r="I941">
            <v>5600</v>
          </cell>
          <cell r="J941">
            <v>565</v>
          </cell>
          <cell r="K941">
            <v>8</v>
          </cell>
          <cell r="M941" t="str">
            <v>Torre para radiocomunicación</v>
          </cell>
          <cell r="N941">
            <v>0</v>
          </cell>
          <cell r="O941">
            <v>0</v>
          </cell>
          <cell r="P941">
            <v>0</v>
          </cell>
          <cell r="Q941" t="str">
            <v>Pieza</v>
          </cell>
        </row>
        <row r="942">
          <cell r="B942" t="str">
            <v>371450005600566</v>
          </cell>
          <cell r="C942">
            <v>2023</v>
          </cell>
          <cell r="D942">
            <v>20</v>
          </cell>
          <cell r="E942">
            <v>3</v>
          </cell>
          <cell r="F942">
            <v>7</v>
          </cell>
          <cell r="G942">
            <v>14</v>
          </cell>
          <cell r="H942">
            <v>5000</v>
          </cell>
          <cell r="I942">
            <v>5600</v>
          </cell>
          <cell r="J942">
            <v>566</v>
          </cell>
          <cell r="M942" t="str">
            <v>Equipos de generación eléctrica, aparatos y accesorios eléctricos</v>
          </cell>
          <cell r="N942">
            <v>0</v>
          </cell>
          <cell r="O942">
            <v>0</v>
          </cell>
          <cell r="P942">
            <v>0</v>
          </cell>
        </row>
        <row r="943">
          <cell r="B943" t="str">
            <v>3714500056005661</v>
          </cell>
          <cell r="C943">
            <v>2023</v>
          </cell>
          <cell r="D943">
            <v>20</v>
          </cell>
          <cell r="E943">
            <v>3</v>
          </cell>
          <cell r="F943">
            <v>7</v>
          </cell>
          <cell r="G943">
            <v>14</v>
          </cell>
          <cell r="H943">
            <v>5000</v>
          </cell>
          <cell r="I943">
            <v>5600</v>
          </cell>
          <cell r="J943">
            <v>566</v>
          </cell>
          <cell r="K943">
            <v>1</v>
          </cell>
          <cell r="M943" t="str">
            <v>Homologación de tierras físicas</v>
          </cell>
          <cell r="N943">
            <v>0</v>
          </cell>
          <cell r="O943">
            <v>0</v>
          </cell>
          <cell r="P943">
            <v>0</v>
          </cell>
          <cell r="Q943" t="str">
            <v>Pieza</v>
          </cell>
        </row>
        <row r="944">
          <cell r="B944" t="str">
            <v>3714500056005662</v>
          </cell>
          <cell r="C944">
            <v>2023</v>
          </cell>
          <cell r="D944">
            <v>20</v>
          </cell>
          <cell r="E944">
            <v>3</v>
          </cell>
          <cell r="F944">
            <v>7</v>
          </cell>
          <cell r="G944">
            <v>14</v>
          </cell>
          <cell r="H944">
            <v>5000</v>
          </cell>
          <cell r="I944">
            <v>5600</v>
          </cell>
          <cell r="J944">
            <v>566</v>
          </cell>
          <cell r="K944">
            <v>2</v>
          </cell>
          <cell r="M944" t="str">
            <v>Transformador</v>
          </cell>
          <cell r="N944">
            <v>0</v>
          </cell>
          <cell r="O944">
            <v>0</v>
          </cell>
          <cell r="P944">
            <v>0</v>
          </cell>
          <cell r="Q944" t="str">
            <v>Pieza</v>
          </cell>
        </row>
        <row r="945">
          <cell r="B945" t="str">
            <v>4</v>
          </cell>
          <cell r="C945">
            <v>2023</v>
          </cell>
          <cell r="D945">
            <v>20</v>
          </cell>
          <cell r="E945">
            <v>4</v>
          </cell>
          <cell r="M945" t="str">
            <v>Fortalecer la capacidad tecnológica que permita a las instituciones de seguridad de los tres órdenes de gobierno el intercambio seguro de la información en la generación de inteligencia, prevención y persecución del delito</v>
          </cell>
          <cell r="N945">
            <v>6000000</v>
          </cell>
          <cell r="O945">
            <v>0</v>
          </cell>
          <cell r="P945">
            <v>6000000</v>
          </cell>
        </row>
        <row r="946">
          <cell r="B946" t="str">
            <v>48</v>
          </cell>
          <cell r="C946">
            <v>2023</v>
          </cell>
          <cell r="D946">
            <v>20</v>
          </cell>
          <cell r="E946">
            <v>4</v>
          </cell>
          <cell r="F946">
            <v>8</v>
          </cell>
          <cell r="M946" t="str">
            <v>Sistema Nacional de Información</v>
          </cell>
          <cell r="N946">
            <v>6000000</v>
          </cell>
          <cell r="O946">
            <v>0</v>
          </cell>
          <cell r="P946">
            <v>6000000</v>
          </cell>
        </row>
        <row r="947">
          <cell r="B947" t="str">
            <v>4815</v>
          </cell>
          <cell r="C947">
            <v>2023</v>
          </cell>
          <cell r="D947">
            <v>20</v>
          </cell>
          <cell r="E947">
            <v>4</v>
          </cell>
          <cell r="F947">
            <v>8</v>
          </cell>
          <cell r="G947">
            <v>15</v>
          </cell>
          <cell r="M947" t="str">
            <v>Bases de datos del Sistema Nacional de Seguridad Pública</v>
          </cell>
          <cell r="N947">
            <v>0</v>
          </cell>
          <cell r="O947">
            <v>0</v>
          </cell>
          <cell r="P947">
            <v>0</v>
          </cell>
        </row>
        <row r="948">
          <cell r="B948" t="str">
            <v>48152000</v>
          </cell>
          <cell r="C948">
            <v>2023</v>
          </cell>
          <cell r="D948">
            <v>20</v>
          </cell>
          <cell r="E948">
            <v>4</v>
          </cell>
          <cell r="F948">
            <v>8</v>
          </cell>
          <cell r="G948">
            <v>15</v>
          </cell>
          <cell r="H948">
            <v>2000</v>
          </cell>
          <cell r="K948" t="str">
            <v/>
          </cell>
          <cell r="M948" t="str">
            <v>Materiales y Suministros</v>
          </cell>
          <cell r="N948">
            <v>0</v>
          </cell>
          <cell r="O948">
            <v>0</v>
          </cell>
          <cell r="P948">
            <v>0</v>
          </cell>
          <cell r="Q948" t="str">
            <v/>
          </cell>
        </row>
        <row r="949">
          <cell r="B949" t="str">
            <v>481520002100</v>
          </cell>
          <cell r="C949">
            <v>2023</v>
          </cell>
          <cell r="D949">
            <v>20</v>
          </cell>
          <cell r="E949">
            <v>4</v>
          </cell>
          <cell r="F949">
            <v>8</v>
          </cell>
          <cell r="G949">
            <v>15</v>
          </cell>
          <cell r="H949">
            <v>2000</v>
          </cell>
          <cell r="I949">
            <v>2100</v>
          </cell>
          <cell r="K949" t="str">
            <v/>
          </cell>
          <cell r="M949" t="str">
            <v>Materiales de Administración, Emisión de Documentos y Artículos Oficiales</v>
          </cell>
          <cell r="N949">
            <v>0</v>
          </cell>
          <cell r="O949">
            <v>0</v>
          </cell>
          <cell r="P949">
            <v>0</v>
          </cell>
          <cell r="Q949" t="str">
            <v/>
          </cell>
        </row>
        <row r="950">
          <cell r="B950" t="str">
            <v>481520002100212</v>
          </cell>
          <cell r="C950">
            <v>2023</v>
          </cell>
          <cell r="D950">
            <v>20</v>
          </cell>
          <cell r="E950">
            <v>4</v>
          </cell>
          <cell r="F950">
            <v>8</v>
          </cell>
          <cell r="G950">
            <v>15</v>
          </cell>
          <cell r="H950">
            <v>2000</v>
          </cell>
          <cell r="I950">
            <v>2100</v>
          </cell>
          <cell r="J950">
            <v>212</v>
          </cell>
          <cell r="M950" t="str">
            <v>Materiales y útiles de impresión y reproducción</v>
          </cell>
          <cell r="N950">
            <v>0</v>
          </cell>
          <cell r="O950">
            <v>0</v>
          </cell>
          <cell r="P950">
            <v>0</v>
          </cell>
          <cell r="Q950" t="str">
            <v/>
          </cell>
        </row>
        <row r="951">
          <cell r="B951" t="str">
            <v>4815200021002121</v>
          </cell>
          <cell r="C951">
            <v>2023</v>
          </cell>
          <cell r="D951">
            <v>20</v>
          </cell>
          <cell r="E951">
            <v>4</v>
          </cell>
          <cell r="F951">
            <v>8</v>
          </cell>
          <cell r="G951">
            <v>15</v>
          </cell>
          <cell r="H951">
            <v>2000</v>
          </cell>
          <cell r="I951">
            <v>2100</v>
          </cell>
          <cell r="J951">
            <v>212</v>
          </cell>
          <cell r="K951">
            <v>1</v>
          </cell>
          <cell r="M951" t="str">
            <v>Cintas para impresora térmica</v>
          </cell>
          <cell r="N951">
            <v>0</v>
          </cell>
          <cell r="O951">
            <v>0</v>
          </cell>
          <cell r="P951">
            <v>0</v>
          </cell>
          <cell r="Q951" t="str">
            <v>Pieza</v>
          </cell>
        </row>
        <row r="952">
          <cell r="B952" t="str">
            <v>481520002100214</v>
          </cell>
          <cell r="C952">
            <v>2023</v>
          </cell>
          <cell r="D952">
            <v>20</v>
          </cell>
          <cell r="E952">
            <v>4</v>
          </cell>
          <cell r="F952">
            <v>8</v>
          </cell>
          <cell r="G952">
            <v>15</v>
          </cell>
          <cell r="H952">
            <v>2000</v>
          </cell>
          <cell r="I952">
            <v>2100</v>
          </cell>
          <cell r="J952">
            <v>214</v>
          </cell>
          <cell r="M952" t="str">
            <v>Materiales, útiles y equipos menores de tecnologías de la información y comunicaciones</v>
          </cell>
          <cell r="N952">
            <v>0</v>
          </cell>
          <cell r="O952">
            <v>0</v>
          </cell>
          <cell r="P952">
            <v>0</v>
          </cell>
          <cell r="Q952" t="str">
            <v/>
          </cell>
        </row>
        <row r="953">
          <cell r="B953" t="str">
            <v>4815200021002141</v>
          </cell>
          <cell r="C953">
            <v>2023</v>
          </cell>
          <cell r="D953">
            <v>20</v>
          </cell>
          <cell r="E953">
            <v>4</v>
          </cell>
          <cell r="F953">
            <v>8</v>
          </cell>
          <cell r="G953">
            <v>15</v>
          </cell>
          <cell r="H953">
            <v>2000</v>
          </cell>
          <cell r="I953">
            <v>2100</v>
          </cell>
          <cell r="J953">
            <v>214</v>
          </cell>
          <cell r="K953">
            <v>1</v>
          </cell>
          <cell r="M953" t="str">
            <v xml:space="preserve">Materiales y útiles para el procesamiento en equipos y bienes informáticos </v>
          </cell>
          <cell r="N953">
            <v>0</v>
          </cell>
          <cell r="O953">
            <v>0</v>
          </cell>
          <cell r="P953">
            <v>0</v>
          </cell>
          <cell r="Q953" t="str">
            <v>Lote</v>
          </cell>
        </row>
        <row r="954">
          <cell r="B954" t="str">
            <v>481520002500</v>
          </cell>
          <cell r="C954">
            <v>2023</v>
          </cell>
          <cell r="D954">
            <v>20</v>
          </cell>
          <cell r="E954">
            <v>4</v>
          </cell>
          <cell r="F954">
            <v>8</v>
          </cell>
          <cell r="G954">
            <v>15</v>
          </cell>
          <cell r="H954">
            <v>2000</v>
          </cell>
          <cell r="I954">
            <v>2500</v>
          </cell>
          <cell r="K954" t="str">
            <v/>
          </cell>
          <cell r="M954" t="str">
            <v>Productos Químicos, Farmacéuticos y de Laboratorio</v>
          </cell>
          <cell r="N954">
            <v>0</v>
          </cell>
          <cell r="O954">
            <v>0</v>
          </cell>
          <cell r="P954">
            <v>0</v>
          </cell>
          <cell r="Q954" t="str">
            <v/>
          </cell>
        </row>
        <row r="955">
          <cell r="B955" t="str">
            <v>481520002500255</v>
          </cell>
          <cell r="C955">
            <v>2023</v>
          </cell>
          <cell r="D955">
            <v>20</v>
          </cell>
          <cell r="E955">
            <v>4</v>
          </cell>
          <cell r="F955">
            <v>8</v>
          </cell>
          <cell r="G955">
            <v>15</v>
          </cell>
          <cell r="H955">
            <v>2000</v>
          </cell>
          <cell r="I955">
            <v>2500</v>
          </cell>
          <cell r="J955">
            <v>255</v>
          </cell>
          <cell r="M955" t="str">
            <v>Materiales, accesorios y suministros de laboratorio</v>
          </cell>
          <cell r="N955">
            <v>0</v>
          </cell>
          <cell r="O955">
            <v>0</v>
          </cell>
          <cell r="P955">
            <v>0</v>
          </cell>
          <cell r="Q955" t="str">
            <v/>
          </cell>
        </row>
        <row r="956">
          <cell r="B956" t="str">
            <v>4815200025002551</v>
          </cell>
          <cell r="C956">
            <v>2023</v>
          </cell>
          <cell r="D956">
            <v>20</v>
          </cell>
          <cell r="E956">
            <v>4</v>
          </cell>
          <cell r="F956">
            <v>8</v>
          </cell>
          <cell r="G956">
            <v>15</v>
          </cell>
          <cell r="H956">
            <v>2000</v>
          </cell>
          <cell r="I956">
            <v>2500</v>
          </cell>
          <cell r="J956">
            <v>255</v>
          </cell>
          <cell r="K956">
            <v>1</v>
          </cell>
          <cell r="M956" t="str">
            <v>Materiales, accesorios y suministros de laboratorio</v>
          </cell>
          <cell r="N956">
            <v>0</v>
          </cell>
          <cell r="O956">
            <v>0</v>
          </cell>
          <cell r="P956">
            <v>0</v>
          </cell>
          <cell r="Q956" t="str">
            <v>Lote</v>
          </cell>
        </row>
        <row r="957">
          <cell r="B957" t="str">
            <v>48153000</v>
          </cell>
          <cell r="C957">
            <v>2023</v>
          </cell>
          <cell r="D957">
            <v>20</v>
          </cell>
          <cell r="E957">
            <v>4</v>
          </cell>
          <cell r="F957">
            <v>8</v>
          </cell>
          <cell r="G957">
            <v>15</v>
          </cell>
          <cell r="H957">
            <v>3000</v>
          </cell>
          <cell r="M957" t="str">
            <v>Servicios Generales</v>
          </cell>
          <cell r="N957">
            <v>0</v>
          </cell>
          <cell r="O957">
            <v>0</v>
          </cell>
          <cell r="P957">
            <v>0</v>
          </cell>
        </row>
        <row r="958">
          <cell r="B958" t="str">
            <v>481530003100</v>
          </cell>
          <cell r="C958">
            <v>2023</v>
          </cell>
          <cell r="D958">
            <v>20</v>
          </cell>
          <cell r="E958">
            <v>4</v>
          </cell>
          <cell r="F958">
            <v>8</v>
          </cell>
          <cell r="G958">
            <v>15</v>
          </cell>
          <cell r="H958">
            <v>3000</v>
          </cell>
          <cell r="I958">
            <v>3100</v>
          </cell>
          <cell r="K958" t="str">
            <v/>
          </cell>
          <cell r="M958" t="str">
            <v>Servicios Básicos</v>
          </cell>
          <cell r="N958">
            <v>0</v>
          </cell>
          <cell r="O958">
            <v>0</v>
          </cell>
          <cell r="P958">
            <v>0</v>
          </cell>
          <cell r="Q958" t="str">
            <v/>
          </cell>
        </row>
        <row r="959">
          <cell r="B959" t="str">
            <v>481530003100317</v>
          </cell>
          <cell r="C959">
            <v>2023</v>
          </cell>
          <cell r="D959">
            <v>20</v>
          </cell>
          <cell r="E959">
            <v>4</v>
          </cell>
          <cell r="F959">
            <v>8</v>
          </cell>
          <cell r="G959">
            <v>15</v>
          </cell>
          <cell r="H959">
            <v>3000</v>
          </cell>
          <cell r="I959">
            <v>3100</v>
          </cell>
          <cell r="J959">
            <v>317</v>
          </cell>
          <cell r="M959" t="str">
            <v>Servicios de acceso de internet, redes y procesamiento de información</v>
          </cell>
          <cell r="N959">
            <v>0</v>
          </cell>
          <cell r="O959">
            <v>0</v>
          </cell>
          <cell r="P959">
            <v>0</v>
          </cell>
          <cell r="Q959" t="str">
            <v/>
          </cell>
        </row>
        <row r="960">
          <cell r="B960" t="str">
            <v>4815300031003171</v>
          </cell>
          <cell r="C960">
            <v>2023</v>
          </cell>
          <cell r="D960">
            <v>20</v>
          </cell>
          <cell r="E960">
            <v>4</v>
          </cell>
          <cell r="F960">
            <v>8</v>
          </cell>
          <cell r="G960">
            <v>15</v>
          </cell>
          <cell r="H960">
            <v>3000</v>
          </cell>
          <cell r="I960">
            <v>3100</v>
          </cell>
          <cell r="J960">
            <v>317</v>
          </cell>
          <cell r="K960">
            <v>1</v>
          </cell>
          <cell r="M960" t="str">
            <v>Servicios de conducción de señales analógicas y digitales</v>
          </cell>
          <cell r="N960">
            <v>0</v>
          </cell>
          <cell r="O960">
            <v>0</v>
          </cell>
          <cell r="P960">
            <v>0</v>
          </cell>
          <cell r="Q960" t="str">
            <v>Servicio</v>
          </cell>
        </row>
        <row r="961">
          <cell r="B961" t="str">
            <v>4815300031003172</v>
          </cell>
          <cell r="C961">
            <v>2023</v>
          </cell>
          <cell r="D961">
            <v>20</v>
          </cell>
          <cell r="E961">
            <v>4</v>
          </cell>
          <cell r="F961">
            <v>8</v>
          </cell>
          <cell r="G961">
            <v>15</v>
          </cell>
          <cell r="H961">
            <v>3000</v>
          </cell>
          <cell r="I961">
            <v>3100</v>
          </cell>
          <cell r="J961">
            <v>317</v>
          </cell>
          <cell r="K961">
            <v>2</v>
          </cell>
          <cell r="M961" t="str">
            <v>Cableado Estructurado</v>
          </cell>
          <cell r="N961">
            <v>0</v>
          </cell>
          <cell r="O961">
            <v>0</v>
          </cell>
          <cell r="P961">
            <v>0</v>
          </cell>
          <cell r="Q961" t="str">
            <v>Servicio</v>
          </cell>
        </row>
        <row r="962">
          <cell r="B962" t="str">
            <v>481530003100319</v>
          </cell>
          <cell r="C962">
            <v>2023</v>
          </cell>
          <cell r="D962">
            <v>20</v>
          </cell>
          <cell r="E962">
            <v>4</v>
          </cell>
          <cell r="F962">
            <v>8</v>
          </cell>
          <cell r="G962">
            <v>15</v>
          </cell>
          <cell r="H962">
            <v>3000</v>
          </cell>
          <cell r="I962">
            <v>3100</v>
          </cell>
          <cell r="J962">
            <v>319</v>
          </cell>
          <cell r="M962" t="str">
            <v>Servicios integrales y otros servicios</v>
          </cell>
          <cell r="N962">
            <v>0</v>
          </cell>
          <cell r="O962">
            <v>0</v>
          </cell>
          <cell r="P962">
            <v>0</v>
          </cell>
          <cell r="Q962" t="str">
            <v/>
          </cell>
        </row>
        <row r="963">
          <cell r="B963" t="str">
            <v>4815300031003191</v>
          </cell>
          <cell r="C963">
            <v>2023</v>
          </cell>
          <cell r="D963">
            <v>20</v>
          </cell>
          <cell r="E963">
            <v>4</v>
          </cell>
          <cell r="F963">
            <v>8</v>
          </cell>
          <cell r="G963">
            <v>15</v>
          </cell>
          <cell r="H963">
            <v>3000</v>
          </cell>
          <cell r="I963">
            <v>3100</v>
          </cell>
          <cell r="J963">
            <v>319</v>
          </cell>
          <cell r="K963">
            <v>1</v>
          </cell>
          <cell r="M963" t="str">
            <v>Servicios integrales de infraestructura de cómputo</v>
          </cell>
          <cell r="N963">
            <v>0</v>
          </cell>
          <cell r="O963">
            <v>0</v>
          </cell>
          <cell r="P963">
            <v>0</v>
          </cell>
          <cell r="Q963" t="str">
            <v>Servicio</v>
          </cell>
        </row>
        <row r="964">
          <cell r="B964" t="str">
            <v>481530003200</v>
          </cell>
          <cell r="C964">
            <v>2023</v>
          </cell>
          <cell r="D964">
            <v>20</v>
          </cell>
          <cell r="E964">
            <v>4</v>
          </cell>
          <cell r="F964">
            <v>8</v>
          </cell>
          <cell r="G964">
            <v>15</v>
          </cell>
          <cell r="H964">
            <v>3000</v>
          </cell>
          <cell r="I964">
            <v>3200</v>
          </cell>
          <cell r="M964" t="str">
            <v>Servicio de Arrendamiento</v>
          </cell>
          <cell r="N964">
            <v>0</v>
          </cell>
          <cell r="O964">
            <v>0</v>
          </cell>
          <cell r="P964">
            <v>0</v>
          </cell>
          <cell r="Q964" t="str">
            <v/>
          </cell>
        </row>
        <row r="965">
          <cell r="B965" t="str">
            <v>481530003200327</v>
          </cell>
          <cell r="C965">
            <v>2023</v>
          </cell>
          <cell r="D965">
            <v>20</v>
          </cell>
          <cell r="E965">
            <v>4</v>
          </cell>
          <cell r="F965">
            <v>8</v>
          </cell>
          <cell r="G965">
            <v>15</v>
          </cell>
          <cell r="H965">
            <v>3000</v>
          </cell>
          <cell r="I965">
            <v>3200</v>
          </cell>
          <cell r="J965">
            <v>327</v>
          </cell>
          <cell r="M965" t="str">
            <v>Arrendamiento de activos intangibles</v>
          </cell>
          <cell r="N965">
            <v>0</v>
          </cell>
          <cell r="O965">
            <v>0</v>
          </cell>
          <cell r="P965">
            <v>0</v>
          </cell>
          <cell r="Q965" t="str">
            <v/>
          </cell>
        </row>
        <row r="966">
          <cell r="B966" t="str">
            <v>4815300032003271</v>
          </cell>
          <cell r="C966">
            <v>2023</v>
          </cell>
          <cell r="D966">
            <v>20</v>
          </cell>
          <cell r="E966">
            <v>4</v>
          </cell>
          <cell r="F966">
            <v>8</v>
          </cell>
          <cell r="G966">
            <v>15</v>
          </cell>
          <cell r="H966">
            <v>3000</v>
          </cell>
          <cell r="I966">
            <v>3200</v>
          </cell>
          <cell r="J966">
            <v>327</v>
          </cell>
          <cell r="K966">
            <v>1</v>
          </cell>
          <cell r="M966" t="str">
            <v>Renovación de licencias</v>
          </cell>
          <cell r="N966">
            <v>0</v>
          </cell>
          <cell r="O966">
            <v>0</v>
          </cell>
          <cell r="P966">
            <v>0</v>
          </cell>
          <cell r="Q966" t="str">
            <v>Servicio</v>
          </cell>
        </row>
        <row r="967">
          <cell r="B967" t="str">
            <v>481530003300</v>
          </cell>
          <cell r="C967">
            <v>2023</v>
          </cell>
          <cell r="D967">
            <v>20</v>
          </cell>
          <cell r="E967">
            <v>4</v>
          </cell>
          <cell r="F967">
            <v>8</v>
          </cell>
          <cell r="G967">
            <v>15</v>
          </cell>
          <cell r="H967">
            <v>3000</v>
          </cell>
          <cell r="I967">
            <v>3300</v>
          </cell>
          <cell r="M967" t="str">
            <v>Servicios Profesionales, Científicos, Técnicos y Otros Servicios</v>
          </cell>
          <cell r="N967">
            <v>0</v>
          </cell>
          <cell r="O967">
            <v>0</v>
          </cell>
          <cell r="P967">
            <v>0</v>
          </cell>
          <cell r="Q967" t="str">
            <v/>
          </cell>
        </row>
        <row r="968">
          <cell r="B968" t="str">
            <v>481530003300333</v>
          </cell>
          <cell r="C968">
            <v>2023</v>
          </cell>
          <cell r="D968">
            <v>20</v>
          </cell>
          <cell r="E968">
            <v>4</v>
          </cell>
          <cell r="F968">
            <v>8</v>
          </cell>
          <cell r="G968">
            <v>15</v>
          </cell>
          <cell r="H968">
            <v>3000</v>
          </cell>
          <cell r="I968">
            <v>3300</v>
          </cell>
          <cell r="J968">
            <v>333</v>
          </cell>
          <cell r="M968" t="str">
            <v>Servicios de consultoría administrativa, procesos, técnica y en tecnologías de la información</v>
          </cell>
          <cell r="N968">
            <v>0</v>
          </cell>
          <cell r="O968">
            <v>0</v>
          </cell>
          <cell r="P968">
            <v>0</v>
          </cell>
          <cell r="Q968" t="str">
            <v/>
          </cell>
        </row>
        <row r="969">
          <cell r="B969" t="str">
            <v>4815300033003331</v>
          </cell>
          <cell r="C969">
            <v>2023</v>
          </cell>
          <cell r="D969">
            <v>20</v>
          </cell>
          <cell r="E969">
            <v>4</v>
          </cell>
          <cell r="F969">
            <v>8</v>
          </cell>
          <cell r="G969">
            <v>15</v>
          </cell>
          <cell r="H969">
            <v>3000</v>
          </cell>
          <cell r="I969">
            <v>3300</v>
          </cell>
          <cell r="J969">
            <v>333</v>
          </cell>
          <cell r="K969">
            <v>1</v>
          </cell>
          <cell r="M969" t="str">
            <v>Servicios de desarrollo de aplicaciones informáticas y servicio de instalación de software</v>
          </cell>
          <cell r="N969">
            <v>0</v>
          </cell>
          <cell r="O969">
            <v>0</v>
          </cell>
          <cell r="P969">
            <v>0</v>
          </cell>
          <cell r="Q969" t="str">
            <v>Servicio</v>
          </cell>
        </row>
        <row r="970">
          <cell r="B970" t="str">
            <v>48155000</v>
          </cell>
          <cell r="C970">
            <v>2023</v>
          </cell>
          <cell r="D970">
            <v>20</v>
          </cell>
          <cell r="E970">
            <v>4</v>
          </cell>
          <cell r="F970">
            <v>8</v>
          </cell>
          <cell r="G970">
            <v>15</v>
          </cell>
          <cell r="H970">
            <v>5000</v>
          </cell>
          <cell r="M970" t="str">
            <v>Bienes Muebles, Inmuebles e Intangibles</v>
          </cell>
          <cell r="N970">
            <v>0</v>
          </cell>
          <cell r="O970">
            <v>0</v>
          </cell>
          <cell r="P970">
            <v>0</v>
          </cell>
        </row>
        <row r="971">
          <cell r="B971" t="str">
            <v>481550005100</v>
          </cell>
          <cell r="C971">
            <v>2023</v>
          </cell>
          <cell r="D971">
            <v>20</v>
          </cell>
          <cell r="E971">
            <v>4</v>
          </cell>
          <cell r="F971">
            <v>8</v>
          </cell>
          <cell r="G971">
            <v>15</v>
          </cell>
          <cell r="H971">
            <v>5000</v>
          </cell>
          <cell r="I971">
            <v>5100</v>
          </cell>
          <cell r="K971" t="str">
            <v/>
          </cell>
          <cell r="M971" t="str">
            <v>Mobiliario y Equipo de Administración</v>
          </cell>
          <cell r="N971">
            <v>0</v>
          </cell>
          <cell r="O971">
            <v>0</v>
          </cell>
          <cell r="P971">
            <v>0</v>
          </cell>
          <cell r="Q971" t="str">
            <v/>
          </cell>
        </row>
        <row r="972">
          <cell r="B972" t="str">
            <v>481550005100515</v>
          </cell>
          <cell r="C972">
            <v>2023</v>
          </cell>
          <cell r="D972">
            <v>20</v>
          </cell>
          <cell r="E972">
            <v>4</v>
          </cell>
          <cell r="F972">
            <v>8</v>
          </cell>
          <cell r="G972">
            <v>15</v>
          </cell>
          <cell r="H972">
            <v>5000</v>
          </cell>
          <cell r="I972">
            <v>5100</v>
          </cell>
          <cell r="J972">
            <v>515</v>
          </cell>
          <cell r="M972" t="str">
            <v>Equipo de cómputo y de tecnologías de la información</v>
          </cell>
          <cell r="N972">
            <v>0</v>
          </cell>
          <cell r="O972">
            <v>0</v>
          </cell>
          <cell r="P972">
            <v>0</v>
          </cell>
          <cell r="Q972" t="str">
            <v/>
          </cell>
        </row>
        <row r="973">
          <cell r="B973" t="str">
            <v>4815500051005151</v>
          </cell>
          <cell r="C973">
            <v>2023</v>
          </cell>
          <cell r="D973">
            <v>20</v>
          </cell>
          <cell r="E973">
            <v>4</v>
          </cell>
          <cell r="F973">
            <v>8</v>
          </cell>
          <cell r="G973">
            <v>15</v>
          </cell>
          <cell r="H973">
            <v>5000</v>
          </cell>
          <cell r="I973">
            <v>5100</v>
          </cell>
          <cell r="J973">
            <v>515</v>
          </cell>
          <cell r="K973">
            <v>1</v>
          </cell>
          <cell r="M973" t="str">
            <v>Access Point</v>
          </cell>
          <cell r="N973">
            <v>0</v>
          </cell>
          <cell r="O973">
            <v>0</v>
          </cell>
          <cell r="P973">
            <v>0</v>
          </cell>
          <cell r="Q973" t="str">
            <v>Pieza</v>
          </cell>
        </row>
        <row r="974">
          <cell r="B974" t="str">
            <v>4815500051005152</v>
          </cell>
          <cell r="C974">
            <v>2023</v>
          </cell>
          <cell r="D974">
            <v>20</v>
          </cell>
          <cell r="E974">
            <v>4</v>
          </cell>
          <cell r="F974">
            <v>8</v>
          </cell>
          <cell r="G974">
            <v>15</v>
          </cell>
          <cell r="H974">
            <v>5000</v>
          </cell>
          <cell r="I974">
            <v>5100</v>
          </cell>
          <cell r="J974">
            <v>515</v>
          </cell>
          <cell r="K974">
            <v>2</v>
          </cell>
          <cell r="M974" t="str">
            <v>Analizador de voz</v>
          </cell>
          <cell r="N974">
            <v>0</v>
          </cell>
          <cell r="O974">
            <v>0</v>
          </cell>
          <cell r="P974">
            <v>0</v>
          </cell>
          <cell r="Q974" t="str">
            <v>Pieza</v>
          </cell>
        </row>
        <row r="975">
          <cell r="B975" t="str">
            <v>4815500051005153</v>
          </cell>
          <cell r="C975">
            <v>2023</v>
          </cell>
          <cell r="D975">
            <v>20</v>
          </cell>
          <cell r="E975">
            <v>4</v>
          </cell>
          <cell r="F975">
            <v>8</v>
          </cell>
          <cell r="G975">
            <v>15</v>
          </cell>
          <cell r="H975">
            <v>5000</v>
          </cell>
          <cell r="I975">
            <v>5100</v>
          </cell>
          <cell r="J975">
            <v>515</v>
          </cell>
          <cell r="K975">
            <v>3</v>
          </cell>
          <cell r="M975" t="str">
            <v>Computadora de escritorio</v>
          </cell>
          <cell r="N975">
            <v>0</v>
          </cell>
          <cell r="O975">
            <v>0</v>
          </cell>
          <cell r="P975">
            <v>0</v>
          </cell>
          <cell r="Q975" t="str">
            <v>Pieza</v>
          </cell>
        </row>
        <row r="976">
          <cell r="B976" t="str">
            <v>4815500051005154</v>
          </cell>
          <cell r="C976">
            <v>2023</v>
          </cell>
          <cell r="D976">
            <v>20</v>
          </cell>
          <cell r="E976">
            <v>4</v>
          </cell>
          <cell r="F976">
            <v>8</v>
          </cell>
          <cell r="G976">
            <v>15</v>
          </cell>
          <cell r="H976">
            <v>5000</v>
          </cell>
          <cell r="I976">
            <v>5100</v>
          </cell>
          <cell r="J976">
            <v>515</v>
          </cell>
          <cell r="K976">
            <v>4</v>
          </cell>
          <cell r="M976" t="str">
            <v>Computadora portátil</v>
          </cell>
          <cell r="N976">
            <v>0</v>
          </cell>
          <cell r="O976">
            <v>0</v>
          </cell>
          <cell r="P976">
            <v>0</v>
          </cell>
          <cell r="Q976" t="str">
            <v>Pieza</v>
          </cell>
        </row>
        <row r="977">
          <cell r="B977" t="str">
            <v>4815500051005155</v>
          </cell>
          <cell r="C977">
            <v>2023</v>
          </cell>
          <cell r="D977">
            <v>20</v>
          </cell>
          <cell r="E977">
            <v>4</v>
          </cell>
          <cell r="F977">
            <v>8</v>
          </cell>
          <cell r="G977">
            <v>15</v>
          </cell>
          <cell r="H977">
            <v>5000</v>
          </cell>
          <cell r="I977">
            <v>5100</v>
          </cell>
          <cell r="J977">
            <v>515</v>
          </cell>
          <cell r="K977">
            <v>5</v>
          </cell>
          <cell r="M977" t="str">
            <v>Digiscan Web</v>
          </cell>
          <cell r="N977">
            <v>0</v>
          </cell>
          <cell r="O977">
            <v>0</v>
          </cell>
          <cell r="P977">
            <v>0</v>
          </cell>
          <cell r="Q977" t="str">
            <v>Pieza</v>
          </cell>
        </row>
        <row r="978">
          <cell r="B978" t="str">
            <v>4815500051005156</v>
          </cell>
          <cell r="C978">
            <v>2023</v>
          </cell>
          <cell r="D978">
            <v>20</v>
          </cell>
          <cell r="E978">
            <v>4</v>
          </cell>
          <cell r="F978">
            <v>8</v>
          </cell>
          <cell r="G978">
            <v>15</v>
          </cell>
          <cell r="H978">
            <v>5000</v>
          </cell>
          <cell r="I978">
            <v>5100</v>
          </cell>
          <cell r="J978">
            <v>515</v>
          </cell>
          <cell r="K978">
            <v>6</v>
          </cell>
          <cell r="M978" t="str">
            <v>Equipo de seguridad informática (Firewall, IPS, Anti-Spam)</v>
          </cell>
          <cell r="N978">
            <v>0</v>
          </cell>
          <cell r="O978">
            <v>0</v>
          </cell>
          <cell r="P978">
            <v>0</v>
          </cell>
          <cell r="Q978" t="str">
            <v>Pieza</v>
          </cell>
        </row>
        <row r="979">
          <cell r="B979" t="str">
            <v>4815500051005157</v>
          </cell>
          <cell r="C979">
            <v>2023</v>
          </cell>
          <cell r="D979">
            <v>20</v>
          </cell>
          <cell r="E979">
            <v>4</v>
          </cell>
          <cell r="F979">
            <v>8</v>
          </cell>
          <cell r="G979">
            <v>15</v>
          </cell>
          <cell r="H979">
            <v>5000</v>
          </cell>
          <cell r="I979">
            <v>5100</v>
          </cell>
          <cell r="J979">
            <v>515</v>
          </cell>
          <cell r="K979">
            <v>7</v>
          </cell>
          <cell r="M979" t="str">
            <v xml:space="preserve">Estación de captura de registros dactilares y palmas </v>
          </cell>
          <cell r="N979">
            <v>0</v>
          </cell>
          <cell r="O979">
            <v>0</v>
          </cell>
          <cell r="P979">
            <v>0</v>
          </cell>
          <cell r="Q979" t="str">
            <v>Pieza</v>
          </cell>
        </row>
        <row r="980">
          <cell r="B980" t="str">
            <v>4815500051005158</v>
          </cell>
          <cell r="C980">
            <v>2023</v>
          </cell>
          <cell r="D980">
            <v>20</v>
          </cell>
          <cell r="E980">
            <v>4</v>
          </cell>
          <cell r="F980">
            <v>8</v>
          </cell>
          <cell r="G980">
            <v>15</v>
          </cell>
          <cell r="H980">
            <v>5000</v>
          </cell>
          <cell r="I980">
            <v>5100</v>
          </cell>
          <cell r="J980">
            <v>515</v>
          </cell>
          <cell r="K980">
            <v>8</v>
          </cell>
          <cell r="M980" t="str">
            <v>Lector biométrico</v>
          </cell>
          <cell r="N980">
            <v>0</v>
          </cell>
          <cell r="O980">
            <v>0</v>
          </cell>
          <cell r="P980">
            <v>0</v>
          </cell>
          <cell r="Q980" t="str">
            <v>Pieza</v>
          </cell>
        </row>
        <row r="981">
          <cell r="B981" t="str">
            <v>4815500051005159</v>
          </cell>
          <cell r="C981">
            <v>2023</v>
          </cell>
          <cell r="D981">
            <v>20</v>
          </cell>
          <cell r="E981">
            <v>4</v>
          </cell>
          <cell r="F981">
            <v>8</v>
          </cell>
          <cell r="G981">
            <v>15</v>
          </cell>
          <cell r="H981">
            <v>5000</v>
          </cell>
          <cell r="I981">
            <v>5100</v>
          </cell>
          <cell r="J981">
            <v>515</v>
          </cell>
          <cell r="K981">
            <v>9</v>
          </cell>
          <cell r="M981" t="str">
            <v>Plotter</v>
          </cell>
          <cell r="N981">
            <v>0</v>
          </cell>
          <cell r="O981">
            <v>0</v>
          </cell>
          <cell r="P981">
            <v>0</v>
          </cell>
          <cell r="Q981" t="str">
            <v>Pieza</v>
          </cell>
        </row>
        <row r="982">
          <cell r="B982" t="str">
            <v>48155000510051510</v>
          </cell>
          <cell r="C982">
            <v>2023</v>
          </cell>
          <cell r="D982">
            <v>20</v>
          </cell>
          <cell r="E982">
            <v>4</v>
          </cell>
          <cell r="F982">
            <v>8</v>
          </cell>
          <cell r="G982">
            <v>15</v>
          </cell>
          <cell r="H982">
            <v>5000</v>
          </cell>
          <cell r="I982">
            <v>5100</v>
          </cell>
          <cell r="J982">
            <v>515</v>
          </cell>
          <cell r="K982">
            <v>10</v>
          </cell>
          <cell r="M982" t="str">
            <v>Servidor de cómputo</v>
          </cell>
          <cell r="N982">
            <v>0</v>
          </cell>
          <cell r="O982">
            <v>0</v>
          </cell>
          <cell r="P982">
            <v>0</v>
          </cell>
          <cell r="Q982" t="str">
            <v>Pieza</v>
          </cell>
        </row>
        <row r="983">
          <cell r="B983" t="str">
            <v>48155000510051511</v>
          </cell>
          <cell r="C983">
            <v>2023</v>
          </cell>
          <cell r="D983">
            <v>20</v>
          </cell>
          <cell r="E983">
            <v>4</v>
          </cell>
          <cell r="F983">
            <v>8</v>
          </cell>
          <cell r="G983">
            <v>15</v>
          </cell>
          <cell r="H983">
            <v>5000</v>
          </cell>
          <cell r="I983">
            <v>5100</v>
          </cell>
          <cell r="J983">
            <v>515</v>
          </cell>
          <cell r="K983">
            <v>11</v>
          </cell>
          <cell r="M983" t="str">
            <v>Sistema de almacenamiento de datos</v>
          </cell>
          <cell r="N983">
            <v>0</v>
          </cell>
          <cell r="O983">
            <v>0</v>
          </cell>
          <cell r="P983">
            <v>0</v>
          </cell>
          <cell r="Q983" t="str">
            <v>Pieza</v>
          </cell>
        </row>
        <row r="984">
          <cell r="B984" t="str">
            <v>48155000510051512</v>
          </cell>
          <cell r="C984">
            <v>2023</v>
          </cell>
          <cell r="D984">
            <v>20</v>
          </cell>
          <cell r="E984">
            <v>4</v>
          </cell>
          <cell r="F984">
            <v>8</v>
          </cell>
          <cell r="G984">
            <v>15</v>
          </cell>
          <cell r="H984">
            <v>5000</v>
          </cell>
          <cell r="I984">
            <v>5100</v>
          </cell>
          <cell r="J984">
            <v>515</v>
          </cell>
          <cell r="K984">
            <v>12</v>
          </cell>
          <cell r="M984" t="str">
            <v>Torre (arriostrada-autosoportada)</v>
          </cell>
          <cell r="N984">
            <v>0</v>
          </cell>
          <cell r="O984">
            <v>0</v>
          </cell>
          <cell r="P984">
            <v>0</v>
          </cell>
          <cell r="Q984" t="str">
            <v>Pieza</v>
          </cell>
        </row>
        <row r="985">
          <cell r="B985" t="str">
            <v>48155000510051513</v>
          </cell>
          <cell r="C985">
            <v>2023</v>
          </cell>
          <cell r="D985">
            <v>20</v>
          </cell>
          <cell r="E985">
            <v>4</v>
          </cell>
          <cell r="F985">
            <v>8</v>
          </cell>
          <cell r="G985">
            <v>15</v>
          </cell>
          <cell r="H985">
            <v>5000</v>
          </cell>
          <cell r="I985">
            <v>5100</v>
          </cell>
          <cell r="J985">
            <v>515</v>
          </cell>
          <cell r="K985">
            <v>13</v>
          </cell>
          <cell r="M985" t="str">
            <v>Unidad de almacenamiento de datos</v>
          </cell>
          <cell r="N985">
            <v>0</v>
          </cell>
          <cell r="O985">
            <v>0</v>
          </cell>
          <cell r="P985">
            <v>0</v>
          </cell>
          <cell r="Q985" t="str">
            <v>Pieza</v>
          </cell>
        </row>
        <row r="986">
          <cell r="B986" t="str">
            <v>48155000510051514</v>
          </cell>
          <cell r="C986">
            <v>2023</v>
          </cell>
          <cell r="D986">
            <v>20</v>
          </cell>
          <cell r="E986">
            <v>4</v>
          </cell>
          <cell r="F986">
            <v>8</v>
          </cell>
          <cell r="G986">
            <v>15</v>
          </cell>
          <cell r="H986">
            <v>5000</v>
          </cell>
          <cell r="I986">
            <v>5100</v>
          </cell>
          <cell r="J986">
            <v>515</v>
          </cell>
          <cell r="K986">
            <v>14</v>
          </cell>
          <cell r="M986" t="str">
            <v>Unidad de energía ininterrumpida</v>
          </cell>
          <cell r="N986">
            <v>0</v>
          </cell>
          <cell r="O986">
            <v>0</v>
          </cell>
          <cell r="P986">
            <v>0</v>
          </cell>
          <cell r="Q986" t="str">
            <v>Pieza</v>
          </cell>
        </row>
        <row r="987">
          <cell r="B987" t="str">
            <v>48155000510051515</v>
          </cell>
          <cell r="C987">
            <v>2023</v>
          </cell>
          <cell r="D987">
            <v>20</v>
          </cell>
          <cell r="E987">
            <v>4</v>
          </cell>
          <cell r="F987">
            <v>8</v>
          </cell>
          <cell r="G987">
            <v>15</v>
          </cell>
          <cell r="H987">
            <v>5000</v>
          </cell>
          <cell r="I987">
            <v>5100</v>
          </cell>
          <cell r="J987">
            <v>515</v>
          </cell>
          <cell r="K987">
            <v>15</v>
          </cell>
          <cell r="M987" t="str">
            <v>Unidad de protección y respaldo de energía (UPS)</v>
          </cell>
          <cell r="N987">
            <v>0</v>
          </cell>
          <cell r="O987">
            <v>0</v>
          </cell>
          <cell r="P987">
            <v>0</v>
          </cell>
          <cell r="Q987" t="str">
            <v>Pieza</v>
          </cell>
        </row>
        <row r="988">
          <cell r="B988" t="str">
            <v>481550005100519</v>
          </cell>
          <cell r="C988">
            <v>2023</v>
          </cell>
          <cell r="D988">
            <v>20</v>
          </cell>
          <cell r="E988">
            <v>4</v>
          </cell>
          <cell r="F988">
            <v>8</v>
          </cell>
          <cell r="G988">
            <v>15</v>
          </cell>
          <cell r="H988">
            <v>5000</v>
          </cell>
          <cell r="I988">
            <v>5100</v>
          </cell>
          <cell r="J988">
            <v>519</v>
          </cell>
          <cell r="M988" t="str">
            <v>Otros mobiliarios y equipos de administración</v>
          </cell>
          <cell r="N988">
            <v>0</v>
          </cell>
          <cell r="O988">
            <v>0</v>
          </cell>
          <cell r="P988">
            <v>0</v>
          </cell>
          <cell r="Q988" t="str">
            <v/>
          </cell>
        </row>
        <row r="989">
          <cell r="B989" t="str">
            <v>4815500051005191</v>
          </cell>
          <cell r="C989">
            <v>2023</v>
          </cell>
          <cell r="D989">
            <v>20</v>
          </cell>
          <cell r="E989">
            <v>4</v>
          </cell>
          <cell r="F989">
            <v>8</v>
          </cell>
          <cell r="G989">
            <v>15</v>
          </cell>
          <cell r="H989">
            <v>5000</v>
          </cell>
          <cell r="I989">
            <v>5100</v>
          </cell>
          <cell r="J989">
            <v>519</v>
          </cell>
          <cell r="K989">
            <v>1</v>
          </cell>
          <cell r="M989" t="str">
            <v>Circuito cerrado de televisión (CCTV)</v>
          </cell>
          <cell r="N989">
            <v>0</v>
          </cell>
          <cell r="O989">
            <v>0</v>
          </cell>
          <cell r="P989">
            <v>0</v>
          </cell>
          <cell r="Q989" t="str">
            <v>Sistema</v>
          </cell>
        </row>
        <row r="990">
          <cell r="B990" t="str">
            <v>481550005200</v>
          </cell>
          <cell r="C990">
            <v>2023</v>
          </cell>
          <cell r="D990">
            <v>20</v>
          </cell>
          <cell r="E990">
            <v>4</v>
          </cell>
          <cell r="F990">
            <v>8</v>
          </cell>
          <cell r="G990">
            <v>15</v>
          </cell>
          <cell r="H990">
            <v>5000</v>
          </cell>
          <cell r="I990">
            <v>5200</v>
          </cell>
          <cell r="M990" t="str">
            <v>Mobiliario y Equipo Educacional y Recreativo</v>
          </cell>
          <cell r="N990">
            <v>0</v>
          </cell>
          <cell r="O990">
            <v>0</v>
          </cell>
          <cell r="P990">
            <v>0</v>
          </cell>
          <cell r="Q990" t="str">
            <v/>
          </cell>
        </row>
        <row r="991">
          <cell r="B991" t="str">
            <v>481550005200521</v>
          </cell>
          <cell r="C991">
            <v>2023</v>
          </cell>
          <cell r="D991">
            <v>20</v>
          </cell>
          <cell r="E991">
            <v>4</v>
          </cell>
          <cell r="F991">
            <v>8</v>
          </cell>
          <cell r="G991">
            <v>15</v>
          </cell>
          <cell r="H991">
            <v>5000</v>
          </cell>
          <cell r="I991">
            <v>5200</v>
          </cell>
          <cell r="J991">
            <v>521</v>
          </cell>
          <cell r="M991" t="str">
            <v>Equipos y aparatos audiovisuales</v>
          </cell>
          <cell r="N991">
            <v>0</v>
          </cell>
          <cell r="O991">
            <v>0</v>
          </cell>
          <cell r="P991">
            <v>0</v>
          </cell>
          <cell r="Q991" t="str">
            <v/>
          </cell>
        </row>
        <row r="992">
          <cell r="B992" t="str">
            <v>4815500052005211</v>
          </cell>
          <cell r="C992">
            <v>2023</v>
          </cell>
          <cell r="D992">
            <v>20</v>
          </cell>
          <cell r="E992">
            <v>4</v>
          </cell>
          <cell r="F992">
            <v>8</v>
          </cell>
          <cell r="G992">
            <v>15</v>
          </cell>
          <cell r="H992">
            <v>5000</v>
          </cell>
          <cell r="I992">
            <v>5200</v>
          </cell>
          <cell r="J992">
            <v>521</v>
          </cell>
          <cell r="K992">
            <v>1</v>
          </cell>
          <cell r="M992" t="str">
            <v>Videoproyector</v>
          </cell>
          <cell r="N992">
            <v>0</v>
          </cell>
          <cell r="O992">
            <v>0</v>
          </cell>
          <cell r="P992">
            <v>0</v>
          </cell>
          <cell r="Q992" t="str">
            <v>Pieza</v>
          </cell>
        </row>
        <row r="993">
          <cell r="B993" t="str">
            <v>481550005200523</v>
          </cell>
          <cell r="C993">
            <v>2023</v>
          </cell>
          <cell r="D993">
            <v>20</v>
          </cell>
          <cell r="E993">
            <v>4</v>
          </cell>
          <cell r="F993">
            <v>8</v>
          </cell>
          <cell r="G993">
            <v>15</v>
          </cell>
          <cell r="H993">
            <v>5000</v>
          </cell>
          <cell r="I993">
            <v>5200</v>
          </cell>
          <cell r="J993">
            <v>523</v>
          </cell>
          <cell r="M993" t="str">
            <v>Cámaras fotográficas y de video</v>
          </cell>
          <cell r="N993">
            <v>0</v>
          </cell>
          <cell r="O993">
            <v>0</v>
          </cell>
          <cell r="P993">
            <v>0</v>
          </cell>
          <cell r="Q993" t="str">
            <v/>
          </cell>
        </row>
        <row r="994">
          <cell r="B994" t="str">
            <v>4815500052005231</v>
          </cell>
          <cell r="C994">
            <v>2023</v>
          </cell>
          <cell r="D994">
            <v>20</v>
          </cell>
          <cell r="E994">
            <v>4</v>
          </cell>
          <cell r="F994">
            <v>8</v>
          </cell>
          <cell r="G994">
            <v>15</v>
          </cell>
          <cell r="H994">
            <v>5000</v>
          </cell>
          <cell r="I994">
            <v>5200</v>
          </cell>
          <cell r="J994">
            <v>523</v>
          </cell>
          <cell r="K994">
            <v>1</v>
          </cell>
          <cell r="M994" t="str">
            <v>Kit de Lámpara</v>
          </cell>
          <cell r="N994">
            <v>0</v>
          </cell>
          <cell r="O994">
            <v>0</v>
          </cell>
          <cell r="P994">
            <v>0</v>
          </cell>
          <cell r="Q994" t="str">
            <v>Pieza</v>
          </cell>
        </row>
        <row r="995">
          <cell r="B995" t="str">
            <v>4815500052005232</v>
          </cell>
          <cell r="C995">
            <v>2023</v>
          </cell>
          <cell r="D995">
            <v>20</v>
          </cell>
          <cell r="E995">
            <v>4</v>
          </cell>
          <cell r="F995">
            <v>8</v>
          </cell>
          <cell r="G995">
            <v>15</v>
          </cell>
          <cell r="H995">
            <v>5000</v>
          </cell>
          <cell r="I995">
            <v>5200</v>
          </cell>
          <cell r="J995">
            <v>523</v>
          </cell>
          <cell r="K995">
            <v>2</v>
          </cell>
          <cell r="M995" t="str">
            <v>Video Proyector</v>
          </cell>
          <cell r="N995">
            <v>0</v>
          </cell>
          <cell r="O995">
            <v>0</v>
          </cell>
          <cell r="P995">
            <v>0</v>
          </cell>
          <cell r="Q995" t="str">
            <v>Pieza</v>
          </cell>
        </row>
        <row r="996">
          <cell r="B996" t="str">
            <v>481550005500</v>
          </cell>
          <cell r="C996">
            <v>2023</v>
          </cell>
          <cell r="D996">
            <v>20</v>
          </cell>
          <cell r="E996">
            <v>4</v>
          </cell>
          <cell r="F996">
            <v>8</v>
          </cell>
          <cell r="G996">
            <v>15</v>
          </cell>
          <cell r="H996">
            <v>5000</v>
          </cell>
          <cell r="I996">
            <v>5500</v>
          </cell>
          <cell r="M996" t="str">
            <v>Equipo de Defensa y Seguridad</v>
          </cell>
          <cell r="N996">
            <v>0</v>
          </cell>
          <cell r="O996">
            <v>0</v>
          </cell>
          <cell r="P996">
            <v>0</v>
          </cell>
          <cell r="Q996" t="str">
            <v/>
          </cell>
        </row>
        <row r="997">
          <cell r="B997" t="str">
            <v>481550005500551</v>
          </cell>
          <cell r="C997">
            <v>2023</v>
          </cell>
          <cell r="D997">
            <v>20</v>
          </cell>
          <cell r="E997">
            <v>4</v>
          </cell>
          <cell r="F997">
            <v>8</v>
          </cell>
          <cell r="G997">
            <v>15</v>
          </cell>
          <cell r="H997">
            <v>5000</v>
          </cell>
          <cell r="I997">
            <v>5500</v>
          </cell>
          <cell r="J997">
            <v>551</v>
          </cell>
          <cell r="M997" t="str">
            <v>Equipo de defensa y seguridad</v>
          </cell>
          <cell r="N997">
            <v>0</v>
          </cell>
          <cell r="O997">
            <v>0</v>
          </cell>
          <cell r="P997">
            <v>0</v>
          </cell>
          <cell r="Q997" t="str">
            <v/>
          </cell>
        </row>
        <row r="998">
          <cell r="B998" t="str">
            <v>481550005500551551</v>
          </cell>
          <cell r="C998">
            <v>2023</v>
          </cell>
          <cell r="D998">
            <v>20</v>
          </cell>
          <cell r="E998">
            <v>4</v>
          </cell>
          <cell r="F998">
            <v>8</v>
          </cell>
          <cell r="G998">
            <v>15</v>
          </cell>
          <cell r="H998">
            <v>5000</v>
          </cell>
          <cell r="I998">
            <v>5500</v>
          </cell>
          <cell r="J998">
            <v>551</v>
          </cell>
          <cell r="K998">
            <v>551</v>
          </cell>
          <cell r="M998" t="str">
            <v>Cabina portátil insonorizada</v>
          </cell>
          <cell r="N998">
            <v>0</v>
          </cell>
          <cell r="O998">
            <v>0</v>
          </cell>
          <cell r="P998">
            <v>0</v>
          </cell>
          <cell r="Q998" t="str">
            <v>Pieza</v>
          </cell>
        </row>
        <row r="999">
          <cell r="B999" t="str">
            <v>481550005600</v>
          </cell>
          <cell r="C999">
            <v>2023</v>
          </cell>
          <cell r="D999">
            <v>20</v>
          </cell>
          <cell r="E999">
            <v>4</v>
          </cell>
          <cell r="F999">
            <v>8</v>
          </cell>
          <cell r="G999">
            <v>15</v>
          </cell>
          <cell r="H999">
            <v>5000</v>
          </cell>
          <cell r="I999">
            <v>5600</v>
          </cell>
          <cell r="M999" t="str">
            <v>Maquinaria, Otros Equipos y Herramientas</v>
          </cell>
          <cell r="N999">
            <v>0</v>
          </cell>
          <cell r="O999">
            <v>0</v>
          </cell>
          <cell r="P999">
            <v>0</v>
          </cell>
          <cell r="Q999" t="str">
            <v/>
          </cell>
        </row>
        <row r="1000">
          <cell r="B1000" t="str">
            <v>481550005600565</v>
          </cell>
          <cell r="C1000">
            <v>2023</v>
          </cell>
          <cell r="D1000">
            <v>20</v>
          </cell>
          <cell r="E1000">
            <v>4</v>
          </cell>
          <cell r="F1000">
            <v>8</v>
          </cell>
          <cell r="G1000">
            <v>15</v>
          </cell>
          <cell r="H1000">
            <v>5000</v>
          </cell>
          <cell r="I1000">
            <v>5600</v>
          </cell>
          <cell r="J1000">
            <v>565</v>
          </cell>
          <cell r="M1000" t="str">
            <v>Equipo de comunicación y telecomunicación</v>
          </cell>
          <cell r="N1000">
            <v>0</v>
          </cell>
          <cell r="O1000">
            <v>0</v>
          </cell>
          <cell r="P1000">
            <v>0</v>
          </cell>
          <cell r="Q1000" t="str">
            <v/>
          </cell>
        </row>
        <row r="1001">
          <cell r="B1001" t="str">
            <v>4815500056005651</v>
          </cell>
          <cell r="C1001">
            <v>2023</v>
          </cell>
          <cell r="D1001">
            <v>20</v>
          </cell>
          <cell r="E1001">
            <v>4</v>
          </cell>
          <cell r="F1001">
            <v>8</v>
          </cell>
          <cell r="G1001">
            <v>15</v>
          </cell>
          <cell r="H1001">
            <v>5000</v>
          </cell>
          <cell r="I1001">
            <v>5600</v>
          </cell>
          <cell r="J1001">
            <v>565</v>
          </cell>
          <cell r="K1001">
            <v>1</v>
          </cell>
          <cell r="M1001" t="str">
            <v>Accesorios mayores (fibra óptica)</v>
          </cell>
          <cell r="N1001">
            <v>0</v>
          </cell>
          <cell r="O1001">
            <v>0</v>
          </cell>
          <cell r="P1001">
            <v>0</v>
          </cell>
          <cell r="Q1001" t="str">
            <v>Pieza</v>
          </cell>
        </row>
        <row r="1002">
          <cell r="B1002" t="str">
            <v>4815500056005652</v>
          </cell>
          <cell r="C1002">
            <v>2023</v>
          </cell>
          <cell r="D1002">
            <v>20</v>
          </cell>
          <cell r="E1002">
            <v>4</v>
          </cell>
          <cell r="F1002">
            <v>8</v>
          </cell>
          <cell r="G1002">
            <v>15</v>
          </cell>
          <cell r="H1002">
            <v>5000</v>
          </cell>
          <cell r="I1002">
            <v>5600</v>
          </cell>
          <cell r="J1002">
            <v>565</v>
          </cell>
          <cell r="K1002">
            <v>2</v>
          </cell>
          <cell r="M1002" t="str">
            <v>Equipo de enlaces de datos inalámbricos o de microondas en 4.9 GHz</v>
          </cell>
          <cell r="N1002">
            <v>0</v>
          </cell>
          <cell r="O1002">
            <v>0</v>
          </cell>
          <cell r="P1002">
            <v>0</v>
          </cell>
          <cell r="Q1002" t="str">
            <v>Pieza</v>
          </cell>
        </row>
        <row r="1003">
          <cell r="B1003" t="str">
            <v>4815500056005653</v>
          </cell>
          <cell r="C1003">
            <v>2023</v>
          </cell>
          <cell r="D1003">
            <v>20</v>
          </cell>
          <cell r="E1003">
            <v>4</v>
          </cell>
          <cell r="F1003">
            <v>8</v>
          </cell>
          <cell r="G1003">
            <v>15</v>
          </cell>
          <cell r="H1003">
            <v>5000</v>
          </cell>
          <cell r="I1003">
            <v>5600</v>
          </cell>
          <cell r="J1003">
            <v>565</v>
          </cell>
          <cell r="K1003">
            <v>3</v>
          </cell>
          <cell r="M1003" t="str">
            <v>Equipo de videoconferencia</v>
          </cell>
          <cell r="N1003">
            <v>0</v>
          </cell>
          <cell r="O1003">
            <v>0</v>
          </cell>
          <cell r="P1003">
            <v>0</v>
          </cell>
          <cell r="Q1003" t="str">
            <v>Pieza</v>
          </cell>
        </row>
        <row r="1004">
          <cell r="B1004" t="str">
            <v>481550005600566</v>
          </cell>
          <cell r="C1004">
            <v>2023</v>
          </cell>
          <cell r="D1004">
            <v>20</v>
          </cell>
          <cell r="E1004">
            <v>4</v>
          </cell>
          <cell r="F1004">
            <v>8</v>
          </cell>
          <cell r="G1004">
            <v>15</v>
          </cell>
          <cell r="H1004">
            <v>5000</v>
          </cell>
          <cell r="I1004">
            <v>5600</v>
          </cell>
          <cell r="J1004">
            <v>566</v>
          </cell>
          <cell r="M1004" t="str">
            <v>Equipos de generación eléctrica, aparatos y accesorios eléctricos</v>
          </cell>
          <cell r="N1004">
            <v>0</v>
          </cell>
          <cell r="O1004">
            <v>0</v>
          </cell>
          <cell r="P1004">
            <v>0</v>
          </cell>
          <cell r="Q1004" t="str">
            <v/>
          </cell>
        </row>
        <row r="1005">
          <cell r="B1005" t="str">
            <v>4815500056005661</v>
          </cell>
          <cell r="C1005">
            <v>2023</v>
          </cell>
          <cell r="D1005">
            <v>20</v>
          </cell>
          <cell r="E1005">
            <v>4</v>
          </cell>
          <cell r="F1005">
            <v>8</v>
          </cell>
          <cell r="G1005">
            <v>15</v>
          </cell>
          <cell r="H1005">
            <v>5000</v>
          </cell>
          <cell r="I1005">
            <v>5600</v>
          </cell>
          <cell r="J1005">
            <v>566</v>
          </cell>
          <cell r="K1005">
            <v>1</v>
          </cell>
          <cell r="M1005" t="str">
            <v>Equipo de protección contra descargas atmosféricas (Sistema de Tierras Físicas y Apartarrayos)</v>
          </cell>
          <cell r="N1005">
            <v>0</v>
          </cell>
          <cell r="O1005">
            <v>0</v>
          </cell>
          <cell r="P1005">
            <v>0</v>
          </cell>
          <cell r="Q1005" t="str">
            <v>Pieza</v>
          </cell>
        </row>
        <row r="1006">
          <cell r="B1006" t="str">
            <v>4815500056005662</v>
          </cell>
          <cell r="C1006">
            <v>2023</v>
          </cell>
          <cell r="D1006">
            <v>20</v>
          </cell>
          <cell r="E1006">
            <v>4</v>
          </cell>
          <cell r="F1006">
            <v>8</v>
          </cell>
          <cell r="G1006">
            <v>15</v>
          </cell>
          <cell r="H1006">
            <v>5000</v>
          </cell>
          <cell r="I1006">
            <v>5600</v>
          </cell>
          <cell r="J1006">
            <v>566</v>
          </cell>
          <cell r="K1006">
            <v>2</v>
          </cell>
          <cell r="M1006" t="str">
            <v>Sistema de energía interrumpible</v>
          </cell>
          <cell r="N1006">
            <v>0</v>
          </cell>
          <cell r="O1006">
            <v>0</v>
          </cell>
          <cell r="P1006">
            <v>0</v>
          </cell>
          <cell r="Q1006" t="str">
            <v>Pieza</v>
          </cell>
        </row>
        <row r="1007">
          <cell r="B1007" t="str">
            <v>4816</v>
          </cell>
          <cell r="C1007">
            <v>2023</v>
          </cell>
          <cell r="D1007">
            <v>20</v>
          </cell>
          <cell r="E1007">
            <v>4</v>
          </cell>
          <cell r="F1007">
            <v>8</v>
          </cell>
          <cell r="G1007">
            <v>16</v>
          </cell>
          <cell r="M1007" t="str">
            <v>Sistema Nacional de Atención de Llamadas de Emergencias y Denuncias Ciudadanas</v>
          </cell>
          <cell r="N1007">
            <v>0</v>
          </cell>
          <cell r="O1007">
            <v>0</v>
          </cell>
          <cell r="P1007">
            <v>0</v>
          </cell>
        </row>
        <row r="1008">
          <cell r="B1008" t="str">
            <v>48163000</v>
          </cell>
          <cell r="C1008">
            <v>2023</v>
          </cell>
          <cell r="D1008">
            <v>20</v>
          </cell>
          <cell r="E1008">
            <v>4</v>
          </cell>
          <cell r="F1008">
            <v>8</v>
          </cell>
          <cell r="G1008">
            <v>16</v>
          </cell>
          <cell r="H1008">
            <v>3000</v>
          </cell>
          <cell r="M1008" t="str">
            <v>Servicios Generales</v>
          </cell>
          <cell r="N1008">
            <v>0</v>
          </cell>
          <cell r="O1008">
            <v>0</v>
          </cell>
          <cell r="P1008">
            <v>0</v>
          </cell>
        </row>
        <row r="1009">
          <cell r="B1009" t="str">
            <v>481630003100</v>
          </cell>
          <cell r="C1009">
            <v>2023</v>
          </cell>
          <cell r="D1009">
            <v>20</v>
          </cell>
          <cell r="E1009">
            <v>4</v>
          </cell>
          <cell r="F1009">
            <v>8</v>
          </cell>
          <cell r="G1009">
            <v>16</v>
          </cell>
          <cell r="H1009">
            <v>3000</v>
          </cell>
          <cell r="I1009">
            <v>3100</v>
          </cell>
          <cell r="K1009" t="str">
            <v/>
          </cell>
          <cell r="M1009" t="str">
            <v>Servicios Básicos</v>
          </cell>
          <cell r="N1009">
            <v>0</v>
          </cell>
          <cell r="O1009">
            <v>0</v>
          </cell>
          <cell r="P1009">
            <v>0</v>
          </cell>
          <cell r="Q1009" t="str">
            <v/>
          </cell>
        </row>
        <row r="1010">
          <cell r="B1010" t="str">
            <v>481630003100317</v>
          </cell>
          <cell r="C1010">
            <v>2023</v>
          </cell>
          <cell r="D1010">
            <v>20</v>
          </cell>
          <cell r="E1010">
            <v>4</v>
          </cell>
          <cell r="F1010">
            <v>8</v>
          </cell>
          <cell r="G1010">
            <v>16</v>
          </cell>
          <cell r="H1010">
            <v>3000</v>
          </cell>
          <cell r="I1010">
            <v>3100</v>
          </cell>
          <cell r="J1010">
            <v>317</v>
          </cell>
          <cell r="M1010" t="str">
            <v>Servicios de acceso de internet, redes y procesamiento de información</v>
          </cell>
          <cell r="N1010">
            <v>0</v>
          </cell>
          <cell r="O1010">
            <v>0</v>
          </cell>
          <cell r="P1010">
            <v>0</v>
          </cell>
          <cell r="Q1010" t="str">
            <v/>
          </cell>
        </row>
        <row r="1011">
          <cell r="B1011" t="str">
            <v>4816300031003171</v>
          </cell>
          <cell r="C1011">
            <v>2023</v>
          </cell>
          <cell r="D1011">
            <v>20</v>
          </cell>
          <cell r="E1011">
            <v>4</v>
          </cell>
          <cell r="F1011">
            <v>8</v>
          </cell>
          <cell r="G1011">
            <v>16</v>
          </cell>
          <cell r="H1011">
            <v>3000</v>
          </cell>
          <cell r="I1011">
            <v>3100</v>
          </cell>
          <cell r="J1011">
            <v>317</v>
          </cell>
          <cell r="K1011">
            <v>1</v>
          </cell>
          <cell r="M1011" t="str">
            <v>Servicios de conducción de señales analógicas y digitales</v>
          </cell>
          <cell r="N1011">
            <v>0</v>
          </cell>
          <cell r="O1011">
            <v>0</v>
          </cell>
          <cell r="P1011">
            <v>0</v>
          </cell>
          <cell r="Q1011" t="str">
            <v>Servicio</v>
          </cell>
        </row>
        <row r="1012">
          <cell r="B1012" t="str">
            <v>481630003100319</v>
          </cell>
          <cell r="C1012">
            <v>2023</v>
          </cell>
          <cell r="D1012">
            <v>20</v>
          </cell>
          <cell r="E1012">
            <v>4</v>
          </cell>
          <cell r="F1012">
            <v>8</v>
          </cell>
          <cell r="G1012">
            <v>16</v>
          </cell>
          <cell r="H1012">
            <v>3000</v>
          </cell>
          <cell r="I1012">
            <v>3100</v>
          </cell>
          <cell r="J1012">
            <v>319</v>
          </cell>
          <cell r="M1012" t="str">
            <v>Servicios integrales y otros servicios</v>
          </cell>
          <cell r="N1012">
            <v>0</v>
          </cell>
          <cell r="O1012">
            <v>0</v>
          </cell>
          <cell r="P1012">
            <v>0</v>
          </cell>
          <cell r="Q1012" t="str">
            <v/>
          </cell>
        </row>
        <row r="1013">
          <cell r="B1013" t="str">
            <v>4816300031003191</v>
          </cell>
          <cell r="C1013">
            <v>2023</v>
          </cell>
          <cell r="D1013">
            <v>20</v>
          </cell>
          <cell r="E1013">
            <v>4</v>
          </cell>
          <cell r="F1013">
            <v>8</v>
          </cell>
          <cell r="G1013">
            <v>16</v>
          </cell>
          <cell r="H1013">
            <v>3000</v>
          </cell>
          <cell r="I1013">
            <v>3100</v>
          </cell>
          <cell r="J1013">
            <v>319</v>
          </cell>
          <cell r="K1013">
            <v>1</v>
          </cell>
          <cell r="M1013" t="str">
            <v>Servicios integrales de telecomunicación</v>
          </cell>
          <cell r="N1013">
            <v>0</v>
          </cell>
          <cell r="O1013">
            <v>0</v>
          </cell>
          <cell r="P1013">
            <v>0</v>
          </cell>
          <cell r="Q1013" t="str">
            <v>Servicio</v>
          </cell>
        </row>
        <row r="1014">
          <cell r="B1014" t="str">
            <v>481630003300</v>
          </cell>
          <cell r="C1014">
            <v>2023</v>
          </cell>
          <cell r="D1014">
            <v>20</v>
          </cell>
          <cell r="E1014">
            <v>4</v>
          </cell>
          <cell r="F1014">
            <v>8</v>
          </cell>
          <cell r="G1014">
            <v>16</v>
          </cell>
          <cell r="H1014">
            <v>3000</v>
          </cell>
          <cell r="I1014">
            <v>3300</v>
          </cell>
          <cell r="M1014" t="str">
            <v>Servicios Profesionales, Científicos, Técnicos y Otros Servicios</v>
          </cell>
          <cell r="N1014">
            <v>0</v>
          </cell>
          <cell r="O1014">
            <v>0</v>
          </cell>
          <cell r="P1014">
            <v>0</v>
          </cell>
          <cell r="Q1014" t="str">
            <v/>
          </cell>
        </row>
        <row r="1015">
          <cell r="B1015" t="str">
            <v>481630003300333</v>
          </cell>
          <cell r="C1015">
            <v>2023</v>
          </cell>
          <cell r="D1015">
            <v>20</v>
          </cell>
          <cell r="E1015">
            <v>4</v>
          </cell>
          <cell r="F1015">
            <v>8</v>
          </cell>
          <cell r="G1015">
            <v>16</v>
          </cell>
          <cell r="H1015">
            <v>3000</v>
          </cell>
          <cell r="I1015">
            <v>3300</v>
          </cell>
          <cell r="J1015">
            <v>333</v>
          </cell>
          <cell r="M1015" t="str">
            <v>Servicios de consultoría administrativa, procesos, técnica y en tecnologías de la información</v>
          </cell>
          <cell r="N1015">
            <v>0</v>
          </cell>
          <cell r="O1015">
            <v>0</v>
          </cell>
          <cell r="P1015">
            <v>0</v>
          </cell>
          <cell r="Q1015" t="str">
            <v/>
          </cell>
        </row>
        <row r="1016">
          <cell r="B1016" t="str">
            <v>4816300033003331</v>
          </cell>
          <cell r="C1016">
            <v>2023</v>
          </cell>
          <cell r="D1016">
            <v>20</v>
          </cell>
          <cell r="E1016">
            <v>4</v>
          </cell>
          <cell r="F1016">
            <v>8</v>
          </cell>
          <cell r="G1016">
            <v>16</v>
          </cell>
          <cell r="H1016">
            <v>3000</v>
          </cell>
          <cell r="I1016">
            <v>3300</v>
          </cell>
          <cell r="J1016">
            <v>333</v>
          </cell>
          <cell r="K1016">
            <v>1</v>
          </cell>
          <cell r="M1016" t="str">
            <v>Servicios de desarrollo de aplicaciones informáticas y servicio de instalación de software</v>
          </cell>
          <cell r="N1016">
            <v>0</v>
          </cell>
          <cell r="O1016">
            <v>0</v>
          </cell>
          <cell r="P1016">
            <v>0</v>
          </cell>
          <cell r="Q1016" t="str">
            <v>Servicio</v>
          </cell>
        </row>
        <row r="1017">
          <cell r="B1017" t="str">
            <v>4816300033003332</v>
          </cell>
          <cell r="C1017">
            <v>2023</v>
          </cell>
          <cell r="D1017">
            <v>20</v>
          </cell>
          <cell r="E1017">
            <v>4</v>
          </cell>
          <cell r="F1017">
            <v>8</v>
          </cell>
          <cell r="G1017">
            <v>16</v>
          </cell>
          <cell r="H1017">
            <v>3000</v>
          </cell>
          <cell r="I1017">
            <v>3300</v>
          </cell>
          <cell r="J1017">
            <v>333</v>
          </cell>
          <cell r="K1017">
            <v>2</v>
          </cell>
          <cell r="M1017" t="str">
            <v>Servicios relacionados con certificación de procesos</v>
          </cell>
          <cell r="N1017">
            <v>0</v>
          </cell>
          <cell r="O1017">
            <v>0</v>
          </cell>
          <cell r="P1017">
            <v>0</v>
          </cell>
          <cell r="Q1017" t="str">
            <v>Servicio</v>
          </cell>
        </row>
        <row r="1018">
          <cell r="B1018" t="str">
            <v>481630003600</v>
          </cell>
          <cell r="C1018">
            <v>2023</v>
          </cell>
          <cell r="D1018">
            <v>20</v>
          </cell>
          <cell r="E1018">
            <v>4</v>
          </cell>
          <cell r="F1018">
            <v>8</v>
          </cell>
          <cell r="G1018">
            <v>16</v>
          </cell>
          <cell r="H1018">
            <v>3000</v>
          </cell>
          <cell r="I1018">
            <v>3600</v>
          </cell>
          <cell r="M1018" t="str">
            <v>Servicios de Comunicación Social y Publicidad</v>
          </cell>
          <cell r="N1018">
            <v>0</v>
          </cell>
          <cell r="O1018">
            <v>0</v>
          </cell>
          <cell r="P1018">
            <v>0</v>
          </cell>
          <cell r="Q1018" t="str">
            <v/>
          </cell>
        </row>
        <row r="1019">
          <cell r="B1019" t="str">
            <v>481630003600361</v>
          </cell>
          <cell r="C1019">
            <v>2023</v>
          </cell>
          <cell r="D1019">
            <v>20</v>
          </cell>
          <cell r="E1019">
            <v>4</v>
          </cell>
          <cell r="F1019">
            <v>8</v>
          </cell>
          <cell r="G1019">
            <v>16</v>
          </cell>
          <cell r="H1019">
            <v>3000</v>
          </cell>
          <cell r="I1019">
            <v>3600</v>
          </cell>
          <cell r="J1019">
            <v>361</v>
          </cell>
          <cell r="M1019" t="str">
            <v>Difusión por radio, televisión y otros medios de mensajes sobre programas y actividades gubernamentales</v>
          </cell>
          <cell r="N1019">
            <v>0</v>
          </cell>
          <cell r="O1019">
            <v>0</v>
          </cell>
          <cell r="P1019">
            <v>0</v>
          </cell>
          <cell r="Q1019" t="str">
            <v/>
          </cell>
        </row>
        <row r="1020">
          <cell r="B1020" t="str">
            <v>4816300036003611</v>
          </cell>
          <cell r="C1020">
            <v>2023</v>
          </cell>
          <cell r="D1020">
            <v>20</v>
          </cell>
          <cell r="E1020">
            <v>4</v>
          </cell>
          <cell r="F1020">
            <v>8</v>
          </cell>
          <cell r="G1020">
            <v>16</v>
          </cell>
          <cell r="H1020">
            <v>3000</v>
          </cell>
          <cell r="I1020">
            <v>3600</v>
          </cell>
          <cell r="J1020">
            <v>361</v>
          </cell>
          <cell r="K1020">
            <v>1</v>
          </cell>
          <cell r="M1020" t="str">
            <v>Difusión de mensajes sobre programas y actividades gubernamentales</v>
          </cell>
          <cell r="N1020">
            <v>0</v>
          </cell>
          <cell r="O1020">
            <v>0</v>
          </cell>
          <cell r="P1020">
            <v>0</v>
          </cell>
          <cell r="Q1020" t="str">
            <v>Servicio</v>
          </cell>
        </row>
        <row r="1021">
          <cell r="B1021" t="str">
            <v>48165000</v>
          </cell>
          <cell r="C1021">
            <v>2023</v>
          </cell>
          <cell r="D1021">
            <v>20</v>
          </cell>
          <cell r="E1021">
            <v>4</v>
          </cell>
          <cell r="F1021">
            <v>8</v>
          </cell>
          <cell r="G1021">
            <v>16</v>
          </cell>
          <cell r="H1021">
            <v>5000</v>
          </cell>
          <cell r="M1021" t="str">
            <v>Bienes Muebles, Inmuebles e Intangibles</v>
          </cell>
          <cell r="N1021">
            <v>0</v>
          </cell>
          <cell r="O1021">
            <v>0</v>
          </cell>
          <cell r="P1021">
            <v>0</v>
          </cell>
          <cell r="Q1021" t="str">
            <v/>
          </cell>
        </row>
        <row r="1022">
          <cell r="B1022" t="str">
            <v>481650005100</v>
          </cell>
          <cell r="C1022">
            <v>2023</v>
          </cell>
          <cell r="D1022">
            <v>20</v>
          </cell>
          <cell r="E1022">
            <v>4</v>
          </cell>
          <cell r="F1022">
            <v>8</v>
          </cell>
          <cell r="G1022">
            <v>16</v>
          </cell>
          <cell r="H1022">
            <v>5000</v>
          </cell>
          <cell r="I1022">
            <v>5100</v>
          </cell>
          <cell r="M1022" t="str">
            <v>Mobiliario y Equipo de Administración</v>
          </cell>
          <cell r="N1022">
            <v>0</v>
          </cell>
          <cell r="O1022">
            <v>0</v>
          </cell>
          <cell r="P1022">
            <v>0</v>
          </cell>
        </row>
        <row r="1023">
          <cell r="B1023" t="str">
            <v>481650005100515</v>
          </cell>
          <cell r="C1023">
            <v>2023</v>
          </cell>
          <cell r="D1023">
            <v>20</v>
          </cell>
          <cell r="E1023">
            <v>4</v>
          </cell>
          <cell r="F1023">
            <v>8</v>
          </cell>
          <cell r="G1023">
            <v>16</v>
          </cell>
          <cell r="H1023">
            <v>5000</v>
          </cell>
          <cell r="I1023">
            <v>5100</v>
          </cell>
          <cell r="J1023">
            <v>515</v>
          </cell>
          <cell r="M1023" t="str">
            <v>Equipo de cómputo y de tecnologías de la información</v>
          </cell>
          <cell r="N1023">
            <v>0</v>
          </cell>
          <cell r="O1023">
            <v>0</v>
          </cell>
          <cell r="P1023">
            <v>0</v>
          </cell>
          <cell r="Q1023" t="str">
            <v/>
          </cell>
        </row>
        <row r="1024">
          <cell r="B1024" t="str">
            <v>4816500051005151</v>
          </cell>
          <cell r="C1024">
            <v>2023</v>
          </cell>
          <cell r="D1024">
            <v>20</v>
          </cell>
          <cell r="E1024">
            <v>4</v>
          </cell>
          <cell r="F1024">
            <v>8</v>
          </cell>
          <cell r="G1024">
            <v>16</v>
          </cell>
          <cell r="H1024">
            <v>5000</v>
          </cell>
          <cell r="I1024">
            <v>5100</v>
          </cell>
          <cell r="J1024">
            <v>515</v>
          </cell>
          <cell r="K1024">
            <v>1</v>
          </cell>
          <cell r="M1024" t="str">
            <v>Access Point</v>
          </cell>
          <cell r="N1024">
            <v>0</v>
          </cell>
          <cell r="O1024">
            <v>0</v>
          </cell>
          <cell r="P1024">
            <v>0</v>
          </cell>
          <cell r="Q1024" t="str">
            <v>Pieza</v>
          </cell>
        </row>
        <row r="1025">
          <cell r="B1025" t="str">
            <v>4816500051005152</v>
          </cell>
          <cell r="C1025">
            <v>2023</v>
          </cell>
          <cell r="D1025">
            <v>20</v>
          </cell>
          <cell r="E1025">
            <v>4</v>
          </cell>
          <cell r="F1025">
            <v>8</v>
          </cell>
          <cell r="G1025">
            <v>16</v>
          </cell>
          <cell r="H1025">
            <v>5000</v>
          </cell>
          <cell r="I1025">
            <v>5100</v>
          </cell>
          <cell r="J1025">
            <v>515</v>
          </cell>
          <cell r="K1025">
            <v>2</v>
          </cell>
          <cell r="M1025" t="str">
            <v>Computadora de escritorio</v>
          </cell>
          <cell r="N1025">
            <v>0</v>
          </cell>
          <cell r="O1025">
            <v>0</v>
          </cell>
          <cell r="P1025">
            <v>0</v>
          </cell>
          <cell r="Q1025" t="str">
            <v>Pieza</v>
          </cell>
        </row>
        <row r="1026">
          <cell r="B1026" t="str">
            <v>4816500051005153</v>
          </cell>
          <cell r="C1026">
            <v>2023</v>
          </cell>
          <cell r="D1026">
            <v>20</v>
          </cell>
          <cell r="E1026">
            <v>4</v>
          </cell>
          <cell r="F1026">
            <v>8</v>
          </cell>
          <cell r="G1026">
            <v>16</v>
          </cell>
          <cell r="H1026">
            <v>5000</v>
          </cell>
          <cell r="I1026">
            <v>5100</v>
          </cell>
          <cell r="J1026">
            <v>515</v>
          </cell>
          <cell r="K1026">
            <v>3</v>
          </cell>
          <cell r="M1026" t="str">
            <v>Servidor de cómputo</v>
          </cell>
          <cell r="N1026">
            <v>0</v>
          </cell>
          <cell r="O1026">
            <v>0</v>
          </cell>
          <cell r="P1026">
            <v>0</v>
          </cell>
          <cell r="Q1026" t="str">
            <v>Pieza</v>
          </cell>
        </row>
        <row r="1027">
          <cell r="B1027" t="str">
            <v>4816500051005154</v>
          </cell>
          <cell r="C1027">
            <v>2023</v>
          </cell>
          <cell r="D1027">
            <v>20</v>
          </cell>
          <cell r="E1027">
            <v>4</v>
          </cell>
          <cell r="F1027">
            <v>8</v>
          </cell>
          <cell r="G1027">
            <v>16</v>
          </cell>
          <cell r="H1027">
            <v>5000</v>
          </cell>
          <cell r="I1027">
            <v>5100</v>
          </cell>
          <cell r="J1027">
            <v>515</v>
          </cell>
          <cell r="K1027">
            <v>4</v>
          </cell>
          <cell r="M1027" t="str">
            <v>Unidad de energía Ininterrumpida</v>
          </cell>
          <cell r="N1027">
            <v>0</v>
          </cell>
          <cell r="O1027">
            <v>0</v>
          </cell>
          <cell r="P1027">
            <v>0</v>
          </cell>
          <cell r="Q1027" t="str">
            <v>Pieza</v>
          </cell>
        </row>
        <row r="1028">
          <cell r="B1028" t="str">
            <v>4816500051005155</v>
          </cell>
          <cell r="C1028">
            <v>2023</v>
          </cell>
          <cell r="D1028">
            <v>20</v>
          </cell>
          <cell r="E1028">
            <v>4</v>
          </cell>
          <cell r="F1028">
            <v>8</v>
          </cell>
          <cell r="G1028">
            <v>16</v>
          </cell>
          <cell r="H1028">
            <v>5000</v>
          </cell>
          <cell r="I1028">
            <v>5100</v>
          </cell>
          <cell r="J1028">
            <v>515</v>
          </cell>
          <cell r="K1028">
            <v>5</v>
          </cell>
          <cell r="M1028" t="str">
            <v>Unidad de protección y respaldo de energía (UPS)</v>
          </cell>
          <cell r="N1028">
            <v>0</v>
          </cell>
          <cell r="O1028">
            <v>0</v>
          </cell>
          <cell r="P1028">
            <v>0</v>
          </cell>
          <cell r="Q1028" t="str">
            <v>Pieza</v>
          </cell>
        </row>
        <row r="1029">
          <cell r="B1029" t="str">
            <v>4816500051005156</v>
          </cell>
          <cell r="C1029">
            <v>2023</v>
          </cell>
          <cell r="D1029">
            <v>20</v>
          </cell>
          <cell r="E1029">
            <v>4</v>
          </cell>
          <cell r="F1029">
            <v>8</v>
          </cell>
          <cell r="G1029">
            <v>16</v>
          </cell>
          <cell r="H1029">
            <v>5000</v>
          </cell>
          <cell r="I1029">
            <v>5100</v>
          </cell>
          <cell r="J1029">
            <v>515</v>
          </cell>
          <cell r="K1029">
            <v>6</v>
          </cell>
          <cell r="M1029" t="str">
            <v>Equipos de generación eléctrica, aparatos y accesorios eléctricos</v>
          </cell>
          <cell r="N1029">
            <v>0</v>
          </cell>
          <cell r="O1029">
            <v>0</v>
          </cell>
          <cell r="P1029">
            <v>0</v>
          </cell>
          <cell r="Q1029" t="str">
            <v>Pieza</v>
          </cell>
        </row>
        <row r="1030">
          <cell r="B1030" t="str">
            <v>481650005900</v>
          </cell>
          <cell r="C1030">
            <v>2023</v>
          </cell>
          <cell r="D1030">
            <v>20</v>
          </cell>
          <cell r="E1030">
            <v>4</v>
          </cell>
          <cell r="F1030">
            <v>8</v>
          </cell>
          <cell r="G1030">
            <v>16</v>
          </cell>
          <cell r="H1030">
            <v>5000</v>
          </cell>
          <cell r="I1030">
            <v>5900</v>
          </cell>
          <cell r="M1030" t="str">
            <v>Activos Intangibles</v>
          </cell>
          <cell r="N1030">
            <v>0</v>
          </cell>
          <cell r="O1030">
            <v>0</v>
          </cell>
          <cell r="P1030">
            <v>0</v>
          </cell>
        </row>
        <row r="1031">
          <cell r="B1031" t="str">
            <v>481650005900591</v>
          </cell>
          <cell r="C1031">
            <v>2023</v>
          </cell>
          <cell r="D1031">
            <v>20</v>
          </cell>
          <cell r="E1031">
            <v>4</v>
          </cell>
          <cell r="F1031">
            <v>8</v>
          </cell>
          <cell r="G1031">
            <v>16</v>
          </cell>
          <cell r="H1031">
            <v>5000</v>
          </cell>
          <cell r="I1031">
            <v>5900</v>
          </cell>
          <cell r="J1031">
            <v>591</v>
          </cell>
          <cell r="M1031" t="str">
            <v>Software</v>
          </cell>
          <cell r="N1031">
            <v>0</v>
          </cell>
          <cell r="O1031">
            <v>0</v>
          </cell>
          <cell r="P1031">
            <v>0</v>
          </cell>
        </row>
        <row r="1032">
          <cell r="B1032" t="str">
            <v>4816500059005911</v>
          </cell>
          <cell r="C1032">
            <v>2023</v>
          </cell>
          <cell r="D1032">
            <v>20</v>
          </cell>
          <cell r="E1032">
            <v>4</v>
          </cell>
          <cell r="F1032">
            <v>8</v>
          </cell>
          <cell r="G1032">
            <v>16</v>
          </cell>
          <cell r="H1032">
            <v>5000</v>
          </cell>
          <cell r="I1032">
            <v>5900</v>
          </cell>
          <cell r="J1032">
            <v>591</v>
          </cell>
          <cell r="K1032">
            <v>1</v>
          </cell>
          <cell r="M1032" t="str">
            <v>Software</v>
          </cell>
          <cell r="N1032">
            <v>0</v>
          </cell>
          <cell r="O1032">
            <v>0</v>
          </cell>
          <cell r="P1032">
            <v>0</v>
          </cell>
          <cell r="Q1032" t="str">
            <v>Licencia</v>
          </cell>
        </row>
        <row r="1033">
          <cell r="B1033" t="str">
            <v>4817</v>
          </cell>
          <cell r="C1033">
            <v>2023</v>
          </cell>
          <cell r="D1033">
            <v>20</v>
          </cell>
          <cell r="E1033">
            <v>4</v>
          </cell>
          <cell r="F1033">
            <v>8</v>
          </cell>
          <cell r="G1033">
            <v>17</v>
          </cell>
          <cell r="M1033" t="str">
            <v>Fortalecimiento de los Sistemas de Videovigilancia y Geolocalización.</v>
          </cell>
          <cell r="N1033">
            <v>0</v>
          </cell>
          <cell r="O1033">
            <v>0</v>
          </cell>
          <cell r="P1033">
            <v>0</v>
          </cell>
        </row>
        <row r="1034">
          <cell r="B1034" t="str">
            <v>48173000</v>
          </cell>
          <cell r="C1034">
            <v>2023</v>
          </cell>
          <cell r="D1034">
            <v>20</v>
          </cell>
          <cell r="E1034">
            <v>4</v>
          </cell>
          <cell r="F1034">
            <v>8</v>
          </cell>
          <cell r="G1034">
            <v>17</v>
          </cell>
          <cell r="H1034">
            <v>3000</v>
          </cell>
          <cell r="M1034" t="str">
            <v>Servicios Generales</v>
          </cell>
          <cell r="N1034">
            <v>0</v>
          </cell>
          <cell r="O1034">
            <v>0</v>
          </cell>
          <cell r="P1034">
            <v>0</v>
          </cell>
          <cell r="Q1034" t="str">
            <v/>
          </cell>
        </row>
        <row r="1035">
          <cell r="B1035" t="str">
            <v>481730003100</v>
          </cell>
          <cell r="C1035">
            <v>2023</v>
          </cell>
          <cell r="D1035">
            <v>20</v>
          </cell>
          <cell r="E1035">
            <v>4</v>
          </cell>
          <cell r="F1035">
            <v>8</v>
          </cell>
          <cell r="G1035">
            <v>17</v>
          </cell>
          <cell r="H1035">
            <v>3000</v>
          </cell>
          <cell r="I1035">
            <v>3100</v>
          </cell>
          <cell r="K1035" t="str">
            <v/>
          </cell>
          <cell r="M1035" t="str">
            <v>Servicios Básicos</v>
          </cell>
          <cell r="N1035">
            <v>0</v>
          </cell>
          <cell r="O1035">
            <v>0</v>
          </cell>
          <cell r="P1035">
            <v>0</v>
          </cell>
          <cell r="Q1035" t="str">
            <v/>
          </cell>
        </row>
        <row r="1036">
          <cell r="B1036" t="str">
            <v>481730003100317</v>
          </cell>
          <cell r="C1036">
            <v>2023</v>
          </cell>
          <cell r="D1036">
            <v>20</v>
          </cell>
          <cell r="E1036">
            <v>4</v>
          </cell>
          <cell r="F1036">
            <v>8</v>
          </cell>
          <cell r="G1036">
            <v>17</v>
          </cell>
          <cell r="H1036">
            <v>3000</v>
          </cell>
          <cell r="I1036">
            <v>3100</v>
          </cell>
          <cell r="J1036">
            <v>317</v>
          </cell>
          <cell r="M1036" t="str">
            <v>Servicios de acceso de internet, redes y procesamiento de información</v>
          </cell>
          <cell r="N1036">
            <v>0</v>
          </cell>
          <cell r="O1036">
            <v>0</v>
          </cell>
          <cell r="P1036">
            <v>0</v>
          </cell>
          <cell r="Q1036" t="str">
            <v/>
          </cell>
        </row>
        <row r="1037">
          <cell r="B1037" t="str">
            <v>4817300031003171</v>
          </cell>
          <cell r="C1037">
            <v>2023</v>
          </cell>
          <cell r="D1037">
            <v>20</v>
          </cell>
          <cell r="E1037">
            <v>4</v>
          </cell>
          <cell r="F1037">
            <v>8</v>
          </cell>
          <cell r="G1037">
            <v>17</v>
          </cell>
          <cell r="H1037">
            <v>3000</v>
          </cell>
          <cell r="I1037">
            <v>3100</v>
          </cell>
          <cell r="J1037">
            <v>317</v>
          </cell>
          <cell r="K1037">
            <v>1</v>
          </cell>
          <cell r="M1037" t="str">
            <v>Servicios de conducción de señales analógicas y digitales</v>
          </cell>
          <cell r="N1037">
            <v>0</v>
          </cell>
          <cell r="O1037">
            <v>0</v>
          </cell>
          <cell r="P1037">
            <v>0</v>
          </cell>
          <cell r="Q1037" t="str">
            <v>Servicio</v>
          </cell>
        </row>
        <row r="1038">
          <cell r="B1038" t="str">
            <v>4817300031003172</v>
          </cell>
          <cell r="C1038">
            <v>2023</v>
          </cell>
          <cell r="D1038">
            <v>20</v>
          </cell>
          <cell r="E1038">
            <v>4</v>
          </cell>
          <cell r="F1038">
            <v>8</v>
          </cell>
          <cell r="G1038">
            <v>17</v>
          </cell>
          <cell r="H1038">
            <v>3000</v>
          </cell>
          <cell r="I1038">
            <v>3100</v>
          </cell>
          <cell r="J1038">
            <v>317</v>
          </cell>
          <cell r="K1038">
            <v>2</v>
          </cell>
          <cell r="M1038" t="str">
            <v>Cableado estructurado</v>
          </cell>
          <cell r="N1038">
            <v>0</v>
          </cell>
          <cell r="O1038">
            <v>0</v>
          </cell>
          <cell r="P1038">
            <v>0</v>
          </cell>
          <cell r="Q1038" t="str">
            <v>Servicio</v>
          </cell>
        </row>
        <row r="1039">
          <cell r="B1039" t="str">
            <v>481730003100319</v>
          </cell>
          <cell r="C1039">
            <v>2023</v>
          </cell>
          <cell r="D1039">
            <v>20</v>
          </cell>
          <cell r="E1039">
            <v>4</v>
          </cell>
          <cell r="F1039">
            <v>8</v>
          </cell>
          <cell r="G1039">
            <v>17</v>
          </cell>
          <cell r="H1039">
            <v>3000</v>
          </cell>
          <cell r="I1039">
            <v>3100</v>
          </cell>
          <cell r="J1039">
            <v>319</v>
          </cell>
          <cell r="M1039" t="str">
            <v>Servicios integrales y otros servicios</v>
          </cell>
          <cell r="N1039">
            <v>0</v>
          </cell>
          <cell r="O1039">
            <v>0</v>
          </cell>
          <cell r="P1039">
            <v>0</v>
          </cell>
          <cell r="Q1039" t="str">
            <v/>
          </cell>
        </row>
        <row r="1040">
          <cell r="B1040" t="str">
            <v>4817300031003191</v>
          </cell>
          <cell r="C1040">
            <v>2023</v>
          </cell>
          <cell r="D1040">
            <v>20</v>
          </cell>
          <cell r="E1040">
            <v>4</v>
          </cell>
          <cell r="F1040">
            <v>8</v>
          </cell>
          <cell r="G1040">
            <v>17</v>
          </cell>
          <cell r="H1040">
            <v>3000</v>
          </cell>
          <cell r="I1040">
            <v>3100</v>
          </cell>
          <cell r="J1040">
            <v>319</v>
          </cell>
          <cell r="K1040">
            <v>1</v>
          </cell>
          <cell r="M1040" t="str">
            <v>Servicios Integrales de Telecomunicación</v>
          </cell>
          <cell r="N1040">
            <v>0</v>
          </cell>
          <cell r="O1040">
            <v>0</v>
          </cell>
          <cell r="P1040">
            <v>0</v>
          </cell>
          <cell r="Q1040" t="str">
            <v>Servicio</v>
          </cell>
        </row>
        <row r="1041">
          <cell r="B1041" t="str">
            <v>48175000</v>
          </cell>
          <cell r="C1041">
            <v>2023</v>
          </cell>
          <cell r="D1041">
            <v>20</v>
          </cell>
          <cell r="E1041">
            <v>4</v>
          </cell>
          <cell r="F1041">
            <v>8</v>
          </cell>
          <cell r="G1041">
            <v>17</v>
          </cell>
          <cell r="H1041">
            <v>5000</v>
          </cell>
          <cell r="M1041" t="str">
            <v>Bienes Muebles, Inmuebles e Intangibles</v>
          </cell>
          <cell r="N1041">
            <v>0</v>
          </cell>
          <cell r="O1041">
            <v>0</v>
          </cell>
          <cell r="P1041">
            <v>0</v>
          </cell>
          <cell r="Q1041" t="str">
            <v/>
          </cell>
        </row>
        <row r="1042">
          <cell r="B1042" t="str">
            <v>481750005100</v>
          </cell>
          <cell r="C1042">
            <v>2023</v>
          </cell>
          <cell r="D1042">
            <v>20</v>
          </cell>
          <cell r="E1042">
            <v>4</v>
          </cell>
          <cell r="F1042">
            <v>8</v>
          </cell>
          <cell r="G1042">
            <v>17</v>
          </cell>
          <cell r="H1042">
            <v>5000</v>
          </cell>
          <cell r="I1042">
            <v>5100</v>
          </cell>
          <cell r="M1042" t="str">
            <v>Mobiliario y Equipo de Administración</v>
          </cell>
          <cell r="N1042">
            <v>0</v>
          </cell>
          <cell r="O1042">
            <v>0</v>
          </cell>
          <cell r="P1042">
            <v>0</v>
          </cell>
          <cell r="Q1042" t="str">
            <v/>
          </cell>
        </row>
        <row r="1043">
          <cell r="B1043" t="str">
            <v>481750005100515</v>
          </cell>
          <cell r="C1043">
            <v>2023</v>
          </cell>
          <cell r="D1043">
            <v>20</v>
          </cell>
          <cell r="E1043">
            <v>4</v>
          </cell>
          <cell r="F1043">
            <v>8</v>
          </cell>
          <cell r="G1043">
            <v>17</v>
          </cell>
          <cell r="H1043">
            <v>5000</v>
          </cell>
          <cell r="I1043">
            <v>5100</v>
          </cell>
          <cell r="J1043">
            <v>515</v>
          </cell>
          <cell r="M1043" t="str">
            <v>Equipo de cómputo y de tecnologías de la información</v>
          </cell>
          <cell r="N1043">
            <v>0</v>
          </cell>
          <cell r="O1043">
            <v>0</v>
          </cell>
          <cell r="P1043">
            <v>0</v>
          </cell>
          <cell r="Q1043" t="str">
            <v/>
          </cell>
        </row>
        <row r="1044">
          <cell r="B1044" t="str">
            <v>4817500051005151</v>
          </cell>
          <cell r="C1044">
            <v>2023</v>
          </cell>
          <cell r="D1044">
            <v>20</v>
          </cell>
          <cell r="E1044">
            <v>4</v>
          </cell>
          <cell r="F1044">
            <v>8</v>
          </cell>
          <cell r="G1044">
            <v>17</v>
          </cell>
          <cell r="H1044">
            <v>5000</v>
          </cell>
          <cell r="I1044">
            <v>5100</v>
          </cell>
          <cell r="J1044">
            <v>515</v>
          </cell>
          <cell r="K1044">
            <v>1</v>
          </cell>
          <cell r="M1044" t="str">
            <v>Computadora de escritorio</v>
          </cell>
          <cell r="N1044">
            <v>0</v>
          </cell>
          <cell r="O1044">
            <v>0</v>
          </cell>
          <cell r="P1044">
            <v>0</v>
          </cell>
          <cell r="Q1044" t="str">
            <v>Pieza</v>
          </cell>
        </row>
        <row r="1045">
          <cell r="B1045" t="str">
            <v>4817500051005152</v>
          </cell>
          <cell r="C1045">
            <v>2023</v>
          </cell>
          <cell r="D1045">
            <v>20</v>
          </cell>
          <cell r="E1045">
            <v>4</v>
          </cell>
          <cell r="F1045">
            <v>8</v>
          </cell>
          <cell r="G1045">
            <v>17</v>
          </cell>
          <cell r="H1045">
            <v>5000</v>
          </cell>
          <cell r="I1045">
            <v>5100</v>
          </cell>
          <cell r="J1045">
            <v>515</v>
          </cell>
          <cell r="K1045">
            <v>2</v>
          </cell>
          <cell r="M1045" t="str">
            <v>Computadora portátil</v>
          </cell>
          <cell r="N1045">
            <v>0</v>
          </cell>
          <cell r="O1045">
            <v>0</v>
          </cell>
          <cell r="P1045">
            <v>0</v>
          </cell>
          <cell r="Q1045" t="str">
            <v>Pieza</v>
          </cell>
        </row>
        <row r="1046">
          <cell r="B1046" t="str">
            <v>4817500051005153</v>
          </cell>
          <cell r="C1046">
            <v>2023</v>
          </cell>
          <cell r="D1046">
            <v>20</v>
          </cell>
          <cell r="E1046">
            <v>4</v>
          </cell>
          <cell r="F1046">
            <v>8</v>
          </cell>
          <cell r="G1046">
            <v>17</v>
          </cell>
          <cell r="H1046">
            <v>5000</v>
          </cell>
          <cell r="I1046">
            <v>5100</v>
          </cell>
          <cell r="J1046">
            <v>515</v>
          </cell>
          <cell r="K1046">
            <v>3</v>
          </cell>
          <cell r="M1046" t="str">
            <v>Servidor de cómputo</v>
          </cell>
          <cell r="N1046">
            <v>0</v>
          </cell>
          <cell r="O1046">
            <v>0</v>
          </cell>
          <cell r="P1046">
            <v>0</v>
          </cell>
          <cell r="Q1046" t="str">
            <v>Pieza</v>
          </cell>
        </row>
        <row r="1047">
          <cell r="B1047" t="str">
            <v>4817500051005154</v>
          </cell>
          <cell r="C1047">
            <v>2023</v>
          </cell>
          <cell r="D1047">
            <v>20</v>
          </cell>
          <cell r="E1047">
            <v>4</v>
          </cell>
          <cell r="F1047">
            <v>8</v>
          </cell>
          <cell r="G1047">
            <v>17</v>
          </cell>
          <cell r="H1047">
            <v>5000</v>
          </cell>
          <cell r="I1047">
            <v>5100</v>
          </cell>
          <cell r="J1047">
            <v>515</v>
          </cell>
          <cell r="K1047">
            <v>4</v>
          </cell>
          <cell r="M1047" t="str">
            <v>Sistema de grabación y almacenamiento de video</v>
          </cell>
          <cell r="N1047">
            <v>0</v>
          </cell>
          <cell r="O1047">
            <v>0</v>
          </cell>
          <cell r="P1047">
            <v>0</v>
          </cell>
          <cell r="Q1047" t="str">
            <v>Pieza</v>
          </cell>
        </row>
        <row r="1048">
          <cell r="B1048" t="str">
            <v>4817500051005155</v>
          </cell>
          <cell r="C1048">
            <v>2023</v>
          </cell>
          <cell r="D1048">
            <v>20</v>
          </cell>
          <cell r="E1048">
            <v>4</v>
          </cell>
          <cell r="F1048">
            <v>8</v>
          </cell>
          <cell r="G1048">
            <v>17</v>
          </cell>
          <cell r="H1048">
            <v>5000</v>
          </cell>
          <cell r="I1048">
            <v>5100</v>
          </cell>
          <cell r="J1048">
            <v>515</v>
          </cell>
          <cell r="K1048">
            <v>5</v>
          </cell>
          <cell r="M1048" t="str">
            <v>Unidad de protección y respaldo de energía (UPS)</v>
          </cell>
          <cell r="N1048">
            <v>0</v>
          </cell>
          <cell r="O1048">
            <v>0</v>
          </cell>
          <cell r="P1048">
            <v>0</v>
          </cell>
          <cell r="Q1048" t="str">
            <v>Pieza</v>
          </cell>
        </row>
        <row r="1049">
          <cell r="B1049" t="str">
            <v>481750005100519</v>
          </cell>
          <cell r="C1049">
            <v>2023</v>
          </cell>
          <cell r="D1049">
            <v>20</v>
          </cell>
          <cell r="E1049">
            <v>4</v>
          </cell>
          <cell r="F1049">
            <v>8</v>
          </cell>
          <cell r="G1049">
            <v>17</v>
          </cell>
          <cell r="H1049">
            <v>5000</v>
          </cell>
          <cell r="I1049">
            <v>5100</v>
          </cell>
          <cell r="J1049">
            <v>519</v>
          </cell>
          <cell r="M1049" t="str">
            <v>Otros mobiliarios y equipos de administración</v>
          </cell>
          <cell r="N1049">
            <v>0</v>
          </cell>
          <cell r="O1049">
            <v>0</v>
          </cell>
          <cell r="P1049">
            <v>0</v>
          </cell>
          <cell r="Q1049" t="str">
            <v/>
          </cell>
        </row>
        <row r="1050">
          <cell r="B1050" t="str">
            <v>4817500051005191</v>
          </cell>
          <cell r="C1050">
            <v>2023</v>
          </cell>
          <cell r="D1050">
            <v>20</v>
          </cell>
          <cell r="E1050">
            <v>4</v>
          </cell>
          <cell r="F1050">
            <v>8</v>
          </cell>
          <cell r="G1050">
            <v>17</v>
          </cell>
          <cell r="H1050">
            <v>5000</v>
          </cell>
          <cell r="I1050">
            <v>5100</v>
          </cell>
          <cell r="J1050">
            <v>519</v>
          </cell>
          <cell r="K1050">
            <v>1</v>
          </cell>
          <cell r="M1050" t="str">
            <v>Circuito Cerrado de Televisión (CCTV)</v>
          </cell>
          <cell r="N1050">
            <v>0</v>
          </cell>
          <cell r="O1050">
            <v>0</v>
          </cell>
          <cell r="P1050">
            <v>0</v>
          </cell>
          <cell r="Q1050" t="str">
            <v>Pieza</v>
          </cell>
        </row>
        <row r="1051">
          <cell r="B1051" t="str">
            <v>481750005600</v>
          </cell>
          <cell r="C1051">
            <v>2023</v>
          </cell>
          <cell r="D1051">
            <v>20</v>
          </cell>
          <cell r="E1051">
            <v>4</v>
          </cell>
          <cell r="F1051">
            <v>8</v>
          </cell>
          <cell r="G1051">
            <v>17</v>
          </cell>
          <cell r="H1051">
            <v>5000</v>
          </cell>
          <cell r="I1051">
            <v>5600</v>
          </cell>
          <cell r="M1051" t="str">
            <v>Maquinaria, Otros Equipos y Herramientas</v>
          </cell>
          <cell r="N1051">
            <v>0</v>
          </cell>
          <cell r="O1051">
            <v>0</v>
          </cell>
          <cell r="P1051">
            <v>0</v>
          </cell>
          <cell r="Q1051" t="str">
            <v/>
          </cell>
        </row>
        <row r="1052">
          <cell r="B1052" t="str">
            <v>481750005600565</v>
          </cell>
          <cell r="C1052">
            <v>2023</v>
          </cell>
          <cell r="D1052">
            <v>20</v>
          </cell>
          <cell r="E1052">
            <v>4</v>
          </cell>
          <cell r="F1052">
            <v>8</v>
          </cell>
          <cell r="G1052">
            <v>17</v>
          </cell>
          <cell r="H1052">
            <v>5000</v>
          </cell>
          <cell r="I1052">
            <v>5600</v>
          </cell>
          <cell r="J1052">
            <v>565</v>
          </cell>
          <cell r="M1052" t="str">
            <v>Equipo de comunicación y telecomunicación</v>
          </cell>
          <cell r="N1052">
            <v>0</v>
          </cell>
          <cell r="O1052">
            <v>0</v>
          </cell>
          <cell r="P1052">
            <v>0</v>
          </cell>
          <cell r="Q1052" t="str">
            <v/>
          </cell>
        </row>
        <row r="1053">
          <cell r="B1053" t="str">
            <v>4817500056005651</v>
          </cell>
          <cell r="C1053">
            <v>2023</v>
          </cell>
          <cell r="D1053">
            <v>20</v>
          </cell>
          <cell r="E1053">
            <v>4</v>
          </cell>
          <cell r="F1053">
            <v>8</v>
          </cell>
          <cell r="G1053">
            <v>17</v>
          </cell>
          <cell r="H1053">
            <v>5000</v>
          </cell>
          <cell r="I1053">
            <v>5600</v>
          </cell>
          <cell r="J1053">
            <v>565</v>
          </cell>
          <cell r="K1053">
            <v>1</v>
          </cell>
          <cell r="M1053" t="str">
            <v>Cámara IP</v>
          </cell>
          <cell r="N1053">
            <v>0</v>
          </cell>
          <cell r="O1053">
            <v>0</v>
          </cell>
          <cell r="P1053">
            <v>0</v>
          </cell>
          <cell r="Q1053" t="str">
            <v>Pieza</v>
          </cell>
        </row>
        <row r="1054">
          <cell r="B1054" t="str">
            <v>481750005600566</v>
          </cell>
          <cell r="C1054">
            <v>2023</v>
          </cell>
          <cell r="D1054">
            <v>20</v>
          </cell>
          <cell r="E1054">
            <v>4</v>
          </cell>
          <cell r="F1054">
            <v>8</v>
          </cell>
          <cell r="G1054">
            <v>17</v>
          </cell>
          <cell r="H1054">
            <v>5000</v>
          </cell>
          <cell r="I1054">
            <v>5600</v>
          </cell>
          <cell r="J1054">
            <v>566</v>
          </cell>
          <cell r="M1054" t="str">
            <v>Equipos de generación eléctrica, aparatos y accesorios eléctricos</v>
          </cell>
          <cell r="N1054">
            <v>0</v>
          </cell>
          <cell r="O1054">
            <v>0</v>
          </cell>
          <cell r="P1054">
            <v>0</v>
          </cell>
          <cell r="Q1054" t="str">
            <v/>
          </cell>
        </row>
        <row r="1055">
          <cell r="B1055" t="str">
            <v>4817500056005661</v>
          </cell>
          <cell r="C1055">
            <v>2023</v>
          </cell>
          <cell r="D1055">
            <v>20</v>
          </cell>
          <cell r="E1055">
            <v>4</v>
          </cell>
          <cell r="F1055">
            <v>8</v>
          </cell>
          <cell r="G1055">
            <v>17</v>
          </cell>
          <cell r="H1055">
            <v>5000</v>
          </cell>
          <cell r="I1055">
            <v>5600</v>
          </cell>
          <cell r="J1055">
            <v>566</v>
          </cell>
          <cell r="K1055">
            <v>1</v>
          </cell>
          <cell r="M1055" t="str">
            <v>Equipo de protección contra descargas atmosféricas (Sistema de Tierras Físicas y Apartarrayos)</v>
          </cell>
          <cell r="N1055">
            <v>0</v>
          </cell>
          <cell r="O1055">
            <v>0</v>
          </cell>
          <cell r="P1055">
            <v>0</v>
          </cell>
          <cell r="Q1055" t="str">
            <v>Pieza</v>
          </cell>
        </row>
        <row r="1056">
          <cell r="B1056" t="str">
            <v>4818</v>
          </cell>
          <cell r="C1056">
            <v>2023</v>
          </cell>
          <cell r="D1056">
            <v>20</v>
          </cell>
          <cell r="E1056">
            <v>4</v>
          </cell>
          <cell r="F1056">
            <v>8</v>
          </cell>
          <cell r="G1056">
            <v>18</v>
          </cell>
          <cell r="M1056" t="str">
            <v xml:space="preserve">Red Nacional de Radiocomunicación </v>
          </cell>
          <cell r="N1056">
            <v>6000000</v>
          </cell>
          <cell r="O1056">
            <v>0</v>
          </cell>
          <cell r="P1056">
            <v>6000000</v>
          </cell>
        </row>
        <row r="1057">
          <cell r="B1057" t="str">
            <v>48182000</v>
          </cell>
          <cell r="C1057">
            <v>2023</v>
          </cell>
          <cell r="D1057">
            <v>20</v>
          </cell>
          <cell r="E1057">
            <v>4</v>
          </cell>
          <cell r="F1057">
            <v>8</v>
          </cell>
          <cell r="G1057">
            <v>18</v>
          </cell>
          <cell r="H1057">
            <v>2000</v>
          </cell>
          <cell r="M1057" t="str">
            <v>Materiales y Suministros</v>
          </cell>
          <cell r="N1057">
            <v>0</v>
          </cell>
          <cell r="O1057">
            <v>0</v>
          </cell>
          <cell r="P1057">
            <v>0</v>
          </cell>
          <cell r="Q1057" t="str">
            <v/>
          </cell>
        </row>
        <row r="1058">
          <cell r="B1058" t="str">
            <v>481820002100</v>
          </cell>
          <cell r="C1058">
            <v>2023</v>
          </cell>
          <cell r="D1058">
            <v>20</v>
          </cell>
          <cell r="E1058">
            <v>4</v>
          </cell>
          <cell r="F1058">
            <v>8</v>
          </cell>
          <cell r="G1058">
            <v>18</v>
          </cell>
          <cell r="H1058">
            <v>2000</v>
          </cell>
          <cell r="I1058">
            <v>2100</v>
          </cell>
          <cell r="M1058" t="str">
            <v>Materiales de Administración, Emisión de Documentos y Artículos Oficiales</v>
          </cell>
          <cell r="N1058">
            <v>0</v>
          </cell>
          <cell r="O1058">
            <v>0</v>
          </cell>
          <cell r="P1058">
            <v>0</v>
          </cell>
          <cell r="Q1058" t="str">
            <v/>
          </cell>
        </row>
        <row r="1059">
          <cell r="B1059" t="str">
            <v>481820002100214</v>
          </cell>
          <cell r="C1059">
            <v>2023</v>
          </cell>
          <cell r="D1059">
            <v>20</v>
          </cell>
          <cell r="E1059">
            <v>4</v>
          </cell>
          <cell r="F1059">
            <v>8</v>
          </cell>
          <cell r="G1059">
            <v>18</v>
          </cell>
          <cell r="H1059">
            <v>2000</v>
          </cell>
          <cell r="I1059">
            <v>2100</v>
          </cell>
          <cell r="J1059">
            <v>214</v>
          </cell>
          <cell r="M1059" t="str">
            <v>Materiales, útiles y equipos menores de tecnologías de la información y comunicaciones</v>
          </cell>
          <cell r="N1059">
            <v>0</v>
          </cell>
          <cell r="O1059">
            <v>0</v>
          </cell>
          <cell r="P1059">
            <v>0</v>
          </cell>
          <cell r="Q1059" t="str">
            <v/>
          </cell>
        </row>
        <row r="1060">
          <cell r="B1060" t="str">
            <v>4818200021002141</v>
          </cell>
          <cell r="C1060">
            <v>2023</v>
          </cell>
          <cell r="D1060">
            <v>20</v>
          </cell>
          <cell r="E1060">
            <v>4</v>
          </cell>
          <cell r="F1060">
            <v>8</v>
          </cell>
          <cell r="G1060">
            <v>18</v>
          </cell>
          <cell r="H1060">
            <v>2000</v>
          </cell>
          <cell r="I1060">
            <v>2100</v>
          </cell>
          <cell r="J1060">
            <v>214</v>
          </cell>
          <cell r="K1060">
            <v>1</v>
          </cell>
          <cell r="M1060" t="str">
            <v>Materiales y útiles para el procesamiento en equipos y bienes informáticos</v>
          </cell>
          <cell r="N1060">
            <v>0</v>
          </cell>
          <cell r="O1060">
            <v>0</v>
          </cell>
          <cell r="P1060">
            <v>0</v>
          </cell>
          <cell r="Q1060" t="str">
            <v>Lote</v>
          </cell>
        </row>
        <row r="1061">
          <cell r="B1061" t="str">
            <v>48183000</v>
          </cell>
          <cell r="C1061">
            <v>2023</v>
          </cell>
          <cell r="D1061">
            <v>20</v>
          </cell>
          <cell r="E1061">
            <v>4</v>
          </cell>
          <cell r="F1061">
            <v>8</v>
          </cell>
          <cell r="G1061">
            <v>18</v>
          </cell>
          <cell r="H1061">
            <v>3000</v>
          </cell>
          <cell r="M1061" t="str">
            <v>Servicios Generales</v>
          </cell>
          <cell r="N1061">
            <v>0</v>
          </cell>
          <cell r="O1061">
            <v>0</v>
          </cell>
          <cell r="P1061">
            <v>0</v>
          </cell>
          <cell r="Q1061" t="str">
            <v/>
          </cell>
        </row>
        <row r="1062">
          <cell r="B1062" t="str">
            <v>481830003100</v>
          </cell>
          <cell r="C1062">
            <v>2023</v>
          </cell>
          <cell r="D1062">
            <v>20</v>
          </cell>
          <cell r="E1062">
            <v>4</v>
          </cell>
          <cell r="F1062">
            <v>8</v>
          </cell>
          <cell r="G1062">
            <v>18</v>
          </cell>
          <cell r="H1062">
            <v>3000</v>
          </cell>
          <cell r="I1062">
            <v>3100</v>
          </cell>
          <cell r="M1062" t="str">
            <v>Servicios Básicos</v>
          </cell>
          <cell r="N1062">
            <v>0</v>
          </cell>
          <cell r="O1062">
            <v>0</v>
          </cell>
          <cell r="P1062">
            <v>0</v>
          </cell>
          <cell r="Q1062" t="str">
            <v/>
          </cell>
        </row>
        <row r="1063">
          <cell r="B1063" t="str">
            <v>481830003100317</v>
          </cell>
          <cell r="C1063">
            <v>2023</v>
          </cell>
          <cell r="D1063">
            <v>20</v>
          </cell>
          <cell r="E1063">
            <v>4</v>
          </cell>
          <cell r="F1063">
            <v>8</v>
          </cell>
          <cell r="G1063">
            <v>18</v>
          </cell>
          <cell r="H1063">
            <v>3000</v>
          </cell>
          <cell r="I1063">
            <v>3100</v>
          </cell>
          <cell r="J1063">
            <v>317</v>
          </cell>
          <cell r="M1063" t="str">
            <v>Servicios de acceso de internet, redes y procesamiento de información</v>
          </cell>
          <cell r="N1063">
            <v>0</v>
          </cell>
          <cell r="O1063">
            <v>0</v>
          </cell>
          <cell r="P1063">
            <v>0</v>
          </cell>
          <cell r="Q1063" t="str">
            <v/>
          </cell>
        </row>
        <row r="1064">
          <cell r="B1064" t="str">
            <v>4818300031003171</v>
          </cell>
          <cell r="C1064">
            <v>2023</v>
          </cell>
          <cell r="D1064">
            <v>20</v>
          </cell>
          <cell r="E1064">
            <v>4</v>
          </cell>
          <cell r="F1064">
            <v>8</v>
          </cell>
          <cell r="G1064">
            <v>18</v>
          </cell>
          <cell r="H1064">
            <v>3000</v>
          </cell>
          <cell r="I1064">
            <v>3100</v>
          </cell>
          <cell r="J1064">
            <v>317</v>
          </cell>
          <cell r="K1064">
            <v>1</v>
          </cell>
          <cell r="M1064" t="str">
            <v>Servicios de conducción de señales analógicas y digitales</v>
          </cell>
          <cell r="N1064">
            <v>0</v>
          </cell>
          <cell r="O1064">
            <v>0</v>
          </cell>
          <cell r="P1064">
            <v>0</v>
          </cell>
          <cell r="Q1064" t="str">
            <v>Servicio</v>
          </cell>
        </row>
        <row r="1065">
          <cell r="B1065" t="str">
            <v>481830003300</v>
          </cell>
          <cell r="C1065">
            <v>2023</v>
          </cell>
          <cell r="D1065">
            <v>20</v>
          </cell>
          <cell r="E1065">
            <v>4</v>
          </cell>
          <cell r="F1065">
            <v>8</v>
          </cell>
          <cell r="G1065">
            <v>18</v>
          </cell>
          <cell r="H1065">
            <v>3000</v>
          </cell>
          <cell r="I1065">
            <v>3300</v>
          </cell>
          <cell r="M1065" t="str">
            <v>Servicios Profesionales, Científicos, Técnicos y Otros Servicios</v>
          </cell>
          <cell r="N1065">
            <v>0</v>
          </cell>
          <cell r="O1065">
            <v>0</v>
          </cell>
          <cell r="P1065">
            <v>0</v>
          </cell>
          <cell r="Q1065" t="str">
            <v/>
          </cell>
        </row>
        <row r="1066">
          <cell r="B1066" t="str">
            <v>481830003300333</v>
          </cell>
          <cell r="C1066">
            <v>2023</v>
          </cell>
          <cell r="D1066">
            <v>20</v>
          </cell>
          <cell r="E1066">
            <v>4</v>
          </cell>
          <cell r="F1066">
            <v>8</v>
          </cell>
          <cell r="G1066">
            <v>18</v>
          </cell>
          <cell r="H1066">
            <v>3000</v>
          </cell>
          <cell r="I1066">
            <v>3300</v>
          </cell>
          <cell r="J1066">
            <v>333</v>
          </cell>
          <cell r="M1066" t="str">
            <v>Servicios de consultoría administrativa, procesos, técnica y en tecnologías de la información</v>
          </cell>
          <cell r="N1066">
            <v>0</v>
          </cell>
          <cell r="O1066">
            <v>0</v>
          </cell>
          <cell r="P1066">
            <v>0</v>
          </cell>
          <cell r="Q1066" t="str">
            <v/>
          </cell>
        </row>
        <row r="1067">
          <cell r="B1067" t="str">
            <v>4818300033003331</v>
          </cell>
          <cell r="C1067">
            <v>2023</v>
          </cell>
          <cell r="D1067">
            <v>20</v>
          </cell>
          <cell r="E1067">
            <v>4</v>
          </cell>
          <cell r="F1067">
            <v>8</v>
          </cell>
          <cell r="G1067">
            <v>18</v>
          </cell>
          <cell r="H1067">
            <v>3000</v>
          </cell>
          <cell r="I1067">
            <v>3300</v>
          </cell>
          <cell r="J1067">
            <v>333</v>
          </cell>
          <cell r="K1067">
            <v>1</v>
          </cell>
          <cell r="M1067" t="str">
            <v>Servicios de desarrollo de aplicaciones informáticas y servicio de instalación de software</v>
          </cell>
          <cell r="N1067">
            <v>0</v>
          </cell>
          <cell r="O1067">
            <v>0</v>
          </cell>
          <cell r="P1067">
            <v>0</v>
          </cell>
          <cell r="Q1067" t="str">
            <v>Servicio</v>
          </cell>
        </row>
        <row r="1068">
          <cell r="B1068" t="str">
            <v>481830003500</v>
          </cell>
          <cell r="C1068">
            <v>2023</v>
          </cell>
          <cell r="D1068">
            <v>20</v>
          </cell>
          <cell r="E1068">
            <v>4</v>
          </cell>
          <cell r="F1068">
            <v>8</v>
          </cell>
          <cell r="G1068">
            <v>18</v>
          </cell>
          <cell r="H1068">
            <v>3000</v>
          </cell>
          <cell r="I1068">
            <v>3500</v>
          </cell>
          <cell r="M1068" t="str">
            <v>Servicios de Instalación, Reparación, Mantenimiento y Conservación</v>
          </cell>
          <cell r="N1068">
            <v>0</v>
          </cell>
          <cell r="O1068">
            <v>0</v>
          </cell>
          <cell r="P1068">
            <v>0</v>
          </cell>
          <cell r="Q1068" t="str">
            <v/>
          </cell>
        </row>
        <row r="1069">
          <cell r="B1069" t="str">
            <v>481830003500357</v>
          </cell>
          <cell r="C1069">
            <v>2023</v>
          </cell>
          <cell r="D1069">
            <v>20</v>
          </cell>
          <cell r="E1069">
            <v>4</v>
          </cell>
          <cell r="F1069">
            <v>8</v>
          </cell>
          <cell r="G1069">
            <v>18</v>
          </cell>
          <cell r="H1069">
            <v>3000</v>
          </cell>
          <cell r="I1069">
            <v>3500</v>
          </cell>
          <cell r="J1069">
            <v>357</v>
          </cell>
          <cell r="M1069" t="str">
            <v>Instalación, reparación y mantenimiento de maquinaria, otros equipos y herramienta</v>
          </cell>
          <cell r="N1069">
            <v>0</v>
          </cell>
          <cell r="O1069">
            <v>0</v>
          </cell>
          <cell r="P1069">
            <v>0</v>
          </cell>
          <cell r="Q1069" t="str">
            <v/>
          </cell>
        </row>
        <row r="1070">
          <cell r="B1070" t="str">
            <v>4818300035003571</v>
          </cell>
          <cell r="C1070">
            <v>2023</v>
          </cell>
          <cell r="D1070">
            <v>20</v>
          </cell>
          <cell r="E1070">
            <v>4</v>
          </cell>
          <cell r="F1070">
            <v>8</v>
          </cell>
          <cell r="G1070">
            <v>18</v>
          </cell>
          <cell r="H1070">
            <v>3000</v>
          </cell>
          <cell r="I1070">
            <v>3500</v>
          </cell>
          <cell r="J1070">
            <v>357</v>
          </cell>
          <cell r="K1070">
            <v>1</v>
          </cell>
          <cell r="M1070" t="str">
            <v>Mantenimiento a aires acondicionados</v>
          </cell>
          <cell r="N1070">
            <v>0</v>
          </cell>
          <cell r="O1070">
            <v>0</v>
          </cell>
          <cell r="P1070">
            <v>0</v>
          </cell>
          <cell r="Q1070" t="str">
            <v>Servicio</v>
          </cell>
        </row>
        <row r="1071">
          <cell r="B1071" t="str">
            <v>48185000</v>
          </cell>
          <cell r="C1071">
            <v>2023</v>
          </cell>
          <cell r="D1071">
            <v>20</v>
          </cell>
          <cell r="E1071">
            <v>4</v>
          </cell>
          <cell r="F1071">
            <v>8</v>
          </cell>
          <cell r="G1071">
            <v>18</v>
          </cell>
          <cell r="H1071">
            <v>5000</v>
          </cell>
          <cell r="M1071" t="str">
            <v>Bienes Muebles, Inmuebles e Intangibles</v>
          </cell>
          <cell r="N1071">
            <v>6000000</v>
          </cell>
          <cell r="O1071">
            <v>0</v>
          </cell>
          <cell r="P1071">
            <v>6000000</v>
          </cell>
          <cell r="Q1071" t="str">
            <v/>
          </cell>
        </row>
        <row r="1072">
          <cell r="B1072" t="str">
            <v>481850005100</v>
          </cell>
          <cell r="C1072">
            <v>2023</v>
          </cell>
          <cell r="D1072">
            <v>20</v>
          </cell>
          <cell r="E1072">
            <v>4</v>
          </cell>
          <cell r="F1072">
            <v>8</v>
          </cell>
          <cell r="G1072">
            <v>18</v>
          </cell>
          <cell r="H1072">
            <v>5000</v>
          </cell>
          <cell r="I1072">
            <v>5100</v>
          </cell>
          <cell r="M1072" t="str">
            <v>Mobiliario y Equipo de Administración</v>
          </cell>
          <cell r="N1072">
            <v>0</v>
          </cell>
          <cell r="O1072">
            <v>0</v>
          </cell>
          <cell r="P1072">
            <v>0</v>
          </cell>
          <cell r="Q1072" t="str">
            <v/>
          </cell>
        </row>
        <row r="1073">
          <cell r="B1073" t="str">
            <v>481850005100515</v>
          </cell>
          <cell r="C1073">
            <v>2023</v>
          </cell>
          <cell r="D1073">
            <v>20</v>
          </cell>
          <cell r="E1073">
            <v>4</v>
          </cell>
          <cell r="F1073">
            <v>8</v>
          </cell>
          <cell r="G1073">
            <v>18</v>
          </cell>
          <cell r="H1073">
            <v>5000</v>
          </cell>
          <cell r="I1073">
            <v>5100</v>
          </cell>
          <cell r="J1073">
            <v>515</v>
          </cell>
          <cell r="M1073" t="str">
            <v>Equipo de cómputo y de tecnologías de la información</v>
          </cell>
          <cell r="N1073">
            <v>0</v>
          </cell>
          <cell r="O1073">
            <v>0</v>
          </cell>
          <cell r="P1073">
            <v>0</v>
          </cell>
          <cell r="Q1073" t="str">
            <v/>
          </cell>
        </row>
        <row r="1074">
          <cell r="B1074" t="str">
            <v>4818500051005151</v>
          </cell>
          <cell r="C1074">
            <v>2023</v>
          </cell>
          <cell r="D1074">
            <v>20</v>
          </cell>
          <cell r="E1074">
            <v>4</v>
          </cell>
          <cell r="F1074">
            <v>8</v>
          </cell>
          <cell r="G1074">
            <v>18</v>
          </cell>
          <cell r="H1074">
            <v>5000</v>
          </cell>
          <cell r="I1074">
            <v>5100</v>
          </cell>
          <cell r="J1074">
            <v>515</v>
          </cell>
          <cell r="K1074">
            <v>1</v>
          </cell>
          <cell r="M1074" t="str">
            <v>Computadora de escritorio</v>
          </cell>
          <cell r="N1074">
            <v>0</v>
          </cell>
          <cell r="O1074">
            <v>0</v>
          </cell>
          <cell r="P1074">
            <v>0</v>
          </cell>
          <cell r="Q1074" t="str">
            <v>Pieza</v>
          </cell>
        </row>
        <row r="1075">
          <cell r="B1075" t="str">
            <v>4818500051005152</v>
          </cell>
          <cell r="C1075">
            <v>2023</v>
          </cell>
          <cell r="D1075">
            <v>20</v>
          </cell>
          <cell r="E1075">
            <v>4</v>
          </cell>
          <cell r="F1075">
            <v>8</v>
          </cell>
          <cell r="G1075">
            <v>18</v>
          </cell>
          <cell r="H1075">
            <v>5000</v>
          </cell>
          <cell r="I1075">
            <v>5100</v>
          </cell>
          <cell r="J1075">
            <v>515</v>
          </cell>
          <cell r="K1075">
            <v>2</v>
          </cell>
          <cell r="M1075" t="str">
            <v>Computadora portátil</v>
          </cell>
          <cell r="N1075">
            <v>0</v>
          </cell>
          <cell r="O1075">
            <v>0</v>
          </cell>
          <cell r="P1075">
            <v>0</v>
          </cell>
          <cell r="Q1075" t="str">
            <v>Pieza</v>
          </cell>
        </row>
        <row r="1076">
          <cell r="B1076" t="str">
            <v>4818500051005153</v>
          </cell>
          <cell r="C1076">
            <v>2023</v>
          </cell>
          <cell r="D1076">
            <v>20</v>
          </cell>
          <cell r="E1076">
            <v>4</v>
          </cell>
          <cell r="F1076">
            <v>8</v>
          </cell>
          <cell r="G1076">
            <v>18</v>
          </cell>
          <cell r="H1076">
            <v>5000</v>
          </cell>
          <cell r="I1076">
            <v>5100</v>
          </cell>
          <cell r="J1076">
            <v>515</v>
          </cell>
          <cell r="K1076">
            <v>3</v>
          </cell>
          <cell r="M1076" t="str">
            <v>Servidor de cómputo</v>
          </cell>
          <cell r="N1076">
            <v>0</v>
          </cell>
          <cell r="O1076">
            <v>0</v>
          </cell>
          <cell r="P1076">
            <v>0</v>
          </cell>
          <cell r="Q1076" t="str">
            <v>Pieza</v>
          </cell>
        </row>
        <row r="1077">
          <cell r="B1077" t="str">
            <v>481850005600</v>
          </cell>
          <cell r="C1077">
            <v>2023</v>
          </cell>
          <cell r="D1077">
            <v>20</v>
          </cell>
          <cell r="E1077">
            <v>4</v>
          </cell>
          <cell r="F1077">
            <v>8</v>
          </cell>
          <cell r="G1077">
            <v>18</v>
          </cell>
          <cell r="H1077">
            <v>5000</v>
          </cell>
          <cell r="I1077">
            <v>5600</v>
          </cell>
          <cell r="M1077" t="str">
            <v>Maquinaria, Otros Equipos y Herramientas</v>
          </cell>
          <cell r="N1077">
            <v>6000000</v>
          </cell>
          <cell r="O1077">
            <v>0</v>
          </cell>
          <cell r="P1077">
            <v>6000000</v>
          </cell>
          <cell r="Q1077" t="str">
            <v/>
          </cell>
        </row>
        <row r="1078">
          <cell r="B1078" t="str">
            <v>481850005600565</v>
          </cell>
          <cell r="C1078">
            <v>2023</v>
          </cell>
          <cell r="D1078">
            <v>20</v>
          </cell>
          <cell r="E1078">
            <v>4</v>
          </cell>
          <cell r="F1078">
            <v>8</v>
          </cell>
          <cell r="G1078">
            <v>18</v>
          </cell>
          <cell r="H1078">
            <v>5000</v>
          </cell>
          <cell r="I1078">
            <v>5600</v>
          </cell>
          <cell r="J1078">
            <v>565</v>
          </cell>
          <cell r="M1078" t="str">
            <v>Equipo de comunicación y telecomunicación</v>
          </cell>
          <cell r="N1078">
            <v>6000000</v>
          </cell>
          <cell r="O1078">
            <v>0</v>
          </cell>
          <cell r="P1078">
            <v>6000000</v>
          </cell>
          <cell r="Q1078" t="str">
            <v/>
          </cell>
        </row>
        <row r="1079">
          <cell r="B1079" t="str">
            <v>4818500056005651</v>
          </cell>
          <cell r="C1079">
            <v>2023</v>
          </cell>
          <cell r="D1079">
            <v>20</v>
          </cell>
          <cell r="E1079">
            <v>4</v>
          </cell>
          <cell r="F1079">
            <v>8</v>
          </cell>
          <cell r="G1079">
            <v>18</v>
          </cell>
          <cell r="H1079">
            <v>5000</v>
          </cell>
          <cell r="I1079">
            <v>5600</v>
          </cell>
          <cell r="J1079">
            <v>565</v>
          </cell>
          <cell r="K1079">
            <v>1</v>
          </cell>
          <cell r="M1079" t="str">
            <v>Torre de radiocomunicación</v>
          </cell>
          <cell r="N1079">
            <v>0</v>
          </cell>
          <cell r="O1079">
            <v>0</v>
          </cell>
          <cell r="P1079">
            <v>0</v>
          </cell>
          <cell r="Q1079" t="str">
            <v>Pieza</v>
          </cell>
        </row>
        <row r="1080">
          <cell r="B1080" t="str">
            <v>4818500056005655</v>
          </cell>
          <cell r="C1080">
            <v>2023</v>
          </cell>
          <cell r="D1080">
            <v>20</v>
          </cell>
          <cell r="E1080">
            <v>4</v>
          </cell>
          <cell r="F1080">
            <v>8</v>
          </cell>
          <cell r="G1080">
            <v>18</v>
          </cell>
          <cell r="H1080">
            <v>5000</v>
          </cell>
          <cell r="I1080">
            <v>5600</v>
          </cell>
          <cell r="J1080">
            <v>565</v>
          </cell>
          <cell r="K1080">
            <v>5</v>
          </cell>
          <cell r="M1080" t="str">
            <v>Radio portátil</v>
          </cell>
          <cell r="N1080">
            <v>6000000</v>
          </cell>
          <cell r="O1080">
            <v>0</v>
          </cell>
          <cell r="P1080">
            <v>6000000</v>
          </cell>
          <cell r="Q1080" t="str">
            <v>Pieza</v>
          </cell>
          <cell r="R1080">
            <v>200</v>
          </cell>
        </row>
        <row r="1081">
          <cell r="B1081" t="str">
            <v>481850005600566</v>
          </cell>
          <cell r="C1081">
            <v>2023</v>
          </cell>
          <cell r="D1081">
            <v>20</v>
          </cell>
          <cell r="E1081">
            <v>4</v>
          </cell>
          <cell r="F1081">
            <v>8</v>
          </cell>
          <cell r="G1081">
            <v>18</v>
          </cell>
          <cell r="H1081">
            <v>5000</v>
          </cell>
          <cell r="I1081">
            <v>5600</v>
          </cell>
          <cell r="J1081">
            <v>566</v>
          </cell>
          <cell r="M1081" t="str">
            <v>Equipos de generación eléctrica, aparatos y accesorios eléctricos</v>
          </cell>
          <cell r="N1081">
            <v>0</v>
          </cell>
          <cell r="O1081">
            <v>0</v>
          </cell>
          <cell r="P1081">
            <v>0</v>
          </cell>
        </row>
        <row r="1082">
          <cell r="B1082" t="str">
            <v>4818500056005661</v>
          </cell>
          <cell r="C1082">
            <v>2023</v>
          </cell>
          <cell r="D1082">
            <v>20</v>
          </cell>
          <cell r="E1082">
            <v>4</v>
          </cell>
          <cell r="F1082">
            <v>8</v>
          </cell>
          <cell r="G1082">
            <v>18</v>
          </cell>
          <cell r="H1082">
            <v>5000</v>
          </cell>
          <cell r="I1082">
            <v>5600</v>
          </cell>
          <cell r="J1082">
            <v>566</v>
          </cell>
          <cell r="K1082">
            <v>1</v>
          </cell>
          <cell r="M1082" t="str">
            <v>Equipo de protección contra descargas atmosféricas (Apartarrayos)</v>
          </cell>
          <cell r="N1082">
            <v>0</v>
          </cell>
          <cell r="O1082">
            <v>0</v>
          </cell>
          <cell r="P1082">
            <v>0</v>
          </cell>
          <cell r="Q1082" t="str">
            <v>Sistema</v>
          </cell>
        </row>
        <row r="1083">
          <cell r="B1083" t="str">
            <v>4818500056005662</v>
          </cell>
          <cell r="C1083">
            <v>2023</v>
          </cell>
          <cell r="D1083">
            <v>20</v>
          </cell>
          <cell r="E1083">
            <v>4</v>
          </cell>
          <cell r="F1083">
            <v>8</v>
          </cell>
          <cell r="G1083">
            <v>18</v>
          </cell>
          <cell r="H1083">
            <v>5000</v>
          </cell>
          <cell r="I1083">
            <v>5600</v>
          </cell>
          <cell r="J1083">
            <v>566</v>
          </cell>
          <cell r="K1083">
            <v>2</v>
          </cell>
          <cell r="M1083" t="str">
            <v>Equipo de protección contra descargas atmosféricas (Sistema de tierras físicas)</v>
          </cell>
          <cell r="N1083">
            <v>0</v>
          </cell>
          <cell r="O1083">
            <v>0</v>
          </cell>
          <cell r="P1083">
            <v>0</v>
          </cell>
          <cell r="Q1083" t="str">
            <v>Sistema</v>
          </cell>
        </row>
        <row r="1084">
          <cell r="B1084" t="str">
            <v>4818500056005663</v>
          </cell>
          <cell r="C1084">
            <v>2023</v>
          </cell>
          <cell r="D1084">
            <v>20</v>
          </cell>
          <cell r="E1084">
            <v>4</v>
          </cell>
          <cell r="F1084">
            <v>8</v>
          </cell>
          <cell r="G1084">
            <v>18</v>
          </cell>
          <cell r="H1084">
            <v>5000</v>
          </cell>
          <cell r="I1084">
            <v>5600</v>
          </cell>
          <cell r="J1084">
            <v>566</v>
          </cell>
          <cell r="K1084">
            <v>3</v>
          </cell>
          <cell r="M1084" t="str">
            <v>Transformador</v>
          </cell>
          <cell r="N1084">
            <v>0</v>
          </cell>
          <cell r="O1084">
            <v>0</v>
          </cell>
          <cell r="P1084">
            <v>0</v>
          </cell>
          <cell r="Q1084" t="str">
            <v>Pieza</v>
          </cell>
        </row>
        <row r="1085">
          <cell r="B1085" t="str">
            <v>4818500056005664</v>
          </cell>
          <cell r="C1085">
            <v>2023</v>
          </cell>
          <cell r="D1085">
            <v>20</v>
          </cell>
          <cell r="E1085">
            <v>4</v>
          </cell>
          <cell r="F1085">
            <v>8</v>
          </cell>
          <cell r="G1085">
            <v>18</v>
          </cell>
          <cell r="H1085">
            <v>5000</v>
          </cell>
          <cell r="I1085">
            <v>5600</v>
          </cell>
          <cell r="J1085">
            <v>566</v>
          </cell>
          <cell r="K1085">
            <v>4</v>
          </cell>
          <cell r="M1085" t="str">
            <v>Unidad de Protección y Respaldo de Energía (UPS)</v>
          </cell>
          <cell r="N1085">
            <v>0</v>
          </cell>
          <cell r="O1085">
            <v>0</v>
          </cell>
          <cell r="P1085">
            <v>0</v>
          </cell>
          <cell r="Q1085" t="str">
            <v>Pieza</v>
          </cell>
        </row>
      </sheetData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7030A0"/>
    <pageSetUpPr fitToPage="1"/>
  </sheetPr>
  <dimension ref="A1:BA1299"/>
  <sheetViews>
    <sheetView zoomScale="50" zoomScaleNormal="50" workbookViewId="0">
      <selection activeCell="AQ278" sqref="AQ278"/>
    </sheetView>
  </sheetViews>
  <sheetFormatPr baseColWidth="10" defaultColWidth="14.42578125" defaultRowHeight="15" customHeight="1"/>
  <cols>
    <col min="1" max="1" width="14.42578125" style="257"/>
    <col min="2" max="2" width="7.140625" style="4" hidden="1" customWidth="1"/>
    <col min="3" max="3" width="13.28515625" style="4" customWidth="1"/>
    <col min="4" max="7" width="9" style="4" customWidth="1"/>
    <col min="8" max="9" width="10.7109375" style="4" customWidth="1"/>
    <col min="10" max="10" width="13.28515625" style="4" customWidth="1"/>
    <col min="11" max="11" width="16.5703125" style="4" customWidth="1"/>
    <col min="12" max="12" width="16.5703125" style="4" hidden="1" customWidth="1"/>
    <col min="13" max="13" width="109.28515625" style="4" customWidth="1"/>
    <col min="14" max="14" width="36.28515625" style="4" customWidth="1"/>
    <col min="15" max="15" width="39.140625" style="4" customWidth="1"/>
    <col min="16" max="16" width="37.28515625" style="4" customWidth="1"/>
    <col min="17" max="17" width="18.5703125" style="46" customWidth="1"/>
    <col min="18" max="19" width="14" style="4" customWidth="1"/>
    <col min="20" max="27" width="24.7109375" style="4" customWidth="1"/>
    <col min="28" max="29" width="30.7109375" style="4" customWidth="1"/>
    <col min="30" max="30" width="34.7109375" style="4" customWidth="1"/>
    <col min="31" max="32" width="30.7109375" style="4" customWidth="1"/>
    <col min="33" max="33" width="34.7109375" style="4" customWidth="1"/>
    <col min="34" max="35" width="30.7109375" style="4" customWidth="1"/>
    <col min="36" max="36" width="34.7109375" style="4" customWidth="1"/>
    <col min="37" max="38" width="30.7109375" style="4" customWidth="1"/>
    <col min="39" max="39" width="34.7109375" style="4" customWidth="1"/>
    <col min="40" max="41" width="30.7109375" style="4" customWidth="1"/>
    <col min="42" max="42" width="34.7109375" style="4" customWidth="1"/>
    <col min="43" max="44" width="30.7109375" style="4" customWidth="1"/>
    <col min="45" max="45" width="34.7109375" style="4" customWidth="1"/>
    <col min="46" max="53" width="18.7109375" style="4" customWidth="1"/>
    <col min="54" max="16384" width="14.42578125" style="4"/>
  </cols>
  <sheetData>
    <row r="1" spans="1:53" ht="24.75">
      <c r="A1" s="255"/>
      <c r="B1" s="1"/>
      <c r="C1" s="2" t="str">
        <f>+C43</f>
        <v>FONDO PARA EL FORTALECIMIENTO DE LAS INSTITUCIONES DE SEGURIDAD PÚBLICA (FOFISP) PARA EL EJERCICIO FISCAL 2023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1"/>
      <c r="S1" s="1"/>
    </row>
    <row r="2" spans="1:53" ht="24.75">
      <c r="A2" s="255"/>
      <c r="B2" s="1"/>
      <c r="C2" s="2" t="str">
        <f>+C44</f>
        <v>"FORMATO DE LA ESTRUCTURA PRESUPUESTARIA FOFISP 2023"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1"/>
      <c r="S2" s="1"/>
    </row>
    <row r="3" spans="1:53" ht="24.75">
      <c r="A3" s="255"/>
      <c r="B3" s="1"/>
      <c r="C3" s="2" t="str">
        <f>+C45</f>
        <v>ENTIDAD FEDERATIVA: OAXACA</v>
      </c>
      <c r="D3" s="1"/>
      <c r="E3" s="1"/>
      <c r="F3" s="1"/>
      <c r="G3" s="1"/>
      <c r="H3" s="1"/>
      <c r="I3" s="1"/>
      <c r="J3" s="1"/>
      <c r="K3" s="1"/>
      <c r="L3" s="1"/>
      <c r="M3" s="1"/>
      <c r="N3" s="332" t="s">
        <v>770</v>
      </c>
      <c r="O3" s="488" t="s">
        <v>786</v>
      </c>
      <c r="P3" s="1"/>
      <c r="Q3" s="3"/>
      <c r="R3" s="1"/>
      <c r="S3" s="1"/>
    </row>
    <row r="4" spans="1:53" ht="24.75">
      <c r="A4" s="255"/>
      <c r="B4" s="1"/>
      <c r="C4" s="2" t="str">
        <f>+C46</f>
        <v>(Pesos)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1"/>
      <c r="S4" s="1"/>
    </row>
    <row r="5" spans="1:53" ht="15" customHeight="1" thickBot="1">
      <c r="A5" s="25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3"/>
      <c r="R5" s="1"/>
      <c r="S5" s="1"/>
    </row>
    <row r="6" spans="1:53" ht="30" thickBot="1">
      <c r="A6" s="255"/>
      <c r="B6" s="1"/>
      <c r="C6" s="641" t="s">
        <v>0</v>
      </c>
      <c r="D6" s="641" t="s">
        <v>1</v>
      </c>
      <c r="E6" s="641" t="s">
        <v>2</v>
      </c>
      <c r="F6" s="641" t="s">
        <v>3</v>
      </c>
      <c r="G6" s="641" t="s">
        <v>4</v>
      </c>
      <c r="H6" s="641" t="s">
        <v>5</v>
      </c>
      <c r="I6" s="641" t="s">
        <v>6</v>
      </c>
      <c r="J6" s="641" t="s">
        <v>7</v>
      </c>
      <c r="K6" s="641" t="s">
        <v>8</v>
      </c>
      <c r="L6" s="5"/>
      <c r="M6" s="644" t="s">
        <v>9</v>
      </c>
      <c r="N6" s="645" t="s">
        <v>10</v>
      </c>
      <c r="O6" s="646"/>
      <c r="P6" s="647"/>
      <c r="Q6" s="6"/>
      <c r="R6" s="7"/>
      <c r="S6" s="7"/>
      <c r="T6" s="653" t="s">
        <v>775</v>
      </c>
      <c r="U6" s="654"/>
      <c r="V6" s="654"/>
      <c r="W6" s="654"/>
      <c r="X6" s="654"/>
      <c r="Y6" s="654"/>
      <c r="Z6" s="654"/>
      <c r="AA6" s="655"/>
      <c r="AB6" s="653" t="s">
        <v>12</v>
      </c>
      <c r="AC6" s="654"/>
      <c r="AD6" s="655"/>
      <c r="AE6" s="656" t="s">
        <v>13</v>
      </c>
      <c r="AF6" s="657"/>
      <c r="AG6" s="658"/>
      <c r="AH6" s="678" t="s">
        <v>14</v>
      </c>
      <c r="AI6" s="679"/>
      <c r="AJ6" s="680"/>
      <c r="AK6" s="675" t="s">
        <v>15</v>
      </c>
      <c r="AL6" s="676"/>
      <c r="AM6" s="677"/>
      <c r="AN6" s="672" t="s">
        <v>16</v>
      </c>
      <c r="AO6" s="673"/>
      <c r="AP6" s="674"/>
      <c r="AQ6" s="669" t="s">
        <v>17</v>
      </c>
      <c r="AR6" s="670"/>
      <c r="AS6" s="671"/>
      <c r="AT6" s="8"/>
      <c r="AU6" s="8"/>
      <c r="AV6" s="8"/>
      <c r="AW6" s="8"/>
      <c r="AX6" s="8"/>
      <c r="AY6" s="8"/>
      <c r="AZ6" s="8"/>
      <c r="BA6" s="8"/>
    </row>
    <row r="7" spans="1:53" ht="73.900000000000006" customHeight="1" thickBot="1">
      <c r="A7" s="255"/>
      <c r="B7" s="1"/>
      <c r="C7" s="642"/>
      <c r="D7" s="641"/>
      <c r="E7" s="641"/>
      <c r="F7" s="641"/>
      <c r="G7" s="641"/>
      <c r="H7" s="641"/>
      <c r="I7" s="641"/>
      <c r="J7" s="641"/>
      <c r="K7" s="642"/>
      <c r="L7" s="9"/>
      <c r="M7" s="644"/>
      <c r="N7" s="648"/>
      <c r="O7" s="649"/>
      <c r="P7" s="650"/>
      <c r="Q7" s="6"/>
      <c r="R7" s="7"/>
      <c r="S7" s="7"/>
      <c r="T7" s="659" t="s">
        <v>18</v>
      </c>
      <c r="U7" s="660"/>
      <c r="V7" s="660"/>
      <c r="W7" s="661"/>
      <c r="X7" s="662" t="s">
        <v>19</v>
      </c>
      <c r="Y7" s="663"/>
      <c r="Z7" s="663"/>
      <c r="AA7" s="664"/>
      <c r="AB7" s="665" t="s">
        <v>20</v>
      </c>
      <c r="AC7" s="665" t="s">
        <v>21</v>
      </c>
      <c r="AD7" s="10" t="s">
        <v>22</v>
      </c>
      <c r="AE7" s="667" t="s">
        <v>23</v>
      </c>
      <c r="AF7" s="667" t="s">
        <v>21</v>
      </c>
      <c r="AG7" s="11" t="s">
        <v>22</v>
      </c>
      <c r="AH7" s="685" t="s">
        <v>23</v>
      </c>
      <c r="AI7" s="685" t="s">
        <v>21</v>
      </c>
      <c r="AJ7" s="12" t="s">
        <v>24</v>
      </c>
      <c r="AK7" s="687" t="s">
        <v>23</v>
      </c>
      <c r="AL7" s="13" t="s">
        <v>21</v>
      </c>
      <c r="AM7" s="14" t="s">
        <v>24</v>
      </c>
      <c r="AN7" s="689" t="s">
        <v>23</v>
      </c>
      <c r="AO7" s="689" t="s">
        <v>21</v>
      </c>
      <c r="AP7" s="15" t="s">
        <v>24</v>
      </c>
      <c r="AQ7" s="651" t="s">
        <v>23</v>
      </c>
      <c r="AR7" s="651" t="s">
        <v>21</v>
      </c>
      <c r="AS7" s="16" t="s">
        <v>24</v>
      </c>
      <c r="AT7" s="8"/>
      <c r="AU7" s="8"/>
      <c r="AV7" s="8"/>
      <c r="AW7" s="8"/>
      <c r="AX7" s="8"/>
      <c r="AY7" s="8"/>
      <c r="AZ7" s="8"/>
      <c r="BA7" s="8"/>
    </row>
    <row r="8" spans="1:53" ht="73.900000000000006" customHeight="1" thickBot="1">
      <c r="A8" s="255"/>
      <c r="B8" s="1"/>
      <c r="C8" s="643"/>
      <c r="D8" s="641"/>
      <c r="E8" s="641"/>
      <c r="F8" s="641"/>
      <c r="G8" s="641"/>
      <c r="H8" s="641"/>
      <c r="I8" s="641"/>
      <c r="J8" s="641"/>
      <c r="K8" s="643"/>
      <c r="L8" s="9"/>
      <c r="M8" s="644"/>
      <c r="N8" s="17" t="s">
        <v>25</v>
      </c>
      <c r="O8" s="17" t="s">
        <v>21</v>
      </c>
      <c r="P8" s="17" t="s">
        <v>26</v>
      </c>
      <c r="Q8" s="6"/>
      <c r="R8" s="7"/>
      <c r="S8" s="7"/>
      <c r="T8" s="18" t="s">
        <v>27</v>
      </c>
      <c r="U8" s="18" t="s">
        <v>28</v>
      </c>
      <c r="V8" s="18" t="s">
        <v>29</v>
      </c>
      <c r="W8" s="18" t="s">
        <v>30</v>
      </c>
      <c r="X8" s="18" t="s">
        <v>27</v>
      </c>
      <c r="Y8" s="18" t="s">
        <v>28</v>
      </c>
      <c r="Z8" s="18" t="s">
        <v>29</v>
      </c>
      <c r="AA8" s="18" t="s">
        <v>30</v>
      </c>
      <c r="AB8" s="666"/>
      <c r="AC8" s="666"/>
      <c r="AD8" s="18" t="s">
        <v>31</v>
      </c>
      <c r="AE8" s="668"/>
      <c r="AF8" s="668"/>
      <c r="AG8" s="19" t="s">
        <v>31</v>
      </c>
      <c r="AH8" s="686"/>
      <c r="AI8" s="686"/>
      <c r="AJ8" s="20" t="s">
        <v>31</v>
      </c>
      <c r="AK8" s="688"/>
      <c r="AL8" s="21"/>
      <c r="AM8" s="22" t="s">
        <v>31</v>
      </c>
      <c r="AN8" s="690"/>
      <c r="AO8" s="690"/>
      <c r="AP8" s="23" t="s">
        <v>31</v>
      </c>
      <c r="AQ8" s="652"/>
      <c r="AR8" s="652"/>
      <c r="AS8" s="24" t="s">
        <v>31</v>
      </c>
      <c r="AT8" s="8"/>
      <c r="AU8" s="8"/>
      <c r="AV8" s="8"/>
      <c r="AW8" s="8"/>
      <c r="AX8" s="8"/>
      <c r="AY8" s="8"/>
      <c r="AZ8" s="8"/>
      <c r="BA8" s="8"/>
    </row>
    <row r="9" spans="1:53" ht="25.5" thickBot="1">
      <c r="A9" s="255"/>
      <c r="B9" s="1"/>
      <c r="C9" s="25"/>
      <c r="D9" s="25"/>
      <c r="E9" s="26"/>
      <c r="F9" s="26"/>
      <c r="G9" s="26"/>
      <c r="H9" s="26"/>
      <c r="I9" s="27"/>
      <c r="J9" s="28"/>
      <c r="K9" s="28"/>
      <c r="L9" s="28"/>
      <c r="M9" s="29" t="s">
        <v>31</v>
      </c>
      <c r="N9" s="30">
        <f>+N51</f>
        <v>30315326</v>
      </c>
      <c r="O9" s="30">
        <f>+O51</f>
        <v>30315326</v>
      </c>
      <c r="P9" s="30">
        <f>N9+O9</f>
        <v>60630652</v>
      </c>
      <c r="Q9" s="6"/>
      <c r="R9" s="7"/>
      <c r="S9" s="7"/>
      <c r="T9" s="333">
        <f>T51</f>
        <v>0</v>
      </c>
      <c r="U9" s="334">
        <f t="shared" ref="U9:AS9" si="0">U51</f>
        <v>0</v>
      </c>
      <c r="V9" s="334">
        <f t="shared" si="0"/>
        <v>0</v>
      </c>
      <c r="W9" s="334">
        <f t="shared" si="0"/>
        <v>0</v>
      </c>
      <c r="X9" s="334">
        <f t="shared" si="0"/>
        <v>0</v>
      </c>
      <c r="Y9" s="334">
        <f t="shared" si="0"/>
        <v>0</v>
      </c>
      <c r="Z9" s="334">
        <f t="shared" si="0"/>
        <v>0</v>
      </c>
      <c r="AA9" s="334">
        <f t="shared" si="0"/>
        <v>0</v>
      </c>
      <c r="AB9" s="31">
        <f t="shared" si="0"/>
        <v>30315326</v>
      </c>
      <c r="AC9" s="31">
        <f t="shared" si="0"/>
        <v>30315326</v>
      </c>
      <c r="AD9" s="31">
        <f t="shared" si="0"/>
        <v>60630652</v>
      </c>
      <c r="AE9" s="32">
        <f t="shared" si="0"/>
        <v>28707777.000000004</v>
      </c>
      <c r="AF9" s="32">
        <f t="shared" si="0"/>
        <v>30315161.890000001</v>
      </c>
      <c r="AG9" s="32">
        <f t="shared" si="0"/>
        <v>59022938.890000001</v>
      </c>
      <c r="AH9" s="33">
        <f t="shared" si="0"/>
        <v>1536990</v>
      </c>
      <c r="AI9" s="33">
        <f t="shared" si="0"/>
        <v>0</v>
      </c>
      <c r="AJ9" s="33">
        <f t="shared" si="0"/>
        <v>1536990</v>
      </c>
      <c r="AK9" s="34">
        <f t="shared" si="0"/>
        <v>0</v>
      </c>
      <c r="AL9" s="34">
        <f t="shared" si="0"/>
        <v>0</v>
      </c>
      <c r="AM9" s="34">
        <f t="shared" si="0"/>
        <v>0</v>
      </c>
      <c r="AN9" s="35">
        <f t="shared" si="0"/>
        <v>0</v>
      </c>
      <c r="AO9" s="35">
        <f t="shared" si="0"/>
        <v>0</v>
      </c>
      <c r="AP9" s="35">
        <f t="shared" si="0"/>
        <v>0</v>
      </c>
      <c r="AQ9" s="36">
        <f t="shared" si="0"/>
        <v>20940.799999999905</v>
      </c>
      <c r="AR9" s="36">
        <f t="shared" si="0"/>
        <v>164.10999999998603</v>
      </c>
      <c r="AS9" s="36">
        <f t="shared" si="0"/>
        <v>21104.909999999891</v>
      </c>
      <c r="AT9" s="8"/>
      <c r="AU9" s="8"/>
      <c r="AV9" s="8"/>
      <c r="AW9" s="8"/>
      <c r="AX9" s="8"/>
      <c r="AY9" s="8"/>
      <c r="AZ9" s="8"/>
      <c r="BA9" s="8"/>
    </row>
    <row r="10" spans="1:53" ht="72">
      <c r="A10" s="255"/>
      <c r="B10" s="1"/>
      <c r="C10" s="37">
        <f t="shared" ref="C10:G11" si="1">+C53</f>
        <v>2023</v>
      </c>
      <c r="D10" s="37">
        <f t="shared" si="1"/>
        <v>20</v>
      </c>
      <c r="E10" s="37">
        <f t="shared" si="1"/>
        <v>1</v>
      </c>
      <c r="F10" s="37">
        <f t="shared" si="1"/>
        <v>1</v>
      </c>
      <c r="G10" s="37"/>
      <c r="H10" s="37"/>
      <c r="I10" s="37"/>
      <c r="J10" s="37"/>
      <c r="K10" s="37"/>
      <c r="L10" s="37"/>
      <c r="M10" s="38" t="str">
        <f t="shared" ref="M10:P11" si="2">+M53</f>
        <v>Dignificación del personal de las Instituciones de Seguridad Pública y Procuración de Justicia conforme al Modelo Nacional de Policía y Justicia Cívica</v>
      </c>
      <c r="N10" s="39">
        <f>+N53</f>
        <v>0</v>
      </c>
      <c r="O10" s="39">
        <f>+O53</f>
        <v>0</v>
      </c>
      <c r="P10" s="39">
        <f t="shared" ref="P10:P40" si="3">N10+O10</f>
        <v>0</v>
      </c>
      <c r="Q10" s="6"/>
      <c r="R10" s="7"/>
      <c r="S10" s="7"/>
      <c r="T10" s="335">
        <f>T53</f>
        <v>0</v>
      </c>
      <c r="U10" s="40">
        <f>U53</f>
        <v>0</v>
      </c>
      <c r="V10" s="40">
        <f t="shared" ref="V10:Z11" si="4">V53</f>
        <v>0</v>
      </c>
      <c r="W10" s="40">
        <f t="shared" si="4"/>
        <v>0</v>
      </c>
      <c r="X10" s="40">
        <f t="shared" si="4"/>
        <v>0</v>
      </c>
      <c r="Y10" s="40">
        <f t="shared" si="4"/>
        <v>0</v>
      </c>
      <c r="Z10" s="40">
        <f t="shared" si="4"/>
        <v>0</v>
      </c>
      <c r="AA10" s="40">
        <f>AA53</f>
        <v>0</v>
      </c>
      <c r="AB10" s="41">
        <f>+AB53</f>
        <v>0</v>
      </c>
      <c r="AC10" s="41">
        <f>+AC53</f>
        <v>0</v>
      </c>
      <c r="AD10" s="41">
        <f>AB10+AC10</f>
        <v>0</v>
      </c>
      <c r="AE10" s="41">
        <f>+AE53</f>
        <v>0</v>
      </c>
      <c r="AF10" s="41">
        <f>+AF53</f>
        <v>0</v>
      </c>
      <c r="AG10" s="41">
        <f>AE10+AF10</f>
        <v>0</v>
      </c>
      <c r="AH10" s="41">
        <f>+AH53</f>
        <v>0</v>
      </c>
      <c r="AI10" s="41">
        <f>+AI53</f>
        <v>0</v>
      </c>
      <c r="AJ10" s="41">
        <f>AH10+AI10</f>
        <v>0</v>
      </c>
      <c r="AK10" s="41">
        <f>+AK53</f>
        <v>0</v>
      </c>
      <c r="AL10" s="41">
        <f>+AL53</f>
        <v>0</v>
      </c>
      <c r="AM10" s="41">
        <f>AK10+AL10</f>
        <v>0</v>
      </c>
      <c r="AN10" s="41">
        <f>+AN53</f>
        <v>0</v>
      </c>
      <c r="AO10" s="41">
        <f>+AO53</f>
        <v>0</v>
      </c>
      <c r="AP10" s="41">
        <f>AN10+AO10</f>
        <v>0</v>
      </c>
      <c r="AQ10" s="41">
        <f>+AQ53</f>
        <v>0</v>
      </c>
      <c r="AR10" s="41">
        <f>+AR53</f>
        <v>0</v>
      </c>
      <c r="AS10" s="41">
        <f>AQ10+AR10</f>
        <v>0</v>
      </c>
      <c r="AT10" s="8"/>
      <c r="AU10" s="8"/>
      <c r="AV10" s="8"/>
      <c r="AW10" s="8"/>
      <c r="AX10" s="8"/>
      <c r="AY10" s="8"/>
      <c r="AZ10" s="8"/>
      <c r="BA10" s="8"/>
    </row>
    <row r="11" spans="1:53" ht="24.75">
      <c r="A11" s="255"/>
      <c r="B11" s="1"/>
      <c r="C11" s="37">
        <f t="shared" si="1"/>
        <v>2023</v>
      </c>
      <c r="D11" s="37">
        <f t="shared" si="1"/>
        <v>20</v>
      </c>
      <c r="E11" s="37">
        <f t="shared" si="1"/>
        <v>1</v>
      </c>
      <c r="F11" s="37">
        <f t="shared" si="1"/>
        <v>1</v>
      </c>
      <c r="G11" s="37">
        <f t="shared" si="1"/>
        <v>1</v>
      </c>
      <c r="H11" s="37"/>
      <c r="I11" s="37"/>
      <c r="J11" s="37"/>
      <c r="K11" s="37"/>
      <c r="L11" s="37"/>
      <c r="M11" s="42" t="str">
        <f t="shared" si="2"/>
        <v>Mejora salarial, prestaciones y bonos por buen desempeño</v>
      </c>
      <c r="N11" s="43">
        <f t="shared" si="2"/>
        <v>0</v>
      </c>
      <c r="O11" s="43">
        <f t="shared" si="2"/>
        <v>0</v>
      </c>
      <c r="P11" s="43">
        <f t="shared" si="2"/>
        <v>0</v>
      </c>
      <c r="Q11" s="3"/>
      <c r="R11" s="1"/>
      <c r="S11" s="1"/>
      <c r="T11" s="336">
        <f>T54</f>
        <v>0</v>
      </c>
      <c r="U11" s="44">
        <f>U54</f>
        <v>0</v>
      </c>
      <c r="V11" s="44">
        <f t="shared" si="4"/>
        <v>0</v>
      </c>
      <c r="W11" s="44">
        <f t="shared" si="4"/>
        <v>0</v>
      </c>
      <c r="X11" s="44">
        <f t="shared" si="4"/>
        <v>0</v>
      </c>
      <c r="Y11" s="44">
        <f t="shared" si="4"/>
        <v>0</v>
      </c>
      <c r="Z11" s="44">
        <f t="shared" si="4"/>
        <v>0</v>
      </c>
      <c r="AA11" s="44">
        <f>AA54</f>
        <v>0</v>
      </c>
      <c r="AB11" s="45">
        <f>+AB54</f>
        <v>0</v>
      </c>
      <c r="AC11" s="45">
        <f>+AC54</f>
        <v>0</v>
      </c>
      <c r="AD11" s="45">
        <f>+AD54</f>
        <v>0</v>
      </c>
      <c r="AE11" s="45">
        <f>+AE54</f>
        <v>0</v>
      </c>
      <c r="AF11" s="45">
        <f>+AF54</f>
        <v>0</v>
      </c>
      <c r="AG11" s="45">
        <f>+AG54</f>
        <v>0</v>
      </c>
      <c r="AH11" s="45">
        <f>+AH54</f>
        <v>0</v>
      </c>
      <c r="AI11" s="45">
        <f>+AI54</f>
        <v>0</v>
      </c>
      <c r="AJ11" s="45">
        <f>+AJ54</f>
        <v>0</v>
      </c>
      <c r="AK11" s="45">
        <f>+AK54</f>
        <v>0</v>
      </c>
      <c r="AL11" s="45">
        <f>+AL54</f>
        <v>0</v>
      </c>
      <c r="AM11" s="45">
        <f>+AM54</f>
        <v>0</v>
      </c>
      <c r="AN11" s="45">
        <f>+AN54</f>
        <v>0</v>
      </c>
      <c r="AO11" s="45">
        <f>+AO54</f>
        <v>0</v>
      </c>
      <c r="AP11" s="45">
        <f>+AP54</f>
        <v>0</v>
      </c>
      <c r="AQ11" s="45">
        <f>+AQ54</f>
        <v>0</v>
      </c>
      <c r="AR11" s="45">
        <f>+AR54</f>
        <v>0</v>
      </c>
      <c r="AS11" s="45">
        <f>+AS54</f>
        <v>0</v>
      </c>
      <c r="AT11" s="8"/>
      <c r="AU11" s="8"/>
      <c r="AV11" s="8"/>
      <c r="AW11" s="8"/>
      <c r="AX11" s="8"/>
      <c r="AY11" s="8"/>
      <c r="AZ11" s="8"/>
      <c r="BA11" s="8"/>
    </row>
    <row r="12" spans="1:53" ht="46.5">
      <c r="A12" s="255"/>
      <c r="B12" s="1"/>
      <c r="C12" s="37">
        <f>+C59</f>
        <v>2023</v>
      </c>
      <c r="D12" s="37">
        <f>+D59</f>
        <v>20</v>
      </c>
      <c r="E12" s="37">
        <f>+E59</f>
        <v>1</v>
      </c>
      <c r="F12" s="37">
        <f>+F59</f>
        <v>1</v>
      </c>
      <c r="G12" s="37">
        <f>+G59</f>
        <v>2</v>
      </c>
      <c r="H12" s="37"/>
      <c r="I12" s="37"/>
      <c r="J12" s="37"/>
      <c r="K12" s="37"/>
      <c r="L12" s="37"/>
      <c r="M12" s="42" t="str">
        <f>+M59</f>
        <v>Equipamiento del personal de las instituciones de Seguridad Pública y Procuración de Justicia</v>
      </c>
      <c r="N12" s="43">
        <f>+N59</f>
        <v>0</v>
      </c>
      <c r="O12" s="43">
        <f>+O59</f>
        <v>0</v>
      </c>
      <c r="P12" s="43">
        <f t="shared" si="3"/>
        <v>0</v>
      </c>
      <c r="Q12" s="3"/>
      <c r="R12" s="1"/>
      <c r="S12" s="1"/>
      <c r="T12" s="336">
        <f>T59</f>
        <v>0</v>
      </c>
      <c r="U12" s="44">
        <f>U59</f>
        <v>0</v>
      </c>
      <c r="V12" s="44">
        <f t="shared" ref="V12:Z12" si="5">V59</f>
        <v>0</v>
      </c>
      <c r="W12" s="44">
        <f t="shared" si="5"/>
        <v>0</v>
      </c>
      <c r="X12" s="44">
        <f t="shared" si="5"/>
        <v>0</v>
      </c>
      <c r="Y12" s="44">
        <f t="shared" si="5"/>
        <v>0</v>
      </c>
      <c r="Z12" s="44">
        <f t="shared" si="5"/>
        <v>0</v>
      </c>
      <c r="AA12" s="44">
        <f>AA59</f>
        <v>0</v>
      </c>
      <c r="AB12" s="45">
        <f>+AB59</f>
        <v>0</v>
      </c>
      <c r="AC12" s="45">
        <f>+AC59</f>
        <v>0</v>
      </c>
      <c r="AD12" s="45">
        <f t="shared" ref="AD12:AD40" si="6">AB12+AC12</f>
        <v>0</v>
      </c>
      <c r="AE12" s="45">
        <f>+AE59</f>
        <v>0</v>
      </c>
      <c r="AF12" s="45">
        <f>+AF59</f>
        <v>0</v>
      </c>
      <c r="AG12" s="45">
        <f t="shared" ref="AG12:AG40" si="7">AE12+AF12</f>
        <v>0</v>
      </c>
      <c r="AH12" s="45">
        <f>+AH59</f>
        <v>0</v>
      </c>
      <c r="AI12" s="45">
        <f>+AI59</f>
        <v>0</v>
      </c>
      <c r="AJ12" s="45">
        <f t="shared" ref="AJ12:AJ40" si="8">AH12+AI12</f>
        <v>0</v>
      </c>
      <c r="AK12" s="45">
        <f>+AK59</f>
        <v>0</v>
      </c>
      <c r="AL12" s="45">
        <f>+AL59</f>
        <v>0</v>
      </c>
      <c r="AM12" s="45">
        <f t="shared" ref="AM12:AM40" si="9">AK12+AL12</f>
        <v>0</v>
      </c>
      <c r="AN12" s="45">
        <f>+AN59</f>
        <v>0</v>
      </c>
      <c r="AO12" s="45">
        <f>+AO59</f>
        <v>0</v>
      </c>
      <c r="AP12" s="45">
        <f t="shared" ref="AP12:AP40" si="10">AN12+AO12</f>
        <v>0</v>
      </c>
      <c r="AQ12" s="45">
        <f>+AQ59</f>
        <v>0</v>
      </c>
      <c r="AR12" s="45">
        <f>+AR59</f>
        <v>0</v>
      </c>
      <c r="AS12" s="45">
        <f t="shared" ref="AS12:AS40" si="11">AQ12+AR12</f>
        <v>0</v>
      </c>
      <c r="AT12" s="8"/>
      <c r="AU12" s="8"/>
      <c r="AV12" s="8"/>
      <c r="AW12" s="8"/>
      <c r="AX12" s="8"/>
      <c r="AY12" s="8"/>
      <c r="AZ12" s="8"/>
      <c r="BA12" s="8"/>
    </row>
    <row r="13" spans="1:53" ht="96">
      <c r="A13" s="255"/>
      <c r="B13" s="1"/>
      <c r="C13" s="37">
        <f t="shared" ref="C13:G14" si="12">+C73</f>
        <v>2023</v>
      </c>
      <c r="D13" s="37">
        <f t="shared" si="12"/>
        <v>20</v>
      </c>
      <c r="E13" s="37">
        <f t="shared" si="12"/>
        <v>1</v>
      </c>
      <c r="F13" s="37">
        <f t="shared" si="12"/>
        <v>2</v>
      </c>
      <c r="G13" s="37"/>
      <c r="H13" s="37"/>
      <c r="I13" s="37"/>
      <c r="J13" s="37"/>
      <c r="K13" s="37"/>
      <c r="L13" s="37"/>
      <c r="M13" s="38" t="str">
        <f t="shared" ref="M13:O14" si="13">+M73</f>
        <v>Certificación, capacitación y profesionalización de los elementos policiales de las Instituciones de Seguridad Pública conforme al Modelo Nacional de Policía y Justicia Cívica</v>
      </c>
      <c r="N13" s="39">
        <f t="shared" si="13"/>
        <v>1170000</v>
      </c>
      <c r="O13" s="39">
        <f t="shared" si="13"/>
        <v>0</v>
      </c>
      <c r="P13" s="39">
        <f t="shared" si="3"/>
        <v>1170000</v>
      </c>
      <c r="Q13" s="3"/>
      <c r="R13" s="1"/>
      <c r="S13" s="1"/>
      <c r="T13" s="336">
        <f>T73</f>
        <v>0</v>
      </c>
      <c r="U13" s="44">
        <f>U73</f>
        <v>0</v>
      </c>
      <c r="V13" s="44">
        <f t="shared" ref="V13:Z14" si="14">V73</f>
        <v>0</v>
      </c>
      <c r="W13" s="44">
        <f t="shared" si="14"/>
        <v>0</v>
      </c>
      <c r="X13" s="44">
        <f t="shared" si="14"/>
        <v>0</v>
      </c>
      <c r="Y13" s="44">
        <f t="shared" si="14"/>
        <v>0</v>
      </c>
      <c r="Z13" s="44">
        <f t="shared" si="14"/>
        <v>0</v>
      </c>
      <c r="AA13" s="44">
        <f>AA73</f>
        <v>0</v>
      </c>
      <c r="AB13" s="41">
        <f>+AB73</f>
        <v>1170000</v>
      </c>
      <c r="AC13" s="41">
        <f>+AC73</f>
        <v>0</v>
      </c>
      <c r="AD13" s="41">
        <f t="shared" si="6"/>
        <v>1170000</v>
      </c>
      <c r="AE13" s="41">
        <f>+AE73</f>
        <v>0</v>
      </c>
      <c r="AF13" s="41">
        <f>+AF73</f>
        <v>0</v>
      </c>
      <c r="AG13" s="41">
        <f t="shared" si="7"/>
        <v>0</v>
      </c>
      <c r="AH13" s="41">
        <f>+AH73</f>
        <v>1169990</v>
      </c>
      <c r="AI13" s="41">
        <f>+AI73</f>
        <v>0</v>
      </c>
      <c r="AJ13" s="41">
        <f t="shared" si="8"/>
        <v>1169990</v>
      </c>
      <c r="AK13" s="41">
        <f>+AK73</f>
        <v>0</v>
      </c>
      <c r="AL13" s="41">
        <f>+AL73</f>
        <v>0</v>
      </c>
      <c r="AM13" s="41">
        <f t="shared" si="9"/>
        <v>0</v>
      </c>
      <c r="AN13" s="41">
        <f>+AN73</f>
        <v>0</v>
      </c>
      <c r="AO13" s="41">
        <f>+AO73</f>
        <v>0</v>
      </c>
      <c r="AP13" s="41">
        <f t="shared" si="10"/>
        <v>0</v>
      </c>
      <c r="AQ13" s="41">
        <f>+AQ73</f>
        <v>10</v>
      </c>
      <c r="AR13" s="41">
        <f>+AR73</f>
        <v>0</v>
      </c>
      <c r="AS13" s="41">
        <f t="shared" si="11"/>
        <v>10</v>
      </c>
      <c r="AT13" s="8"/>
      <c r="AU13" s="8"/>
      <c r="AV13" s="8"/>
      <c r="AW13" s="8"/>
      <c r="AX13" s="8"/>
      <c r="AY13" s="8"/>
      <c r="AZ13" s="8"/>
      <c r="BA13" s="8"/>
    </row>
    <row r="14" spans="1:53" ht="46.5">
      <c r="A14" s="255"/>
      <c r="B14" s="1"/>
      <c r="C14" s="37">
        <f t="shared" si="12"/>
        <v>2023</v>
      </c>
      <c r="D14" s="37">
        <f t="shared" si="12"/>
        <v>20</v>
      </c>
      <c r="E14" s="37">
        <f t="shared" si="12"/>
        <v>1</v>
      </c>
      <c r="F14" s="37">
        <f t="shared" si="12"/>
        <v>2</v>
      </c>
      <c r="G14" s="37">
        <f t="shared" si="12"/>
        <v>3</v>
      </c>
      <c r="H14" s="37"/>
      <c r="I14" s="37"/>
      <c r="J14" s="37"/>
      <c r="K14" s="37"/>
      <c r="L14" s="37"/>
      <c r="M14" s="42" t="str">
        <f t="shared" si="13"/>
        <v>Fortalecimiento de las capacidades de evaluación en control de confianza</v>
      </c>
      <c r="N14" s="43">
        <f t="shared" si="13"/>
        <v>0</v>
      </c>
      <c r="O14" s="43">
        <f t="shared" si="13"/>
        <v>0</v>
      </c>
      <c r="P14" s="43">
        <f t="shared" si="3"/>
        <v>0</v>
      </c>
      <c r="Q14" s="3"/>
      <c r="R14" s="1"/>
      <c r="S14" s="1"/>
      <c r="T14" s="336">
        <f>T74</f>
        <v>0</v>
      </c>
      <c r="U14" s="44">
        <f>U74</f>
        <v>0</v>
      </c>
      <c r="V14" s="44">
        <f t="shared" si="14"/>
        <v>0</v>
      </c>
      <c r="W14" s="44">
        <f t="shared" si="14"/>
        <v>0</v>
      </c>
      <c r="X14" s="44">
        <f t="shared" si="14"/>
        <v>0</v>
      </c>
      <c r="Y14" s="44">
        <f t="shared" si="14"/>
        <v>0</v>
      </c>
      <c r="Z14" s="44">
        <f t="shared" si="14"/>
        <v>0</v>
      </c>
      <c r="AA14" s="44">
        <f>AA74</f>
        <v>0</v>
      </c>
      <c r="AB14" s="45">
        <f>+AB74</f>
        <v>0</v>
      </c>
      <c r="AC14" s="45">
        <f>+AC74</f>
        <v>0</v>
      </c>
      <c r="AD14" s="45">
        <f t="shared" si="6"/>
        <v>0</v>
      </c>
      <c r="AE14" s="45">
        <f>+AE74</f>
        <v>0</v>
      </c>
      <c r="AF14" s="45">
        <f>+AF74</f>
        <v>0</v>
      </c>
      <c r="AG14" s="45">
        <f t="shared" si="7"/>
        <v>0</v>
      </c>
      <c r="AH14" s="45">
        <f>+AH74</f>
        <v>0</v>
      </c>
      <c r="AI14" s="45">
        <f>+AI74</f>
        <v>0</v>
      </c>
      <c r="AJ14" s="45">
        <f t="shared" si="8"/>
        <v>0</v>
      </c>
      <c r="AK14" s="45">
        <f>+AK74</f>
        <v>0</v>
      </c>
      <c r="AL14" s="45">
        <f>+AL74</f>
        <v>0</v>
      </c>
      <c r="AM14" s="45">
        <f t="shared" si="9"/>
        <v>0</v>
      </c>
      <c r="AN14" s="45">
        <f>+AN74</f>
        <v>0</v>
      </c>
      <c r="AO14" s="45">
        <f>+AO74</f>
        <v>0</v>
      </c>
      <c r="AP14" s="45">
        <f t="shared" si="10"/>
        <v>0</v>
      </c>
      <c r="AQ14" s="45">
        <f>+AQ74</f>
        <v>0</v>
      </c>
      <c r="AR14" s="45">
        <f>+AR74</f>
        <v>0</v>
      </c>
      <c r="AS14" s="45">
        <f t="shared" si="11"/>
        <v>0</v>
      </c>
      <c r="AT14" s="8"/>
      <c r="AU14" s="8"/>
      <c r="AV14" s="8"/>
      <c r="AW14" s="8"/>
      <c r="AX14" s="8"/>
      <c r="AY14" s="8"/>
      <c r="AZ14" s="8"/>
      <c r="BA14" s="8"/>
    </row>
    <row r="15" spans="1:53" ht="93">
      <c r="A15" s="255"/>
      <c r="B15" s="1"/>
      <c r="C15" s="37">
        <f>+C81</f>
        <v>2023</v>
      </c>
      <c r="D15" s="37">
        <f>+D81</f>
        <v>20</v>
      </c>
      <c r="E15" s="37">
        <f>+E81</f>
        <v>1</v>
      </c>
      <c r="F15" s="37">
        <f>+F81</f>
        <v>2</v>
      </c>
      <c r="G15" s="37">
        <f>+G81</f>
        <v>4</v>
      </c>
      <c r="H15" s="37"/>
      <c r="I15" s="37"/>
      <c r="J15" s="37"/>
      <c r="K15" s="37"/>
      <c r="L15" s="37"/>
      <c r="M15" s="42" t="str">
        <f>+M81</f>
        <v>Capacitación en todas sus modalidades para el mejor desempeño de los elementos de las instituciones de seguridad pública y de procuración de justicia conforme al Modelo Nacional de Policía y Justicia Cívica</v>
      </c>
      <c r="N15" s="43">
        <f>+N81</f>
        <v>1170000</v>
      </c>
      <c r="O15" s="43">
        <f>+O81</f>
        <v>0</v>
      </c>
      <c r="P15" s="43">
        <f t="shared" si="3"/>
        <v>1170000</v>
      </c>
      <c r="Q15" s="3"/>
      <c r="R15" s="1"/>
      <c r="S15" s="1"/>
      <c r="T15" s="336">
        <f>T81</f>
        <v>0</v>
      </c>
      <c r="U15" s="44">
        <f>U81</f>
        <v>0</v>
      </c>
      <c r="V15" s="44">
        <f t="shared" ref="V15:Z15" si="15">V81</f>
        <v>0</v>
      </c>
      <c r="W15" s="44">
        <f t="shared" si="15"/>
        <v>0</v>
      </c>
      <c r="X15" s="44">
        <f t="shared" si="15"/>
        <v>0</v>
      </c>
      <c r="Y15" s="44">
        <f t="shared" si="15"/>
        <v>0</v>
      </c>
      <c r="Z15" s="44">
        <f t="shared" si="15"/>
        <v>0</v>
      </c>
      <c r="AA15" s="44">
        <f>AA81</f>
        <v>0</v>
      </c>
      <c r="AB15" s="45">
        <f>+AB81</f>
        <v>1170000</v>
      </c>
      <c r="AC15" s="45">
        <f>+AC81</f>
        <v>0</v>
      </c>
      <c r="AD15" s="45">
        <f t="shared" si="6"/>
        <v>1170000</v>
      </c>
      <c r="AE15" s="45">
        <f>+AE81</f>
        <v>0</v>
      </c>
      <c r="AF15" s="45">
        <f>+AF81</f>
        <v>0</v>
      </c>
      <c r="AG15" s="45">
        <f t="shared" si="7"/>
        <v>0</v>
      </c>
      <c r="AH15" s="45">
        <f>+AH81</f>
        <v>1169990</v>
      </c>
      <c r="AI15" s="45">
        <f>+AI81</f>
        <v>0</v>
      </c>
      <c r="AJ15" s="45">
        <f t="shared" si="8"/>
        <v>1169990</v>
      </c>
      <c r="AK15" s="45">
        <f>+AK81</f>
        <v>0</v>
      </c>
      <c r="AL15" s="45">
        <f>+AL81</f>
        <v>0</v>
      </c>
      <c r="AM15" s="45">
        <f t="shared" si="9"/>
        <v>0</v>
      </c>
      <c r="AN15" s="45">
        <f>+AN81</f>
        <v>0</v>
      </c>
      <c r="AO15" s="45">
        <f>+AO81</f>
        <v>0</v>
      </c>
      <c r="AP15" s="45">
        <f t="shared" si="10"/>
        <v>0</v>
      </c>
      <c r="AQ15" s="45">
        <f>+AQ81</f>
        <v>10</v>
      </c>
      <c r="AR15" s="45">
        <f>+AR81</f>
        <v>0</v>
      </c>
      <c r="AS15" s="45">
        <f t="shared" si="11"/>
        <v>10</v>
      </c>
      <c r="AT15" s="8"/>
      <c r="AU15" s="8"/>
      <c r="AV15" s="8"/>
      <c r="AW15" s="8"/>
      <c r="AX15" s="8"/>
      <c r="AY15" s="8"/>
      <c r="AZ15" s="8"/>
      <c r="BA15" s="8"/>
    </row>
    <row r="16" spans="1:53" ht="79.900000000000006" customHeight="1">
      <c r="A16" s="255"/>
      <c r="B16" s="1"/>
      <c r="C16" s="37">
        <f>+C108</f>
        <v>2023</v>
      </c>
      <c r="D16" s="37">
        <f>+D108</f>
        <v>20</v>
      </c>
      <c r="E16" s="37">
        <f>+E108</f>
        <v>1</v>
      </c>
      <c r="F16" s="37">
        <f>+F108</f>
        <v>3</v>
      </c>
      <c r="G16" s="37">
        <f>+G108</f>
        <v>5</v>
      </c>
      <c r="H16" s="37"/>
      <c r="I16" s="37"/>
      <c r="J16" s="37"/>
      <c r="K16" s="37"/>
      <c r="L16" s="37"/>
      <c r="M16" s="38" t="str">
        <f>+M107</f>
        <v>Infraestructura de las Instituciones de seguridad pública e instancias de procuración e impartición de justicia conforme al Modelo Nacional de Policía y Justicia Cívica</v>
      </c>
      <c r="N16" s="39">
        <f t="shared" ref="N16:O18" si="16">+N107</f>
        <v>19702648</v>
      </c>
      <c r="O16" s="39">
        <f t="shared" si="16"/>
        <v>29634800</v>
      </c>
      <c r="P16" s="39">
        <f t="shared" si="3"/>
        <v>49337448</v>
      </c>
      <c r="Q16" s="3"/>
      <c r="R16" s="1"/>
      <c r="S16" s="1"/>
      <c r="T16" s="336">
        <f t="shared" ref="T16:Z18" si="17">T107</f>
        <v>0</v>
      </c>
      <c r="U16" s="44">
        <f t="shared" si="17"/>
        <v>0</v>
      </c>
      <c r="V16" s="44">
        <f t="shared" si="17"/>
        <v>0</v>
      </c>
      <c r="W16" s="44">
        <f t="shared" si="17"/>
        <v>0</v>
      </c>
      <c r="X16" s="44">
        <f t="shared" si="17"/>
        <v>0</v>
      </c>
      <c r="Y16" s="44">
        <f t="shared" si="17"/>
        <v>0</v>
      </c>
      <c r="Z16" s="44">
        <f t="shared" si="17"/>
        <v>0</v>
      </c>
      <c r="AA16" s="44">
        <f>AA107</f>
        <v>0</v>
      </c>
      <c r="AB16" s="41">
        <f t="shared" ref="AB16:AC18" si="18">+AB107</f>
        <v>19702648</v>
      </c>
      <c r="AC16" s="41">
        <f t="shared" si="18"/>
        <v>29634800</v>
      </c>
      <c r="AD16" s="41">
        <f t="shared" si="6"/>
        <v>49337448</v>
      </c>
      <c r="AE16" s="41">
        <f t="shared" ref="AE16:AF18" si="19">+AE107</f>
        <v>19696592.800000001</v>
      </c>
      <c r="AF16" s="41">
        <f t="shared" si="19"/>
        <v>29634636</v>
      </c>
      <c r="AG16" s="41">
        <f t="shared" si="7"/>
        <v>49331228.799999997</v>
      </c>
      <c r="AH16" s="41">
        <f t="shared" ref="AH16:AI18" si="20">+AH107</f>
        <v>0</v>
      </c>
      <c r="AI16" s="41">
        <f t="shared" si="20"/>
        <v>0</v>
      </c>
      <c r="AJ16" s="41">
        <f t="shared" si="8"/>
        <v>0</v>
      </c>
      <c r="AK16" s="41">
        <f t="shared" ref="AK16:AL18" si="21">+AK107</f>
        <v>0</v>
      </c>
      <c r="AL16" s="41">
        <f t="shared" si="21"/>
        <v>0</v>
      </c>
      <c r="AM16" s="41">
        <f t="shared" si="9"/>
        <v>0</v>
      </c>
      <c r="AN16" s="41">
        <f t="shared" ref="AN16:AO18" si="22">+AN107</f>
        <v>0</v>
      </c>
      <c r="AO16" s="41">
        <f t="shared" si="22"/>
        <v>0</v>
      </c>
      <c r="AP16" s="41">
        <f t="shared" si="10"/>
        <v>0</v>
      </c>
      <c r="AQ16" s="41">
        <f t="shared" ref="AQ16:AR18" si="23">+AQ107</f>
        <v>6055.1999999999534</v>
      </c>
      <c r="AR16" s="41">
        <f t="shared" si="23"/>
        <v>164</v>
      </c>
      <c r="AS16" s="41">
        <f t="shared" si="11"/>
        <v>6219.1999999999534</v>
      </c>
      <c r="AT16" s="8"/>
      <c r="AU16" s="8"/>
      <c r="AV16" s="8"/>
      <c r="AW16" s="8"/>
      <c r="AX16" s="8"/>
      <c r="AY16" s="8"/>
      <c r="AZ16" s="8"/>
      <c r="BA16" s="8"/>
    </row>
    <row r="17" spans="1:53" ht="46.5">
      <c r="A17" s="255"/>
      <c r="B17" s="1"/>
      <c r="C17" s="37">
        <f t="shared" ref="C17:G18" si="24">+C108</f>
        <v>2023</v>
      </c>
      <c r="D17" s="37">
        <f t="shared" si="24"/>
        <v>20</v>
      </c>
      <c r="E17" s="37">
        <f t="shared" si="24"/>
        <v>1</v>
      </c>
      <c r="F17" s="37">
        <f t="shared" si="24"/>
        <v>3</v>
      </c>
      <c r="G17" s="37">
        <f t="shared" si="24"/>
        <v>5</v>
      </c>
      <c r="H17" s="37"/>
      <c r="I17" s="37"/>
      <c r="J17" s="37"/>
      <c r="K17" s="37"/>
      <c r="L17" s="37"/>
      <c r="M17" s="42" t="str">
        <f>+M108</f>
        <v>Infraestructura y equipamiento de las Instituciones de Seguridad Pública y Procuración de Justicia</v>
      </c>
      <c r="N17" s="43">
        <f t="shared" si="16"/>
        <v>19702648</v>
      </c>
      <c r="O17" s="43">
        <f t="shared" si="16"/>
        <v>29634800</v>
      </c>
      <c r="P17" s="43">
        <f t="shared" si="3"/>
        <v>49337448</v>
      </c>
      <c r="Q17" s="3"/>
      <c r="R17" s="1"/>
      <c r="S17" s="1"/>
      <c r="T17" s="336">
        <f t="shared" si="17"/>
        <v>0</v>
      </c>
      <c r="U17" s="44">
        <f t="shared" si="17"/>
        <v>0</v>
      </c>
      <c r="V17" s="44">
        <f t="shared" si="17"/>
        <v>0</v>
      </c>
      <c r="W17" s="44">
        <f t="shared" si="17"/>
        <v>0</v>
      </c>
      <c r="X17" s="44">
        <f t="shared" si="17"/>
        <v>0</v>
      </c>
      <c r="Y17" s="44">
        <f t="shared" si="17"/>
        <v>0</v>
      </c>
      <c r="Z17" s="44">
        <f t="shared" si="17"/>
        <v>0</v>
      </c>
      <c r="AA17" s="44">
        <f>AA108</f>
        <v>0</v>
      </c>
      <c r="AB17" s="45">
        <f t="shared" si="18"/>
        <v>19702648</v>
      </c>
      <c r="AC17" s="45">
        <f t="shared" si="18"/>
        <v>29634800</v>
      </c>
      <c r="AD17" s="45">
        <f t="shared" si="6"/>
        <v>49337448</v>
      </c>
      <c r="AE17" s="45">
        <f t="shared" si="19"/>
        <v>19696592.800000001</v>
      </c>
      <c r="AF17" s="45">
        <f t="shared" si="19"/>
        <v>29634636</v>
      </c>
      <c r="AG17" s="45">
        <f t="shared" si="7"/>
        <v>49331228.799999997</v>
      </c>
      <c r="AH17" s="45">
        <f t="shared" si="20"/>
        <v>0</v>
      </c>
      <c r="AI17" s="45">
        <f t="shared" si="20"/>
        <v>0</v>
      </c>
      <c r="AJ17" s="45">
        <f t="shared" si="8"/>
        <v>0</v>
      </c>
      <c r="AK17" s="45">
        <f t="shared" si="21"/>
        <v>0</v>
      </c>
      <c r="AL17" s="45">
        <f t="shared" si="21"/>
        <v>0</v>
      </c>
      <c r="AM17" s="45">
        <f t="shared" si="9"/>
        <v>0</v>
      </c>
      <c r="AN17" s="45">
        <f t="shared" si="22"/>
        <v>0</v>
      </c>
      <c r="AO17" s="45">
        <f t="shared" si="22"/>
        <v>0</v>
      </c>
      <c r="AP17" s="45">
        <f t="shared" si="10"/>
        <v>0</v>
      </c>
      <c r="AQ17" s="45">
        <f t="shared" si="23"/>
        <v>6055.1999999999534</v>
      </c>
      <c r="AR17" s="45">
        <f t="shared" si="23"/>
        <v>164</v>
      </c>
      <c r="AS17" s="45">
        <f t="shared" si="11"/>
        <v>6219.1999999999534</v>
      </c>
      <c r="AT17" s="46"/>
      <c r="AU17" s="46"/>
      <c r="AV17" s="46"/>
      <c r="AW17" s="46"/>
      <c r="AX17" s="46"/>
      <c r="AY17" s="46"/>
      <c r="AZ17" s="46"/>
      <c r="BA17" s="46"/>
    </row>
    <row r="18" spans="1:53" ht="46.5">
      <c r="A18" s="255"/>
      <c r="B18" s="1"/>
      <c r="C18" s="37">
        <f t="shared" si="24"/>
        <v>2023</v>
      </c>
      <c r="D18" s="37">
        <f t="shared" si="24"/>
        <v>20</v>
      </c>
      <c r="E18" s="37">
        <f t="shared" si="24"/>
        <v>1</v>
      </c>
      <c r="F18" s="37">
        <f t="shared" si="24"/>
        <v>3</v>
      </c>
      <c r="G18" s="37">
        <f t="shared" si="24"/>
        <v>5</v>
      </c>
      <c r="H18" s="37"/>
      <c r="I18" s="37"/>
      <c r="J18" s="37"/>
      <c r="K18" s="37"/>
      <c r="L18" s="37"/>
      <c r="M18" s="47" t="str">
        <f>+M109</f>
        <v>a) Infraestructura y equipamiento de las instituciones de seguridad pública y procuración de justicia</v>
      </c>
      <c r="N18" s="43">
        <f t="shared" si="16"/>
        <v>2168400</v>
      </c>
      <c r="O18" s="43">
        <f t="shared" si="16"/>
        <v>29634800</v>
      </c>
      <c r="P18" s="43">
        <f t="shared" si="3"/>
        <v>31803200</v>
      </c>
      <c r="Q18" s="3"/>
      <c r="R18" s="1"/>
      <c r="S18" s="1"/>
      <c r="T18" s="336">
        <f t="shared" si="17"/>
        <v>0</v>
      </c>
      <c r="U18" s="44">
        <f t="shared" si="17"/>
        <v>0</v>
      </c>
      <c r="V18" s="44">
        <f t="shared" si="17"/>
        <v>0</v>
      </c>
      <c r="W18" s="44">
        <f t="shared" si="17"/>
        <v>0</v>
      </c>
      <c r="X18" s="44">
        <f t="shared" si="17"/>
        <v>0</v>
      </c>
      <c r="Y18" s="44">
        <f t="shared" si="17"/>
        <v>0</v>
      </c>
      <c r="Z18" s="44">
        <f t="shared" si="17"/>
        <v>0</v>
      </c>
      <c r="AA18" s="44">
        <f>AA109</f>
        <v>0</v>
      </c>
      <c r="AB18" s="45">
        <f t="shared" si="18"/>
        <v>2168400</v>
      </c>
      <c r="AC18" s="45">
        <f t="shared" si="18"/>
        <v>29634800</v>
      </c>
      <c r="AD18" s="45">
        <f t="shared" si="6"/>
        <v>31803200</v>
      </c>
      <c r="AE18" s="45">
        <f t="shared" si="19"/>
        <v>2168388</v>
      </c>
      <c r="AF18" s="45">
        <f t="shared" si="19"/>
        <v>29634636</v>
      </c>
      <c r="AG18" s="45">
        <f t="shared" si="7"/>
        <v>31803024</v>
      </c>
      <c r="AH18" s="45">
        <f t="shared" si="20"/>
        <v>0</v>
      </c>
      <c r="AI18" s="45">
        <f t="shared" si="20"/>
        <v>0</v>
      </c>
      <c r="AJ18" s="45">
        <f t="shared" si="8"/>
        <v>0</v>
      </c>
      <c r="AK18" s="45">
        <f t="shared" si="21"/>
        <v>0</v>
      </c>
      <c r="AL18" s="45">
        <f t="shared" si="21"/>
        <v>0</v>
      </c>
      <c r="AM18" s="45">
        <f t="shared" si="9"/>
        <v>0</v>
      </c>
      <c r="AN18" s="45">
        <f t="shared" si="22"/>
        <v>0</v>
      </c>
      <c r="AO18" s="45">
        <f t="shared" si="22"/>
        <v>0</v>
      </c>
      <c r="AP18" s="45">
        <f t="shared" si="10"/>
        <v>0</v>
      </c>
      <c r="AQ18" s="45">
        <f t="shared" si="23"/>
        <v>12</v>
      </c>
      <c r="AR18" s="45">
        <f t="shared" si="23"/>
        <v>164</v>
      </c>
      <c r="AS18" s="45">
        <f t="shared" si="11"/>
        <v>176</v>
      </c>
      <c r="AT18" s="46"/>
      <c r="AU18" s="46"/>
      <c r="AV18" s="46"/>
      <c r="AW18" s="46"/>
      <c r="AX18" s="46"/>
      <c r="AY18" s="46"/>
      <c r="AZ18" s="46"/>
      <c r="BA18" s="46"/>
    </row>
    <row r="19" spans="1:53" ht="46.5">
      <c r="A19" s="255"/>
      <c r="B19" s="1"/>
      <c r="C19" s="37">
        <f>+C160</f>
        <v>2023</v>
      </c>
      <c r="D19" s="37">
        <f>+D160</f>
        <v>20</v>
      </c>
      <c r="E19" s="37">
        <f>+E160</f>
        <v>1</v>
      </c>
      <c r="F19" s="37">
        <f>+F160</f>
        <v>3</v>
      </c>
      <c r="G19" s="37">
        <f>+G160</f>
        <v>5</v>
      </c>
      <c r="H19" s="37"/>
      <c r="I19" s="37"/>
      <c r="J19" s="37"/>
      <c r="K19" s="37"/>
      <c r="L19" s="37"/>
      <c r="M19" s="47" t="str">
        <f>+M160</f>
        <v>b) Fortalecimiento de capacidades para la prevención y combate a delitos de alto impacto</v>
      </c>
      <c r="N19" s="43">
        <f>+N160</f>
        <v>16934248</v>
      </c>
      <c r="O19" s="43">
        <f>+O160</f>
        <v>0</v>
      </c>
      <c r="P19" s="43">
        <f t="shared" si="3"/>
        <v>16934248</v>
      </c>
      <c r="Q19" s="3"/>
      <c r="R19" s="1"/>
      <c r="S19" s="1"/>
      <c r="T19" s="336">
        <f>T160</f>
        <v>0</v>
      </c>
      <c r="U19" s="44">
        <f>U160</f>
        <v>0</v>
      </c>
      <c r="V19" s="44">
        <f t="shared" ref="V19:Z19" si="25">V160</f>
        <v>0</v>
      </c>
      <c r="W19" s="44">
        <f t="shared" si="25"/>
        <v>0</v>
      </c>
      <c r="X19" s="44">
        <f t="shared" si="25"/>
        <v>0</v>
      </c>
      <c r="Y19" s="44">
        <f t="shared" si="25"/>
        <v>0</v>
      </c>
      <c r="Z19" s="44">
        <f t="shared" si="25"/>
        <v>0</v>
      </c>
      <c r="AA19" s="44">
        <f>AA160</f>
        <v>0</v>
      </c>
      <c r="AB19" s="45">
        <f>+AB160</f>
        <v>16934248</v>
      </c>
      <c r="AC19" s="45">
        <f>+AC160</f>
        <v>0</v>
      </c>
      <c r="AD19" s="45">
        <f t="shared" si="6"/>
        <v>16934248</v>
      </c>
      <c r="AE19" s="45">
        <f>+AE160</f>
        <v>16931872</v>
      </c>
      <c r="AF19" s="45">
        <f>+AF160</f>
        <v>0</v>
      </c>
      <c r="AG19" s="45">
        <f t="shared" si="7"/>
        <v>16931872</v>
      </c>
      <c r="AH19" s="45">
        <f>+AH160</f>
        <v>0</v>
      </c>
      <c r="AI19" s="45">
        <f>+AI160</f>
        <v>0</v>
      </c>
      <c r="AJ19" s="45">
        <f t="shared" si="8"/>
        <v>0</v>
      </c>
      <c r="AK19" s="45">
        <f>+AK160</f>
        <v>0</v>
      </c>
      <c r="AL19" s="45">
        <f>+AL160</f>
        <v>0</v>
      </c>
      <c r="AM19" s="45">
        <f t="shared" si="9"/>
        <v>0</v>
      </c>
      <c r="AN19" s="45">
        <f>+AN160</f>
        <v>0</v>
      </c>
      <c r="AO19" s="45">
        <f>+AO160</f>
        <v>0</v>
      </c>
      <c r="AP19" s="45">
        <f t="shared" si="10"/>
        <v>0</v>
      </c>
      <c r="AQ19" s="45">
        <f>+AQ160</f>
        <v>2376</v>
      </c>
      <c r="AR19" s="45">
        <f>+AR160</f>
        <v>0</v>
      </c>
      <c r="AS19" s="45">
        <f t="shared" si="11"/>
        <v>2376</v>
      </c>
      <c r="AT19" s="46"/>
      <c r="AU19" s="46"/>
      <c r="AV19" s="46"/>
      <c r="AW19" s="46"/>
      <c r="AX19" s="46"/>
      <c r="AY19" s="46"/>
      <c r="AZ19" s="46"/>
      <c r="BA19" s="46"/>
    </row>
    <row r="20" spans="1:53" ht="24.75">
      <c r="A20" s="255"/>
      <c r="B20" s="1"/>
      <c r="C20" s="37">
        <f>+C265</f>
        <v>2023</v>
      </c>
      <c r="D20" s="37">
        <f>+D265</f>
        <v>20</v>
      </c>
      <c r="E20" s="37">
        <f>+E265</f>
        <v>1</v>
      </c>
      <c r="F20" s="37">
        <f>+F265</f>
        <v>3</v>
      </c>
      <c r="G20" s="37">
        <f>+G265</f>
        <v>5</v>
      </c>
      <c r="H20" s="37"/>
      <c r="I20" s="37"/>
      <c r="J20" s="37"/>
      <c r="K20" s="37"/>
      <c r="L20" s="37"/>
      <c r="M20" s="48" t="str">
        <f>+M265</f>
        <v>c) Unidades de investigación del delito para policía estatal y municipal</v>
      </c>
      <c r="N20" s="43">
        <f>+N265</f>
        <v>600000</v>
      </c>
      <c r="O20" s="43">
        <f>+O265</f>
        <v>0</v>
      </c>
      <c r="P20" s="43">
        <f t="shared" si="3"/>
        <v>600000</v>
      </c>
      <c r="Q20" s="3"/>
      <c r="R20" s="1"/>
      <c r="S20" s="1"/>
      <c r="T20" s="336">
        <f>T265</f>
        <v>0</v>
      </c>
      <c r="U20" s="44">
        <f>U265</f>
        <v>0</v>
      </c>
      <c r="V20" s="44">
        <f t="shared" ref="V20:Z20" si="26">V265</f>
        <v>0</v>
      </c>
      <c r="W20" s="44">
        <f t="shared" si="26"/>
        <v>0</v>
      </c>
      <c r="X20" s="44">
        <f t="shared" si="26"/>
        <v>0</v>
      </c>
      <c r="Y20" s="44">
        <f t="shared" si="26"/>
        <v>0</v>
      </c>
      <c r="Z20" s="44">
        <f t="shared" si="26"/>
        <v>0</v>
      </c>
      <c r="AA20" s="44">
        <f>AA265</f>
        <v>0</v>
      </c>
      <c r="AB20" s="45">
        <f>+AB265</f>
        <v>600000</v>
      </c>
      <c r="AC20" s="45">
        <f>+AC265</f>
        <v>0</v>
      </c>
      <c r="AD20" s="45">
        <f t="shared" si="6"/>
        <v>600000</v>
      </c>
      <c r="AE20" s="45">
        <f>+AE265</f>
        <v>596332.80000000005</v>
      </c>
      <c r="AF20" s="45">
        <f>+AF265</f>
        <v>0</v>
      </c>
      <c r="AG20" s="45">
        <f t="shared" si="7"/>
        <v>596332.80000000005</v>
      </c>
      <c r="AH20" s="45">
        <f>+AH265</f>
        <v>0</v>
      </c>
      <c r="AI20" s="45">
        <f>+AI265</f>
        <v>0</v>
      </c>
      <c r="AJ20" s="45">
        <f t="shared" si="8"/>
        <v>0</v>
      </c>
      <c r="AK20" s="45">
        <f>+AK265</f>
        <v>0</v>
      </c>
      <c r="AL20" s="45">
        <f>+AL265</f>
        <v>0</v>
      </c>
      <c r="AM20" s="45">
        <f t="shared" si="9"/>
        <v>0</v>
      </c>
      <c r="AN20" s="45">
        <f>+AN265</f>
        <v>0</v>
      </c>
      <c r="AO20" s="45">
        <f>+AO265</f>
        <v>0</v>
      </c>
      <c r="AP20" s="45">
        <f t="shared" si="10"/>
        <v>0</v>
      </c>
      <c r="AQ20" s="45">
        <f>+AQ265</f>
        <v>3667.1999999999534</v>
      </c>
      <c r="AR20" s="45">
        <f>+AR265</f>
        <v>0</v>
      </c>
      <c r="AS20" s="45">
        <f t="shared" si="11"/>
        <v>3667.1999999999534</v>
      </c>
      <c r="AT20" s="46"/>
      <c r="AU20" s="46"/>
      <c r="AV20" s="46"/>
      <c r="AW20" s="46"/>
      <c r="AX20" s="46"/>
      <c r="AY20" s="46"/>
      <c r="AZ20" s="46"/>
      <c r="BA20" s="46"/>
    </row>
    <row r="21" spans="1:53" ht="24.75">
      <c r="A21" s="255"/>
      <c r="B21" s="1"/>
      <c r="C21" s="37">
        <f>+C324</f>
        <v>2023</v>
      </c>
      <c r="D21" s="37">
        <f>+D324</f>
        <v>20</v>
      </c>
      <c r="E21" s="37">
        <f>+E324</f>
        <v>1</v>
      </c>
      <c r="F21" s="37">
        <f>+F324</f>
        <v>3</v>
      </c>
      <c r="G21" s="37">
        <f>+G324</f>
        <v>5</v>
      </c>
      <c r="H21" s="37"/>
      <c r="I21" s="37"/>
      <c r="J21" s="37"/>
      <c r="K21" s="37"/>
      <c r="L21" s="37"/>
      <c r="M21" s="48" t="str">
        <f>+M324</f>
        <v>d) Modelo homologado de unidades de policía cibernética</v>
      </c>
      <c r="N21" s="43">
        <f>+N324</f>
        <v>0</v>
      </c>
      <c r="O21" s="43">
        <f>+O324</f>
        <v>0</v>
      </c>
      <c r="P21" s="43">
        <f t="shared" si="3"/>
        <v>0</v>
      </c>
      <c r="Q21" s="3"/>
      <c r="R21" s="1"/>
      <c r="S21" s="1"/>
      <c r="T21" s="336">
        <f>T324</f>
        <v>0</v>
      </c>
      <c r="U21" s="44">
        <f>U324</f>
        <v>0</v>
      </c>
      <c r="V21" s="44">
        <f t="shared" ref="V21:Z21" si="27">V324</f>
        <v>0</v>
      </c>
      <c r="W21" s="44">
        <f t="shared" si="27"/>
        <v>0</v>
      </c>
      <c r="X21" s="44">
        <f t="shared" si="27"/>
        <v>0</v>
      </c>
      <c r="Y21" s="44">
        <f t="shared" si="27"/>
        <v>0</v>
      </c>
      <c r="Z21" s="44">
        <f t="shared" si="27"/>
        <v>0</v>
      </c>
      <c r="AA21" s="44">
        <f>AA324</f>
        <v>0</v>
      </c>
      <c r="AB21" s="45">
        <f>+AB324</f>
        <v>0</v>
      </c>
      <c r="AC21" s="45">
        <f>+AC324</f>
        <v>0</v>
      </c>
      <c r="AD21" s="45">
        <f t="shared" si="6"/>
        <v>0</v>
      </c>
      <c r="AE21" s="45">
        <f>+AE324</f>
        <v>0</v>
      </c>
      <c r="AF21" s="45">
        <f>+AF324</f>
        <v>0</v>
      </c>
      <c r="AG21" s="45">
        <f t="shared" si="7"/>
        <v>0</v>
      </c>
      <c r="AH21" s="45">
        <f>+AH324</f>
        <v>0</v>
      </c>
      <c r="AI21" s="45">
        <f>+AI324</f>
        <v>0</v>
      </c>
      <c r="AJ21" s="45">
        <f t="shared" si="8"/>
        <v>0</v>
      </c>
      <c r="AK21" s="45">
        <f>+AK324</f>
        <v>0</v>
      </c>
      <c r="AL21" s="45">
        <f>+AL324</f>
        <v>0</v>
      </c>
      <c r="AM21" s="45">
        <f t="shared" si="9"/>
        <v>0</v>
      </c>
      <c r="AN21" s="45">
        <f>+AN324</f>
        <v>0</v>
      </c>
      <c r="AO21" s="45">
        <f>+AO324</f>
        <v>0</v>
      </c>
      <c r="AP21" s="45">
        <f t="shared" si="10"/>
        <v>0</v>
      </c>
      <c r="AQ21" s="45">
        <f>+AQ324</f>
        <v>0</v>
      </c>
      <c r="AR21" s="45">
        <f>+AR324</f>
        <v>0</v>
      </c>
      <c r="AS21" s="45">
        <f t="shared" si="11"/>
        <v>0</v>
      </c>
      <c r="AT21" s="46"/>
      <c r="AU21" s="46"/>
      <c r="AV21" s="46"/>
      <c r="AW21" s="46"/>
      <c r="AX21" s="46"/>
      <c r="AY21" s="46"/>
      <c r="AZ21" s="46"/>
      <c r="BA21" s="46"/>
    </row>
    <row r="22" spans="1:53" ht="24.75">
      <c r="A22" s="255"/>
      <c r="B22" s="1"/>
      <c r="C22" s="37">
        <f>+C366</f>
        <v>2023</v>
      </c>
      <c r="D22" s="37">
        <f>+D366</f>
        <v>20</v>
      </c>
      <c r="E22" s="37">
        <f>+E366</f>
        <v>1</v>
      </c>
      <c r="F22" s="37">
        <f>+F366</f>
        <v>3</v>
      </c>
      <c r="G22" s="37">
        <f>+G366</f>
        <v>5</v>
      </c>
      <c r="H22" s="37"/>
      <c r="I22" s="37"/>
      <c r="J22" s="37"/>
      <c r="K22" s="37"/>
      <c r="L22" s="37"/>
      <c r="M22" s="48" t="str">
        <f>+M366</f>
        <v>f) Fortalecimiento y/o creación de las unidades de inteligencia patrimonial y económica (UIPE’S)</v>
      </c>
      <c r="N22" s="43">
        <f>+N366</f>
        <v>0</v>
      </c>
      <c r="O22" s="43">
        <f>+O366</f>
        <v>0</v>
      </c>
      <c r="P22" s="43">
        <f t="shared" si="3"/>
        <v>0</v>
      </c>
      <c r="Q22" s="3"/>
      <c r="R22" s="1"/>
      <c r="S22" s="1"/>
      <c r="T22" s="336">
        <f>T366</f>
        <v>0</v>
      </c>
      <c r="U22" s="44">
        <f>U366</f>
        <v>0</v>
      </c>
      <c r="V22" s="44">
        <f t="shared" ref="V22:Z22" si="28">V366</f>
        <v>0</v>
      </c>
      <c r="W22" s="44">
        <f t="shared" si="28"/>
        <v>0</v>
      </c>
      <c r="X22" s="44">
        <f t="shared" si="28"/>
        <v>0</v>
      </c>
      <c r="Y22" s="44">
        <f t="shared" si="28"/>
        <v>0</v>
      </c>
      <c r="Z22" s="44">
        <f t="shared" si="28"/>
        <v>0</v>
      </c>
      <c r="AA22" s="44">
        <f>AA366</f>
        <v>0</v>
      </c>
      <c r="AB22" s="45">
        <f>+AB366</f>
        <v>0</v>
      </c>
      <c r="AC22" s="45">
        <f>+AC366</f>
        <v>0</v>
      </c>
      <c r="AD22" s="45">
        <f t="shared" si="6"/>
        <v>0</v>
      </c>
      <c r="AE22" s="45">
        <f>+AE366</f>
        <v>0</v>
      </c>
      <c r="AF22" s="45">
        <f>+AF366</f>
        <v>0</v>
      </c>
      <c r="AG22" s="45">
        <f t="shared" si="7"/>
        <v>0</v>
      </c>
      <c r="AH22" s="45">
        <f>+AH366</f>
        <v>0</v>
      </c>
      <c r="AI22" s="45">
        <f>+AI366</f>
        <v>0</v>
      </c>
      <c r="AJ22" s="45">
        <f t="shared" si="8"/>
        <v>0</v>
      </c>
      <c r="AK22" s="45">
        <f>+AK366</f>
        <v>0</v>
      </c>
      <c r="AL22" s="45">
        <f>+AL366</f>
        <v>0</v>
      </c>
      <c r="AM22" s="45">
        <f t="shared" si="9"/>
        <v>0</v>
      </c>
      <c r="AN22" s="45">
        <f>+AN366</f>
        <v>0</v>
      </c>
      <c r="AO22" s="45">
        <f>+AO366</f>
        <v>0</v>
      </c>
      <c r="AP22" s="45">
        <f t="shared" si="10"/>
        <v>0</v>
      </c>
      <c r="AQ22" s="45">
        <f>+AQ366</f>
        <v>0</v>
      </c>
      <c r="AR22" s="45">
        <f>+AR366</f>
        <v>0</v>
      </c>
      <c r="AS22" s="45">
        <f t="shared" si="11"/>
        <v>0</v>
      </c>
      <c r="AT22" s="46"/>
      <c r="AU22" s="46"/>
      <c r="AV22" s="46"/>
      <c r="AW22" s="46"/>
      <c r="AX22" s="46"/>
      <c r="AY22" s="46"/>
      <c r="AZ22" s="46"/>
      <c r="BA22" s="46"/>
    </row>
    <row r="23" spans="1:53" ht="24.75">
      <c r="A23" s="255"/>
      <c r="B23" s="1"/>
      <c r="C23" s="37">
        <f>+C399</f>
        <v>2023</v>
      </c>
      <c r="D23" s="37">
        <f>+D399</f>
        <v>20</v>
      </c>
      <c r="E23" s="37">
        <f>+E399</f>
        <v>1</v>
      </c>
      <c r="F23" s="37">
        <f>+F399</f>
        <v>3</v>
      </c>
      <c r="G23" s="37">
        <f>+G399</f>
        <v>5</v>
      </c>
      <c r="H23" s="37"/>
      <c r="I23" s="37"/>
      <c r="J23" s="37"/>
      <c r="K23" s="37"/>
      <c r="L23" s="37"/>
      <c r="M23" s="48" t="str">
        <f>+M399</f>
        <v>g) Justicia cívica</v>
      </c>
      <c r="N23" s="43">
        <f>+N399</f>
        <v>0</v>
      </c>
      <c r="O23" s="43">
        <f>+O399</f>
        <v>0</v>
      </c>
      <c r="P23" s="43">
        <f t="shared" si="3"/>
        <v>0</v>
      </c>
      <c r="Q23" s="3"/>
      <c r="R23" s="1"/>
      <c r="S23" s="1"/>
      <c r="T23" s="336">
        <f>T399</f>
        <v>0</v>
      </c>
      <c r="U23" s="44">
        <f>U399</f>
        <v>0</v>
      </c>
      <c r="V23" s="44">
        <f t="shared" ref="V23:Z23" si="29">V399</f>
        <v>0</v>
      </c>
      <c r="W23" s="44">
        <f t="shared" si="29"/>
        <v>0</v>
      </c>
      <c r="X23" s="44">
        <f t="shared" si="29"/>
        <v>0</v>
      </c>
      <c r="Y23" s="44">
        <f t="shared" si="29"/>
        <v>0</v>
      </c>
      <c r="Z23" s="44">
        <f t="shared" si="29"/>
        <v>0</v>
      </c>
      <c r="AA23" s="44">
        <f>AA399</f>
        <v>0</v>
      </c>
      <c r="AB23" s="45">
        <f>+AB399</f>
        <v>0</v>
      </c>
      <c r="AC23" s="45">
        <f>+AC399</f>
        <v>0</v>
      </c>
      <c r="AD23" s="45">
        <f t="shared" si="6"/>
        <v>0</v>
      </c>
      <c r="AE23" s="45">
        <f>+AE399</f>
        <v>0</v>
      </c>
      <c r="AF23" s="45">
        <f>+AF399</f>
        <v>0</v>
      </c>
      <c r="AG23" s="45">
        <f t="shared" si="7"/>
        <v>0</v>
      </c>
      <c r="AH23" s="45">
        <f>+AH399</f>
        <v>0</v>
      </c>
      <c r="AI23" s="45">
        <f>+AI399</f>
        <v>0</v>
      </c>
      <c r="AJ23" s="45">
        <f t="shared" si="8"/>
        <v>0</v>
      </c>
      <c r="AK23" s="45">
        <f>+AK399</f>
        <v>0</v>
      </c>
      <c r="AL23" s="45">
        <f>+AL399</f>
        <v>0</v>
      </c>
      <c r="AM23" s="45">
        <f t="shared" si="9"/>
        <v>0</v>
      </c>
      <c r="AN23" s="45">
        <f>+AN399</f>
        <v>0</v>
      </c>
      <c r="AO23" s="45">
        <f>+AO399</f>
        <v>0</v>
      </c>
      <c r="AP23" s="45">
        <f t="shared" si="10"/>
        <v>0</v>
      </c>
      <c r="AQ23" s="45">
        <f>+AQ399</f>
        <v>0</v>
      </c>
      <c r="AR23" s="45">
        <f>+AR399</f>
        <v>0</v>
      </c>
      <c r="AS23" s="45">
        <f t="shared" si="11"/>
        <v>0</v>
      </c>
      <c r="AT23" s="46"/>
      <c r="AU23" s="46"/>
      <c r="AV23" s="46"/>
      <c r="AW23" s="46"/>
      <c r="AX23" s="46"/>
      <c r="AY23" s="46"/>
      <c r="AZ23" s="46"/>
      <c r="BA23" s="46"/>
    </row>
    <row r="24" spans="1:53" ht="24.75">
      <c r="A24" s="255"/>
      <c r="B24" s="1"/>
      <c r="C24" s="37">
        <f>+C418</f>
        <v>2023</v>
      </c>
      <c r="D24" s="37">
        <f>+D418</f>
        <v>20</v>
      </c>
      <c r="E24" s="37">
        <f>+E418</f>
        <v>1</v>
      </c>
      <c r="F24" s="37">
        <f>+F418</f>
        <v>3</v>
      </c>
      <c r="G24" s="37">
        <f>+G418</f>
        <v>6</v>
      </c>
      <c r="H24" s="37"/>
      <c r="I24" s="37"/>
      <c r="J24" s="37"/>
      <c r="K24" s="37"/>
      <c r="L24" s="37"/>
      <c r="M24" s="42" t="str">
        <f>+M418</f>
        <v>Fortalecimiento de las áreas de investigación forense y pericial</v>
      </c>
      <c r="N24" s="43">
        <f>+N418</f>
        <v>0</v>
      </c>
      <c r="O24" s="43">
        <f>+O418</f>
        <v>0</v>
      </c>
      <c r="P24" s="43">
        <f t="shared" si="3"/>
        <v>0</v>
      </c>
      <c r="Q24" s="3"/>
      <c r="R24" s="1"/>
      <c r="S24" s="1"/>
      <c r="T24" s="336">
        <f>T418</f>
        <v>0</v>
      </c>
      <c r="U24" s="44">
        <f>U418</f>
        <v>0</v>
      </c>
      <c r="V24" s="44">
        <f t="shared" ref="V24:Z24" si="30">V418</f>
        <v>0</v>
      </c>
      <c r="W24" s="44">
        <f t="shared" si="30"/>
        <v>0</v>
      </c>
      <c r="X24" s="44">
        <f t="shared" si="30"/>
        <v>0</v>
      </c>
      <c r="Y24" s="44">
        <f t="shared" si="30"/>
        <v>0</v>
      </c>
      <c r="Z24" s="44">
        <f t="shared" si="30"/>
        <v>0</v>
      </c>
      <c r="AA24" s="44">
        <f>AA418</f>
        <v>0</v>
      </c>
      <c r="AB24" s="45">
        <f>+AB418</f>
        <v>0</v>
      </c>
      <c r="AC24" s="45">
        <f>+AC418</f>
        <v>0</v>
      </c>
      <c r="AD24" s="45">
        <f t="shared" si="6"/>
        <v>0</v>
      </c>
      <c r="AE24" s="45">
        <f>+AE418</f>
        <v>0</v>
      </c>
      <c r="AF24" s="45">
        <f>+AF418</f>
        <v>0</v>
      </c>
      <c r="AG24" s="45">
        <f t="shared" si="7"/>
        <v>0</v>
      </c>
      <c r="AH24" s="45">
        <f>+AH418</f>
        <v>0</v>
      </c>
      <c r="AI24" s="45">
        <f>+AI418</f>
        <v>0</v>
      </c>
      <c r="AJ24" s="45">
        <f t="shared" si="8"/>
        <v>0</v>
      </c>
      <c r="AK24" s="45">
        <f>+AK418</f>
        <v>0</v>
      </c>
      <c r="AL24" s="45">
        <f>+AL418</f>
        <v>0</v>
      </c>
      <c r="AM24" s="45">
        <f t="shared" si="9"/>
        <v>0</v>
      </c>
      <c r="AN24" s="45">
        <f>+AN418</f>
        <v>0</v>
      </c>
      <c r="AO24" s="45">
        <f>+AO418</f>
        <v>0</v>
      </c>
      <c r="AP24" s="45">
        <f t="shared" si="10"/>
        <v>0</v>
      </c>
      <c r="AQ24" s="45">
        <f>+AQ418</f>
        <v>0</v>
      </c>
      <c r="AR24" s="45">
        <f>+AR418</f>
        <v>0</v>
      </c>
      <c r="AS24" s="45">
        <f t="shared" si="11"/>
        <v>0</v>
      </c>
      <c r="AT24" s="46"/>
      <c r="AU24" s="46"/>
      <c r="AV24" s="46"/>
      <c r="AW24" s="46"/>
      <c r="AX24" s="46"/>
      <c r="AY24" s="46"/>
      <c r="AZ24" s="46"/>
      <c r="BA24" s="46"/>
    </row>
    <row r="25" spans="1:53" ht="24.75">
      <c r="A25" s="255"/>
      <c r="B25" s="1"/>
      <c r="C25" s="37">
        <f t="shared" ref="C25:G26" si="31">+C595</f>
        <v>2023</v>
      </c>
      <c r="D25" s="37">
        <f t="shared" si="31"/>
        <v>20</v>
      </c>
      <c r="E25" s="37">
        <f t="shared" si="31"/>
        <v>1</v>
      </c>
      <c r="F25" s="37">
        <f t="shared" si="31"/>
        <v>4</v>
      </c>
      <c r="G25" s="37"/>
      <c r="H25" s="37"/>
      <c r="I25" s="37"/>
      <c r="J25" s="37"/>
      <c r="K25" s="37"/>
      <c r="L25" s="37"/>
      <c r="M25" s="38" t="str">
        <f t="shared" ref="M25:O26" si="32">+M595</f>
        <v>Sistema de estándares de trabajo y rendición de cuentas</v>
      </c>
      <c r="N25" s="39">
        <f t="shared" si="32"/>
        <v>727552</v>
      </c>
      <c r="O25" s="39">
        <f t="shared" si="32"/>
        <v>0</v>
      </c>
      <c r="P25" s="39">
        <f t="shared" si="3"/>
        <v>727552</v>
      </c>
      <c r="Q25" s="3"/>
      <c r="R25" s="1"/>
      <c r="S25" s="1"/>
      <c r="T25" s="336">
        <f>T595</f>
        <v>0</v>
      </c>
      <c r="U25" s="44">
        <f>U595</f>
        <v>0</v>
      </c>
      <c r="V25" s="44">
        <f t="shared" ref="V25:Z26" si="33">V595</f>
        <v>0</v>
      </c>
      <c r="W25" s="44">
        <f t="shared" si="33"/>
        <v>0</v>
      </c>
      <c r="X25" s="44">
        <f t="shared" si="33"/>
        <v>0</v>
      </c>
      <c r="Y25" s="44">
        <f t="shared" si="33"/>
        <v>0</v>
      </c>
      <c r="Z25" s="44">
        <f t="shared" si="33"/>
        <v>0</v>
      </c>
      <c r="AA25" s="44">
        <f>AA595</f>
        <v>0</v>
      </c>
      <c r="AB25" s="41">
        <f>+AB595</f>
        <v>727552</v>
      </c>
      <c r="AC25" s="41">
        <f>+AC595</f>
        <v>0</v>
      </c>
      <c r="AD25" s="41">
        <f t="shared" si="6"/>
        <v>727552</v>
      </c>
      <c r="AE25" s="41">
        <f>+AE595</f>
        <v>360533.8</v>
      </c>
      <c r="AF25" s="41">
        <f>+AF595</f>
        <v>0</v>
      </c>
      <c r="AG25" s="41">
        <f t="shared" si="7"/>
        <v>360533.8</v>
      </c>
      <c r="AH25" s="41">
        <f>+AH595</f>
        <v>367000</v>
      </c>
      <c r="AI25" s="41">
        <f>+AI595</f>
        <v>0</v>
      </c>
      <c r="AJ25" s="41">
        <f t="shared" si="8"/>
        <v>367000</v>
      </c>
      <c r="AK25" s="41">
        <f>+AK595</f>
        <v>0</v>
      </c>
      <c r="AL25" s="41">
        <f>+AL595</f>
        <v>0</v>
      </c>
      <c r="AM25" s="41">
        <f t="shared" si="9"/>
        <v>0</v>
      </c>
      <c r="AN25" s="41">
        <f>+AN595</f>
        <v>0</v>
      </c>
      <c r="AO25" s="41">
        <f>+AO595</f>
        <v>0</v>
      </c>
      <c r="AP25" s="41">
        <f t="shared" si="10"/>
        <v>0</v>
      </c>
      <c r="AQ25" s="41">
        <f>+AQ595</f>
        <v>36.399999999994179</v>
      </c>
      <c r="AR25" s="41">
        <f>+AR595</f>
        <v>0</v>
      </c>
      <c r="AS25" s="41">
        <f t="shared" si="11"/>
        <v>36.399999999994179</v>
      </c>
      <c r="AT25" s="46"/>
      <c r="AU25" s="46"/>
      <c r="AV25" s="46"/>
      <c r="AW25" s="46"/>
      <c r="AX25" s="46"/>
      <c r="AY25" s="46"/>
      <c r="AZ25" s="46"/>
      <c r="BA25" s="46"/>
    </row>
    <row r="26" spans="1:53" ht="69.75">
      <c r="A26" s="255"/>
      <c r="B26" s="1"/>
      <c r="C26" s="37">
        <f t="shared" si="31"/>
        <v>2023</v>
      </c>
      <c r="D26" s="37">
        <f t="shared" si="31"/>
        <v>20</v>
      </c>
      <c r="E26" s="37">
        <f t="shared" si="31"/>
        <v>1</v>
      </c>
      <c r="F26" s="37">
        <f t="shared" si="31"/>
        <v>4</v>
      </c>
      <c r="G26" s="37">
        <f t="shared" si="31"/>
        <v>7</v>
      </c>
      <c r="H26" s="37"/>
      <c r="I26" s="37"/>
      <c r="J26" s="37"/>
      <c r="K26" s="37"/>
      <c r="L26" s="37"/>
      <c r="M26" s="42" t="str">
        <f t="shared" si="32"/>
        <v>Seguimiento a protocolos de actuación policial para mejorar el desempeño del personal de las instituciones de seguridad pública y procuración de justicia</v>
      </c>
      <c r="N26" s="43">
        <f t="shared" si="32"/>
        <v>727552</v>
      </c>
      <c r="O26" s="43">
        <f t="shared" si="32"/>
        <v>0</v>
      </c>
      <c r="P26" s="43">
        <f t="shared" si="3"/>
        <v>727552</v>
      </c>
      <c r="Q26" s="3"/>
      <c r="R26" s="1"/>
      <c r="S26" s="1"/>
      <c r="T26" s="336">
        <f>T596</f>
        <v>0</v>
      </c>
      <c r="U26" s="44">
        <f>U596</f>
        <v>0</v>
      </c>
      <c r="V26" s="44">
        <f t="shared" si="33"/>
        <v>0</v>
      </c>
      <c r="W26" s="44">
        <f t="shared" si="33"/>
        <v>0</v>
      </c>
      <c r="X26" s="44">
        <f t="shared" si="33"/>
        <v>0</v>
      </c>
      <c r="Y26" s="44">
        <f t="shared" si="33"/>
        <v>0</v>
      </c>
      <c r="Z26" s="44">
        <f t="shared" si="33"/>
        <v>0</v>
      </c>
      <c r="AA26" s="44">
        <f>AA596</f>
        <v>0</v>
      </c>
      <c r="AB26" s="45">
        <f>+AB596</f>
        <v>727552</v>
      </c>
      <c r="AC26" s="45">
        <f>+AC596</f>
        <v>0</v>
      </c>
      <c r="AD26" s="45">
        <f t="shared" si="6"/>
        <v>727552</v>
      </c>
      <c r="AE26" s="45">
        <f>+AE596</f>
        <v>360533.8</v>
      </c>
      <c r="AF26" s="45">
        <f>+AF596</f>
        <v>0</v>
      </c>
      <c r="AG26" s="45">
        <f t="shared" si="7"/>
        <v>360533.8</v>
      </c>
      <c r="AH26" s="45">
        <f>+AH596</f>
        <v>367000</v>
      </c>
      <c r="AI26" s="45">
        <f>+AI596</f>
        <v>0</v>
      </c>
      <c r="AJ26" s="45">
        <f t="shared" si="8"/>
        <v>367000</v>
      </c>
      <c r="AK26" s="45">
        <f>+AK596</f>
        <v>0</v>
      </c>
      <c r="AL26" s="45">
        <f>+AL596</f>
        <v>0</v>
      </c>
      <c r="AM26" s="45">
        <f t="shared" si="9"/>
        <v>0</v>
      </c>
      <c r="AN26" s="45">
        <f>+AN596</f>
        <v>0</v>
      </c>
      <c r="AO26" s="45">
        <f>+AO596</f>
        <v>0</v>
      </c>
      <c r="AP26" s="45">
        <f t="shared" si="10"/>
        <v>0</v>
      </c>
      <c r="AQ26" s="45">
        <f>+AQ596</f>
        <v>36.399999999994179</v>
      </c>
      <c r="AR26" s="45">
        <f>+AR596</f>
        <v>0</v>
      </c>
      <c r="AS26" s="45">
        <f t="shared" si="11"/>
        <v>36.399999999994179</v>
      </c>
      <c r="AT26" s="46"/>
      <c r="AU26" s="46"/>
      <c r="AV26" s="46"/>
      <c r="AW26" s="46"/>
      <c r="AX26" s="46"/>
      <c r="AY26" s="46"/>
      <c r="AZ26" s="46"/>
      <c r="BA26" s="46"/>
    </row>
    <row r="27" spans="1:53" ht="46.5">
      <c r="A27" s="255"/>
      <c r="B27" s="1"/>
      <c r="C27" s="37">
        <f>+C648</f>
        <v>2023</v>
      </c>
      <c r="D27" s="37">
        <f>+D648</f>
        <v>20</v>
      </c>
      <c r="E27" s="37">
        <f>+E648</f>
        <v>1</v>
      </c>
      <c r="F27" s="37">
        <f>+F648</f>
        <v>4</v>
      </c>
      <c r="G27" s="37">
        <f>+G648</f>
        <v>8</v>
      </c>
      <c r="H27" s="37"/>
      <c r="I27" s="37"/>
      <c r="J27" s="37"/>
      <c r="K27" s="37"/>
      <c r="L27" s="37"/>
      <c r="M27" s="42" t="str">
        <f>+M648</f>
        <v>Impulso a la mejoría del control de gestión, supervisión y seguimiento de los reportes a la policía</v>
      </c>
      <c r="N27" s="43">
        <f>+N648</f>
        <v>0</v>
      </c>
      <c r="O27" s="43">
        <f>+O648</f>
        <v>0</v>
      </c>
      <c r="P27" s="43">
        <f t="shared" si="3"/>
        <v>0</v>
      </c>
      <c r="Q27" s="3"/>
      <c r="R27" s="1"/>
      <c r="S27" s="1"/>
      <c r="T27" s="336">
        <f>T648</f>
        <v>0</v>
      </c>
      <c r="U27" s="44">
        <f>U648</f>
        <v>0</v>
      </c>
      <c r="V27" s="44">
        <f t="shared" ref="V27:Z27" si="34">V648</f>
        <v>0</v>
      </c>
      <c r="W27" s="44">
        <f t="shared" si="34"/>
        <v>0</v>
      </c>
      <c r="X27" s="44">
        <f t="shared" si="34"/>
        <v>0</v>
      </c>
      <c r="Y27" s="44">
        <f t="shared" si="34"/>
        <v>0</v>
      </c>
      <c r="Z27" s="44">
        <f t="shared" si="34"/>
        <v>0</v>
      </c>
      <c r="AA27" s="44">
        <f>AA648</f>
        <v>0</v>
      </c>
      <c r="AB27" s="45">
        <f>+AB648</f>
        <v>0</v>
      </c>
      <c r="AC27" s="45">
        <f>+AC648</f>
        <v>0</v>
      </c>
      <c r="AD27" s="45">
        <f t="shared" si="6"/>
        <v>0</v>
      </c>
      <c r="AE27" s="45">
        <f>+AE648</f>
        <v>0</v>
      </c>
      <c r="AF27" s="45">
        <f>+AF648</f>
        <v>0</v>
      </c>
      <c r="AG27" s="45">
        <f t="shared" si="7"/>
        <v>0</v>
      </c>
      <c r="AH27" s="45">
        <f>+AH648</f>
        <v>0</v>
      </c>
      <c r="AI27" s="45">
        <f>+AI648</f>
        <v>0</v>
      </c>
      <c r="AJ27" s="45">
        <f t="shared" si="8"/>
        <v>0</v>
      </c>
      <c r="AK27" s="45">
        <f>+AK648</f>
        <v>0</v>
      </c>
      <c r="AL27" s="45">
        <f>+AL648</f>
        <v>0</v>
      </c>
      <c r="AM27" s="45">
        <f t="shared" si="9"/>
        <v>0</v>
      </c>
      <c r="AN27" s="45">
        <f>+AN648</f>
        <v>0</v>
      </c>
      <c r="AO27" s="45">
        <f>+AO648</f>
        <v>0</v>
      </c>
      <c r="AP27" s="45">
        <f t="shared" si="10"/>
        <v>0</v>
      </c>
      <c r="AQ27" s="45">
        <f>+AQ648</f>
        <v>0</v>
      </c>
      <c r="AR27" s="45">
        <f>+AR648</f>
        <v>0</v>
      </c>
      <c r="AS27" s="45">
        <f t="shared" si="11"/>
        <v>0</v>
      </c>
      <c r="AT27" s="46"/>
      <c r="AU27" s="46"/>
      <c r="AV27" s="46"/>
      <c r="AW27" s="46"/>
      <c r="AX27" s="46"/>
      <c r="AY27" s="46"/>
      <c r="AZ27" s="46"/>
      <c r="BA27" s="46"/>
    </row>
    <row r="28" spans="1:53" ht="48">
      <c r="A28" s="255"/>
      <c r="B28" s="1"/>
      <c r="C28" s="37">
        <f t="shared" ref="C28:G29" si="35">+C661</f>
        <v>2023</v>
      </c>
      <c r="D28" s="37">
        <f t="shared" si="35"/>
        <v>20</v>
      </c>
      <c r="E28" s="37">
        <f t="shared" si="35"/>
        <v>2</v>
      </c>
      <c r="F28" s="37">
        <f t="shared" si="35"/>
        <v>5</v>
      </c>
      <c r="G28" s="37"/>
      <c r="H28" s="37"/>
      <c r="I28" s="37"/>
      <c r="J28" s="37"/>
      <c r="K28" s="37"/>
      <c r="L28" s="37"/>
      <c r="M28" s="38" t="str">
        <f t="shared" ref="M28:O29" si="36">+M661</f>
        <v>Prevención de la violencia y del delito conforme al Modelo Nacional de Policía y Justicia Cívica</v>
      </c>
      <c r="N28" s="39">
        <f t="shared" si="36"/>
        <v>0</v>
      </c>
      <c r="O28" s="39">
        <f t="shared" si="36"/>
        <v>0</v>
      </c>
      <c r="P28" s="39">
        <f t="shared" si="3"/>
        <v>0</v>
      </c>
      <c r="Q28" s="3"/>
      <c r="R28" s="1"/>
      <c r="S28" s="1"/>
      <c r="T28" s="336">
        <f>T661</f>
        <v>0</v>
      </c>
      <c r="U28" s="44">
        <f>U661</f>
        <v>0</v>
      </c>
      <c r="V28" s="44">
        <f t="shared" ref="V28:Z29" si="37">V661</f>
        <v>0</v>
      </c>
      <c r="W28" s="44">
        <f t="shared" si="37"/>
        <v>0</v>
      </c>
      <c r="X28" s="44">
        <f t="shared" si="37"/>
        <v>0</v>
      </c>
      <c r="Y28" s="44">
        <f t="shared" si="37"/>
        <v>0</v>
      </c>
      <c r="Z28" s="44">
        <f t="shared" si="37"/>
        <v>0</v>
      </c>
      <c r="AA28" s="44">
        <f>AA661</f>
        <v>0</v>
      </c>
      <c r="AB28" s="41">
        <f>+AB661</f>
        <v>0</v>
      </c>
      <c r="AC28" s="41">
        <f>+AC661</f>
        <v>0</v>
      </c>
      <c r="AD28" s="41">
        <f t="shared" si="6"/>
        <v>0</v>
      </c>
      <c r="AE28" s="41">
        <f>+AE661</f>
        <v>0</v>
      </c>
      <c r="AF28" s="41">
        <f>+AF661</f>
        <v>0</v>
      </c>
      <c r="AG28" s="41">
        <f t="shared" si="7"/>
        <v>0</v>
      </c>
      <c r="AH28" s="41">
        <f>+AH661</f>
        <v>0</v>
      </c>
      <c r="AI28" s="41">
        <f>+AI661</f>
        <v>0</v>
      </c>
      <c r="AJ28" s="41">
        <f t="shared" si="8"/>
        <v>0</v>
      </c>
      <c r="AK28" s="41">
        <f>+AK661</f>
        <v>0</v>
      </c>
      <c r="AL28" s="41">
        <f>+AL661</f>
        <v>0</v>
      </c>
      <c r="AM28" s="41">
        <f t="shared" si="9"/>
        <v>0</v>
      </c>
      <c r="AN28" s="41">
        <f>+AN661</f>
        <v>0</v>
      </c>
      <c r="AO28" s="41">
        <f>+AO661</f>
        <v>0</v>
      </c>
      <c r="AP28" s="41">
        <f t="shared" si="10"/>
        <v>0</v>
      </c>
      <c r="AQ28" s="41">
        <f>+AQ661</f>
        <v>0</v>
      </c>
      <c r="AR28" s="41">
        <f>+AR661</f>
        <v>0</v>
      </c>
      <c r="AS28" s="41">
        <f t="shared" si="11"/>
        <v>0</v>
      </c>
      <c r="AT28" s="46"/>
      <c r="AU28" s="46"/>
      <c r="AV28" s="46"/>
      <c r="AW28" s="46"/>
      <c r="AX28" s="46"/>
      <c r="AY28" s="46"/>
      <c r="AZ28" s="46"/>
      <c r="BA28" s="46"/>
    </row>
    <row r="29" spans="1:53" ht="69.75">
      <c r="A29" s="255"/>
      <c r="B29" s="1"/>
      <c r="C29" s="37">
        <f t="shared" si="35"/>
        <v>2023</v>
      </c>
      <c r="D29" s="37">
        <f t="shared" si="35"/>
        <v>20</v>
      </c>
      <c r="E29" s="37">
        <f t="shared" si="35"/>
        <v>2</v>
      </c>
      <c r="F29" s="37">
        <f t="shared" si="35"/>
        <v>5</v>
      </c>
      <c r="G29" s="37">
        <f t="shared" si="35"/>
        <v>9</v>
      </c>
      <c r="H29" s="37"/>
      <c r="I29" s="37"/>
      <c r="J29" s="37"/>
      <c r="K29" s="37"/>
      <c r="L29" s="37"/>
      <c r="M29" s="42" t="str">
        <f t="shared" si="36"/>
        <v>Prevención de la violencia y la delincuencia, proceso generador de paz y proceso para la atención de la delincuencia juvenil</v>
      </c>
      <c r="N29" s="43">
        <f t="shared" si="36"/>
        <v>0</v>
      </c>
      <c r="O29" s="43">
        <f t="shared" si="36"/>
        <v>0</v>
      </c>
      <c r="P29" s="43">
        <f t="shared" si="3"/>
        <v>0</v>
      </c>
      <c r="Q29" s="3"/>
      <c r="R29" s="1"/>
      <c r="S29" s="1"/>
      <c r="T29" s="336">
        <f>T662</f>
        <v>0</v>
      </c>
      <c r="U29" s="44">
        <f>U662</f>
        <v>0</v>
      </c>
      <c r="V29" s="44">
        <f t="shared" si="37"/>
        <v>0</v>
      </c>
      <c r="W29" s="44">
        <f t="shared" si="37"/>
        <v>0</v>
      </c>
      <c r="X29" s="44">
        <f t="shared" si="37"/>
        <v>0</v>
      </c>
      <c r="Y29" s="44">
        <f t="shared" si="37"/>
        <v>0</v>
      </c>
      <c r="Z29" s="44">
        <f t="shared" si="37"/>
        <v>0</v>
      </c>
      <c r="AA29" s="44">
        <f>AA662</f>
        <v>0</v>
      </c>
      <c r="AB29" s="45">
        <f>+AB662</f>
        <v>0</v>
      </c>
      <c r="AC29" s="45">
        <f>+AC662</f>
        <v>0</v>
      </c>
      <c r="AD29" s="45">
        <f t="shared" si="6"/>
        <v>0</v>
      </c>
      <c r="AE29" s="45">
        <f>+AE662</f>
        <v>0</v>
      </c>
      <c r="AF29" s="45">
        <f>+AF662</f>
        <v>0</v>
      </c>
      <c r="AG29" s="45">
        <f t="shared" si="7"/>
        <v>0</v>
      </c>
      <c r="AH29" s="45">
        <f>+AH662</f>
        <v>0</v>
      </c>
      <c r="AI29" s="45">
        <f>+AI662</f>
        <v>0</v>
      </c>
      <c r="AJ29" s="45">
        <f t="shared" si="8"/>
        <v>0</v>
      </c>
      <c r="AK29" s="45">
        <f>+AK662</f>
        <v>0</v>
      </c>
      <c r="AL29" s="45">
        <f>+AL662</f>
        <v>0</v>
      </c>
      <c r="AM29" s="45">
        <f t="shared" si="9"/>
        <v>0</v>
      </c>
      <c r="AN29" s="45">
        <f>+AN662</f>
        <v>0</v>
      </c>
      <c r="AO29" s="45">
        <f>+AO662</f>
        <v>0</v>
      </c>
      <c r="AP29" s="45">
        <f t="shared" si="10"/>
        <v>0</v>
      </c>
      <c r="AQ29" s="45">
        <f>+AQ662</f>
        <v>0</v>
      </c>
      <c r="AR29" s="45">
        <f>+AR662</f>
        <v>0</v>
      </c>
      <c r="AS29" s="45">
        <f t="shared" si="11"/>
        <v>0</v>
      </c>
      <c r="AT29" s="46"/>
      <c r="AU29" s="46"/>
      <c r="AV29" s="46"/>
      <c r="AW29" s="46"/>
      <c r="AX29" s="46"/>
      <c r="AY29" s="46"/>
      <c r="AZ29" s="46"/>
      <c r="BA29" s="46"/>
    </row>
    <row r="30" spans="1:53" ht="48">
      <c r="A30" s="255"/>
      <c r="B30" s="1"/>
      <c r="C30" s="37">
        <f t="shared" ref="C30:G31" si="38">+C685</f>
        <v>2023</v>
      </c>
      <c r="D30" s="37">
        <f t="shared" si="38"/>
        <v>20</v>
      </c>
      <c r="E30" s="37">
        <f t="shared" si="38"/>
        <v>2</v>
      </c>
      <c r="F30" s="37">
        <f t="shared" si="38"/>
        <v>6</v>
      </c>
      <c r="G30" s="37"/>
      <c r="H30" s="37"/>
      <c r="I30" s="37"/>
      <c r="J30" s="37"/>
      <c r="K30" s="37"/>
      <c r="L30" s="37"/>
      <c r="M30" s="38" t="str">
        <f t="shared" ref="M30:O31" si="39">+M685</f>
        <v>Prevención y atención de la violencia contra las mujeres con perspectiva de género</v>
      </c>
      <c r="N30" s="39">
        <f t="shared" si="39"/>
        <v>1041126</v>
      </c>
      <c r="O30" s="39">
        <f t="shared" si="39"/>
        <v>680526</v>
      </c>
      <c r="P30" s="39">
        <f t="shared" si="3"/>
        <v>1721652</v>
      </c>
      <c r="Q30" s="3"/>
      <c r="R30" s="1"/>
      <c r="S30" s="1"/>
      <c r="T30" s="336">
        <f>T685</f>
        <v>0</v>
      </c>
      <c r="U30" s="44">
        <f>U685</f>
        <v>0</v>
      </c>
      <c r="V30" s="44">
        <f t="shared" ref="V30:Z31" si="40">V685</f>
        <v>0</v>
      </c>
      <c r="W30" s="44">
        <f t="shared" si="40"/>
        <v>0</v>
      </c>
      <c r="X30" s="44">
        <f t="shared" si="40"/>
        <v>0</v>
      </c>
      <c r="Y30" s="44">
        <f t="shared" si="40"/>
        <v>0</v>
      </c>
      <c r="Z30" s="44">
        <f t="shared" si="40"/>
        <v>0</v>
      </c>
      <c r="AA30" s="44">
        <f>AA685</f>
        <v>0</v>
      </c>
      <c r="AB30" s="41">
        <f>+AB685</f>
        <v>1041126</v>
      </c>
      <c r="AC30" s="41">
        <f>+AC685</f>
        <v>680526</v>
      </c>
      <c r="AD30" s="41">
        <f t="shared" si="6"/>
        <v>1721652</v>
      </c>
      <c r="AE30" s="41">
        <f>+AE685</f>
        <v>1039856.48</v>
      </c>
      <c r="AF30" s="41">
        <f>+AF685</f>
        <v>680525.89</v>
      </c>
      <c r="AG30" s="41">
        <f t="shared" si="7"/>
        <v>1720382.37</v>
      </c>
      <c r="AH30" s="41">
        <f>+AH685</f>
        <v>0</v>
      </c>
      <c r="AI30" s="41">
        <f>+AI685</f>
        <v>0</v>
      </c>
      <c r="AJ30" s="41">
        <f t="shared" si="8"/>
        <v>0</v>
      </c>
      <c r="AK30" s="41">
        <f>+AK685</f>
        <v>0</v>
      </c>
      <c r="AL30" s="41">
        <f>+AL685</f>
        <v>0</v>
      </c>
      <c r="AM30" s="41">
        <f t="shared" si="9"/>
        <v>0</v>
      </c>
      <c r="AN30" s="41">
        <f>+AN685</f>
        <v>0</v>
      </c>
      <c r="AO30" s="41">
        <f>+AO685</f>
        <v>0</v>
      </c>
      <c r="AP30" s="41">
        <f t="shared" si="10"/>
        <v>0</v>
      </c>
      <c r="AQ30" s="41">
        <f>+AQ685</f>
        <v>1269.5199999999641</v>
      </c>
      <c r="AR30" s="41">
        <f>+AR685</f>
        <v>0.10999999998603016</v>
      </c>
      <c r="AS30" s="41">
        <f t="shared" si="11"/>
        <v>1269.6299999999501</v>
      </c>
      <c r="AT30" s="46"/>
      <c r="AU30" s="46"/>
      <c r="AV30" s="46"/>
      <c r="AW30" s="46"/>
      <c r="AX30" s="46"/>
      <c r="AY30" s="46"/>
      <c r="AZ30" s="46"/>
      <c r="BA30" s="46"/>
    </row>
    <row r="31" spans="1:53" ht="46.5">
      <c r="A31" s="255"/>
      <c r="B31" s="1"/>
      <c r="C31" s="37">
        <f t="shared" si="38"/>
        <v>2023</v>
      </c>
      <c r="D31" s="37">
        <f t="shared" si="38"/>
        <v>20</v>
      </c>
      <c r="E31" s="37">
        <f t="shared" si="38"/>
        <v>2</v>
      </c>
      <c r="F31" s="37">
        <f t="shared" si="38"/>
        <v>6</v>
      </c>
      <c r="G31" s="37">
        <f t="shared" si="38"/>
        <v>10</v>
      </c>
      <c r="H31" s="37"/>
      <c r="I31" s="37"/>
      <c r="J31" s="37"/>
      <c r="K31" s="37"/>
      <c r="L31" s="37"/>
      <c r="M31" s="42" t="str">
        <f t="shared" si="39"/>
        <v>Fortalecimiento a los programas de prevención y atención a la violencia contra las mujeres</v>
      </c>
      <c r="N31" s="43">
        <f t="shared" si="39"/>
        <v>1041126</v>
      </c>
      <c r="O31" s="43">
        <f t="shared" si="39"/>
        <v>680526</v>
      </c>
      <c r="P31" s="43">
        <f t="shared" si="3"/>
        <v>1721652</v>
      </c>
      <c r="Q31" s="3"/>
      <c r="R31" s="1"/>
      <c r="S31" s="1"/>
      <c r="T31" s="336">
        <f>T686</f>
        <v>0</v>
      </c>
      <c r="U31" s="44">
        <f>U686</f>
        <v>0</v>
      </c>
      <c r="V31" s="44">
        <f t="shared" si="40"/>
        <v>0</v>
      </c>
      <c r="W31" s="44">
        <f t="shared" si="40"/>
        <v>0</v>
      </c>
      <c r="X31" s="44">
        <f t="shared" si="40"/>
        <v>0</v>
      </c>
      <c r="Y31" s="44">
        <f t="shared" si="40"/>
        <v>0</v>
      </c>
      <c r="Z31" s="44">
        <f t="shared" si="40"/>
        <v>0</v>
      </c>
      <c r="AA31" s="44">
        <f>AA686</f>
        <v>0</v>
      </c>
      <c r="AB31" s="45">
        <f>+AB686</f>
        <v>1041126</v>
      </c>
      <c r="AC31" s="45">
        <f>+AC686</f>
        <v>680526</v>
      </c>
      <c r="AD31" s="45">
        <f t="shared" si="6"/>
        <v>1721652</v>
      </c>
      <c r="AE31" s="45">
        <f>+AE686</f>
        <v>1039856.48</v>
      </c>
      <c r="AF31" s="45">
        <f>+AF686</f>
        <v>680525.89</v>
      </c>
      <c r="AG31" s="45">
        <f t="shared" si="7"/>
        <v>1720382.37</v>
      </c>
      <c r="AH31" s="45">
        <f>+AH686</f>
        <v>0</v>
      </c>
      <c r="AI31" s="45">
        <f>+AI686</f>
        <v>0</v>
      </c>
      <c r="AJ31" s="45">
        <f t="shared" si="8"/>
        <v>0</v>
      </c>
      <c r="AK31" s="45">
        <f>+AK686</f>
        <v>0</v>
      </c>
      <c r="AL31" s="45">
        <f>+AL686</f>
        <v>0</v>
      </c>
      <c r="AM31" s="45">
        <f t="shared" si="9"/>
        <v>0</v>
      </c>
      <c r="AN31" s="45">
        <f>+AN686</f>
        <v>0</v>
      </c>
      <c r="AO31" s="45">
        <f>+AO686</f>
        <v>0</v>
      </c>
      <c r="AP31" s="45">
        <f t="shared" si="10"/>
        <v>0</v>
      </c>
      <c r="AQ31" s="45">
        <f>+AQ686</f>
        <v>1269.5199999999641</v>
      </c>
      <c r="AR31" s="45">
        <f>+AR686</f>
        <v>0.10999999998603016</v>
      </c>
      <c r="AS31" s="45">
        <f t="shared" si="11"/>
        <v>1269.6299999999501</v>
      </c>
      <c r="AT31" s="46"/>
      <c r="AU31" s="46"/>
      <c r="AV31" s="46"/>
      <c r="AW31" s="46"/>
      <c r="AX31" s="46"/>
      <c r="AY31" s="46"/>
      <c r="AZ31" s="46"/>
      <c r="BA31" s="46"/>
    </row>
    <row r="32" spans="1:53" ht="46.5">
      <c r="A32" s="255"/>
      <c r="B32" s="1"/>
      <c r="C32" s="37">
        <f>+C746</f>
        <v>2023</v>
      </c>
      <c r="D32" s="37">
        <f>+D746</f>
        <v>20</v>
      </c>
      <c r="E32" s="37">
        <f>+E746</f>
        <v>2</v>
      </c>
      <c r="F32" s="37">
        <f>+F746</f>
        <v>6</v>
      </c>
      <c r="G32" s="37">
        <f>+G746</f>
        <v>11</v>
      </c>
      <c r="H32" s="37"/>
      <c r="I32" s="37"/>
      <c r="J32" s="37"/>
      <c r="K32" s="37"/>
      <c r="L32" s="37"/>
      <c r="M32" s="42" t="str">
        <f>+M746</f>
        <v>Capacitación continua para la atención y prevención de la violencia de género</v>
      </c>
      <c r="N32" s="43">
        <f>+N746</f>
        <v>0</v>
      </c>
      <c r="O32" s="43">
        <f>+O746</f>
        <v>0</v>
      </c>
      <c r="P32" s="43">
        <f t="shared" si="3"/>
        <v>0</v>
      </c>
      <c r="Q32" s="3"/>
      <c r="R32" s="1"/>
      <c r="S32" s="1"/>
      <c r="T32" s="336">
        <f>T746</f>
        <v>0</v>
      </c>
      <c r="U32" s="44">
        <f>U746</f>
        <v>0</v>
      </c>
      <c r="V32" s="44">
        <f t="shared" ref="V32:Z32" si="41">V746</f>
        <v>0</v>
      </c>
      <c r="W32" s="44">
        <f t="shared" si="41"/>
        <v>0</v>
      </c>
      <c r="X32" s="44">
        <f t="shared" si="41"/>
        <v>0</v>
      </c>
      <c r="Y32" s="44">
        <f t="shared" si="41"/>
        <v>0</v>
      </c>
      <c r="Z32" s="44">
        <f t="shared" si="41"/>
        <v>0</v>
      </c>
      <c r="AA32" s="44">
        <f>AA746</f>
        <v>0</v>
      </c>
      <c r="AB32" s="45">
        <f>+AB746</f>
        <v>0</v>
      </c>
      <c r="AC32" s="45">
        <f>+AC746</f>
        <v>0</v>
      </c>
      <c r="AD32" s="45">
        <f t="shared" si="6"/>
        <v>0</v>
      </c>
      <c r="AE32" s="45">
        <f>+AE746</f>
        <v>0</v>
      </c>
      <c r="AF32" s="45">
        <f>+AF746</f>
        <v>0</v>
      </c>
      <c r="AG32" s="45">
        <f t="shared" si="7"/>
        <v>0</v>
      </c>
      <c r="AH32" s="45">
        <f>+AH746</f>
        <v>0</v>
      </c>
      <c r="AI32" s="45">
        <f>+AI746</f>
        <v>0</v>
      </c>
      <c r="AJ32" s="45">
        <f t="shared" si="8"/>
        <v>0</v>
      </c>
      <c r="AK32" s="45">
        <f>+AK746</f>
        <v>0</v>
      </c>
      <c r="AL32" s="45">
        <f>+AL746</f>
        <v>0</v>
      </c>
      <c r="AM32" s="45">
        <f t="shared" si="9"/>
        <v>0</v>
      </c>
      <c r="AN32" s="45">
        <f>+AN746</f>
        <v>0</v>
      </c>
      <c r="AO32" s="45">
        <f>+AO746</f>
        <v>0</v>
      </c>
      <c r="AP32" s="45">
        <f t="shared" si="10"/>
        <v>0</v>
      </c>
      <c r="AQ32" s="45">
        <f>+AQ746</f>
        <v>0</v>
      </c>
      <c r="AR32" s="45">
        <f>+AR746</f>
        <v>0</v>
      </c>
      <c r="AS32" s="45">
        <f t="shared" si="11"/>
        <v>0</v>
      </c>
      <c r="AT32" s="46"/>
      <c r="AU32" s="46"/>
      <c r="AV32" s="46"/>
      <c r="AW32" s="46"/>
      <c r="AX32" s="46"/>
      <c r="AY32" s="46"/>
      <c r="AZ32" s="46"/>
      <c r="BA32" s="46"/>
    </row>
    <row r="33" spans="1:53" ht="48">
      <c r="A33" s="255"/>
      <c r="B33" s="1"/>
      <c r="C33" s="37">
        <f t="shared" ref="C33:G34" si="42">+C755</f>
        <v>2023</v>
      </c>
      <c r="D33" s="37">
        <f t="shared" si="42"/>
        <v>20</v>
      </c>
      <c r="E33" s="37">
        <f t="shared" si="42"/>
        <v>3</v>
      </c>
      <c r="F33" s="37">
        <f t="shared" si="42"/>
        <v>7</v>
      </c>
      <c r="G33" s="37"/>
      <c r="H33" s="37"/>
      <c r="I33" s="37"/>
      <c r="J33" s="37"/>
      <c r="K33" s="37"/>
      <c r="L33" s="37"/>
      <c r="M33" s="38" t="str">
        <f t="shared" ref="M33:O34" si="43">+M755</f>
        <v>Fortalecimiento del sistema penitenciario nacional y de ejecución de medidas para adolescentes</v>
      </c>
      <c r="N33" s="39">
        <f t="shared" si="43"/>
        <v>1674000</v>
      </c>
      <c r="O33" s="39">
        <f t="shared" si="43"/>
        <v>0</v>
      </c>
      <c r="P33" s="39">
        <f t="shared" si="3"/>
        <v>1674000</v>
      </c>
      <c r="Q33" s="3"/>
      <c r="R33" s="1"/>
      <c r="S33" s="1"/>
      <c r="T33" s="336">
        <f>T755</f>
        <v>0</v>
      </c>
      <c r="U33" s="44">
        <f>U755</f>
        <v>0</v>
      </c>
      <c r="V33" s="44">
        <f t="shared" ref="V33:Z34" si="44">V755</f>
        <v>0</v>
      </c>
      <c r="W33" s="44">
        <f t="shared" si="44"/>
        <v>0</v>
      </c>
      <c r="X33" s="44">
        <f t="shared" si="44"/>
        <v>0</v>
      </c>
      <c r="Y33" s="44">
        <f t="shared" si="44"/>
        <v>0</v>
      </c>
      <c r="Z33" s="44">
        <f t="shared" si="44"/>
        <v>0</v>
      </c>
      <c r="AA33" s="44">
        <f>AA755</f>
        <v>0</v>
      </c>
      <c r="AB33" s="41">
        <f>+AB755</f>
        <v>1674000</v>
      </c>
      <c r="AC33" s="41">
        <f>+AC755</f>
        <v>0</v>
      </c>
      <c r="AD33" s="41">
        <f t="shared" si="6"/>
        <v>1674000</v>
      </c>
      <c r="AE33" s="41">
        <f>+AE755</f>
        <v>1615674.96</v>
      </c>
      <c r="AF33" s="41">
        <f>+AF755</f>
        <v>0</v>
      </c>
      <c r="AG33" s="41">
        <f t="shared" si="7"/>
        <v>1615674.96</v>
      </c>
      <c r="AH33" s="41">
        <f>+AH755</f>
        <v>0</v>
      </c>
      <c r="AI33" s="41">
        <f>+AI755</f>
        <v>0</v>
      </c>
      <c r="AJ33" s="41">
        <f t="shared" si="8"/>
        <v>0</v>
      </c>
      <c r="AK33" s="41">
        <f>+AK755</f>
        <v>0</v>
      </c>
      <c r="AL33" s="41">
        <f>+AL755</f>
        <v>0</v>
      </c>
      <c r="AM33" s="41">
        <f t="shared" si="9"/>
        <v>0</v>
      </c>
      <c r="AN33" s="41">
        <f>+AN755</f>
        <v>0</v>
      </c>
      <c r="AO33" s="41">
        <f>+AO755</f>
        <v>0</v>
      </c>
      <c r="AP33" s="41">
        <f t="shared" si="10"/>
        <v>0</v>
      </c>
      <c r="AQ33" s="41">
        <f>+AQ755</f>
        <v>8688.6399999999558</v>
      </c>
      <c r="AR33" s="41">
        <f>+AR755</f>
        <v>0</v>
      </c>
      <c r="AS33" s="41">
        <f t="shared" si="11"/>
        <v>8688.6399999999558</v>
      </c>
      <c r="AT33" s="8"/>
      <c r="AU33" s="8"/>
      <c r="AV33" s="8"/>
      <c r="AW33" s="8"/>
      <c r="AX33" s="8"/>
      <c r="AY33" s="8"/>
      <c r="AZ33" s="8"/>
      <c r="BA33" s="8"/>
    </row>
    <row r="34" spans="1:53" ht="24.75">
      <c r="A34" s="255"/>
      <c r="B34" s="1"/>
      <c r="C34" s="37">
        <f t="shared" si="42"/>
        <v>2023</v>
      </c>
      <c r="D34" s="37">
        <f t="shared" si="42"/>
        <v>20</v>
      </c>
      <c r="E34" s="37">
        <f t="shared" si="42"/>
        <v>3</v>
      </c>
      <c r="F34" s="37">
        <f t="shared" si="42"/>
        <v>7</v>
      </c>
      <c r="G34" s="37">
        <f t="shared" si="42"/>
        <v>13</v>
      </c>
      <c r="H34" s="37"/>
      <c r="I34" s="37"/>
      <c r="J34" s="37"/>
      <c r="K34" s="37"/>
      <c r="L34" s="37"/>
      <c r="M34" s="42" t="str">
        <f t="shared" si="43"/>
        <v>Fortalecimiento al sistema penitenciario nacional</v>
      </c>
      <c r="N34" s="43">
        <f t="shared" si="43"/>
        <v>1224000</v>
      </c>
      <c r="O34" s="43">
        <f t="shared" si="43"/>
        <v>0</v>
      </c>
      <c r="P34" s="43">
        <f t="shared" si="3"/>
        <v>1224000</v>
      </c>
      <c r="Q34" s="3"/>
      <c r="R34" s="1"/>
      <c r="S34" s="1"/>
      <c r="T34" s="336">
        <f>T756</f>
        <v>0</v>
      </c>
      <c r="U34" s="44">
        <f>U756</f>
        <v>0</v>
      </c>
      <c r="V34" s="44">
        <f t="shared" si="44"/>
        <v>0</v>
      </c>
      <c r="W34" s="44">
        <f t="shared" si="44"/>
        <v>0</v>
      </c>
      <c r="X34" s="44">
        <f t="shared" si="44"/>
        <v>0</v>
      </c>
      <c r="Y34" s="44">
        <f t="shared" si="44"/>
        <v>0</v>
      </c>
      <c r="Z34" s="44">
        <f t="shared" si="44"/>
        <v>0</v>
      </c>
      <c r="AA34" s="44">
        <f>AA756</f>
        <v>0</v>
      </c>
      <c r="AB34" s="45">
        <f>+AB756</f>
        <v>1224000</v>
      </c>
      <c r="AC34" s="45">
        <f>+AC756</f>
        <v>0</v>
      </c>
      <c r="AD34" s="45">
        <f t="shared" si="6"/>
        <v>1224000</v>
      </c>
      <c r="AE34" s="45">
        <f>+AE756</f>
        <v>1218119.76</v>
      </c>
      <c r="AF34" s="45">
        <f>+AF756</f>
        <v>0</v>
      </c>
      <c r="AG34" s="45">
        <f t="shared" si="7"/>
        <v>1218119.76</v>
      </c>
      <c r="AH34" s="45">
        <f>+AH756</f>
        <v>0</v>
      </c>
      <c r="AI34" s="45">
        <f>+AI756</f>
        <v>0</v>
      </c>
      <c r="AJ34" s="45">
        <f t="shared" si="8"/>
        <v>0</v>
      </c>
      <c r="AK34" s="45">
        <f>+AK756</f>
        <v>0</v>
      </c>
      <c r="AL34" s="45">
        <f>+AL756</f>
        <v>0</v>
      </c>
      <c r="AM34" s="45">
        <f t="shared" si="9"/>
        <v>0</v>
      </c>
      <c r="AN34" s="45">
        <f>+AN756</f>
        <v>0</v>
      </c>
      <c r="AO34" s="45">
        <f>+AO756</f>
        <v>0</v>
      </c>
      <c r="AP34" s="45">
        <f t="shared" si="10"/>
        <v>0</v>
      </c>
      <c r="AQ34" s="45">
        <f>+AQ756</f>
        <v>5880.2399999999907</v>
      </c>
      <c r="AR34" s="45">
        <f>+AR756</f>
        <v>0</v>
      </c>
      <c r="AS34" s="45">
        <f t="shared" si="11"/>
        <v>5880.2399999999907</v>
      </c>
      <c r="AT34" s="8"/>
      <c r="AU34" s="8"/>
      <c r="AV34" s="8"/>
      <c r="AW34" s="8"/>
      <c r="AX34" s="8"/>
      <c r="AY34" s="8"/>
      <c r="AZ34" s="8"/>
      <c r="BA34" s="8"/>
    </row>
    <row r="35" spans="1:53" ht="46.5">
      <c r="A35" s="255"/>
      <c r="B35" s="1"/>
      <c r="C35" s="37">
        <f>+C886</f>
        <v>2023</v>
      </c>
      <c r="D35" s="37">
        <f>+D886</f>
        <v>20</v>
      </c>
      <c r="E35" s="37">
        <f>+E886</f>
        <v>3</v>
      </c>
      <c r="F35" s="37">
        <f>+F886</f>
        <v>7</v>
      </c>
      <c r="G35" s="37">
        <f>+G886</f>
        <v>14</v>
      </c>
      <c r="H35" s="37"/>
      <c r="I35" s="37"/>
      <c r="J35" s="37"/>
      <c r="K35" s="37"/>
      <c r="L35" s="37"/>
      <c r="M35" s="42" t="str">
        <f>+M886</f>
        <v>Fortalecimiento de la autoridad administrativa especializada del sistema de justicia penal para adolescentes</v>
      </c>
      <c r="N35" s="43">
        <f>+N886</f>
        <v>450000</v>
      </c>
      <c r="O35" s="43">
        <f>+O886</f>
        <v>0</v>
      </c>
      <c r="P35" s="43">
        <f t="shared" si="3"/>
        <v>450000</v>
      </c>
      <c r="Q35" s="3"/>
      <c r="R35" s="1"/>
      <c r="S35" s="1"/>
      <c r="T35" s="336">
        <f>T886</f>
        <v>0</v>
      </c>
      <c r="U35" s="44">
        <f>U886</f>
        <v>0</v>
      </c>
      <c r="V35" s="44">
        <f t="shared" ref="V35:Z35" si="45">V886</f>
        <v>0</v>
      </c>
      <c r="W35" s="44">
        <f t="shared" si="45"/>
        <v>0</v>
      </c>
      <c r="X35" s="44">
        <f t="shared" si="45"/>
        <v>0</v>
      </c>
      <c r="Y35" s="44">
        <f t="shared" si="45"/>
        <v>0</v>
      </c>
      <c r="Z35" s="44">
        <f t="shared" si="45"/>
        <v>0</v>
      </c>
      <c r="AA35" s="44">
        <f>AA886</f>
        <v>0</v>
      </c>
      <c r="AB35" s="45">
        <f>+AB886</f>
        <v>450000</v>
      </c>
      <c r="AC35" s="45">
        <f>+AC886</f>
        <v>0</v>
      </c>
      <c r="AD35" s="45">
        <f t="shared" si="6"/>
        <v>450000</v>
      </c>
      <c r="AE35" s="45">
        <f>+AE886</f>
        <v>397555.20000000001</v>
      </c>
      <c r="AF35" s="45">
        <f>+AF886</f>
        <v>0</v>
      </c>
      <c r="AG35" s="45">
        <f t="shared" si="7"/>
        <v>397555.20000000001</v>
      </c>
      <c r="AH35" s="45">
        <f>+AH886</f>
        <v>0</v>
      </c>
      <c r="AI35" s="45">
        <f>+AI886</f>
        <v>0</v>
      </c>
      <c r="AJ35" s="45">
        <f t="shared" si="8"/>
        <v>0</v>
      </c>
      <c r="AK35" s="45">
        <f>+AK886</f>
        <v>0</v>
      </c>
      <c r="AL35" s="45">
        <f>+AL886</f>
        <v>0</v>
      </c>
      <c r="AM35" s="45">
        <f t="shared" si="9"/>
        <v>0</v>
      </c>
      <c r="AN35" s="45">
        <f>+AN886</f>
        <v>0</v>
      </c>
      <c r="AO35" s="45">
        <f>+AO886</f>
        <v>0</v>
      </c>
      <c r="AP35" s="45">
        <f t="shared" si="10"/>
        <v>0</v>
      </c>
      <c r="AQ35" s="45">
        <f>+AQ886</f>
        <v>2808.3999999999651</v>
      </c>
      <c r="AR35" s="45">
        <f>+AR886</f>
        <v>0</v>
      </c>
      <c r="AS35" s="45">
        <f t="shared" si="11"/>
        <v>2808.3999999999651</v>
      </c>
      <c r="AT35" s="8"/>
      <c r="AU35" s="8"/>
      <c r="AV35" s="8"/>
      <c r="AW35" s="8"/>
      <c r="AX35" s="8"/>
      <c r="AY35" s="8"/>
      <c r="AZ35" s="8"/>
      <c r="BA35" s="8"/>
    </row>
    <row r="36" spans="1:53" ht="24.75">
      <c r="A36" s="255"/>
      <c r="B36" s="1"/>
      <c r="C36" s="37">
        <f t="shared" ref="C36:G37" si="46">+C955</f>
        <v>2023</v>
      </c>
      <c r="D36" s="37">
        <f t="shared" si="46"/>
        <v>20</v>
      </c>
      <c r="E36" s="37">
        <f t="shared" si="46"/>
        <v>4</v>
      </c>
      <c r="F36" s="37">
        <f t="shared" si="46"/>
        <v>8</v>
      </c>
      <c r="G36" s="37"/>
      <c r="H36" s="37"/>
      <c r="I36" s="37"/>
      <c r="J36" s="37"/>
      <c r="K36" s="37"/>
      <c r="L36" s="37"/>
      <c r="M36" s="49" t="str">
        <f t="shared" ref="M36:O37" si="47">+M955</f>
        <v>Sistema Nacional de Información</v>
      </c>
      <c r="N36" s="39">
        <f t="shared" si="47"/>
        <v>6000000</v>
      </c>
      <c r="O36" s="39">
        <f t="shared" si="47"/>
        <v>0</v>
      </c>
      <c r="P36" s="39">
        <f t="shared" si="3"/>
        <v>6000000</v>
      </c>
      <c r="Q36" s="3"/>
      <c r="R36" s="1"/>
      <c r="S36" s="1"/>
      <c r="T36" s="336">
        <f>T953</f>
        <v>0</v>
      </c>
      <c r="U36" s="44">
        <f>U953</f>
        <v>0</v>
      </c>
      <c r="V36" s="44">
        <f t="shared" ref="V36:Z37" si="48">V953</f>
        <v>0</v>
      </c>
      <c r="W36" s="44">
        <f t="shared" si="48"/>
        <v>0</v>
      </c>
      <c r="X36" s="44">
        <f t="shared" si="48"/>
        <v>0</v>
      </c>
      <c r="Y36" s="44">
        <f t="shared" si="48"/>
        <v>0</v>
      </c>
      <c r="Z36" s="44">
        <f t="shared" si="48"/>
        <v>0</v>
      </c>
      <c r="AA36" s="44">
        <f>AA953</f>
        <v>0</v>
      </c>
      <c r="AB36" s="41">
        <f>+AB955</f>
        <v>6000000</v>
      </c>
      <c r="AC36" s="41">
        <f>+AC955</f>
        <v>0</v>
      </c>
      <c r="AD36" s="41">
        <f t="shared" si="6"/>
        <v>6000000</v>
      </c>
      <c r="AE36" s="41">
        <f>+AE953</f>
        <v>0</v>
      </c>
      <c r="AF36" s="41">
        <f>+AF953</f>
        <v>0</v>
      </c>
      <c r="AG36" s="41">
        <f t="shared" si="7"/>
        <v>0</v>
      </c>
      <c r="AH36" s="41">
        <f>+AH953</f>
        <v>0</v>
      </c>
      <c r="AI36" s="41">
        <f>+AI953</f>
        <v>0</v>
      </c>
      <c r="AJ36" s="41">
        <f t="shared" si="8"/>
        <v>0</v>
      </c>
      <c r="AK36" s="41">
        <f>+AK953</f>
        <v>0</v>
      </c>
      <c r="AL36" s="41">
        <f>+AL953</f>
        <v>0</v>
      </c>
      <c r="AM36" s="41">
        <f t="shared" si="9"/>
        <v>0</v>
      </c>
      <c r="AN36" s="41">
        <f>+AN953</f>
        <v>0</v>
      </c>
      <c r="AO36" s="41">
        <f>+AO953</f>
        <v>0</v>
      </c>
      <c r="AP36" s="41">
        <f t="shared" si="10"/>
        <v>0</v>
      </c>
      <c r="AQ36" s="41">
        <f>+AQ1066</f>
        <v>4881.0400000000373</v>
      </c>
      <c r="AR36" s="41">
        <f>+AR1066</f>
        <v>0</v>
      </c>
      <c r="AS36" s="41">
        <f t="shared" si="11"/>
        <v>4881.0400000000373</v>
      </c>
      <c r="AT36" s="8"/>
      <c r="AU36" s="8"/>
      <c r="AV36" s="8"/>
      <c r="AW36" s="8"/>
      <c r="AX36" s="8"/>
      <c r="AY36" s="8"/>
      <c r="AZ36" s="8"/>
      <c r="BA36" s="8"/>
    </row>
    <row r="37" spans="1:53" ht="24.75">
      <c r="A37" s="255"/>
      <c r="B37" s="1"/>
      <c r="C37" s="37">
        <f t="shared" si="46"/>
        <v>2023</v>
      </c>
      <c r="D37" s="37">
        <f t="shared" si="46"/>
        <v>20</v>
      </c>
      <c r="E37" s="37">
        <f t="shared" si="46"/>
        <v>4</v>
      </c>
      <c r="F37" s="37">
        <f t="shared" si="46"/>
        <v>8</v>
      </c>
      <c r="G37" s="37">
        <f t="shared" si="46"/>
        <v>15</v>
      </c>
      <c r="H37" s="37"/>
      <c r="I37" s="37"/>
      <c r="J37" s="37"/>
      <c r="K37" s="37"/>
      <c r="L37" s="37"/>
      <c r="M37" s="42" t="str">
        <f t="shared" si="47"/>
        <v>Bases de datos del Sistema Nacional de Seguridad Pública</v>
      </c>
      <c r="N37" s="43">
        <f t="shared" si="47"/>
        <v>0</v>
      </c>
      <c r="O37" s="43">
        <f t="shared" si="47"/>
        <v>0</v>
      </c>
      <c r="P37" s="43">
        <f t="shared" si="3"/>
        <v>0</v>
      </c>
      <c r="Q37" s="3"/>
      <c r="R37" s="1"/>
      <c r="S37" s="1"/>
      <c r="T37" s="336">
        <f>T954</f>
        <v>0</v>
      </c>
      <c r="U37" s="44">
        <f>U954</f>
        <v>0</v>
      </c>
      <c r="V37" s="44">
        <f t="shared" si="48"/>
        <v>0</v>
      </c>
      <c r="W37" s="44">
        <f t="shared" si="48"/>
        <v>0</v>
      </c>
      <c r="X37" s="44">
        <f t="shared" si="48"/>
        <v>0</v>
      </c>
      <c r="Y37" s="44">
        <f t="shared" si="48"/>
        <v>0</v>
      </c>
      <c r="Z37" s="44">
        <f t="shared" si="48"/>
        <v>0</v>
      </c>
      <c r="AA37" s="44">
        <f>AA954</f>
        <v>0</v>
      </c>
      <c r="AB37" s="45">
        <v>0</v>
      </c>
      <c r="AC37" s="45">
        <v>0</v>
      </c>
      <c r="AD37" s="45">
        <f t="shared" si="6"/>
        <v>0</v>
      </c>
      <c r="AE37" s="45">
        <f>+AE954</f>
        <v>5995118.96</v>
      </c>
      <c r="AF37" s="45">
        <f>+AF954</f>
        <v>0</v>
      </c>
      <c r="AG37" s="45">
        <f t="shared" si="7"/>
        <v>5995118.96</v>
      </c>
      <c r="AH37" s="45">
        <f>+AH954</f>
        <v>0</v>
      </c>
      <c r="AI37" s="45">
        <f>+AI954</f>
        <v>0</v>
      </c>
      <c r="AJ37" s="45">
        <f t="shared" si="8"/>
        <v>0</v>
      </c>
      <c r="AK37" s="45">
        <f>+AK954</f>
        <v>0</v>
      </c>
      <c r="AL37" s="45">
        <f>+AL954</f>
        <v>0</v>
      </c>
      <c r="AM37" s="45">
        <f t="shared" si="9"/>
        <v>0</v>
      </c>
      <c r="AN37" s="45">
        <f>+AN954</f>
        <v>0</v>
      </c>
      <c r="AO37" s="45">
        <f>+AO954</f>
        <v>0</v>
      </c>
      <c r="AP37" s="45">
        <f t="shared" si="10"/>
        <v>0</v>
      </c>
      <c r="AQ37" s="45">
        <v>0</v>
      </c>
      <c r="AR37" s="45">
        <v>0</v>
      </c>
      <c r="AS37" s="45">
        <f t="shared" si="11"/>
        <v>0</v>
      </c>
      <c r="AT37" s="8"/>
      <c r="AU37" s="8"/>
      <c r="AV37" s="8"/>
      <c r="AW37" s="8"/>
      <c r="AX37" s="8"/>
      <c r="AY37" s="8"/>
      <c r="AZ37" s="8"/>
      <c r="BA37" s="8"/>
    </row>
    <row r="38" spans="1:53" ht="46.5">
      <c r="A38" s="255"/>
      <c r="B38" s="1"/>
      <c r="C38" s="37">
        <f>+C1016</f>
        <v>2023</v>
      </c>
      <c r="D38" s="37">
        <f>+D1016</f>
        <v>20</v>
      </c>
      <c r="E38" s="37">
        <f>+E1016</f>
        <v>4</v>
      </c>
      <c r="F38" s="37">
        <f>+F1016</f>
        <v>8</v>
      </c>
      <c r="G38" s="37">
        <f>+G1016</f>
        <v>16</v>
      </c>
      <c r="H38" s="37"/>
      <c r="I38" s="37"/>
      <c r="J38" s="37"/>
      <c r="K38" s="37"/>
      <c r="L38" s="37"/>
      <c r="M38" s="42" t="str">
        <f>+M1016</f>
        <v>Sistema Nacional de Atención de Llamadas de Emergencias y Denuncias Ciudadanas</v>
      </c>
      <c r="N38" s="43">
        <f>+N1016</f>
        <v>0</v>
      </c>
      <c r="O38" s="43">
        <f>+O1016</f>
        <v>0</v>
      </c>
      <c r="P38" s="43">
        <f t="shared" si="3"/>
        <v>0</v>
      </c>
      <c r="Q38" s="3"/>
      <c r="R38" s="1"/>
      <c r="S38" s="1"/>
      <c r="T38" s="336">
        <f>T1014</f>
        <v>0</v>
      </c>
      <c r="U38" s="44">
        <f>U1014</f>
        <v>0</v>
      </c>
      <c r="V38" s="44">
        <f t="shared" ref="V38:Z38" si="49">V1014</f>
        <v>0</v>
      </c>
      <c r="W38" s="44">
        <f t="shared" si="49"/>
        <v>0</v>
      </c>
      <c r="X38" s="44">
        <f t="shared" si="49"/>
        <v>0</v>
      </c>
      <c r="Y38" s="44">
        <f t="shared" si="49"/>
        <v>0</v>
      </c>
      <c r="Z38" s="44">
        <f t="shared" si="49"/>
        <v>0</v>
      </c>
      <c r="AA38" s="44">
        <f>AA1014</f>
        <v>0</v>
      </c>
      <c r="AB38" s="45">
        <f>+AB1014</f>
        <v>0</v>
      </c>
      <c r="AC38" s="45">
        <f>+AC1014</f>
        <v>0</v>
      </c>
      <c r="AD38" s="45">
        <f t="shared" si="6"/>
        <v>0</v>
      </c>
      <c r="AE38" s="45">
        <f>+AE1014</f>
        <v>0</v>
      </c>
      <c r="AF38" s="45">
        <f>+AF1014</f>
        <v>0</v>
      </c>
      <c r="AG38" s="45">
        <f t="shared" si="7"/>
        <v>0</v>
      </c>
      <c r="AH38" s="45">
        <f>+AH1014</f>
        <v>0</v>
      </c>
      <c r="AI38" s="45">
        <f>+AI1014</f>
        <v>0</v>
      </c>
      <c r="AJ38" s="45">
        <f t="shared" si="8"/>
        <v>0</v>
      </c>
      <c r="AK38" s="45">
        <f>+AK1014</f>
        <v>0</v>
      </c>
      <c r="AL38" s="45">
        <f>+AL1014</f>
        <v>0</v>
      </c>
      <c r="AM38" s="45">
        <f t="shared" si="9"/>
        <v>0</v>
      </c>
      <c r="AN38" s="45">
        <f>+AN1014</f>
        <v>0</v>
      </c>
      <c r="AO38" s="45">
        <f>+AO1014</f>
        <v>0</v>
      </c>
      <c r="AP38" s="45">
        <f t="shared" si="10"/>
        <v>0</v>
      </c>
      <c r="AQ38" s="45">
        <f>+AQ1014</f>
        <v>0</v>
      </c>
      <c r="AR38" s="45">
        <f>+AR1014</f>
        <v>0</v>
      </c>
      <c r="AS38" s="45">
        <f t="shared" si="11"/>
        <v>0</v>
      </c>
      <c r="AT38" s="8"/>
      <c r="AU38" s="8"/>
      <c r="AV38" s="8"/>
      <c r="AW38" s="8"/>
      <c r="AX38" s="8"/>
      <c r="AY38" s="8"/>
      <c r="AZ38" s="8"/>
      <c r="BA38" s="8"/>
    </row>
    <row r="39" spans="1:53" ht="46.5">
      <c r="A39" s="255"/>
      <c r="B39" s="1"/>
      <c r="C39" s="37">
        <f>+C1042</f>
        <v>2023</v>
      </c>
      <c r="D39" s="37">
        <f>+D1042</f>
        <v>20</v>
      </c>
      <c r="E39" s="37">
        <f>+E1042</f>
        <v>4</v>
      </c>
      <c r="F39" s="37">
        <f>+F1042</f>
        <v>8</v>
      </c>
      <c r="G39" s="37">
        <f>+G1042</f>
        <v>17</v>
      </c>
      <c r="H39" s="37"/>
      <c r="I39" s="37"/>
      <c r="J39" s="37"/>
      <c r="K39" s="37"/>
      <c r="L39" s="37"/>
      <c r="M39" s="42" t="str">
        <f>+M1042</f>
        <v>Fortalecimiento de los Sistemas de Videovigilancia y Geolocalización.</v>
      </c>
      <c r="N39" s="43">
        <f>+N1042</f>
        <v>0</v>
      </c>
      <c r="O39" s="43">
        <f>+O1042</f>
        <v>0</v>
      </c>
      <c r="P39" s="43">
        <f t="shared" si="3"/>
        <v>0</v>
      </c>
      <c r="Q39" s="3"/>
      <c r="R39" s="1"/>
      <c r="S39" s="1"/>
      <c r="T39" s="336">
        <f>T1040</f>
        <v>0</v>
      </c>
      <c r="U39" s="44">
        <f>U1040</f>
        <v>0</v>
      </c>
      <c r="V39" s="44">
        <f t="shared" ref="V39:Z39" si="50">V1040</f>
        <v>0</v>
      </c>
      <c r="W39" s="44">
        <f t="shared" si="50"/>
        <v>0</v>
      </c>
      <c r="X39" s="44">
        <f t="shared" si="50"/>
        <v>0</v>
      </c>
      <c r="Y39" s="44">
        <f t="shared" si="50"/>
        <v>0</v>
      </c>
      <c r="Z39" s="44">
        <f t="shared" si="50"/>
        <v>0</v>
      </c>
      <c r="AA39" s="44">
        <f>AA1040</f>
        <v>0</v>
      </c>
      <c r="AB39" s="45">
        <f>+AB1040</f>
        <v>0</v>
      </c>
      <c r="AC39" s="45">
        <f>+AC1040</f>
        <v>0</v>
      </c>
      <c r="AD39" s="45">
        <f t="shared" si="6"/>
        <v>0</v>
      </c>
      <c r="AE39" s="45">
        <f>+AE1040</f>
        <v>0</v>
      </c>
      <c r="AF39" s="45">
        <f>+AF1040</f>
        <v>0</v>
      </c>
      <c r="AG39" s="45">
        <f t="shared" si="7"/>
        <v>0</v>
      </c>
      <c r="AH39" s="45">
        <f>+AH1040</f>
        <v>0</v>
      </c>
      <c r="AI39" s="45">
        <f>+AI1040</f>
        <v>0</v>
      </c>
      <c r="AJ39" s="45">
        <f t="shared" si="8"/>
        <v>0</v>
      </c>
      <c r="AK39" s="45">
        <f>+AK1040</f>
        <v>0</v>
      </c>
      <c r="AL39" s="45">
        <f>+AL1040</f>
        <v>0</v>
      </c>
      <c r="AM39" s="45">
        <f t="shared" si="9"/>
        <v>0</v>
      </c>
      <c r="AN39" s="45">
        <f>+AN1040</f>
        <v>0</v>
      </c>
      <c r="AO39" s="45">
        <f>+AO1040</f>
        <v>0</v>
      </c>
      <c r="AP39" s="45">
        <f t="shared" si="10"/>
        <v>0</v>
      </c>
      <c r="AQ39" s="45">
        <f>+AQ1040</f>
        <v>0</v>
      </c>
      <c r="AR39" s="45">
        <f>+AR1040</f>
        <v>0</v>
      </c>
      <c r="AS39" s="45">
        <f t="shared" si="11"/>
        <v>0</v>
      </c>
      <c r="AT39" s="8"/>
      <c r="AU39" s="8"/>
      <c r="AV39" s="8"/>
      <c r="AW39" s="8"/>
      <c r="AX39" s="8"/>
      <c r="AY39" s="8"/>
      <c r="AZ39" s="8"/>
      <c r="BA39" s="8"/>
    </row>
    <row r="40" spans="1:53" ht="25.5" thickBot="1">
      <c r="A40" s="255"/>
      <c r="B40" s="1"/>
      <c r="C40" s="50">
        <f>+C1066</f>
        <v>2023</v>
      </c>
      <c r="D40" s="50">
        <f>+D1066</f>
        <v>20</v>
      </c>
      <c r="E40" s="50">
        <f>+E1066</f>
        <v>4</v>
      </c>
      <c r="F40" s="50">
        <f>+F1066</f>
        <v>8</v>
      </c>
      <c r="G40" s="50">
        <f>+G1066</f>
        <v>18</v>
      </c>
      <c r="H40" s="50"/>
      <c r="I40" s="50"/>
      <c r="J40" s="50"/>
      <c r="K40" s="50"/>
      <c r="L40" s="50"/>
      <c r="M40" s="51" t="str">
        <f>+M1066</f>
        <v xml:space="preserve">Red Nacional de Radiocomunicación </v>
      </c>
      <c r="N40" s="52">
        <f>+N1066</f>
        <v>6000000</v>
      </c>
      <c r="O40" s="52">
        <f>+O1066</f>
        <v>0</v>
      </c>
      <c r="P40" s="52">
        <f t="shared" si="3"/>
        <v>6000000</v>
      </c>
      <c r="Q40" s="3"/>
      <c r="R40" s="1"/>
      <c r="S40" s="1"/>
      <c r="T40" s="337">
        <f>T1063</f>
        <v>0</v>
      </c>
      <c r="U40" s="53">
        <f>U1063</f>
        <v>0</v>
      </c>
      <c r="V40" s="53">
        <f t="shared" ref="V40:Z40" si="51">V1063</f>
        <v>0</v>
      </c>
      <c r="W40" s="53">
        <f t="shared" si="51"/>
        <v>0</v>
      </c>
      <c r="X40" s="53">
        <f t="shared" si="51"/>
        <v>0</v>
      </c>
      <c r="Y40" s="53">
        <f t="shared" si="51"/>
        <v>0</v>
      </c>
      <c r="Z40" s="53">
        <f t="shared" si="51"/>
        <v>0</v>
      </c>
      <c r="AA40" s="53">
        <f>AA1063</f>
        <v>0</v>
      </c>
      <c r="AB40" s="54">
        <f>+AB1066</f>
        <v>6000000</v>
      </c>
      <c r="AC40" s="54">
        <f>+AC1066</f>
        <v>0</v>
      </c>
      <c r="AD40" s="54">
        <f t="shared" si="6"/>
        <v>6000000</v>
      </c>
      <c r="AE40" s="54">
        <f>+AE1063</f>
        <v>0</v>
      </c>
      <c r="AF40" s="54">
        <f>+AF1063</f>
        <v>0</v>
      </c>
      <c r="AG40" s="54">
        <f t="shared" si="7"/>
        <v>0</v>
      </c>
      <c r="AH40" s="54">
        <f>+AH1063</f>
        <v>0</v>
      </c>
      <c r="AI40" s="54">
        <f>+AI1063</f>
        <v>0</v>
      </c>
      <c r="AJ40" s="54">
        <f t="shared" si="8"/>
        <v>0</v>
      </c>
      <c r="AK40" s="54">
        <f>+AK1063</f>
        <v>0</v>
      </c>
      <c r="AL40" s="54">
        <f>+AL1063</f>
        <v>0</v>
      </c>
      <c r="AM40" s="54">
        <f t="shared" si="9"/>
        <v>0</v>
      </c>
      <c r="AN40" s="54">
        <f>+AN1063</f>
        <v>0</v>
      </c>
      <c r="AO40" s="54">
        <f>+AO1063</f>
        <v>0</v>
      </c>
      <c r="AP40" s="54">
        <f t="shared" si="10"/>
        <v>0</v>
      </c>
      <c r="AQ40" s="54">
        <f>+AQ1066</f>
        <v>4881.0400000000373</v>
      </c>
      <c r="AR40" s="54">
        <f>+AR1066</f>
        <v>0</v>
      </c>
      <c r="AS40" s="54">
        <f t="shared" si="11"/>
        <v>4881.0400000000373</v>
      </c>
      <c r="AT40" s="8"/>
      <c r="AU40" s="8"/>
      <c r="AV40" s="8"/>
      <c r="AW40" s="8"/>
      <c r="AX40" s="8"/>
      <c r="AY40" s="8"/>
      <c r="AZ40" s="8"/>
      <c r="BA40" s="8"/>
    </row>
    <row r="41" spans="1:53" ht="15" customHeight="1">
      <c r="A41" s="25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3"/>
      <c r="R41" s="1"/>
      <c r="S41" s="1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</row>
    <row r="42" spans="1:53" ht="15" customHeight="1">
      <c r="A42" s="25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3"/>
      <c r="R42" s="1"/>
      <c r="S42" s="1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</row>
    <row r="43" spans="1:53" ht="24.75">
      <c r="A43" s="255"/>
      <c r="B43" s="1"/>
      <c r="C43" s="2" t="s">
        <v>32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3"/>
      <c r="R43" s="1"/>
      <c r="S43" s="1"/>
      <c r="T43" s="55"/>
      <c r="U43" s="55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</row>
    <row r="44" spans="1:53" ht="24.75">
      <c r="A44" s="255"/>
      <c r="B44" s="56"/>
      <c r="C44" s="57" t="s">
        <v>33</v>
      </c>
      <c r="D44" s="58"/>
      <c r="E44" s="58"/>
      <c r="F44" s="58"/>
      <c r="G44" s="58"/>
      <c r="H44" s="58"/>
      <c r="I44" s="58"/>
      <c r="J44" s="58"/>
      <c r="K44" s="59"/>
      <c r="L44" s="59"/>
      <c r="M44" s="60"/>
      <c r="N44" s="60"/>
      <c r="O44" s="60"/>
      <c r="P44" s="60"/>
      <c r="Q44" s="61"/>
      <c r="R44" s="59"/>
      <c r="S44" s="59"/>
      <c r="T44" s="55"/>
      <c r="U44" s="55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</row>
    <row r="45" spans="1:53" ht="24.75">
      <c r="A45" s="255"/>
      <c r="B45" s="56"/>
      <c r="C45" s="62" t="s">
        <v>34</v>
      </c>
      <c r="D45" s="63"/>
      <c r="E45" s="1"/>
      <c r="F45" s="1"/>
      <c r="G45" s="1"/>
      <c r="H45" s="1"/>
      <c r="I45" s="1"/>
      <c r="J45" s="1"/>
      <c r="K45" s="1"/>
      <c r="L45" s="1"/>
      <c r="M45" s="1"/>
      <c r="N45" s="332" t="s">
        <v>770</v>
      </c>
      <c r="O45" s="488" t="s">
        <v>786</v>
      </c>
      <c r="P45" s="1"/>
      <c r="Q45" s="3"/>
      <c r="R45" s="1"/>
      <c r="S45" s="1"/>
      <c r="T45" s="55"/>
      <c r="U45" s="55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</row>
    <row r="46" spans="1:53" ht="24.75">
      <c r="A46" s="255"/>
      <c r="B46" s="56"/>
      <c r="C46" s="2" t="s">
        <v>35</v>
      </c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6"/>
      <c r="R46" s="65"/>
      <c r="S46" s="65"/>
      <c r="T46" s="55"/>
      <c r="U46" s="55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</row>
    <row r="47" spans="1:53" ht="36.75" customHeight="1" thickBot="1">
      <c r="A47" s="255"/>
      <c r="B47" s="56"/>
      <c r="C47" s="683"/>
      <c r="D47" s="683"/>
      <c r="E47" s="684"/>
      <c r="F47" s="684"/>
      <c r="G47" s="684"/>
      <c r="H47" s="684"/>
      <c r="I47" s="684"/>
      <c r="J47" s="684"/>
      <c r="K47" s="684"/>
      <c r="L47" s="684"/>
      <c r="M47" s="684"/>
      <c r="N47" s="684"/>
      <c r="O47" s="684"/>
      <c r="P47" s="684"/>
      <c r="Q47" s="684"/>
      <c r="R47" s="684"/>
      <c r="S47" s="684"/>
      <c r="T47" s="55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</row>
    <row r="48" spans="1:53" ht="82.9" customHeight="1" thickBot="1">
      <c r="A48" s="255"/>
      <c r="B48" s="56"/>
      <c r="C48" s="641" t="s">
        <v>0</v>
      </c>
      <c r="D48" s="641" t="s">
        <v>1</v>
      </c>
      <c r="E48" s="641" t="s">
        <v>2</v>
      </c>
      <c r="F48" s="641" t="s">
        <v>3</v>
      </c>
      <c r="G48" s="641" t="s">
        <v>4</v>
      </c>
      <c r="H48" s="641" t="s">
        <v>5</v>
      </c>
      <c r="I48" s="641" t="s">
        <v>6</v>
      </c>
      <c r="J48" s="641" t="s">
        <v>36</v>
      </c>
      <c r="K48" s="641" t="s">
        <v>8</v>
      </c>
      <c r="L48" s="338"/>
      <c r="M48" s="644" t="s">
        <v>9</v>
      </c>
      <c r="N48" s="691" t="s">
        <v>37</v>
      </c>
      <c r="O48" s="692"/>
      <c r="P48" s="693"/>
      <c r="Q48" s="681" t="s">
        <v>38</v>
      </c>
      <c r="R48" s="694" t="s">
        <v>29</v>
      </c>
      <c r="S48" s="681" t="s">
        <v>30</v>
      </c>
      <c r="T48" s="691" t="s">
        <v>11</v>
      </c>
      <c r="U48" s="692"/>
      <c r="V48" s="692"/>
      <c r="W48" s="692"/>
      <c r="X48" s="692"/>
      <c r="Y48" s="692"/>
      <c r="Z48" s="692"/>
      <c r="AA48" s="693"/>
      <c r="AB48" s="691" t="s">
        <v>12</v>
      </c>
      <c r="AC48" s="692"/>
      <c r="AD48" s="693"/>
      <c r="AE48" s="656" t="s">
        <v>13</v>
      </c>
      <c r="AF48" s="657"/>
      <c r="AG48" s="658"/>
      <c r="AH48" s="678" t="s">
        <v>14</v>
      </c>
      <c r="AI48" s="679"/>
      <c r="AJ48" s="680"/>
      <c r="AK48" s="675" t="s">
        <v>15</v>
      </c>
      <c r="AL48" s="676"/>
      <c r="AM48" s="677"/>
      <c r="AN48" s="672" t="s">
        <v>16</v>
      </c>
      <c r="AO48" s="673"/>
      <c r="AP48" s="674"/>
      <c r="AQ48" s="669" t="s">
        <v>17</v>
      </c>
      <c r="AR48" s="670"/>
      <c r="AS48" s="671"/>
      <c r="AT48" s="696" t="s">
        <v>39</v>
      </c>
      <c r="AU48" s="697"/>
      <c r="AV48" s="697"/>
      <c r="AW48" s="697"/>
      <c r="AX48" s="697"/>
      <c r="AY48" s="697"/>
      <c r="AZ48" s="697"/>
      <c r="BA48" s="698"/>
    </row>
    <row r="49" spans="1:53" ht="82.9" customHeight="1" thickBot="1">
      <c r="A49" s="255"/>
      <c r="B49" s="56"/>
      <c r="C49" s="642"/>
      <c r="D49" s="641"/>
      <c r="E49" s="642"/>
      <c r="F49" s="641"/>
      <c r="G49" s="641"/>
      <c r="H49" s="641"/>
      <c r="I49" s="641"/>
      <c r="J49" s="641"/>
      <c r="K49" s="642"/>
      <c r="L49" s="339"/>
      <c r="M49" s="644"/>
      <c r="N49" s="699" t="s">
        <v>25</v>
      </c>
      <c r="O49" s="699" t="s">
        <v>21</v>
      </c>
      <c r="P49" s="699" t="s">
        <v>26</v>
      </c>
      <c r="Q49" s="682"/>
      <c r="R49" s="695"/>
      <c r="S49" s="682"/>
      <c r="T49" s="659" t="s">
        <v>18</v>
      </c>
      <c r="U49" s="660"/>
      <c r="V49" s="660"/>
      <c r="W49" s="661"/>
      <c r="X49" s="662" t="s">
        <v>19</v>
      </c>
      <c r="Y49" s="663"/>
      <c r="Z49" s="663"/>
      <c r="AA49" s="664"/>
      <c r="AB49" s="699" t="s">
        <v>25</v>
      </c>
      <c r="AC49" s="699" t="s">
        <v>21</v>
      </c>
      <c r="AD49" s="699" t="s">
        <v>26</v>
      </c>
      <c r="AE49" s="703" t="s">
        <v>25</v>
      </c>
      <c r="AF49" s="703" t="s">
        <v>21</v>
      </c>
      <c r="AG49" s="703" t="s">
        <v>26</v>
      </c>
      <c r="AH49" s="705" t="s">
        <v>25</v>
      </c>
      <c r="AI49" s="705" t="s">
        <v>21</v>
      </c>
      <c r="AJ49" s="705" t="s">
        <v>26</v>
      </c>
      <c r="AK49" s="707" t="s">
        <v>25</v>
      </c>
      <c r="AL49" s="707" t="s">
        <v>21</v>
      </c>
      <c r="AM49" s="707" t="s">
        <v>26</v>
      </c>
      <c r="AN49" s="701" t="s">
        <v>25</v>
      </c>
      <c r="AO49" s="701" t="s">
        <v>21</v>
      </c>
      <c r="AP49" s="701" t="s">
        <v>26</v>
      </c>
      <c r="AQ49" s="711" t="s">
        <v>25</v>
      </c>
      <c r="AR49" s="711" t="s">
        <v>21</v>
      </c>
      <c r="AS49" s="711" t="s">
        <v>26</v>
      </c>
      <c r="AT49" s="696" t="s">
        <v>773</v>
      </c>
      <c r="AU49" s="698"/>
      <c r="AV49" s="713" t="s">
        <v>41</v>
      </c>
      <c r="AW49" s="714"/>
      <c r="AX49" s="715" t="s">
        <v>42</v>
      </c>
      <c r="AY49" s="716"/>
      <c r="AZ49" s="709" t="s">
        <v>43</v>
      </c>
      <c r="BA49" s="710"/>
    </row>
    <row r="50" spans="1:53" ht="82.9" customHeight="1" thickBot="1">
      <c r="A50" s="255"/>
      <c r="B50" s="56"/>
      <c r="C50" s="642"/>
      <c r="D50" s="641"/>
      <c r="E50" s="642"/>
      <c r="F50" s="641"/>
      <c r="G50" s="641"/>
      <c r="H50" s="641"/>
      <c r="I50" s="641"/>
      <c r="J50" s="641"/>
      <c r="K50" s="642"/>
      <c r="L50" s="339"/>
      <c r="M50" s="644"/>
      <c r="N50" s="700"/>
      <c r="O50" s="700"/>
      <c r="P50" s="700"/>
      <c r="Q50" s="682"/>
      <c r="R50" s="695"/>
      <c r="S50" s="682"/>
      <c r="T50" s="341" t="s">
        <v>27</v>
      </c>
      <c r="U50" s="342" t="s">
        <v>28</v>
      </c>
      <c r="V50" s="342" t="s">
        <v>29</v>
      </c>
      <c r="W50" s="342" t="s">
        <v>30</v>
      </c>
      <c r="X50" s="342" t="s">
        <v>27</v>
      </c>
      <c r="Y50" s="342" t="s">
        <v>28</v>
      </c>
      <c r="Z50" s="342" t="s">
        <v>29</v>
      </c>
      <c r="AA50" s="342" t="s">
        <v>30</v>
      </c>
      <c r="AB50" s="700"/>
      <c r="AC50" s="700"/>
      <c r="AD50" s="700"/>
      <c r="AE50" s="704"/>
      <c r="AF50" s="704"/>
      <c r="AG50" s="704"/>
      <c r="AH50" s="706"/>
      <c r="AI50" s="706"/>
      <c r="AJ50" s="706"/>
      <c r="AK50" s="708"/>
      <c r="AL50" s="708"/>
      <c r="AM50" s="708"/>
      <c r="AN50" s="702"/>
      <c r="AO50" s="702"/>
      <c r="AP50" s="702"/>
      <c r="AQ50" s="712"/>
      <c r="AR50" s="712"/>
      <c r="AS50" s="712"/>
      <c r="AT50" s="343" t="s">
        <v>29</v>
      </c>
      <c r="AU50" s="343" t="s">
        <v>30</v>
      </c>
      <c r="AV50" s="344" t="s">
        <v>29</v>
      </c>
      <c r="AW50" s="344" t="s">
        <v>30</v>
      </c>
      <c r="AX50" s="345" t="s">
        <v>29</v>
      </c>
      <c r="AY50" s="345" t="s">
        <v>30</v>
      </c>
      <c r="AZ50" s="346" t="s">
        <v>29</v>
      </c>
      <c r="BA50" s="346" t="s">
        <v>30</v>
      </c>
    </row>
    <row r="51" spans="1:53" ht="52.9" customHeight="1">
      <c r="A51" s="255"/>
      <c r="B51" s="56"/>
      <c r="C51" s="25"/>
      <c r="D51" s="25">
        <v>20</v>
      </c>
      <c r="E51" s="26"/>
      <c r="F51" s="26"/>
      <c r="G51" s="26"/>
      <c r="H51" s="26"/>
      <c r="I51" s="27"/>
      <c r="J51" s="28"/>
      <c r="K51" s="28"/>
      <c r="L51" s="28"/>
      <c r="M51" s="340" t="s">
        <v>31</v>
      </c>
      <c r="N51" s="30">
        <f>+N52+N660+N754+N954</f>
        <v>30315326</v>
      </c>
      <c r="O51" s="30">
        <f>+O52+O660+O754+O954</f>
        <v>30315326</v>
      </c>
      <c r="P51" s="30">
        <f>N51+O51</f>
        <v>60630652</v>
      </c>
      <c r="Q51" s="70"/>
      <c r="R51" s="71"/>
      <c r="S51" s="71"/>
      <c r="T51" s="347">
        <f>T52+T660+T754+T954</f>
        <v>0</v>
      </c>
      <c r="U51" s="347">
        <f>U52+U660+U754+U954</f>
        <v>0</v>
      </c>
      <c r="V51" s="347">
        <f t="shared" ref="V51:Z51" si="52">V52+V660+V754+V954</f>
        <v>0</v>
      </c>
      <c r="W51" s="347">
        <f t="shared" si="52"/>
        <v>0</v>
      </c>
      <c r="X51" s="347">
        <f t="shared" si="52"/>
        <v>0</v>
      </c>
      <c r="Y51" s="347">
        <f t="shared" si="52"/>
        <v>0</v>
      </c>
      <c r="Z51" s="347">
        <f t="shared" si="52"/>
        <v>0</v>
      </c>
      <c r="AA51" s="347">
        <f>AA52+AA660+AA754+AA954</f>
        <v>0</v>
      </c>
      <c r="AB51" s="485">
        <f t="shared" ref="AB51:AS51" si="53">AB52+AB660+AB754+AB954</f>
        <v>30315326</v>
      </c>
      <c r="AC51" s="485">
        <f t="shared" si="53"/>
        <v>30315326</v>
      </c>
      <c r="AD51" s="485">
        <f t="shared" si="53"/>
        <v>60630652</v>
      </c>
      <c r="AE51" s="347">
        <f t="shared" si="53"/>
        <v>28707777.000000004</v>
      </c>
      <c r="AF51" s="347">
        <f t="shared" si="53"/>
        <v>30315161.890000001</v>
      </c>
      <c r="AG51" s="347">
        <f t="shared" si="53"/>
        <v>59022938.890000001</v>
      </c>
      <c r="AH51" s="347">
        <f t="shared" si="53"/>
        <v>1536990</v>
      </c>
      <c r="AI51" s="347">
        <f t="shared" si="53"/>
        <v>0</v>
      </c>
      <c r="AJ51" s="347">
        <f t="shared" si="53"/>
        <v>1536990</v>
      </c>
      <c r="AK51" s="347">
        <f t="shared" si="53"/>
        <v>0</v>
      </c>
      <c r="AL51" s="347">
        <f t="shared" si="53"/>
        <v>0</v>
      </c>
      <c r="AM51" s="347">
        <f t="shared" si="53"/>
        <v>0</v>
      </c>
      <c r="AN51" s="347">
        <f t="shared" si="53"/>
        <v>0</v>
      </c>
      <c r="AO51" s="347">
        <f t="shared" si="53"/>
        <v>0</v>
      </c>
      <c r="AP51" s="347">
        <f t="shared" si="53"/>
        <v>0</v>
      </c>
      <c r="AQ51" s="485">
        <f>AQ52+AQ660+AQ754+AQ954</f>
        <v>20940.799999999905</v>
      </c>
      <c r="AR51" s="485">
        <f t="shared" si="53"/>
        <v>164.10999999998603</v>
      </c>
      <c r="AS51" s="485">
        <f t="shared" si="53"/>
        <v>21104.909999999891</v>
      </c>
      <c r="AT51" s="484">
        <f>SUM(AT52:AT1093)</f>
        <v>3118</v>
      </c>
      <c r="AU51" s="484">
        <f t="shared" ref="AU51:BA51" si="54">SUM(AU52:AU1093)</f>
        <v>260</v>
      </c>
      <c r="AV51" s="484">
        <f t="shared" si="54"/>
        <v>3126</v>
      </c>
      <c r="AW51" s="484">
        <f t="shared" si="54"/>
        <v>0</v>
      </c>
      <c r="AX51" s="484">
        <f t="shared" si="54"/>
        <v>0</v>
      </c>
      <c r="AY51" s="484">
        <f t="shared" si="54"/>
        <v>0</v>
      </c>
      <c r="AZ51" s="484">
        <f t="shared" si="54"/>
        <v>-8</v>
      </c>
      <c r="BA51" s="484">
        <f t="shared" si="54"/>
        <v>260</v>
      </c>
    </row>
    <row r="52" spans="1:53" ht="48">
      <c r="A52" s="255"/>
      <c r="B52" s="73" t="str">
        <f>+CONCATENATE(E52,F52,G52,H52,I52,J52,K52,L52)</f>
        <v>1</v>
      </c>
      <c r="C52" s="348">
        <v>2023</v>
      </c>
      <c r="D52" s="348">
        <v>20</v>
      </c>
      <c r="E52" s="348">
        <v>1</v>
      </c>
      <c r="F52" s="348"/>
      <c r="G52" s="348"/>
      <c r="H52" s="348"/>
      <c r="I52" s="349"/>
      <c r="J52" s="349"/>
      <c r="K52" s="350"/>
      <c r="L52" s="350"/>
      <c r="M52" s="351" t="s">
        <v>44</v>
      </c>
      <c r="N52" s="352">
        <f>+N53+N73+N107+N595</f>
        <v>21600200</v>
      </c>
      <c r="O52" s="352">
        <f>+O53+O73+O107+O595</f>
        <v>29634800</v>
      </c>
      <c r="P52" s="352">
        <f>+O52+N52</f>
        <v>51235000</v>
      </c>
      <c r="Q52" s="353"/>
      <c r="R52" s="348"/>
      <c r="S52" s="348"/>
      <c r="T52" s="352">
        <f>+T53+T73+T107+T595</f>
        <v>0</v>
      </c>
      <c r="U52" s="352">
        <f t="shared" ref="U52:AC52" si="55">+U53+U73+U107+U595</f>
        <v>0</v>
      </c>
      <c r="V52" s="352">
        <f t="shared" si="55"/>
        <v>0</v>
      </c>
      <c r="W52" s="352">
        <f t="shared" si="55"/>
        <v>0</v>
      </c>
      <c r="X52" s="352">
        <f t="shared" si="55"/>
        <v>0</v>
      </c>
      <c r="Y52" s="352">
        <f t="shared" si="55"/>
        <v>0</v>
      </c>
      <c r="Z52" s="352">
        <f t="shared" si="55"/>
        <v>0</v>
      </c>
      <c r="AA52" s="352">
        <f t="shared" si="55"/>
        <v>0</v>
      </c>
      <c r="AB52" s="352">
        <f t="shared" si="55"/>
        <v>21600200</v>
      </c>
      <c r="AC52" s="352">
        <f t="shared" si="55"/>
        <v>29634800</v>
      </c>
      <c r="AD52" s="352">
        <f t="shared" ref="AD52:AD115" si="56">+AC52+AB52</f>
        <v>51235000</v>
      </c>
      <c r="AE52" s="352">
        <f>+AE53+AE73+AE107+AE595</f>
        <v>20057126.600000001</v>
      </c>
      <c r="AF52" s="352">
        <f>+AF53+AF73+AF107+AF595</f>
        <v>29634636</v>
      </c>
      <c r="AG52" s="352">
        <f t="shared" ref="AG52:AG115" si="57">+AF52+AE52</f>
        <v>49691762.600000001</v>
      </c>
      <c r="AH52" s="352">
        <f>+AH53+AH73+AH107+AH595</f>
        <v>1536990</v>
      </c>
      <c r="AI52" s="352">
        <f>+AI53+AI73+AI107+AI595</f>
        <v>0</v>
      </c>
      <c r="AJ52" s="352">
        <f t="shared" ref="AJ52:AJ115" si="58">+AI52+AH52</f>
        <v>1536990</v>
      </c>
      <c r="AK52" s="352">
        <f>+AK53+AK73+AK107+AK595</f>
        <v>0</v>
      </c>
      <c r="AL52" s="352">
        <f>+AL53+AL73+AL107+AL595</f>
        <v>0</v>
      </c>
      <c r="AM52" s="352">
        <f t="shared" ref="AM52:AM115" si="59">+AL52+AK52</f>
        <v>0</v>
      </c>
      <c r="AN52" s="352">
        <f>+AN53+AN73+AN107+AN595</f>
        <v>0</v>
      </c>
      <c r="AO52" s="352">
        <f>+AO53+AO73+AO107+AO595</f>
        <v>0</v>
      </c>
      <c r="AP52" s="352">
        <f t="shared" ref="AP52:AP115" si="60">+AO52+AN52</f>
        <v>0</v>
      </c>
      <c r="AQ52" s="352">
        <f>+AQ53+AQ73+AQ107+AQ595</f>
        <v>6101.5999999999476</v>
      </c>
      <c r="AR52" s="352">
        <f>+AR53+AR73+AR107+AR595</f>
        <v>164</v>
      </c>
      <c r="AS52" s="352">
        <f>+AR52+AQ52</f>
        <v>6265.5999999999476</v>
      </c>
      <c r="AT52" s="352"/>
      <c r="AU52" s="352"/>
      <c r="AV52" s="352"/>
      <c r="AW52" s="352"/>
      <c r="AX52" s="352"/>
      <c r="AY52" s="352"/>
      <c r="AZ52" s="352"/>
      <c r="BA52" s="352"/>
    </row>
    <row r="53" spans="1:53" ht="72" hidden="1">
      <c r="A53" s="255"/>
      <c r="B53" s="73" t="str">
        <f t="shared" ref="B53:B120" si="61">+CONCATENATE(E53,F53,G53,H53,I53,J53,K53,L53)</f>
        <v>11</v>
      </c>
      <c r="C53" s="354">
        <v>2023</v>
      </c>
      <c r="D53" s="354">
        <v>20</v>
      </c>
      <c r="E53" s="354">
        <v>1</v>
      </c>
      <c r="F53" s="354">
        <v>1</v>
      </c>
      <c r="G53" s="354"/>
      <c r="H53" s="354"/>
      <c r="I53" s="354"/>
      <c r="J53" s="354"/>
      <c r="K53" s="355" t="s">
        <v>45</v>
      </c>
      <c r="L53" s="355"/>
      <c r="M53" s="356" t="s">
        <v>46</v>
      </c>
      <c r="N53" s="357">
        <f>+N59+N54</f>
        <v>0</v>
      </c>
      <c r="O53" s="357">
        <f>+O59+O54</f>
        <v>0</v>
      </c>
      <c r="P53" s="357">
        <f t="shared" ref="P53:P125" si="62">+O53+N53</f>
        <v>0</v>
      </c>
      <c r="Q53" s="358"/>
      <c r="R53" s="354"/>
      <c r="S53" s="354"/>
      <c r="T53" s="357">
        <f>+T59+T54</f>
        <v>0</v>
      </c>
      <c r="U53" s="357">
        <f t="shared" ref="U53:AC53" si="63">+U59+U54</f>
        <v>0</v>
      </c>
      <c r="V53" s="357">
        <f t="shared" si="63"/>
        <v>0</v>
      </c>
      <c r="W53" s="357">
        <f t="shared" si="63"/>
        <v>0</v>
      </c>
      <c r="X53" s="357">
        <f t="shared" si="63"/>
        <v>0</v>
      </c>
      <c r="Y53" s="357">
        <f t="shared" si="63"/>
        <v>0</v>
      </c>
      <c r="Z53" s="357">
        <f t="shared" si="63"/>
        <v>0</v>
      </c>
      <c r="AA53" s="357">
        <f t="shared" si="63"/>
        <v>0</v>
      </c>
      <c r="AB53" s="357">
        <f t="shared" si="63"/>
        <v>0</v>
      </c>
      <c r="AC53" s="357">
        <f t="shared" si="63"/>
        <v>0</v>
      </c>
      <c r="AD53" s="357">
        <f t="shared" si="56"/>
        <v>0</v>
      </c>
      <c r="AE53" s="357">
        <f>+AE59+AE54</f>
        <v>0</v>
      </c>
      <c r="AF53" s="357">
        <f>+AF59+AF54</f>
        <v>0</v>
      </c>
      <c r="AG53" s="357">
        <f t="shared" si="57"/>
        <v>0</v>
      </c>
      <c r="AH53" s="357">
        <f>+AH59+AH54</f>
        <v>0</v>
      </c>
      <c r="AI53" s="357">
        <f>+AI59+AI54</f>
        <v>0</v>
      </c>
      <c r="AJ53" s="357">
        <f t="shared" si="58"/>
        <v>0</v>
      </c>
      <c r="AK53" s="357">
        <f>+AK59+AK54</f>
        <v>0</v>
      </c>
      <c r="AL53" s="357">
        <f>+AL59+AL54</f>
        <v>0</v>
      </c>
      <c r="AM53" s="357">
        <f t="shared" si="59"/>
        <v>0</v>
      </c>
      <c r="AN53" s="357">
        <f>+AN59+AN54</f>
        <v>0</v>
      </c>
      <c r="AO53" s="357">
        <f>+AO59+AO54</f>
        <v>0</v>
      </c>
      <c r="AP53" s="357">
        <f t="shared" si="60"/>
        <v>0</v>
      </c>
      <c r="AQ53" s="357">
        <f>+AQ59+AQ54</f>
        <v>0</v>
      </c>
      <c r="AR53" s="357">
        <f>+AR59+AR54</f>
        <v>0</v>
      </c>
      <c r="AS53" s="357">
        <f t="shared" ref="AS53:AS115" si="64">+AR53+AQ53</f>
        <v>0</v>
      </c>
      <c r="AT53" s="357"/>
      <c r="AU53" s="357"/>
      <c r="AV53" s="357"/>
      <c r="AW53" s="357"/>
      <c r="AX53" s="357"/>
      <c r="AY53" s="357"/>
      <c r="AZ53" s="357"/>
      <c r="BA53" s="357"/>
    </row>
    <row r="54" spans="1:53" ht="24.75" hidden="1">
      <c r="A54" s="255"/>
      <c r="B54" s="73" t="str">
        <f t="shared" si="61"/>
        <v xml:space="preserve">111 </v>
      </c>
      <c r="C54" s="359">
        <v>2023</v>
      </c>
      <c r="D54" s="360">
        <v>20</v>
      </c>
      <c r="E54" s="360">
        <v>1</v>
      </c>
      <c r="F54" s="360">
        <v>1</v>
      </c>
      <c r="G54" s="360">
        <v>1</v>
      </c>
      <c r="H54" s="360"/>
      <c r="I54" s="361" t="s">
        <v>47</v>
      </c>
      <c r="J54" s="361"/>
      <c r="K54" s="362" t="s">
        <v>45</v>
      </c>
      <c r="L54" s="362"/>
      <c r="M54" s="363" t="s">
        <v>48</v>
      </c>
      <c r="N54" s="364">
        <f t="shared" ref="N54:O57" si="65">+N55</f>
        <v>0</v>
      </c>
      <c r="O54" s="364">
        <f t="shared" si="65"/>
        <v>0</v>
      </c>
      <c r="P54" s="364">
        <f t="shared" si="62"/>
        <v>0</v>
      </c>
      <c r="Q54" s="365"/>
      <c r="R54" s="366"/>
      <c r="S54" s="366"/>
      <c r="T54" s="364">
        <f>+T55</f>
        <v>0</v>
      </c>
      <c r="U54" s="364">
        <f t="shared" ref="T54:AC57" si="66">+U55</f>
        <v>0</v>
      </c>
      <c r="V54" s="364">
        <f t="shared" si="66"/>
        <v>0</v>
      </c>
      <c r="W54" s="364">
        <f t="shared" si="66"/>
        <v>0</v>
      </c>
      <c r="X54" s="364">
        <f t="shared" si="66"/>
        <v>0</v>
      </c>
      <c r="Y54" s="364">
        <f t="shared" si="66"/>
        <v>0</v>
      </c>
      <c r="Z54" s="364">
        <f t="shared" si="66"/>
        <v>0</v>
      </c>
      <c r="AA54" s="364">
        <f t="shared" si="66"/>
        <v>0</v>
      </c>
      <c r="AB54" s="364">
        <f t="shared" si="66"/>
        <v>0</v>
      </c>
      <c r="AC54" s="364">
        <f>+AC55</f>
        <v>0</v>
      </c>
      <c r="AD54" s="364">
        <f t="shared" si="56"/>
        <v>0</v>
      </c>
      <c r="AE54" s="364">
        <f t="shared" ref="AE54:AF57" si="67">+AE55</f>
        <v>0</v>
      </c>
      <c r="AF54" s="364">
        <f t="shared" si="67"/>
        <v>0</v>
      </c>
      <c r="AG54" s="364">
        <f t="shared" si="57"/>
        <v>0</v>
      </c>
      <c r="AH54" s="364">
        <f t="shared" ref="AH54:AI57" si="68">+AH55</f>
        <v>0</v>
      </c>
      <c r="AI54" s="364">
        <f t="shared" si="68"/>
        <v>0</v>
      </c>
      <c r="AJ54" s="364">
        <f t="shared" si="58"/>
        <v>0</v>
      </c>
      <c r="AK54" s="364">
        <f t="shared" ref="AK54:AL57" si="69">+AK55</f>
        <v>0</v>
      </c>
      <c r="AL54" s="364">
        <f t="shared" si="69"/>
        <v>0</v>
      </c>
      <c r="AM54" s="364">
        <f t="shared" si="59"/>
        <v>0</v>
      </c>
      <c r="AN54" s="364">
        <f t="shared" ref="AN54:AO57" si="70">+AN55</f>
        <v>0</v>
      </c>
      <c r="AO54" s="364">
        <f t="shared" si="70"/>
        <v>0</v>
      </c>
      <c r="AP54" s="364">
        <f t="shared" si="60"/>
        <v>0</v>
      </c>
      <c r="AQ54" s="364">
        <f t="shared" ref="AQ54:AR57" si="71">+AQ55</f>
        <v>0</v>
      </c>
      <c r="AR54" s="364">
        <f t="shared" si="71"/>
        <v>0</v>
      </c>
      <c r="AS54" s="364">
        <f t="shared" si="64"/>
        <v>0</v>
      </c>
      <c r="AT54" s="364"/>
      <c r="AU54" s="364"/>
      <c r="AV54" s="364"/>
      <c r="AW54" s="364"/>
      <c r="AX54" s="364"/>
      <c r="AY54" s="364"/>
      <c r="AZ54" s="364"/>
      <c r="BA54" s="364"/>
    </row>
    <row r="55" spans="1:53" ht="24.75" hidden="1">
      <c r="A55" s="255"/>
      <c r="B55" s="73" t="str">
        <f t="shared" si="61"/>
        <v>1114000</v>
      </c>
      <c r="C55" s="367">
        <v>2023</v>
      </c>
      <c r="D55" s="367">
        <v>20</v>
      </c>
      <c r="E55" s="367">
        <v>1</v>
      </c>
      <c r="F55" s="367">
        <v>1</v>
      </c>
      <c r="G55" s="367">
        <v>1</v>
      </c>
      <c r="H55" s="367">
        <v>4000</v>
      </c>
      <c r="I55" s="367"/>
      <c r="J55" s="367"/>
      <c r="K55" s="368" t="s">
        <v>45</v>
      </c>
      <c r="L55" s="368"/>
      <c r="M55" s="369" t="s">
        <v>49</v>
      </c>
      <c r="N55" s="370">
        <f t="shared" si="65"/>
        <v>0</v>
      </c>
      <c r="O55" s="370">
        <f t="shared" si="65"/>
        <v>0</v>
      </c>
      <c r="P55" s="370">
        <f t="shared" si="62"/>
        <v>0</v>
      </c>
      <c r="Q55" s="371"/>
      <c r="R55" s="372"/>
      <c r="S55" s="372"/>
      <c r="T55" s="370">
        <f>+T56</f>
        <v>0</v>
      </c>
      <c r="U55" s="370">
        <f t="shared" si="66"/>
        <v>0</v>
      </c>
      <c r="V55" s="370">
        <f t="shared" si="66"/>
        <v>0</v>
      </c>
      <c r="W55" s="370">
        <f t="shared" si="66"/>
        <v>0</v>
      </c>
      <c r="X55" s="370">
        <f t="shared" si="66"/>
        <v>0</v>
      </c>
      <c r="Y55" s="370">
        <f t="shared" si="66"/>
        <v>0</v>
      </c>
      <c r="Z55" s="370">
        <f t="shared" si="66"/>
        <v>0</v>
      </c>
      <c r="AA55" s="370">
        <f t="shared" si="66"/>
        <v>0</v>
      </c>
      <c r="AB55" s="370">
        <f t="shared" si="66"/>
        <v>0</v>
      </c>
      <c r="AC55" s="370">
        <f t="shared" si="66"/>
        <v>0</v>
      </c>
      <c r="AD55" s="370">
        <f t="shared" si="56"/>
        <v>0</v>
      </c>
      <c r="AE55" s="370">
        <f t="shared" si="67"/>
        <v>0</v>
      </c>
      <c r="AF55" s="370">
        <f t="shared" si="67"/>
        <v>0</v>
      </c>
      <c r="AG55" s="370">
        <f t="shared" si="57"/>
        <v>0</v>
      </c>
      <c r="AH55" s="370">
        <f t="shared" si="68"/>
        <v>0</v>
      </c>
      <c r="AI55" s="370">
        <f t="shared" si="68"/>
        <v>0</v>
      </c>
      <c r="AJ55" s="370">
        <f t="shared" si="58"/>
        <v>0</v>
      </c>
      <c r="AK55" s="370">
        <f t="shared" si="69"/>
        <v>0</v>
      </c>
      <c r="AL55" s="370">
        <f t="shared" si="69"/>
        <v>0</v>
      </c>
      <c r="AM55" s="370">
        <f t="shared" si="59"/>
        <v>0</v>
      </c>
      <c r="AN55" s="370">
        <f t="shared" si="70"/>
        <v>0</v>
      </c>
      <c r="AO55" s="370">
        <f t="shared" si="70"/>
        <v>0</v>
      </c>
      <c r="AP55" s="370">
        <f t="shared" si="60"/>
        <v>0</v>
      </c>
      <c r="AQ55" s="370">
        <f t="shared" si="71"/>
        <v>0</v>
      </c>
      <c r="AR55" s="370">
        <f t="shared" si="71"/>
        <v>0</v>
      </c>
      <c r="AS55" s="370">
        <f t="shared" si="64"/>
        <v>0</v>
      </c>
      <c r="AT55" s="370"/>
      <c r="AU55" s="370"/>
      <c r="AV55" s="370"/>
      <c r="AW55" s="370"/>
      <c r="AX55" s="370"/>
      <c r="AY55" s="370"/>
      <c r="AZ55" s="370"/>
      <c r="BA55" s="370"/>
    </row>
    <row r="56" spans="1:53" ht="24.75" hidden="1">
      <c r="A56" s="255"/>
      <c r="B56" s="73" t="str">
        <f t="shared" si="61"/>
        <v>11140004400</v>
      </c>
      <c r="C56" s="373">
        <v>2023</v>
      </c>
      <c r="D56" s="373">
        <v>20</v>
      </c>
      <c r="E56" s="373">
        <v>1</v>
      </c>
      <c r="F56" s="373">
        <v>1</v>
      </c>
      <c r="G56" s="373">
        <v>1</v>
      </c>
      <c r="H56" s="373">
        <v>4000</v>
      </c>
      <c r="I56" s="373">
        <v>4400</v>
      </c>
      <c r="J56" s="373"/>
      <c r="K56" s="374"/>
      <c r="L56" s="374"/>
      <c r="M56" s="375" t="s">
        <v>50</v>
      </c>
      <c r="N56" s="376">
        <f t="shared" si="65"/>
        <v>0</v>
      </c>
      <c r="O56" s="376">
        <f t="shared" si="65"/>
        <v>0</v>
      </c>
      <c r="P56" s="376">
        <f t="shared" si="62"/>
        <v>0</v>
      </c>
      <c r="Q56" s="377"/>
      <c r="R56" s="378"/>
      <c r="S56" s="378"/>
      <c r="T56" s="376">
        <f t="shared" si="66"/>
        <v>0</v>
      </c>
      <c r="U56" s="376">
        <f t="shared" si="66"/>
        <v>0</v>
      </c>
      <c r="V56" s="376">
        <f t="shared" si="66"/>
        <v>0</v>
      </c>
      <c r="W56" s="376">
        <f t="shared" si="66"/>
        <v>0</v>
      </c>
      <c r="X56" s="376">
        <f t="shared" si="66"/>
        <v>0</v>
      </c>
      <c r="Y56" s="376">
        <f t="shared" si="66"/>
        <v>0</v>
      </c>
      <c r="Z56" s="376">
        <f t="shared" si="66"/>
        <v>0</v>
      </c>
      <c r="AA56" s="376">
        <f t="shared" si="66"/>
        <v>0</v>
      </c>
      <c r="AB56" s="376">
        <f t="shared" si="66"/>
        <v>0</v>
      </c>
      <c r="AC56" s="376">
        <f t="shared" si="66"/>
        <v>0</v>
      </c>
      <c r="AD56" s="376">
        <f t="shared" si="56"/>
        <v>0</v>
      </c>
      <c r="AE56" s="376">
        <f t="shared" si="67"/>
        <v>0</v>
      </c>
      <c r="AF56" s="376">
        <f t="shared" si="67"/>
        <v>0</v>
      </c>
      <c r="AG56" s="376">
        <f t="shared" si="57"/>
        <v>0</v>
      </c>
      <c r="AH56" s="376">
        <f t="shared" si="68"/>
        <v>0</v>
      </c>
      <c r="AI56" s="376">
        <f t="shared" si="68"/>
        <v>0</v>
      </c>
      <c r="AJ56" s="376">
        <f t="shared" si="58"/>
        <v>0</v>
      </c>
      <c r="AK56" s="376">
        <f t="shared" si="69"/>
        <v>0</v>
      </c>
      <c r="AL56" s="376">
        <f t="shared" si="69"/>
        <v>0</v>
      </c>
      <c r="AM56" s="376">
        <f t="shared" si="59"/>
        <v>0</v>
      </c>
      <c r="AN56" s="376">
        <f t="shared" si="70"/>
        <v>0</v>
      </c>
      <c r="AO56" s="376">
        <f t="shared" si="70"/>
        <v>0</v>
      </c>
      <c r="AP56" s="376">
        <f t="shared" si="60"/>
        <v>0</v>
      </c>
      <c r="AQ56" s="376">
        <f t="shared" si="71"/>
        <v>0</v>
      </c>
      <c r="AR56" s="376">
        <f t="shared" si="71"/>
        <v>0</v>
      </c>
      <c r="AS56" s="376">
        <f t="shared" si="64"/>
        <v>0</v>
      </c>
      <c r="AT56" s="376"/>
      <c r="AU56" s="376"/>
      <c r="AV56" s="376"/>
      <c r="AW56" s="376"/>
      <c r="AX56" s="376"/>
      <c r="AY56" s="376"/>
      <c r="AZ56" s="376"/>
      <c r="BA56" s="376"/>
    </row>
    <row r="57" spans="1:53" ht="24.75" hidden="1">
      <c r="A57" s="255"/>
      <c r="B57" s="73" t="str">
        <f t="shared" si="61"/>
        <v>11140004400441</v>
      </c>
      <c r="C57" s="379">
        <v>2023</v>
      </c>
      <c r="D57" s="379">
        <v>20</v>
      </c>
      <c r="E57" s="379">
        <v>1</v>
      </c>
      <c r="F57" s="379">
        <v>1</v>
      </c>
      <c r="G57" s="379">
        <v>1</v>
      </c>
      <c r="H57" s="379">
        <v>4000</v>
      </c>
      <c r="I57" s="379">
        <v>4400</v>
      </c>
      <c r="J57" s="379">
        <v>441</v>
      </c>
      <c r="K57" s="380"/>
      <c r="L57" s="380"/>
      <c r="M57" s="381" t="s">
        <v>51</v>
      </c>
      <c r="N57" s="382">
        <f t="shared" si="65"/>
        <v>0</v>
      </c>
      <c r="O57" s="382">
        <f t="shared" si="65"/>
        <v>0</v>
      </c>
      <c r="P57" s="382">
        <f t="shared" si="62"/>
        <v>0</v>
      </c>
      <c r="Q57" s="383"/>
      <c r="R57" s="384"/>
      <c r="S57" s="384"/>
      <c r="T57" s="382">
        <f>+T58</f>
        <v>0</v>
      </c>
      <c r="U57" s="382">
        <f t="shared" si="66"/>
        <v>0</v>
      </c>
      <c r="V57" s="382">
        <f>+V58</f>
        <v>0</v>
      </c>
      <c r="W57" s="382">
        <f t="shared" si="66"/>
        <v>0</v>
      </c>
      <c r="X57" s="382">
        <f t="shared" si="66"/>
        <v>0</v>
      </c>
      <c r="Y57" s="382">
        <f t="shared" si="66"/>
        <v>0</v>
      </c>
      <c r="Z57" s="382">
        <f t="shared" si="66"/>
        <v>0</v>
      </c>
      <c r="AA57" s="382">
        <f t="shared" si="66"/>
        <v>0</v>
      </c>
      <c r="AB57" s="382">
        <f t="shared" si="66"/>
        <v>0</v>
      </c>
      <c r="AC57" s="382">
        <f t="shared" si="66"/>
        <v>0</v>
      </c>
      <c r="AD57" s="382">
        <f t="shared" si="56"/>
        <v>0</v>
      </c>
      <c r="AE57" s="382">
        <f t="shared" si="67"/>
        <v>0</v>
      </c>
      <c r="AF57" s="382">
        <f t="shared" si="67"/>
        <v>0</v>
      </c>
      <c r="AG57" s="382">
        <f t="shared" si="57"/>
        <v>0</v>
      </c>
      <c r="AH57" s="382">
        <f t="shared" si="68"/>
        <v>0</v>
      </c>
      <c r="AI57" s="382">
        <f t="shared" si="68"/>
        <v>0</v>
      </c>
      <c r="AJ57" s="382">
        <f t="shared" si="58"/>
        <v>0</v>
      </c>
      <c r="AK57" s="382">
        <f t="shared" si="69"/>
        <v>0</v>
      </c>
      <c r="AL57" s="382">
        <f t="shared" si="69"/>
        <v>0</v>
      </c>
      <c r="AM57" s="382">
        <f t="shared" si="59"/>
        <v>0</v>
      </c>
      <c r="AN57" s="382">
        <f t="shared" si="70"/>
        <v>0</v>
      </c>
      <c r="AO57" s="382">
        <f t="shared" si="70"/>
        <v>0</v>
      </c>
      <c r="AP57" s="382">
        <f t="shared" si="60"/>
        <v>0</v>
      </c>
      <c r="AQ57" s="382">
        <f t="shared" si="71"/>
        <v>0</v>
      </c>
      <c r="AR57" s="382">
        <f t="shared" si="71"/>
        <v>0</v>
      </c>
      <c r="AS57" s="382">
        <f t="shared" si="64"/>
        <v>0</v>
      </c>
      <c r="AT57" s="382"/>
      <c r="AU57" s="382"/>
      <c r="AV57" s="382"/>
      <c r="AW57" s="382"/>
      <c r="AX57" s="382"/>
      <c r="AY57" s="382"/>
      <c r="AZ57" s="382"/>
      <c r="BA57" s="382"/>
    </row>
    <row r="58" spans="1:53" ht="24.75" hidden="1">
      <c r="A58" s="255"/>
      <c r="B58" s="73" t="str">
        <f t="shared" si="61"/>
        <v>111400044004411</v>
      </c>
      <c r="C58" s="385">
        <v>2023</v>
      </c>
      <c r="D58" s="385">
        <v>20</v>
      </c>
      <c r="E58" s="385">
        <v>1</v>
      </c>
      <c r="F58" s="385">
        <v>1</v>
      </c>
      <c r="G58" s="385">
        <v>1</v>
      </c>
      <c r="H58" s="385">
        <v>4000</v>
      </c>
      <c r="I58" s="385">
        <v>4400</v>
      </c>
      <c r="J58" s="385">
        <v>441</v>
      </c>
      <c r="K58" s="386">
        <v>1</v>
      </c>
      <c r="L58" s="386"/>
      <c r="M58" s="387" t="s">
        <v>52</v>
      </c>
      <c r="N58" s="388">
        <f>IFERROR(VLOOKUP($B58,[5]OAX!$B$51:$S$1085,13,0),0)</f>
        <v>0</v>
      </c>
      <c r="O58" s="388">
        <f>IFERROR(VLOOKUP($B58,[5]OAX!$B$51:$S$1085,14,0),0)</f>
        <v>0</v>
      </c>
      <c r="P58" s="388">
        <f t="shared" si="62"/>
        <v>0</v>
      </c>
      <c r="Q58" s="389" t="s">
        <v>53</v>
      </c>
      <c r="R58" s="390">
        <f>IFERROR(VLOOKUP($B58,[5]OAX!$B$51:$S$1085,17,0),0)</f>
        <v>0</v>
      </c>
      <c r="S58" s="390">
        <f>IFERROR(VLOOKUP($B58,[5]OAX!$B$51:$S$1085,18,0),0)</f>
        <v>0</v>
      </c>
      <c r="T58" s="388">
        <v>0</v>
      </c>
      <c r="U58" s="388">
        <v>0</v>
      </c>
      <c r="V58" s="388">
        <v>0</v>
      </c>
      <c r="W58" s="388">
        <v>0</v>
      </c>
      <c r="X58" s="388">
        <v>0</v>
      </c>
      <c r="Y58" s="388">
        <v>0</v>
      </c>
      <c r="Z58" s="388">
        <v>0</v>
      </c>
      <c r="AA58" s="388">
        <v>0</v>
      </c>
      <c r="AB58" s="388">
        <f>N58+T58-X58</f>
        <v>0</v>
      </c>
      <c r="AC58" s="388">
        <f>O58+U58-Y58</f>
        <v>0</v>
      </c>
      <c r="AD58" s="388">
        <f>+AC58+AB58</f>
        <v>0</v>
      </c>
      <c r="AE58" s="388">
        <v>0</v>
      </c>
      <c r="AF58" s="388">
        <v>0</v>
      </c>
      <c r="AG58" s="388">
        <f t="shared" si="57"/>
        <v>0</v>
      </c>
      <c r="AH58" s="388">
        <v>0</v>
      </c>
      <c r="AI58" s="388">
        <v>0</v>
      </c>
      <c r="AJ58" s="388">
        <f t="shared" si="58"/>
        <v>0</v>
      </c>
      <c r="AK58" s="388">
        <v>0</v>
      </c>
      <c r="AL58" s="388">
        <v>0</v>
      </c>
      <c r="AM58" s="388">
        <f t="shared" si="59"/>
        <v>0</v>
      </c>
      <c r="AN58" s="388">
        <v>0</v>
      </c>
      <c r="AO58" s="388">
        <v>0</v>
      </c>
      <c r="AP58" s="388">
        <f t="shared" si="60"/>
        <v>0</v>
      </c>
      <c r="AQ58" s="388">
        <f>AB58-AE58--AH58-AK58-AN58</f>
        <v>0</v>
      </c>
      <c r="AR58" s="388">
        <f>AC58-AF58--AI58-AL58-AO58</f>
        <v>0</v>
      </c>
      <c r="AS58" s="388">
        <f t="shared" si="64"/>
        <v>0</v>
      </c>
      <c r="AT58" s="388">
        <f>R58+V58-Z58</f>
        <v>0</v>
      </c>
      <c r="AU58" s="388">
        <f>S58+W58-AA58</f>
        <v>0</v>
      </c>
      <c r="AV58" s="388">
        <v>0</v>
      </c>
      <c r="AW58" s="388">
        <v>0</v>
      </c>
      <c r="AX58" s="388">
        <v>0</v>
      </c>
      <c r="AY58" s="388">
        <v>0</v>
      </c>
      <c r="AZ58" s="388">
        <f>AT58-AV58-AX58</f>
        <v>0</v>
      </c>
      <c r="BA58" s="388">
        <f>AU58-AW58-AY58</f>
        <v>0</v>
      </c>
    </row>
    <row r="59" spans="1:53" ht="48" hidden="1">
      <c r="A59" s="255"/>
      <c r="B59" s="73" t="str">
        <f t="shared" si="61"/>
        <v xml:space="preserve">112 </v>
      </c>
      <c r="C59" s="359">
        <v>2023</v>
      </c>
      <c r="D59" s="360">
        <v>20</v>
      </c>
      <c r="E59" s="360">
        <v>1</v>
      </c>
      <c r="F59" s="360">
        <v>1</v>
      </c>
      <c r="G59" s="360">
        <v>2</v>
      </c>
      <c r="H59" s="360"/>
      <c r="I59" s="361" t="s">
        <v>47</v>
      </c>
      <c r="J59" s="361"/>
      <c r="K59" s="362" t="s">
        <v>45</v>
      </c>
      <c r="L59" s="362"/>
      <c r="M59" s="363" t="s">
        <v>54</v>
      </c>
      <c r="N59" s="364">
        <f>+N60</f>
        <v>0</v>
      </c>
      <c r="O59" s="364">
        <f>+O60</f>
        <v>0</v>
      </c>
      <c r="P59" s="364">
        <f t="shared" si="62"/>
        <v>0</v>
      </c>
      <c r="Q59" s="365"/>
      <c r="R59" s="366"/>
      <c r="S59" s="366"/>
      <c r="T59" s="364">
        <f>+T60</f>
        <v>0</v>
      </c>
      <c r="U59" s="364">
        <f t="shared" ref="U59:AC59" si="72">+U60</f>
        <v>0</v>
      </c>
      <c r="V59" s="364">
        <f t="shared" si="72"/>
        <v>0</v>
      </c>
      <c r="W59" s="364">
        <f t="shared" si="72"/>
        <v>0</v>
      </c>
      <c r="X59" s="364">
        <f t="shared" si="72"/>
        <v>0</v>
      </c>
      <c r="Y59" s="364">
        <f t="shared" si="72"/>
        <v>0</v>
      </c>
      <c r="Z59" s="364">
        <f t="shared" si="72"/>
        <v>0</v>
      </c>
      <c r="AA59" s="364">
        <f t="shared" si="72"/>
        <v>0</v>
      </c>
      <c r="AB59" s="364">
        <f t="shared" si="72"/>
        <v>0</v>
      </c>
      <c r="AC59" s="364">
        <f t="shared" si="72"/>
        <v>0</v>
      </c>
      <c r="AD59" s="364">
        <f t="shared" si="56"/>
        <v>0</v>
      </c>
      <c r="AE59" s="364">
        <f>+AE60</f>
        <v>0</v>
      </c>
      <c r="AF59" s="364">
        <f>+AF60</f>
        <v>0</v>
      </c>
      <c r="AG59" s="364">
        <f t="shared" si="57"/>
        <v>0</v>
      </c>
      <c r="AH59" s="364">
        <f>+AH60</f>
        <v>0</v>
      </c>
      <c r="AI59" s="364">
        <f>+AI60</f>
        <v>0</v>
      </c>
      <c r="AJ59" s="364">
        <f t="shared" si="58"/>
        <v>0</v>
      </c>
      <c r="AK59" s="364">
        <f>+AK60</f>
        <v>0</v>
      </c>
      <c r="AL59" s="364">
        <f>+AL60</f>
        <v>0</v>
      </c>
      <c r="AM59" s="364">
        <f t="shared" si="59"/>
        <v>0</v>
      </c>
      <c r="AN59" s="364">
        <f>+AN60</f>
        <v>0</v>
      </c>
      <c r="AO59" s="364">
        <f>+AO60</f>
        <v>0</v>
      </c>
      <c r="AP59" s="364">
        <f t="shared" si="60"/>
        <v>0</v>
      </c>
      <c r="AQ59" s="364">
        <f>+AQ60</f>
        <v>0</v>
      </c>
      <c r="AR59" s="364">
        <f>+AR60</f>
        <v>0</v>
      </c>
      <c r="AS59" s="364">
        <f t="shared" si="64"/>
        <v>0</v>
      </c>
      <c r="AT59" s="364"/>
      <c r="AU59" s="364"/>
      <c r="AV59" s="364"/>
      <c r="AW59" s="364"/>
      <c r="AX59" s="364"/>
      <c r="AY59" s="364"/>
      <c r="AZ59" s="364"/>
      <c r="BA59" s="364"/>
    </row>
    <row r="60" spans="1:53" ht="24.75" hidden="1">
      <c r="A60" s="255"/>
      <c r="B60" s="73" t="str">
        <f t="shared" si="61"/>
        <v>1122000</v>
      </c>
      <c r="C60" s="367">
        <v>2023</v>
      </c>
      <c r="D60" s="367">
        <v>20</v>
      </c>
      <c r="E60" s="367">
        <v>1</v>
      </c>
      <c r="F60" s="367">
        <v>1</v>
      </c>
      <c r="G60" s="367">
        <v>2</v>
      </c>
      <c r="H60" s="367">
        <v>2000</v>
      </c>
      <c r="I60" s="367"/>
      <c r="J60" s="367"/>
      <c r="K60" s="368" t="s">
        <v>45</v>
      </c>
      <c r="L60" s="368"/>
      <c r="M60" s="369" t="s">
        <v>55</v>
      </c>
      <c r="N60" s="370">
        <f>+N61+N66</f>
        <v>0</v>
      </c>
      <c r="O60" s="370">
        <f>+O61+O66</f>
        <v>0</v>
      </c>
      <c r="P60" s="370">
        <f t="shared" si="62"/>
        <v>0</v>
      </c>
      <c r="Q60" s="371"/>
      <c r="R60" s="372"/>
      <c r="S60" s="372"/>
      <c r="T60" s="370">
        <f>+T61+T66</f>
        <v>0</v>
      </c>
      <c r="U60" s="370">
        <f t="shared" ref="U60:AB60" si="73">+U61+U66</f>
        <v>0</v>
      </c>
      <c r="V60" s="370">
        <f t="shared" si="73"/>
        <v>0</v>
      </c>
      <c r="W60" s="370">
        <f t="shared" si="73"/>
        <v>0</v>
      </c>
      <c r="X60" s="370">
        <f t="shared" si="73"/>
        <v>0</v>
      </c>
      <c r="Y60" s="370">
        <f t="shared" si="73"/>
        <v>0</v>
      </c>
      <c r="Z60" s="370">
        <f t="shared" si="73"/>
        <v>0</v>
      </c>
      <c r="AA60" s="370">
        <f t="shared" si="73"/>
        <v>0</v>
      </c>
      <c r="AB60" s="370">
        <f t="shared" si="73"/>
        <v>0</v>
      </c>
      <c r="AC60" s="370">
        <f>+AC61+AC66</f>
        <v>0</v>
      </c>
      <c r="AD60" s="370">
        <f t="shared" si="56"/>
        <v>0</v>
      </c>
      <c r="AE60" s="370">
        <f>+AE61+AE66</f>
        <v>0</v>
      </c>
      <c r="AF60" s="370">
        <f>+AF61+AF66</f>
        <v>0</v>
      </c>
      <c r="AG60" s="370">
        <f t="shared" si="57"/>
        <v>0</v>
      </c>
      <c r="AH60" s="370">
        <f>+AH61+AH66</f>
        <v>0</v>
      </c>
      <c r="AI60" s="370">
        <f>+AI61+AI66</f>
        <v>0</v>
      </c>
      <c r="AJ60" s="370">
        <f t="shared" si="58"/>
        <v>0</v>
      </c>
      <c r="AK60" s="370">
        <f>+AK61+AK66</f>
        <v>0</v>
      </c>
      <c r="AL60" s="370">
        <f>+AL61+AL66</f>
        <v>0</v>
      </c>
      <c r="AM60" s="370">
        <f t="shared" si="59"/>
        <v>0</v>
      </c>
      <c r="AN60" s="370">
        <f>+AN61+AN66</f>
        <v>0</v>
      </c>
      <c r="AO60" s="370">
        <f>+AO61+AO66</f>
        <v>0</v>
      </c>
      <c r="AP60" s="370">
        <f t="shared" si="60"/>
        <v>0</v>
      </c>
      <c r="AQ60" s="370">
        <f>+AQ61+AQ66</f>
        <v>0</v>
      </c>
      <c r="AR60" s="370">
        <f>+AR61+AR66</f>
        <v>0</v>
      </c>
      <c r="AS60" s="370">
        <f t="shared" si="64"/>
        <v>0</v>
      </c>
      <c r="AT60" s="370"/>
      <c r="AU60" s="370"/>
      <c r="AV60" s="370"/>
      <c r="AW60" s="370"/>
      <c r="AX60" s="370"/>
      <c r="AY60" s="370"/>
      <c r="AZ60" s="370"/>
      <c r="BA60" s="370"/>
    </row>
    <row r="61" spans="1:53" ht="48" hidden="1">
      <c r="A61" s="255"/>
      <c r="B61" s="73" t="str">
        <f t="shared" si="61"/>
        <v>11220002700</v>
      </c>
      <c r="C61" s="373">
        <v>2023</v>
      </c>
      <c r="D61" s="373">
        <v>20</v>
      </c>
      <c r="E61" s="373">
        <v>1</v>
      </c>
      <c r="F61" s="373">
        <v>1</v>
      </c>
      <c r="G61" s="373">
        <v>2</v>
      </c>
      <c r="H61" s="373">
        <v>2000</v>
      </c>
      <c r="I61" s="373">
        <v>2700</v>
      </c>
      <c r="J61" s="373"/>
      <c r="K61" s="374"/>
      <c r="L61" s="374"/>
      <c r="M61" s="375" t="s">
        <v>56</v>
      </c>
      <c r="N61" s="376">
        <f>+N62+N64</f>
        <v>0</v>
      </c>
      <c r="O61" s="376">
        <f>+O62+O64</f>
        <v>0</v>
      </c>
      <c r="P61" s="376">
        <f t="shared" si="62"/>
        <v>0</v>
      </c>
      <c r="Q61" s="377"/>
      <c r="R61" s="378"/>
      <c r="S61" s="378"/>
      <c r="T61" s="376">
        <f>+T62+T64</f>
        <v>0</v>
      </c>
      <c r="U61" s="376">
        <f t="shared" ref="U61:AC61" si="74">+U62+U64</f>
        <v>0</v>
      </c>
      <c r="V61" s="376">
        <f>+V62+V64</f>
        <v>0</v>
      </c>
      <c r="W61" s="376">
        <f t="shared" si="74"/>
        <v>0</v>
      </c>
      <c r="X61" s="376">
        <f t="shared" si="74"/>
        <v>0</v>
      </c>
      <c r="Y61" s="376">
        <f t="shared" si="74"/>
        <v>0</v>
      </c>
      <c r="Z61" s="376">
        <f t="shared" si="74"/>
        <v>0</v>
      </c>
      <c r="AA61" s="376">
        <f t="shared" si="74"/>
        <v>0</v>
      </c>
      <c r="AB61" s="376">
        <f t="shared" si="74"/>
        <v>0</v>
      </c>
      <c r="AC61" s="376">
        <f t="shared" si="74"/>
        <v>0</v>
      </c>
      <c r="AD61" s="376">
        <f t="shared" si="56"/>
        <v>0</v>
      </c>
      <c r="AE61" s="376">
        <f>+AE62+AE64</f>
        <v>0</v>
      </c>
      <c r="AF61" s="376">
        <f>+AF62+AF64</f>
        <v>0</v>
      </c>
      <c r="AG61" s="376">
        <f t="shared" si="57"/>
        <v>0</v>
      </c>
      <c r="AH61" s="376">
        <f>+AH62+AH64</f>
        <v>0</v>
      </c>
      <c r="AI61" s="376">
        <f>+AI62+AI64</f>
        <v>0</v>
      </c>
      <c r="AJ61" s="376">
        <f t="shared" si="58"/>
        <v>0</v>
      </c>
      <c r="AK61" s="376">
        <f>+AK62+AK64</f>
        <v>0</v>
      </c>
      <c r="AL61" s="376">
        <f>+AL62+AL64</f>
        <v>0</v>
      </c>
      <c r="AM61" s="376">
        <f t="shared" si="59"/>
        <v>0</v>
      </c>
      <c r="AN61" s="376">
        <f>+AN62+AN64</f>
        <v>0</v>
      </c>
      <c r="AO61" s="376">
        <f>+AO62+AO64</f>
        <v>0</v>
      </c>
      <c r="AP61" s="376">
        <f t="shared" si="60"/>
        <v>0</v>
      </c>
      <c r="AQ61" s="376">
        <f>+AQ62+AQ64</f>
        <v>0</v>
      </c>
      <c r="AR61" s="376">
        <f>+AR62+AR64</f>
        <v>0</v>
      </c>
      <c r="AS61" s="376">
        <f t="shared" si="64"/>
        <v>0</v>
      </c>
      <c r="AT61" s="376"/>
      <c r="AU61" s="376"/>
      <c r="AV61" s="376"/>
      <c r="AW61" s="376"/>
      <c r="AX61" s="376"/>
      <c r="AY61" s="376"/>
      <c r="AZ61" s="376"/>
      <c r="BA61" s="376"/>
    </row>
    <row r="62" spans="1:53" ht="48" hidden="1">
      <c r="A62" s="255"/>
      <c r="B62" s="73" t="str">
        <f t="shared" si="61"/>
        <v>11220002700271</v>
      </c>
      <c r="C62" s="379">
        <v>2023</v>
      </c>
      <c r="D62" s="379">
        <v>20</v>
      </c>
      <c r="E62" s="379">
        <v>1</v>
      </c>
      <c r="F62" s="379">
        <v>1</v>
      </c>
      <c r="G62" s="379">
        <v>2</v>
      </c>
      <c r="H62" s="379">
        <v>2000</v>
      </c>
      <c r="I62" s="379">
        <v>2700</v>
      </c>
      <c r="J62" s="379">
        <v>271</v>
      </c>
      <c r="K62" s="380"/>
      <c r="L62" s="380"/>
      <c r="M62" s="381" t="s">
        <v>57</v>
      </c>
      <c r="N62" s="382">
        <f>+N63</f>
        <v>0</v>
      </c>
      <c r="O62" s="382">
        <f>+O63</f>
        <v>0</v>
      </c>
      <c r="P62" s="382">
        <f t="shared" si="62"/>
        <v>0</v>
      </c>
      <c r="Q62" s="383"/>
      <c r="R62" s="384"/>
      <c r="S62" s="384"/>
      <c r="T62" s="382">
        <f>+T63</f>
        <v>0</v>
      </c>
      <c r="U62" s="382">
        <f t="shared" ref="U62:AC62" si="75">+U63</f>
        <v>0</v>
      </c>
      <c r="V62" s="382">
        <f t="shared" si="75"/>
        <v>0</v>
      </c>
      <c r="W62" s="382">
        <f t="shared" si="75"/>
        <v>0</v>
      </c>
      <c r="X62" s="382">
        <f t="shared" si="75"/>
        <v>0</v>
      </c>
      <c r="Y62" s="382">
        <f t="shared" si="75"/>
        <v>0</v>
      </c>
      <c r="Z62" s="382">
        <f t="shared" si="75"/>
        <v>0</v>
      </c>
      <c r="AA62" s="382">
        <f t="shared" si="75"/>
        <v>0</v>
      </c>
      <c r="AB62" s="382">
        <f t="shared" si="75"/>
        <v>0</v>
      </c>
      <c r="AC62" s="382">
        <f t="shared" si="75"/>
        <v>0</v>
      </c>
      <c r="AD62" s="382">
        <f t="shared" si="56"/>
        <v>0</v>
      </c>
      <c r="AE62" s="382">
        <f>+AE63</f>
        <v>0</v>
      </c>
      <c r="AF62" s="382">
        <f>+AF63</f>
        <v>0</v>
      </c>
      <c r="AG62" s="382">
        <f t="shared" si="57"/>
        <v>0</v>
      </c>
      <c r="AH62" s="382">
        <f>+AH63</f>
        <v>0</v>
      </c>
      <c r="AI62" s="382">
        <f>+AI63</f>
        <v>0</v>
      </c>
      <c r="AJ62" s="382">
        <f t="shared" si="58"/>
        <v>0</v>
      </c>
      <c r="AK62" s="382">
        <f>+AK63</f>
        <v>0</v>
      </c>
      <c r="AL62" s="382">
        <f>+AL63</f>
        <v>0</v>
      </c>
      <c r="AM62" s="382">
        <f t="shared" si="59"/>
        <v>0</v>
      </c>
      <c r="AN62" s="382">
        <f>+AN63</f>
        <v>0</v>
      </c>
      <c r="AO62" s="382">
        <f>+AO63</f>
        <v>0</v>
      </c>
      <c r="AP62" s="382">
        <f t="shared" si="60"/>
        <v>0</v>
      </c>
      <c r="AQ62" s="382">
        <f>+AQ63</f>
        <v>0</v>
      </c>
      <c r="AR62" s="382">
        <f>+AR63</f>
        <v>0</v>
      </c>
      <c r="AS62" s="382">
        <f t="shared" si="64"/>
        <v>0</v>
      </c>
      <c r="AT62" s="382"/>
      <c r="AU62" s="382"/>
      <c r="AV62" s="382"/>
      <c r="AW62" s="382"/>
      <c r="AX62" s="382"/>
      <c r="AY62" s="382"/>
      <c r="AZ62" s="382"/>
      <c r="BA62" s="382"/>
    </row>
    <row r="63" spans="1:53" ht="24.75" hidden="1">
      <c r="A63" s="255"/>
      <c r="B63" s="73" t="str">
        <f t="shared" si="61"/>
        <v>112200027002711</v>
      </c>
      <c r="C63" s="385">
        <v>2023</v>
      </c>
      <c r="D63" s="385">
        <v>20</v>
      </c>
      <c r="E63" s="385">
        <v>1</v>
      </c>
      <c r="F63" s="385">
        <v>1</v>
      </c>
      <c r="G63" s="385">
        <v>2</v>
      </c>
      <c r="H63" s="385">
        <v>2000</v>
      </c>
      <c r="I63" s="385">
        <v>2700</v>
      </c>
      <c r="J63" s="385">
        <v>271</v>
      </c>
      <c r="K63" s="386">
        <v>1</v>
      </c>
      <c r="L63" s="386"/>
      <c r="M63" s="387" t="s">
        <v>58</v>
      </c>
      <c r="N63" s="388">
        <f>IFERROR(VLOOKUP($B63,[5]OAX!$B$51:$S$1085,13,0),0)</f>
        <v>0</v>
      </c>
      <c r="O63" s="388">
        <f>IFERROR(VLOOKUP($B63,[5]OAX!$B$51:$S$1085,14,0),0)</f>
        <v>0</v>
      </c>
      <c r="P63" s="388">
        <f t="shared" si="62"/>
        <v>0</v>
      </c>
      <c r="Q63" s="389" t="s">
        <v>59</v>
      </c>
      <c r="R63" s="390">
        <f>IFERROR(VLOOKUP($B63,[5]OAX!$B$51:$S$1085,17,0),0)</f>
        <v>0</v>
      </c>
      <c r="S63" s="390">
        <f>IFERROR(VLOOKUP($B63,[5]OAX!$B$51:$S$1085,18,0),0)</f>
        <v>0</v>
      </c>
      <c r="T63" s="388">
        <v>0</v>
      </c>
      <c r="U63" s="388">
        <v>0</v>
      </c>
      <c r="V63" s="388">
        <v>0</v>
      </c>
      <c r="W63" s="388">
        <v>0</v>
      </c>
      <c r="X63" s="388">
        <v>0</v>
      </c>
      <c r="Y63" s="388">
        <v>0</v>
      </c>
      <c r="Z63" s="388">
        <v>0</v>
      </c>
      <c r="AA63" s="388">
        <v>0</v>
      </c>
      <c r="AB63" s="388">
        <f>N63+T63-X63</f>
        <v>0</v>
      </c>
      <c r="AC63" s="388">
        <f>O63+U63-Y63</f>
        <v>0</v>
      </c>
      <c r="AD63" s="388">
        <f t="shared" si="56"/>
        <v>0</v>
      </c>
      <c r="AE63" s="388">
        <v>0</v>
      </c>
      <c r="AF63" s="388">
        <v>0</v>
      </c>
      <c r="AG63" s="388">
        <f t="shared" si="57"/>
        <v>0</v>
      </c>
      <c r="AH63" s="388">
        <v>0</v>
      </c>
      <c r="AI63" s="388">
        <v>0</v>
      </c>
      <c r="AJ63" s="388">
        <f t="shared" si="58"/>
        <v>0</v>
      </c>
      <c r="AK63" s="388">
        <v>0</v>
      </c>
      <c r="AL63" s="388">
        <v>0</v>
      </c>
      <c r="AM63" s="388">
        <f t="shared" si="59"/>
        <v>0</v>
      </c>
      <c r="AN63" s="388">
        <v>0</v>
      </c>
      <c r="AO63" s="388">
        <v>0</v>
      </c>
      <c r="AP63" s="388">
        <f t="shared" si="60"/>
        <v>0</v>
      </c>
      <c r="AQ63" s="388">
        <f>AB63-AE63--AH63-AK63-AN63</f>
        <v>0</v>
      </c>
      <c r="AR63" s="388">
        <f>AC63-AF63--AI63-AL63-AO63</f>
        <v>0</v>
      </c>
      <c r="AS63" s="388">
        <f t="shared" si="64"/>
        <v>0</v>
      </c>
      <c r="AT63" s="388">
        <f>R63+V63-Z63</f>
        <v>0</v>
      </c>
      <c r="AU63" s="388">
        <f>S63+W63-AA63</f>
        <v>0</v>
      </c>
      <c r="AV63" s="388">
        <v>0</v>
      </c>
      <c r="AW63" s="388">
        <v>0</v>
      </c>
      <c r="AX63" s="388">
        <v>0</v>
      </c>
      <c r="AY63" s="388">
        <v>0</v>
      </c>
      <c r="AZ63" s="388">
        <f t="shared" ref="AZ63:BA122" si="76">AT63-AV63-AX63</f>
        <v>0</v>
      </c>
      <c r="BA63" s="388">
        <f t="shared" si="76"/>
        <v>0</v>
      </c>
    </row>
    <row r="64" spans="1:53" ht="24.75" hidden="1">
      <c r="A64" s="255"/>
      <c r="B64" s="73" t="str">
        <f t="shared" si="61"/>
        <v>11220002700272</v>
      </c>
      <c r="C64" s="379">
        <v>2023</v>
      </c>
      <c r="D64" s="379">
        <v>20</v>
      </c>
      <c r="E64" s="379">
        <v>1</v>
      </c>
      <c r="F64" s="379">
        <v>1</v>
      </c>
      <c r="G64" s="379">
        <v>2</v>
      </c>
      <c r="H64" s="379">
        <v>2000</v>
      </c>
      <c r="I64" s="379">
        <v>2700</v>
      </c>
      <c r="J64" s="379">
        <v>272</v>
      </c>
      <c r="K64" s="380"/>
      <c r="L64" s="380"/>
      <c r="M64" s="381" t="s">
        <v>60</v>
      </c>
      <c r="N64" s="382">
        <f>+N65</f>
        <v>0</v>
      </c>
      <c r="O64" s="382">
        <f>+O65</f>
        <v>0</v>
      </c>
      <c r="P64" s="382">
        <f t="shared" si="62"/>
        <v>0</v>
      </c>
      <c r="Q64" s="383"/>
      <c r="R64" s="384"/>
      <c r="S64" s="384"/>
      <c r="T64" s="382">
        <f>+T65</f>
        <v>0</v>
      </c>
      <c r="U64" s="382">
        <f t="shared" ref="U64:AC64" si="77">+U65</f>
        <v>0</v>
      </c>
      <c r="V64" s="382">
        <f t="shared" si="77"/>
        <v>0</v>
      </c>
      <c r="W64" s="382">
        <f t="shared" si="77"/>
        <v>0</v>
      </c>
      <c r="X64" s="382">
        <f t="shared" si="77"/>
        <v>0</v>
      </c>
      <c r="Y64" s="382">
        <f t="shared" si="77"/>
        <v>0</v>
      </c>
      <c r="Z64" s="382">
        <f t="shared" si="77"/>
        <v>0</v>
      </c>
      <c r="AA64" s="382">
        <f t="shared" si="77"/>
        <v>0</v>
      </c>
      <c r="AB64" s="382">
        <f t="shared" si="77"/>
        <v>0</v>
      </c>
      <c r="AC64" s="382">
        <f t="shared" si="77"/>
        <v>0</v>
      </c>
      <c r="AD64" s="382">
        <f t="shared" si="56"/>
        <v>0</v>
      </c>
      <c r="AE64" s="382">
        <f>+AE65</f>
        <v>0</v>
      </c>
      <c r="AF64" s="382">
        <f>+AF65</f>
        <v>0</v>
      </c>
      <c r="AG64" s="382">
        <f t="shared" si="57"/>
        <v>0</v>
      </c>
      <c r="AH64" s="382">
        <f>+AH65</f>
        <v>0</v>
      </c>
      <c r="AI64" s="382">
        <f>+AI65</f>
        <v>0</v>
      </c>
      <c r="AJ64" s="382">
        <f t="shared" si="58"/>
        <v>0</v>
      </c>
      <c r="AK64" s="382">
        <f>+AK65</f>
        <v>0</v>
      </c>
      <c r="AL64" s="382">
        <f>+AL65</f>
        <v>0</v>
      </c>
      <c r="AM64" s="382">
        <f t="shared" si="59"/>
        <v>0</v>
      </c>
      <c r="AN64" s="382">
        <f>+AN65</f>
        <v>0</v>
      </c>
      <c r="AO64" s="382">
        <f>+AO65</f>
        <v>0</v>
      </c>
      <c r="AP64" s="382">
        <f t="shared" si="60"/>
        <v>0</v>
      </c>
      <c r="AQ64" s="382">
        <f>+AQ65</f>
        <v>0</v>
      </c>
      <c r="AR64" s="382">
        <f>+AR65</f>
        <v>0</v>
      </c>
      <c r="AS64" s="382">
        <f t="shared" si="64"/>
        <v>0</v>
      </c>
      <c r="AT64" s="382"/>
      <c r="AU64" s="382"/>
      <c r="AV64" s="382"/>
      <c r="AW64" s="382"/>
      <c r="AX64" s="382"/>
      <c r="AY64" s="382"/>
      <c r="AZ64" s="382"/>
      <c r="BA64" s="382"/>
    </row>
    <row r="65" spans="1:53" ht="24.75" hidden="1">
      <c r="A65" s="256"/>
      <c r="B65" s="73" t="str">
        <f t="shared" si="61"/>
        <v>112200027002721</v>
      </c>
      <c r="C65" s="385">
        <v>2023</v>
      </c>
      <c r="D65" s="385">
        <v>20</v>
      </c>
      <c r="E65" s="385">
        <v>1</v>
      </c>
      <c r="F65" s="385">
        <v>1</v>
      </c>
      <c r="G65" s="385">
        <v>2</v>
      </c>
      <c r="H65" s="385">
        <v>2000</v>
      </c>
      <c r="I65" s="385">
        <v>2700</v>
      </c>
      <c r="J65" s="385">
        <v>272</v>
      </c>
      <c r="K65" s="386">
        <v>1</v>
      </c>
      <c r="L65" s="386"/>
      <c r="M65" s="387" t="s">
        <v>61</v>
      </c>
      <c r="N65" s="388">
        <f>IFERROR(VLOOKUP($B65,[5]OAX!$B$51:$S$1085,13,0),0)</f>
        <v>0</v>
      </c>
      <c r="O65" s="388">
        <f>IFERROR(VLOOKUP($B65,[5]OAX!$B$51:$S$1085,14,0),0)</f>
        <v>0</v>
      </c>
      <c r="P65" s="388">
        <f t="shared" si="62"/>
        <v>0</v>
      </c>
      <c r="Q65" s="389" t="s">
        <v>59</v>
      </c>
      <c r="R65" s="390">
        <f>IFERROR(VLOOKUP($B65,[5]OAX!$B$51:$S$1085,17,0),0)</f>
        <v>0</v>
      </c>
      <c r="S65" s="390">
        <f>IFERROR(VLOOKUP($B65,[5]OAX!$B$51:$S$1085,18,0),0)</f>
        <v>0</v>
      </c>
      <c r="T65" s="388">
        <v>0</v>
      </c>
      <c r="U65" s="388">
        <v>0</v>
      </c>
      <c r="V65" s="388">
        <v>0</v>
      </c>
      <c r="W65" s="388">
        <v>0</v>
      </c>
      <c r="X65" s="388">
        <v>0</v>
      </c>
      <c r="Y65" s="388">
        <v>0</v>
      </c>
      <c r="Z65" s="388">
        <v>0</v>
      </c>
      <c r="AA65" s="388">
        <v>0</v>
      </c>
      <c r="AB65" s="388">
        <f>N65+T65-X65</f>
        <v>0</v>
      </c>
      <c r="AC65" s="388">
        <f>O65+U65-Y65</f>
        <v>0</v>
      </c>
      <c r="AD65" s="388">
        <f t="shared" si="56"/>
        <v>0</v>
      </c>
      <c r="AE65" s="388">
        <v>0</v>
      </c>
      <c r="AF65" s="388">
        <v>0</v>
      </c>
      <c r="AG65" s="388">
        <f t="shared" si="57"/>
        <v>0</v>
      </c>
      <c r="AH65" s="388">
        <v>0</v>
      </c>
      <c r="AI65" s="388">
        <v>0</v>
      </c>
      <c r="AJ65" s="388">
        <f t="shared" si="58"/>
        <v>0</v>
      </c>
      <c r="AK65" s="388">
        <v>0</v>
      </c>
      <c r="AL65" s="388">
        <v>0</v>
      </c>
      <c r="AM65" s="388">
        <f t="shared" si="59"/>
        <v>0</v>
      </c>
      <c r="AN65" s="388">
        <v>0</v>
      </c>
      <c r="AO65" s="388">
        <v>0</v>
      </c>
      <c r="AP65" s="388">
        <f t="shared" si="60"/>
        <v>0</v>
      </c>
      <c r="AQ65" s="388">
        <f>AB65-AE65--AH65-AK65-AN65</f>
        <v>0</v>
      </c>
      <c r="AR65" s="388">
        <f>AC65-AF65--AI65-AL65-AO65</f>
        <v>0</v>
      </c>
      <c r="AS65" s="388">
        <f t="shared" si="64"/>
        <v>0</v>
      </c>
      <c r="AT65" s="388">
        <f>R65+V65-Z65</f>
        <v>0</v>
      </c>
      <c r="AU65" s="388">
        <f>S65+W65-AA65</f>
        <v>0</v>
      </c>
      <c r="AV65" s="388">
        <v>0</v>
      </c>
      <c r="AW65" s="388">
        <v>0</v>
      </c>
      <c r="AX65" s="388">
        <v>0</v>
      </c>
      <c r="AY65" s="388">
        <v>0</v>
      </c>
      <c r="AZ65" s="388">
        <f t="shared" si="76"/>
        <v>0</v>
      </c>
      <c r="BA65" s="388">
        <f t="shared" si="76"/>
        <v>0</v>
      </c>
    </row>
    <row r="66" spans="1:53" ht="24.75" hidden="1">
      <c r="A66" s="255"/>
      <c r="B66" s="73" t="str">
        <f t="shared" si="61"/>
        <v>11220002800</v>
      </c>
      <c r="C66" s="373">
        <v>2023</v>
      </c>
      <c r="D66" s="373">
        <v>20</v>
      </c>
      <c r="E66" s="373">
        <v>1</v>
      </c>
      <c r="F66" s="373">
        <v>1</v>
      </c>
      <c r="G66" s="373">
        <v>2</v>
      </c>
      <c r="H66" s="373">
        <v>2000</v>
      </c>
      <c r="I66" s="373">
        <v>2800</v>
      </c>
      <c r="J66" s="373"/>
      <c r="K66" s="374"/>
      <c r="L66" s="374"/>
      <c r="M66" s="375" t="s">
        <v>62</v>
      </c>
      <c r="N66" s="376">
        <f>+N67</f>
        <v>0</v>
      </c>
      <c r="O66" s="376">
        <f>+O67</f>
        <v>0</v>
      </c>
      <c r="P66" s="376">
        <f t="shared" si="62"/>
        <v>0</v>
      </c>
      <c r="Q66" s="377"/>
      <c r="R66" s="378"/>
      <c r="S66" s="378"/>
      <c r="T66" s="376">
        <f>+T67</f>
        <v>0</v>
      </c>
      <c r="U66" s="376">
        <f t="shared" ref="U66:AC67" si="78">+U67</f>
        <v>0</v>
      </c>
      <c r="V66" s="376">
        <f t="shared" si="78"/>
        <v>0</v>
      </c>
      <c r="W66" s="376">
        <f t="shared" si="78"/>
        <v>0</v>
      </c>
      <c r="X66" s="376">
        <f t="shared" si="78"/>
        <v>0</v>
      </c>
      <c r="Y66" s="376">
        <f t="shared" si="78"/>
        <v>0</v>
      </c>
      <c r="Z66" s="376">
        <f t="shared" si="78"/>
        <v>0</v>
      </c>
      <c r="AA66" s="376">
        <f t="shared" si="78"/>
        <v>0</v>
      </c>
      <c r="AB66" s="376">
        <f t="shared" si="78"/>
        <v>0</v>
      </c>
      <c r="AC66" s="376">
        <f t="shared" si="78"/>
        <v>0</v>
      </c>
      <c r="AD66" s="376">
        <f t="shared" si="56"/>
        <v>0</v>
      </c>
      <c r="AE66" s="376">
        <f>+AE67</f>
        <v>0</v>
      </c>
      <c r="AF66" s="376">
        <f>+AF67</f>
        <v>0</v>
      </c>
      <c r="AG66" s="376">
        <f t="shared" si="57"/>
        <v>0</v>
      </c>
      <c r="AH66" s="376">
        <f>+AH67</f>
        <v>0</v>
      </c>
      <c r="AI66" s="376">
        <f>+AI67</f>
        <v>0</v>
      </c>
      <c r="AJ66" s="376">
        <f t="shared" si="58"/>
        <v>0</v>
      </c>
      <c r="AK66" s="376">
        <f>+AK67</f>
        <v>0</v>
      </c>
      <c r="AL66" s="376">
        <f>+AL67</f>
        <v>0</v>
      </c>
      <c r="AM66" s="376">
        <f t="shared" si="59"/>
        <v>0</v>
      </c>
      <c r="AN66" s="376">
        <f>+AN67</f>
        <v>0</v>
      </c>
      <c r="AO66" s="376">
        <f>+AO67</f>
        <v>0</v>
      </c>
      <c r="AP66" s="376">
        <f t="shared" si="60"/>
        <v>0</v>
      </c>
      <c r="AQ66" s="376">
        <f>+AQ67</f>
        <v>0</v>
      </c>
      <c r="AR66" s="376">
        <f>+AR67</f>
        <v>0</v>
      </c>
      <c r="AS66" s="376">
        <f t="shared" si="64"/>
        <v>0</v>
      </c>
      <c r="AT66" s="376"/>
      <c r="AU66" s="376"/>
      <c r="AV66" s="376"/>
      <c r="AW66" s="376"/>
      <c r="AX66" s="376"/>
      <c r="AY66" s="376"/>
      <c r="AZ66" s="376"/>
      <c r="BA66" s="376"/>
    </row>
    <row r="67" spans="1:53" ht="24.75" hidden="1">
      <c r="A67" s="255"/>
      <c r="B67" s="73" t="str">
        <f t="shared" si="61"/>
        <v>11220002800283</v>
      </c>
      <c r="C67" s="379">
        <v>2023</v>
      </c>
      <c r="D67" s="379">
        <v>20</v>
      </c>
      <c r="E67" s="379">
        <v>1</v>
      </c>
      <c r="F67" s="379">
        <v>1</v>
      </c>
      <c r="G67" s="379">
        <v>2</v>
      </c>
      <c r="H67" s="379">
        <v>2000</v>
      </c>
      <c r="I67" s="379">
        <v>2800</v>
      </c>
      <c r="J67" s="379">
        <v>283</v>
      </c>
      <c r="K67" s="380"/>
      <c r="L67" s="380"/>
      <c r="M67" s="381" t="s">
        <v>63</v>
      </c>
      <c r="N67" s="382">
        <f>+N68</f>
        <v>0</v>
      </c>
      <c r="O67" s="382">
        <f>+O68</f>
        <v>0</v>
      </c>
      <c r="P67" s="382">
        <f t="shared" si="62"/>
        <v>0</v>
      </c>
      <c r="Q67" s="383"/>
      <c r="R67" s="384"/>
      <c r="S67" s="384"/>
      <c r="T67" s="382">
        <f>+T68</f>
        <v>0</v>
      </c>
      <c r="U67" s="382">
        <f t="shared" si="78"/>
        <v>0</v>
      </c>
      <c r="V67" s="382">
        <f>+V68</f>
        <v>0</v>
      </c>
      <c r="W67" s="382">
        <f t="shared" si="78"/>
        <v>0</v>
      </c>
      <c r="X67" s="382">
        <f t="shared" si="78"/>
        <v>0</v>
      </c>
      <c r="Y67" s="382">
        <f t="shared" si="78"/>
        <v>0</v>
      </c>
      <c r="Z67" s="382">
        <f t="shared" si="78"/>
        <v>0</v>
      </c>
      <c r="AA67" s="382">
        <f t="shared" si="78"/>
        <v>0</v>
      </c>
      <c r="AB67" s="382">
        <f t="shared" si="78"/>
        <v>0</v>
      </c>
      <c r="AC67" s="382">
        <f t="shared" si="78"/>
        <v>0</v>
      </c>
      <c r="AD67" s="382">
        <f t="shared" si="56"/>
        <v>0</v>
      </c>
      <c r="AE67" s="382">
        <f>+AE68</f>
        <v>0</v>
      </c>
      <c r="AF67" s="382">
        <f>+AF68</f>
        <v>0</v>
      </c>
      <c r="AG67" s="382">
        <f t="shared" si="57"/>
        <v>0</v>
      </c>
      <c r="AH67" s="382">
        <f>+AH68</f>
        <v>0</v>
      </c>
      <c r="AI67" s="382">
        <f>+AI68</f>
        <v>0</v>
      </c>
      <c r="AJ67" s="382">
        <f t="shared" si="58"/>
        <v>0</v>
      </c>
      <c r="AK67" s="382">
        <f>+AK68</f>
        <v>0</v>
      </c>
      <c r="AL67" s="382">
        <f>+AL68</f>
        <v>0</v>
      </c>
      <c r="AM67" s="382">
        <f t="shared" si="59"/>
        <v>0</v>
      </c>
      <c r="AN67" s="382">
        <f>+AN68</f>
        <v>0</v>
      </c>
      <c r="AO67" s="382">
        <f>+AO68</f>
        <v>0</v>
      </c>
      <c r="AP67" s="382">
        <f t="shared" si="60"/>
        <v>0</v>
      </c>
      <c r="AQ67" s="382">
        <f>+AQ68</f>
        <v>0</v>
      </c>
      <c r="AR67" s="382">
        <f>+AR68</f>
        <v>0</v>
      </c>
      <c r="AS67" s="382">
        <f t="shared" si="64"/>
        <v>0</v>
      </c>
      <c r="AT67" s="382"/>
      <c r="AU67" s="382"/>
      <c r="AV67" s="382"/>
      <c r="AW67" s="382"/>
      <c r="AX67" s="382"/>
      <c r="AY67" s="382"/>
      <c r="AZ67" s="382"/>
      <c r="BA67" s="382"/>
    </row>
    <row r="68" spans="1:53" ht="48" hidden="1">
      <c r="A68" s="255"/>
      <c r="B68" s="73" t="str">
        <f t="shared" si="61"/>
        <v>112200028002831</v>
      </c>
      <c r="C68" s="385">
        <v>2023</v>
      </c>
      <c r="D68" s="385">
        <v>20</v>
      </c>
      <c r="E68" s="385">
        <v>1</v>
      </c>
      <c r="F68" s="385">
        <v>1</v>
      </c>
      <c r="G68" s="385">
        <v>2</v>
      </c>
      <c r="H68" s="385">
        <v>2000</v>
      </c>
      <c r="I68" s="385">
        <v>2800</v>
      </c>
      <c r="J68" s="385">
        <v>283</v>
      </c>
      <c r="K68" s="386">
        <v>1</v>
      </c>
      <c r="L68" s="386"/>
      <c r="M68" s="391" t="s">
        <v>64</v>
      </c>
      <c r="N68" s="392">
        <f>SUM(N69:N72)</f>
        <v>0</v>
      </c>
      <c r="O68" s="392">
        <f>SUM(O69:O72)</f>
        <v>0</v>
      </c>
      <c r="P68" s="392">
        <f t="shared" si="62"/>
        <v>0</v>
      </c>
      <c r="Q68" s="389"/>
      <c r="R68" s="393"/>
      <c r="S68" s="393"/>
      <c r="T68" s="392">
        <f>SUM(T69:T72)</f>
        <v>0</v>
      </c>
      <c r="U68" s="392">
        <f t="shared" ref="U68:AC68" si="79">SUM(U69:U72)</f>
        <v>0</v>
      </c>
      <c r="V68" s="392">
        <f>SUM(V69:V72)</f>
        <v>0</v>
      </c>
      <c r="W68" s="392">
        <f t="shared" si="79"/>
        <v>0</v>
      </c>
      <c r="X68" s="392">
        <f t="shared" si="79"/>
        <v>0</v>
      </c>
      <c r="Y68" s="392">
        <f t="shared" si="79"/>
        <v>0</v>
      </c>
      <c r="Z68" s="392">
        <f t="shared" si="79"/>
        <v>0</v>
      </c>
      <c r="AA68" s="392">
        <f t="shared" si="79"/>
        <v>0</v>
      </c>
      <c r="AB68" s="392">
        <f t="shared" si="79"/>
        <v>0</v>
      </c>
      <c r="AC68" s="392">
        <f t="shared" si="79"/>
        <v>0</v>
      </c>
      <c r="AD68" s="392">
        <f t="shared" si="56"/>
        <v>0</v>
      </c>
      <c r="AE68" s="392">
        <f>SUM(AE69:AE72)</f>
        <v>0</v>
      </c>
      <c r="AF68" s="392">
        <f>SUM(AF69:AF72)</f>
        <v>0</v>
      </c>
      <c r="AG68" s="392">
        <f t="shared" si="57"/>
        <v>0</v>
      </c>
      <c r="AH68" s="392">
        <f>SUM(AH69:AH72)</f>
        <v>0</v>
      </c>
      <c r="AI68" s="392">
        <f>SUM(AI69:AI72)</f>
        <v>0</v>
      </c>
      <c r="AJ68" s="392">
        <f t="shared" si="58"/>
        <v>0</v>
      </c>
      <c r="AK68" s="392">
        <f>SUM(AK69:AK72)</f>
        <v>0</v>
      </c>
      <c r="AL68" s="392">
        <f>SUM(AL69:AL72)</f>
        <v>0</v>
      </c>
      <c r="AM68" s="392">
        <f t="shared" si="59"/>
        <v>0</v>
      </c>
      <c r="AN68" s="392">
        <f>SUM(AN69:AN72)</f>
        <v>0</v>
      </c>
      <c r="AO68" s="392">
        <f>SUM(AO69:AO72)</f>
        <v>0</v>
      </c>
      <c r="AP68" s="392">
        <f t="shared" si="60"/>
        <v>0</v>
      </c>
      <c r="AQ68" s="392">
        <f>SUM(AQ69:AQ72)</f>
        <v>0</v>
      </c>
      <c r="AR68" s="392">
        <f>SUM(AR69:AR72)</f>
        <v>0</v>
      </c>
      <c r="AS68" s="392">
        <f t="shared" si="64"/>
        <v>0</v>
      </c>
      <c r="AT68" s="392">
        <f t="shared" ref="AT68:AU72" si="80">R68+V68-Z68</f>
        <v>0</v>
      </c>
      <c r="AU68" s="392">
        <f t="shared" si="80"/>
        <v>0</v>
      </c>
      <c r="AV68" s="392">
        <v>0</v>
      </c>
      <c r="AW68" s="392">
        <v>0</v>
      </c>
      <c r="AX68" s="392">
        <v>0</v>
      </c>
      <c r="AY68" s="392">
        <v>0</v>
      </c>
      <c r="AZ68" s="392">
        <f t="shared" si="76"/>
        <v>0</v>
      </c>
      <c r="BA68" s="392">
        <f t="shared" si="76"/>
        <v>0</v>
      </c>
    </row>
    <row r="69" spans="1:53" ht="24.75" hidden="1">
      <c r="A69" s="255"/>
      <c r="B69" s="73" t="str">
        <f t="shared" si="61"/>
        <v>112200028002831001</v>
      </c>
      <c r="C69" s="385">
        <v>2023</v>
      </c>
      <c r="D69" s="385">
        <v>20</v>
      </c>
      <c r="E69" s="385">
        <v>1</v>
      </c>
      <c r="F69" s="385">
        <v>1</v>
      </c>
      <c r="G69" s="385">
        <v>2</v>
      </c>
      <c r="H69" s="385">
        <v>2000</v>
      </c>
      <c r="I69" s="385">
        <v>2800</v>
      </c>
      <c r="J69" s="385">
        <v>283</v>
      </c>
      <c r="K69" s="394">
        <v>1001</v>
      </c>
      <c r="L69" s="394"/>
      <c r="M69" s="387" t="s">
        <v>65</v>
      </c>
      <c r="N69" s="388">
        <f>IFERROR(VLOOKUP($B69,[5]OAX!$B$51:$S$1085,13,0),0)</f>
        <v>0</v>
      </c>
      <c r="O69" s="388">
        <f>IFERROR(VLOOKUP($B69,[5]OAX!$B$51:$S$1085,14,0),0)</f>
        <v>0</v>
      </c>
      <c r="P69" s="388">
        <f t="shared" si="62"/>
        <v>0</v>
      </c>
      <c r="Q69" s="389" t="s">
        <v>59</v>
      </c>
      <c r="R69" s="390">
        <f>IFERROR(VLOOKUP($B69,[5]OAX!$B$51:$S$1085,17,0),0)</f>
        <v>0</v>
      </c>
      <c r="S69" s="390">
        <f>IFERROR(VLOOKUP($B69,[5]OAX!$B$51:$S$1085,18,0),0)</f>
        <v>0</v>
      </c>
      <c r="T69" s="388">
        <v>0</v>
      </c>
      <c r="U69" s="388">
        <v>0</v>
      </c>
      <c r="V69" s="388">
        <v>0</v>
      </c>
      <c r="W69" s="388">
        <v>0</v>
      </c>
      <c r="X69" s="388">
        <v>0</v>
      </c>
      <c r="Y69" s="388">
        <v>0</v>
      </c>
      <c r="Z69" s="388">
        <v>0</v>
      </c>
      <c r="AA69" s="388">
        <v>0</v>
      </c>
      <c r="AB69" s="388">
        <f t="shared" ref="AB69:AC72" si="81">N69+T69-X69</f>
        <v>0</v>
      </c>
      <c r="AC69" s="388">
        <f t="shared" si="81"/>
        <v>0</v>
      </c>
      <c r="AD69" s="388">
        <f t="shared" si="56"/>
        <v>0</v>
      </c>
      <c r="AE69" s="388">
        <v>0</v>
      </c>
      <c r="AF69" s="388">
        <v>0</v>
      </c>
      <c r="AG69" s="388">
        <f t="shared" si="57"/>
        <v>0</v>
      </c>
      <c r="AH69" s="388">
        <v>0</v>
      </c>
      <c r="AI69" s="388">
        <v>0</v>
      </c>
      <c r="AJ69" s="388">
        <f t="shared" si="58"/>
        <v>0</v>
      </c>
      <c r="AK69" s="388">
        <v>0</v>
      </c>
      <c r="AL69" s="388">
        <v>0</v>
      </c>
      <c r="AM69" s="388">
        <f t="shared" si="59"/>
        <v>0</v>
      </c>
      <c r="AN69" s="388">
        <v>0</v>
      </c>
      <c r="AO69" s="388">
        <v>0</v>
      </c>
      <c r="AP69" s="388">
        <f t="shared" si="60"/>
        <v>0</v>
      </c>
      <c r="AQ69" s="388">
        <f t="shared" ref="AQ69:AR72" si="82">AB69-AE69--AH69-AK69-AN69</f>
        <v>0</v>
      </c>
      <c r="AR69" s="388">
        <f t="shared" si="82"/>
        <v>0</v>
      </c>
      <c r="AS69" s="388">
        <f t="shared" si="64"/>
        <v>0</v>
      </c>
      <c r="AT69" s="388">
        <f t="shared" si="80"/>
        <v>0</v>
      </c>
      <c r="AU69" s="388">
        <f t="shared" si="80"/>
        <v>0</v>
      </c>
      <c r="AV69" s="388">
        <v>0</v>
      </c>
      <c r="AW69" s="388">
        <v>0</v>
      </c>
      <c r="AX69" s="388">
        <v>0</v>
      </c>
      <c r="AY69" s="388">
        <v>0</v>
      </c>
      <c r="AZ69" s="388">
        <f t="shared" si="76"/>
        <v>0</v>
      </c>
      <c r="BA69" s="388">
        <f t="shared" si="76"/>
        <v>0</v>
      </c>
    </row>
    <row r="70" spans="1:53" ht="24.75" hidden="1">
      <c r="A70" s="255"/>
      <c r="B70" s="73" t="str">
        <f t="shared" si="61"/>
        <v>112200028002831002</v>
      </c>
      <c r="C70" s="385">
        <v>2023</v>
      </c>
      <c r="D70" s="385">
        <v>20</v>
      </c>
      <c r="E70" s="385">
        <v>1</v>
      </c>
      <c r="F70" s="385">
        <v>1</v>
      </c>
      <c r="G70" s="385">
        <v>2</v>
      </c>
      <c r="H70" s="385">
        <v>2000</v>
      </c>
      <c r="I70" s="385">
        <v>2800</v>
      </c>
      <c r="J70" s="385">
        <v>283</v>
      </c>
      <c r="K70" s="394">
        <v>1002</v>
      </c>
      <c r="L70" s="394"/>
      <c r="M70" s="387" t="s">
        <v>66</v>
      </c>
      <c r="N70" s="388">
        <f>IFERROR(VLOOKUP($B70,[5]OAX!$B$51:$S$1085,13,0),0)</f>
        <v>0</v>
      </c>
      <c r="O70" s="388">
        <f>IFERROR(VLOOKUP($B70,[5]OAX!$B$51:$S$1085,14,0),0)</f>
        <v>0</v>
      </c>
      <c r="P70" s="388">
        <f t="shared" si="62"/>
        <v>0</v>
      </c>
      <c r="Q70" s="389" t="s">
        <v>59</v>
      </c>
      <c r="R70" s="390">
        <f>IFERROR(VLOOKUP($B70,[5]OAX!$B$51:$S$1085,17,0),0)</f>
        <v>0</v>
      </c>
      <c r="S70" s="390">
        <f>IFERROR(VLOOKUP($B70,[5]OAX!$B$51:$S$1085,18,0),0)</f>
        <v>0</v>
      </c>
      <c r="T70" s="388">
        <v>0</v>
      </c>
      <c r="U70" s="388">
        <v>0</v>
      </c>
      <c r="V70" s="388">
        <v>0</v>
      </c>
      <c r="W70" s="388">
        <v>0</v>
      </c>
      <c r="X70" s="388">
        <v>0</v>
      </c>
      <c r="Y70" s="388">
        <v>0</v>
      </c>
      <c r="Z70" s="388">
        <v>0</v>
      </c>
      <c r="AA70" s="388">
        <v>0</v>
      </c>
      <c r="AB70" s="388">
        <f t="shared" si="81"/>
        <v>0</v>
      </c>
      <c r="AC70" s="388">
        <f t="shared" si="81"/>
        <v>0</v>
      </c>
      <c r="AD70" s="388">
        <f t="shared" si="56"/>
        <v>0</v>
      </c>
      <c r="AE70" s="388">
        <v>0</v>
      </c>
      <c r="AF70" s="388">
        <v>0</v>
      </c>
      <c r="AG70" s="388">
        <f t="shared" si="57"/>
        <v>0</v>
      </c>
      <c r="AH70" s="388">
        <v>0</v>
      </c>
      <c r="AI70" s="388">
        <v>0</v>
      </c>
      <c r="AJ70" s="388">
        <f t="shared" si="58"/>
        <v>0</v>
      </c>
      <c r="AK70" s="388">
        <v>0</v>
      </c>
      <c r="AL70" s="388">
        <v>0</v>
      </c>
      <c r="AM70" s="388">
        <f t="shared" si="59"/>
        <v>0</v>
      </c>
      <c r="AN70" s="388">
        <v>0</v>
      </c>
      <c r="AO70" s="388">
        <v>0</v>
      </c>
      <c r="AP70" s="388">
        <f t="shared" si="60"/>
        <v>0</v>
      </c>
      <c r="AQ70" s="388">
        <f t="shared" si="82"/>
        <v>0</v>
      </c>
      <c r="AR70" s="388">
        <f t="shared" si="82"/>
        <v>0</v>
      </c>
      <c r="AS70" s="388">
        <f t="shared" si="64"/>
        <v>0</v>
      </c>
      <c r="AT70" s="388">
        <f t="shared" si="80"/>
        <v>0</v>
      </c>
      <c r="AU70" s="388">
        <f t="shared" si="80"/>
        <v>0</v>
      </c>
      <c r="AV70" s="388">
        <v>0</v>
      </c>
      <c r="AW70" s="388">
        <v>0</v>
      </c>
      <c r="AX70" s="388">
        <v>0</v>
      </c>
      <c r="AY70" s="388">
        <v>0</v>
      </c>
      <c r="AZ70" s="388">
        <f t="shared" si="76"/>
        <v>0</v>
      </c>
      <c r="BA70" s="388">
        <f t="shared" si="76"/>
        <v>0</v>
      </c>
    </row>
    <row r="71" spans="1:53" ht="24.75" hidden="1">
      <c r="A71" s="256"/>
      <c r="B71" s="73" t="str">
        <f t="shared" si="61"/>
        <v>112200028002831003</v>
      </c>
      <c r="C71" s="385">
        <v>2023</v>
      </c>
      <c r="D71" s="385">
        <v>20</v>
      </c>
      <c r="E71" s="385">
        <v>1</v>
      </c>
      <c r="F71" s="385">
        <v>1</v>
      </c>
      <c r="G71" s="385">
        <v>2</v>
      </c>
      <c r="H71" s="385">
        <v>2000</v>
      </c>
      <c r="I71" s="385">
        <v>2800</v>
      </c>
      <c r="J71" s="385">
        <v>283</v>
      </c>
      <c r="K71" s="394">
        <v>1003</v>
      </c>
      <c r="L71" s="394"/>
      <c r="M71" s="387" t="s">
        <v>67</v>
      </c>
      <c r="N71" s="388">
        <f>IFERROR(VLOOKUP($B71,[5]OAX!$B$51:$S$1085,13,0),0)</f>
        <v>0</v>
      </c>
      <c r="O71" s="388">
        <f>IFERROR(VLOOKUP($B71,[5]OAX!$B$51:$S$1085,14,0),0)</f>
        <v>0</v>
      </c>
      <c r="P71" s="388">
        <f t="shared" si="62"/>
        <v>0</v>
      </c>
      <c r="Q71" s="389" t="s">
        <v>59</v>
      </c>
      <c r="R71" s="390">
        <f>IFERROR(VLOOKUP($B71,[5]OAX!$B$51:$S$1085,17,0),0)</f>
        <v>0</v>
      </c>
      <c r="S71" s="390">
        <f>IFERROR(VLOOKUP($B71,[5]OAX!$B$51:$S$1085,18,0),0)</f>
        <v>0</v>
      </c>
      <c r="T71" s="388">
        <v>0</v>
      </c>
      <c r="U71" s="388">
        <v>0</v>
      </c>
      <c r="V71" s="388">
        <v>0</v>
      </c>
      <c r="W71" s="388">
        <v>0</v>
      </c>
      <c r="X71" s="388">
        <v>0</v>
      </c>
      <c r="Y71" s="388">
        <v>0</v>
      </c>
      <c r="Z71" s="388">
        <v>0</v>
      </c>
      <c r="AA71" s="388">
        <v>0</v>
      </c>
      <c r="AB71" s="388">
        <f t="shared" si="81"/>
        <v>0</v>
      </c>
      <c r="AC71" s="388">
        <f t="shared" si="81"/>
        <v>0</v>
      </c>
      <c r="AD71" s="388">
        <f t="shared" si="56"/>
        <v>0</v>
      </c>
      <c r="AE71" s="388">
        <v>0</v>
      </c>
      <c r="AF71" s="388">
        <v>0</v>
      </c>
      <c r="AG71" s="388">
        <f t="shared" si="57"/>
        <v>0</v>
      </c>
      <c r="AH71" s="388">
        <v>0</v>
      </c>
      <c r="AI71" s="388">
        <v>0</v>
      </c>
      <c r="AJ71" s="388">
        <f t="shared" si="58"/>
        <v>0</v>
      </c>
      <c r="AK71" s="388">
        <v>0</v>
      </c>
      <c r="AL71" s="388">
        <v>0</v>
      </c>
      <c r="AM71" s="388">
        <f t="shared" si="59"/>
        <v>0</v>
      </c>
      <c r="AN71" s="388">
        <v>0</v>
      </c>
      <c r="AO71" s="388">
        <v>0</v>
      </c>
      <c r="AP71" s="388">
        <f t="shared" si="60"/>
        <v>0</v>
      </c>
      <c r="AQ71" s="388">
        <f t="shared" si="82"/>
        <v>0</v>
      </c>
      <c r="AR71" s="388">
        <f t="shared" si="82"/>
        <v>0</v>
      </c>
      <c r="AS71" s="388">
        <f t="shared" si="64"/>
        <v>0</v>
      </c>
      <c r="AT71" s="388">
        <f t="shared" si="80"/>
        <v>0</v>
      </c>
      <c r="AU71" s="388">
        <f t="shared" si="80"/>
        <v>0</v>
      </c>
      <c r="AV71" s="388">
        <v>0</v>
      </c>
      <c r="AW71" s="388">
        <v>0</v>
      </c>
      <c r="AX71" s="388">
        <v>0</v>
      </c>
      <c r="AY71" s="388">
        <v>0</v>
      </c>
      <c r="AZ71" s="388">
        <f t="shared" si="76"/>
        <v>0</v>
      </c>
      <c r="BA71" s="388">
        <f t="shared" si="76"/>
        <v>0</v>
      </c>
    </row>
    <row r="72" spans="1:53" ht="46.5" hidden="1">
      <c r="A72" s="256"/>
      <c r="B72" s="73" t="str">
        <f t="shared" si="61"/>
        <v>112200028002831004</v>
      </c>
      <c r="C72" s="385">
        <v>2023</v>
      </c>
      <c r="D72" s="385">
        <v>20</v>
      </c>
      <c r="E72" s="385">
        <v>1</v>
      </c>
      <c r="F72" s="385">
        <v>1</v>
      </c>
      <c r="G72" s="385">
        <v>2</v>
      </c>
      <c r="H72" s="385">
        <v>2000</v>
      </c>
      <c r="I72" s="385">
        <v>2800</v>
      </c>
      <c r="J72" s="385">
        <v>283</v>
      </c>
      <c r="K72" s="394">
        <v>1004</v>
      </c>
      <c r="L72" s="394"/>
      <c r="M72" s="387" t="s">
        <v>68</v>
      </c>
      <c r="N72" s="388">
        <f>IFERROR(VLOOKUP($B72,[5]OAX!$B$51:$S$1085,13,0),0)</f>
        <v>0</v>
      </c>
      <c r="O72" s="388">
        <f>IFERROR(VLOOKUP($B72,[5]OAX!$B$51:$S$1085,14,0),0)</f>
        <v>0</v>
      </c>
      <c r="P72" s="388">
        <f t="shared" si="62"/>
        <v>0</v>
      </c>
      <c r="Q72" s="389" t="s">
        <v>59</v>
      </c>
      <c r="R72" s="390">
        <f>IFERROR(VLOOKUP($B72,[5]OAX!$B$51:$S$1085,17,0),0)</f>
        <v>0</v>
      </c>
      <c r="S72" s="390">
        <f>IFERROR(VLOOKUP($B72,[5]OAX!$B$51:$S$1085,18,0),0)</f>
        <v>0</v>
      </c>
      <c r="T72" s="388">
        <v>0</v>
      </c>
      <c r="U72" s="388">
        <v>0</v>
      </c>
      <c r="V72" s="388">
        <v>0</v>
      </c>
      <c r="W72" s="388">
        <v>0</v>
      </c>
      <c r="X72" s="388">
        <v>0</v>
      </c>
      <c r="Y72" s="388">
        <v>0</v>
      </c>
      <c r="Z72" s="388">
        <v>0</v>
      </c>
      <c r="AA72" s="388">
        <v>0</v>
      </c>
      <c r="AB72" s="388">
        <f t="shared" si="81"/>
        <v>0</v>
      </c>
      <c r="AC72" s="388">
        <f t="shared" si="81"/>
        <v>0</v>
      </c>
      <c r="AD72" s="388">
        <f t="shared" si="56"/>
        <v>0</v>
      </c>
      <c r="AE72" s="388">
        <v>0</v>
      </c>
      <c r="AF72" s="388">
        <v>0</v>
      </c>
      <c r="AG72" s="388">
        <f t="shared" si="57"/>
        <v>0</v>
      </c>
      <c r="AH72" s="388">
        <v>0</v>
      </c>
      <c r="AI72" s="388">
        <v>0</v>
      </c>
      <c r="AJ72" s="388">
        <f t="shared" si="58"/>
        <v>0</v>
      </c>
      <c r="AK72" s="388">
        <v>0</v>
      </c>
      <c r="AL72" s="388">
        <v>0</v>
      </c>
      <c r="AM72" s="388">
        <f t="shared" si="59"/>
        <v>0</v>
      </c>
      <c r="AN72" s="388">
        <v>0</v>
      </c>
      <c r="AO72" s="388">
        <v>0</v>
      </c>
      <c r="AP72" s="388">
        <f t="shared" si="60"/>
        <v>0</v>
      </c>
      <c r="AQ72" s="388">
        <f t="shared" si="82"/>
        <v>0</v>
      </c>
      <c r="AR72" s="388">
        <f t="shared" si="82"/>
        <v>0</v>
      </c>
      <c r="AS72" s="388">
        <f t="shared" si="64"/>
        <v>0</v>
      </c>
      <c r="AT72" s="388">
        <f t="shared" si="80"/>
        <v>0</v>
      </c>
      <c r="AU72" s="388">
        <f t="shared" si="80"/>
        <v>0</v>
      </c>
      <c r="AV72" s="388">
        <v>0</v>
      </c>
      <c r="AW72" s="388">
        <v>0</v>
      </c>
      <c r="AX72" s="388">
        <v>0</v>
      </c>
      <c r="AY72" s="388">
        <v>0</v>
      </c>
      <c r="AZ72" s="388">
        <f t="shared" si="76"/>
        <v>0</v>
      </c>
      <c r="BA72" s="388">
        <f t="shared" si="76"/>
        <v>0</v>
      </c>
    </row>
    <row r="73" spans="1:53" ht="96">
      <c r="A73" s="255"/>
      <c r="B73" s="73" t="str">
        <f t="shared" si="61"/>
        <v>12</v>
      </c>
      <c r="C73" s="395">
        <v>2023</v>
      </c>
      <c r="D73" s="396">
        <v>20</v>
      </c>
      <c r="E73" s="396">
        <v>1</v>
      </c>
      <c r="F73" s="396">
        <v>2</v>
      </c>
      <c r="G73" s="396"/>
      <c r="H73" s="396"/>
      <c r="I73" s="396"/>
      <c r="J73" s="396"/>
      <c r="K73" s="397"/>
      <c r="L73" s="397"/>
      <c r="M73" s="356" t="s">
        <v>69</v>
      </c>
      <c r="N73" s="357">
        <f>+N74+N81</f>
        <v>1170000</v>
      </c>
      <c r="O73" s="357">
        <f>+O74+O81</f>
        <v>0</v>
      </c>
      <c r="P73" s="357">
        <f t="shared" si="62"/>
        <v>1170000</v>
      </c>
      <c r="Q73" s="358"/>
      <c r="R73" s="354"/>
      <c r="S73" s="354"/>
      <c r="T73" s="357">
        <f>+T74+T81</f>
        <v>0</v>
      </c>
      <c r="U73" s="357">
        <f t="shared" ref="U73:AC73" si="83">+U74+U81</f>
        <v>0</v>
      </c>
      <c r="V73" s="357">
        <f>+V74+V81</f>
        <v>0</v>
      </c>
      <c r="W73" s="357">
        <f t="shared" si="83"/>
        <v>0</v>
      </c>
      <c r="X73" s="357">
        <f t="shared" si="83"/>
        <v>0</v>
      </c>
      <c r="Y73" s="357">
        <f t="shared" si="83"/>
        <v>0</v>
      </c>
      <c r="Z73" s="357">
        <f t="shared" si="83"/>
        <v>0</v>
      </c>
      <c r="AA73" s="357">
        <f t="shared" si="83"/>
        <v>0</v>
      </c>
      <c r="AB73" s="357">
        <f t="shared" si="83"/>
        <v>1170000</v>
      </c>
      <c r="AC73" s="357">
        <f t="shared" si="83"/>
        <v>0</v>
      </c>
      <c r="AD73" s="357">
        <f t="shared" si="56"/>
        <v>1170000</v>
      </c>
      <c r="AE73" s="357">
        <f>+AE74+AE81</f>
        <v>0</v>
      </c>
      <c r="AF73" s="357">
        <f>+AF74+AF81</f>
        <v>0</v>
      </c>
      <c r="AG73" s="357">
        <f t="shared" si="57"/>
        <v>0</v>
      </c>
      <c r="AH73" s="357">
        <f>+AH74+AH81</f>
        <v>1169990</v>
      </c>
      <c r="AI73" s="357">
        <f>+AI74+AI81</f>
        <v>0</v>
      </c>
      <c r="AJ73" s="357">
        <f t="shared" si="58"/>
        <v>1169990</v>
      </c>
      <c r="AK73" s="357">
        <f>+AK74+AK81</f>
        <v>0</v>
      </c>
      <c r="AL73" s="357">
        <f>+AL74+AL81</f>
        <v>0</v>
      </c>
      <c r="AM73" s="357">
        <f t="shared" si="59"/>
        <v>0</v>
      </c>
      <c r="AN73" s="357">
        <f>+AN74+AN81</f>
        <v>0</v>
      </c>
      <c r="AO73" s="357">
        <f>+AO74+AO81</f>
        <v>0</v>
      </c>
      <c r="AP73" s="357">
        <f t="shared" si="60"/>
        <v>0</v>
      </c>
      <c r="AQ73" s="357">
        <f>+AQ74+AQ81</f>
        <v>10</v>
      </c>
      <c r="AR73" s="357">
        <f>+AR74+AR81</f>
        <v>0</v>
      </c>
      <c r="AS73" s="357">
        <f t="shared" si="64"/>
        <v>10</v>
      </c>
      <c r="AT73" s="357"/>
      <c r="AU73" s="357"/>
      <c r="AV73" s="357"/>
      <c r="AW73" s="357"/>
      <c r="AX73" s="357"/>
      <c r="AY73" s="357"/>
      <c r="AZ73" s="357"/>
      <c r="BA73" s="357"/>
    </row>
    <row r="74" spans="1:53" ht="48" hidden="1">
      <c r="A74" s="255"/>
      <c r="B74" s="73" t="str">
        <f t="shared" si="61"/>
        <v>123</v>
      </c>
      <c r="C74" s="360">
        <v>2023</v>
      </c>
      <c r="D74" s="360">
        <v>20</v>
      </c>
      <c r="E74" s="360">
        <v>1</v>
      </c>
      <c r="F74" s="360">
        <v>2</v>
      </c>
      <c r="G74" s="360">
        <v>3</v>
      </c>
      <c r="H74" s="360"/>
      <c r="I74" s="360"/>
      <c r="J74" s="360"/>
      <c r="K74" s="360"/>
      <c r="L74" s="360"/>
      <c r="M74" s="363" t="s">
        <v>70</v>
      </c>
      <c r="N74" s="364">
        <f t="shared" ref="N74:O76" si="84">+N75</f>
        <v>0</v>
      </c>
      <c r="O74" s="364">
        <f t="shared" si="84"/>
        <v>0</v>
      </c>
      <c r="P74" s="364">
        <f t="shared" si="62"/>
        <v>0</v>
      </c>
      <c r="Q74" s="398"/>
      <c r="R74" s="360"/>
      <c r="S74" s="360"/>
      <c r="T74" s="364">
        <f>+T75</f>
        <v>0</v>
      </c>
      <c r="U74" s="364">
        <f t="shared" ref="T74:AC76" si="85">+U75</f>
        <v>0</v>
      </c>
      <c r="V74" s="364">
        <f t="shared" si="85"/>
        <v>0</v>
      </c>
      <c r="W74" s="364">
        <f t="shared" si="85"/>
        <v>0</v>
      </c>
      <c r="X74" s="364">
        <f t="shared" si="85"/>
        <v>0</v>
      </c>
      <c r="Y74" s="364">
        <f t="shared" si="85"/>
        <v>0</v>
      </c>
      <c r="Z74" s="364">
        <f t="shared" si="85"/>
        <v>0</v>
      </c>
      <c r="AA74" s="364">
        <f t="shared" si="85"/>
        <v>0</v>
      </c>
      <c r="AB74" s="364">
        <f t="shared" si="85"/>
        <v>0</v>
      </c>
      <c r="AC74" s="364">
        <f t="shared" si="85"/>
        <v>0</v>
      </c>
      <c r="AD74" s="364">
        <f t="shared" si="56"/>
        <v>0</v>
      </c>
      <c r="AE74" s="364">
        <f t="shared" ref="AE74:AF76" si="86">+AE75</f>
        <v>0</v>
      </c>
      <c r="AF74" s="364">
        <f t="shared" si="86"/>
        <v>0</v>
      </c>
      <c r="AG74" s="364">
        <f t="shared" si="57"/>
        <v>0</v>
      </c>
      <c r="AH74" s="364">
        <f t="shared" ref="AH74:AI76" si="87">+AH75</f>
        <v>0</v>
      </c>
      <c r="AI74" s="364">
        <f t="shared" si="87"/>
        <v>0</v>
      </c>
      <c r="AJ74" s="364">
        <f t="shared" si="58"/>
        <v>0</v>
      </c>
      <c r="AK74" s="364">
        <f t="shared" ref="AK74:AL76" si="88">+AK75</f>
        <v>0</v>
      </c>
      <c r="AL74" s="364">
        <f t="shared" si="88"/>
        <v>0</v>
      </c>
      <c r="AM74" s="364">
        <f t="shared" si="59"/>
        <v>0</v>
      </c>
      <c r="AN74" s="364">
        <f t="shared" ref="AN74:AO76" si="89">+AN75</f>
        <v>0</v>
      </c>
      <c r="AO74" s="364">
        <f t="shared" si="89"/>
        <v>0</v>
      </c>
      <c r="AP74" s="364">
        <f t="shared" si="60"/>
        <v>0</v>
      </c>
      <c r="AQ74" s="364">
        <f t="shared" ref="AQ74:AR76" si="90">+AQ75</f>
        <v>0</v>
      </c>
      <c r="AR74" s="364">
        <f t="shared" si="90"/>
        <v>0</v>
      </c>
      <c r="AS74" s="364">
        <f t="shared" si="64"/>
        <v>0</v>
      </c>
      <c r="AT74" s="364"/>
      <c r="AU74" s="364"/>
      <c r="AV74" s="364"/>
      <c r="AW74" s="364"/>
      <c r="AX74" s="364"/>
      <c r="AY74" s="364"/>
      <c r="AZ74" s="364"/>
      <c r="BA74" s="364"/>
    </row>
    <row r="75" spans="1:53" ht="24.75" hidden="1">
      <c r="A75" s="255"/>
      <c r="B75" s="73" t="str">
        <f t="shared" si="61"/>
        <v>1233000</v>
      </c>
      <c r="C75" s="372">
        <v>2023</v>
      </c>
      <c r="D75" s="399">
        <v>20</v>
      </c>
      <c r="E75" s="400">
        <v>1</v>
      </c>
      <c r="F75" s="400">
        <v>2</v>
      </c>
      <c r="G75" s="400">
        <v>3</v>
      </c>
      <c r="H75" s="372">
        <v>3000</v>
      </c>
      <c r="I75" s="372"/>
      <c r="J75" s="372"/>
      <c r="K75" s="372"/>
      <c r="L75" s="372"/>
      <c r="M75" s="369" t="s">
        <v>71</v>
      </c>
      <c r="N75" s="370">
        <f t="shared" si="84"/>
        <v>0</v>
      </c>
      <c r="O75" s="370">
        <f t="shared" si="84"/>
        <v>0</v>
      </c>
      <c r="P75" s="370">
        <f t="shared" si="62"/>
        <v>0</v>
      </c>
      <c r="Q75" s="371"/>
      <c r="R75" s="372"/>
      <c r="S75" s="372"/>
      <c r="T75" s="370">
        <f>+T76</f>
        <v>0</v>
      </c>
      <c r="U75" s="370">
        <f t="shared" si="85"/>
        <v>0</v>
      </c>
      <c r="V75" s="370">
        <f t="shared" si="85"/>
        <v>0</v>
      </c>
      <c r="W75" s="370">
        <f t="shared" si="85"/>
        <v>0</v>
      </c>
      <c r="X75" s="370">
        <f t="shared" si="85"/>
        <v>0</v>
      </c>
      <c r="Y75" s="370">
        <f t="shared" si="85"/>
        <v>0</v>
      </c>
      <c r="Z75" s="370">
        <f t="shared" si="85"/>
        <v>0</v>
      </c>
      <c r="AA75" s="370">
        <f t="shared" si="85"/>
        <v>0</v>
      </c>
      <c r="AB75" s="370">
        <f t="shared" si="85"/>
        <v>0</v>
      </c>
      <c r="AC75" s="370">
        <f t="shared" si="85"/>
        <v>0</v>
      </c>
      <c r="AD75" s="370">
        <f t="shared" si="56"/>
        <v>0</v>
      </c>
      <c r="AE75" s="370">
        <f t="shared" si="86"/>
        <v>0</v>
      </c>
      <c r="AF75" s="370">
        <f t="shared" si="86"/>
        <v>0</v>
      </c>
      <c r="AG75" s="370">
        <f t="shared" si="57"/>
        <v>0</v>
      </c>
      <c r="AH75" s="370">
        <f t="shared" si="87"/>
        <v>0</v>
      </c>
      <c r="AI75" s="370">
        <f t="shared" si="87"/>
        <v>0</v>
      </c>
      <c r="AJ75" s="370">
        <f t="shared" si="58"/>
        <v>0</v>
      </c>
      <c r="AK75" s="370">
        <f t="shared" si="88"/>
        <v>0</v>
      </c>
      <c r="AL75" s="370">
        <f t="shared" si="88"/>
        <v>0</v>
      </c>
      <c r="AM75" s="370">
        <f t="shared" si="59"/>
        <v>0</v>
      </c>
      <c r="AN75" s="370">
        <f t="shared" si="89"/>
        <v>0</v>
      </c>
      <c r="AO75" s="370">
        <f t="shared" si="89"/>
        <v>0</v>
      </c>
      <c r="AP75" s="370">
        <f t="shared" si="60"/>
        <v>0</v>
      </c>
      <c r="AQ75" s="370">
        <f t="shared" si="90"/>
        <v>0</v>
      </c>
      <c r="AR75" s="370">
        <f t="shared" si="90"/>
        <v>0</v>
      </c>
      <c r="AS75" s="370">
        <f t="shared" si="64"/>
        <v>0</v>
      </c>
      <c r="AT75" s="370"/>
      <c r="AU75" s="370"/>
      <c r="AV75" s="370"/>
      <c r="AW75" s="370"/>
      <c r="AX75" s="370"/>
      <c r="AY75" s="370"/>
      <c r="AZ75" s="370"/>
      <c r="BA75" s="370"/>
    </row>
    <row r="76" spans="1:53" ht="48" hidden="1">
      <c r="A76" s="255"/>
      <c r="B76" s="73" t="str">
        <f t="shared" si="61"/>
        <v>12330003300</v>
      </c>
      <c r="C76" s="401">
        <v>2023</v>
      </c>
      <c r="D76" s="401">
        <v>20</v>
      </c>
      <c r="E76" s="401">
        <v>1</v>
      </c>
      <c r="F76" s="401">
        <v>2</v>
      </c>
      <c r="G76" s="401">
        <v>3</v>
      </c>
      <c r="H76" s="401">
        <v>3000</v>
      </c>
      <c r="I76" s="401">
        <v>3300</v>
      </c>
      <c r="J76" s="401"/>
      <c r="K76" s="401"/>
      <c r="L76" s="401"/>
      <c r="M76" s="375" t="s">
        <v>72</v>
      </c>
      <c r="N76" s="376">
        <f t="shared" si="84"/>
        <v>0</v>
      </c>
      <c r="O76" s="376">
        <f t="shared" si="84"/>
        <v>0</v>
      </c>
      <c r="P76" s="376">
        <f t="shared" si="62"/>
        <v>0</v>
      </c>
      <c r="Q76" s="402"/>
      <c r="R76" s="401"/>
      <c r="S76" s="401"/>
      <c r="T76" s="376">
        <f t="shared" si="85"/>
        <v>0</v>
      </c>
      <c r="U76" s="376">
        <f t="shared" si="85"/>
        <v>0</v>
      </c>
      <c r="V76" s="376">
        <f t="shared" si="85"/>
        <v>0</v>
      </c>
      <c r="W76" s="376">
        <f t="shared" si="85"/>
        <v>0</v>
      </c>
      <c r="X76" s="376">
        <f t="shared" si="85"/>
        <v>0</v>
      </c>
      <c r="Y76" s="376">
        <f t="shared" si="85"/>
        <v>0</v>
      </c>
      <c r="Z76" s="376">
        <f t="shared" si="85"/>
        <v>0</v>
      </c>
      <c r="AA76" s="376">
        <f t="shared" si="85"/>
        <v>0</v>
      </c>
      <c r="AB76" s="376">
        <f t="shared" si="85"/>
        <v>0</v>
      </c>
      <c r="AC76" s="376">
        <f t="shared" si="85"/>
        <v>0</v>
      </c>
      <c r="AD76" s="376">
        <f t="shared" si="56"/>
        <v>0</v>
      </c>
      <c r="AE76" s="376">
        <f t="shared" si="86"/>
        <v>0</v>
      </c>
      <c r="AF76" s="376">
        <f t="shared" si="86"/>
        <v>0</v>
      </c>
      <c r="AG76" s="376">
        <f t="shared" si="57"/>
        <v>0</v>
      </c>
      <c r="AH76" s="376">
        <f t="shared" si="87"/>
        <v>0</v>
      </c>
      <c r="AI76" s="376">
        <f t="shared" si="87"/>
        <v>0</v>
      </c>
      <c r="AJ76" s="376">
        <f t="shared" si="58"/>
        <v>0</v>
      </c>
      <c r="AK76" s="376">
        <f t="shared" si="88"/>
        <v>0</v>
      </c>
      <c r="AL76" s="376">
        <f t="shared" si="88"/>
        <v>0</v>
      </c>
      <c r="AM76" s="376">
        <f t="shared" si="59"/>
        <v>0</v>
      </c>
      <c r="AN76" s="376">
        <f t="shared" si="89"/>
        <v>0</v>
      </c>
      <c r="AO76" s="376">
        <f t="shared" si="89"/>
        <v>0</v>
      </c>
      <c r="AP76" s="376">
        <f t="shared" si="60"/>
        <v>0</v>
      </c>
      <c r="AQ76" s="376">
        <f t="shared" si="90"/>
        <v>0</v>
      </c>
      <c r="AR76" s="376">
        <f t="shared" si="90"/>
        <v>0</v>
      </c>
      <c r="AS76" s="376">
        <f t="shared" si="64"/>
        <v>0</v>
      </c>
      <c r="AT76" s="376"/>
      <c r="AU76" s="376"/>
      <c r="AV76" s="376"/>
      <c r="AW76" s="376"/>
      <c r="AX76" s="376"/>
      <c r="AY76" s="376"/>
      <c r="AZ76" s="376"/>
      <c r="BA76" s="376"/>
    </row>
    <row r="77" spans="1:53" ht="24.75" hidden="1">
      <c r="A77" s="255"/>
      <c r="B77" s="73" t="str">
        <f t="shared" si="61"/>
        <v>12330003300339</v>
      </c>
      <c r="C77" s="403">
        <v>2023</v>
      </c>
      <c r="D77" s="403">
        <v>20</v>
      </c>
      <c r="E77" s="403">
        <v>1</v>
      </c>
      <c r="F77" s="403">
        <v>2</v>
      </c>
      <c r="G77" s="404">
        <v>3</v>
      </c>
      <c r="H77" s="405">
        <v>3000</v>
      </c>
      <c r="I77" s="405">
        <v>3300</v>
      </c>
      <c r="J77" s="405">
        <v>339</v>
      </c>
      <c r="K77" s="405"/>
      <c r="L77" s="405"/>
      <c r="M77" s="381" t="s">
        <v>73</v>
      </c>
      <c r="N77" s="382">
        <f>SUM(N78:N80)</f>
        <v>0</v>
      </c>
      <c r="O77" s="382">
        <f>SUM(O78:O80)</f>
        <v>0</v>
      </c>
      <c r="P77" s="382">
        <f t="shared" si="62"/>
        <v>0</v>
      </c>
      <c r="Q77" s="406"/>
      <c r="R77" s="405"/>
      <c r="S77" s="405"/>
      <c r="T77" s="382">
        <f>SUM(T78:T80)</f>
        <v>0</v>
      </c>
      <c r="U77" s="382">
        <f t="shared" ref="U77:AC77" si="91">SUM(U78:U80)</f>
        <v>0</v>
      </c>
      <c r="V77" s="382">
        <f>SUM(V78:V80)</f>
        <v>0</v>
      </c>
      <c r="W77" s="382">
        <f t="shared" si="91"/>
        <v>0</v>
      </c>
      <c r="X77" s="382">
        <f t="shared" si="91"/>
        <v>0</v>
      </c>
      <c r="Y77" s="382">
        <f t="shared" si="91"/>
        <v>0</v>
      </c>
      <c r="Z77" s="382">
        <f t="shared" si="91"/>
        <v>0</v>
      </c>
      <c r="AA77" s="382">
        <f t="shared" si="91"/>
        <v>0</v>
      </c>
      <c r="AB77" s="382">
        <f t="shared" si="91"/>
        <v>0</v>
      </c>
      <c r="AC77" s="382">
        <f t="shared" si="91"/>
        <v>0</v>
      </c>
      <c r="AD77" s="382">
        <f t="shared" si="56"/>
        <v>0</v>
      </c>
      <c r="AE77" s="382">
        <f>SUM(AE78:AE80)</f>
        <v>0</v>
      </c>
      <c r="AF77" s="382">
        <f>SUM(AF78:AF80)</f>
        <v>0</v>
      </c>
      <c r="AG77" s="382">
        <f t="shared" si="57"/>
        <v>0</v>
      </c>
      <c r="AH77" s="382">
        <f>SUM(AH78:AH80)</f>
        <v>0</v>
      </c>
      <c r="AI77" s="382">
        <f>SUM(AI78:AI80)</f>
        <v>0</v>
      </c>
      <c r="AJ77" s="382">
        <f t="shared" si="58"/>
        <v>0</v>
      </c>
      <c r="AK77" s="382">
        <f>SUM(AK78:AK80)</f>
        <v>0</v>
      </c>
      <c r="AL77" s="382">
        <f>SUM(AL78:AL80)</f>
        <v>0</v>
      </c>
      <c r="AM77" s="382">
        <f t="shared" si="59"/>
        <v>0</v>
      </c>
      <c r="AN77" s="382">
        <f>SUM(AN78:AN80)</f>
        <v>0</v>
      </c>
      <c r="AO77" s="382">
        <f>SUM(AO78:AO80)</f>
        <v>0</v>
      </c>
      <c r="AP77" s="382">
        <f t="shared" si="60"/>
        <v>0</v>
      </c>
      <c r="AQ77" s="382">
        <f>SUM(AQ78:AQ80)</f>
        <v>0</v>
      </c>
      <c r="AR77" s="382">
        <f>SUM(AR78:AR80)</f>
        <v>0</v>
      </c>
      <c r="AS77" s="382">
        <f t="shared" si="64"/>
        <v>0</v>
      </c>
      <c r="AT77" s="382"/>
      <c r="AU77" s="382"/>
      <c r="AV77" s="382"/>
      <c r="AW77" s="382"/>
      <c r="AX77" s="382"/>
      <c r="AY77" s="382"/>
      <c r="AZ77" s="382"/>
      <c r="BA77" s="382"/>
    </row>
    <row r="78" spans="1:53" ht="46.5" hidden="1">
      <c r="A78" s="255"/>
      <c r="B78" s="73" t="str">
        <f t="shared" si="61"/>
        <v>123300033003391</v>
      </c>
      <c r="C78" s="37">
        <v>2023</v>
      </c>
      <c r="D78" s="37">
        <v>20</v>
      </c>
      <c r="E78" s="37">
        <v>1</v>
      </c>
      <c r="F78" s="37">
        <v>2</v>
      </c>
      <c r="G78" s="37">
        <v>3</v>
      </c>
      <c r="H78" s="37">
        <v>3000</v>
      </c>
      <c r="I78" s="37">
        <v>3300</v>
      </c>
      <c r="J78" s="37">
        <v>339</v>
      </c>
      <c r="K78" s="407">
        <v>1</v>
      </c>
      <c r="L78" s="407"/>
      <c r="M78" s="408" t="s">
        <v>74</v>
      </c>
      <c r="N78" s="388">
        <f>IFERROR(VLOOKUP($B78,[5]OAX!$B$51:$S$1085,13,0),0)</f>
        <v>0</v>
      </c>
      <c r="O78" s="388">
        <f>IFERROR(VLOOKUP($B78,[5]OAX!$B$51:$S$1085,14,0),0)</f>
        <v>0</v>
      </c>
      <c r="P78" s="388">
        <f t="shared" si="62"/>
        <v>0</v>
      </c>
      <c r="Q78" s="409" t="s">
        <v>53</v>
      </c>
      <c r="R78" s="390">
        <f>IFERROR(VLOOKUP($B78,[5]OAX!$B$51:$S$1085,17,0),0)</f>
        <v>0</v>
      </c>
      <c r="S78" s="390">
        <f>IFERROR(VLOOKUP($B78,[5]OAX!$B$51:$S$1085,18,0),0)</f>
        <v>0</v>
      </c>
      <c r="T78" s="388">
        <v>0</v>
      </c>
      <c r="U78" s="388">
        <v>0</v>
      </c>
      <c r="V78" s="388">
        <v>0</v>
      </c>
      <c r="W78" s="388">
        <v>0</v>
      </c>
      <c r="X78" s="388">
        <v>0</v>
      </c>
      <c r="Y78" s="388">
        <v>0</v>
      </c>
      <c r="Z78" s="388">
        <v>0</v>
      </c>
      <c r="AA78" s="388">
        <v>0</v>
      </c>
      <c r="AB78" s="388">
        <f t="shared" ref="AB78:AC80" si="92">N78+T78-X78</f>
        <v>0</v>
      </c>
      <c r="AC78" s="388">
        <f t="shared" si="92"/>
        <v>0</v>
      </c>
      <c r="AD78" s="388">
        <f t="shared" si="56"/>
        <v>0</v>
      </c>
      <c r="AE78" s="388">
        <v>0</v>
      </c>
      <c r="AF78" s="388">
        <v>0</v>
      </c>
      <c r="AG78" s="388">
        <f t="shared" si="57"/>
        <v>0</v>
      </c>
      <c r="AH78" s="388">
        <v>0</v>
      </c>
      <c r="AI78" s="388">
        <v>0</v>
      </c>
      <c r="AJ78" s="388">
        <f t="shared" si="58"/>
        <v>0</v>
      </c>
      <c r="AK78" s="388">
        <v>0</v>
      </c>
      <c r="AL78" s="388">
        <v>0</v>
      </c>
      <c r="AM78" s="388">
        <f t="shared" si="59"/>
        <v>0</v>
      </c>
      <c r="AN78" s="388">
        <v>0</v>
      </c>
      <c r="AO78" s="388">
        <v>0</v>
      </c>
      <c r="AP78" s="388">
        <f t="shared" si="60"/>
        <v>0</v>
      </c>
      <c r="AQ78" s="388">
        <f t="shared" ref="AQ78:AR80" si="93">AB78-AE78--AH78-AK78-AN78</f>
        <v>0</v>
      </c>
      <c r="AR78" s="388">
        <f t="shared" si="93"/>
        <v>0</v>
      </c>
      <c r="AS78" s="388">
        <f t="shared" si="64"/>
        <v>0</v>
      </c>
      <c r="AT78" s="388">
        <f t="shared" ref="AT78:AU80" si="94">R78+V78-Z78</f>
        <v>0</v>
      </c>
      <c r="AU78" s="388">
        <f t="shared" si="94"/>
        <v>0</v>
      </c>
      <c r="AV78" s="388">
        <v>0</v>
      </c>
      <c r="AW78" s="388">
        <v>0</v>
      </c>
      <c r="AX78" s="388">
        <v>0</v>
      </c>
      <c r="AY78" s="388">
        <v>0</v>
      </c>
      <c r="AZ78" s="388">
        <f t="shared" si="76"/>
        <v>0</v>
      </c>
      <c r="BA78" s="388">
        <f t="shared" si="76"/>
        <v>0</v>
      </c>
    </row>
    <row r="79" spans="1:53" ht="24.75" hidden="1">
      <c r="A79" s="255"/>
      <c r="B79" s="73" t="str">
        <f t="shared" si="61"/>
        <v>123300033003392</v>
      </c>
      <c r="C79" s="37">
        <v>2023</v>
      </c>
      <c r="D79" s="37">
        <v>20</v>
      </c>
      <c r="E79" s="37">
        <v>1</v>
      </c>
      <c r="F79" s="37">
        <v>2</v>
      </c>
      <c r="G79" s="37">
        <v>3</v>
      </c>
      <c r="H79" s="37">
        <v>3000</v>
      </c>
      <c r="I79" s="37">
        <v>3300</v>
      </c>
      <c r="J79" s="37">
        <v>339</v>
      </c>
      <c r="K79" s="407">
        <v>2</v>
      </c>
      <c r="L79" s="407"/>
      <c r="M79" s="387" t="s">
        <v>75</v>
      </c>
      <c r="N79" s="388">
        <f>IFERROR(VLOOKUP($B79,[5]OAX!$B$51:$S$1085,13,0),0)</f>
        <v>0</v>
      </c>
      <c r="O79" s="388">
        <f>IFERROR(VLOOKUP($B79,[5]OAX!$B$51:$S$1085,14,0),0)</f>
        <v>0</v>
      </c>
      <c r="P79" s="388">
        <f t="shared" si="62"/>
        <v>0</v>
      </c>
      <c r="Q79" s="389" t="s">
        <v>53</v>
      </c>
      <c r="R79" s="390">
        <f>IFERROR(VLOOKUP($B79,[5]OAX!$B$51:$S$1085,17,0),0)</f>
        <v>0</v>
      </c>
      <c r="S79" s="390">
        <f>IFERROR(VLOOKUP($B79,[5]OAX!$B$51:$S$1085,18,0),0)</f>
        <v>0</v>
      </c>
      <c r="T79" s="388">
        <v>0</v>
      </c>
      <c r="U79" s="388">
        <v>0</v>
      </c>
      <c r="V79" s="388">
        <v>0</v>
      </c>
      <c r="W79" s="388">
        <v>0</v>
      </c>
      <c r="X79" s="388">
        <v>0</v>
      </c>
      <c r="Y79" s="388">
        <v>0</v>
      </c>
      <c r="Z79" s="388">
        <v>0</v>
      </c>
      <c r="AA79" s="388">
        <v>0</v>
      </c>
      <c r="AB79" s="388">
        <f t="shared" si="92"/>
        <v>0</v>
      </c>
      <c r="AC79" s="388">
        <f t="shared" si="92"/>
        <v>0</v>
      </c>
      <c r="AD79" s="388">
        <f t="shared" si="56"/>
        <v>0</v>
      </c>
      <c r="AE79" s="388">
        <v>0</v>
      </c>
      <c r="AF79" s="388">
        <v>0</v>
      </c>
      <c r="AG79" s="388">
        <f t="shared" si="57"/>
        <v>0</v>
      </c>
      <c r="AH79" s="388">
        <v>0</v>
      </c>
      <c r="AI79" s="388">
        <v>0</v>
      </c>
      <c r="AJ79" s="388">
        <f t="shared" si="58"/>
        <v>0</v>
      </c>
      <c r="AK79" s="388">
        <v>0</v>
      </c>
      <c r="AL79" s="388">
        <v>0</v>
      </c>
      <c r="AM79" s="388">
        <f t="shared" si="59"/>
        <v>0</v>
      </c>
      <c r="AN79" s="388">
        <v>0</v>
      </c>
      <c r="AO79" s="388">
        <v>0</v>
      </c>
      <c r="AP79" s="388">
        <f t="shared" si="60"/>
        <v>0</v>
      </c>
      <c r="AQ79" s="388">
        <f t="shared" si="93"/>
        <v>0</v>
      </c>
      <c r="AR79" s="388">
        <f t="shared" si="93"/>
        <v>0</v>
      </c>
      <c r="AS79" s="388">
        <f t="shared" si="64"/>
        <v>0</v>
      </c>
      <c r="AT79" s="388">
        <f t="shared" si="94"/>
        <v>0</v>
      </c>
      <c r="AU79" s="388">
        <f t="shared" si="94"/>
        <v>0</v>
      </c>
      <c r="AV79" s="388">
        <v>0</v>
      </c>
      <c r="AW79" s="388">
        <v>0</v>
      </c>
      <c r="AX79" s="388">
        <v>0</v>
      </c>
      <c r="AY79" s="388">
        <v>0</v>
      </c>
      <c r="AZ79" s="388">
        <f t="shared" si="76"/>
        <v>0</v>
      </c>
      <c r="BA79" s="388">
        <f t="shared" si="76"/>
        <v>0</v>
      </c>
    </row>
    <row r="80" spans="1:53" ht="46.5" hidden="1">
      <c r="A80" s="255"/>
      <c r="B80" s="73" t="str">
        <f t="shared" si="61"/>
        <v>123300033003393</v>
      </c>
      <c r="C80" s="37">
        <v>2023</v>
      </c>
      <c r="D80" s="37">
        <v>20</v>
      </c>
      <c r="E80" s="37">
        <v>1</v>
      </c>
      <c r="F80" s="37">
        <v>2</v>
      </c>
      <c r="G80" s="37">
        <v>3</v>
      </c>
      <c r="H80" s="37">
        <v>3000</v>
      </c>
      <c r="I80" s="37">
        <v>3300</v>
      </c>
      <c r="J80" s="37">
        <v>339</v>
      </c>
      <c r="K80" s="407">
        <v>3</v>
      </c>
      <c r="L80" s="407"/>
      <c r="M80" s="387" t="s">
        <v>76</v>
      </c>
      <c r="N80" s="388">
        <f>IFERROR(VLOOKUP($B80,[5]OAX!$B$51:$S$1085,13,0),0)</f>
        <v>0</v>
      </c>
      <c r="O80" s="388">
        <f>IFERROR(VLOOKUP($B80,[5]OAX!$B$51:$S$1085,14,0),0)</f>
        <v>0</v>
      </c>
      <c r="P80" s="388">
        <f t="shared" si="62"/>
        <v>0</v>
      </c>
      <c r="Q80" s="389" t="s">
        <v>53</v>
      </c>
      <c r="R80" s="390">
        <f>IFERROR(VLOOKUP($B80,[5]OAX!$B$51:$S$1085,17,0),0)</f>
        <v>0</v>
      </c>
      <c r="S80" s="390">
        <f>IFERROR(VLOOKUP($B80,[5]OAX!$B$51:$S$1085,18,0),0)</f>
        <v>0</v>
      </c>
      <c r="T80" s="388">
        <v>0</v>
      </c>
      <c r="U80" s="388">
        <v>0</v>
      </c>
      <c r="V80" s="388">
        <v>0</v>
      </c>
      <c r="W80" s="388">
        <v>0</v>
      </c>
      <c r="X80" s="388">
        <v>0</v>
      </c>
      <c r="Y80" s="388">
        <v>0</v>
      </c>
      <c r="Z80" s="388">
        <v>0</v>
      </c>
      <c r="AA80" s="388">
        <v>0</v>
      </c>
      <c r="AB80" s="388">
        <f t="shared" si="92"/>
        <v>0</v>
      </c>
      <c r="AC80" s="388">
        <f t="shared" si="92"/>
        <v>0</v>
      </c>
      <c r="AD80" s="388">
        <f t="shared" si="56"/>
        <v>0</v>
      </c>
      <c r="AE80" s="388">
        <v>0</v>
      </c>
      <c r="AF80" s="388">
        <v>0</v>
      </c>
      <c r="AG80" s="388">
        <f t="shared" si="57"/>
        <v>0</v>
      </c>
      <c r="AH80" s="388">
        <v>0</v>
      </c>
      <c r="AI80" s="388">
        <v>0</v>
      </c>
      <c r="AJ80" s="388">
        <f t="shared" si="58"/>
        <v>0</v>
      </c>
      <c r="AK80" s="388">
        <v>0</v>
      </c>
      <c r="AL80" s="388">
        <v>0</v>
      </c>
      <c r="AM80" s="388">
        <f t="shared" si="59"/>
        <v>0</v>
      </c>
      <c r="AN80" s="388">
        <v>0</v>
      </c>
      <c r="AO80" s="388">
        <v>0</v>
      </c>
      <c r="AP80" s="388">
        <f t="shared" si="60"/>
        <v>0</v>
      </c>
      <c r="AQ80" s="388">
        <f t="shared" si="93"/>
        <v>0</v>
      </c>
      <c r="AR80" s="388">
        <f t="shared" si="93"/>
        <v>0</v>
      </c>
      <c r="AS80" s="388">
        <f t="shared" si="64"/>
        <v>0</v>
      </c>
      <c r="AT80" s="388">
        <f t="shared" si="94"/>
        <v>0</v>
      </c>
      <c r="AU80" s="388">
        <f t="shared" si="94"/>
        <v>0</v>
      </c>
      <c r="AV80" s="388">
        <v>0</v>
      </c>
      <c r="AW80" s="388">
        <v>0</v>
      </c>
      <c r="AX80" s="388">
        <v>0</v>
      </c>
      <c r="AY80" s="388">
        <v>0</v>
      </c>
      <c r="AZ80" s="388">
        <f t="shared" si="76"/>
        <v>0</v>
      </c>
      <c r="BA80" s="388">
        <f t="shared" si="76"/>
        <v>0</v>
      </c>
    </row>
    <row r="81" spans="1:53" ht="96">
      <c r="A81" s="255"/>
      <c r="B81" s="73" t="str">
        <f t="shared" si="61"/>
        <v>124</v>
      </c>
      <c r="C81" s="410">
        <v>2023</v>
      </c>
      <c r="D81" s="410">
        <v>20</v>
      </c>
      <c r="E81" s="410">
        <v>1</v>
      </c>
      <c r="F81" s="410">
        <v>2</v>
      </c>
      <c r="G81" s="410">
        <v>4</v>
      </c>
      <c r="H81" s="410"/>
      <c r="I81" s="410"/>
      <c r="J81" s="410"/>
      <c r="K81" s="410"/>
      <c r="L81" s="410"/>
      <c r="M81" s="363" t="s">
        <v>77</v>
      </c>
      <c r="N81" s="364">
        <f t="shared" ref="N81:O83" si="95">+N82</f>
        <v>1170000</v>
      </c>
      <c r="O81" s="364">
        <f t="shared" si="95"/>
        <v>0</v>
      </c>
      <c r="P81" s="364">
        <f t="shared" si="62"/>
        <v>1170000</v>
      </c>
      <c r="Q81" s="398"/>
      <c r="R81" s="410"/>
      <c r="S81" s="410"/>
      <c r="T81" s="364">
        <f>+T82</f>
        <v>0</v>
      </c>
      <c r="U81" s="364">
        <f t="shared" ref="U81:AC83" si="96">+U82</f>
        <v>0</v>
      </c>
      <c r="V81" s="364">
        <f t="shared" si="96"/>
        <v>0</v>
      </c>
      <c r="W81" s="364">
        <f t="shared" si="96"/>
        <v>0</v>
      </c>
      <c r="X81" s="364">
        <f t="shared" si="96"/>
        <v>0</v>
      </c>
      <c r="Y81" s="364">
        <f t="shared" si="96"/>
        <v>0</v>
      </c>
      <c r="Z81" s="364">
        <f t="shared" si="96"/>
        <v>0</v>
      </c>
      <c r="AA81" s="364">
        <f t="shared" si="96"/>
        <v>0</v>
      </c>
      <c r="AB81" s="364">
        <f t="shared" si="96"/>
        <v>1170000</v>
      </c>
      <c r="AC81" s="364">
        <f t="shared" si="96"/>
        <v>0</v>
      </c>
      <c r="AD81" s="364">
        <f t="shared" si="56"/>
        <v>1170000</v>
      </c>
      <c r="AE81" s="364">
        <f t="shared" ref="AE81:AF83" si="97">+AE82</f>
        <v>0</v>
      </c>
      <c r="AF81" s="364">
        <f t="shared" si="97"/>
        <v>0</v>
      </c>
      <c r="AG81" s="364">
        <f t="shared" si="57"/>
        <v>0</v>
      </c>
      <c r="AH81" s="364">
        <f t="shared" ref="AH81:AI83" si="98">+AH82</f>
        <v>1169990</v>
      </c>
      <c r="AI81" s="364">
        <f t="shared" si="98"/>
        <v>0</v>
      </c>
      <c r="AJ81" s="364">
        <f t="shared" si="58"/>
        <v>1169990</v>
      </c>
      <c r="AK81" s="364">
        <f t="shared" ref="AK81:AL83" si="99">+AK82</f>
        <v>0</v>
      </c>
      <c r="AL81" s="364">
        <f t="shared" si="99"/>
        <v>0</v>
      </c>
      <c r="AM81" s="364">
        <f t="shared" si="59"/>
        <v>0</v>
      </c>
      <c r="AN81" s="364">
        <f t="shared" ref="AN81:AO83" si="100">+AN82</f>
        <v>0</v>
      </c>
      <c r="AO81" s="364">
        <f t="shared" si="100"/>
        <v>0</v>
      </c>
      <c r="AP81" s="364">
        <f t="shared" si="60"/>
        <v>0</v>
      </c>
      <c r="AQ81" s="364">
        <f t="shared" ref="AQ81:AR83" si="101">+AQ82</f>
        <v>10</v>
      </c>
      <c r="AR81" s="364">
        <f t="shared" si="101"/>
        <v>0</v>
      </c>
      <c r="AS81" s="364">
        <f t="shared" si="64"/>
        <v>10</v>
      </c>
      <c r="AT81" s="364"/>
      <c r="AU81" s="364"/>
      <c r="AV81" s="364"/>
      <c r="AW81" s="364"/>
      <c r="AX81" s="364"/>
      <c r="AY81" s="364"/>
      <c r="AZ81" s="364"/>
      <c r="BA81" s="364"/>
    </row>
    <row r="82" spans="1:53" ht="24.75">
      <c r="A82" s="255"/>
      <c r="B82" s="73" t="str">
        <f t="shared" si="61"/>
        <v>1243000</v>
      </c>
      <c r="C82" s="411">
        <v>2023</v>
      </c>
      <c r="D82" s="400">
        <v>20</v>
      </c>
      <c r="E82" s="400">
        <v>1</v>
      </c>
      <c r="F82" s="400">
        <v>2</v>
      </c>
      <c r="G82" s="400">
        <v>4</v>
      </c>
      <c r="H82" s="400">
        <v>3000</v>
      </c>
      <c r="I82" s="400"/>
      <c r="J82" s="400"/>
      <c r="K82" s="400"/>
      <c r="L82" s="400"/>
      <c r="M82" s="412" t="s">
        <v>71</v>
      </c>
      <c r="N82" s="413">
        <f t="shared" si="95"/>
        <v>1170000</v>
      </c>
      <c r="O82" s="413">
        <f t="shared" si="95"/>
        <v>0</v>
      </c>
      <c r="P82" s="413">
        <f t="shared" si="62"/>
        <v>1170000</v>
      </c>
      <c r="Q82" s="371"/>
      <c r="R82" s="372"/>
      <c r="S82" s="372"/>
      <c r="T82" s="413">
        <f>+T83</f>
        <v>0</v>
      </c>
      <c r="U82" s="413">
        <f t="shared" si="96"/>
        <v>0</v>
      </c>
      <c r="V82" s="413">
        <f t="shared" si="96"/>
        <v>0</v>
      </c>
      <c r="W82" s="413">
        <f t="shared" si="96"/>
        <v>0</v>
      </c>
      <c r="X82" s="413">
        <f t="shared" si="96"/>
        <v>0</v>
      </c>
      <c r="Y82" s="413">
        <f t="shared" si="96"/>
        <v>0</v>
      </c>
      <c r="Z82" s="413">
        <f t="shared" si="96"/>
        <v>0</v>
      </c>
      <c r="AA82" s="413">
        <f t="shared" si="96"/>
        <v>0</v>
      </c>
      <c r="AB82" s="413">
        <f t="shared" si="96"/>
        <v>1170000</v>
      </c>
      <c r="AC82" s="413">
        <f t="shared" si="96"/>
        <v>0</v>
      </c>
      <c r="AD82" s="413">
        <f t="shared" si="56"/>
        <v>1170000</v>
      </c>
      <c r="AE82" s="413">
        <f t="shared" si="97"/>
        <v>0</v>
      </c>
      <c r="AF82" s="413">
        <f t="shared" si="97"/>
        <v>0</v>
      </c>
      <c r="AG82" s="413">
        <f t="shared" si="57"/>
        <v>0</v>
      </c>
      <c r="AH82" s="413">
        <f t="shared" si="98"/>
        <v>1169990</v>
      </c>
      <c r="AI82" s="413">
        <f t="shared" si="98"/>
        <v>0</v>
      </c>
      <c r="AJ82" s="413">
        <f t="shared" si="58"/>
        <v>1169990</v>
      </c>
      <c r="AK82" s="413">
        <f t="shared" si="99"/>
        <v>0</v>
      </c>
      <c r="AL82" s="413">
        <f t="shared" si="99"/>
        <v>0</v>
      </c>
      <c r="AM82" s="413">
        <f t="shared" si="59"/>
        <v>0</v>
      </c>
      <c r="AN82" s="413">
        <f t="shared" si="100"/>
        <v>0</v>
      </c>
      <c r="AO82" s="413">
        <f t="shared" si="100"/>
        <v>0</v>
      </c>
      <c r="AP82" s="413">
        <f t="shared" si="60"/>
        <v>0</v>
      </c>
      <c r="AQ82" s="413">
        <f t="shared" si="101"/>
        <v>10</v>
      </c>
      <c r="AR82" s="413">
        <f t="shared" si="101"/>
        <v>0</v>
      </c>
      <c r="AS82" s="413">
        <f t="shared" si="64"/>
        <v>10</v>
      </c>
      <c r="AT82" s="413"/>
      <c r="AU82" s="413"/>
      <c r="AV82" s="413"/>
      <c r="AW82" s="413"/>
      <c r="AX82" s="413"/>
      <c r="AY82" s="413"/>
      <c r="AZ82" s="413"/>
      <c r="BA82" s="413"/>
    </row>
    <row r="83" spans="1:53" ht="48">
      <c r="A83" s="255"/>
      <c r="B83" s="73" t="str">
        <f t="shared" si="61"/>
        <v>12430003300</v>
      </c>
      <c r="C83" s="401">
        <v>2023</v>
      </c>
      <c r="D83" s="401">
        <v>20</v>
      </c>
      <c r="E83" s="401">
        <v>1</v>
      </c>
      <c r="F83" s="401">
        <v>2</v>
      </c>
      <c r="G83" s="401">
        <v>4</v>
      </c>
      <c r="H83" s="401">
        <v>3000</v>
      </c>
      <c r="I83" s="401">
        <v>3300</v>
      </c>
      <c r="J83" s="401"/>
      <c r="K83" s="401"/>
      <c r="L83" s="401"/>
      <c r="M83" s="375" t="s">
        <v>72</v>
      </c>
      <c r="N83" s="376">
        <f t="shared" si="95"/>
        <v>1170000</v>
      </c>
      <c r="O83" s="376">
        <f t="shared" si="95"/>
        <v>0</v>
      </c>
      <c r="P83" s="376">
        <f t="shared" si="62"/>
        <v>1170000</v>
      </c>
      <c r="Q83" s="402"/>
      <c r="R83" s="401"/>
      <c r="S83" s="401"/>
      <c r="T83" s="376">
        <f>+T84</f>
        <v>0</v>
      </c>
      <c r="U83" s="376">
        <f t="shared" si="96"/>
        <v>0</v>
      </c>
      <c r="V83" s="376">
        <f t="shared" si="96"/>
        <v>0</v>
      </c>
      <c r="W83" s="376">
        <f t="shared" si="96"/>
        <v>0</v>
      </c>
      <c r="X83" s="376">
        <f t="shared" si="96"/>
        <v>0</v>
      </c>
      <c r="Y83" s="376">
        <f t="shared" si="96"/>
        <v>0</v>
      </c>
      <c r="Z83" s="376">
        <f t="shared" si="96"/>
        <v>0</v>
      </c>
      <c r="AA83" s="376">
        <f t="shared" si="96"/>
        <v>0</v>
      </c>
      <c r="AB83" s="376">
        <f t="shared" si="96"/>
        <v>1170000</v>
      </c>
      <c r="AC83" s="376">
        <f t="shared" si="96"/>
        <v>0</v>
      </c>
      <c r="AD83" s="376">
        <f t="shared" si="56"/>
        <v>1170000</v>
      </c>
      <c r="AE83" s="376">
        <f t="shared" si="97"/>
        <v>0</v>
      </c>
      <c r="AF83" s="376">
        <f t="shared" si="97"/>
        <v>0</v>
      </c>
      <c r="AG83" s="376">
        <f t="shared" si="57"/>
        <v>0</v>
      </c>
      <c r="AH83" s="376">
        <f t="shared" si="98"/>
        <v>1169990</v>
      </c>
      <c r="AI83" s="376">
        <f t="shared" si="98"/>
        <v>0</v>
      </c>
      <c r="AJ83" s="376">
        <f t="shared" si="58"/>
        <v>1169990</v>
      </c>
      <c r="AK83" s="376">
        <f t="shared" si="99"/>
        <v>0</v>
      </c>
      <c r="AL83" s="376">
        <f t="shared" si="99"/>
        <v>0</v>
      </c>
      <c r="AM83" s="376">
        <f t="shared" si="59"/>
        <v>0</v>
      </c>
      <c r="AN83" s="376">
        <f t="shared" si="100"/>
        <v>0</v>
      </c>
      <c r="AO83" s="376">
        <f t="shared" si="100"/>
        <v>0</v>
      </c>
      <c r="AP83" s="376">
        <f t="shared" si="60"/>
        <v>0</v>
      </c>
      <c r="AQ83" s="376">
        <f t="shared" si="101"/>
        <v>10</v>
      </c>
      <c r="AR83" s="376">
        <f t="shared" si="101"/>
        <v>0</v>
      </c>
      <c r="AS83" s="376">
        <f t="shared" si="64"/>
        <v>10</v>
      </c>
      <c r="AT83" s="376"/>
      <c r="AU83" s="376"/>
      <c r="AV83" s="376"/>
      <c r="AW83" s="376"/>
      <c r="AX83" s="376"/>
      <c r="AY83" s="376"/>
      <c r="AZ83" s="376"/>
      <c r="BA83" s="376"/>
    </row>
    <row r="84" spans="1:53" ht="24.75">
      <c r="A84" s="255"/>
      <c r="B84" s="73" t="str">
        <f t="shared" si="61"/>
        <v>12430003300334</v>
      </c>
      <c r="C84" s="403">
        <v>2023</v>
      </c>
      <c r="D84" s="403">
        <v>20</v>
      </c>
      <c r="E84" s="403">
        <v>1</v>
      </c>
      <c r="F84" s="403">
        <v>2</v>
      </c>
      <c r="G84" s="404">
        <v>4</v>
      </c>
      <c r="H84" s="405">
        <v>3000</v>
      </c>
      <c r="I84" s="405">
        <v>3300</v>
      </c>
      <c r="J84" s="405">
        <v>334</v>
      </c>
      <c r="K84" s="405"/>
      <c r="L84" s="405"/>
      <c r="M84" s="381" t="s">
        <v>78</v>
      </c>
      <c r="N84" s="382">
        <f>SUM(N85:N106)</f>
        <v>1170000</v>
      </c>
      <c r="O84" s="382">
        <f>SUM(O85:O106)</f>
        <v>0</v>
      </c>
      <c r="P84" s="382">
        <f t="shared" si="62"/>
        <v>1170000</v>
      </c>
      <c r="Q84" s="406"/>
      <c r="R84" s="405"/>
      <c r="S84" s="405"/>
      <c r="T84" s="382">
        <f>SUM(T85:T106)</f>
        <v>0</v>
      </c>
      <c r="U84" s="382">
        <f t="shared" ref="U84:AC84" si="102">SUM(U85:U106)</f>
        <v>0</v>
      </c>
      <c r="V84" s="382">
        <f t="shared" si="102"/>
        <v>0</v>
      </c>
      <c r="W84" s="382">
        <f t="shared" si="102"/>
        <v>0</v>
      </c>
      <c r="X84" s="382">
        <f t="shared" si="102"/>
        <v>0</v>
      </c>
      <c r="Y84" s="382">
        <f t="shared" si="102"/>
        <v>0</v>
      </c>
      <c r="Z84" s="382">
        <f t="shared" si="102"/>
        <v>0</v>
      </c>
      <c r="AA84" s="382">
        <f t="shared" si="102"/>
        <v>0</v>
      </c>
      <c r="AB84" s="382">
        <f t="shared" si="102"/>
        <v>1170000</v>
      </c>
      <c r="AC84" s="382">
        <f t="shared" si="102"/>
        <v>0</v>
      </c>
      <c r="AD84" s="382">
        <f t="shared" si="56"/>
        <v>1170000</v>
      </c>
      <c r="AE84" s="382">
        <f>SUM(AE85:AE106)</f>
        <v>0</v>
      </c>
      <c r="AF84" s="382">
        <f>SUM(AF85:AF106)</f>
        <v>0</v>
      </c>
      <c r="AG84" s="382">
        <f t="shared" si="57"/>
        <v>0</v>
      </c>
      <c r="AH84" s="382">
        <f>SUM(AH85:AH106)</f>
        <v>1169990</v>
      </c>
      <c r="AI84" s="382">
        <f>SUM(AI85:AI106)</f>
        <v>0</v>
      </c>
      <c r="AJ84" s="382">
        <f t="shared" si="58"/>
        <v>1169990</v>
      </c>
      <c r="AK84" s="382">
        <f>SUM(AK85:AK106)</f>
        <v>0</v>
      </c>
      <c r="AL84" s="382">
        <f>SUM(AL85:AL106)</f>
        <v>0</v>
      </c>
      <c r="AM84" s="382">
        <f t="shared" si="59"/>
        <v>0</v>
      </c>
      <c r="AN84" s="382">
        <f>SUM(AN85:AN106)</f>
        <v>0</v>
      </c>
      <c r="AO84" s="382">
        <f>SUM(AO85:AO106)</f>
        <v>0</v>
      </c>
      <c r="AP84" s="382">
        <f t="shared" si="60"/>
        <v>0</v>
      </c>
      <c r="AQ84" s="382">
        <f>SUM(AQ85:AQ106)</f>
        <v>10</v>
      </c>
      <c r="AR84" s="382">
        <f>SUM(AR85:AR106)</f>
        <v>0</v>
      </c>
      <c r="AS84" s="382">
        <f t="shared" si="64"/>
        <v>10</v>
      </c>
      <c r="AT84" s="382"/>
      <c r="AU84" s="382"/>
      <c r="AV84" s="382"/>
      <c r="AW84" s="382"/>
      <c r="AX84" s="382"/>
      <c r="AY84" s="382"/>
      <c r="AZ84" s="382"/>
      <c r="BA84" s="382"/>
    </row>
    <row r="85" spans="1:53" ht="24.75" hidden="1">
      <c r="A85" s="255"/>
      <c r="B85" s="73" t="str">
        <f t="shared" si="61"/>
        <v>124300033003341</v>
      </c>
      <c r="C85" s="37">
        <v>2023</v>
      </c>
      <c r="D85" s="37">
        <v>20</v>
      </c>
      <c r="E85" s="37">
        <v>1</v>
      </c>
      <c r="F85" s="37">
        <v>2</v>
      </c>
      <c r="G85" s="37">
        <v>4</v>
      </c>
      <c r="H85" s="37">
        <v>3000</v>
      </c>
      <c r="I85" s="37">
        <v>3300</v>
      </c>
      <c r="J85" s="37">
        <v>334</v>
      </c>
      <c r="K85" s="407">
        <v>1</v>
      </c>
      <c r="L85" s="407"/>
      <c r="M85" s="387" t="s">
        <v>79</v>
      </c>
      <c r="N85" s="388">
        <f>IFERROR(VLOOKUP($B85,[5]OAX!$B$51:$S$1085,13,0),0)</f>
        <v>0</v>
      </c>
      <c r="O85" s="388">
        <f>IFERROR(VLOOKUP($B85,[5]OAX!$B$51:$S$1085,14,0),0)</f>
        <v>0</v>
      </c>
      <c r="P85" s="388">
        <f t="shared" si="62"/>
        <v>0</v>
      </c>
      <c r="Q85" s="389" t="s">
        <v>80</v>
      </c>
      <c r="R85" s="390">
        <f>IFERROR(VLOOKUP($B85,[5]OAX!$B$51:$S$1085,17,0),0)</f>
        <v>0</v>
      </c>
      <c r="S85" s="390">
        <f>IFERROR(VLOOKUP($B85,[5]OAX!$B$51:$S$1085,18,0),0)</f>
        <v>0</v>
      </c>
      <c r="T85" s="388">
        <v>0</v>
      </c>
      <c r="U85" s="388">
        <v>0</v>
      </c>
      <c r="V85" s="388">
        <v>0</v>
      </c>
      <c r="W85" s="388">
        <v>0</v>
      </c>
      <c r="X85" s="388">
        <v>0</v>
      </c>
      <c r="Y85" s="388">
        <v>0</v>
      </c>
      <c r="Z85" s="388">
        <v>0</v>
      </c>
      <c r="AA85" s="388">
        <v>0</v>
      </c>
      <c r="AB85" s="388">
        <f t="shared" ref="AB85:AC106" si="103">N85+T85-X85</f>
        <v>0</v>
      </c>
      <c r="AC85" s="388">
        <f t="shared" si="103"/>
        <v>0</v>
      </c>
      <c r="AD85" s="388">
        <f t="shared" si="56"/>
        <v>0</v>
      </c>
      <c r="AE85" s="388">
        <v>0</v>
      </c>
      <c r="AF85" s="388">
        <v>0</v>
      </c>
      <c r="AG85" s="388">
        <f t="shared" si="57"/>
        <v>0</v>
      </c>
      <c r="AH85" s="388">
        <v>0</v>
      </c>
      <c r="AI85" s="388">
        <v>0</v>
      </c>
      <c r="AJ85" s="388">
        <f t="shared" si="58"/>
        <v>0</v>
      </c>
      <c r="AK85" s="388">
        <v>0</v>
      </c>
      <c r="AL85" s="388">
        <v>0</v>
      </c>
      <c r="AM85" s="388">
        <f t="shared" si="59"/>
        <v>0</v>
      </c>
      <c r="AN85" s="388">
        <v>0</v>
      </c>
      <c r="AO85" s="388">
        <v>0</v>
      </c>
      <c r="AP85" s="388">
        <f t="shared" si="60"/>
        <v>0</v>
      </c>
      <c r="AQ85" s="388">
        <f t="shared" ref="AQ85:AR106" si="104">AB85-AE85--AH85-AK85-AN85</f>
        <v>0</v>
      </c>
      <c r="AR85" s="388">
        <f t="shared" si="104"/>
        <v>0</v>
      </c>
      <c r="AS85" s="388">
        <f t="shared" si="64"/>
        <v>0</v>
      </c>
      <c r="AT85" s="388">
        <f t="shared" ref="AT85:AU106" si="105">R85+V85-Z85</f>
        <v>0</v>
      </c>
      <c r="AU85" s="388">
        <f t="shared" si="105"/>
        <v>0</v>
      </c>
      <c r="AV85" s="388">
        <v>0</v>
      </c>
      <c r="AW85" s="388">
        <v>0</v>
      </c>
      <c r="AX85" s="388">
        <v>0</v>
      </c>
      <c r="AY85" s="388">
        <v>0</v>
      </c>
      <c r="AZ85" s="388">
        <f t="shared" si="76"/>
        <v>0</v>
      </c>
      <c r="BA85" s="388">
        <f t="shared" si="76"/>
        <v>0</v>
      </c>
    </row>
    <row r="86" spans="1:53" ht="24.75" hidden="1">
      <c r="A86" s="255"/>
      <c r="B86" s="73" t="str">
        <f t="shared" si="61"/>
        <v>124300033003342</v>
      </c>
      <c r="C86" s="37">
        <v>2023</v>
      </c>
      <c r="D86" s="37">
        <v>20</v>
      </c>
      <c r="E86" s="37">
        <v>1</v>
      </c>
      <c r="F86" s="37">
        <v>2</v>
      </c>
      <c r="G86" s="37">
        <v>4</v>
      </c>
      <c r="H86" s="37">
        <v>3000</v>
      </c>
      <c r="I86" s="37">
        <v>3300</v>
      </c>
      <c r="J86" s="37">
        <v>334</v>
      </c>
      <c r="K86" s="407">
        <v>2</v>
      </c>
      <c r="L86" s="407"/>
      <c r="M86" s="387" t="s">
        <v>81</v>
      </c>
      <c r="N86" s="388">
        <f>IFERROR(VLOOKUP($B86,[5]OAX!$B$51:$S$1085,13,0),0)</f>
        <v>0</v>
      </c>
      <c r="O86" s="388">
        <f>IFERROR(VLOOKUP($B86,[5]OAX!$B$51:$S$1085,14,0),0)</f>
        <v>0</v>
      </c>
      <c r="P86" s="388">
        <f t="shared" si="62"/>
        <v>0</v>
      </c>
      <c r="Q86" s="389" t="s">
        <v>80</v>
      </c>
      <c r="R86" s="390">
        <f>IFERROR(VLOOKUP($B86,[5]OAX!$B$51:$S$1085,17,0),0)</f>
        <v>0</v>
      </c>
      <c r="S86" s="390">
        <f>IFERROR(VLOOKUP($B86,[5]OAX!$B$51:$S$1085,18,0),0)</f>
        <v>0</v>
      </c>
      <c r="T86" s="388">
        <v>0</v>
      </c>
      <c r="U86" s="388">
        <v>0</v>
      </c>
      <c r="V86" s="388">
        <v>0</v>
      </c>
      <c r="W86" s="388">
        <v>0</v>
      </c>
      <c r="X86" s="388">
        <v>0</v>
      </c>
      <c r="Y86" s="388">
        <v>0</v>
      </c>
      <c r="Z86" s="388">
        <v>0</v>
      </c>
      <c r="AA86" s="388">
        <v>0</v>
      </c>
      <c r="AB86" s="388">
        <f t="shared" si="103"/>
        <v>0</v>
      </c>
      <c r="AC86" s="388">
        <f t="shared" si="103"/>
        <v>0</v>
      </c>
      <c r="AD86" s="388">
        <f t="shared" si="56"/>
        <v>0</v>
      </c>
      <c r="AE86" s="388">
        <v>0</v>
      </c>
      <c r="AF86" s="388">
        <v>0</v>
      </c>
      <c r="AG86" s="388">
        <f t="shared" si="57"/>
        <v>0</v>
      </c>
      <c r="AH86" s="388">
        <v>0</v>
      </c>
      <c r="AI86" s="388">
        <v>0</v>
      </c>
      <c r="AJ86" s="388">
        <f t="shared" si="58"/>
        <v>0</v>
      </c>
      <c r="AK86" s="388">
        <v>0</v>
      </c>
      <c r="AL86" s="388">
        <v>0</v>
      </c>
      <c r="AM86" s="388">
        <f t="shared" si="59"/>
        <v>0</v>
      </c>
      <c r="AN86" s="388">
        <v>0</v>
      </c>
      <c r="AO86" s="388">
        <v>0</v>
      </c>
      <c r="AP86" s="388">
        <f t="shared" si="60"/>
        <v>0</v>
      </c>
      <c r="AQ86" s="388">
        <f t="shared" si="104"/>
        <v>0</v>
      </c>
      <c r="AR86" s="388">
        <f t="shared" si="104"/>
        <v>0</v>
      </c>
      <c r="AS86" s="388">
        <f t="shared" si="64"/>
        <v>0</v>
      </c>
      <c r="AT86" s="388">
        <f t="shared" si="105"/>
        <v>0</v>
      </c>
      <c r="AU86" s="388">
        <f t="shared" si="105"/>
        <v>0</v>
      </c>
      <c r="AV86" s="388">
        <v>0</v>
      </c>
      <c r="AW86" s="388">
        <v>0</v>
      </c>
      <c r="AX86" s="388">
        <v>0</v>
      </c>
      <c r="AY86" s="388">
        <v>0</v>
      </c>
      <c r="AZ86" s="388">
        <f t="shared" si="76"/>
        <v>0</v>
      </c>
      <c r="BA86" s="388">
        <f t="shared" si="76"/>
        <v>0</v>
      </c>
    </row>
    <row r="87" spans="1:53" ht="24.75" hidden="1">
      <c r="A87" s="255"/>
      <c r="B87" s="73" t="str">
        <f t="shared" si="61"/>
        <v>124300033003343</v>
      </c>
      <c r="C87" s="37">
        <v>2023</v>
      </c>
      <c r="D87" s="37">
        <v>20</v>
      </c>
      <c r="E87" s="37">
        <v>1</v>
      </c>
      <c r="F87" s="37">
        <v>2</v>
      </c>
      <c r="G87" s="37">
        <v>4</v>
      </c>
      <c r="H87" s="37">
        <v>3000</v>
      </c>
      <c r="I87" s="37">
        <v>3300</v>
      </c>
      <c r="J87" s="37">
        <v>334</v>
      </c>
      <c r="K87" s="407">
        <v>3</v>
      </c>
      <c r="L87" s="407"/>
      <c r="M87" s="387" t="s">
        <v>82</v>
      </c>
      <c r="N87" s="388">
        <f>IFERROR(VLOOKUP($B87,[5]OAX!$B$51:$S$1085,13,0),0)</f>
        <v>0</v>
      </c>
      <c r="O87" s="388">
        <f>IFERROR(VLOOKUP($B87,[5]OAX!$B$51:$S$1085,14,0),0)</f>
        <v>0</v>
      </c>
      <c r="P87" s="388">
        <f t="shared" si="62"/>
        <v>0</v>
      </c>
      <c r="Q87" s="389" t="s">
        <v>80</v>
      </c>
      <c r="R87" s="390">
        <f>IFERROR(VLOOKUP($B87,[5]OAX!$B$51:$S$1085,17,0),0)</f>
        <v>0</v>
      </c>
      <c r="S87" s="390">
        <f>IFERROR(VLOOKUP($B87,[5]OAX!$B$51:$S$1085,18,0),0)</f>
        <v>0</v>
      </c>
      <c r="T87" s="388">
        <v>0</v>
      </c>
      <c r="U87" s="388">
        <v>0</v>
      </c>
      <c r="V87" s="388">
        <v>0</v>
      </c>
      <c r="W87" s="388">
        <v>0</v>
      </c>
      <c r="X87" s="388">
        <v>0</v>
      </c>
      <c r="Y87" s="388">
        <v>0</v>
      </c>
      <c r="Z87" s="388">
        <v>0</v>
      </c>
      <c r="AA87" s="388">
        <v>0</v>
      </c>
      <c r="AB87" s="388">
        <f t="shared" si="103"/>
        <v>0</v>
      </c>
      <c r="AC87" s="388">
        <f t="shared" si="103"/>
        <v>0</v>
      </c>
      <c r="AD87" s="388">
        <f t="shared" si="56"/>
        <v>0</v>
      </c>
      <c r="AE87" s="388">
        <v>0</v>
      </c>
      <c r="AF87" s="388">
        <v>0</v>
      </c>
      <c r="AG87" s="388">
        <f t="shared" si="57"/>
        <v>0</v>
      </c>
      <c r="AH87" s="388">
        <v>0</v>
      </c>
      <c r="AI87" s="388">
        <v>0</v>
      </c>
      <c r="AJ87" s="388">
        <f t="shared" si="58"/>
        <v>0</v>
      </c>
      <c r="AK87" s="388">
        <v>0</v>
      </c>
      <c r="AL87" s="388">
        <v>0</v>
      </c>
      <c r="AM87" s="388">
        <f t="shared" si="59"/>
        <v>0</v>
      </c>
      <c r="AN87" s="388">
        <v>0</v>
      </c>
      <c r="AO87" s="388">
        <v>0</v>
      </c>
      <c r="AP87" s="388">
        <f t="shared" si="60"/>
        <v>0</v>
      </c>
      <c r="AQ87" s="388">
        <f t="shared" si="104"/>
        <v>0</v>
      </c>
      <c r="AR87" s="388">
        <f t="shared" si="104"/>
        <v>0</v>
      </c>
      <c r="AS87" s="388">
        <f t="shared" si="64"/>
        <v>0</v>
      </c>
      <c r="AT87" s="388">
        <f t="shared" si="105"/>
        <v>0</v>
      </c>
      <c r="AU87" s="388">
        <f t="shared" si="105"/>
        <v>0</v>
      </c>
      <c r="AV87" s="388">
        <v>0</v>
      </c>
      <c r="AW87" s="388">
        <v>0</v>
      </c>
      <c r="AX87" s="388">
        <v>0</v>
      </c>
      <c r="AY87" s="388">
        <v>0</v>
      </c>
      <c r="AZ87" s="388">
        <f t="shared" si="76"/>
        <v>0</v>
      </c>
      <c r="BA87" s="388">
        <f t="shared" si="76"/>
        <v>0</v>
      </c>
    </row>
    <row r="88" spans="1:53" ht="24.75" hidden="1">
      <c r="A88" s="255"/>
      <c r="B88" s="73" t="str">
        <f t="shared" si="61"/>
        <v>124300033003344</v>
      </c>
      <c r="C88" s="37">
        <v>2023</v>
      </c>
      <c r="D88" s="37">
        <v>20</v>
      </c>
      <c r="E88" s="37">
        <v>1</v>
      </c>
      <c r="F88" s="37">
        <v>2</v>
      </c>
      <c r="G88" s="37">
        <v>4</v>
      </c>
      <c r="H88" s="37">
        <v>3000</v>
      </c>
      <c r="I88" s="37">
        <v>3300</v>
      </c>
      <c r="J88" s="37">
        <v>334</v>
      </c>
      <c r="K88" s="407">
        <v>4</v>
      </c>
      <c r="L88" s="407"/>
      <c r="M88" s="387" t="s">
        <v>83</v>
      </c>
      <c r="N88" s="388">
        <f>IFERROR(VLOOKUP($B88,[5]OAX!$B$51:$S$1085,13,0),0)</f>
        <v>0</v>
      </c>
      <c r="O88" s="388">
        <f>IFERROR(VLOOKUP($B88,[5]OAX!$B$51:$S$1085,14,0),0)</f>
        <v>0</v>
      </c>
      <c r="P88" s="388">
        <f t="shared" si="62"/>
        <v>0</v>
      </c>
      <c r="Q88" s="389" t="s">
        <v>80</v>
      </c>
      <c r="R88" s="390">
        <f>IFERROR(VLOOKUP($B88,[5]OAX!$B$51:$S$1085,17,0),0)</f>
        <v>0</v>
      </c>
      <c r="S88" s="390">
        <f>IFERROR(VLOOKUP($B88,[5]OAX!$B$51:$S$1085,18,0),0)</f>
        <v>0</v>
      </c>
      <c r="T88" s="388">
        <v>0</v>
      </c>
      <c r="U88" s="388">
        <v>0</v>
      </c>
      <c r="V88" s="388">
        <v>0</v>
      </c>
      <c r="W88" s="388">
        <v>0</v>
      </c>
      <c r="X88" s="388">
        <v>0</v>
      </c>
      <c r="Y88" s="388">
        <v>0</v>
      </c>
      <c r="Z88" s="388">
        <v>0</v>
      </c>
      <c r="AA88" s="388">
        <v>0</v>
      </c>
      <c r="AB88" s="388">
        <f t="shared" si="103"/>
        <v>0</v>
      </c>
      <c r="AC88" s="388">
        <f t="shared" si="103"/>
        <v>0</v>
      </c>
      <c r="AD88" s="388">
        <f t="shared" si="56"/>
        <v>0</v>
      </c>
      <c r="AE88" s="388">
        <v>0</v>
      </c>
      <c r="AF88" s="388">
        <v>0</v>
      </c>
      <c r="AG88" s="388">
        <f t="shared" si="57"/>
        <v>0</v>
      </c>
      <c r="AH88" s="388">
        <v>0</v>
      </c>
      <c r="AI88" s="388">
        <v>0</v>
      </c>
      <c r="AJ88" s="388">
        <f t="shared" si="58"/>
        <v>0</v>
      </c>
      <c r="AK88" s="388">
        <v>0</v>
      </c>
      <c r="AL88" s="388">
        <v>0</v>
      </c>
      <c r="AM88" s="388">
        <f t="shared" si="59"/>
        <v>0</v>
      </c>
      <c r="AN88" s="388">
        <v>0</v>
      </c>
      <c r="AO88" s="388">
        <v>0</v>
      </c>
      <c r="AP88" s="388">
        <f t="shared" si="60"/>
        <v>0</v>
      </c>
      <c r="AQ88" s="388">
        <f t="shared" si="104"/>
        <v>0</v>
      </c>
      <c r="AR88" s="388">
        <f t="shared" si="104"/>
        <v>0</v>
      </c>
      <c r="AS88" s="388">
        <f t="shared" si="64"/>
        <v>0</v>
      </c>
      <c r="AT88" s="388">
        <f t="shared" si="105"/>
        <v>0</v>
      </c>
      <c r="AU88" s="388">
        <f t="shared" si="105"/>
        <v>0</v>
      </c>
      <c r="AV88" s="388">
        <v>0</v>
      </c>
      <c r="AW88" s="388">
        <v>0</v>
      </c>
      <c r="AX88" s="388">
        <v>0</v>
      </c>
      <c r="AY88" s="388">
        <v>0</v>
      </c>
      <c r="AZ88" s="388">
        <f t="shared" si="76"/>
        <v>0</v>
      </c>
      <c r="BA88" s="388">
        <f t="shared" si="76"/>
        <v>0</v>
      </c>
    </row>
    <row r="89" spans="1:53" ht="24.75">
      <c r="A89" s="255"/>
      <c r="B89" s="73" t="str">
        <f t="shared" si="61"/>
        <v>124300033003345</v>
      </c>
      <c r="C89" s="37">
        <v>2023</v>
      </c>
      <c r="D89" s="37">
        <v>20</v>
      </c>
      <c r="E89" s="37">
        <v>1</v>
      </c>
      <c r="F89" s="37">
        <v>2</v>
      </c>
      <c r="G89" s="37">
        <v>4</v>
      </c>
      <c r="H89" s="37">
        <v>3000</v>
      </c>
      <c r="I89" s="37">
        <v>3300</v>
      </c>
      <c r="J89" s="37">
        <v>334</v>
      </c>
      <c r="K89" s="407">
        <v>5</v>
      </c>
      <c r="L89" s="407"/>
      <c r="M89" s="387" t="s">
        <v>84</v>
      </c>
      <c r="N89" s="388">
        <f>IFERROR(VLOOKUP($B89,[5]OAX!$B$51:$S$1085,13,0),0)</f>
        <v>1170000</v>
      </c>
      <c r="O89" s="388">
        <f>IFERROR(VLOOKUP($B89,[5]OAX!$B$51:$S$1085,14,0),0)</f>
        <v>0</v>
      </c>
      <c r="P89" s="388">
        <f t="shared" si="62"/>
        <v>1170000</v>
      </c>
      <c r="Q89" s="389" t="s">
        <v>80</v>
      </c>
      <c r="R89" s="390">
        <f>IFERROR(VLOOKUP($B89,[5]OAX!$B$51:$S$1085,17,0),0)</f>
        <v>7</v>
      </c>
      <c r="S89" s="390">
        <f>IFERROR(VLOOKUP($B89,[5]OAX!$B$51:$S$1085,18,0),0)</f>
        <v>260</v>
      </c>
      <c r="T89" s="388">
        <v>0</v>
      </c>
      <c r="U89" s="388">
        <v>0</v>
      </c>
      <c r="V89" s="388">
        <v>0</v>
      </c>
      <c r="W89" s="388">
        <v>0</v>
      </c>
      <c r="X89" s="388">
        <v>0</v>
      </c>
      <c r="Y89" s="388">
        <v>0</v>
      </c>
      <c r="Z89" s="388">
        <v>0</v>
      </c>
      <c r="AA89" s="388">
        <v>0</v>
      </c>
      <c r="AB89" s="388">
        <f t="shared" si="103"/>
        <v>1170000</v>
      </c>
      <c r="AC89" s="388">
        <f t="shared" si="103"/>
        <v>0</v>
      </c>
      <c r="AD89" s="388">
        <f t="shared" si="56"/>
        <v>1170000</v>
      </c>
      <c r="AE89" s="388">
        <v>0</v>
      </c>
      <c r="AF89" s="388">
        <v>0</v>
      </c>
      <c r="AG89" s="388">
        <f t="shared" si="57"/>
        <v>0</v>
      </c>
      <c r="AH89" s="388">
        <f>1169990</f>
        <v>1169990</v>
      </c>
      <c r="AI89" s="388">
        <v>0</v>
      </c>
      <c r="AJ89" s="388">
        <f>+AI89+AH89</f>
        <v>1169990</v>
      </c>
      <c r="AK89" s="388">
        <v>0</v>
      </c>
      <c r="AL89" s="388">
        <v>0</v>
      </c>
      <c r="AM89" s="388">
        <f t="shared" si="59"/>
        <v>0</v>
      </c>
      <c r="AN89" s="388">
        <v>0</v>
      </c>
      <c r="AO89" s="388">
        <v>0</v>
      </c>
      <c r="AP89" s="388">
        <f t="shared" si="60"/>
        <v>0</v>
      </c>
      <c r="AQ89" s="388">
        <f>AB89-(AE89--AH89-AK89-AN89)</f>
        <v>10</v>
      </c>
      <c r="AR89" s="388">
        <f t="shared" si="104"/>
        <v>0</v>
      </c>
      <c r="AS89" s="388">
        <f t="shared" si="64"/>
        <v>10</v>
      </c>
      <c r="AT89" s="388">
        <f t="shared" si="105"/>
        <v>7</v>
      </c>
      <c r="AU89" s="388">
        <f t="shared" si="105"/>
        <v>260</v>
      </c>
      <c r="AV89" s="388">
        <v>0</v>
      </c>
      <c r="AW89" s="388">
        <v>0</v>
      </c>
      <c r="AX89" s="388">
        <v>0</v>
      </c>
      <c r="AY89" s="388">
        <v>0</v>
      </c>
      <c r="AZ89" s="388">
        <f t="shared" si="76"/>
        <v>7</v>
      </c>
      <c r="BA89" s="388">
        <f t="shared" si="76"/>
        <v>260</v>
      </c>
    </row>
    <row r="90" spans="1:53" ht="46.5" hidden="1">
      <c r="A90" s="255"/>
      <c r="B90" s="73" t="str">
        <f t="shared" si="61"/>
        <v>124300033003346</v>
      </c>
      <c r="C90" s="37">
        <v>2023</v>
      </c>
      <c r="D90" s="37">
        <v>20</v>
      </c>
      <c r="E90" s="37">
        <v>1</v>
      </c>
      <c r="F90" s="37">
        <v>2</v>
      </c>
      <c r="G90" s="37">
        <v>4</v>
      </c>
      <c r="H90" s="37">
        <v>3000</v>
      </c>
      <c r="I90" s="37">
        <v>3300</v>
      </c>
      <c r="J90" s="37">
        <v>334</v>
      </c>
      <c r="K90" s="407">
        <v>6</v>
      </c>
      <c r="L90" s="407"/>
      <c r="M90" s="387" t="s">
        <v>85</v>
      </c>
      <c r="N90" s="388">
        <f>IFERROR(VLOOKUP($B90,[5]OAX!$B$51:$S$1085,13,0),0)</f>
        <v>0</v>
      </c>
      <c r="O90" s="388">
        <f>IFERROR(VLOOKUP($B90,[5]OAX!$B$51:$S$1085,14,0),0)</f>
        <v>0</v>
      </c>
      <c r="P90" s="388">
        <f t="shared" si="62"/>
        <v>0</v>
      </c>
      <c r="Q90" s="389" t="s">
        <v>80</v>
      </c>
      <c r="R90" s="390">
        <f>IFERROR(VLOOKUP($B90,[5]OAX!$B$51:$S$1085,17,0),0)</f>
        <v>0</v>
      </c>
      <c r="S90" s="390">
        <f>IFERROR(VLOOKUP($B90,[5]OAX!$B$51:$S$1085,18,0),0)</f>
        <v>0</v>
      </c>
      <c r="T90" s="388">
        <v>0</v>
      </c>
      <c r="U90" s="388">
        <v>0</v>
      </c>
      <c r="V90" s="388">
        <v>0</v>
      </c>
      <c r="W90" s="388">
        <v>0</v>
      </c>
      <c r="X90" s="388">
        <v>0</v>
      </c>
      <c r="Y90" s="388">
        <v>0</v>
      </c>
      <c r="Z90" s="388">
        <v>0</v>
      </c>
      <c r="AA90" s="388">
        <v>0</v>
      </c>
      <c r="AB90" s="388">
        <f t="shared" si="103"/>
        <v>0</v>
      </c>
      <c r="AC90" s="388">
        <f t="shared" si="103"/>
        <v>0</v>
      </c>
      <c r="AD90" s="388">
        <f t="shared" si="56"/>
        <v>0</v>
      </c>
      <c r="AE90" s="388">
        <v>0</v>
      </c>
      <c r="AF90" s="388">
        <v>0</v>
      </c>
      <c r="AG90" s="388">
        <f t="shared" si="57"/>
        <v>0</v>
      </c>
      <c r="AH90" s="388">
        <v>0</v>
      </c>
      <c r="AI90" s="388">
        <v>0</v>
      </c>
      <c r="AJ90" s="388">
        <f t="shared" si="58"/>
        <v>0</v>
      </c>
      <c r="AK90" s="388">
        <v>0</v>
      </c>
      <c r="AL90" s="388">
        <v>0</v>
      </c>
      <c r="AM90" s="388">
        <f t="shared" si="59"/>
        <v>0</v>
      </c>
      <c r="AN90" s="388">
        <v>0</v>
      </c>
      <c r="AO90" s="388">
        <v>0</v>
      </c>
      <c r="AP90" s="388">
        <f t="shared" si="60"/>
        <v>0</v>
      </c>
      <c r="AQ90" s="388">
        <f t="shared" si="104"/>
        <v>0</v>
      </c>
      <c r="AR90" s="388">
        <f t="shared" si="104"/>
        <v>0</v>
      </c>
      <c r="AS90" s="388">
        <f t="shared" si="64"/>
        <v>0</v>
      </c>
      <c r="AT90" s="388">
        <f t="shared" si="105"/>
        <v>0</v>
      </c>
      <c r="AU90" s="388">
        <f t="shared" si="105"/>
        <v>0</v>
      </c>
      <c r="AV90" s="388">
        <v>0</v>
      </c>
      <c r="AW90" s="388">
        <v>0</v>
      </c>
      <c r="AX90" s="388">
        <v>0</v>
      </c>
      <c r="AY90" s="388">
        <v>0</v>
      </c>
      <c r="AZ90" s="388">
        <f t="shared" si="76"/>
        <v>0</v>
      </c>
      <c r="BA90" s="388">
        <f t="shared" si="76"/>
        <v>0</v>
      </c>
    </row>
    <row r="91" spans="1:53" ht="24.75" hidden="1">
      <c r="A91" s="255"/>
      <c r="B91" s="73" t="str">
        <f t="shared" si="61"/>
        <v>124300033003347</v>
      </c>
      <c r="C91" s="37">
        <v>2023</v>
      </c>
      <c r="D91" s="37">
        <v>20</v>
      </c>
      <c r="E91" s="37">
        <v>1</v>
      </c>
      <c r="F91" s="37">
        <v>2</v>
      </c>
      <c r="G91" s="37">
        <v>4</v>
      </c>
      <c r="H91" s="37">
        <v>3000</v>
      </c>
      <c r="I91" s="37">
        <v>3300</v>
      </c>
      <c r="J91" s="37">
        <v>334</v>
      </c>
      <c r="K91" s="407">
        <v>7</v>
      </c>
      <c r="L91" s="407"/>
      <c r="M91" s="387" t="s">
        <v>86</v>
      </c>
      <c r="N91" s="388">
        <f>IFERROR(VLOOKUP($B91,[5]OAX!$B$51:$S$1085,13,0),0)</f>
        <v>0</v>
      </c>
      <c r="O91" s="388">
        <f>IFERROR(VLOOKUP($B91,[5]OAX!$B$51:$S$1085,14,0),0)</f>
        <v>0</v>
      </c>
      <c r="P91" s="388">
        <f t="shared" si="62"/>
        <v>0</v>
      </c>
      <c r="Q91" s="389" t="s">
        <v>80</v>
      </c>
      <c r="R91" s="390">
        <f>IFERROR(VLOOKUP($B91,[5]OAX!$B$51:$S$1085,17,0),0)</f>
        <v>0</v>
      </c>
      <c r="S91" s="390">
        <f>IFERROR(VLOOKUP($B91,[5]OAX!$B$51:$S$1085,18,0),0)</f>
        <v>0</v>
      </c>
      <c r="T91" s="388">
        <v>0</v>
      </c>
      <c r="U91" s="388">
        <v>0</v>
      </c>
      <c r="V91" s="388">
        <v>0</v>
      </c>
      <c r="W91" s="388">
        <v>0</v>
      </c>
      <c r="X91" s="388">
        <v>0</v>
      </c>
      <c r="Y91" s="388">
        <v>0</v>
      </c>
      <c r="Z91" s="388">
        <v>0</v>
      </c>
      <c r="AA91" s="388">
        <v>0</v>
      </c>
      <c r="AB91" s="388">
        <f t="shared" si="103"/>
        <v>0</v>
      </c>
      <c r="AC91" s="388">
        <f t="shared" si="103"/>
        <v>0</v>
      </c>
      <c r="AD91" s="388">
        <f t="shared" si="56"/>
        <v>0</v>
      </c>
      <c r="AE91" s="388">
        <v>0</v>
      </c>
      <c r="AF91" s="388">
        <v>0</v>
      </c>
      <c r="AG91" s="388">
        <f t="shared" si="57"/>
        <v>0</v>
      </c>
      <c r="AH91" s="388">
        <v>0</v>
      </c>
      <c r="AI91" s="388">
        <v>0</v>
      </c>
      <c r="AJ91" s="388">
        <f t="shared" si="58"/>
        <v>0</v>
      </c>
      <c r="AK91" s="388">
        <v>0</v>
      </c>
      <c r="AL91" s="388">
        <v>0</v>
      </c>
      <c r="AM91" s="388">
        <f t="shared" si="59"/>
        <v>0</v>
      </c>
      <c r="AN91" s="388">
        <v>0</v>
      </c>
      <c r="AO91" s="388">
        <v>0</v>
      </c>
      <c r="AP91" s="388">
        <f t="shared" si="60"/>
        <v>0</v>
      </c>
      <c r="AQ91" s="388">
        <f t="shared" si="104"/>
        <v>0</v>
      </c>
      <c r="AR91" s="388">
        <f t="shared" si="104"/>
        <v>0</v>
      </c>
      <c r="AS91" s="388">
        <f t="shared" si="64"/>
        <v>0</v>
      </c>
      <c r="AT91" s="388">
        <f t="shared" si="105"/>
        <v>0</v>
      </c>
      <c r="AU91" s="388">
        <f t="shared" si="105"/>
        <v>0</v>
      </c>
      <c r="AV91" s="388">
        <v>0</v>
      </c>
      <c r="AW91" s="388">
        <v>0</v>
      </c>
      <c r="AX91" s="388">
        <v>0</v>
      </c>
      <c r="AY91" s="388">
        <v>0</v>
      </c>
      <c r="AZ91" s="388">
        <f t="shared" si="76"/>
        <v>0</v>
      </c>
      <c r="BA91" s="388">
        <f t="shared" si="76"/>
        <v>0</v>
      </c>
    </row>
    <row r="92" spans="1:53" ht="24.75" hidden="1">
      <c r="A92" s="255"/>
      <c r="B92" s="73" t="str">
        <f t="shared" si="61"/>
        <v>124300033003348</v>
      </c>
      <c r="C92" s="37">
        <v>2023</v>
      </c>
      <c r="D92" s="37">
        <v>20</v>
      </c>
      <c r="E92" s="37">
        <v>1</v>
      </c>
      <c r="F92" s="37">
        <v>2</v>
      </c>
      <c r="G92" s="37">
        <v>4</v>
      </c>
      <c r="H92" s="37">
        <v>3000</v>
      </c>
      <c r="I92" s="37">
        <v>3300</v>
      </c>
      <c r="J92" s="37">
        <v>334</v>
      </c>
      <c r="K92" s="407">
        <v>8</v>
      </c>
      <c r="L92" s="407"/>
      <c r="M92" s="387" t="s">
        <v>87</v>
      </c>
      <c r="N92" s="388">
        <f>IFERROR(VLOOKUP($B92,[5]OAX!$B$51:$S$1085,13,0),0)</f>
        <v>0</v>
      </c>
      <c r="O92" s="388">
        <f>IFERROR(VLOOKUP($B92,[5]OAX!$B$51:$S$1085,14,0),0)</f>
        <v>0</v>
      </c>
      <c r="P92" s="388">
        <f t="shared" si="62"/>
        <v>0</v>
      </c>
      <c r="Q92" s="389" t="s">
        <v>80</v>
      </c>
      <c r="R92" s="390">
        <f>IFERROR(VLOOKUP($B92,[5]OAX!$B$51:$S$1085,17,0),0)</f>
        <v>0</v>
      </c>
      <c r="S92" s="390">
        <f>IFERROR(VLOOKUP($B92,[5]OAX!$B$51:$S$1085,18,0),0)</f>
        <v>0</v>
      </c>
      <c r="T92" s="388">
        <v>0</v>
      </c>
      <c r="U92" s="388">
        <v>0</v>
      </c>
      <c r="V92" s="388">
        <v>0</v>
      </c>
      <c r="W92" s="388">
        <v>0</v>
      </c>
      <c r="X92" s="388">
        <v>0</v>
      </c>
      <c r="Y92" s="388">
        <v>0</v>
      </c>
      <c r="Z92" s="388">
        <v>0</v>
      </c>
      <c r="AA92" s="388">
        <v>0</v>
      </c>
      <c r="AB92" s="388">
        <f t="shared" si="103"/>
        <v>0</v>
      </c>
      <c r="AC92" s="388">
        <f t="shared" si="103"/>
        <v>0</v>
      </c>
      <c r="AD92" s="388">
        <f t="shared" si="56"/>
        <v>0</v>
      </c>
      <c r="AE92" s="388">
        <v>0</v>
      </c>
      <c r="AF92" s="388">
        <v>0</v>
      </c>
      <c r="AG92" s="388">
        <f t="shared" si="57"/>
        <v>0</v>
      </c>
      <c r="AH92" s="388">
        <v>0</v>
      </c>
      <c r="AI92" s="388">
        <v>0</v>
      </c>
      <c r="AJ92" s="388">
        <f t="shared" si="58"/>
        <v>0</v>
      </c>
      <c r="AK92" s="388">
        <v>0</v>
      </c>
      <c r="AL92" s="388">
        <v>0</v>
      </c>
      <c r="AM92" s="388">
        <f t="shared" si="59"/>
        <v>0</v>
      </c>
      <c r="AN92" s="388">
        <v>0</v>
      </c>
      <c r="AO92" s="388">
        <v>0</v>
      </c>
      <c r="AP92" s="388">
        <f t="shared" si="60"/>
        <v>0</v>
      </c>
      <c r="AQ92" s="388">
        <f t="shared" si="104"/>
        <v>0</v>
      </c>
      <c r="AR92" s="388">
        <f t="shared" si="104"/>
        <v>0</v>
      </c>
      <c r="AS92" s="388">
        <f t="shared" si="64"/>
        <v>0</v>
      </c>
      <c r="AT92" s="388">
        <f t="shared" si="105"/>
        <v>0</v>
      </c>
      <c r="AU92" s="388">
        <f t="shared" si="105"/>
        <v>0</v>
      </c>
      <c r="AV92" s="388">
        <v>0</v>
      </c>
      <c r="AW92" s="388">
        <v>0</v>
      </c>
      <c r="AX92" s="388">
        <v>0</v>
      </c>
      <c r="AY92" s="388">
        <v>0</v>
      </c>
      <c r="AZ92" s="388">
        <f t="shared" si="76"/>
        <v>0</v>
      </c>
      <c r="BA92" s="388">
        <f t="shared" si="76"/>
        <v>0</v>
      </c>
    </row>
    <row r="93" spans="1:53" ht="24.75" hidden="1">
      <c r="A93" s="255"/>
      <c r="B93" s="73" t="str">
        <f t="shared" si="61"/>
        <v>124300033003349</v>
      </c>
      <c r="C93" s="37">
        <v>2023</v>
      </c>
      <c r="D93" s="37">
        <v>20</v>
      </c>
      <c r="E93" s="37">
        <v>1</v>
      </c>
      <c r="F93" s="37">
        <v>2</v>
      </c>
      <c r="G93" s="37">
        <v>4</v>
      </c>
      <c r="H93" s="37">
        <v>3000</v>
      </c>
      <c r="I93" s="37">
        <v>3300</v>
      </c>
      <c r="J93" s="37">
        <v>334</v>
      </c>
      <c r="K93" s="407">
        <v>9</v>
      </c>
      <c r="L93" s="407"/>
      <c r="M93" s="387" t="s">
        <v>88</v>
      </c>
      <c r="N93" s="388">
        <f>IFERROR(VLOOKUP($B93,[5]OAX!$B$51:$S$1085,13,0),0)</f>
        <v>0</v>
      </c>
      <c r="O93" s="388">
        <f>IFERROR(VLOOKUP($B93,[5]OAX!$B$51:$S$1085,14,0),0)</f>
        <v>0</v>
      </c>
      <c r="P93" s="388">
        <f t="shared" si="62"/>
        <v>0</v>
      </c>
      <c r="Q93" s="389" t="s">
        <v>80</v>
      </c>
      <c r="R93" s="390">
        <f>IFERROR(VLOOKUP($B93,[5]OAX!$B$51:$S$1085,17,0),0)</f>
        <v>0</v>
      </c>
      <c r="S93" s="390">
        <f>IFERROR(VLOOKUP($B93,[5]OAX!$B$51:$S$1085,18,0),0)</f>
        <v>0</v>
      </c>
      <c r="T93" s="388">
        <v>0</v>
      </c>
      <c r="U93" s="388">
        <v>0</v>
      </c>
      <c r="V93" s="388">
        <v>0</v>
      </c>
      <c r="W93" s="388">
        <v>0</v>
      </c>
      <c r="X93" s="388">
        <v>0</v>
      </c>
      <c r="Y93" s="388">
        <v>0</v>
      </c>
      <c r="Z93" s="388">
        <v>0</v>
      </c>
      <c r="AA93" s="388">
        <v>0</v>
      </c>
      <c r="AB93" s="388">
        <f t="shared" si="103"/>
        <v>0</v>
      </c>
      <c r="AC93" s="388">
        <f t="shared" si="103"/>
        <v>0</v>
      </c>
      <c r="AD93" s="388">
        <f t="shared" si="56"/>
        <v>0</v>
      </c>
      <c r="AE93" s="388">
        <v>0</v>
      </c>
      <c r="AF93" s="388">
        <v>0</v>
      </c>
      <c r="AG93" s="388">
        <f t="shared" si="57"/>
        <v>0</v>
      </c>
      <c r="AH93" s="388">
        <v>0</v>
      </c>
      <c r="AI93" s="388">
        <v>0</v>
      </c>
      <c r="AJ93" s="388">
        <f t="shared" si="58"/>
        <v>0</v>
      </c>
      <c r="AK93" s="388">
        <v>0</v>
      </c>
      <c r="AL93" s="388">
        <v>0</v>
      </c>
      <c r="AM93" s="388">
        <f t="shared" si="59"/>
        <v>0</v>
      </c>
      <c r="AN93" s="388">
        <v>0</v>
      </c>
      <c r="AO93" s="388">
        <v>0</v>
      </c>
      <c r="AP93" s="388">
        <f t="shared" si="60"/>
        <v>0</v>
      </c>
      <c r="AQ93" s="388">
        <f t="shared" si="104"/>
        <v>0</v>
      </c>
      <c r="AR93" s="388">
        <f t="shared" si="104"/>
        <v>0</v>
      </c>
      <c r="AS93" s="388">
        <f t="shared" si="64"/>
        <v>0</v>
      </c>
      <c r="AT93" s="388">
        <f t="shared" si="105"/>
        <v>0</v>
      </c>
      <c r="AU93" s="388">
        <f t="shared" si="105"/>
        <v>0</v>
      </c>
      <c r="AV93" s="388">
        <v>0</v>
      </c>
      <c r="AW93" s="388">
        <v>0</v>
      </c>
      <c r="AX93" s="388">
        <v>0</v>
      </c>
      <c r="AY93" s="388">
        <v>0</v>
      </c>
      <c r="AZ93" s="388">
        <f t="shared" si="76"/>
        <v>0</v>
      </c>
      <c r="BA93" s="388">
        <f t="shared" si="76"/>
        <v>0</v>
      </c>
    </row>
    <row r="94" spans="1:53" ht="46.5" hidden="1">
      <c r="A94" s="255"/>
      <c r="B94" s="73" t="str">
        <f t="shared" si="61"/>
        <v>1243000330033410</v>
      </c>
      <c r="C94" s="37">
        <v>2023</v>
      </c>
      <c r="D94" s="37">
        <v>20</v>
      </c>
      <c r="E94" s="37">
        <v>1</v>
      </c>
      <c r="F94" s="37">
        <v>2</v>
      </c>
      <c r="G94" s="37">
        <v>4</v>
      </c>
      <c r="H94" s="37">
        <v>3000</v>
      </c>
      <c r="I94" s="37">
        <v>3300</v>
      </c>
      <c r="J94" s="37">
        <v>334</v>
      </c>
      <c r="K94" s="407">
        <v>10</v>
      </c>
      <c r="L94" s="407"/>
      <c r="M94" s="387" t="s">
        <v>89</v>
      </c>
      <c r="N94" s="388">
        <f>IFERROR(VLOOKUP($B94,[5]OAX!$B$51:$S$1085,13,0),0)</f>
        <v>0</v>
      </c>
      <c r="O94" s="388">
        <f>IFERROR(VLOOKUP($B94,[5]OAX!$B$51:$S$1085,14,0),0)</f>
        <v>0</v>
      </c>
      <c r="P94" s="388">
        <f t="shared" si="62"/>
        <v>0</v>
      </c>
      <c r="Q94" s="389" t="s">
        <v>80</v>
      </c>
      <c r="R94" s="390">
        <f>IFERROR(VLOOKUP($B94,[5]OAX!$B$51:$S$1085,17,0),0)</f>
        <v>0</v>
      </c>
      <c r="S94" s="390">
        <f>IFERROR(VLOOKUP($B94,[5]OAX!$B$51:$S$1085,18,0),0)</f>
        <v>0</v>
      </c>
      <c r="T94" s="388">
        <v>0</v>
      </c>
      <c r="U94" s="388">
        <v>0</v>
      </c>
      <c r="V94" s="388">
        <v>0</v>
      </c>
      <c r="W94" s="388">
        <v>0</v>
      </c>
      <c r="X94" s="388">
        <v>0</v>
      </c>
      <c r="Y94" s="388">
        <v>0</v>
      </c>
      <c r="Z94" s="388">
        <v>0</v>
      </c>
      <c r="AA94" s="388">
        <v>0</v>
      </c>
      <c r="AB94" s="388">
        <f t="shared" si="103"/>
        <v>0</v>
      </c>
      <c r="AC94" s="388">
        <f t="shared" si="103"/>
        <v>0</v>
      </c>
      <c r="AD94" s="388">
        <f t="shared" si="56"/>
        <v>0</v>
      </c>
      <c r="AE94" s="388">
        <v>0</v>
      </c>
      <c r="AF94" s="388">
        <v>0</v>
      </c>
      <c r="AG94" s="388">
        <f t="shared" si="57"/>
        <v>0</v>
      </c>
      <c r="AH94" s="388">
        <v>0</v>
      </c>
      <c r="AI94" s="388">
        <v>0</v>
      </c>
      <c r="AJ94" s="388">
        <f t="shared" si="58"/>
        <v>0</v>
      </c>
      <c r="AK94" s="388">
        <v>0</v>
      </c>
      <c r="AL94" s="388">
        <v>0</v>
      </c>
      <c r="AM94" s="388">
        <f t="shared" si="59"/>
        <v>0</v>
      </c>
      <c r="AN94" s="388">
        <v>0</v>
      </c>
      <c r="AO94" s="388">
        <v>0</v>
      </c>
      <c r="AP94" s="388">
        <f t="shared" si="60"/>
        <v>0</v>
      </c>
      <c r="AQ94" s="388">
        <f t="shared" si="104"/>
        <v>0</v>
      </c>
      <c r="AR94" s="388">
        <f t="shared" si="104"/>
        <v>0</v>
      </c>
      <c r="AS94" s="388">
        <f t="shared" si="64"/>
        <v>0</v>
      </c>
      <c r="AT94" s="388">
        <f t="shared" si="105"/>
        <v>0</v>
      </c>
      <c r="AU94" s="388">
        <f t="shared" si="105"/>
        <v>0</v>
      </c>
      <c r="AV94" s="388">
        <v>0</v>
      </c>
      <c r="AW94" s="388">
        <v>0</v>
      </c>
      <c r="AX94" s="388">
        <v>0</v>
      </c>
      <c r="AY94" s="388">
        <v>0</v>
      </c>
      <c r="AZ94" s="388">
        <f t="shared" si="76"/>
        <v>0</v>
      </c>
      <c r="BA94" s="388">
        <f t="shared" si="76"/>
        <v>0</v>
      </c>
    </row>
    <row r="95" spans="1:53" ht="24.75" hidden="1">
      <c r="A95" s="255"/>
      <c r="B95" s="73" t="str">
        <f t="shared" si="61"/>
        <v>1243000330033411</v>
      </c>
      <c r="C95" s="37">
        <v>2023</v>
      </c>
      <c r="D95" s="37">
        <v>20</v>
      </c>
      <c r="E95" s="37">
        <v>1</v>
      </c>
      <c r="F95" s="37">
        <v>2</v>
      </c>
      <c r="G95" s="37">
        <v>4</v>
      </c>
      <c r="H95" s="37">
        <v>3000</v>
      </c>
      <c r="I95" s="37">
        <v>3300</v>
      </c>
      <c r="J95" s="37">
        <v>334</v>
      </c>
      <c r="K95" s="407">
        <v>11</v>
      </c>
      <c r="L95" s="407"/>
      <c r="M95" s="387" t="s">
        <v>90</v>
      </c>
      <c r="N95" s="388">
        <f>IFERROR(VLOOKUP($B95,[5]OAX!$B$51:$S$1085,13,0),0)</f>
        <v>0</v>
      </c>
      <c r="O95" s="388">
        <f>IFERROR(VLOOKUP($B95,[5]OAX!$B$51:$S$1085,14,0),0)</f>
        <v>0</v>
      </c>
      <c r="P95" s="388">
        <f t="shared" si="62"/>
        <v>0</v>
      </c>
      <c r="Q95" s="389" t="s">
        <v>80</v>
      </c>
      <c r="R95" s="390">
        <f>IFERROR(VLOOKUP($B95,[5]OAX!$B$51:$S$1085,17,0),0)</f>
        <v>0</v>
      </c>
      <c r="S95" s="390">
        <f>IFERROR(VLOOKUP($B95,[5]OAX!$B$51:$S$1085,18,0),0)</f>
        <v>0</v>
      </c>
      <c r="T95" s="388">
        <v>0</v>
      </c>
      <c r="U95" s="388">
        <v>0</v>
      </c>
      <c r="V95" s="388">
        <v>0</v>
      </c>
      <c r="W95" s="388">
        <v>0</v>
      </c>
      <c r="X95" s="388">
        <v>0</v>
      </c>
      <c r="Y95" s="388">
        <v>0</v>
      </c>
      <c r="Z95" s="388">
        <v>0</v>
      </c>
      <c r="AA95" s="388">
        <v>0</v>
      </c>
      <c r="AB95" s="388">
        <f t="shared" si="103"/>
        <v>0</v>
      </c>
      <c r="AC95" s="388">
        <f t="shared" si="103"/>
        <v>0</v>
      </c>
      <c r="AD95" s="388">
        <f t="shared" si="56"/>
        <v>0</v>
      </c>
      <c r="AE95" s="388">
        <v>0</v>
      </c>
      <c r="AF95" s="388">
        <v>0</v>
      </c>
      <c r="AG95" s="388">
        <f t="shared" si="57"/>
        <v>0</v>
      </c>
      <c r="AH95" s="388">
        <v>0</v>
      </c>
      <c r="AI95" s="388">
        <v>0</v>
      </c>
      <c r="AJ95" s="388">
        <f t="shared" si="58"/>
        <v>0</v>
      </c>
      <c r="AK95" s="388">
        <v>0</v>
      </c>
      <c r="AL95" s="388">
        <v>0</v>
      </c>
      <c r="AM95" s="388">
        <f t="shared" si="59"/>
        <v>0</v>
      </c>
      <c r="AN95" s="388">
        <v>0</v>
      </c>
      <c r="AO95" s="388">
        <v>0</v>
      </c>
      <c r="AP95" s="388">
        <f t="shared" si="60"/>
        <v>0</v>
      </c>
      <c r="AQ95" s="388">
        <f t="shared" si="104"/>
        <v>0</v>
      </c>
      <c r="AR95" s="388">
        <f t="shared" si="104"/>
        <v>0</v>
      </c>
      <c r="AS95" s="388">
        <f t="shared" si="64"/>
        <v>0</v>
      </c>
      <c r="AT95" s="388">
        <f t="shared" si="105"/>
        <v>0</v>
      </c>
      <c r="AU95" s="388">
        <f t="shared" si="105"/>
        <v>0</v>
      </c>
      <c r="AV95" s="388">
        <v>0</v>
      </c>
      <c r="AW95" s="388">
        <v>0</v>
      </c>
      <c r="AX95" s="388">
        <v>0</v>
      </c>
      <c r="AY95" s="388">
        <v>0</v>
      </c>
      <c r="AZ95" s="388">
        <f t="shared" si="76"/>
        <v>0</v>
      </c>
      <c r="BA95" s="388">
        <f t="shared" si="76"/>
        <v>0</v>
      </c>
    </row>
    <row r="96" spans="1:53" ht="24.75" hidden="1">
      <c r="A96" s="255"/>
      <c r="B96" s="73" t="str">
        <f t="shared" si="61"/>
        <v>1243000330033412</v>
      </c>
      <c r="C96" s="37">
        <v>2023</v>
      </c>
      <c r="D96" s="37">
        <v>20</v>
      </c>
      <c r="E96" s="37">
        <v>1</v>
      </c>
      <c r="F96" s="37">
        <v>2</v>
      </c>
      <c r="G96" s="37">
        <v>4</v>
      </c>
      <c r="H96" s="37">
        <v>3000</v>
      </c>
      <c r="I96" s="37">
        <v>3300</v>
      </c>
      <c r="J96" s="37">
        <v>334</v>
      </c>
      <c r="K96" s="407">
        <v>12</v>
      </c>
      <c r="L96" s="407"/>
      <c r="M96" s="387" t="s">
        <v>91</v>
      </c>
      <c r="N96" s="388">
        <f>IFERROR(VLOOKUP($B96,[5]OAX!$B$51:$S$1085,13,0),0)</f>
        <v>0</v>
      </c>
      <c r="O96" s="388">
        <f>IFERROR(VLOOKUP($B96,[5]OAX!$B$51:$S$1085,14,0),0)</f>
        <v>0</v>
      </c>
      <c r="P96" s="388">
        <f t="shared" si="62"/>
        <v>0</v>
      </c>
      <c r="Q96" s="389" t="s">
        <v>80</v>
      </c>
      <c r="R96" s="390">
        <f>IFERROR(VLOOKUP($B96,[5]OAX!$B$51:$S$1085,17,0),0)</f>
        <v>0</v>
      </c>
      <c r="S96" s="390">
        <f>IFERROR(VLOOKUP($B96,[5]OAX!$B$51:$S$1085,18,0),0)</f>
        <v>0</v>
      </c>
      <c r="T96" s="388">
        <v>0</v>
      </c>
      <c r="U96" s="388">
        <v>0</v>
      </c>
      <c r="V96" s="388">
        <v>0</v>
      </c>
      <c r="W96" s="388">
        <v>0</v>
      </c>
      <c r="X96" s="388">
        <v>0</v>
      </c>
      <c r="Y96" s="388">
        <v>0</v>
      </c>
      <c r="Z96" s="388">
        <v>0</v>
      </c>
      <c r="AA96" s="388">
        <v>0</v>
      </c>
      <c r="AB96" s="388">
        <f t="shared" si="103"/>
        <v>0</v>
      </c>
      <c r="AC96" s="388">
        <f t="shared" si="103"/>
        <v>0</v>
      </c>
      <c r="AD96" s="388">
        <f t="shared" si="56"/>
        <v>0</v>
      </c>
      <c r="AE96" s="388">
        <v>0</v>
      </c>
      <c r="AF96" s="388">
        <v>0</v>
      </c>
      <c r="AG96" s="388">
        <f t="shared" si="57"/>
        <v>0</v>
      </c>
      <c r="AH96" s="388">
        <v>0</v>
      </c>
      <c r="AI96" s="388">
        <v>0</v>
      </c>
      <c r="AJ96" s="388">
        <f t="shared" si="58"/>
        <v>0</v>
      </c>
      <c r="AK96" s="388">
        <v>0</v>
      </c>
      <c r="AL96" s="388">
        <v>0</v>
      </c>
      <c r="AM96" s="388">
        <f t="shared" si="59"/>
        <v>0</v>
      </c>
      <c r="AN96" s="388">
        <v>0</v>
      </c>
      <c r="AO96" s="388">
        <v>0</v>
      </c>
      <c r="AP96" s="388">
        <f t="shared" si="60"/>
        <v>0</v>
      </c>
      <c r="AQ96" s="388">
        <f t="shared" si="104"/>
        <v>0</v>
      </c>
      <c r="AR96" s="388">
        <f t="shared" si="104"/>
        <v>0</v>
      </c>
      <c r="AS96" s="388">
        <f t="shared" si="64"/>
        <v>0</v>
      </c>
      <c r="AT96" s="388">
        <f t="shared" si="105"/>
        <v>0</v>
      </c>
      <c r="AU96" s="388">
        <f t="shared" si="105"/>
        <v>0</v>
      </c>
      <c r="AV96" s="388">
        <v>0</v>
      </c>
      <c r="AW96" s="388">
        <v>0</v>
      </c>
      <c r="AX96" s="388">
        <v>0</v>
      </c>
      <c r="AY96" s="388">
        <v>0</v>
      </c>
      <c r="AZ96" s="388">
        <f t="shared" si="76"/>
        <v>0</v>
      </c>
      <c r="BA96" s="388">
        <f t="shared" si="76"/>
        <v>0</v>
      </c>
    </row>
    <row r="97" spans="1:53" ht="24.75" hidden="1">
      <c r="A97" s="255"/>
      <c r="B97" s="73" t="str">
        <f t="shared" si="61"/>
        <v>1243000330033413</v>
      </c>
      <c r="C97" s="37">
        <v>2023</v>
      </c>
      <c r="D97" s="37">
        <v>20</v>
      </c>
      <c r="E97" s="37">
        <v>1</v>
      </c>
      <c r="F97" s="37">
        <v>2</v>
      </c>
      <c r="G97" s="37">
        <v>4</v>
      </c>
      <c r="H97" s="37">
        <v>3000</v>
      </c>
      <c r="I97" s="37">
        <v>3300</v>
      </c>
      <c r="J97" s="37">
        <v>334</v>
      </c>
      <c r="K97" s="407">
        <v>13</v>
      </c>
      <c r="L97" s="407"/>
      <c r="M97" s="387" t="s">
        <v>92</v>
      </c>
      <c r="N97" s="388">
        <f>IFERROR(VLOOKUP($B97,[5]OAX!$B$51:$S$1085,13,0),0)</f>
        <v>0</v>
      </c>
      <c r="O97" s="388">
        <f>IFERROR(VLOOKUP($B97,[5]OAX!$B$51:$S$1085,14,0),0)</f>
        <v>0</v>
      </c>
      <c r="P97" s="388">
        <f t="shared" si="62"/>
        <v>0</v>
      </c>
      <c r="Q97" s="389" t="s">
        <v>80</v>
      </c>
      <c r="R97" s="390">
        <f>IFERROR(VLOOKUP($B97,[5]OAX!$B$51:$S$1085,17,0),0)</f>
        <v>0</v>
      </c>
      <c r="S97" s="390">
        <f>IFERROR(VLOOKUP($B97,[5]OAX!$B$51:$S$1085,18,0),0)</f>
        <v>0</v>
      </c>
      <c r="T97" s="388">
        <v>0</v>
      </c>
      <c r="U97" s="388">
        <v>0</v>
      </c>
      <c r="V97" s="388">
        <v>0</v>
      </c>
      <c r="W97" s="388">
        <v>0</v>
      </c>
      <c r="X97" s="388">
        <v>0</v>
      </c>
      <c r="Y97" s="388">
        <v>0</v>
      </c>
      <c r="Z97" s="388">
        <v>0</v>
      </c>
      <c r="AA97" s="388">
        <v>0</v>
      </c>
      <c r="AB97" s="388">
        <f t="shared" si="103"/>
        <v>0</v>
      </c>
      <c r="AC97" s="388">
        <f t="shared" si="103"/>
        <v>0</v>
      </c>
      <c r="AD97" s="388">
        <f t="shared" si="56"/>
        <v>0</v>
      </c>
      <c r="AE97" s="388">
        <v>0</v>
      </c>
      <c r="AF97" s="388">
        <v>0</v>
      </c>
      <c r="AG97" s="388">
        <f t="shared" si="57"/>
        <v>0</v>
      </c>
      <c r="AH97" s="388">
        <v>0</v>
      </c>
      <c r="AI97" s="388">
        <v>0</v>
      </c>
      <c r="AJ97" s="388">
        <f t="shared" si="58"/>
        <v>0</v>
      </c>
      <c r="AK97" s="388">
        <v>0</v>
      </c>
      <c r="AL97" s="388">
        <v>0</v>
      </c>
      <c r="AM97" s="388">
        <f t="shared" si="59"/>
        <v>0</v>
      </c>
      <c r="AN97" s="388">
        <v>0</v>
      </c>
      <c r="AO97" s="388">
        <v>0</v>
      </c>
      <c r="AP97" s="388">
        <f t="shared" si="60"/>
        <v>0</v>
      </c>
      <c r="AQ97" s="388">
        <f t="shared" si="104"/>
        <v>0</v>
      </c>
      <c r="AR97" s="388">
        <f t="shared" si="104"/>
        <v>0</v>
      </c>
      <c r="AS97" s="388">
        <f t="shared" si="64"/>
        <v>0</v>
      </c>
      <c r="AT97" s="388">
        <f t="shared" si="105"/>
        <v>0</v>
      </c>
      <c r="AU97" s="388">
        <f t="shared" si="105"/>
        <v>0</v>
      </c>
      <c r="AV97" s="388">
        <v>0</v>
      </c>
      <c r="AW97" s="388">
        <v>0</v>
      </c>
      <c r="AX97" s="388">
        <v>0</v>
      </c>
      <c r="AY97" s="388">
        <v>0</v>
      </c>
      <c r="AZ97" s="388">
        <f t="shared" si="76"/>
        <v>0</v>
      </c>
      <c r="BA97" s="388">
        <f t="shared" si="76"/>
        <v>0</v>
      </c>
    </row>
    <row r="98" spans="1:53" ht="24.75" hidden="1">
      <c r="A98" s="255"/>
      <c r="B98" s="73" t="str">
        <f t="shared" si="61"/>
        <v>1243000330033414</v>
      </c>
      <c r="C98" s="37">
        <v>2023</v>
      </c>
      <c r="D98" s="37">
        <v>20</v>
      </c>
      <c r="E98" s="37">
        <v>1</v>
      </c>
      <c r="F98" s="37">
        <v>2</v>
      </c>
      <c r="G98" s="37">
        <v>4</v>
      </c>
      <c r="H98" s="37">
        <v>3000</v>
      </c>
      <c r="I98" s="37">
        <v>3300</v>
      </c>
      <c r="J98" s="37">
        <v>334</v>
      </c>
      <c r="K98" s="407">
        <v>14</v>
      </c>
      <c r="L98" s="407"/>
      <c r="M98" s="387" t="s">
        <v>93</v>
      </c>
      <c r="N98" s="388">
        <f>IFERROR(VLOOKUP($B98,[5]OAX!$B$51:$S$1085,13,0),0)</f>
        <v>0</v>
      </c>
      <c r="O98" s="388">
        <f>IFERROR(VLOOKUP($B98,[5]OAX!$B$51:$S$1085,14,0),0)</f>
        <v>0</v>
      </c>
      <c r="P98" s="388">
        <f t="shared" si="62"/>
        <v>0</v>
      </c>
      <c r="Q98" s="389" t="s">
        <v>80</v>
      </c>
      <c r="R98" s="390">
        <f>IFERROR(VLOOKUP($B98,[5]OAX!$B$51:$S$1085,17,0),0)</f>
        <v>0</v>
      </c>
      <c r="S98" s="390">
        <f>IFERROR(VLOOKUP($B98,[5]OAX!$B$51:$S$1085,18,0),0)</f>
        <v>0</v>
      </c>
      <c r="T98" s="388">
        <v>0</v>
      </c>
      <c r="U98" s="388">
        <v>0</v>
      </c>
      <c r="V98" s="388">
        <v>0</v>
      </c>
      <c r="W98" s="388">
        <v>0</v>
      </c>
      <c r="X98" s="388">
        <v>0</v>
      </c>
      <c r="Y98" s="388">
        <v>0</v>
      </c>
      <c r="Z98" s="388">
        <v>0</v>
      </c>
      <c r="AA98" s="388">
        <v>0</v>
      </c>
      <c r="AB98" s="388">
        <f t="shared" si="103"/>
        <v>0</v>
      </c>
      <c r="AC98" s="388">
        <f t="shared" si="103"/>
        <v>0</v>
      </c>
      <c r="AD98" s="388">
        <f t="shared" si="56"/>
        <v>0</v>
      </c>
      <c r="AE98" s="388">
        <v>0</v>
      </c>
      <c r="AF98" s="388">
        <v>0</v>
      </c>
      <c r="AG98" s="388">
        <f t="shared" si="57"/>
        <v>0</v>
      </c>
      <c r="AH98" s="388">
        <v>0</v>
      </c>
      <c r="AI98" s="388">
        <v>0</v>
      </c>
      <c r="AJ98" s="388">
        <f t="shared" si="58"/>
        <v>0</v>
      </c>
      <c r="AK98" s="388">
        <v>0</v>
      </c>
      <c r="AL98" s="388">
        <v>0</v>
      </c>
      <c r="AM98" s="388">
        <f t="shared" si="59"/>
        <v>0</v>
      </c>
      <c r="AN98" s="388">
        <v>0</v>
      </c>
      <c r="AO98" s="388">
        <v>0</v>
      </c>
      <c r="AP98" s="388">
        <f t="shared" si="60"/>
        <v>0</v>
      </c>
      <c r="AQ98" s="388">
        <f t="shared" si="104"/>
        <v>0</v>
      </c>
      <c r="AR98" s="388">
        <f t="shared" si="104"/>
        <v>0</v>
      </c>
      <c r="AS98" s="388">
        <f t="shared" si="64"/>
        <v>0</v>
      </c>
      <c r="AT98" s="388">
        <f t="shared" si="105"/>
        <v>0</v>
      </c>
      <c r="AU98" s="388">
        <f t="shared" si="105"/>
        <v>0</v>
      </c>
      <c r="AV98" s="388">
        <v>0</v>
      </c>
      <c r="AW98" s="388">
        <v>0</v>
      </c>
      <c r="AX98" s="388">
        <v>0</v>
      </c>
      <c r="AY98" s="388">
        <v>0</v>
      </c>
      <c r="AZ98" s="388">
        <f t="shared" si="76"/>
        <v>0</v>
      </c>
      <c r="BA98" s="388">
        <f t="shared" si="76"/>
        <v>0</v>
      </c>
    </row>
    <row r="99" spans="1:53" ht="24.75" hidden="1">
      <c r="A99" s="255"/>
      <c r="B99" s="73" t="str">
        <f t="shared" si="61"/>
        <v>1243000330033415</v>
      </c>
      <c r="C99" s="37">
        <v>2023</v>
      </c>
      <c r="D99" s="37">
        <v>20</v>
      </c>
      <c r="E99" s="37">
        <v>1</v>
      </c>
      <c r="F99" s="37">
        <v>2</v>
      </c>
      <c r="G99" s="37">
        <v>4</v>
      </c>
      <c r="H99" s="37">
        <v>3000</v>
      </c>
      <c r="I99" s="37">
        <v>3300</v>
      </c>
      <c r="J99" s="37">
        <v>334</v>
      </c>
      <c r="K99" s="407">
        <v>15</v>
      </c>
      <c r="L99" s="407"/>
      <c r="M99" s="387" t="s">
        <v>94</v>
      </c>
      <c r="N99" s="388">
        <f>IFERROR(VLOOKUP($B99,[5]OAX!$B$51:$S$1085,13,0),0)</f>
        <v>0</v>
      </c>
      <c r="O99" s="388">
        <f>IFERROR(VLOOKUP($B99,[5]OAX!$B$51:$S$1085,14,0),0)</f>
        <v>0</v>
      </c>
      <c r="P99" s="388">
        <f t="shared" si="62"/>
        <v>0</v>
      </c>
      <c r="Q99" s="389" t="s">
        <v>80</v>
      </c>
      <c r="R99" s="390">
        <f>IFERROR(VLOOKUP($B99,[5]OAX!$B$51:$S$1085,17,0),0)</f>
        <v>0</v>
      </c>
      <c r="S99" s="390">
        <f>IFERROR(VLOOKUP($B99,[5]OAX!$B$51:$S$1085,18,0),0)</f>
        <v>0</v>
      </c>
      <c r="T99" s="388">
        <v>0</v>
      </c>
      <c r="U99" s="388">
        <v>0</v>
      </c>
      <c r="V99" s="388">
        <v>0</v>
      </c>
      <c r="W99" s="388">
        <v>0</v>
      </c>
      <c r="X99" s="388">
        <v>0</v>
      </c>
      <c r="Y99" s="388">
        <v>0</v>
      </c>
      <c r="Z99" s="388">
        <v>0</v>
      </c>
      <c r="AA99" s="388">
        <v>0</v>
      </c>
      <c r="AB99" s="388">
        <f t="shared" si="103"/>
        <v>0</v>
      </c>
      <c r="AC99" s="388">
        <f t="shared" si="103"/>
        <v>0</v>
      </c>
      <c r="AD99" s="388">
        <f t="shared" si="56"/>
        <v>0</v>
      </c>
      <c r="AE99" s="388">
        <v>0</v>
      </c>
      <c r="AF99" s="388">
        <v>0</v>
      </c>
      <c r="AG99" s="388">
        <f t="shared" si="57"/>
        <v>0</v>
      </c>
      <c r="AH99" s="388">
        <v>0</v>
      </c>
      <c r="AI99" s="388">
        <v>0</v>
      </c>
      <c r="AJ99" s="388">
        <f t="shared" si="58"/>
        <v>0</v>
      </c>
      <c r="AK99" s="388">
        <v>0</v>
      </c>
      <c r="AL99" s="388">
        <v>0</v>
      </c>
      <c r="AM99" s="388">
        <f t="shared" si="59"/>
        <v>0</v>
      </c>
      <c r="AN99" s="388">
        <v>0</v>
      </c>
      <c r="AO99" s="388">
        <v>0</v>
      </c>
      <c r="AP99" s="388">
        <f t="shared" si="60"/>
        <v>0</v>
      </c>
      <c r="AQ99" s="388">
        <f t="shared" si="104"/>
        <v>0</v>
      </c>
      <c r="AR99" s="388">
        <f t="shared" si="104"/>
        <v>0</v>
      </c>
      <c r="AS99" s="388">
        <f t="shared" si="64"/>
        <v>0</v>
      </c>
      <c r="AT99" s="388">
        <f t="shared" si="105"/>
        <v>0</v>
      </c>
      <c r="AU99" s="388">
        <f t="shared" si="105"/>
        <v>0</v>
      </c>
      <c r="AV99" s="388">
        <v>0</v>
      </c>
      <c r="AW99" s="388">
        <v>0</v>
      </c>
      <c r="AX99" s="388">
        <v>0</v>
      </c>
      <c r="AY99" s="388">
        <v>0</v>
      </c>
      <c r="AZ99" s="388">
        <f t="shared" si="76"/>
        <v>0</v>
      </c>
      <c r="BA99" s="388">
        <f t="shared" si="76"/>
        <v>0</v>
      </c>
    </row>
    <row r="100" spans="1:53" ht="46.5" hidden="1">
      <c r="A100" s="255"/>
      <c r="B100" s="73" t="str">
        <f t="shared" si="61"/>
        <v>1243000330033416</v>
      </c>
      <c r="C100" s="37">
        <v>2023</v>
      </c>
      <c r="D100" s="37">
        <v>20</v>
      </c>
      <c r="E100" s="37">
        <v>1</v>
      </c>
      <c r="F100" s="37">
        <v>2</v>
      </c>
      <c r="G100" s="37">
        <v>4</v>
      </c>
      <c r="H100" s="37">
        <v>3000</v>
      </c>
      <c r="I100" s="37">
        <v>3300</v>
      </c>
      <c r="J100" s="37">
        <v>334</v>
      </c>
      <c r="K100" s="407">
        <v>16</v>
      </c>
      <c r="L100" s="407"/>
      <c r="M100" s="387" t="s">
        <v>95</v>
      </c>
      <c r="N100" s="388">
        <f>IFERROR(VLOOKUP($B100,[5]OAX!$B$51:$S$1085,13,0),0)</f>
        <v>0</v>
      </c>
      <c r="O100" s="388">
        <f>IFERROR(VLOOKUP($B100,[5]OAX!$B$51:$S$1085,14,0),0)</f>
        <v>0</v>
      </c>
      <c r="P100" s="388">
        <f t="shared" si="62"/>
        <v>0</v>
      </c>
      <c r="Q100" s="389" t="s">
        <v>80</v>
      </c>
      <c r="R100" s="390">
        <f>IFERROR(VLOOKUP($B100,[5]OAX!$B$51:$S$1085,17,0),0)</f>
        <v>0</v>
      </c>
      <c r="S100" s="390">
        <f>IFERROR(VLOOKUP($B100,[5]OAX!$B$51:$S$1085,18,0),0)</f>
        <v>0</v>
      </c>
      <c r="T100" s="388">
        <v>0</v>
      </c>
      <c r="U100" s="388">
        <v>0</v>
      </c>
      <c r="V100" s="388">
        <v>0</v>
      </c>
      <c r="W100" s="388">
        <v>0</v>
      </c>
      <c r="X100" s="388">
        <v>0</v>
      </c>
      <c r="Y100" s="388">
        <v>0</v>
      </c>
      <c r="Z100" s="388">
        <v>0</v>
      </c>
      <c r="AA100" s="388">
        <v>0</v>
      </c>
      <c r="AB100" s="388">
        <f t="shared" si="103"/>
        <v>0</v>
      </c>
      <c r="AC100" s="388">
        <f t="shared" si="103"/>
        <v>0</v>
      </c>
      <c r="AD100" s="388">
        <f t="shared" si="56"/>
        <v>0</v>
      </c>
      <c r="AE100" s="388">
        <v>0</v>
      </c>
      <c r="AF100" s="388">
        <v>0</v>
      </c>
      <c r="AG100" s="388">
        <f t="shared" si="57"/>
        <v>0</v>
      </c>
      <c r="AH100" s="388">
        <v>0</v>
      </c>
      <c r="AI100" s="388">
        <v>0</v>
      </c>
      <c r="AJ100" s="388">
        <f t="shared" si="58"/>
        <v>0</v>
      </c>
      <c r="AK100" s="388">
        <v>0</v>
      </c>
      <c r="AL100" s="388">
        <v>0</v>
      </c>
      <c r="AM100" s="388">
        <f t="shared" si="59"/>
        <v>0</v>
      </c>
      <c r="AN100" s="388">
        <v>0</v>
      </c>
      <c r="AO100" s="388">
        <v>0</v>
      </c>
      <c r="AP100" s="388">
        <f t="shared" si="60"/>
        <v>0</v>
      </c>
      <c r="AQ100" s="388">
        <f t="shared" si="104"/>
        <v>0</v>
      </c>
      <c r="AR100" s="388">
        <f t="shared" si="104"/>
        <v>0</v>
      </c>
      <c r="AS100" s="388">
        <f t="shared" si="64"/>
        <v>0</v>
      </c>
      <c r="AT100" s="388">
        <f t="shared" si="105"/>
        <v>0</v>
      </c>
      <c r="AU100" s="388">
        <f t="shared" si="105"/>
        <v>0</v>
      </c>
      <c r="AV100" s="388">
        <v>0</v>
      </c>
      <c r="AW100" s="388">
        <v>0</v>
      </c>
      <c r="AX100" s="388">
        <v>0</v>
      </c>
      <c r="AY100" s="388">
        <v>0</v>
      </c>
      <c r="AZ100" s="388">
        <f t="shared" si="76"/>
        <v>0</v>
      </c>
      <c r="BA100" s="388">
        <f t="shared" si="76"/>
        <v>0</v>
      </c>
    </row>
    <row r="101" spans="1:53" ht="24.75" hidden="1">
      <c r="A101" s="255"/>
      <c r="B101" s="73" t="str">
        <f t="shared" si="61"/>
        <v>1243000330033417</v>
      </c>
      <c r="C101" s="37">
        <v>2023</v>
      </c>
      <c r="D101" s="37">
        <v>20</v>
      </c>
      <c r="E101" s="37">
        <v>1</v>
      </c>
      <c r="F101" s="37">
        <v>2</v>
      </c>
      <c r="G101" s="37">
        <v>4</v>
      </c>
      <c r="H101" s="37">
        <v>3000</v>
      </c>
      <c r="I101" s="37">
        <v>3300</v>
      </c>
      <c r="J101" s="37">
        <v>334</v>
      </c>
      <c r="K101" s="407">
        <v>17</v>
      </c>
      <c r="L101" s="407"/>
      <c r="M101" s="387" t="s">
        <v>96</v>
      </c>
      <c r="N101" s="388">
        <f>IFERROR(VLOOKUP($B101,[5]OAX!$B$51:$S$1085,13,0),0)</f>
        <v>0</v>
      </c>
      <c r="O101" s="388">
        <f>IFERROR(VLOOKUP($B101,[5]OAX!$B$51:$S$1085,14,0),0)</f>
        <v>0</v>
      </c>
      <c r="P101" s="388">
        <f t="shared" si="62"/>
        <v>0</v>
      </c>
      <c r="Q101" s="389" t="s">
        <v>80</v>
      </c>
      <c r="R101" s="390">
        <f>IFERROR(VLOOKUP($B101,[5]OAX!$B$51:$S$1085,17,0),0)</f>
        <v>0</v>
      </c>
      <c r="S101" s="390">
        <f>IFERROR(VLOOKUP($B101,[5]OAX!$B$51:$S$1085,18,0),0)</f>
        <v>0</v>
      </c>
      <c r="T101" s="388">
        <v>0</v>
      </c>
      <c r="U101" s="388">
        <v>0</v>
      </c>
      <c r="V101" s="388">
        <v>0</v>
      </c>
      <c r="W101" s="388">
        <v>0</v>
      </c>
      <c r="X101" s="388">
        <v>0</v>
      </c>
      <c r="Y101" s="388">
        <v>0</v>
      </c>
      <c r="Z101" s="388">
        <v>0</v>
      </c>
      <c r="AA101" s="388">
        <v>0</v>
      </c>
      <c r="AB101" s="388">
        <f t="shared" si="103"/>
        <v>0</v>
      </c>
      <c r="AC101" s="388">
        <f t="shared" si="103"/>
        <v>0</v>
      </c>
      <c r="AD101" s="388">
        <f t="shared" si="56"/>
        <v>0</v>
      </c>
      <c r="AE101" s="388">
        <v>0</v>
      </c>
      <c r="AF101" s="388">
        <v>0</v>
      </c>
      <c r="AG101" s="388">
        <f t="shared" si="57"/>
        <v>0</v>
      </c>
      <c r="AH101" s="388">
        <v>0</v>
      </c>
      <c r="AI101" s="388">
        <v>0</v>
      </c>
      <c r="AJ101" s="388">
        <f t="shared" si="58"/>
        <v>0</v>
      </c>
      <c r="AK101" s="388">
        <v>0</v>
      </c>
      <c r="AL101" s="388">
        <v>0</v>
      </c>
      <c r="AM101" s="388">
        <f t="shared" si="59"/>
        <v>0</v>
      </c>
      <c r="AN101" s="388">
        <v>0</v>
      </c>
      <c r="AO101" s="388">
        <v>0</v>
      </c>
      <c r="AP101" s="388">
        <f t="shared" si="60"/>
        <v>0</v>
      </c>
      <c r="AQ101" s="388">
        <f t="shared" si="104"/>
        <v>0</v>
      </c>
      <c r="AR101" s="388">
        <f t="shared" si="104"/>
        <v>0</v>
      </c>
      <c r="AS101" s="388">
        <f t="shared" si="64"/>
        <v>0</v>
      </c>
      <c r="AT101" s="388">
        <f t="shared" si="105"/>
        <v>0</v>
      </c>
      <c r="AU101" s="388">
        <f t="shared" si="105"/>
        <v>0</v>
      </c>
      <c r="AV101" s="388">
        <v>0</v>
      </c>
      <c r="AW101" s="388">
        <v>0</v>
      </c>
      <c r="AX101" s="388">
        <v>0</v>
      </c>
      <c r="AY101" s="388">
        <v>0</v>
      </c>
      <c r="AZ101" s="388">
        <f t="shared" si="76"/>
        <v>0</v>
      </c>
      <c r="BA101" s="388">
        <f t="shared" si="76"/>
        <v>0</v>
      </c>
    </row>
    <row r="102" spans="1:53" ht="24.75" hidden="1">
      <c r="A102" s="255"/>
      <c r="B102" s="73" t="str">
        <f t="shared" si="61"/>
        <v>1243000330033418</v>
      </c>
      <c r="C102" s="37">
        <v>2023</v>
      </c>
      <c r="D102" s="37">
        <v>20</v>
      </c>
      <c r="E102" s="37">
        <v>1</v>
      </c>
      <c r="F102" s="37">
        <v>2</v>
      </c>
      <c r="G102" s="37">
        <v>4</v>
      </c>
      <c r="H102" s="37">
        <v>3000</v>
      </c>
      <c r="I102" s="37">
        <v>3300</v>
      </c>
      <c r="J102" s="37">
        <v>334</v>
      </c>
      <c r="K102" s="407">
        <v>18</v>
      </c>
      <c r="L102" s="407"/>
      <c r="M102" s="387" t="s">
        <v>97</v>
      </c>
      <c r="N102" s="388">
        <f>IFERROR(VLOOKUP($B102,[5]OAX!$B$51:$S$1085,13,0),0)</f>
        <v>0</v>
      </c>
      <c r="O102" s="388">
        <f>IFERROR(VLOOKUP($B102,[5]OAX!$B$51:$S$1085,14,0),0)</f>
        <v>0</v>
      </c>
      <c r="P102" s="388">
        <f t="shared" si="62"/>
        <v>0</v>
      </c>
      <c r="Q102" s="389" t="s">
        <v>80</v>
      </c>
      <c r="R102" s="390">
        <f>IFERROR(VLOOKUP($B102,[5]OAX!$B$51:$S$1085,17,0),0)</f>
        <v>0</v>
      </c>
      <c r="S102" s="390">
        <f>IFERROR(VLOOKUP($B102,[5]OAX!$B$51:$S$1085,18,0),0)</f>
        <v>0</v>
      </c>
      <c r="T102" s="388">
        <v>0</v>
      </c>
      <c r="U102" s="388">
        <v>0</v>
      </c>
      <c r="V102" s="388">
        <v>0</v>
      </c>
      <c r="W102" s="388">
        <v>0</v>
      </c>
      <c r="X102" s="388">
        <v>0</v>
      </c>
      <c r="Y102" s="388">
        <v>0</v>
      </c>
      <c r="Z102" s="388">
        <v>0</v>
      </c>
      <c r="AA102" s="388">
        <v>0</v>
      </c>
      <c r="AB102" s="388">
        <f t="shared" si="103"/>
        <v>0</v>
      </c>
      <c r="AC102" s="388">
        <f t="shared" si="103"/>
        <v>0</v>
      </c>
      <c r="AD102" s="388">
        <f t="shared" si="56"/>
        <v>0</v>
      </c>
      <c r="AE102" s="388">
        <v>0</v>
      </c>
      <c r="AF102" s="388">
        <v>0</v>
      </c>
      <c r="AG102" s="388">
        <f t="shared" si="57"/>
        <v>0</v>
      </c>
      <c r="AH102" s="388">
        <v>0</v>
      </c>
      <c r="AI102" s="388">
        <v>0</v>
      </c>
      <c r="AJ102" s="388">
        <f t="shared" si="58"/>
        <v>0</v>
      </c>
      <c r="AK102" s="388">
        <v>0</v>
      </c>
      <c r="AL102" s="388">
        <v>0</v>
      </c>
      <c r="AM102" s="388">
        <f t="shared" si="59"/>
        <v>0</v>
      </c>
      <c r="AN102" s="388">
        <v>0</v>
      </c>
      <c r="AO102" s="388">
        <v>0</v>
      </c>
      <c r="AP102" s="388">
        <f t="shared" si="60"/>
        <v>0</v>
      </c>
      <c r="AQ102" s="388">
        <f t="shared" si="104"/>
        <v>0</v>
      </c>
      <c r="AR102" s="388">
        <f t="shared" si="104"/>
        <v>0</v>
      </c>
      <c r="AS102" s="388">
        <f t="shared" si="64"/>
        <v>0</v>
      </c>
      <c r="AT102" s="388">
        <f t="shared" si="105"/>
        <v>0</v>
      </c>
      <c r="AU102" s="388">
        <f t="shared" si="105"/>
        <v>0</v>
      </c>
      <c r="AV102" s="388">
        <v>0</v>
      </c>
      <c r="AW102" s="388">
        <v>0</v>
      </c>
      <c r="AX102" s="388">
        <v>0</v>
      </c>
      <c r="AY102" s="388">
        <v>0</v>
      </c>
      <c r="AZ102" s="388">
        <f t="shared" si="76"/>
        <v>0</v>
      </c>
      <c r="BA102" s="388">
        <f t="shared" si="76"/>
        <v>0</v>
      </c>
    </row>
    <row r="103" spans="1:53" ht="24.75" hidden="1">
      <c r="A103" s="255"/>
      <c r="B103" s="73" t="str">
        <f t="shared" si="61"/>
        <v>1243000330033419</v>
      </c>
      <c r="C103" s="37">
        <v>2023</v>
      </c>
      <c r="D103" s="37">
        <v>20</v>
      </c>
      <c r="E103" s="37">
        <v>1</v>
      </c>
      <c r="F103" s="37">
        <v>2</v>
      </c>
      <c r="G103" s="37">
        <v>4</v>
      </c>
      <c r="H103" s="37">
        <v>3000</v>
      </c>
      <c r="I103" s="37">
        <v>3300</v>
      </c>
      <c r="J103" s="37">
        <v>334</v>
      </c>
      <c r="K103" s="407">
        <v>19</v>
      </c>
      <c r="L103" s="407"/>
      <c r="M103" s="387" t="s">
        <v>98</v>
      </c>
      <c r="N103" s="388">
        <f>IFERROR(VLOOKUP($B103,[5]OAX!$B$51:$S$1085,13,0),0)</f>
        <v>0</v>
      </c>
      <c r="O103" s="388">
        <f>IFERROR(VLOOKUP($B103,[5]OAX!$B$51:$S$1085,14,0),0)</f>
        <v>0</v>
      </c>
      <c r="P103" s="388">
        <f t="shared" si="62"/>
        <v>0</v>
      </c>
      <c r="Q103" s="389" t="s">
        <v>80</v>
      </c>
      <c r="R103" s="390">
        <f>IFERROR(VLOOKUP($B103,[5]OAX!$B$51:$S$1085,17,0),0)</f>
        <v>0</v>
      </c>
      <c r="S103" s="390">
        <f>IFERROR(VLOOKUP($B103,[5]OAX!$B$51:$S$1085,18,0),0)</f>
        <v>0</v>
      </c>
      <c r="T103" s="388">
        <v>0</v>
      </c>
      <c r="U103" s="388">
        <v>0</v>
      </c>
      <c r="V103" s="388">
        <v>0</v>
      </c>
      <c r="W103" s="388">
        <v>0</v>
      </c>
      <c r="X103" s="388">
        <v>0</v>
      </c>
      <c r="Y103" s="388">
        <v>0</v>
      </c>
      <c r="Z103" s="388">
        <v>0</v>
      </c>
      <c r="AA103" s="388">
        <v>0</v>
      </c>
      <c r="AB103" s="388">
        <f t="shared" si="103"/>
        <v>0</v>
      </c>
      <c r="AC103" s="388">
        <f t="shared" si="103"/>
        <v>0</v>
      </c>
      <c r="AD103" s="388">
        <f t="shared" si="56"/>
        <v>0</v>
      </c>
      <c r="AE103" s="388">
        <v>0</v>
      </c>
      <c r="AF103" s="388">
        <v>0</v>
      </c>
      <c r="AG103" s="388">
        <f t="shared" si="57"/>
        <v>0</v>
      </c>
      <c r="AH103" s="388">
        <v>0</v>
      </c>
      <c r="AI103" s="388">
        <v>0</v>
      </c>
      <c r="AJ103" s="388">
        <f t="shared" si="58"/>
        <v>0</v>
      </c>
      <c r="AK103" s="388">
        <v>0</v>
      </c>
      <c r="AL103" s="388">
        <v>0</v>
      </c>
      <c r="AM103" s="388">
        <f t="shared" si="59"/>
        <v>0</v>
      </c>
      <c r="AN103" s="388">
        <v>0</v>
      </c>
      <c r="AO103" s="388">
        <v>0</v>
      </c>
      <c r="AP103" s="388">
        <f t="shared" si="60"/>
        <v>0</v>
      </c>
      <c r="AQ103" s="388">
        <f t="shared" si="104"/>
        <v>0</v>
      </c>
      <c r="AR103" s="388">
        <f t="shared" si="104"/>
        <v>0</v>
      </c>
      <c r="AS103" s="388">
        <f t="shared" si="64"/>
        <v>0</v>
      </c>
      <c r="AT103" s="388">
        <f t="shared" si="105"/>
        <v>0</v>
      </c>
      <c r="AU103" s="388">
        <f t="shared" si="105"/>
        <v>0</v>
      </c>
      <c r="AV103" s="388">
        <v>0</v>
      </c>
      <c r="AW103" s="388">
        <v>0</v>
      </c>
      <c r="AX103" s="388">
        <v>0</v>
      </c>
      <c r="AY103" s="388">
        <v>0</v>
      </c>
      <c r="AZ103" s="388">
        <f t="shared" si="76"/>
        <v>0</v>
      </c>
      <c r="BA103" s="388">
        <f t="shared" si="76"/>
        <v>0</v>
      </c>
    </row>
    <row r="104" spans="1:53" ht="24.75" hidden="1">
      <c r="A104" s="255"/>
      <c r="B104" s="73" t="str">
        <f t="shared" si="61"/>
        <v>1243000330033420</v>
      </c>
      <c r="C104" s="37">
        <v>2023</v>
      </c>
      <c r="D104" s="37">
        <v>20</v>
      </c>
      <c r="E104" s="37">
        <v>1</v>
      </c>
      <c r="F104" s="37">
        <v>2</v>
      </c>
      <c r="G104" s="37">
        <v>4</v>
      </c>
      <c r="H104" s="37">
        <v>3000</v>
      </c>
      <c r="I104" s="37">
        <v>3300</v>
      </c>
      <c r="J104" s="37">
        <v>334</v>
      </c>
      <c r="K104" s="407">
        <v>20</v>
      </c>
      <c r="L104" s="407"/>
      <c r="M104" s="387" t="s">
        <v>99</v>
      </c>
      <c r="N104" s="388">
        <f>IFERROR(VLOOKUP($B104,[5]OAX!$B$51:$S$1085,13,0),0)</f>
        <v>0</v>
      </c>
      <c r="O104" s="388">
        <f>IFERROR(VLOOKUP($B104,[5]OAX!$B$51:$S$1085,14,0),0)</f>
        <v>0</v>
      </c>
      <c r="P104" s="388">
        <f t="shared" si="62"/>
        <v>0</v>
      </c>
      <c r="Q104" s="389" t="s">
        <v>80</v>
      </c>
      <c r="R104" s="390">
        <f>IFERROR(VLOOKUP($B104,[5]OAX!$B$51:$S$1085,17,0),0)</f>
        <v>0</v>
      </c>
      <c r="S104" s="390">
        <f>IFERROR(VLOOKUP($B104,[5]OAX!$B$51:$S$1085,18,0),0)</f>
        <v>0</v>
      </c>
      <c r="T104" s="388">
        <v>0</v>
      </c>
      <c r="U104" s="388">
        <v>0</v>
      </c>
      <c r="V104" s="388">
        <v>0</v>
      </c>
      <c r="W104" s="388">
        <v>0</v>
      </c>
      <c r="X104" s="388">
        <v>0</v>
      </c>
      <c r="Y104" s="388">
        <v>0</v>
      </c>
      <c r="Z104" s="388">
        <v>0</v>
      </c>
      <c r="AA104" s="388">
        <v>0</v>
      </c>
      <c r="AB104" s="388">
        <f t="shared" si="103"/>
        <v>0</v>
      </c>
      <c r="AC104" s="388">
        <f t="shared" si="103"/>
        <v>0</v>
      </c>
      <c r="AD104" s="388">
        <f t="shared" si="56"/>
        <v>0</v>
      </c>
      <c r="AE104" s="388">
        <v>0</v>
      </c>
      <c r="AF104" s="388">
        <v>0</v>
      </c>
      <c r="AG104" s="388">
        <f t="shared" si="57"/>
        <v>0</v>
      </c>
      <c r="AH104" s="388">
        <v>0</v>
      </c>
      <c r="AI104" s="388">
        <v>0</v>
      </c>
      <c r="AJ104" s="388">
        <f t="shared" si="58"/>
        <v>0</v>
      </c>
      <c r="AK104" s="388">
        <v>0</v>
      </c>
      <c r="AL104" s="388">
        <v>0</v>
      </c>
      <c r="AM104" s="388">
        <f t="shared" si="59"/>
        <v>0</v>
      </c>
      <c r="AN104" s="388">
        <v>0</v>
      </c>
      <c r="AO104" s="388">
        <v>0</v>
      </c>
      <c r="AP104" s="388">
        <f t="shared" si="60"/>
        <v>0</v>
      </c>
      <c r="AQ104" s="388">
        <f t="shared" si="104"/>
        <v>0</v>
      </c>
      <c r="AR104" s="388">
        <f t="shared" si="104"/>
        <v>0</v>
      </c>
      <c r="AS104" s="388">
        <f t="shared" si="64"/>
        <v>0</v>
      </c>
      <c r="AT104" s="388">
        <f t="shared" si="105"/>
        <v>0</v>
      </c>
      <c r="AU104" s="388">
        <f t="shared" si="105"/>
        <v>0</v>
      </c>
      <c r="AV104" s="388">
        <v>0</v>
      </c>
      <c r="AW104" s="388">
        <v>0</v>
      </c>
      <c r="AX104" s="388">
        <v>0</v>
      </c>
      <c r="AY104" s="388">
        <v>0</v>
      </c>
      <c r="AZ104" s="388">
        <f t="shared" si="76"/>
        <v>0</v>
      </c>
      <c r="BA104" s="388">
        <f t="shared" si="76"/>
        <v>0</v>
      </c>
    </row>
    <row r="105" spans="1:53" ht="24.75" hidden="1">
      <c r="A105" s="255"/>
      <c r="B105" s="73" t="str">
        <f t="shared" si="61"/>
        <v>1243000330033421</v>
      </c>
      <c r="C105" s="37">
        <v>2023</v>
      </c>
      <c r="D105" s="37">
        <v>20</v>
      </c>
      <c r="E105" s="37">
        <v>1</v>
      </c>
      <c r="F105" s="37">
        <v>2</v>
      </c>
      <c r="G105" s="37">
        <v>4</v>
      </c>
      <c r="H105" s="37">
        <v>3000</v>
      </c>
      <c r="I105" s="37">
        <v>3300</v>
      </c>
      <c r="J105" s="37">
        <v>334</v>
      </c>
      <c r="K105" s="407">
        <v>21</v>
      </c>
      <c r="L105" s="407"/>
      <c r="M105" s="387" t="s">
        <v>100</v>
      </c>
      <c r="N105" s="388">
        <f>IFERROR(VLOOKUP($B105,[5]OAX!$B$51:$S$1085,13,0),0)</f>
        <v>0</v>
      </c>
      <c r="O105" s="388">
        <f>IFERROR(VLOOKUP($B105,[5]OAX!$B$51:$S$1085,14,0),0)</f>
        <v>0</v>
      </c>
      <c r="P105" s="388">
        <f t="shared" si="62"/>
        <v>0</v>
      </c>
      <c r="Q105" s="389" t="s">
        <v>80</v>
      </c>
      <c r="R105" s="390">
        <f>IFERROR(VLOOKUP($B105,[5]OAX!$B$51:$S$1085,17,0),0)</f>
        <v>0</v>
      </c>
      <c r="S105" s="390">
        <f>IFERROR(VLOOKUP($B105,[5]OAX!$B$51:$S$1085,18,0),0)</f>
        <v>0</v>
      </c>
      <c r="T105" s="388">
        <v>0</v>
      </c>
      <c r="U105" s="388">
        <v>0</v>
      </c>
      <c r="V105" s="388">
        <v>0</v>
      </c>
      <c r="W105" s="388">
        <v>0</v>
      </c>
      <c r="X105" s="388">
        <v>0</v>
      </c>
      <c r="Y105" s="388">
        <v>0</v>
      </c>
      <c r="Z105" s="388">
        <v>0</v>
      </c>
      <c r="AA105" s="388">
        <v>0</v>
      </c>
      <c r="AB105" s="388">
        <f t="shared" si="103"/>
        <v>0</v>
      </c>
      <c r="AC105" s="388">
        <f t="shared" si="103"/>
        <v>0</v>
      </c>
      <c r="AD105" s="388">
        <f t="shared" si="56"/>
        <v>0</v>
      </c>
      <c r="AE105" s="388">
        <v>0</v>
      </c>
      <c r="AF105" s="388">
        <v>0</v>
      </c>
      <c r="AG105" s="388">
        <f t="shared" si="57"/>
        <v>0</v>
      </c>
      <c r="AH105" s="388">
        <v>0</v>
      </c>
      <c r="AI105" s="388">
        <v>0</v>
      </c>
      <c r="AJ105" s="388">
        <f t="shared" si="58"/>
        <v>0</v>
      </c>
      <c r="AK105" s="388">
        <v>0</v>
      </c>
      <c r="AL105" s="388">
        <v>0</v>
      </c>
      <c r="AM105" s="388">
        <f t="shared" si="59"/>
        <v>0</v>
      </c>
      <c r="AN105" s="388">
        <v>0</v>
      </c>
      <c r="AO105" s="388">
        <v>0</v>
      </c>
      <c r="AP105" s="388">
        <f t="shared" si="60"/>
        <v>0</v>
      </c>
      <c r="AQ105" s="388">
        <f t="shared" si="104"/>
        <v>0</v>
      </c>
      <c r="AR105" s="388">
        <f t="shared" si="104"/>
        <v>0</v>
      </c>
      <c r="AS105" s="388">
        <f t="shared" si="64"/>
        <v>0</v>
      </c>
      <c r="AT105" s="388">
        <f t="shared" si="105"/>
        <v>0</v>
      </c>
      <c r="AU105" s="388">
        <f t="shared" si="105"/>
        <v>0</v>
      </c>
      <c r="AV105" s="388">
        <v>0</v>
      </c>
      <c r="AW105" s="388">
        <v>0</v>
      </c>
      <c r="AX105" s="388">
        <v>0</v>
      </c>
      <c r="AY105" s="388">
        <v>0</v>
      </c>
      <c r="AZ105" s="388">
        <f t="shared" si="76"/>
        <v>0</v>
      </c>
      <c r="BA105" s="388">
        <f t="shared" si="76"/>
        <v>0</v>
      </c>
    </row>
    <row r="106" spans="1:53" ht="24.75" hidden="1">
      <c r="A106" s="255"/>
      <c r="B106" s="73" t="str">
        <f t="shared" si="61"/>
        <v>1243000330033422</v>
      </c>
      <c r="C106" s="37">
        <v>2023</v>
      </c>
      <c r="D106" s="37">
        <v>20</v>
      </c>
      <c r="E106" s="37">
        <v>1</v>
      </c>
      <c r="F106" s="37">
        <v>2</v>
      </c>
      <c r="G106" s="37">
        <v>4</v>
      </c>
      <c r="H106" s="37">
        <v>3000</v>
      </c>
      <c r="I106" s="37">
        <v>3300</v>
      </c>
      <c r="J106" s="37">
        <v>334</v>
      </c>
      <c r="K106" s="407">
        <v>22</v>
      </c>
      <c r="L106" s="407"/>
      <c r="M106" s="414" t="s">
        <v>101</v>
      </c>
      <c r="N106" s="388">
        <f>IFERROR(VLOOKUP($B106,[5]OAX!$B$51:$S$1085,13,0),0)</f>
        <v>0</v>
      </c>
      <c r="O106" s="388">
        <f>IFERROR(VLOOKUP($B106,[5]OAX!$B$51:$S$1085,14,0),0)</f>
        <v>0</v>
      </c>
      <c r="P106" s="388">
        <f t="shared" si="62"/>
        <v>0</v>
      </c>
      <c r="Q106" s="389" t="s">
        <v>80</v>
      </c>
      <c r="R106" s="390">
        <f>IFERROR(VLOOKUP($B106,[5]OAX!$B$51:$S$1085,17,0),0)</f>
        <v>0</v>
      </c>
      <c r="S106" s="390">
        <f>IFERROR(VLOOKUP($B106,[5]OAX!$B$51:$S$1085,18,0),0)</f>
        <v>0</v>
      </c>
      <c r="T106" s="388">
        <v>0</v>
      </c>
      <c r="U106" s="388">
        <v>0</v>
      </c>
      <c r="V106" s="388">
        <v>0</v>
      </c>
      <c r="W106" s="388">
        <v>0</v>
      </c>
      <c r="X106" s="388">
        <v>0</v>
      </c>
      <c r="Y106" s="388">
        <v>0</v>
      </c>
      <c r="Z106" s="388">
        <v>0</v>
      </c>
      <c r="AA106" s="388">
        <v>0</v>
      </c>
      <c r="AB106" s="388">
        <f t="shared" si="103"/>
        <v>0</v>
      </c>
      <c r="AC106" s="388">
        <f t="shared" si="103"/>
        <v>0</v>
      </c>
      <c r="AD106" s="388">
        <f t="shared" si="56"/>
        <v>0</v>
      </c>
      <c r="AE106" s="388">
        <v>0</v>
      </c>
      <c r="AF106" s="388">
        <v>0</v>
      </c>
      <c r="AG106" s="388">
        <f t="shared" si="57"/>
        <v>0</v>
      </c>
      <c r="AH106" s="388">
        <v>0</v>
      </c>
      <c r="AI106" s="388">
        <v>0</v>
      </c>
      <c r="AJ106" s="388">
        <f t="shared" si="58"/>
        <v>0</v>
      </c>
      <c r="AK106" s="388">
        <v>0</v>
      </c>
      <c r="AL106" s="388">
        <v>0</v>
      </c>
      <c r="AM106" s="388">
        <f t="shared" si="59"/>
        <v>0</v>
      </c>
      <c r="AN106" s="388">
        <v>0</v>
      </c>
      <c r="AO106" s="388">
        <v>0</v>
      </c>
      <c r="AP106" s="388">
        <f t="shared" si="60"/>
        <v>0</v>
      </c>
      <c r="AQ106" s="388">
        <f t="shared" si="104"/>
        <v>0</v>
      </c>
      <c r="AR106" s="388">
        <f t="shared" si="104"/>
        <v>0</v>
      </c>
      <c r="AS106" s="388">
        <f t="shared" si="64"/>
        <v>0</v>
      </c>
      <c r="AT106" s="388">
        <f t="shared" si="105"/>
        <v>0</v>
      </c>
      <c r="AU106" s="388">
        <f t="shared" si="105"/>
        <v>0</v>
      </c>
      <c r="AV106" s="388">
        <v>0</v>
      </c>
      <c r="AW106" s="388">
        <v>0</v>
      </c>
      <c r="AX106" s="388">
        <v>0</v>
      </c>
      <c r="AY106" s="388">
        <v>0</v>
      </c>
      <c r="AZ106" s="388">
        <f t="shared" si="76"/>
        <v>0</v>
      </c>
      <c r="BA106" s="388">
        <f t="shared" si="76"/>
        <v>0</v>
      </c>
    </row>
    <row r="107" spans="1:53" ht="72">
      <c r="A107" s="255"/>
      <c r="B107" s="73" t="str">
        <f t="shared" si="61"/>
        <v>13</v>
      </c>
      <c r="C107" s="396">
        <v>2023</v>
      </c>
      <c r="D107" s="396">
        <v>20</v>
      </c>
      <c r="E107" s="396">
        <v>1</v>
      </c>
      <c r="F107" s="396">
        <v>3</v>
      </c>
      <c r="G107" s="396"/>
      <c r="H107" s="396"/>
      <c r="I107" s="396"/>
      <c r="J107" s="396"/>
      <c r="K107" s="397" t="s">
        <v>45</v>
      </c>
      <c r="L107" s="397"/>
      <c r="M107" s="356" t="s">
        <v>102</v>
      </c>
      <c r="N107" s="357">
        <f>+N108+N418</f>
        <v>19702648</v>
      </c>
      <c r="O107" s="357">
        <f>+O108+O418</f>
        <v>29634800</v>
      </c>
      <c r="P107" s="357">
        <f t="shared" si="62"/>
        <v>49337448</v>
      </c>
      <c r="Q107" s="358"/>
      <c r="R107" s="354"/>
      <c r="S107" s="354"/>
      <c r="T107" s="357">
        <f>+T108+T418</f>
        <v>0</v>
      </c>
      <c r="U107" s="357">
        <f t="shared" ref="U107:AC107" si="106">+U108+U418</f>
        <v>0</v>
      </c>
      <c r="V107" s="357">
        <f t="shared" si="106"/>
        <v>0</v>
      </c>
      <c r="W107" s="357">
        <f t="shared" si="106"/>
        <v>0</v>
      </c>
      <c r="X107" s="357">
        <f t="shared" si="106"/>
        <v>0</v>
      </c>
      <c r="Y107" s="357">
        <f t="shared" si="106"/>
        <v>0</v>
      </c>
      <c r="Z107" s="357">
        <f t="shared" si="106"/>
        <v>0</v>
      </c>
      <c r="AA107" s="357">
        <f t="shared" si="106"/>
        <v>0</v>
      </c>
      <c r="AB107" s="357">
        <f t="shared" si="106"/>
        <v>19702648</v>
      </c>
      <c r="AC107" s="357">
        <f t="shared" si="106"/>
        <v>29634800</v>
      </c>
      <c r="AD107" s="357">
        <f t="shared" si="56"/>
        <v>49337448</v>
      </c>
      <c r="AE107" s="357">
        <f>+AE108+AE418</f>
        <v>19696592.800000001</v>
      </c>
      <c r="AF107" s="357">
        <f>+AF108+AF418</f>
        <v>29634636</v>
      </c>
      <c r="AG107" s="357">
        <f t="shared" si="57"/>
        <v>49331228.799999997</v>
      </c>
      <c r="AH107" s="357">
        <f>+AH108+AH418</f>
        <v>0</v>
      </c>
      <c r="AI107" s="357">
        <f>+AI108+AI418</f>
        <v>0</v>
      </c>
      <c r="AJ107" s="357">
        <f t="shared" si="58"/>
        <v>0</v>
      </c>
      <c r="AK107" s="357">
        <f>+AK108+AK418</f>
        <v>0</v>
      </c>
      <c r="AL107" s="357">
        <f>+AL108+AL418</f>
        <v>0</v>
      </c>
      <c r="AM107" s="357">
        <f t="shared" si="59"/>
        <v>0</v>
      </c>
      <c r="AN107" s="357">
        <f>+AN108+AN418</f>
        <v>0</v>
      </c>
      <c r="AO107" s="357">
        <f>+AO108+AO418</f>
        <v>0</v>
      </c>
      <c r="AP107" s="357">
        <f t="shared" si="60"/>
        <v>0</v>
      </c>
      <c r="AQ107" s="357">
        <f>+AQ108</f>
        <v>6055.1999999999534</v>
      </c>
      <c r="AR107" s="357">
        <f>+AR108+AR418</f>
        <v>164</v>
      </c>
      <c r="AS107" s="357">
        <f t="shared" si="64"/>
        <v>6219.1999999999534</v>
      </c>
      <c r="AT107" s="357"/>
      <c r="AU107" s="357"/>
      <c r="AV107" s="357"/>
      <c r="AW107" s="357"/>
      <c r="AX107" s="357"/>
      <c r="AY107" s="357"/>
      <c r="AZ107" s="357"/>
      <c r="BA107" s="357"/>
    </row>
    <row r="108" spans="1:53" ht="48">
      <c r="A108" s="255"/>
      <c r="B108" s="73" t="str">
        <f t="shared" si="61"/>
        <v>135</v>
      </c>
      <c r="C108" s="415">
        <v>2023</v>
      </c>
      <c r="D108" s="410">
        <v>20</v>
      </c>
      <c r="E108" s="410">
        <v>1</v>
      </c>
      <c r="F108" s="410">
        <v>3</v>
      </c>
      <c r="G108" s="410">
        <v>5</v>
      </c>
      <c r="H108" s="410"/>
      <c r="I108" s="416"/>
      <c r="J108" s="416"/>
      <c r="K108" s="417"/>
      <c r="L108" s="417"/>
      <c r="M108" s="363" t="s">
        <v>103</v>
      </c>
      <c r="N108" s="364">
        <f>+N109+N160+N265+N324+N366+N399</f>
        <v>19702648</v>
      </c>
      <c r="O108" s="364">
        <f>+O109+O160+O265+O324+O366+O399</f>
        <v>29634800</v>
      </c>
      <c r="P108" s="364">
        <f t="shared" si="62"/>
        <v>49337448</v>
      </c>
      <c r="Q108" s="365"/>
      <c r="R108" s="366"/>
      <c r="S108" s="366"/>
      <c r="T108" s="364">
        <f>+T109+T160+T265+T324+T366+T399</f>
        <v>0</v>
      </c>
      <c r="U108" s="364">
        <f t="shared" ref="U108:AC108" si="107">+U109+U160+U265+U324+U366+U399</f>
        <v>0</v>
      </c>
      <c r="V108" s="364">
        <f t="shared" si="107"/>
        <v>0</v>
      </c>
      <c r="W108" s="364">
        <f t="shared" si="107"/>
        <v>0</v>
      </c>
      <c r="X108" s="364">
        <f t="shared" si="107"/>
        <v>0</v>
      </c>
      <c r="Y108" s="364">
        <f t="shared" si="107"/>
        <v>0</v>
      </c>
      <c r="Z108" s="364">
        <f t="shared" si="107"/>
        <v>0</v>
      </c>
      <c r="AA108" s="364">
        <f t="shared" si="107"/>
        <v>0</v>
      </c>
      <c r="AB108" s="364">
        <f t="shared" si="107"/>
        <v>19702648</v>
      </c>
      <c r="AC108" s="364">
        <f t="shared" si="107"/>
        <v>29634800</v>
      </c>
      <c r="AD108" s="364">
        <f t="shared" si="56"/>
        <v>49337448</v>
      </c>
      <c r="AE108" s="364">
        <f>+AE109+AE160+AE265+AE324+AE366+AE399</f>
        <v>19696592.800000001</v>
      </c>
      <c r="AF108" s="364">
        <f>+AF109+AF160+AF265+AF324+AF366+AF399</f>
        <v>29634636</v>
      </c>
      <c r="AG108" s="364">
        <f t="shared" si="57"/>
        <v>49331228.799999997</v>
      </c>
      <c r="AH108" s="364">
        <f>+AH109+AH160+AH265+AH324+AH366+AH399</f>
        <v>0</v>
      </c>
      <c r="AI108" s="364">
        <f>+AI109+AI160+AI265+AI324+AI366+AI399</f>
        <v>0</v>
      </c>
      <c r="AJ108" s="364">
        <f t="shared" si="58"/>
        <v>0</v>
      </c>
      <c r="AK108" s="364">
        <f>+AK109+AK160+AK265+AK324+AK366+AK399</f>
        <v>0</v>
      </c>
      <c r="AL108" s="364">
        <f>+AL109+AL160+AL265+AL324+AL366+AL399</f>
        <v>0</v>
      </c>
      <c r="AM108" s="364">
        <f t="shared" si="59"/>
        <v>0</v>
      </c>
      <c r="AN108" s="364">
        <f>+AN109+AN160+AN265+AN324+AN366+AN399</f>
        <v>0</v>
      </c>
      <c r="AO108" s="364">
        <f>+AO109+AO160+AO265+AO324+AO366+AO399</f>
        <v>0</v>
      </c>
      <c r="AP108" s="364">
        <f t="shared" si="60"/>
        <v>0</v>
      </c>
      <c r="AQ108" s="364">
        <f>+AQ109+AQ160+AQ265</f>
        <v>6055.1999999999534</v>
      </c>
      <c r="AR108" s="364">
        <f>+AR109+AR160+AR265+AR324+AR366+AR399</f>
        <v>164</v>
      </c>
      <c r="AS108" s="364">
        <f t="shared" si="64"/>
        <v>6219.1999999999534</v>
      </c>
      <c r="AT108" s="364"/>
      <c r="AU108" s="364"/>
      <c r="AV108" s="364"/>
      <c r="AW108" s="364"/>
      <c r="AX108" s="364"/>
      <c r="AY108" s="364"/>
      <c r="AZ108" s="364"/>
      <c r="BA108" s="364"/>
    </row>
    <row r="109" spans="1:53" ht="48.75">
      <c r="A109" s="255"/>
      <c r="B109" s="73" t="str">
        <f t="shared" si="61"/>
        <v>135 1</v>
      </c>
      <c r="C109" s="151">
        <v>2023</v>
      </c>
      <c r="D109" s="152">
        <v>20</v>
      </c>
      <c r="E109" s="152">
        <v>1</v>
      </c>
      <c r="F109" s="152">
        <v>3</v>
      </c>
      <c r="G109" s="152">
        <v>5</v>
      </c>
      <c r="H109" s="152"/>
      <c r="I109" s="152" t="s">
        <v>47</v>
      </c>
      <c r="J109" s="153"/>
      <c r="K109" s="154" t="s">
        <v>45</v>
      </c>
      <c r="L109" s="154">
        <v>1</v>
      </c>
      <c r="M109" s="155" t="s">
        <v>104</v>
      </c>
      <c r="N109" s="156">
        <f>+N110+N123+N134</f>
        <v>2168400</v>
      </c>
      <c r="O109" s="156">
        <f>+O110+O123+O134</f>
        <v>29634800</v>
      </c>
      <c r="P109" s="156">
        <f t="shared" si="62"/>
        <v>31803200</v>
      </c>
      <c r="Q109" s="157"/>
      <c r="R109" s="156"/>
      <c r="S109" s="156"/>
      <c r="T109" s="156">
        <f>+T110+T123+T134</f>
        <v>0</v>
      </c>
      <c r="U109" s="156">
        <f t="shared" ref="U109:AC109" si="108">+U110+U123+U134</f>
        <v>0</v>
      </c>
      <c r="V109" s="156">
        <f t="shared" si="108"/>
        <v>0</v>
      </c>
      <c r="W109" s="156">
        <f t="shared" si="108"/>
        <v>0</v>
      </c>
      <c r="X109" s="156">
        <f t="shared" si="108"/>
        <v>0</v>
      </c>
      <c r="Y109" s="156">
        <f t="shared" si="108"/>
        <v>0</v>
      </c>
      <c r="Z109" s="156">
        <f t="shared" si="108"/>
        <v>0</v>
      </c>
      <c r="AA109" s="156">
        <f t="shared" si="108"/>
        <v>0</v>
      </c>
      <c r="AB109" s="156">
        <f t="shared" si="108"/>
        <v>2168400</v>
      </c>
      <c r="AC109" s="156">
        <f t="shared" si="108"/>
        <v>29634800</v>
      </c>
      <c r="AD109" s="156">
        <f t="shared" si="56"/>
        <v>31803200</v>
      </c>
      <c r="AE109" s="156">
        <f>+AE110+AE123+AE134</f>
        <v>2168388</v>
      </c>
      <c r="AF109" s="156">
        <f>+AF110+AF123+AF134</f>
        <v>29634636</v>
      </c>
      <c r="AG109" s="156">
        <f t="shared" si="57"/>
        <v>31803024</v>
      </c>
      <c r="AH109" s="156">
        <f>+AH110+AH123+AH134</f>
        <v>0</v>
      </c>
      <c r="AI109" s="156">
        <f>+AI110+AI123+AI134</f>
        <v>0</v>
      </c>
      <c r="AJ109" s="156">
        <f t="shared" si="58"/>
        <v>0</v>
      </c>
      <c r="AK109" s="156">
        <f>+AK110+AK123+AK134</f>
        <v>0</v>
      </c>
      <c r="AL109" s="156">
        <f>+AL110+AL123+AL134</f>
        <v>0</v>
      </c>
      <c r="AM109" s="156">
        <f t="shared" si="59"/>
        <v>0</v>
      </c>
      <c r="AN109" s="156">
        <f>+AN110+AN123+AN134</f>
        <v>0</v>
      </c>
      <c r="AO109" s="156">
        <f>+AO110+AO123+AO134</f>
        <v>0</v>
      </c>
      <c r="AP109" s="156">
        <f t="shared" si="60"/>
        <v>0</v>
      </c>
      <c r="AQ109" s="156">
        <f>+AQ110+AQ123+AQ134</f>
        <v>12</v>
      </c>
      <c r="AR109" s="156">
        <f>+AR110+AR123+AR134</f>
        <v>164</v>
      </c>
      <c r="AS109" s="156">
        <f t="shared" si="64"/>
        <v>176</v>
      </c>
      <c r="AT109" s="156"/>
      <c r="AU109" s="156"/>
      <c r="AV109" s="156"/>
      <c r="AW109" s="156"/>
      <c r="AX109" s="156"/>
      <c r="AY109" s="156"/>
      <c r="AZ109" s="156"/>
      <c r="BA109" s="156"/>
    </row>
    <row r="110" spans="1:53" ht="24.75" hidden="1">
      <c r="A110" s="255"/>
      <c r="B110" s="73" t="str">
        <f t="shared" si="61"/>
        <v>13520001</v>
      </c>
      <c r="C110" s="367">
        <v>2023</v>
      </c>
      <c r="D110" s="367">
        <v>20</v>
      </c>
      <c r="E110" s="367">
        <v>1</v>
      </c>
      <c r="F110" s="367">
        <v>3</v>
      </c>
      <c r="G110" s="367">
        <v>5</v>
      </c>
      <c r="H110" s="367">
        <v>2000</v>
      </c>
      <c r="I110" s="367"/>
      <c r="J110" s="367"/>
      <c r="K110" s="368" t="s">
        <v>45</v>
      </c>
      <c r="L110" s="368">
        <v>1</v>
      </c>
      <c r="M110" s="369" t="s">
        <v>55</v>
      </c>
      <c r="N110" s="370">
        <f>+N111+N117</f>
        <v>0</v>
      </c>
      <c r="O110" s="370">
        <f>+O111+O117</f>
        <v>0</v>
      </c>
      <c r="P110" s="370">
        <f t="shared" si="62"/>
        <v>0</v>
      </c>
      <c r="Q110" s="371"/>
      <c r="R110" s="372"/>
      <c r="S110" s="372"/>
      <c r="T110" s="370">
        <f>+T111+T117</f>
        <v>0</v>
      </c>
      <c r="U110" s="370">
        <f t="shared" ref="U110:AC110" si="109">+U111+U117</f>
        <v>0</v>
      </c>
      <c r="V110" s="370">
        <f t="shared" si="109"/>
        <v>0</v>
      </c>
      <c r="W110" s="370">
        <f t="shared" si="109"/>
        <v>0</v>
      </c>
      <c r="X110" s="370">
        <f t="shared" si="109"/>
        <v>0</v>
      </c>
      <c r="Y110" s="370">
        <f t="shared" si="109"/>
        <v>0</v>
      </c>
      <c r="Z110" s="370">
        <f t="shared" si="109"/>
        <v>0</v>
      </c>
      <c r="AA110" s="370">
        <f t="shared" si="109"/>
        <v>0</v>
      </c>
      <c r="AB110" s="370">
        <f t="shared" si="109"/>
        <v>0</v>
      </c>
      <c r="AC110" s="370">
        <f t="shared" si="109"/>
        <v>0</v>
      </c>
      <c r="AD110" s="370">
        <f t="shared" si="56"/>
        <v>0</v>
      </c>
      <c r="AE110" s="370">
        <f>+AE111+AE117</f>
        <v>0</v>
      </c>
      <c r="AF110" s="370">
        <f>+AF111+AF117</f>
        <v>0</v>
      </c>
      <c r="AG110" s="370">
        <f t="shared" si="57"/>
        <v>0</v>
      </c>
      <c r="AH110" s="370">
        <f>+AH111+AH117</f>
        <v>0</v>
      </c>
      <c r="AI110" s="370">
        <f>+AI111+AI117</f>
        <v>0</v>
      </c>
      <c r="AJ110" s="370">
        <f t="shared" si="58"/>
        <v>0</v>
      </c>
      <c r="AK110" s="370">
        <f>+AK111+AK117</f>
        <v>0</v>
      </c>
      <c r="AL110" s="370">
        <f>+AL111+AL117</f>
        <v>0</v>
      </c>
      <c r="AM110" s="370">
        <f t="shared" si="59"/>
        <v>0</v>
      </c>
      <c r="AN110" s="370">
        <f>+AN111+AN117</f>
        <v>0</v>
      </c>
      <c r="AO110" s="370">
        <f>+AO111+AO117</f>
        <v>0</v>
      </c>
      <c r="AP110" s="370">
        <f t="shared" si="60"/>
        <v>0</v>
      </c>
      <c r="AQ110" s="370">
        <f>+AQ111+AQ117</f>
        <v>0</v>
      </c>
      <c r="AR110" s="370">
        <f>+AR111+AR117</f>
        <v>0</v>
      </c>
      <c r="AS110" s="370">
        <f t="shared" si="64"/>
        <v>0</v>
      </c>
      <c r="AT110" s="370"/>
      <c r="AU110" s="370"/>
      <c r="AV110" s="370"/>
      <c r="AW110" s="370"/>
      <c r="AX110" s="370"/>
      <c r="AY110" s="370"/>
      <c r="AZ110" s="370"/>
      <c r="BA110" s="370"/>
    </row>
    <row r="111" spans="1:53" ht="48" hidden="1">
      <c r="A111" s="255"/>
      <c r="B111" s="73" t="str">
        <f t="shared" si="61"/>
        <v>135200021001</v>
      </c>
      <c r="C111" s="373">
        <v>2023</v>
      </c>
      <c r="D111" s="373">
        <v>20</v>
      </c>
      <c r="E111" s="373">
        <v>1</v>
      </c>
      <c r="F111" s="373">
        <v>3</v>
      </c>
      <c r="G111" s="373">
        <v>5</v>
      </c>
      <c r="H111" s="373">
        <v>2000</v>
      </c>
      <c r="I111" s="373">
        <v>2100</v>
      </c>
      <c r="J111" s="373"/>
      <c r="K111" s="374" t="s">
        <v>45</v>
      </c>
      <c r="L111" s="374">
        <v>1</v>
      </c>
      <c r="M111" s="375" t="s">
        <v>105</v>
      </c>
      <c r="N111" s="376">
        <f>+N112</f>
        <v>0</v>
      </c>
      <c r="O111" s="376">
        <f>+O112</f>
        <v>0</v>
      </c>
      <c r="P111" s="376">
        <f t="shared" si="62"/>
        <v>0</v>
      </c>
      <c r="Q111" s="377"/>
      <c r="R111" s="378"/>
      <c r="S111" s="378"/>
      <c r="T111" s="376">
        <f>+T112</f>
        <v>0</v>
      </c>
      <c r="U111" s="376">
        <f t="shared" ref="U111:AC111" si="110">+U112</f>
        <v>0</v>
      </c>
      <c r="V111" s="376">
        <f t="shared" si="110"/>
        <v>0</v>
      </c>
      <c r="W111" s="376">
        <f t="shared" si="110"/>
        <v>0</v>
      </c>
      <c r="X111" s="376">
        <f t="shared" si="110"/>
        <v>0</v>
      </c>
      <c r="Y111" s="376">
        <f t="shared" si="110"/>
        <v>0</v>
      </c>
      <c r="Z111" s="376">
        <f t="shared" si="110"/>
        <v>0</v>
      </c>
      <c r="AA111" s="376">
        <f t="shared" si="110"/>
        <v>0</v>
      </c>
      <c r="AB111" s="376">
        <f t="shared" si="110"/>
        <v>0</v>
      </c>
      <c r="AC111" s="376">
        <f t="shared" si="110"/>
        <v>0</v>
      </c>
      <c r="AD111" s="376">
        <f t="shared" si="56"/>
        <v>0</v>
      </c>
      <c r="AE111" s="376">
        <f>+AE112</f>
        <v>0</v>
      </c>
      <c r="AF111" s="376">
        <f>+AF112</f>
        <v>0</v>
      </c>
      <c r="AG111" s="376">
        <f t="shared" si="57"/>
        <v>0</v>
      </c>
      <c r="AH111" s="376">
        <f>+AH112</f>
        <v>0</v>
      </c>
      <c r="AI111" s="376">
        <f>+AI112</f>
        <v>0</v>
      </c>
      <c r="AJ111" s="376">
        <f t="shared" si="58"/>
        <v>0</v>
      </c>
      <c r="AK111" s="376">
        <f>+AK112</f>
        <v>0</v>
      </c>
      <c r="AL111" s="376">
        <f>+AL112</f>
        <v>0</v>
      </c>
      <c r="AM111" s="376">
        <f t="shared" si="59"/>
        <v>0</v>
      </c>
      <c r="AN111" s="376">
        <f>+AN112</f>
        <v>0</v>
      </c>
      <c r="AO111" s="376">
        <f>+AO112</f>
        <v>0</v>
      </c>
      <c r="AP111" s="376">
        <f t="shared" si="60"/>
        <v>0</v>
      </c>
      <c r="AQ111" s="376">
        <f>+AQ112</f>
        <v>0</v>
      </c>
      <c r="AR111" s="376">
        <f>+AR112</f>
        <v>0</v>
      </c>
      <c r="AS111" s="376">
        <f t="shared" si="64"/>
        <v>0</v>
      </c>
      <c r="AT111" s="376"/>
      <c r="AU111" s="376"/>
      <c r="AV111" s="376"/>
      <c r="AW111" s="376"/>
      <c r="AX111" s="376"/>
      <c r="AY111" s="376"/>
      <c r="AZ111" s="376"/>
      <c r="BA111" s="376"/>
    </row>
    <row r="112" spans="1:53" ht="24.75" hidden="1">
      <c r="A112" s="255"/>
      <c r="B112" s="73" t="str">
        <f t="shared" si="61"/>
        <v>135200021002111</v>
      </c>
      <c r="C112" s="379">
        <v>2023</v>
      </c>
      <c r="D112" s="379">
        <v>20</v>
      </c>
      <c r="E112" s="379">
        <v>1</v>
      </c>
      <c r="F112" s="379">
        <v>3</v>
      </c>
      <c r="G112" s="379">
        <v>5</v>
      </c>
      <c r="H112" s="379">
        <v>2000</v>
      </c>
      <c r="I112" s="379">
        <v>2100</v>
      </c>
      <c r="J112" s="379">
        <v>211</v>
      </c>
      <c r="K112" s="380"/>
      <c r="L112" s="380">
        <v>1</v>
      </c>
      <c r="M112" s="381" t="s">
        <v>106</v>
      </c>
      <c r="N112" s="382">
        <f>SUM(N113:N116)</f>
        <v>0</v>
      </c>
      <c r="O112" s="382">
        <f>SUM(O113:O116)</f>
        <v>0</v>
      </c>
      <c r="P112" s="382">
        <f t="shared" si="62"/>
        <v>0</v>
      </c>
      <c r="Q112" s="383"/>
      <c r="R112" s="384"/>
      <c r="S112" s="384"/>
      <c r="T112" s="382">
        <f>SUM(T113:T116)</f>
        <v>0</v>
      </c>
      <c r="U112" s="382">
        <f t="shared" ref="U112:AC112" si="111">SUM(U113:U116)</f>
        <v>0</v>
      </c>
      <c r="V112" s="382">
        <f t="shared" si="111"/>
        <v>0</v>
      </c>
      <c r="W112" s="382">
        <f t="shared" si="111"/>
        <v>0</v>
      </c>
      <c r="X112" s="382">
        <f t="shared" si="111"/>
        <v>0</v>
      </c>
      <c r="Y112" s="382">
        <f t="shared" si="111"/>
        <v>0</v>
      </c>
      <c r="Z112" s="382">
        <f t="shared" si="111"/>
        <v>0</v>
      </c>
      <c r="AA112" s="382">
        <f t="shared" si="111"/>
        <v>0</v>
      </c>
      <c r="AB112" s="382">
        <f t="shared" si="111"/>
        <v>0</v>
      </c>
      <c r="AC112" s="382">
        <f t="shared" si="111"/>
        <v>0</v>
      </c>
      <c r="AD112" s="382">
        <f t="shared" si="56"/>
        <v>0</v>
      </c>
      <c r="AE112" s="382">
        <f>SUM(AE113:AE116)</f>
        <v>0</v>
      </c>
      <c r="AF112" s="382">
        <f>SUM(AF113:AF116)</f>
        <v>0</v>
      </c>
      <c r="AG112" s="382">
        <f t="shared" si="57"/>
        <v>0</v>
      </c>
      <c r="AH112" s="382">
        <f>SUM(AH113:AH116)</f>
        <v>0</v>
      </c>
      <c r="AI112" s="382">
        <f>SUM(AI113:AI116)</f>
        <v>0</v>
      </c>
      <c r="AJ112" s="382">
        <f t="shared" si="58"/>
        <v>0</v>
      </c>
      <c r="AK112" s="382">
        <f>SUM(AK113:AK116)</f>
        <v>0</v>
      </c>
      <c r="AL112" s="382">
        <f>SUM(AL113:AL116)</f>
        <v>0</v>
      </c>
      <c r="AM112" s="382">
        <f t="shared" si="59"/>
        <v>0</v>
      </c>
      <c r="AN112" s="382">
        <f>SUM(AN113:AN116)</f>
        <v>0</v>
      </c>
      <c r="AO112" s="382">
        <f>SUM(AO113:AO116)</f>
        <v>0</v>
      </c>
      <c r="AP112" s="382">
        <f t="shared" si="60"/>
        <v>0</v>
      </c>
      <c r="AQ112" s="382">
        <f>SUM(AQ113:AQ116)</f>
        <v>0</v>
      </c>
      <c r="AR112" s="382">
        <f>SUM(AR113:AR116)</f>
        <v>0</v>
      </c>
      <c r="AS112" s="382">
        <f t="shared" si="64"/>
        <v>0</v>
      </c>
      <c r="AT112" s="382"/>
      <c r="AU112" s="382"/>
      <c r="AV112" s="382"/>
      <c r="AW112" s="382"/>
      <c r="AX112" s="382"/>
      <c r="AY112" s="382"/>
      <c r="AZ112" s="382"/>
      <c r="BA112" s="382"/>
    </row>
    <row r="113" spans="1:53" ht="24.75" hidden="1">
      <c r="A113" s="255"/>
      <c r="B113" s="73" t="str">
        <f t="shared" si="61"/>
        <v>1352000210021111</v>
      </c>
      <c r="C113" s="385">
        <v>2023</v>
      </c>
      <c r="D113" s="385">
        <v>20</v>
      </c>
      <c r="E113" s="385">
        <v>1</v>
      </c>
      <c r="F113" s="385">
        <v>3</v>
      </c>
      <c r="G113" s="385">
        <v>5</v>
      </c>
      <c r="H113" s="385">
        <v>2000</v>
      </c>
      <c r="I113" s="385">
        <v>2100</v>
      </c>
      <c r="J113" s="385">
        <v>211</v>
      </c>
      <c r="K113" s="386">
        <v>1</v>
      </c>
      <c r="L113" s="386">
        <v>1</v>
      </c>
      <c r="M113" s="387" t="s">
        <v>107</v>
      </c>
      <c r="N113" s="388">
        <f>IFERROR(VLOOKUP($B113,[5]OAX!$B$51:$S$1085,13,0),0)</f>
        <v>0</v>
      </c>
      <c r="O113" s="388">
        <f>IFERROR(VLOOKUP($B113,[5]OAX!$B$51:$S$1085,14,0),0)</f>
        <v>0</v>
      </c>
      <c r="P113" s="388">
        <f t="shared" si="62"/>
        <v>0</v>
      </c>
      <c r="Q113" s="389" t="s">
        <v>59</v>
      </c>
      <c r="R113" s="390">
        <f>IFERROR(VLOOKUP($B113,[5]OAX!$B$51:$S$1085,17,0),0)</f>
        <v>0</v>
      </c>
      <c r="S113" s="390">
        <f>IFERROR(VLOOKUP($B113,[5]OAX!$B$51:$S$1085,18,0),0)</f>
        <v>0</v>
      </c>
      <c r="T113" s="388">
        <v>0</v>
      </c>
      <c r="U113" s="388">
        <v>0</v>
      </c>
      <c r="V113" s="388">
        <v>0</v>
      </c>
      <c r="W113" s="388">
        <v>0</v>
      </c>
      <c r="X113" s="388">
        <v>0</v>
      </c>
      <c r="Y113" s="388">
        <v>0</v>
      </c>
      <c r="Z113" s="388">
        <v>0</v>
      </c>
      <c r="AA113" s="388">
        <v>0</v>
      </c>
      <c r="AB113" s="388">
        <f t="shared" ref="AB113:AC116" si="112">N113+T113-X113</f>
        <v>0</v>
      </c>
      <c r="AC113" s="388">
        <f t="shared" si="112"/>
        <v>0</v>
      </c>
      <c r="AD113" s="388">
        <f t="shared" si="56"/>
        <v>0</v>
      </c>
      <c r="AE113" s="388">
        <v>0</v>
      </c>
      <c r="AF113" s="388">
        <v>0</v>
      </c>
      <c r="AG113" s="388">
        <f t="shared" si="57"/>
        <v>0</v>
      </c>
      <c r="AH113" s="388">
        <v>0</v>
      </c>
      <c r="AI113" s="388">
        <v>0</v>
      </c>
      <c r="AJ113" s="388">
        <f t="shared" si="58"/>
        <v>0</v>
      </c>
      <c r="AK113" s="388">
        <v>0</v>
      </c>
      <c r="AL113" s="388">
        <v>0</v>
      </c>
      <c r="AM113" s="388">
        <f t="shared" si="59"/>
        <v>0</v>
      </c>
      <c r="AN113" s="388">
        <v>0</v>
      </c>
      <c r="AO113" s="388">
        <v>0</v>
      </c>
      <c r="AP113" s="388">
        <f t="shared" si="60"/>
        <v>0</v>
      </c>
      <c r="AQ113" s="388">
        <f t="shared" ref="AQ113:AR116" si="113">AB113-AE113--AH113-AK113-AN113</f>
        <v>0</v>
      </c>
      <c r="AR113" s="388">
        <f t="shared" si="113"/>
        <v>0</v>
      </c>
      <c r="AS113" s="388">
        <f t="shared" si="64"/>
        <v>0</v>
      </c>
      <c r="AT113" s="388">
        <f t="shared" ref="AT113:AU116" si="114">R113+V113-Z113</f>
        <v>0</v>
      </c>
      <c r="AU113" s="388">
        <f t="shared" si="114"/>
        <v>0</v>
      </c>
      <c r="AV113" s="388">
        <v>0</v>
      </c>
      <c r="AW113" s="388">
        <v>0</v>
      </c>
      <c r="AX113" s="388">
        <v>0</v>
      </c>
      <c r="AY113" s="388">
        <v>0</v>
      </c>
      <c r="AZ113" s="388">
        <f t="shared" si="76"/>
        <v>0</v>
      </c>
      <c r="BA113" s="388">
        <f t="shared" si="76"/>
        <v>0</v>
      </c>
    </row>
    <row r="114" spans="1:53" ht="46.5" hidden="1">
      <c r="A114" s="255"/>
      <c r="B114" s="73" t="str">
        <f t="shared" si="61"/>
        <v>1352000210021121</v>
      </c>
      <c r="C114" s="385">
        <v>2023</v>
      </c>
      <c r="D114" s="385">
        <v>20</v>
      </c>
      <c r="E114" s="385">
        <v>1</v>
      </c>
      <c r="F114" s="385">
        <v>3</v>
      </c>
      <c r="G114" s="385">
        <v>5</v>
      </c>
      <c r="H114" s="385">
        <v>2000</v>
      </c>
      <c r="I114" s="385">
        <v>2100</v>
      </c>
      <c r="J114" s="385">
        <v>211</v>
      </c>
      <c r="K114" s="386">
        <v>2</v>
      </c>
      <c r="L114" s="386">
        <v>1</v>
      </c>
      <c r="M114" s="387" t="s">
        <v>108</v>
      </c>
      <c r="N114" s="388">
        <f>IFERROR(VLOOKUP($B114,[5]OAX!$B$51:$S$1085,13,0),0)</f>
        <v>0</v>
      </c>
      <c r="O114" s="388">
        <f>IFERROR(VLOOKUP($B114,[5]OAX!$B$51:$S$1085,14,0),0)</f>
        <v>0</v>
      </c>
      <c r="P114" s="388">
        <f t="shared" si="62"/>
        <v>0</v>
      </c>
      <c r="Q114" s="389" t="s">
        <v>109</v>
      </c>
      <c r="R114" s="390">
        <f>IFERROR(VLOOKUP($B114,[5]OAX!$B$51:$S$1085,17,0),0)</f>
        <v>0</v>
      </c>
      <c r="S114" s="390">
        <f>IFERROR(VLOOKUP($B114,[5]OAX!$B$51:$S$1085,18,0),0)</f>
        <v>0</v>
      </c>
      <c r="T114" s="388">
        <v>0</v>
      </c>
      <c r="U114" s="388">
        <v>0</v>
      </c>
      <c r="V114" s="388">
        <v>0</v>
      </c>
      <c r="W114" s="388">
        <v>0</v>
      </c>
      <c r="X114" s="388">
        <v>0</v>
      </c>
      <c r="Y114" s="388">
        <v>0</v>
      </c>
      <c r="Z114" s="388">
        <v>0</v>
      </c>
      <c r="AA114" s="388">
        <v>0</v>
      </c>
      <c r="AB114" s="388">
        <f t="shared" si="112"/>
        <v>0</v>
      </c>
      <c r="AC114" s="388">
        <f t="shared" si="112"/>
        <v>0</v>
      </c>
      <c r="AD114" s="388">
        <f t="shared" si="56"/>
        <v>0</v>
      </c>
      <c r="AE114" s="388">
        <v>0</v>
      </c>
      <c r="AF114" s="388">
        <v>0</v>
      </c>
      <c r="AG114" s="388">
        <f t="shared" si="57"/>
        <v>0</v>
      </c>
      <c r="AH114" s="388">
        <v>0</v>
      </c>
      <c r="AI114" s="388">
        <v>0</v>
      </c>
      <c r="AJ114" s="388">
        <f t="shared" si="58"/>
        <v>0</v>
      </c>
      <c r="AK114" s="388">
        <v>0</v>
      </c>
      <c r="AL114" s="388">
        <v>0</v>
      </c>
      <c r="AM114" s="388">
        <f t="shared" si="59"/>
        <v>0</v>
      </c>
      <c r="AN114" s="388">
        <v>0</v>
      </c>
      <c r="AO114" s="388">
        <v>0</v>
      </c>
      <c r="AP114" s="388">
        <f t="shared" si="60"/>
        <v>0</v>
      </c>
      <c r="AQ114" s="388">
        <f t="shared" si="113"/>
        <v>0</v>
      </c>
      <c r="AR114" s="388">
        <f t="shared" si="113"/>
        <v>0</v>
      </c>
      <c r="AS114" s="388">
        <f t="shared" si="64"/>
        <v>0</v>
      </c>
      <c r="AT114" s="388">
        <f t="shared" si="114"/>
        <v>0</v>
      </c>
      <c r="AU114" s="388">
        <f t="shared" si="114"/>
        <v>0</v>
      </c>
      <c r="AV114" s="388">
        <v>0</v>
      </c>
      <c r="AW114" s="388">
        <v>0</v>
      </c>
      <c r="AX114" s="388">
        <v>0</v>
      </c>
      <c r="AY114" s="388">
        <v>0</v>
      </c>
      <c r="AZ114" s="388">
        <f t="shared" si="76"/>
        <v>0</v>
      </c>
      <c r="BA114" s="388">
        <f t="shared" si="76"/>
        <v>0</v>
      </c>
    </row>
    <row r="115" spans="1:53" ht="46.5" hidden="1">
      <c r="A115" s="255"/>
      <c r="B115" s="73" t="str">
        <f t="shared" si="61"/>
        <v>1352000210021131</v>
      </c>
      <c r="C115" s="385">
        <v>2023</v>
      </c>
      <c r="D115" s="385">
        <v>20</v>
      </c>
      <c r="E115" s="385">
        <v>1</v>
      </c>
      <c r="F115" s="385">
        <v>3</v>
      </c>
      <c r="G115" s="385">
        <v>5</v>
      </c>
      <c r="H115" s="385">
        <v>2000</v>
      </c>
      <c r="I115" s="385">
        <v>2100</v>
      </c>
      <c r="J115" s="385">
        <v>211</v>
      </c>
      <c r="K115" s="386">
        <v>3</v>
      </c>
      <c r="L115" s="386">
        <v>1</v>
      </c>
      <c r="M115" s="387" t="s">
        <v>110</v>
      </c>
      <c r="N115" s="388">
        <f>IFERROR(VLOOKUP($B115,[5]OAX!$B$51:$S$1085,13,0),0)</f>
        <v>0</v>
      </c>
      <c r="O115" s="388">
        <f>IFERROR(VLOOKUP($B115,[5]OAX!$B$51:$S$1085,14,0),0)</f>
        <v>0</v>
      </c>
      <c r="P115" s="388">
        <f t="shared" si="62"/>
        <v>0</v>
      </c>
      <c r="Q115" s="389" t="s">
        <v>109</v>
      </c>
      <c r="R115" s="390">
        <f>IFERROR(VLOOKUP($B115,[5]OAX!$B$51:$S$1085,17,0),0)</f>
        <v>0</v>
      </c>
      <c r="S115" s="390">
        <f>IFERROR(VLOOKUP($B115,[5]OAX!$B$51:$S$1085,18,0),0)</f>
        <v>0</v>
      </c>
      <c r="T115" s="388">
        <v>0</v>
      </c>
      <c r="U115" s="388">
        <v>0</v>
      </c>
      <c r="V115" s="388">
        <v>0</v>
      </c>
      <c r="W115" s="388">
        <v>0</v>
      </c>
      <c r="X115" s="388">
        <v>0</v>
      </c>
      <c r="Y115" s="388">
        <v>0</v>
      </c>
      <c r="Z115" s="388">
        <v>0</v>
      </c>
      <c r="AA115" s="388">
        <v>0</v>
      </c>
      <c r="AB115" s="388">
        <f t="shared" si="112"/>
        <v>0</v>
      </c>
      <c r="AC115" s="388">
        <f t="shared" si="112"/>
        <v>0</v>
      </c>
      <c r="AD115" s="388">
        <f t="shared" si="56"/>
        <v>0</v>
      </c>
      <c r="AE115" s="388">
        <v>0</v>
      </c>
      <c r="AF115" s="388">
        <v>0</v>
      </c>
      <c r="AG115" s="388">
        <f t="shared" si="57"/>
        <v>0</v>
      </c>
      <c r="AH115" s="388">
        <v>0</v>
      </c>
      <c r="AI115" s="388">
        <v>0</v>
      </c>
      <c r="AJ115" s="388">
        <f t="shared" si="58"/>
        <v>0</v>
      </c>
      <c r="AK115" s="388">
        <v>0</v>
      </c>
      <c r="AL115" s="388">
        <v>0</v>
      </c>
      <c r="AM115" s="388">
        <f t="shared" si="59"/>
        <v>0</v>
      </c>
      <c r="AN115" s="388">
        <v>0</v>
      </c>
      <c r="AO115" s="388">
        <v>0</v>
      </c>
      <c r="AP115" s="388">
        <f t="shared" si="60"/>
        <v>0</v>
      </c>
      <c r="AQ115" s="388">
        <f t="shared" si="113"/>
        <v>0</v>
      </c>
      <c r="AR115" s="388">
        <f t="shared" si="113"/>
        <v>0</v>
      </c>
      <c r="AS115" s="388">
        <f t="shared" si="64"/>
        <v>0</v>
      </c>
      <c r="AT115" s="388">
        <f t="shared" si="114"/>
        <v>0</v>
      </c>
      <c r="AU115" s="388">
        <f t="shared" si="114"/>
        <v>0</v>
      </c>
      <c r="AV115" s="388">
        <v>0</v>
      </c>
      <c r="AW115" s="388">
        <v>0</v>
      </c>
      <c r="AX115" s="388">
        <v>0</v>
      </c>
      <c r="AY115" s="388">
        <v>0</v>
      </c>
      <c r="AZ115" s="388">
        <f t="shared" si="76"/>
        <v>0</v>
      </c>
      <c r="BA115" s="388">
        <f t="shared" si="76"/>
        <v>0</v>
      </c>
    </row>
    <row r="116" spans="1:53" ht="69.75" hidden="1">
      <c r="A116" s="255"/>
      <c r="B116" s="73" t="str">
        <f t="shared" si="61"/>
        <v>1352000210021141</v>
      </c>
      <c r="C116" s="385">
        <v>2023</v>
      </c>
      <c r="D116" s="385">
        <v>20</v>
      </c>
      <c r="E116" s="385">
        <v>1</v>
      </c>
      <c r="F116" s="385">
        <v>3</v>
      </c>
      <c r="G116" s="385">
        <v>5</v>
      </c>
      <c r="H116" s="385">
        <v>2000</v>
      </c>
      <c r="I116" s="385">
        <v>2100</v>
      </c>
      <c r="J116" s="385">
        <v>211</v>
      </c>
      <c r="K116" s="386">
        <v>4</v>
      </c>
      <c r="L116" s="386">
        <v>1</v>
      </c>
      <c r="M116" s="387" t="s">
        <v>111</v>
      </c>
      <c r="N116" s="388">
        <f>IFERROR(VLOOKUP($B116,[5]OAX!$B$51:$S$1085,13,0),0)</f>
        <v>0</v>
      </c>
      <c r="O116" s="388">
        <f>IFERROR(VLOOKUP($B116,[5]OAX!$B$51:$S$1085,14,0),0)</f>
        <v>0</v>
      </c>
      <c r="P116" s="388">
        <f t="shared" si="62"/>
        <v>0</v>
      </c>
      <c r="Q116" s="389" t="s">
        <v>109</v>
      </c>
      <c r="R116" s="390">
        <f>IFERROR(VLOOKUP($B116,[5]OAX!$B$51:$S$1085,17,0),0)</f>
        <v>0</v>
      </c>
      <c r="S116" s="390">
        <f>IFERROR(VLOOKUP($B116,[5]OAX!$B$51:$S$1085,18,0),0)</f>
        <v>0</v>
      </c>
      <c r="T116" s="388">
        <v>0</v>
      </c>
      <c r="U116" s="388">
        <v>0</v>
      </c>
      <c r="V116" s="388">
        <v>0</v>
      </c>
      <c r="W116" s="388">
        <v>0</v>
      </c>
      <c r="X116" s="388">
        <v>0</v>
      </c>
      <c r="Y116" s="388">
        <v>0</v>
      </c>
      <c r="Z116" s="388">
        <v>0</v>
      </c>
      <c r="AA116" s="388">
        <v>0</v>
      </c>
      <c r="AB116" s="388">
        <f t="shared" si="112"/>
        <v>0</v>
      </c>
      <c r="AC116" s="388">
        <f t="shared" si="112"/>
        <v>0</v>
      </c>
      <c r="AD116" s="388">
        <f t="shared" ref="AD116:AD179" si="115">+AC116+AB116</f>
        <v>0</v>
      </c>
      <c r="AE116" s="388">
        <v>0</v>
      </c>
      <c r="AF116" s="388">
        <v>0</v>
      </c>
      <c r="AG116" s="388">
        <f t="shared" ref="AG116:AG179" si="116">+AF116+AE116</f>
        <v>0</v>
      </c>
      <c r="AH116" s="388">
        <v>0</v>
      </c>
      <c r="AI116" s="388">
        <v>0</v>
      </c>
      <c r="AJ116" s="388">
        <f t="shared" ref="AJ116:AJ179" si="117">+AI116+AH116</f>
        <v>0</v>
      </c>
      <c r="AK116" s="388">
        <v>0</v>
      </c>
      <c r="AL116" s="388">
        <v>0</v>
      </c>
      <c r="AM116" s="388">
        <f t="shared" ref="AM116:AM179" si="118">+AL116+AK116</f>
        <v>0</v>
      </c>
      <c r="AN116" s="388">
        <v>0</v>
      </c>
      <c r="AO116" s="388">
        <v>0</v>
      </c>
      <c r="AP116" s="388">
        <f t="shared" ref="AP116:AP179" si="119">+AO116+AN116</f>
        <v>0</v>
      </c>
      <c r="AQ116" s="388">
        <f t="shared" si="113"/>
        <v>0</v>
      </c>
      <c r="AR116" s="388">
        <f t="shared" si="113"/>
        <v>0</v>
      </c>
      <c r="AS116" s="388">
        <f t="shared" ref="AS116:AS179" si="120">+AR116+AQ116</f>
        <v>0</v>
      </c>
      <c r="AT116" s="388">
        <f t="shared" si="114"/>
        <v>0</v>
      </c>
      <c r="AU116" s="388">
        <f t="shared" si="114"/>
        <v>0</v>
      </c>
      <c r="AV116" s="388">
        <v>0</v>
      </c>
      <c r="AW116" s="388">
        <v>0</v>
      </c>
      <c r="AX116" s="388">
        <v>0</v>
      </c>
      <c r="AY116" s="388">
        <v>0</v>
      </c>
      <c r="AZ116" s="388">
        <f t="shared" si="76"/>
        <v>0</v>
      </c>
      <c r="BA116" s="388">
        <f t="shared" si="76"/>
        <v>0</v>
      </c>
    </row>
    <row r="117" spans="1:53" ht="24.75" hidden="1">
      <c r="A117" s="255"/>
      <c r="B117" s="73" t="str">
        <f t="shared" si="61"/>
        <v>135200028001</v>
      </c>
      <c r="C117" s="373">
        <v>2023</v>
      </c>
      <c r="D117" s="373">
        <v>20</v>
      </c>
      <c r="E117" s="373">
        <v>1</v>
      </c>
      <c r="F117" s="373">
        <v>3</v>
      </c>
      <c r="G117" s="373">
        <v>5</v>
      </c>
      <c r="H117" s="373">
        <v>2000</v>
      </c>
      <c r="I117" s="373">
        <v>2800</v>
      </c>
      <c r="J117" s="373"/>
      <c r="K117" s="374"/>
      <c r="L117" s="374">
        <v>1</v>
      </c>
      <c r="M117" s="375" t="s">
        <v>62</v>
      </c>
      <c r="N117" s="376">
        <f>+N118</f>
        <v>0</v>
      </c>
      <c r="O117" s="376">
        <f>+O118</f>
        <v>0</v>
      </c>
      <c r="P117" s="376">
        <f t="shared" si="62"/>
        <v>0</v>
      </c>
      <c r="Q117" s="377"/>
      <c r="R117" s="378"/>
      <c r="S117" s="378"/>
      <c r="T117" s="376">
        <f>+T118</f>
        <v>0</v>
      </c>
      <c r="U117" s="376">
        <f t="shared" ref="U117:AC117" si="121">+U118</f>
        <v>0</v>
      </c>
      <c r="V117" s="376">
        <f t="shared" si="121"/>
        <v>0</v>
      </c>
      <c r="W117" s="376">
        <f t="shared" si="121"/>
        <v>0</v>
      </c>
      <c r="X117" s="376">
        <f t="shared" si="121"/>
        <v>0</v>
      </c>
      <c r="Y117" s="376">
        <f t="shared" si="121"/>
        <v>0</v>
      </c>
      <c r="Z117" s="376">
        <f t="shared" si="121"/>
        <v>0</v>
      </c>
      <c r="AA117" s="376">
        <f t="shared" si="121"/>
        <v>0</v>
      </c>
      <c r="AB117" s="376">
        <f t="shared" si="121"/>
        <v>0</v>
      </c>
      <c r="AC117" s="376">
        <f t="shared" si="121"/>
        <v>0</v>
      </c>
      <c r="AD117" s="376">
        <f t="shared" si="115"/>
        <v>0</v>
      </c>
      <c r="AE117" s="376">
        <f>+AE118</f>
        <v>0</v>
      </c>
      <c r="AF117" s="376">
        <f>+AF118</f>
        <v>0</v>
      </c>
      <c r="AG117" s="376">
        <f t="shared" si="116"/>
        <v>0</v>
      </c>
      <c r="AH117" s="376">
        <f>+AH118</f>
        <v>0</v>
      </c>
      <c r="AI117" s="376">
        <f>+AI118</f>
        <v>0</v>
      </c>
      <c r="AJ117" s="376">
        <f t="shared" si="117"/>
        <v>0</v>
      </c>
      <c r="AK117" s="376">
        <f>+AK118</f>
        <v>0</v>
      </c>
      <c r="AL117" s="376">
        <f>+AL118</f>
        <v>0</v>
      </c>
      <c r="AM117" s="376">
        <f t="shared" si="118"/>
        <v>0</v>
      </c>
      <c r="AN117" s="376">
        <f>+AN118</f>
        <v>0</v>
      </c>
      <c r="AO117" s="376">
        <f>+AO118</f>
        <v>0</v>
      </c>
      <c r="AP117" s="376">
        <f t="shared" si="119"/>
        <v>0</v>
      </c>
      <c r="AQ117" s="376">
        <f>+AQ118</f>
        <v>0</v>
      </c>
      <c r="AR117" s="376">
        <f>+AR118</f>
        <v>0</v>
      </c>
      <c r="AS117" s="376">
        <f t="shared" si="120"/>
        <v>0</v>
      </c>
      <c r="AT117" s="376"/>
      <c r="AU117" s="376"/>
      <c r="AV117" s="376"/>
      <c r="AW117" s="376"/>
      <c r="AX117" s="376"/>
      <c r="AY117" s="376"/>
      <c r="AZ117" s="376"/>
      <c r="BA117" s="376"/>
    </row>
    <row r="118" spans="1:53" ht="24.75" hidden="1">
      <c r="A118" s="255"/>
      <c r="B118" s="73" t="str">
        <f t="shared" si="61"/>
        <v>135200028002821</v>
      </c>
      <c r="C118" s="379">
        <v>2023</v>
      </c>
      <c r="D118" s="379">
        <v>20</v>
      </c>
      <c r="E118" s="379">
        <v>1</v>
      </c>
      <c r="F118" s="379">
        <v>3</v>
      </c>
      <c r="G118" s="379">
        <v>5</v>
      </c>
      <c r="H118" s="379">
        <v>2000</v>
      </c>
      <c r="I118" s="379">
        <v>2800</v>
      </c>
      <c r="J118" s="379">
        <v>282</v>
      </c>
      <c r="K118" s="380"/>
      <c r="L118" s="380">
        <v>1</v>
      </c>
      <c r="M118" s="381" t="s">
        <v>112</v>
      </c>
      <c r="N118" s="382">
        <f>SUM(N119:N122)</f>
        <v>0</v>
      </c>
      <c r="O118" s="382">
        <f>SUM(O119:O122)</f>
        <v>0</v>
      </c>
      <c r="P118" s="382">
        <f t="shared" si="62"/>
        <v>0</v>
      </c>
      <c r="Q118" s="383"/>
      <c r="R118" s="384"/>
      <c r="S118" s="384"/>
      <c r="T118" s="382">
        <f>SUM(T119:T122)</f>
        <v>0</v>
      </c>
      <c r="U118" s="382">
        <f t="shared" ref="U118:AC118" si="122">SUM(U119:U122)</f>
        <v>0</v>
      </c>
      <c r="V118" s="382">
        <f t="shared" si="122"/>
        <v>0</v>
      </c>
      <c r="W118" s="382">
        <f t="shared" si="122"/>
        <v>0</v>
      </c>
      <c r="X118" s="382">
        <f t="shared" si="122"/>
        <v>0</v>
      </c>
      <c r="Y118" s="382">
        <f t="shared" si="122"/>
        <v>0</v>
      </c>
      <c r="Z118" s="382">
        <f t="shared" si="122"/>
        <v>0</v>
      </c>
      <c r="AA118" s="382">
        <f t="shared" si="122"/>
        <v>0</v>
      </c>
      <c r="AB118" s="382">
        <f t="shared" si="122"/>
        <v>0</v>
      </c>
      <c r="AC118" s="382">
        <f t="shared" si="122"/>
        <v>0</v>
      </c>
      <c r="AD118" s="382">
        <f t="shared" si="115"/>
        <v>0</v>
      </c>
      <c r="AE118" s="382">
        <f>SUM(AE119:AE122)</f>
        <v>0</v>
      </c>
      <c r="AF118" s="382">
        <f>SUM(AF119:AF122)</f>
        <v>0</v>
      </c>
      <c r="AG118" s="382">
        <f t="shared" si="116"/>
        <v>0</v>
      </c>
      <c r="AH118" s="382">
        <f>SUM(AH119:AH122)</f>
        <v>0</v>
      </c>
      <c r="AI118" s="382">
        <f>SUM(AI119:AI122)</f>
        <v>0</v>
      </c>
      <c r="AJ118" s="382">
        <f t="shared" si="117"/>
        <v>0</v>
      </c>
      <c r="AK118" s="382">
        <f>SUM(AK119:AK122)</f>
        <v>0</v>
      </c>
      <c r="AL118" s="382">
        <f>SUM(AL119:AL122)</f>
        <v>0</v>
      </c>
      <c r="AM118" s="382">
        <f t="shared" si="118"/>
        <v>0</v>
      </c>
      <c r="AN118" s="382">
        <f>SUM(AN119:AN122)</f>
        <v>0</v>
      </c>
      <c r="AO118" s="382">
        <f>SUM(AO119:AO122)</f>
        <v>0</v>
      </c>
      <c r="AP118" s="382">
        <f t="shared" si="119"/>
        <v>0</v>
      </c>
      <c r="AQ118" s="382">
        <f>SUM(AQ119:AQ122)</f>
        <v>0</v>
      </c>
      <c r="AR118" s="382">
        <f>SUM(AR119:AR122)</f>
        <v>0</v>
      </c>
      <c r="AS118" s="382">
        <f t="shared" si="120"/>
        <v>0</v>
      </c>
      <c r="AT118" s="382"/>
      <c r="AU118" s="382"/>
      <c r="AV118" s="382"/>
      <c r="AW118" s="382"/>
      <c r="AX118" s="382"/>
      <c r="AY118" s="382"/>
      <c r="AZ118" s="382"/>
      <c r="BA118" s="382"/>
    </row>
    <row r="119" spans="1:53" ht="24.75" hidden="1">
      <c r="A119" s="255"/>
      <c r="B119" s="73" t="str">
        <f t="shared" si="61"/>
        <v>1352000280028211</v>
      </c>
      <c r="C119" s="385">
        <v>2023</v>
      </c>
      <c r="D119" s="385">
        <v>20</v>
      </c>
      <c r="E119" s="385">
        <v>1</v>
      </c>
      <c r="F119" s="385">
        <v>3</v>
      </c>
      <c r="G119" s="385">
        <v>5</v>
      </c>
      <c r="H119" s="385">
        <v>2000</v>
      </c>
      <c r="I119" s="385">
        <v>2800</v>
      </c>
      <c r="J119" s="385">
        <v>282</v>
      </c>
      <c r="K119" s="386">
        <v>1</v>
      </c>
      <c r="L119" s="386">
        <v>1</v>
      </c>
      <c r="M119" s="387" t="s">
        <v>113</v>
      </c>
      <c r="N119" s="388">
        <f>IFERROR(VLOOKUP($B119,[5]OAX!$B$51:$S$1085,13,0),0)</f>
        <v>0</v>
      </c>
      <c r="O119" s="388">
        <f>IFERROR(VLOOKUP($B119,[5]OAX!$B$51:$S$1085,14,0),0)</f>
        <v>0</v>
      </c>
      <c r="P119" s="388">
        <f t="shared" si="62"/>
        <v>0</v>
      </c>
      <c r="Q119" s="389" t="s">
        <v>59</v>
      </c>
      <c r="R119" s="390">
        <f>IFERROR(VLOOKUP($B119,[5]OAX!$B$51:$S$1085,17,0),0)</f>
        <v>0</v>
      </c>
      <c r="S119" s="390">
        <f>IFERROR(VLOOKUP($B119,[5]OAX!$B$51:$S$1085,18,0),0)</f>
        <v>0</v>
      </c>
      <c r="T119" s="388">
        <v>0</v>
      </c>
      <c r="U119" s="388">
        <v>0</v>
      </c>
      <c r="V119" s="388">
        <v>0</v>
      </c>
      <c r="W119" s="388">
        <v>0</v>
      </c>
      <c r="X119" s="388">
        <v>0</v>
      </c>
      <c r="Y119" s="388">
        <v>0</v>
      </c>
      <c r="Z119" s="388">
        <v>0</v>
      </c>
      <c r="AA119" s="388">
        <v>0</v>
      </c>
      <c r="AB119" s="388">
        <f t="shared" ref="AB119:AC122" si="123">N119+T119-X119</f>
        <v>0</v>
      </c>
      <c r="AC119" s="388">
        <f t="shared" si="123"/>
        <v>0</v>
      </c>
      <c r="AD119" s="388">
        <f t="shared" si="115"/>
        <v>0</v>
      </c>
      <c r="AE119" s="388">
        <v>0</v>
      </c>
      <c r="AF119" s="388">
        <v>0</v>
      </c>
      <c r="AG119" s="388">
        <f t="shared" si="116"/>
        <v>0</v>
      </c>
      <c r="AH119" s="388">
        <v>0</v>
      </c>
      <c r="AI119" s="388">
        <v>0</v>
      </c>
      <c r="AJ119" s="388">
        <f t="shared" si="117"/>
        <v>0</v>
      </c>
      <c r="AK119" s="388">
        <v>0</v>
      </c>
      <c r="AL119" s="388">
        <v>0</v>
      </c>
      <c r="AM119" s="388">
        <f t="shared" si="118"/>
        <v>0</v>
      </c>
      <c r="AN119" s="388">
        <v>0</v>
      </c>
      <c r="AO119" s="388">
        <v>0</v>
      </c>
      <c r="AP119" s="388">
        <f t="shared" si="119"/>
        <v>0</v>
      </c>
      <c r="AQ119" s="388">
        <f t="shared" ref="AQ119:AR122" si="124">AB119-AE119--AH119-AK119-AN119</f>
        <v>0</v>
      </c>
      <c r="AR119" s="388">
        <f t="shared" si="124"/>
        <v>0</v>
      </c>
      <c r="AS119" s="388">
        <f t="shared" si="120"/>
        <v>0</v>
      </c>
      <c r="AT119" s="388">
        <f t="shared" ref="AT119:AU122" si="125">R119+V119-Z119</f>
        <v>0</v>
      </c>
      <c r="AU119" s="388">
        <f t="shared" si="125"/>
        <v>0</v>
      </c>
      <c r="AV119" s="388">
        <v>0</v>
      </c>
      <c r="AW119" s="388">
        <v>0</v>
      </c>
      <c r="AX119" s="388">
        <v>0</v>
      </c>
      <c r="AY119" s="388">
        <v>0</v>
      </c>
      <c r="AZ119" s="388">
        <f t="shared" si="76"/>
        <v>0</v>
      </c>
      <c r="BA119" s="388">
        <f t="shared" si="76"/>
        <v>0</v>
      </c>
    </row>
    <row r="120" spans="1:53" ht="24.75" hidden="1">
      <c r="A120" s="255"/>
      <c r="B120" s="73" t="str">
        <f t="shared" si="61"/>
        <v>1352000280028221</v>
      </c>
      <c r="C120" s="385">
        <v>2023</v>
      </c>
      <c r="D120" s="385">
        <v>20</v>
      </c>
      <c r="E120" s="385">
        <v>1</v>
      </c>
      <c r="F120" s="385">
        <v>3</v>
      </c>
      <c r="G120" s="385">
        <v>5</v>
      </c>
      <c r="H120" s="385">
        <v>2000</v>
      </c>
      <c r="I120" s="385">
        <v>2800</v>
      </c>
      <c r="J120" s="385">
        <v>282</v>
      </c>
      <c r="K120" s="386">
        <v>2</v>
      </c>
      <c r="L120" s="386">
        <v>1</v>
      </c>
      <c r="M120" s="387" t="s">
        <v>114</v>
      </c>
      <c r="N120" s="388">
        <f>IFERROR(VLOOKUP($B120,[5]OAX!$B$51:$S$1085,13,0),0)</f>
        <v>0</v>
      </c>
      <c r="O120" s="388">
        <f>IFERROR(VLOOKUP($B120,[5]OAX!$B$51:$S$1085,14,0),0)</f>
        <v>0</v>
      </c>
      <c r="P120" s="388">
        <f t="shared" si="62"/>
        <v>0</v>
      </c>
      <c r="Q120" s="389" t="s">
        <v>59</v>
      </c>
      <c r="R120" s="390">
        <f>IFERROR(VLOOKUP($B120,[5]OAX!$B$51:$S$1085,17,0),0)</f>
        <v>0</v>
      </c>
      <c r="S120" s="390">
        <f>IFERROR(VLOOKUP($B120,[5]OAX!$B$51:$S$1085,18,0),0)</f>
        <v>0</v>
      </c>
      <c r="T120" s="388">
        <v>0</v>
      </c>
      <c r="U120" s="388">
        <v>0</v>
      </c>
      <c r="V120" s="388">
        <v>0</v>
      </c>
      <c r="W120" s="388">
        <v>0</v>
      </c>
      <c r="X120" s="388">
        <v>0</v>
      </c>
      <c r="Y120" s="388">
        <v>0</v>
      </c>
      <c r="Z120" s="388">
        <v>0</v>
      </c>
      <c r="AA120" s="388">
        <v>0</v>
      </c>
      <c r="AB120" s="388">
        <f t="shared" si="123"/>
        <v>0</v>
      </c>
      <c r="AC120" s="388">
        <f t="shared" si="123"/>
        <v>0</v>
      </c>
      <c r="AD120" s="388">
        <f t="shared" si="115"/>
        <v>0</v>
      </c>
      <c r="AE120" s="388">
        <v>0</v>
      </c>
      <c r="AF120" s="388">
        <v>0</v>
      </c>
      <c r="AG120" s="388">
        <f t="shared" si="116"/>
        <v>0</v>
      </c>
      <c r="AH120" s="388">
        <v>0</v>
      </c>
      <c r="AI120" s="388">
        <v>0</v>
      </c>
      <c r="AJ120" s="388">
        <f t="shared" si="117"/>
        <v>0</v>
      </c>
      <c r="AK120" s="388">
        <v>0</v>
      </c>
      <c r="AL120" s="388">
        <v>0</v>
      </c>
      <c r="AM120" s="388">
        <f t="shared" si="118"/>
        <v>0</v>
      </c>
      <c r="AN120" s="388">
        <v>0</v>
      </c>
      <c r="AO120" s="388">
        <v>0</v>
      </c>
      <c r="AP120" s="388">
        <f t="shared" si="119"/>
        <v>0</v>
      </c>
      <c r="AQ120" s="388">
        <f t="shared" si="124"/>
        <v>0</v>
      </c>
      <c r="AR120" s="388">
        <f t="shared" si="124"/>
        <v>0</v>
      </c>
      <c r="AS120" s="388">
        <f t="shared" si="120"/>
        <v>0</v>
      </c>
      <c r="AT120" s="388">
        <f t="shared" si="125"/>
        <v>0</v>
      </c>
      <c r="AU120" s="388">
        <f t="shared" si="125"/>
        <v>0</v>
      </c>
      <c r="AV120" s="388">
        <v>0</v>
      </c>
      <c r="AW120" s="388">
        <v>0</v>
      </c>
      <c r="AX120" s="388">
        <v>0</v>
      </c>
      <c r="AY120" s="388">
        <v>0</v>
      </c>
      <c r="AZ120" s="388">
        <f t="shared" si="76"/>
        <v>0</v>
      </c>
      <c r="BA120" s="388">
        <f t="shared" si="76"/>
        <v>0</v>
      </c>
    </row>
    <row r="121" spans="1:53" ht="24.75" hidden="1">
      <c r="A121" s="255"/>
      <c r="B121" s="73" t="str">
        <f t="shared" ref="B121:B275" si="126">+CONCATENATE(E121,F121,G121,H121,I121,J121,K121,L121)</f>
        <v>1352000280028231</v>
      </c>
      <c r="C121" s="385">
        <v>2023</v>
      </c>
      <c r="D121" s="385">
        <v>20</v>
      </c>
      <c r="E121" s="385">
        <v>1</v>
      </c>
      <c r="F121" s="385">
        <v>3</v>
      </c>
      <c r="G121" s="385">
        <v>5</v>
      </c>
      <c r="H121" s="385">
        <v>2000</v>
      </c>
      <c r="I121" s="385">
        <v>2800</v>
      </c>
      <c r="J121" s="385">
        <v>282</v>
      </c>
      <c r="K121" s="386">
        <v>3</v>
      </c>
      <c r="L121" s="386">
        <v>1</v>
      </c>
      <c r="M121" s="387" t="s">
        <v>115</v>
      </c>
      <c r="N121" s="388">
        <f>IFERROR(VLOOKUP($B121,[5]OAX!$B$51:$S$1085,13,0),0)</f>
        <v>0</v>
      </c>
      <c r="O121" s="388">
        <f>IFERROR(VLOOKUP($B121,[5]OAX!$B$51:$S$1085,14,0),0)</f>
        <v>0</v>
      </c>
      <c r="P121" s="388">
        <f t="shared" si="62"/>
        <v>0</v>
      </c>
      <c r="Q121" s="389" t="s">
        <v>116</v>
      </c>
      <c r="R121" s="390">
        <f>IFERROR(VLOOKUP($B121,[5]OAX!$B$51:$S$1085,17,0),0)</f>
        <v>0</v>
      </c>
      <c r="S121" s="390">
        <f>IFERROR(VLOOKUP($B121,[5]OAX!$B$51:$S$1085,18,0),0)</f>
        <v>0</v>
      </c>
      <c r="T121" s="388">
        <v>0</v>
      </c>
      <c r="U121" s="388">
        <v>0</v>
      </c>
      <c r="V121" s="388">
        <v>0</v>
      </c>
      <c r="W121" s="388">
        <v>0</v>
      </c>
      <c r="X121" s="388">
        <v>0</v>
      </c>
      <c r="Y121" s="388">
        <v>0</v>
      </c>
      <c r="Z121" s="388">
        <v>0</v>
      </c>
      <c r="AA121" s="388">
        <v>0</v>
      </c>
      <c r="AB121" s="388">
        <f t="shared" si="123"/>
        <v>0</v>
      </c>
      <c r="AC121" s="388">
        <f t="shared" si="123"/>
        <v>0</v>
      </c>
      <c r="AD121" s="388">
        <f t="shared" si="115"/>
        <v>0</v>
      </c>
      <c r="AE121" s="388">
        <v>0</v>
      </c>
      <c r="AF121" s="388">
        <v>0</v>
      </c>
      <c r="AG121" s="388">
        <f t="shared" si="116"/>
        <v>0</v>
      </c>
      <c r="AH121" s="388">
        <v>0</v>
      </c>
      <c r="AI121" s="388">
        <v>0</v>
      </c>
      <c r="AJ121" s="388">
        <f t="shared" si="117"/>
        <v>0</v>
      </c>
      <c r="AK121" s="388">
        <v>0</v>
      </c>
      <c r="AL121" s="388">
        <v>0</v>
      </c>
      <c r="AM121" s="388">
        <f t="shared" si="118"/>
        <v>0</v>
      </c>
      <c r="AN121" s="388">
        <v>0</v>
      </c>
      <c r="AO121" s="388">
        <v>0</v>
      </c>
      <c r="AP121" s="388">
        <f t="shared" si="119"/>
        <v>0</v>
      </c>
      <c r="AQ121" s="388">
        <f t="shared" si="124"/>
        <v>0</v>
      </c>
      <c r="AR121" s="388">
        <f t="shared" si="124"/>
        <v>0</v>
      </c>
      <c r="AS121" s="388">
        <f t="shared" si="120"/>
        <v>0</v>
      </c>
      <c r="AT121" s="388">
        <f t="shared" si="125"/>
        <v>0</v>
      </c>
      <c r="AU121" s="388">
        <f t="shared" si="125"/>
        <v>0</v>
      </c>
      <c r="AV121" s="388">
        <v>0</v>
      </c>
      <c r="AW121" s="388">
        <v>0</v>
      </c>
      <c r="AX121" s="388">
        <v>0</v>
      </c>
      <c r="AY121" s="388">
        <v>0</v>
      </c>
      <c r="AZ121" s="388">
        <f t="shared" si="76"/>
        <v>0</v>
      </c>
      <c r="BA121" s="388">
        <f t="shared" si="76"/>
        <v>0</v>
      </c>
    </row>
    <row r="122" spans="1:53" ht="24.75" hidden="1">
      <c r="A122" s="255"/>
      <c r="B122" s="73" t="str">
        <f t="shared" si="126"/>
        <v>1352000280028241</v>
      </c>
      <c r="C122" s="385">
        <v>2023</v>
      </c>
      <c r="D122" s="385">
        <v>20</v>
      </c>
      <c r="E122" s="385">
        <v>1</v>
      </c>
      <c r="F122" s="385">
        <v>3</v>
      </c>
      <c r="G122" s="385">
        <v>5</v>
      </c>
      <c r="H122" s="385">
        <v>2000</v>
      </c>
      <c r="I122" s="385">
        <v>2800</v>
      </c>
      <c r="J122" s="385">
        <v>282</v>
      </c>
      <c r="K122" s="386">
        <v>4</v>
      </c>
      <c r="L122" s="386">
        <v>1</v>
      </c>
      <c r="M122" s="387" t="s">
        <v>117</v>
      </c>
      <c r="N122" s="388">
        <f>IFERROR(VLOOKUP($B122,[5]OAX!$B$51:$S$1085,13,0),0)</f>
        <v>0</v>
      </c>
      <c r="O122" s="388">
        <f>IFERROR(VLOOKUP($B122,[5]OAX!$B$51:$S$1085,14,0),0)</f>
        <v>0</v>
      </c>
      <c r="P122" s="388">
        <f t="shared" si="62"/>
        <v>0</v>
      </c>
      <c r="Q122" s="389" t="s">
        <v>116</v>
      </c>
      <c r="R122" s="390">
        <f>IFERROR(VLOOKUP($B122,[5]OAX!$B$51:$S$1085,17,0),0)</f>
        <v>0</v>
      </c>
      <c r="S122" s="390">
        <f>IFERROR(VLOOKUP($B122,[5]OAX!$B$51:$S$1085,18,0),0)</f>
        <v>0</v>
      </c>
      <c r="T122" s="388">
        <v>0</v>
      </c>
      <c r="U122" s="388">
        <v>0</v>
      </c>
      <c r="V122" s="388">
        <v>0</v>
      </c>
      <c r="W122" s="388">
        <v>0</v>
      </c>
      <c r="X122" s="388">
        <v>0</v>
      </c>
      <c r="Y122" s="388">
        <v>0</v>
      </c>
      <c r="Z122" s="388">
        <v>0</v>
      </c>
      <c r="AA122" s="388">
        <v>0</v>
      </c>
      <c r="AB122" s="388">
        <f t="shared" si="123"/>
        <v>0</v>
      </c>
      <c r="AC122" s="388">
        <f t="shared" si="123"/>
        <v>0</v>
      </c>
      <c r="AD122" s="388">
        <f t="shared" si="115"/>
        <v>0</v>
      </c>
      <c r="AE122" s="388">
        <v>0</v>
      </c>
      <c r="AF122" s="388">
        <v>0</v>
      </c>
      <c r="AG122" s="388">
        <f t="shared" si="116"/>
        <v>0</v>
      </c>
      <c r="AH122" s="388">
        <v>0</v>
      </c>
      <c r="AI122" s="388">
        <v>0</v>
      </c>
      <c r="AJ122" s="388">
        <f t="shared" si="117"/>
        <v>0</v>
      </c>
      <c r="AK122" s="388">
        <v>0</v>
      </c>
      <c r="AL122" s="388">
        <v>0</v>
      </c>
      <c r="AM122" s="388">
        <f t="shared" si="118"/>
        <v>0</v>
      </c>
      <c r="AN122" s="388">
        <v>0</v>
      </c>
      <c r="AO122" s="388">
        <v>0</v>
      </c>
      <c r="AP122" s="388">
        <f t="shared" si="119"/>
        <v>0</v>
      </c>
      <c r="AQ122" s="388">
        <f t="shared" si="124"/>
        <v>0</v>
      </c>
      <c r="AR122" s="388">
        <f t="shared" si="124"/>
        <v>0</v>
      </c>
      <c r="AS122" s="388">
        <f t="shared" si="120"/>
        <v>0</v>
      </c>
      <c r="AT122" s="388">
        <f t="shared" si="125"/>
        <v>0</v>
      </c>
      <c r="AU122" s="388">
        <f t="shared" si="125"/>
        <v>0</v>
      </c>
      <c r="AV122" s="388">
        <v>0</v>
      </c>
      <c r="AW122" s="388">
        <v>0</v>
      </c>
      <c r="AX122" s="388">
        <v>0</v>
      </c>
      <c r="AY122" s="388">
        <v>0</v>
      </c>
      <c r="AZ122" s="388">
        <f t="shared" si="76"/>
        <v>0</v>
      </c>
      <c r="BA122" s="388">
        <f t="shared" si="76"/>
        <v>0</v>
      </c>
    </row>
    <row r="123" spans="1:53" ht="24.75" hidden="1">
      <c r="A123" s="255"/>
      <c r="B123" s="73" t="str">
        <f t="shared" si="126"/>
        <v>13530001</v>
      </c>
      <c r="C123" s="367">
        <v>2023</v>
      </c>
      <c r="D123" s="367">
        <v>20</v>
      </c>
      <c r="E123" s="367">
        <v>1</v>
      </c>
      <c r="F123" s="367">
        <v>3</v>
      </c>
      <c r="G123" s="367">
        <v>5</v>
      </c>
      <c r="H123" s="367">
        <v>3000</v>
      </c>
      <c r="I123" s="367"/>
      <c r="J123" s="367"/>
      <c r="K123" s="368" t="s">
        <v>45</v>
      </c>
      <c r="L123" s="368">
        <v>1</v>
      </c>
      <c r="M123" s="369" t="s">
        <v>71</v>
      </c>
      <c r="N123" s="370">
        <f>+N124</f>
        <v>0</v>
      </c>
      <c r="O123" s="370">
        <f>+O124</f>
        <v>0</v>
      </c>
      <c r="P123" s="370">
        <f t="shared" si="62"/>
        <v>0</v>
      </c>
      <c r="Q123" s="371"/>
      <c r="R123" s="372"/>
      <c r="S123" s="372"/>
      <c r="T123" s="370">
        <f>+T124</f>
        <v>0</v>
      </c>
      <c r="U123" s="370">
        <f t="shared" ref="U123:AC124" si="127">+U124</f>
        <v>0</v>
      </c>
      <c r="V123" s="370">
        <f t="shared" si="127"/>
        <v>0</v>
      </c>
      <c r="W123" s="370">
        <f t="shared" si="127"/>
        <v>0</v>
      </c>
      <c r="X123" s="370">
        <f t="shared" si="127"/>
        <v>0</v>
      </c>
      <c r="Y123" s="370">
        <f t="shared" si="127"/>
        <v>0</v>
      </c>
      <c r="Z123" s="370">
        <f t="shared" si="127"/>
        <v>0</v>
      </c>
      <c r="AA123" s="370">
        <f t="shared" si="127"/>
        <v>0</v>
      </c>
      <c r="AB123" s="370">
        <f t="shared" si="127"/>
        <v>0</v>
      </c>
      <c r="AC123" s="370">
        <f t="shared" si="127"/>
        <v>0</v>
      </c>
      <c r="AD123" s="370">
        <f t="shared" si="115"/>
        <v>0</v>
      </c>
      <c r="AE123" s="370">
        <f>+AE124</f>
        <v>0</v>
      </c>
      <c r="AF123" s="370">
        <f>+AF124</f>
        <v>0</v>
      </c>
      <c r="AG123" s="370">
        <f t="shared" si="116"/>
        <v>0</v>
      </c>
      <c r="AH123" s="370">
        <f>+AH124</f>
        <v>0</v>
      </c>
      <c r="AI123" s="370">
        <f>+AI124</f>
        <v>0</v>
      </c>
      <c r="AJ123" s="370">
        <f t="shared" si="117"/>
        <v>0</v>
      </c>
      <c r="AK123" s="370">
        <f>+AK124</f>
        <v>0</v>
      </c>
      <c r="AL123" s="370">
        <f>+AL124</f>
        <v>0</v>
      </c>
      <c r="AM123" s="370">
        <f t="shared" si="118"/>
        <v>0</v>
      </c>
      <c r="AN123" s="370">
        <f>+AN124</f>
        <v>0</v>
      </c>
      <c r="AO123" s="370">
        <f>+AO124</f>
        <v>0</v>
      </c>
      <c r="AP123" s="370">
        <f t="shared" si="119"/>
        <v>0</v>
      </c>
      <c r="AQ123" s="370">
        <f>+AQ124</f>
        <v>0</v>
      </c>
      <c r="AR123" s="370">
        <f>+AR124</f>
        <v>0</v>
      </c>
      <c r="AS123" s="370">
        <f t="shared" si="120"/>
        <v>0</v>
      </c>
      <c r="AT123" s="370"/>
      <c r="AU123" s="370"/>
      <c r="AV123" s="370"/>
      <c r="AW123" s="370"/>
      <c r="AX123" s="370"/>
      <c r="AY123" s="370"/>
      <c r="AZ123" s="370"/>
      <c r="BA123" s="370"/>
    </row>
    <row r="124" spans="1:53" ht="48" hidden="1">
      <c r="A124" s="255"/>
      <c r="B124" s="73" t="str">
        <f t="shared" si="126"/>
        <v>135300033001</v>
      </c>
      <c r="C124" s="373">
        <v>2023</v>
      </c>
      <c r="D124" s="373">
        <v>20</v>
      </c>
      <c r="E124" s="373">
        <v>1</v>
      </c>
      <c r="F124" s="373">
        <v>3</v>
      </c>
      <c r="G124" s="373">
        <v>5</v>
      </c>
      <c r="H124" s="373">
        <v>3000</v>
      </c>
      <c r="I124" s="373">
        <v>3300</v>
      </c>
      <c r="J124" s="373"/>
      <c r="K124" s="374" t="s">
        <v>45</v>
      </c>
      <c r="L124" s="374">
        <v>1</v>
      </c>
      <c r="M124" s="418" t="s">
        <v>118</v>
      </c>
      <c r="N124" s="419">
        <f>+N125</f>
        <v>0</v>
      </c>
      <c r="O124" s="419">
        <f>+O125</f>
        <v>0</v>
      </c>
      <c r="P124" s="419">
        <f t="shared" si="62"/>
        <v>0</v>
      </c>
      <c r="Q124" s="420"/>
      <c r="R124" s="421"/>
      <c r="S124" s="421"/>
      <c r="T124" s="419">
        <f>+T125</f>
        <v>0</v>
      </c>
      <c r="U124" s="419">
        <f t="shared" si="127"/>
        <v>0</v>
      </c>
      <c r="V124" s="419">
        <f t="shared" si="127"/>
        <v>0</v>
      </c>
      <c r="W124" s="419">
        <f t="shared" si="127"/>
        <v>0</v>
      </c>
      <c r="X124" s="419">
        <f t="shared" si="127"/>
        <v>0</v>
      </c>
      <c r="Y124" s="419">
        <f t="shared" si="127"/>
        <v>0</v>
      </c>
      <c r="Z124" s="419">
        <f t="shared" si="127"/>
        <v>0</v>
      </c>
      <c r="AA124" s="419">
        <f t="shared" si="127"/>
        <v>0</v>
      </c>
      <c r="AB124" s="419">
        <f t="shared" si="127"/>
        <v>0</v>
      </c>
      <c r="AC124" s="419">
        <f t="shared" si="127"/>
        <v>0</v>
      </c>
      <c r="AD124" s="419">
        <f t="shared" si="115"/>
        <v>0</v>
      </c>
      <c r="AE124" s="419">
        <f>+AE125</f>
        <v>0</v>
      </c>
      <c r="AF124" s="419">
        <f>+AF125</f>
        <v>0</v>
      </c>
      <c r="AG124" s="419">
        <f t="shared" si="116"/>
        <v>0</v>
      </c>
      <c r="AH124" s="419">
        <f>+AH125</f>
        <v>0</v>
      </c>
      <c r="AI124" s="419">
        <f>+AI125</f>
        <v>0</v>
      </c>
      <c r="AJ124" s="419">
        <f t="shared" si="117"/>
        <v>0</v>
      </c>
      <c r="AK124" s="419">
        <f>+AK125</f>
        <v>0</v>
      </c>
      <c r="AL124" s="419">
        <f>+AL125</f>
        <v>0</v>
      </c>
      <c r="AM124" s="419">
        <f t="shared" si="118"/>
        <v>0</v>
      </c>
      <c r="AN124" s="419">
        <f>+AN125</f>
        <v>0</v>
      </c>
      <c r="AO124" s="419">
        <f>+AO125</f>
        <v>0</v>
      </c>
      <c r="AP124" s="419">
        <f t="shared" si="119"/>
        <v>0</v>
      </c>
      <c r="AQ124" s="419">
        <f>+AQ125</f>
        <v>0</v>
      </c>
      <c r="AR124" s="419">
        <f>+AR125</f>
        <v>0</v>
      </c>
      <c r="AS124" s="419">
        <f t="shared" si="120"/>
        <v>0</v>
      </c>
      <c r="AT124" s="419"/>
      <c r="AU124" s="419"/>
      <c r="AV124" s="419"/>
      <c r="AW124" s="419"/>
      <c r="AX124" s="419"/>
      <c r="AY124" s="419"/>
      <c r="AZ124" s="419"/>
      <c r="BA124" s="419"/>
    </row>
    <row r="125" spans="1:53" ht="48" hidden="1">
      <c r="A125" s="255"/>
      <c r="B125" s="73" t="str">
        <f t="shared" si="126"/>
        <v>135300033003361</v>
      </c>
      <c r="C125" s="379">
        <v>2023</v>
      </c>
      <c r="D125" s="379">
        <v>20</v>
      </c>
      <c r="E125" s="379">
        <v>1</v>
      </c>
      <c r="F125" s="379">
        <v>3</v>
      </c>
      <c r="G125" s="379">
        <v>5</v>
      </c>
      <c r="H125" s="379">
        <v>3000</v>
      </c>
      <c r="I125" s="379">
        <v>3300</v>
      </c>
      <c r="J125" s="379">
        <v>336</v>
      </c>
      <c r="K125" s="380"/>
      <c r="L125" s="380">
        <v>1</v>
      </c>
      <c r="M125" s="381" t="s">
        <v>119</v>
      </c>
      <c r="N125" s="382">
        <f>SUM(N126:N133)</f>
        <v>0</v>
      </c>
      <c r="O125" s="382">
        <f>SUM(O126:O133)</f>
        <v>0</v>
      </c>
      <c r="P125" s="382">
        <f t="shared" si="62"/>
        <v>0</v>
      </c>
      <c r="Q125" s="383"/>
      <c r="R125" s="384"/>
      <c r="S125" s="384"/>
      <c r="T125" s="382">
        <f>SUM(T126:T133)</f>
        <v>0</v>
      </c>
      <c r="U125" s="382">
        <f t="shared" ref="U125:AC125" si="128">SUM(U126:U133)</f>
        <v>0</v>
      </c>
      <c r="V125" s="382">
        <f t="shared" si="128"/>
        <v>0</v>
      </c>
      <c r="W125" s="382">
        <f t="shared" si="128"/>
        <v>0</v>
      </c>
      <c r="X125" s="382">
        <f t="shared" si="128"/>
        <v>0</v>
      </c>
      <c r="Y125" s="382">
        <f t="shared" si="128"/>
        <v>0</v>
      </c>
      <c r="Z125" s="382">
        <f t="shared" si="128"/>
        <v>0</v>
      </c>
      <c r="AA125" s="382">
        <f t="shared" si="128"/>
        <v>0</v>
      </c>
      <c r="AB125" s="382">
        <f t="shared" si="128"/>
        <v>0</v>
      </c>
      <c r="AC125" s="382">
        <f t="shared" si="128"/>
        <v>0</v>
      </c>
      <c r="AD125" s="382">
        <f t="shared" si="115"/>
        <v>0</v>
      </c>
      <c r="AE125" s="382">
        <f>SUM(AE126:AE133)</f>
        <v>0</v>
      </c>
      <c r="AF125" s="382">
        <f>SUM(AF126:AF133)</f>
        <v>0</v>
      </c>
      <c r="AG125" s="382">
        <f t="shared" si="116"/>
        <v>0</v>
      </c>
      <c r="AH125" s="382">
        <f>SUM(AH126:AH133)</f>
        <v>0</v>
      </c>
      <c r="AI125" s="382">
        <f>SUM(AI126:AI133)</f>
        <v>0</v>
      </c>
      <c r="AJ125" s="382">
        <f t="shared" si="117"/>
        <v>0</v>
      </c>
      <c r="AK125" s="382">
        <f>SUM(AK126:AK133)</f>
        <v>0</v>
      </c>
      <c r="AL125" s="382">
        <f>SUM(AL126:AL133)</f>
        <v>0</v>
      </c>
      <c r="AM125" s="382">
        <f t="shared" si="118"/>
        <v>0</v>
      </c>
      <c r="AN125" s="382">
        <f>SUM(AN126:AN133)</f>
        <v>0</v>
      </c>
      <c r="AO125" s="382">
        <f>SUM(AO126:AO133)</f>
        <v>0</v>
      </c>
      <c r="AP125" s="382">
        <f t="shared" si="119"/>
        <v>0</v>
      </c>
      <c r="AQ125" s="382">
        <f>SUM(AQ126:AQ133)</f>
        <v>0</v>
      </c>
      <c r="AR125" s="382">
        <f>SUM(AR126:AR133)</f>
        <v>0</v>
      </c>
      <c r="AS125" s="382">
        <f t="shared" si="120"/>
        <v>0</v>
      </c>
      <c r="AT125" s="382"/>
      <c r="AU125" s="382"/>
      <c r="AV125" s="382"/>
      <c r="AW125" s="382"/>
      <c r="AX125" s="382"/>
      <c r="AY125" s="382"/>
      <c r="AZ125" s="382"/>
      <c r="BA125" s="382"/>
    </row>
    <row r="126" spans="1:53" ht="46.5" hidden="1">
      <c r="A126" s="255"/>
      <c r="B126" s="73" t="str">
        <f t="shared" si="126"/>
        <v>1353000330033611</v>
      </c>
      <c r="C126" s="385">
        <v>2023</v>
      </c>
      <c r="D126" s="385">
        <v>20</v>
      </c>
      <c r="E126" s="385">
        <v>1</v>
      </c>
      <c r="F126" s="385">
        <v>3</v>
      </c>
      <c r="G126" s="385">
        <v>5</v>
      </c>
      <c r="H126" s="385">
        <v>3000</v>
      </c>
      <c r="I126" s="385">
        <v>3300</v>
      </c>
      <c r="J126" s="385">
        <v>336</v>
      </c>
      <c r="K126" s="386">
        <v>1</v>
      </c>
      <c r="L126" s="386">
        <v>1</v>
      </c>
      <c r="M126" s="387" t="s">
        <v>120</v>
      </c>
      <c r="N126" s="388">
        <f>IFERROR(VLOOKUP($B126,[5]OAX!$B$51:$S$1085,13,0),0)</f>
        <v>0</v>
      </c>
      <c r="O126" s="388">
        <f>IFERROR(VLOOKUP($B126,[5]OAX!$B$51:$S$1085,14,0),0)</f>
        <v>0</v>
      </c>
      <c r="P126" s="388">
        <f t="shared" ref="P126:P197" si="129">+O126+N126</f>
        <v>0</v>
      </c>
      <c r="Q126" s="389" t="s">
        <v>121</v>
      </c>
      <c r="R126" s="390">
        <f>IFERROR(VLOOKUP($B126,[5]OAX!$B$51:$S$1085,17,0),0)</f>
        <v>0</v>
      </c>
      <c r="S126" s="390">
        <f>IFERROR(VLOOKUP($B126,[5]OAX!$B$51:$S$1085,18,0),0)</f>
        <v>0</v>
      </c>
      <c r="T126" s="388">
        <v>0</v>
      </c>
      <c r="U126" s="388">
        <v>0</v>
      </c>
      <c r="V126" s="388">
        <v>0</v>
      </c>
      <c r="W126" s="388">
        <v>0</v>
      </c>
      <c r="X126" s="388">
        <v>0</v>
      </c>
      <c r="Y126" s="388">
        <v>0</v>
      </c>
      <c r="Z126" s="388">
        <v>0</v>
      </c>
      <c r="AA126" s="388">
        <v>0</v>
      </c>
      <c r="AB126" s="388">
        <f t="shared" ref="AB126:AC133" si="130">N126+T126-X126</f>
        <v>0</v>
      </c>
      <c r="AC126" s="388">
        <f t="shared" si="130"/>
        <v>0</v>
      </c>
      <c r="AD126" s="388">
        <f t="shared" si="115"/>
        <v>0</v>
      </c>
      <c r="AE126" s="388">
        <v>0</v>
      </c>
      <c r="AF126" s="388">
        <v>0</v>
      </c>
      <c r="AG126" s="388">
        <f t="shared" si="116"/>
        <v>0</v>
      </c>
      <c r="AH126" s="388">
        <v>0</v>
      </c>
      <c r="AI126" s="388">
        <v>0</v>
      </c>
      <c r="AJ126" s="388">
        <f t="shared" si="117"/>
        <v>0</v>
      </c>
      <c r="AK126" s="388">
        <v>0</v>
      </c>
      <c r="AL126" s="388">
        <v>0</v>
      </c>
      <c r="AM126" s="388">
        <f t="shared" si="118"/>
        <v>0</v>
      </c>
      <c r="AN126" s="388">
        <v>0</v>
      </c>
      <c r="AO126" s="388">
        <v>0</v>
      </c>
      <c r="AP126" s="388">
        <f t="shared" si="119"/>
        <v>0</v>
      </c>
      <c r="AQ126" s="388">
        <f t="shared" ref="AQ126:AR133" si="131">AB126-AE126--AH126-AK126-AN126</f>
        <v>0</v>
      </c>
      <c r="AR126" s="388">
        <f t="shared" si="131"/>
        <v>0</v>
      </c>
      <c r="AS126" s="388">
        <f t="shared" si="120"/>
        <v>0</v>
      </c>
      <c r="AT126" s="388">
        <f t="shared" ref="AT126:AU133" si="132">R126+V126-Z126</f>
        <v>0</v>
      </c>
      <c r="AU126" s="388">
        <f t="shared" si="132"/>
        <v>0</v>
      </c>
      <c r="AV126" s="388">
        <v>0</v>
      </c>
      <c r="AW126" s="388">
        <v>0</v>
      </c>
      <c r="AX126" s="388">
        <v>0</v>
      </c>
      <c r="AY126" s="388">
        <v>0</v>
      </c>
      <c r="AZ126" s="388">
        <f t="shared" ref="AZ126:BA186" si="133">AT126-AV126-AX126</f>
        <v>0</v>
      </c>
      <c r="BA126" s="388">
        <f t="shared" si="133"/>
        <v>0</v>
      </c>
    </row>
    <row r="127" spans="1:53" ht="46.5" hidden="1">
      <c r="A127" s="255"/>
      <c r="B127" s="73" t="str">
        <f t="shared" si="126"/>
        <v>1353000330033621</v>
      </c>
      <c r="C127" s="385">
        <v>2023</v>
      </c>
      <c r="D127" s="385">
        <v>20</v>
      </c>
      <c r="E127" s="385">
        <v>1</v>
      </c>
      <c r="F127" s="385">
        <v>3</v>
      </c>
      <c r="G127" s="385">
        <v>5</v>
      </c>
      <c r="H127" s="385">
        <v>3000</v>
      </c>
      <c r="I127" s="385">
        <v>3300</v>
      </c>
      <c r="J127" s="385">
        <v>336</v>
      </c>
      <c r="K127" s="386">
        <v>2</v>
      </c>
      <c r="L127" s="386">
        <v>1</v>
      </c>
      <c r="M127" s="387" t="s">
        <v>122</v>
      </c>
      <c r="N127" s="388">
        <f>IFERROR(VLOOKUP($B127,[5]OAX!$B$51:$S$1085,13,0),0)</f>
        <v>0</v>
      </c>
      <c r="O127" s="388">
        <f>IFERROR(VLOOKUP($B127,[5]OAX!$B$51:$S$1085,14,0),0)</f>
        <v>0</v>
      </c>
      <c r="P127" s="388">
        <f t="shared" si="129"/>
        <v>0</v>
      </c>
      <c r="Q127" s="389" t="s">
        <v>121</v>
      </c>
      <c r="R127" s="390">
        <f>IFERROR(VLOOKUP($B127,[5]OAX!$B$51:$S$1085,17,0),0)</f>
        <v>0</v>
      </c>
      <c r="S127" s="390">
        <f>IFERROR(VLOOKUP($B127,[5]OAX!$B$51:$S$1085,18,0),0)</f>
        <v>0</v>
      </c>
      <c r="T127" s="388">
        <v>0</v>
      </c>
      <c r="U127" s="388">
        <v>0</v>
      </c>
      <c r="V127" s="388">
        <v>0</v>
      </c>
      <c r="W127" s="388">
        <v>0</v>
      </c>
      <c r="X127" s="388">
        <v>0</v>
      </c>
      <c r="Y127" s="388">
        <v>0</v>
      </c>
      <c r="Z127" s="388">
        <v>0</v>
      </c>
      <c r="AA127" s="388">
        <v>0</v>
      </c>
      <c r="AB127" s="388">
        <f t="shared" si="130"/>
        <v>0</v>
      </c>
      <c r="AC127" s="388">
        <f t="shared" si="130"/>
        <v>0</v>
      </c>
      <c r="AD127" s="388">
        <f t="shared" si="115"/>
        <v>0</v>
      </c>
      <c r="AE127" s="388">
        <v>0</v>
      </c>
      <c r="AF127" s="388">
        <v>0</v>
      </c>
      <c r="AG127" s="388">
        <f t="shared" si="116"/>
        <v>0</v>
      </c>
      <c r="AH127" s="388">
        <v>0</v>
      </c>
      <c r="AI127" s="388">
        <v>0</v>
      </c>
      <c r="AJ127" s="388">
        <f t="shared" si="117"/>
        <v>0</v>
      </c>
      <c r="AK127" s="388">
        <v>0</v>
      </c>
      <c r="AL127" s="388">
        <v>0</v>
      </c>
      <c r="AM127" s="388">
        <f t="shared" si="118"/>
        <v>0</v>
      </c>
      <c r="AN127" s="388">
        <v>0</v>
      </c>
      <c r="AO127" s="388">
        <v>0</v>
      </c>
      <c r="AP127" s="388">
        <f t="shared" si="119"/>
        <v>0</v>
      </c>
      <c r="AQ127" s="388">
        <f t="shared" si="131"/>
        <v>0</v>
      </c>
      <c r="AR127" s="388">
        <f t="shared" si="131"/>
        <v>0</v>
      </c>
      <c r="AS127" s="388">
        <f t="shared" si="120"/>
        <v>0</v>
      </c>
      <c r="AT127" s="388">
        <f t="shared" si="132"/>
        <v>0</v>
      </c>
      <c r="AU127" s="388">
        <f t="shared" si="132"/>
        <v>0</v>
      </c>
      <c r="AV127" s="388">
        <v>0</v>
      </c>
      <c r="AW127" s="388">
        <v>0</v>
      </c>
      <c r="AX127" s="388">
        <v>0</v>
      </c>
      <c r="AY127" s="388">
        <v>0</v>
      </c>
      <c r="AZ127" s="388">
        <f t="shared" si="133"/>
        <v>0</v>
      </c>
      <c r="BA127" s="388">
        <f t="shared" si="133"/>
        <v>0</v>
      </c>
    </row>
    <row r="128" spans="1:53" ht="46.5" hidden="1">
      <c r="A128" s="255"/>
      <c r="B128" s="73" t="str">
        <f t="shared" si="126"/>
        <v>1353000330033631</v>
      </c>
      <c r="C128" s="385">
        <v>2023</v>
      </c>
      <c r="D128" s="385">
        <v>20</v>
      </c>
      <c r="E128" s="385">
        <v>1</v>
      </c>
      <c r="F128" s="385">
        <v>3</v>
      </c>
      <c r="G128" s="385">
        <v>5</v>
      </c>
      <c r="H128" s="385">
        <v>3000</v>
      </c>
      <c r="I128" s="385">
        <v>3300</v>
      </c>
      <c r="J128" s="385">
        <v>336</v>
      </c>
      <c r="K128" s="386">
        <v>3</v>
      </c>
      <c r="L128" s="386">
        <v>1</v>
      </c>
      <c r="M128" s="387" t="s">
        <v>123</v>
      </c>
      <c r="N128" s="388">
        <f>IFERROR(VLOOKUP($B128,[5]OAX!$B$51:$S$1085,13,0),0)</f>
        <v>0</v>
      </c>
      <c r="O128" s="388">
        <f>IFERROR(VLOOKUP($B128,[5]OAX!$B$51:$S$1085,14,0),0)</f>
        <v>0</v>
      </c>
      <c r="P128" s="388">
        <f t="shared" si="129"/>
        <v>0</v>
      </c>
      <c r="Q128" s="389" t="s">
        <v>121</v>
      </c>
      <c r="R128" s="390">
        <f>IFERROR(VLOOKUP($B128,[5]OAX!$B$51:$S$1085,17,0),0)</f>
        <v>0</v>
      </c>
      <c r="S128" s="390">
        <f>IFERROR(VLOOKUP($B128,[5]OAX!$B$51:$S$1085,18,0),0)</f>
        <v>0</v>
      </c>
      <c r="T128" s="388">
        <v>0</v>
      </c>
      <c r="U128" s="388">
        <v>0</v>
      </c>
      <c r="V128" s="388">
        <v>0</v>
      </c>
      <c r="W128" s="388">
        <v>0</v>
      </c>
      <c r="X128" s="388">
        <v>0</v>
      </c>
      <c r="Y128" s="388">
        <v>0</v>
      </c>
      <c r="Z128" s="388">
        <v>0</v>
      </c>
      <c r="AA128" s="388">
        <v>0</v>
      </c>
      <c r="AB128" s="388">
        <f t="shared" si="130"/>
        <v>0</v>
      </c>
      <c r="AC128" s="388">
        <f t="shared" si="130"/>
        <v>0</v>
      </c>
      <c r="AD128" s="388">
        <f t="shared" si="115"/>
        <v>0</v>
      </c>
      <c r="AE128" s="388">
        <v>0</v>
      </c>
      <c r="AF128" s="388">
        <v>0</v>
      </c>
      <c r="AG128" s="388">
        <f t="shared" si="116"/>
        <v>0</v>
      </c>
      <c r="AH128" s="388">
        <v>0</v>
      </c>
      <c r="AI128" s="388">
        <v>0</v>
      </c>
      <c r="AJ128" s="388">
        <f t="shared" si="117"/>
        <v>0</v>
      </c>
      <c r="AK128" s="388">
        <v>0</v>
      </c>
      <c r="AL128" s="388">
        <v>0</v>
      </c>
      <c r="AM128" s="388">
        <f t="shared" si="118"/>
        <v>0</v>
      </c>
      <c r="AN128" s="388">
        <v>0</v>
      </c>
      <c r="AO128" s="388">
        <v>0</v>
      </c>
      <c r="AP128" s="388">
        <f t="shared" si="119"/>
        <v>0</v>
      </c>
      <c r="AQ128" s="388">
        <f t="shared" si="131"/>
        <v>0</v>
      </c>
      <c r="AR128" s="388">
        <f t="shared" si="131"/>
        <v>0</v>
      </c>
      <c r="AS128" s="388">
        <f t="shared" si="120"/>
        <v>0</v>
      </c>
      <c r="AT128" s="388">
        <f t="shared" si="132"/>
        <v>0</v>
      </c>
      <c r="AU128" s="388">
        <f t="shared" si="132"/>
        <v>0</v>
      </c>
      <c r="AV128" s="388">
        <v>0</v>
      </c>
      <c r="AW128" s="388">
        <v>0</v>
      </c>
      <c r="AX128" s="388">
        <v>0</v>
      </c>
      <c r="AY128" s="388">
        <v>0</v>
      </c>
      <c r="AZ128" s="388">
        <f t="shared" si="133"/>
        <v>0</v>
      </c>
      <c r="BA128" s="388">
        <f t="shared" si="133"/>
        <v>0</v>
      </c>
    </row>
    <row r="129" spans="1:53" ht="46.5" hidden="1">
      <c r="A129" s="255"/>
      <c r="B129" s="73" t="str">
        <f t="shared" si="126"/>
        <v>1353000330033641</v>
      </c>
      <c r="C129" s="385">
        <v>2023</v>
      </c>
      <c r="D129" s="385">
        <v>20</v>
      </c>
      <c r="E129" s="385">
        <v>1</v>
      </c>
      <c r="F129" s="385">
        <v>3</v>
      </c>
      <c r="G129" s="385">
        <v>5</v>
      </c>
      <c r="H129" s="385">
        <v>3000</v>
      </c>
      <c r="I129" s="385">
        <v>3300</v>
      </c>
      <c r="J129" s="385">
        <v>336</v>
      </c>
      <c r="K129" s="386">
        <v>4</v>
      </c>
      <c r="L129" s="386">
        <v>1</v>
      </c>
      <c r="M129" s="387" t="s">
        <v>124</v>
      </c>
      <c r="N129" s="388">
        <f>IFERROR(VLOOKUP($B129,[5]OAX!$B$51:$S$1085,13,0),0)</f>
        <v>0</v>
      </c>
      <c r="O129" s="388">
        <f>IFERROR(VLOOKUP($B129,[5]OAX!$B$51:$S$1085,14,0),0)</f>
        <v>0</v>
      </c>
      <c r="P129" s="388">
        <f t="shared" si="129"/>
        <v>0</v>
      </c>
      <c r="Q129" s="389" t="s">
        <v>121</v>
      </c>
      <c r="R129" s="390">
        <f>IFERROR(VLOOKUP($B129,[5]OAX!$B$51:$S$1085,17,0),0)</f>
        <v>0</v>
      </c>
      <c r="S129" s="390">
        <f>IFERROR(VLOOKUP($B129,[5]OAX!$B$51:$S$1085,18,0),0)</f>
        <v>0</v>
      </c>
      <c r="T129" s="388">
        <v>0</v>
      </c>
      <c r="U129" s="388">
        <v>0</v>
      </c>
      <c r="V129" s="388">
        <v>0</v>
      </c>
      <c r="W129" s="388">
        <v>0</v>
      </c>
      <c r="X129" s="388">
        <v>0</v>
      </c>
      <c r="Y129" s="388">
        <v>0</v>
      </c>
      <c r="Z129" s="388">
        <v>0</v>
      </c>
      <c r="AA129" s="388">
        <v>0</v>
      </c>
      <c r="AB129" s="388">
        <f t="shared" si="130"/>
        <v>0</v>
      </c>
      <c r="AC129" s="388">
        <f t="shared" si="130"/>
        <v>0</v>
      </c>
      <c r="AD129" s="388">
        <f t="shared" si="115"/>
        <v>0</v>
      </c>
      <c r="AE129" s="388">
        <v>0</v>
      </c>
      <c r="AF129" s="388">
        <v>0</v>
      </c>
      <c r="AG129" s="388">
        <f t="shared" si="116"/>
        <v>0</v>
      </c>
      <c r="AH129" s="388">
        <v>0</v>
      </c>
      <c r="AI129" s="388">
        <v>0</v>
      </c>
      <c r="AJ129" s="388">
        <f t="shared" si="117"/>
        <v>0</v>
      </c>
      <c r="AK129" s="388">
        <v>0</v>
      </c>
      <c r="AL129" s="388">
        <v>0</v>
      </c>
      <c r="AM129" s="388">
        <f t="shared" si="118"/>
        <v>0</v>
      </c>
      <c r="AN129" s="388">
        <v>0</v>
      </c>
      <c r="AO129" s="388">
        <v>0</v>
      </c>
      <c r="AP129" s="388">
        <f t="shared" si="119"/>
        <v>0</v>
      </c>
      <c r="AQ129" s="388">
        <f t="shared" si="131"/>
        <v>0</v>
      </c>
      <c r="AR129" s="388">
        <f t="shared" si="131"/>
        <v>0</v>
      </c>
      <c r="AS129" s="388">
        <f t="shared" si="120"/>
        <v>0</v>
      </c>
      <c r="AT129" s="388">
        <f t="shared" si="132"/>
        <v>0</v>
      </c>
      <c r="AU129" s="388">
        <f t="shared" si="132"/>
        <v>0</v>
      </c>
      <c r="AV129" s="388">
        <v>0</v>
      </c>
      <c r="AW129" s="388">
        <v>0</v>
      </c>
      <c r="AX129" s="388">
        <v>0</v>
      </c>
      <c r="AY129" s="388">
        <v>0</v>
      </c>
      <c r="AZ129" s="388">
        <f t="shared" si="133"/>
        <v>0</v>
      </c>
      <c r="BA129" s="388">
        <f t="shared" si="133"/>
        <v>0</v>
      </c>
    </row>
    <row r="130" spans="1:53" ht="46.5" hidden="1">
      <c r="A130" s="255"/>
      <c r="B130" s="73" t="str">
        <f t="shared" si="126"/>
        <v>1353000330033661</v>
      </c>
      <c r="C130" s="385">
        <v>2023</v>
      </c>
      <c r="D130" s="385">
        <v>20</v>
      </c>
      <c r="E130" s="385">
        <v>1</v>
      </c>
      <c r="F130" s="385">
        <v>3</v>
      </c>
      <c r="G130" s="385">
        <v>5</v>
      </c>
      <c r="H130" s="385">
        <v>3000</v>
      </c>
      <c r="I130" s="385">
        <v>3300</v>
      </c>
      <c r="J130" s="385">
        <v>336</v>
      </c>
      <c r="K130" s="386">
        <v>6</v>
      </c>
      <c r="L130" s="386">
        <v>1</v>
      </c>
      <c r="M130" s="387" t="s">
        <v>125</v>
      </c>
      <c r="N130" s="388">
        <f>IFERROR(VLOOKUP($B130,[5]OAX!$B$51:$S$1085,13,0),0)</f>
        <v>0</v>
      </c>
      <c r="O130" s="388">
        <f>IFERROR(VLOOKUP($B130,[5]OAX!$B$51:$S$1085,14,0),0)</f>
        <v>0</v>
      </c>
      <c r="P130" s="388">
        <f t="shared" si="129"/>
        <v>0</v>
      </c>
      <c r="Q130" s="389" t="s">
        <v>121</v>
      </c>
      <c r="R130" s="390">
        <f>IFERROR(VLOOKUP($B130,[5]OAX!$B$51:$S$1085,17,0),0)</f>
        <v>0</v>
      </c>
      <c r="S130" s="390">
        <f>IFERROR(VLOOKUP($B130,[5]OAX!$B$51:$S$1085,18,0),0)</f>
        <v>0</v>
      </c>
      <c r="T130" s="388">
        <v>0</v>
      </c>
      <c r="U130" s="388">
        <v>0</v>
      </c>
      <c r="V130" s="388">
        <v>0</v>
      </c>
      <c r="W130" s="388">
        <v>0</v>
      </c>
      <c r="X130" s="388">
        <v>0</v>
      </c>
      <c r="Y130" s="388">
        <v>0</v>
      </c>
      <c r="Z130" s="388">
        <v>0</v>
      </c>
      <c r="AA130" s="388">
        <v>0</v>
      </c>
      <c r="AB130" s="388">
        <f t="shared" si="130"/>
        <v>0</v>
      </c>
      <c r="AC130" s="388">
        <f t="shared" si="130"/>
        <v>0</v>
      </c>
      <c r="AD130" s="388">
        <f t="shared" si="115"/>
        <v>0</v>
      </c>
      <c r="AE130" s="388">
        <v>0</v>
      </c>
      <c r="AF130" s="388">
        <v>0</v>
      </c>
      <c r="AG130" s="388">
        <f t="shared" si="116"/>
        <v>0</v>
      </c>
      <c r="AH130" s="388">
        <v>0</v>
      </c>
      <c r="AI130" s="388">
        <v>0</v>
      </c>
      <c r="AJ130" s="388">
        <f t="shared" si="117"/>
        <v>0</v>
      </c>
      <c r="AK130" s="388">
        <v>0</v>
      </c>
      <c r="AL130" s="388">
        <v>0</v>
      </c>
      <c r="AM130" s="388">
        <f t="shared" si="118"/>
        <v>0</v>
      </c>
      <c r="AN130" s="388">
        <v>0</v>
      </c>
      <c r="AO130" s="388">
        <v>0</v>
      </c>
      <c r="AP130" s="388">
        <f t="shared" si="119"/>
        <v>0</v>
      </c>
      <c r="AQ130" s="388">
        <f t="shared" si="131"/>
        <v>0</v>
      </c>
      <c r="AR130" s="388">
        <f t="shared" si="131"/>
        <v>0</v>
      </c>
      <c r="AS130" s="388">
        <f t="shared" si="120"/>
        <v>0</v>
      </c>
      <c r="AT130" s="388">
        <f t="shared" si="132"/>
        <v>0</v>
      </c>
      <c r="AU130" s="388">
        <f t="shared" si="132"/>
        <v>0</v>
      </c>
      <c r="AV130" s="388">
        <v>0</v>
      </c>
      <c r="AW130" s="388">
        <v>0</v>
      </c>
      <c r="AX130" s="388">
        <v>0</v>
      </c>
      <c r="AY130" s="388">
        <v>0</v>
      </c>
      <c r="AZ130" s="388">
        <f t="shared" si="133"/>
        <v>0</v>
      </c>
      <c r="BA130" s="388">
        <f t="shared" si="133"/>
        <v>0</v>
      </c>
    </row>
    <row r="131" spans="1:53" ht="46.5" hidden="1">
      <c r="A131" s="255"/>
      <c r="B131" s="73" t="str">
        <f t="shared" si="126"/>
        <v>1353000330033671</v>
      </c>
      <c r="C131" s="385">
        <v>2023</v>
      </c>
      <c r="D131" s="385">
        <v>20</v>
      </c>
      <c r="E131" s="385">
        <v>1</v>
      </c>
      <c r="F131" s="385">
        <v>3</v>
      </c>
      <c r="G131" s="385">
        <v>5</v>
      </c>
      <c r="H131" s="385">
        <v>3000</v>
      </c>
      <c r="I131" s="385">
        <v>3300</v>
      </c>
      <c r="J131" s="385">
        <v>336</v>
      </c>
      <c r="K131" s="386">
        <v>7</v>
      </c>
      <c r="L131" s="386">
        <v>1</v>
      </c>
      <c r="M131" s="387" t="s">
        <v>126</v>
      </c>
      <c r="N131" s="388">
        <f>IFERROR(VLOOKUP($B131,[5]OAX!$B$51:$S$1085,13,0),0)</f>
        <v>0</v>
      </c>
      <c r="O131" s="388">
        <f>IFERROR(VLOOKUP($B131,[5]OAX!$B$51:$S$1085,14,0),0)</f>
        <v>0</v>
      </c>
      <c r="P131" s="388">
        <f t="shared" si="129"/>
        <v>0</v>
      </c>
      <c r="Q131" s="389" t="s">
        <v>121</v>
      </c>
      <c r="R131" s="390">
        <f>IFERROR(VLOOKUP($B131,[5]OAX!$B$51:$S$1085,17,0),0)</f>
        <v>0</v>
      </c>
      <c r="S131" s="390">
        <f>IFERROR(VLOOKUP($B131,[5]OAX!$B$51:$S$1085,18,0),0)</f>
        <v>0</v>
      </c>
      <c r="T131" s="388">
        <v>0</v>
      </c>
      <c r="U131" s="388">
        <v>0</v>
      </c>
      <c r="V131" s="388">
        <v>0</v>
      </c>
      <c r="W131" s="388">
        <v>0</v>
      </c>
      <c r="X131" s="388">
        <v>0</v>
      </c>
      <c r="Y131" s="388">
        <v>0</v>
      </c>
      <c r="Z131" s="388">
        <v>0</v>
      </c>
      <c r="AA131" s="388">
        <v>0</v>
      </c>
      <c r="AB131" s="388">
        <f t="shared" si="130"/>
        <v>0</v>
      </c>
      <c r="AC131" s="388">
        <f t="shared" si="130"/>
        <v>0</v>
      </c>
      <c r="AD131" s="388">
        <f t="shared" si="115"/>
        <v>0</v>
      </c>
      <c r="AE131" s="388">
        <v>0</v>
      </c>
      <c r="AF131" s="388">
        <v>0</v>
      </c>
      <c r="AG131" s="388">
        <f t="shared" si="116"/>
        <v>0</v>
      </c>
      <c r="AH131" s="388">
        <v>0</v>
      </c>
      <c r="AI131" s="388">
        <v>0</v>
      </c>
      <c r="AJ131" s="388">
        <f t="shared" si="117"/>
        <v>0</v>
      </c>
      <c r="AK131" s="388">
        <v>0</v>
      </c>
      <c r="AL131" s="388">
        <v>0</v>
      </c>
      <c r="AM131" s="388">
        <f t="shared" si="118"/>
        <v>0</v>
      </c>
      <c r="AN131" s="388">
        <v>0</v>
      </c>
      <c r="AO131" s="388">
        <v>0</v>
      </c>
      <c r="AP131" s="388">
        <f t="shared" si="119"/>
        <v>0</v>
      </c>
      <c r="AQ131" s="388">
        <f t="shared" si="131"/>
        <v>0</v>
      </c>
      <c r="AR131" s="388">
        <f t="shared" si="131"/>
        <v>0</v>
      </c>
      <c r="AS131" s="388">
        <f t="shared" si="120"/>
        <v>0</v>
      </c>
      <c r="AT131" s="388">
        <f t="shared" si="132"/>
        <v>0</v>
      </c>
      <c r="AU131" s="388">
        <f t="shared" si="132"/>
        <v>0</v>
      </c>
      <c r="AV131" s="388">
        <v>0</v>
      </c>
      <c r="AW131" s="388">
        <v>0</v>
      </c>
      <c r="AX131" s="388">
        <v>0</v>
      </c>
      <c r="AY131" s="388">
        <v>0</v>
      </c>
      <c r="AZ131" s="388">
        <f t="shared" si="133"/>
        <v>0</v>
      </c>
      <c r="BA131" s="388">
        <f t="shared" si="133"/>
        <v>0</v>
      </c>
    </row>
    <row r="132" spans="1:53" ht="46.5" hidden="1">
      <c r="A132" s="255"/>
      <c r="B132" s="73" t="str">
        <f t="shared" si="126"/>
        <v>1353000330033681</v>
      </c>
      <c r="C132" s="385">
        <v>2023</v>
      </c>
      <c r="D132" s="385">
        <v>20</v>
      </c>
      <c r="E132" s="385">
        <v>1</v>
      </c>
      <c r="F132" s="385">
        <v>3</v>
      </c>
      <c r="G132" s="385">
        <v>5</v>
      </c>
      <c r="H132" s="385">
        <v>3000</v>
      </c>
      <c r="I132" s="385">
        <v>3300</v>
      </c>
      <c r="J132" s="385">
        <v>336</v>
      </c>
      <c r="K132" s="386">
        <v>8</v>
      </c>
      <c r="L132" s="386">
        <v>1</v>
      </c>
      <c r="M132" s="387" t="s">
        <v>127</v>
      </c>
      <c r="N132" s="388">
        <f>IFERROR(VLOOKUP($B132,[5]OAX!$B$51:$S$1085,13,0),0)</f>
        <v>0</v>
      </c>
      <c r="O132" s="388">
        <f>IFERROR(VLOOKUP($B132,[5]OAX!$B$51:$S$1085,14,0),0)</f>
        <v>0</v>
      </c>
      <c r="P132" s="388">
        <f t="shared" si="129"/>
        <v>0</v>
      </c>
      <c r="Q132" s="389" t="s">
        <v>121</v>
      </c>
      <c r="R132" s="390">
        <f>IFERROR(VLOOKUP($B132,[5]OAX!$B$51:$S$1085,17,0),0)</f>
        <v>0</v>
      </c>
      <c r="S132" s="390">
        <f>IFERROR(VLOOKUP($B132,[5]OAX!$B$51:$S$1085,18,0),0)</f>
        <v>0</v>
      </c>
      <c r="T132" s="388">
        <v>0</v>
      </c>
      <c r="U132" s="388">
        <v>0</v>
      </c>
      <c r="V132" s="388">
        <v>0</v>
      </c>
      <c r="W132" s="388">
        <v>0</v>
      </c>
      <c r="X132" s="388">
        <v>0</v>
      </c>
      <c r="Y132" s="388">
        <v>0</v>
      </c>
      <c r="Z132" s="388">
        <v>0</v>
      </c>
      <c r="AA132" s="388">
        <v>0</v>
      </c>
      <c r="AB132" s="388">
        <f t="shared" si="130"/>
        <v>0</v>
      </c>
      <c r="AC132" s="388">
        <f t="shared" si="130"/>
        <v>0</v>
      </c>
      <c r="AD132" s="388">
        <f t="shared" si="115"/>
        <v>0</v>
      </c>
      <c r="AE132" s="388">
        <v>0</v>
      </c>
      <c r="AF132" s="388">
        <v>0</v>
      </c>
      <c r="AG132" s="388">
        <f t="shared" si="116"/>
        <v>0</v>
      </c>
      <c r="AH132" s="388">
        <v>0</v>
      </c>
      <c r="AI132" s="388">
        <v>0</v>
      </c>
      <c r="AJ132" s="388">
        <f t="shared" si="117"/>
        <v>0</v>
      </c>
      <c r="AK132" s="388">
        <v>0</v>
      </c>
      <c r="AL132" s="388">
        <v>0</v>
      </c>
      <c r="AM132" s="388">
        <f t="shared" si="118"/>
        <v>0</v>
      </c>
      <c r="AN132" s="388">
        <v>0</v>
      </c>
      <c r="AO132" s="388">
        <v>0</v>
      </c>
      <c r="AP132" s="388">
        <f t="shared" si="119"/>
        <v>0</v>
      </c>
      <c r="AQ132" s="388">
        <f t="shared" si="131"/>
        <v>0</v>
      </c>
      <c r="AR132" s="388">
        <f t="shared" si="131"/>
        <v>0</v>
      </c>
      <c r="AS132" s="388">
        <f t="shared" si="120"/>
        <v>0</v>
      </c>
      <c r="AT132" s="388">
        <f t="shared" si="132"/>
        <v>0</v>
      </c>
      <c r="AU132" s="388">
        <f t="shared" si="132"/>
        <v>0</v>
      </c>
      <c r="AV132" s="388">
        <v>0</v>
      </c>
      <c r="AW132" s="388">
        <v>0</v>
      </c>
      <c r="AX132" s="388">
        <v>0</v>
      </c>
      <c r="AY132" s="388">
        <v>0</v>
      </c>
      <c r="AZ132" s="388">
        <f t="shared" si="133"/>
        <v>0</v>
      </c>
      <c r="BA132" s="388">
        <f t="shared" si="133"/>
        <v>0</v>
      </c>
    </row>
    <row r="133" spans="1:53" ht="46.5" hidden="1">
      <c r="A133" s="255"/>
      <c r="B133" s="73" t="str">
        <f t="shared" si="126"/>
        <v>1353000330033691</v>
      </c>
      <c r="C133" s="385">
        <v>2023</v>
      </c>
      <c r="D133" s="385">
        <v>20</v>
      </c>
      <c r="E133" s="385">
        <v>1</v>
      </c>
      <c r="F133" s="385">
        <v>3</v>
      </c>
      <c r="G133" s="385">
        <v>5</v>
      </c>
      <c r="H133" s="385">
        <v>3000</v>
      </c>
      <c r="I133" s="385">
        <v>3300</v>
      </c>
      <c r="J133" s="385">
        <v>336</v>
      </c>
      <c r="K133" s="386">
        <v>9</v>
      </c>
      <c r="L133" s="386">
        <v>1</v>
      </c>
      <c r="M133" s="387" t="s">
        <v>128</v>
      </c>
      <c r="N133" s="388">
        <f>IFERROR(VLOOKUP($B133,[5]OAX!$B$51:$S$1085,13,0),0)</f>
        <v>0</v>
      </c>
      <c r="O133" s="388">
        <f>IFERROR(VLOOKUP($B133,[5]OAX!$B$51:$S$1085,14,0),0)</f>
        <v>0</v>
      </c>
      <c r="P133" s="388">
        <f t="shared" si="129"/>
        <v>0</v>
      </c>
      <c r="Q133" s="389" t="s">
        <v>121</v>
      </c>
      <c r="R133" s="390">
        <f>IFERROR(VLOOKUP($B133,[5]OAX!$B$51:$S$1085,17,0),0)</f>
        <v>0</v>
      </c>
      <c r="S133" s="390">
        <f>IFERROR(VLOOKUP($B133,[5]OAX!$B$51:$S$1085,18,0),0)</f>
        <v>0</v>
      </c>
      <c r="T133" s="388">
        <v>0</v>
      </c>
      <c r="U133" s="388">
        <v>0</v>
      </c>
      <c r="V133" s="388">
        <v>0</v>
      </c>
      <c r="W133" s="388">
        <v>0</v>
      </c>
      <c r="X133" s="388">
        <v>0</v>
      </c>
      <c r="Y133" s="388">
        <v>0</v>
      </c>
      <c r="Z133" s="388">
        <v>0</v>
      </c>
      <c r="AA133" s="388">
        <v>0</v>
      </c>
      <c r="AB133" s="388">
        <f t="shared" si="130"/>
        <v>0</v>
      </c>
      <c r="AC133" s="388">
        <f t="shared" si="130"/>
        <v>0</v>
      </c>
      <c r="AD133" s="388">
        <f t="shared" si="115"/>
        <v>0</v>
      </c>
      <c r="AE133" s="388">
        <v>0</v>
      </c>
      <c r="AF133" s="388">
        <v>0</v>
      </c>
      <c r="AG133" s="388">
        <f t="shared" si="116"/>
        <v>0</v>
      </c>
      <c r="AH133" s="388">
        <v>0</v>
      </c>
      <c r="AI133" s="388">
        <v>0</v>
      </c>
      <c r="AJ133" s="388">
        <f t="shared" si="117"/>
        <v>0</v>
      </c>
      <c r="AK133" s="388">
        <v>0</v>
      </c>
      <c r="AL133" s="388">
        <v>0</v>
      </c>
      <c r="AM133" s="388">
        <f t="shared" si="118"/>
        <v>0</v>
      </c>
      <c r="AN133" s="388">
        <v>0</v>
      </c>
      <c r="AO133" s="388">
        <v>0</v>
      </c>
      <c r="AP133" s="388">
        <f t="shared" si="119"/>
        <v>0</v>
      </c>
      <c r="AQ133" s="388">
        <f t="shared" si="131"/>
        <v>0</v>
      </c>
      <c r="AR133" s="388">
        <f t="shared" si="131"/>
        <v>0</v>
      </c>
      <c r="AS133" s="388">
        <f t="shared" si="120"/>
        <v>0</v>
      </c>
      <c r="AT133" s="388">
        <f t="shared" si="132"/>
        <v>0</v>
      </c>
      <c r="AU133" s="388">
        <f t="shared" si="132"/>
        <v>0</v>
      </c>
      <c r="AV133" s="388">
        <v>0</v>
      </c>
      <c r="AW133" s="388">
        <v>0</v>
      </c>
      <c r="AX133" s="388">
        <v>0</v>
      </c>
      <c r="AY133" s="388">
        <v>0</v>
      </c>
      <c r="AZ133" s="388">
        <f t="shared" si="133"/>
        <v>0</v>
      </c>
      <c r="BA133" s="388">
        <f t="shared" si="133"/>
        <v>0</v>
      </c>
    </row>
    <row r="134" spans="1:53" ht="24.75">
      <c r="A134" s="255"/>
      <c r="B134" s="73" t="str">
        <f t="shared" si="126"/>
        <v>13550001</v>
      </c>
      <c r="C134" s="367">
        <v>2023</v>
      </c>
      <c r="D134" s="367">
        <v>20</v>
      </c>
      <c r="E134" s="367">
        <v>1</v>
      </c>
      <c r="F134" s="367">
        <v>3</v>
      </c>
      <c r="G134" s="367">
        <v>5</v>
      </c>
      <c r="H134" s="367">
        <v>5000</v>
      </c>
      <c r="I134" s="367"/>
      <c r="J134" s="367"/>
      <c r="K134" s="368" t="s">
        <v>45</v>
      </c>
      <c r="L134" s="368">
        <v>1</v>
      </c>
      <c r="M134" s="369" t="s">
        <v>129</v>
      </c>
      <c r="N134" s="370">
        <f>+N135+N138+N144+N155</f>
        <v>2168400</v>
      </c>
      <c r="O134" s="370">
        <f>+O135+O138+O144+O155</f>
        <v>29634800</v>
      </c>
      <c r="P134" s="370">
        <f t="shared" si="129"/>
        <v>31803200</v>
      </c>
      <c r="Q134" s="371"/>
      <c r="R134" s="372"/>
      <c r="S134" s="372"/>
      <c r="T134" s="370">
        <f>+T135+T138+T144+T155</f>
        <v>0</v>
      </c>
      <c r="U134" s="370">
        <f t="shared" ref="U134:AC134" si="134">+U135+U138+U144+U155</f>
        <v>0</v>
      </c>
      <c r="V134" s="370">
        <f t="shared" si="134"/>
        <v>0</v>
      </c>
      <c r="W134" s="370">
        <f t="shared" si="134"/>
        <v>0</v>
      </c>
      <c r="X134" s="370">
        <f t="shared" si="134"/>
        <v>0</v>
      </c>
      <c r="Y134" s="370">
        <f t="shared" si="134"/>
        <v>0</v>
      </c>
      <c r="Z134" s="370">
        <f t="shared" si="134"/>
        <v>0</v>
      </c>
      <c r="AA134" s="370">
        <f t="shared" si="134"/>
        <v>0</v>
      </c>
      <c r="AB134" s="370">
        <f t="shared" si="134"/>
        <v>2168400</v>
      </c>
      <c r="AC134" s="370">
        <f t="shared" si="134"/>
        <v>29634800</v>
      </c>
      <c r="AD134" s="370">
        <f t="shared" si="115"/>
        <v>31803200</v>
      </c>
      <c r="AE134" s="370">
        <f>+AE135+AE138+AE144+AE155</f>
        <v>2168388</v>
      </c>
      <c r="AF134" s="370">
        <f>+AF135+AF138+AF144+AF155</f>
        <v>29634636</v>
      </c>
      <c r="AG134" s="370">
        <f t="shared" si="116"/>
        <v>31803024</v>
      </c>
      <c r="AH134" s="370">
        <f>+AH135+AH138+AH144+AH155</f>
        <v>0</v>
      </c>
      <c r="AI134" s="370">
        <f>+AI135+AI138+AI144+AI155</f>
        <v>0</v>
      </c>
      <c r="AJ134" s="370">
        <f t="shared" si="117"/>
        <v>0</v>
      </c>
      <c r="AK134" s="370">
        <f>+AK135+AK138+AK144+AK155</f>
        <v>0</v>
      </c>
      <c r="AL134" s="370">
        <f>+AL135+AL138+AL144+AL155</f>
        <v>0</v>
      </c>
      <c r="AM134" s="370">
        <f t="shared" si="118"/>
        <v>0</v>
      </c>
      <c r="AN134" s="370">
        <f>+AN135+AN138+AN144+AN155</f>
        <v>0</v>
      </c>
      <c r="AO134" s="370">
        <f>+AO135+AO138+AO144+AO155</f>
        <v>0</v>
      </c>
      <c r="AP134" s="370">
        <f t="shared" si="119"/>
        <v>0</v>
      </c>
      <c r="AQ134" s="370">
        <f>+AQ135+AQ138+AQ144+AQ155</f>
        <v>12</v>
      </c>
      <c r="AR134" s="370">
        <f>+AR135+AR138+AR144+AR155</f>
        <v>164</v>
      </c>
      <c r="AS134" s="370">
        <f t="shared" si="120"/>
        <v>176</v>
      </c>
      <c r="AT134" s="370"/>
      <c r="AU134" s="370"/>
      <c r="AV134" s="370"/>
      <c r="AW134" s="370"/>
      <c r="AX134" s="370"/>
      <c r="AY134" s="370"/>
      <c r="AZ134" s="370"/>
      <c r="BA134" s="370"/>
    </row>
    <row r="135" spans="1:53" ht="24.75" hidden="1">
      <c r="A135" s="255"/>
      <c r="B135" s="73" t="str">
        <f t="shared" si="126"/>
        <v>135500051001</v>
      </c>
      <c r="C135" s="378">
        <v>2023</v>
      </c>
      <c r="D135" s="422">
        <v>20</v>
      </c>
      <c r="E135" s="401">
        <v>1</v>
      </c>
      <c r="F135" s="401">
        <v>3</v>
      </c>
      <c r="G135" s="401">
        <v>5</v>
      </c>
      <c r="H135" s="378">
        <v>5000</v>
      </c>
      <c r="I135" s="378">
        <v>5100</v>
      </c>
      <c r="J135" s="378"/>
      <c r="K135" s="378"/>
      <c r="L135" s="378">
        <v>1</v>
      </c>
      <c r="M135" s="375" t="s">
        <v>130</v>
      </c>
      <c r="N135" s="376">
        <f>+N136</f>
        <v>0</v>
      </c>
      <c r="O135" s="376">
        <f>+O136</f>
        <v>0</v>
      </c>
      <c r="P135" s="376">
        <f t="shared" si="129"/>
        <v>0</v>
      </c>
      <c r="Q135" s="377"/>
      <c r="R135" s="378"/>
      <c r="S135" s="378"/>
      <c r="T135" s="376">
        <f>+T136</f>
        <v>0</v>
      </c>
      <c r="U135" s="376">
        <f t="shared" ref="U135:AC136" si="135">+U136</f>
        <v>0</v>
      </c>
      <c r="V135" s="376">
        <f t="shared" si="135"/>
        <v>0</v>
      </c>
      <c r="W135" s="376">
        <f t="shared" si="135"/>
        <v>0</v>
      </c>
      <c r="X135" s="376">
        <f t="shared" si="135"/>
        <v>0</v>
      </c>
      <c r="Y135" s="376">
        <f t="shared" si="135"/>
        <v>0</v>
      </c>
      <c r="Z135" s="376">
        <f t="shared" si="135"/>
        <v>0</v>
      </c>
      <c r="AA135" s="376">
        <f t="shared" si="135"/>
        <v>0</v>
      </c>
      <c r="AB135" s="376">
        <f t="shared" si="135"/>
        <v>0</v>
      </c>
      <c r="AC135" s="376">
        <f t="shared" si="135"/>
        <v>0</v>
      </c>
      <c r="AD135" s="376">
        <f t="shared" si="115"/>
        <v>0</v>
      </c>
      <c r="AE135" s="376">
        <f>+AE136</f>
        <v>0</v>
      </c>
      <c r="AF135" s="376">
        <f>+AF136</f>
        <v>0</v>
      </c>
      <c r="AG135" s="376">
        <f t="shared" si="116"/>
        <v>0</v>
      </c>
      <c r="AH135" s="376">
        <f>+AH136</f>
        <v>0</v>
      </c>
      <c r="AI135" s="376">
        <f>+AI136</f>
        <v>0</v>
      </c>
      <c r="AJ135" s="376">
        <f t="shared" si="117"/>
        <v>0</v>
      </c>
      <c r="AK135" s="376">
        <f>+AK136</f>
        <v>0</v>
      </c>
      <c r="AL135" s="376">
        <f>+AL136</f>
        <v>0</v>
      </c>
      <c r="AM135" s="376">
        <f t="shared" si="118"/>
        <v>0</v>
      </c>
      <c r="AN135" s="376">
        <f>+AN136</f>
        <v>0</v>
      </c>
      <c r="AO135" s="376">
        <f>+AO136</f>
        <v>0</v>
      </c>
      <c r="AP135" s="376">
        <f t="shared" si="119"/>
        <v>0</v>
      </c>
      <c r="AQ135" s="376">
        <f>+AQ136</f>
        <v>0</v>
      </c>
      <c r="AR135" s="376">
        <f>+AR136</f>
        <v>0</v>
      </c>
      <c r="AS135" s="376">
        <f t="shared" si="120"/>
        <v>0</v>
      </c>
      <c r="AT135" s="376"/>
      <c r="AU135" s="376"/>
      <c r="AV135" s="376"/>
      <c r="AW135" s="376"/>
      <c r="AX135" s="376"/>
      <c r="AY135" s="376"/>
      <c r="AZ135" s="376"/>
      <c r="BA135" s="376"/>
    </row>
    <row r="136" spans="1:53" ht="24.75" hidden="1">
      <c r="A136" s="255"/>
      <c r="B136" s="73" t="str">
        <f t="shared" si="126"/>
        <v>135500051005151</v>
      </c>
      <c r="C136" s="384">
        <v>2023</v>
      </c>
      <c r="D136" s="423">
        <v>20</v>
      </c>
      <c r="E136" s="404">
        <v>1</v>
      </c>
      <c r="F136" s="404">
        <v>3</v>
      </c>
      <c r="G136" s="404">
        <v>5</v>
      </c>
      <c r="H136" s="384">
        <v>5000</v>
      </c>
      <c r="I136" s="384">
        <v>5100</v>
      </c>
      <c r="J136" s="384">
        <v>515</v>
      </c>
      <c r="K136" s="384"/>
      <c r="L136" s="384">
        <v>1</v>
      </c>
      <c r="M136" s="381" t="s">
        <v>131</v>
      </c>
      <c r="N136" s="382">
        <f>+N137</f>
        <v>0</v>
      </c>
      <c r="O136" s="382">
        <f>+O137</f>
        <v>0</v>
      </c>
      <c r="P136" s="382">
        <f t="shared" si="129"/>
        <v>0</v>
      </c>
      <c r="Q136" s="383"/>
      <c r="R136" s="384"/>
      <c r="S136" s="384"/>
      <c r="T136" s="382">
        <f>+T137</f>
        <v>0</v>
      </c>
      <c r="U136" s="382">
        <f t="shared" si="135"/>
        <v>0</v>
      </c>
      <c r="V136" s="382">
        <f t="shared" si="135"/>
        <v>0</v>
      </c>
      <c r="W136" s="382">
        <f t="shared" si="135"/>
        <v>0</v>
      </c>
      <c r="X136" s="382">
        <f t="shared" si="135"/>
        <v>0</v>
      </c>
      <c r="Y136" s="382">
        <f t="shared" si="135"/>
        <v>0</v>
      </c>
      <c r="Z136" s="382">
        <f t="shared" si="135"/>
        <v>0</v>
      </c>
      <c r="AA136" s="382">
        <f t="shared" si="135"/>
        <v>0</v>
      </c>
      <c r="AB136" s="382">
        <f t="shared" si="135"/>
        <v>0</v>
      </c>
      <c r="AC136" s="382">
        <f t="shared" si="135"/>
        <v>0</v>
      </c>
      <c r="AD136" s="382">
        <f t="shared" si="115"/>
        <v>0</v>
      </c>
      <c r="AE136" s="382">
        <f>+AE137</f>
        <v>0</v>
      </c>
      <c r="AF136" s="382">
        <f>+AF137</f>
        <v>0</v>
      </c>
      <c r="AG136" s="382">
        <f t="shared" si="116"/>
        <v>0</v>
      </c>
      <c r="AH136" s="382">
        <f>+AH137</f>
        <v>0</v>
      </c>
      <c r="AI136" s="382">
        <f>+AI137</f>
        <v>0</v>
      </c>
      <c r="AJ136" s="382">
        <f t="shared" si="117"/>
        <v>0</v>
      </c>
      <c r="AK136" s="382">
        <f>+AK137</f>
        <v>0</v>
      </c>
      <c r="AL136" s="382">
        <f>+AL137</f>
        <v>0</v>
      </c>
      <c r="AM136" s="382">
        <f t="shared" si="118"/>
        <v>0</v>
      </c>
      <c r="AN136" s="382">
        <f>+AN137</f>
        <v>0</v>
      </c>
      <c r="AO136" s="382">
        <f>+AO137</f>
        <v>0</v>
      </c>
      <c r="AP136" s="382">
        <f t="shared" si="119"/>
        <v>0</v>
      </c>
      <c r="AQ136" s="382">
        <f>+AQ137</f>
        <v>0</v>
      </c>
      <c r="AR136" s="382">
        <f>+AR137</f>
        <v>0</v>
      </c>
      <c r="AS136" s="382">
        <f t="shared" si="120"/>
        <v>0</v>
      </c>
      <c r="AT136" s="382"/>
      <c r="AU136" s="382"/>
      <c r="AV136" s="382"/>
      <c r="AW136" s="382"/>
      <c r="AX136" s="382"/>
      <c r="AY136" s="382"/>
      <c r="AZ136" s="382"/>
      <c r="BA136" s="382"/>
    </row>
    <row r="137" spans="1:53" ht="24.75" hidden="1">
      <c r="A137" s="255"/>
      <c r="B137" s="73" t="str">
        <f t="shared" si="126"/>
        <v>1355000510051511</v>
      </c>
      <c r="C137" s="37">
        <v>2023</v>
      </c>
      <c r="D137" s="37">
        <v>20</v>
      </c>
      <c r="E137" s="37">
        <v>1</v>
      </c>
      <c r="F137" s="37">
        <v>3</v>
      </c>
      <c r="G137" s="37">
        <v>5</v>
      </c>
      <c r="H137" s="37">
        <v>5000</v>
      </c>
      <c r="I137" s="37">
        <v>5100</v>
      </c>
      <c r="J137" s="37">
        <v>515</v>
      </c>
      <c r="K137" s="407">
        <v>1</v>
      </c>
      <c r="L137" s="407">
        <v>1</v>
      </c>
      <c r="M137" s="387" t="s">
        <v>132</v>
      </c>
      <c r="N137" s="388">
        <f>IFERROR(VLOOKUP($B137,[5]OAX!$B$51:$S$1085,13,0),0)</f>
        <v>0</v>
      </c>
      <c r="O137" s="388">
        <f>IFERROR(VLOOKUP($B137,[5]OAX!$B$51:$S$1085,14,0),0)</f>
        <v>0</v>
      </c>
      <c r="P137" s="388">
        <f t="shared" si="129"/>
        <v>0</v>
      </c>
      <c r="Q137" s="389" t="s">
        <v>59</v>
      </c>
      <c r="R137" s="390">
        <f>IFERROR(VLOOKUP($B137,[5]OAX!$B$51:$S$1085,17,0),0)</f>
        <v>0</v>
      </c>
      <c r="S137" s="390">
        <f>IFERROR(VLOOKUP($B137,[5]OAX!$B$51:$S$1085,18,0),0)</f>
        <v>0</v>
      </c>
      <c r="T137" s="388">
        <v>0</v>
      </c>
      <c r="U137" s="388">
        <v>0</v>
      </c>
      <c r="V137" s="388">
        <v>0</v>
      </c>
      <c r="W137" s="388">
        <v>0</v>
      </c>
      <c r="X137" s="388">
        <v>0</v>
      </c>
      <c r="Y137" s="388">
        <v>0</v>
      </c>
      <c r="Z137" s="388">
        <v>0</v>
      </c>
      <c r="AA137" s="388">
        <v>0</v>
      </c>
      <c r="AB137" s="388">
        <f>N137+T137-X137</f>
        <v>0</v>
      </c>
      <c r="AC137" s="388">
        <f>O137+U137-Y137</f>
        <v>0</v>
      </c>
      <c r="AD137" s="388">
        <f t="shared" si="115"/>
        <v>0</v>
      </c>
      <c r="AE137" s="388">
        <v>0</v>
      </c>
      <c r="AF137" s="388">
        <v>0</v>
      </c>
      <c r="AG137" s="388">
        <f t="shared" si="116"/>
        <v>0</v>
      </c>
      <c r="AH137" s="388">
        <v>0</v>
      </c>
      <c r="AI137" s="388">
        <v>0</v>
      </c>
      <c r="AJ137" s="388">
        <f t="shared" si="117"/>
        <v>0</v>
      </c>
      <c r="AK137" s="388">
        <v>0</v>
      </c>
      <c r="AL137" s="388">
        <v>0</v>
      </c>
      <c r="AM137" s="388">
        <f t="shared" si="118"/>
        <v>0</v>
      </c>
      <c r="AN137" s="388">
        <v>0</v>
      </c>
      <c r="AO137" s="388">
        <v>0</v>
      </c>
      <c r="AP137" s="388">
        <f t="shared" si="119"/>
        <v>0</v>
      </c>
      <c r="AQ137" s="388">
        <f>AB137-AE137--AH137-AK137-AN137</f>
        <v>0</v>
      </c>
      <c r="AR137" s="388">
        <f>AC137-AF137--AI137-AL137-AO137</f>
        <v>0</v>
      </c>
      <c r="AS137" s="388">
        <f t="shared" si="120"/>
        <v>0</v>
      </c>
      <c r="AT137" s="388">
        <f>R137+V137-Z137</f>
        <v>0</v>
      </c>
      <c r="AU137" s="388">
        <f>S137+W137-AA137</f>
        <v>0</v>
      </c>
      <c r="AV137" s="388">
        <v>0</v>
      </c>
      <c r="AW137" s="388">
        <v>0</v>
      </c>
      <c r="AX137" s="388">
        <v>0</v>
      </c>
      <c r="AY137" s="388">
        <v>0</v>
      </c>
      <c r="AZ137" s="388">
        <f t="shared" si="133"/>
        <v>0</v>
      </c>
      <c r="BA137" s="388">
        <f t="shared" si="133"/>
        <v>0</v>
      </c>
    </row>
    <row r="138" spans="1:53" ht="24.75" hidden="1">
      <c r="A138" s="255"/>
      <c r="B138" s="73" t="str">
        <f t="shared" si="126"/>
        <v>135500052001</v>
      </c>
      <c r="C138" s="373">
        <v>2023</v>
      </c>
      <c r="D138" s="373">
        <v>20</v>
      </c>
      <c r="E138" s="373">
        <v>1</v>
      </c>
      <c r="F138" s="373">
        <v>3</v>
      </c>
      <c r="G138" s="373">
        <v>5</v>
      </c>
      <c r="H138" s="373">
        <v>5000</v>
      </c>
      <c r="I138" s="373">
        <v>5200</v>
      </c>
      <c r="J138" s="373"/>
      <c r="K138" s="374" t="s">
        <v>45</v>
      </c>
      <c r="L138" s="374">
        <v>1</v>
      </c>
      <c r="M138" s="375" t="s">
        <v>133</v>
      </c>
      <c r="N138" s="376">
        <f>+N139</f>
        <v>0</v>
      </c>
      <c r="O138" s="376">
        <f>+O139</f>
        <v>0</v>
      </c>
      <c r="P138" s="376">
        <f t="shared" si="129"/>
        <v>0</v>
      </c>
      <c r="Q138" s="377"/>
      <c r="R138" s="378"/>
      <c r="S138" s="378"/>
      <c r="T138" s="376">
        <f>+T139</f>
        <v>0</v>
      </c>
      <c r="U138" s="376">
        <f t="shared" ref="U138:AC138" si="136">+U139</f>
        <v>0</v>
      </c>
      <c r="V138" s="376">
        <f t="shared" si="136"/>
        <v>0</v>
      </c>
      <c r="W138" s="376">
        <f t="shared" si="136"/>
        <v>0</v>
      </c>
      <c r="X138" s="376">
        <f t="shared" si="136"/>
        <v>0</v>
      </c>
      <c r="Y138" s="376">
        <f t="shared" si="136"/>
        <v>0</v>
      </c>
      <c r="Z138" s="376">
        <f t="shared" si="136"/>
        <v>0</v>
      </c>
      <c r="AA138" s="376">
        <f t="shared" si="136"/>
        <v>0</v>
      </c>
      <c r="AB138" s="376">
        <f t="shared" si="136"/>
        <v>0</v>
      </c>
      <c r="AC138" s="376">
        <f t="shared" si="136"/>
        <v>0</v>
      </c>
      <c r="AD138" s="376">
        <f t="shared" si="115"/>
        <v>0</v>
      </c>
      <c r="AE138" s="376">
        <f>+AE139</f>
        <v>0</v>
      </c>
      <c r="AF138" s="376">
        <f>+AF139</f>
        <v>0</v>
      </c>
      <c r="AG138" s="376">
        <f t="shared" si="116"/>
        <v>0</v>
      </c>
      <c r="AH138" s="376">
        <f>+AH139</f>
        <v>0</v>
      </c>
      <c r="AI138" s="376">
        <f>+AI139</f>
        <v>0</v>
      </c>
      <c r="AJ138" s="376">
        <f t="shared" si="117"/>
        <v>0</v>
      </c>
      <c r="AK138" s="376">
        <f>+AK139</f>
        <v>0</v>
      </c>
      <c r="AL138" s="376">
        <f>+AL139</f>
        <v>0</v>
      </c>
      <c r="AM138" s="376">
        <f t="shared" si="118"/>
        <v>0</v>
      </c>
      <c r="AN138" s="376">
        <f>+AN139</f>
        <v>0</v>
      </c>
      <c r="AO138" s="376">
        <f>+AO139</f>
        <v>0</v>
      </c>
      <c r="AP138" s="376">
        <f t="shared" si="119"/>
        <v>0</v>
      </c>
      <c r="AQ138" s="376">
        <f>+AQ139</f>
        <v>0</v>
      </c>
      <c r="AR138" s="376">
        <f>+AR139</f>
        <v>0</v>
      </c>
      <c r="AS138" s="376">
        <f t="shared" si="120"/>
        <v>0</v>
      </c>
      <c r="AT138" s="376"/>
      <c r="AU138" s="376"/>
      <c r="AV138" s="376"/>
      <c r="AW138" s="376"/>
      <c r="AX138" s="376"/>
      <c r="AY138" s="376"/>
      <c r="AZ138" s="376"/>
      <c r="BA138" s="376"/>
    </row>
    <row r="139" spans="1:53" ht="24.75" hidden="1">
      <c r="A139" s="255"/>
      <c r="B139" s="73" t="str">
        <f t="shared" si="126"/>
        <v>135500052005231</v>
      </c>
      <c r="C139" s="379">
        <v>2023</v>
      </c>
      <c r="D139" s="379">
        <v>20</v>
      </c>
      <c r="E139" s="379">
        <v>1</v>
      </c>
      <c r="F139" s="379">
        <v>3</v>
      </c>
      <c r="G139" s="379">
        <v>5</v>
      </c>
      <c r="H139" s="379">
        <v>5000</v>
      </c>
      <c r="I139" s="379">
        <v>5200</v>
      </c>
      <c r="J139" s="379">
        <v>523</v>
      </c>
      <c r="K139" s="380"/>
      <c r="L139" s="380">
        <v>1</v>
      </c>
      <c r="M139" s="381" t="s">
        <v>134</v>
      </c>
      <c r="N139" s="382">
        <f>SUM(N140:N143)</f>
        <v>0</v>
      </c>
      <c r="O139" s="382">
        <f>SUM(O140:O143)</f>
        <v>0</v>
      </c>
      <c r="P139" s="382">
        <f t="shared" si="129"/>
        <v>0</v>
      </c>
      <c r="Q139" s="383"/>
      <c r="R139" s="384"/>
      <c r="S139" s="384"/>
      <c r="T139" s="382">
        <f>SUM(T140:T143)</f>
        <v>0</v>
      </c>
      <c r="U139" s="382">
        <f t="shared" ref="U139:AC139" si="137">SUM(U140:U143)</f>
        <v>0</v>
      </c>
      <c r="V139" s="382">
        <f t="shared" si="137"/>
        <v>0</v>
      </c>
      <c r="W139" s="382">
        <f t="shared" si="137"/>
        <v>0</v>
      </c>
      <c r="X139" s="382">
        <f t="shared" si="137"/>
        <v>0</v>
      </c>
      <c r="Y139" s="382">
        <f t="shared" si="137"/>
        <v>0</v>
      </c>
      <c r="Z139" s="382">
        <f t="shared" si="137"/>
        <v>0</v>
      </c>
      <c r="AA139" s="382">
        <f t="shared" si="137"/>
        <v>0</v>
      </c>
      <c r="AB139" s="382">
        <f t="shared" si="137"/>
        <v>0</v>
      </c>
      <c r="AC139" s="382">
        <f t="shared" si="137"/>
        <v>0</v>
      </c>
      <c r="AD139" s="382">
        <f t="shared" si="115"/>
        <v>0</v>
      </c>
      <c r="AE139" s="382">
        <f>SUM(AE140:AE143)</f>
        <v>0</v>
      </c>
      <c r="AF139" s="382">
        <f>SUM(AF140:AF143)</f>
        <v>0</v>
      </c>
      <c r="AG139" s="382">
        <f t="shared" si="116"/>
        <v>0</v>
      </c>
      <c r="AH139" s="382">
        <f>SUM(AH140:AH143)</f>
        <v>0</v>
      </c>
      <c r="AI139" s="382">
        <f>SUM(AI140:AI143)</f>
        <v>0</v>
      </c>
      <c r="AJ139" s="382">
        <f t="shared" si="117"/>
        <v>0</v>
      </c>
      <c r="AK139" s="382">
        <f>SUM(AK140:AK143)</f>
        <v>0</v>
      </c>
      <c r="AL139" s="382">
        <f>SUM(AL140:AL143)</f>
        <v>0</v>
      </c>
      <c r="AM139" s="382">
        <f t="shared" si="118"/>
        <v>0</v>
      </c>
      <c r="AN139" s="382">
        <f>SUM(AN140:AN143)</f>
        <v>0</v>
      </c>
      <c r="AO139" s="382">
        <f>SUM(AO140:AO143)</f>
        <v>0</v>
      </c>
      <c r="AP139" s="382">
        <f t="shared" si="119"/>
        <v>0</v>
      </c>
      <c r="AQ139" s="382">
        <f>SUM(AQ140:AQ143)</f>
        <v>0</v>
      </c>
      <c r="AR139" s="382">
        <f>SUM(AR140:AR143)</f>
        <v>0</v>
      </c>
      <c r="AS139" s="382">
        <f t="shared" si="120"/>
        <v>0</v>
      </c>
      <c r="AT139" s="382"/>
      <c r="AU139" s="382"/>
      <c r="AV139" s="382"/>
      <c r="AW139" s="382"/>
      <c r="AX139" s="382"/>
      <c r="AY139" s="382"/>
      <c r="AZ139" s="382"/>
      <c r="BA139" s="382"/>
    </row>
    <row r="140" spans="1:53" ht="24.75" hidden="1">
      <c r="A140" s="255"/>
      <c r="B140" s="73" t="str">
        <f t="shared" si="126"/>
        <v>1355000520052311</v>
      </c>
      <c r="C140" s="385">
        <v>2023</v>
      </c>
      <c r="D140" s="385">
        <v>20</v>
      </c>
      <c r="E140" s="385">
        <v>1</v>
      </c>
      <c r="F140" s="385">
        <v>3</v>
      </c>
      <c r="G140" s="385">
        <v>5</v>
      </c>
      <c r="H140" s="385">
        <v>5000</v>
      </c>
      <c r="I140" s="385">
        <v>5200</v>
      </c>
      <c r="J140" s="385">
        <v>523</v>
      </c>
      <c r="K140" s="386">
        <v>1</v>
      </c>
      <c r="L140" s="386">
        <v>1</v>
      </c>
      <c r="M140" s="387" t="s">
        <v>135</v>
      </c>
      <c r="N140" s="388">
        <f>IFERROR(VLOOKUP($B140,[5]OAX!$B$51:$S$1085,13,0),0)</f>
        <v>0</v>
      </c>
      <c r="O140" s="388">
        <f>IFERROR(VLOOKUP($B140,[5]OAX!$B$51:$S$1085,14,0),0)</f>
        <v>0</v>
      </c>
      <c r="P140" s="388">
        <f t="shared" si="129"/>
        <v>0</v>
      </c>
      <c r="Q140" s="389" t="s">
        <v>59</v>
      </c>
      <c r="R140" s="390">
        <f>IFERROR(VLOOKUP($B140,[5]OAX!$B$51:$S$1085,17,0),0)</f>
        <v>0</v>
      </c>
      <c r="S140" s="390">
        <f>IFERROR(VLOOKUP($B140,[5]OAX!$B$51:$S$1085,18,0),0)</f>
        <v>0</v>
      </c>
      <c r="T140" s="388">
        <v>0</v>
      </c>
      <c r="U140" s="388">
        <v>0</v>
      </c>
      <c r="V140" s="388">
        <v>0</v>
      </c>
      <c r="W140" s="388">
        <v>0</v>
      </c>
      <c r="X140" s="388">
        <v>0</v>
      </c>
      <c r="Y140" s="388">
        <v>0</v>
      </c>
      <c r="Z140" s="388">
        <v>0</v>
      </c>
      <c r="AA140" s="388">
        <v>0</v>
      </c>
      <c r="AB140" s="388">
        <f t="shared" ref="AB140:AC143" si="138">N140+T140-X140</f>
        <v>0</v>
      </c>
      <c r="AC140" s="388">
        <f t="shared" si="138"/>
        <v>0</v>
      </c>
      <c r="AD140" s="388">
        <f t="shared" si="115"/>
        <v>0</v>
      </c>
      <c r="AE140" s="388">
        <v>0</v>
      </c>
      <c r="AF140" s="388">
        <v>0</v>
      </c>
      <c r="AG140" s="388">
        <f t="shared" si="116"/>
        <v>0</v>
      </c>
      <c r="AH140" s="388">
        <v>0</v>
      </c>
      <c r="AI140" s="388">
        <v>0</v>
      </c>
      <c r="AJ140" s="388">
        <f t="shared" si="117"/>
        <v>0</v>
      </c>
      <c r="AK140" s="388">
        <v>0</v>
      </c>
      <c r="AL140" s="388">
        <v>0</v>
      </c>
      <c r="AM140" s="388">
        <f t="shared" si="118"/>
        <v>0</v>
      </c>
      <c r="AN140" s="388">
        <v>0</v>
      </c>
      <c r="AO140" s="388">
        <v>0</v>
      </c>
      <c r="AP140" s="388">
        <f t="shared" si="119"/>
        <v>0</v>
      </c>
      <c r="AQ140" s="388">
        <f t="shared" ref="AQ140:AR143" si="139">AB140-AE140--AH140-AK140-AN140</f>
        <v>0</v>
      </c>
      <c r="AR140" s="388">
        <f t="shared" si="139"/>
        <v>0</v>
      </c>
      <c r="AS140" s="388">
        <f t="shared" si="120"/>
        <v>0</v>
      </c>
      <c r="AT140" s="388">
        <f t="shared" ref="AT140:AU143" si="140">R140+V140-Z140</f>
        <v>0</v>
      </c>
      <c r="AU140" s="388">
        <f t="shared" si="140"/>
        <v>0</v>
      </c>
      <c r="AV140" s="388">
        <v>0</v>
      </c>
      <c r="AW140" s="388">
        <v>0</v>
      </c>
      <c r="AX140" s="388">
        <v>0</v>
      </c>
      <c r="AY140" s="388">
        <v>0</v>
      </c>
      <c r="AZ140" s="388">
        <f t="shared" si="133"/>
        <v>0</v>
      </c>
      <c r="BA140" s="388">
        <f t="shared" si="133"/>
        <v>0</v>
      </c>
    </row>
    <row r="141" spans="1:53" ht="46.5" hidden="1">
      <c r="A141" s="255"/>
      <c r="B141" s="73" t="str">
        <f t="shared" si="126"/>
        <v>1355000520052321</v>
      </c>
      <c r="C141" s="385">
        <v>2023</v>
      </c>
      <c r="D141" s="385">
        <v>20</v>
      </c>
      <c r="E141" s="385">
        <v>1</v>
      </c>
      <c r="F141" s="385">
        <v>3</v>
      </c>
      <c r="G141" s="385">
        <v>5</v>
      </c>
      <c r="H141" s="385">
        <v>5000</v>
      </c>
      <c r="I141" s="385">
        <v>5200</v>
      </c>
      <c r="J141" s="385">
        <v>523</v>
      </c>
      <c r="K141" s="386">
        <v>2</v>
      </c>
      <c r="L141" s="386">
        <v>1</v>
      </c>
      <c r="M141" s="387" t="s">
        <v>136</v>
      </c>
      <c r="N141" s="388">
        <f>IFERROR(VLOOKUP($B141,[5]OAX!$B$51:$S$1085,13,0),0)</f>
        <v>0</v>
      </c>
      <c r="O141" s="388">
        <f>IFERROR(VLOOKUP($B141,[5]OAX!$B$51:$S$1085,14,0),0)</f>
        <v>0</v>
      </c>
      <c r="P141" s="388">
        <f t="shared" si="129"/>
        <v>0</v>
      </c>
      <c r="Q141" s="389" t="s">
        <v>59</v>
      </c>
      <c r="R141" s="390">
        <f>IFERROR(VLOOKUP($B141,[5]OAX!$B$51:$S$1085,17,0),0)</f>
        <v>0</v>
      </c>
      <c r="S141" s="390">
        <f>IFERROR(VLOOKUP($B141,[5]OAX!$B$51:$S$1085,18,0),0)</f>
        <v>0</v>
      </c>
      <c r="T141" s="388">
        <v>0</v>
      </c>
      <c r="U141" s="388">
        <v>0</v>
      </c>
      <c r="V141" s="388">
        <v>0</v>
      </c>
      <c r="W141" s="388">
        <v>0</v>
      </c>
      <c r="X141" s="388">
        <v>0</v>
      </c>
      <c r="Y141" s="388">
        <v>0</v>
      </c>
      <c r="Z141" s="388">
        <v>0</v>
      </c>
      <c r="AA141" s="388">
        <v>0</v>
      </c>
      <c r="AB141" s="388">
        <f t="shared" si="138"/>
        <v>0</v>
      </c>
      <c r="AC141" s="388">
        <f t="shared" si="138"/>
        <v>0</v>
      </c>
      <c r="AD141" s="388">
        <f t="shared" si="115"/>
        <v>0</v>
      </c>
      <c r="AE141" s="388">
        <v>0</v>
      </c>
      <c r="AF141" s="388">
        <v>0</v>
      </c>
      <c r="AG141" s="388">
        <f t="shared" si="116"/>
        <v>0</v>
      </c>
      <c r="AH141" s="388">
        <v>0</v>
      </c>
      <c r="AI141" s="388">
        <v>0</v>
      </c>
      <c r="AJ141" s="388">
        <f t="shared" si="117"/>
        <v>0</v>
      </c>
      <c r="AK141" s="388">
        <v>0</v>
      </c>
      <c r="AL141" s="388">
        <v>0</v>
      </c>
      <c r="AM141" s="388">
        <f t="shared" si="118"/>
        <v>0</v>
      </c>
      <c r="AN141" s="388">
        <v>0</v>
      </c>
      <c r="AO141" s="388">
        <v>0</v>
      </c>
      <c r="AP141" s="388">
        <f t="shared" si="119"/>
        <v>0</v>
      </c>
      <c r="AQ141" s="388">
        <f t="shared" si="139"/>
        <v>0</v>
      </c>
      <c r="AR141" s="388">
        <f t="shared" si="139"/>
        <v>0</v>
      </c>
      <c r="AS141" s="388">
        <f t="shared" si="120"/>
        <v>0</v>
      </c>
      <c r="AT141" s="388">
        <f t="shared" si="140"/>
        <v>0</v>
      </c>
      <c r="AU141" s="388">
        <f t="shared" si="140"/>
        <v>0</v>
      </c>
      <c r="AV141" s="388">
        <v>0</v>
      </c>
      <c r="AW141" s="388">
        <v>0</v>
      </c>
      <c r="AX141" s="388">
        <v>0</v>
      </c>
      <c r="AY141" s="388">
        <v>0</v>
      </c>
      <c r="AZ141" s="388">
        <f t="shared" si="133"/>
        <v>0</v>
      </c>
      <c r="BA141" s="388">
        <f t="shared" si="133"/>
        <v>0</v>
      </c>
    </row>
    <row r="142" spans="1:53" ht="24.75" hidden="1">
      <c r="A142" s="255"/>
      <c r="B142" s="73" t="str">
        <f t="shared" si="126"/>
        <v>1355000520052331</v>
      </c>
      <c r="C142" s="385">
        <v>2023</v>
      </c>
      <c r="D142" s="385">
        <v>20</v>
      </c>
      <c r="E142" s="385">
        <v>1</v>
      </c>
      <c r="F142" s="385">
        <v>3</v>
      </c>
      <c r="G142" s="385">
        <v>5</v>
      </c>
      <c r="H142" s="385">
        <v>5000</v>
      </c>
      <c r="I142" s="385">
        <v>5200</v>
      </c>
      <c r="J142" s="385">
        <v>523</v>
      </c>
      <c r="K142" s="386">
        <v>3</v>
      </c>
      <c r="L142" s="386">
        <v>1</v>
      </c>
      <c r="M142" s="387" t="s">
        <v>137</v>
      </c>
      <c r="N142" s="388">
        <f>IFERROR(VLOOKUP($B142,[5]OAX!$B$51:$S$1085,13,0),0)</f>
        <v>0</v>
      </c>
      <c r="O142" s="388">
        <f>IFERROR(VLOOKUP($B142,[5]OAX!$B$51:$S$1085,14,0),0)</f>
        <v>0</v>
      </c>
      <c r="P142" s="388">
        <f t="shared" si="129"/>
        <v>0</v>
      </c>
      <c r="Q142" s="389" t="s">
        <v>59</v>
      </c>
      <c r="R142" s="390">
        <f>IFERROR(VLOOKUP($B142,[5]OAX!$B$51:$S$1085,17,0),0)</f>
        <v>0</v>
      </c>
      <c r="S142" s="390">
        <f>IFERROR(VLOOKUP($B142,[5]OAX!$B$51:$S$1085,18,0),0)</f>
        <v>0</v>
      </c>
      <c r="T142" s="388">
        <v>0</v>
      </c>
      <c r="U142" s="388">
        <v>0</v>
      </c>
      <c r="V142" s="388">
        <v>0</v>
      </c>
      <c r="W142" s="388">
        <v>0</v>
      </c>
      <c r="X142" s="388">
        <v>0</v>
      </c>
      <c r="Y142" s="388">
        <v>0</v>
      </c>
      <c r="Z142" s="388">
        <v>0</v>
      </c>
      <c r="AA142" s="388">
        <v>0</v>
      </c>
      <c r="AB142" s="388">
        <f t="shared" si="138"/>
        <v>0</v>
      </c>
      <c r="AC142" s="388">
        <f t="shared" si="138"/>
        <v>0</v>
      </c>
      <c r="AD142" s="388">
        <f t="shared" si="115"/>
        <v>0</v>
      </c>
      <c r="AE142" s="388">
        <v>0</v>
      </c>
      <c r="AF142" s="388">
        <v>0</v>
      </c>
      <c r="AG142" s="388">
        <f t="shared" si="116"/>
        <v>0</v>
      </c>
      <c r="AH142" s="388">
        <v>0</v>
      </c>
      <c r="AI142" s="388">
        <v>0</v>
      </c>
      <c r="AJ142" s="388">
        <f t="shared" si="117"/>
        <v>0</v>
      </c>
      <c r="AK142" s="388">
        <v>0</v>
      </c>
      <c r="AL142" s="388">
        <v>0</v>
      </c>
      <c r="AM142" s="388">
        <f t="shared" si="118"/>
        <v>0</v>
      </c>
      <c r="AN142" s="388">
        <v>0</v>
      </c>
      <c r="AO142" s="388">
        <v>0</v>
      </c>
      <c r="AP142" s="388">
        <f t="shared" si="119"/>
        <v>0</v>
      </c>
      <c r="AQ142" s="388">
        <f t="shared" si="139"/>
        <v>0</v>
      </c>
      <c r="AR142" s="388">
        <f t="shared" si="139"/>
        <v>0</v>
      </c>
      <c r="AS142" s="388">
        <f t="shared" si="120"/>
        <v>0</v>
      </c>
      <c r="AT142" s="388">
        <f t="shared" si="140"/>
        <v>0</v>
      </c>
      <c r="AU142" s="388">
        <f t="shared" si="140"/>
        <v>0</v>
      </c>
      <c r="AV142" s="388">
        <v>0</v>
      </c>
      <c r="AW142" s="388">
        <v>0</v>
      </c>
      <c r="AX142" s="388">
        <v>0</v>
      </c>
      <c r="AY142" s="388">
        <v>0</v>
      </c>
      <c r="AZ142" s="388">
        <f t="shared" si="133"/>
        <v>0</v>
      </c>
      <c r="BA142" s="388">
        <f t="shared" si="133"/>
        <v>0</v>
      </c>
    </row>
    <row r="143" spans="1:53" ht="24.75" hidden="1">
      <c r="A143" s="255"/>
      <c r="B143" s="73" t="str">
        <f t="shared" si="126"/>
        <v>1355000520052341</v>
      </c>
      <c r="C143" s="385">
        <v>2023</v>
      </c>
      <c r="D143" s="385">
        <v>20</v>
      </c>
      <c r="E143" s="385">
        <v>1</v>
      </c>
      <c r="F143" s="385">
        <v>3</v>
      </c>
      <c r="G143" s="385">
        <v>5</v>
      </c>
      <c r="H143" s="385">
        <v>5000</v>
      </c>
      <c r="I143" s="385">
        <v>5200</v>
      </c>
      <c r="J143" s="385">
        <v>523</v>
      </c>
      <c r="K143" s="386">
        <v>4</v>
      </c>
      <c r="L143" s="386">
        <v>1</v>
      </c>
      <c r="M143" s="387" t="s">
        <v>138</v>
      </c>
      <c r="N143" s="388">
        <f>IFERROR(VLOOKUP($B143,[5]OAX!$B$51:$S$1085,13,0),0)</f>
        <v>0</v>
      </c>
      <c r="O143" s="388">
        <f>IFERROR(VLOOKUP($B143,[5]OAX!$B$51:$S$1085,14,0),0)</f>
        <v>0</v>
      </c>
      <c r="P143" s="388">
        <f t="shared" si="129"/>
        <v>0</v>
      </c>
      <c r="Q143" s="389" t="s">
        <v>59</v>
      </c>
      <c r="R143" s="390">
        <f>IFERROR(VLOOKUP($B143,[5]OAX!$B$51:$S$1085,17,0),0)</f>
        <v>0</v>
      </c>
      <c r="S143" s="390">
        <f>IFERROR(VLOOKUP($B143,[5]OAX!$B$51:$S$1085,18,0),0)</f>
        <v>0</v>
      </c>
      <c r="T143" s="388">
        <v>0</v>
      </c>
      <c r="U143" s="388">
        <v>0</v>
      </c>
      <c r="V143" s="388">
        <v>0</v>
      </c>
      <c r="W143" s="388">
        <v>0</v>
      </c>
      <c r="X143" s="388">
        <v>0</v>
      </c>
      <c r="Y143" s="388">
        <v>0</v>
      </c>
      <c r="Z143" s="388">
        <v>0</v>
      </c>
      <c r="AA143" s="388">
        <v>0</v>
      </c>
      <c r="AB143" s="388">
        <f t="shared" si="138"/>
        <v>0</v>
      </c>
      <c r="AC143" s="388">
        <f t="shared" si="138"/>
        <v>0</v>
      </c>
      <c r="AD143" s="388">
        <f t="shared" si="115"/>
        <v>0</v>
      </c>
      <c r="AE143" s="388">
        <v>0</v>
      </c>
      <c r="AF143" s="388">
        <v>0</v>
      </c>
      <c r="AG143" s="388">
        <f t="shared" si="116"/>
        <v>0</v>
      </c>
      <c r="AH143" s="388">
        <v>0</v>
      </c>
      <c r="AI143" s="388">
        <v>0</v>
      </c>
      <c r="AJ143" s="388">
        <f t="shared" si="117"/>
        <v>0</v>
      </c>
      <c r="AK143" s="388">
        <v>0</v>
      </c>
      <c r="AL143" s="388">
        <v>0</v>
      </c>
      <c r="AM143" s="388">
        <f t="shared" si="118"/>
        <v>0</v>
      </c>
      <c r="AN143" s="388">
        <v>0</v>
      </c>
      <c r="AO143" s="388">
        <v>0</v>
      </c>
      <c r="AP143" s="388">
        <f t="shared" si="119"/>
        <v>0</v>
      </c>
      <c r="AQ143" s="388">
        <f t="shared" si="139"/>
        <v>0</v>
      </c>
      <c r="AR143" s="388">
        <f t="shared" si="139"/>
        <v>0</v>
      </c>
      <c r="AS143" s="388">
        <f t="shared" si="120"/>
        <v>0</v>
      </c>
      <c r="AT143" s="388">
        <f t="shared" si="140"/>
        <v>0</v>
      </c>
      <c r="AU143" s="388">
        <f t="shared" si="140"/>
        <v>0</v>
      </c>
      <c r="AV143" s="388">
        <v>0</v>
      </c>
      <c r="AW143" s="388">
        <v>0</v>
      </c>
      <c r="AX143" s="388">
        <v>0</v>
      </c>
      <c r="AY143" s="388">
        <v>0</v>
      </c>
      <c r="AZ143" s="388">
        <f t="shared" si="133"/>
        <v>0</v>
      </c>
      <c r="BA143" s="388">
        <f t="shared" si="133"/>
        <v>0</v>
      </c>
    </row>
    <row r="144" spans="1:53" ht="24.75">
      <c r="A144" s="255"/>
      <c r="B144" s="73" t="str">
        <f t="shared" si="126"/>
        <v>135500054001</v>
      </c>
      <c r="C144" s="373">
        <v>2023</v>
      </c>
      <c r="D144" s="373">
        <v>20</v>
      </c>
      <c r="E144" s="373">
        <v>1</v>
      </c>
      <c r="F144" s="373">
        <v>3</v>
      </c>
      <c r="G144" s="373">
        <v>5</v>
      </c>
      <c r="H144" s="373">
        <v>5000</v>
      </c>
      <c r="I144" s="373">
        <v>5400</v>
      </c>
      <c r="J144" s="373"/>
      <c r="K144" s="374" t="s">
        <v>45</v>
      </c>
      <c r="L144" s="374">
        <v>1</v>
      </c>
      <c r="M144" s="375" t="s">
        <v>139</v>
      </c>
      <c r="N144" s="376">
        <f>+N145</f>
        <v>2168400</v>
      </c>
      <c r="O144" s="376">
        <f>+O145</f>
        <v>29634800</v>
      </c>
      <c r="P144" s="376">
        <f t="shared" si="129"/>
        <v>31803200</v>
      </c>
      <c r="Q144" s="377"/>
      <c r="R144" s="378"/>
      <c r="S144" s="378"/>
      <c r="T144" s="376">
        <f>+T145</f>
        <v>0</v>
      </c>
      <c r="U144" s="376">
        <f t="shared" ref="U144:AC144" si="141">+U145</f>
        <v>0</v>
      </c>
      <c r="V144" s="376">
        <f t="shared" si="141"/>
        <v>0</v>
      </c>
      <c r="W144" s="376">
        <f t="shared" si="141"/>
        <v>0</v>
      </c>
      <c r="X144" s="376">
        <f t="shared" si="141"/>
        <v>0</v>
      </c>
      <c r="Y144" s="376">
        <f t="shared" si="141"/>
        <v>0</v>
      </c>
      <c r="Z144" s="376">
        <f t="shared" si="141"/>
        <v>0</v>
      </c>
      <c r="AA144" s="376">
        <f t="shared" si="141"/>
        <v>0</v>
      </c>
      <c r="AB144" s="376">
        <f t="shared" si="141"/>
        <v>2168400</v>
      </c>
      <c r="AC144" s="376">
        <f t="shared" si="141"/>
        <v>29634800</v>
      </c>
      <c r="AD144" s="376">
        <f t="shared" si="115"/>
        <v>31803200</v>
      </c>
      <c r="AE144" s="376">
        <f>+AE145</f>
        <v>2168388</v>
      </c>
      <c r="AF144" s="376">
        <f>+AF145</f>
        <v>29634636</v>
      </c>
      <c r="AG144" s="376">
        <f t="shared" si="116"/>
        <v>31803024</v>
      </c>
      <c r="AH144" s="376">
        <f>+AH145</f>
        <v>0</v>
      </c>
      <c r="AI144" s="376">
        <f>+AI145</f>
        <v>0</v>
      </c>
      <c r="AJ144" s="376">
        <f t="shared" si="117"/>
        <v>0</v>
      </c>
      <c r="AK144" s="376">
        <f>+AK145</f>
        <v>0</v>
      </c>
      <c r="AL144" s="376">
        <f>+AL145</f>
        <v>0</v>
      </c>
      <c r="AM144" s="376">
        <f t="shared" si="118"/>
        <v>0</v>
      </c>
      <c r="AN144" s="376">
        <f>+AN145</f>
        <v>0</v>
      </c>
      <c r="AO144" s="376">
        <f>+AO145</f>
        <v>0</v>
      </c>
      <c r="AP144" s="376">
        <f t="shared" si="119"/>
        <v>0</v>
      </c>
      <c r="AQ144" s="376">
        <f>+AQ145</f>
        <v>12</v>
      </c>
      <c r="AR144" s="376">
        <f>+AR145</f>
        <v>164</v>
      </c>
      <c r="AS144" s="376">
        <f t="shared" si="120"/>
        <v>176</v>
      </c>
      <c r="AT144" s="376"/>
      <c r="AU144" s="376"/>
      <c r="AV144" s="376"/>
      <c r="AW144" s="376"/>
      <c r="AX144" s="376"/>
      <c r="AY144" s="376"/>
      <c r="AZ144" s="376"/>
      <c r="BA144" s="376"/>
    </row>
    <row r="145" spans="1:53" ht="24.75">
      <c r="A145" s="255"/>
      <c r="B145" s="73" t="str">
        <f t="shared" si="126"/>
        <v>135500054005411</v>
      </c>
      <c r="C145" s="379">
        <v>2023</v>
      </c>
      <c r="D145" s="379">
        <v>20</v>
      </c>
      <c r="E145" s="379">
        <v>1</v>
      </c>
      <c r="F145" s="379">
        <v>3</v>
      </c>
      <c r="G145" s="379">
        <v>5</v>
      </c>
      <c r="H145" s="379">
        <v>5000</v>
      </c>
      <c r="I145" s="379">
        <v>5400</v>
      </c>
      <c r="J145" s="379">
        <v>541</v>
      </c>
      <c r="K145" s="380"/>
      <c r="L145" s="380">
        <v>1</v>
      </c>
      <c r="M145" s="381" t="s">
        <v>140</v>
      </c>
      <c r="N145" s="382">
        <f>SUM(N146:N154)</f>
        <v>2168400</v>
      </c>
      <c r="O145" s="382">
        <f>SUM(O146:O154)</f>
        <v>29634800</v>
      </c>
      <c r="P145" s="382">
        <f t="shared" si="129"/>
        <v>31803200</v>
      </c>
      <c r="Q145" s="383"/>
      <c r="R145" s="384"/>
      <c r="S145" s="384"/>
      <c r="T145" s="382">
        <f>SUM(T146:T154)</f>
        <v>0</v>
      </c>
      <c r="U145" s="382">
        <f t="shared" ref="U145:AC145" si="142">SUM(U146:U154)</f>
        <v>0</v>
      </c>
      <c r="V145" s="382">
        <f t="shared" si="142"/>
        <v>0</v>
      </c>
      <c r="W145" s="382">
        <f t="shared" si="142"/>
        <v>0</v>
      </c>
      <c r="X145" s="382">
        <f t="shared" si="142"/>
        <v>0</v>
      </c>
      <c r="Y145" s="382">
        <f t="shared" si="142"/>
        <v>0</v>
      </c>
      <c r="Z145" s="382">
        <f t="shared" si="142"/>
        <v>0</v>
      </c>
      <c r="AA145" s="382">
        <f t="shared" si="142"/>
        <v>0</v>
      </c>
      <c r="AB145" s="382">
        <f t="shared" si="142"/>
        <v>2168400</v>
      </c>
      <c r="AC145" s="382">
        <f t="shared" si="142"/>
        <v>29634800</v>
      </c>
      <c r="AD145" s="382">
        <f t="shared" si="115"/>
        <v>31803200</v>
      </c>
      <c r="AE145" s="382">
        <f>SUM(AE146:AE154)</f>
        <v>2168388</v>
      </c>
      <c r="AF145" s="382">
        <f>SUM(AF146:AF154)</f>
        <v>29634636</v>
      </c>
      <c r="AG145" s="382">
        <f t="shared" si="116"/>
        <v>31803024</v>
      </c>
      <c r="AH145" s="382">
        <f>SUM(AH146:AH154)</f>
        <v>0</v>
      </c>
      <c r="AI145" s="382">
        <f>SUM(AI146:AI154)</f>
        <v>0</v>
      </c>
      <c r="AJ145" s="382">
        <f t="shared" si="117"/>
        <v>0</v>
      </c>
      <c r="AK145" s="382">
        <f>SUM(AK146:AK154)</f>
        <v>0</v>
      </c>
      <c r="AL145" s="382">
        <f>SUM(AL146:AL154)</f>
        <v>0</v>
      </c>
      <c r="AM145" s="382">
        <f t="shared" si="118"/>
        <v>0</v>
      </c>
      <c r="AN145" s="382">
        <f>SUM(AN146:AN154)</f>
        <v>0</v>
      </c>
      <c r="AO145" s="382">
        <f>SUM(AO146:AO154)</f>
        <v>0</v>
      </c>
      <c r="AP145" s="382">
        <f t="shared" si="119"/>
        <v>0</v>
      </c>
      <c r="AQ145" s="382">
        <f>SUM(AQ146:AQ154)</f>
        <v>12</v>
      </c>
      <c r="AR145" s="382">
        <f>SUM(AR146:AR154)</f>
        <v>164</v>
      </c>
      <c r="AS145" s="382">
        <f t="shared" si="120"/>
        <v>176</v>
      </c>
      <c r="AT145" s="382"/>
      <c r="AU145" s="382"/>
      <c r="AV145" s="382"/>
      <c r="AW145" s="382"/>
      <c r="AX145" s="382"/>
      <c r="AY145" s="382"/>
      <c r="AZ145" s="382"/>
      <c r="BA145" s="382"/>
    </row>
    <row r="146" spans="1:53" ht="24.75" hidden="1">
      <c r="A146" s="255"/>
      <c r="B146" s="73" t="str">
        <f t="shared" si="126"/>
        <v>1355000540054111</v>
      </c>
      <c r="C146" s="385">
        <v>2023</v>
      </c>
      <c r="D146" s="385">
        <v>20</v>
      </c>
      <c r="E146" s="385">
        <v>1</v>
      </c>
      <c r="F146" s="385">
        <v>3</v>
      </c>
      <c r="G146" s="385">
        <v>5</v>
      </c>
      <c r="H146" s="385">
        <v>5000</v>
      </c>
      <c r="I146" s="385">
        <v>5400</v>
      </c>
      <c r="J146" s="385">
        <v>541</v>
      </c>
      <c r="K146" s="386">
        <v>1</v>
      </c>
      <c r="L146" s="386">
        <v>1</v>
      </c>
      <c r="M146" s="387" t="s">
        <v>141</v>
      </c>
      <c r="N146" s="388">
        <f>IFERROR(VLOOKUP($B146,[5]OAX!$B$51:$S$1085,13,0),0)</f>
        <v>0</v>
      </c>
      <c r="O146" s="388">
        <f>IFERROR(VLOOKUP($B146,[5]OAX!$B$51:$S$1085,14,0),0)</f>
        <v>0</v>
      </c>
      <c r="P146" s="388">
        <f t="shared" si="129"/>
        <v>0</v>
      </c>
      <c r="Q146" s="389" t="s">
        <v>59</v>
      </c>
      <c r="R146" s="390">
        <f>IFERROR(VLOOKUP($B146,[5]OAX!$B$51:$S$1085,17,0),0)</f>
        <v>0</v>
      </c>
      <c r="S146" s="390">
        <f>IFERROR(VLOOKUP($B146,[5]OAX!$B$51:$S$1085,18,0),0)</f>
        <v>0</v>
      </c>
      <c r="T146" s="388">
        <v>0</v>
      </c>
      <c r="U146" s="388">
        <v>0</v>
      </c>
      <c r="V146" s="388">
        <v>0</v>
      </c>
      <c r="W146" s="388">
        <v>0</v>
      </c>
      <c r="X146" s="388">
        <v>0</v>
      </c>
      <c r="Y146" s="388">
        <v>0</v>
      </c>
      <c r="Z146" s="388">
        <v>0</v>
      </c>
      <c r="AA146" s="388">
        <v>0</v>
      </c>
      <c r="AB146" s="388">
        <f t="shared" ref="AB146:AC154" si="143">N146+T146-X146</f>
        <v>0</v>
      </c>
      <c r="AC146" s="388">
        <f t="shared" si="143"/>
        <v>0</v>
      </c>
      <c r="AD146" s="388">
        <f t="shared" si="115"/>
        <v>0</v>
      </c>
      <c r="AE146" s="388">
        <v>0</v>
      </c>
      <c r="AF146" s="388">
        <v>0</v>
      </c>
      <c r="AG146" s="388">
        <f t="shared" si="116"/>
        <v>0</v>
      </c>
      <c r="AH146" s="388">
        <v>0</v>
      </c>
      <c r="AI146" s="388">
        <v>0</v>
      </c>
      <c r="AJ146" s="388">
        <f t="shared" si="117"/>
        <v>0</v>
      </c>
      <c r="AK146" s="388">
        <v>0</v>
      </c>
      <c r="AL146" s="388">
        <v>0</v>
      </c>
      <c r="AM146" s="388">
        <f t="shared" si="118"/>
        <v>0</v>
      </c>
      <c r="AN146" s="388">
        <v>0</v>
      </c>
      <c r="AO146" s="388">
        <v>0</v>
      </c>
      <c r="AP146" s="388">
        <f t="shared" si="119"/>
        <v>0</v>
      </c>
      <c r="AQ146" s="388">
        <f t="shared" ref="AQ146:AR154" si="144">AB146-AE146--AH146-AK146-AN146</f>
        <v>0</v>
      </c>
      <c r="AR146" s="388">
        <f t="shared" si="144"/>
        <v>0</v>
      </c>
      <c r="AS146" s="388">
        <f t="shared" si="120"/>
        <v>0</v>
      </c>
      <c r="AT146" s="388">
        <f t="shared" ref="AT146:AU154" si="145">R146+V146-Z146</f>
        <v>0</v>
      </c>
      <c r="AU146" s="388">
        <f t="shared" si="145"/>
        <v>0</v>
      </c>
      <c r="AV146" s="388">
        <v>0</v>
      </c>
      <c r="AW146" s="388">
        <v>0</v>
      </c>
      <c r="AX146" s="388">
        <v>0</v>
      </c>
      <c r="AY146" s="388">
        <v>0</v>
      </c>
      <c r="AZ146" s="388">
        <f t="shared" si="133"/>
        <v>0</v>
      </c>
      <c r="BA146" s="388">
        <f t="shared" si="133"/>
        <v>0</v>
      </c>
    </row>
    <row r="147" spans="1:53" ht="24.75">
      <c r="A147" s="256"/>
      <c r="B147" s="73" t="str">
        <f t="shared" si="126"/>
        <v>1355000540054121</v>
      </c>
      <c r="C147" s="385">
        <v>2023</v>
      </c>
      <c r="D147" s="385">
        <v>20</v>
      </c>
      <c r="E147" s="385">
        <v>1</v>
      </c>
      <c r="F147" s="385">
        <v>3</v>
      </c>
      <c r="G147" s="385">
        <v>5</v>
      </c>
      <c r="H147" s="385">
        <v>5000</v>
      </c>
      <c r="I147" s="385">
        <v>5400</v>
      </c>
      <c r="J147" s="385">
        <v>541</v>
      </c>
      <c r="K147" s="386">
        <v>2</v>
      </c>
      <c r="L147" s="386">
        <v>1</v>
      </c>
      <c r="M147" s="387" t="s">
        <v>142</v>
      </c>
      <c r="N147" s="388">
        <f>IFERROR(VLOOKUP($B147,[5]OAX!$B$51:$S$1085,13,0),0)</f>
        <v>2168400</v>
      </c>
      <c r="O147" s="388">
        <f>IFERROR(VLOOKUP($B147,[5]OAX!$B$51:$S$1085,14,0),0)</f>
        <v>29634800</v>
      </c>
      <c r="P147" s="388">
        <f t="shared" si="129"/>
        <v>31803200</v>
      </c>
      <c r="Q147" s="389" t="s">
        <v>59</v>
      </c>
      <c r="R147" s="390">
        <f>IFERROR(VLOOKUP($B147,[5]OAX!$B$51:$S$1085,17,0),0)</f>
        <v>44</v>
      </c>
      <c r="S147" s="390">
        <f>IFERROR(VLOOKUP($B147,[5]OAX!$B$51:$S$1085,18,0),0)</f>
        <v>0</v>
      </c>
      <c r="T147" s="388">
        <v>0</v>
      </c>
      <c r="U147" s="388">
        <v>0</v>
      </c>
      <c r="V147" s="388">
        <v>0</v>
      </c>
      <c r="W147" s="388">
        <v>0</v>
      </c>
      <c r="X147" s="388">
        <v>0</v>
      </c>
      <c r="Y147" s="388">
        <v>0</v>
      </c>
      <c r="Z147" s="388">
        <v>0</v>
      </c>
      <c r="AA147" s="388">
        <v>0</v>
      </c>
      <c r="AB147" s="388">
        <f t="shared" si="143"/>
        <v>2168400</v>
      </c>
      <c r="AC147" s="388">
        <f t="shared" si="143"/>
        <v>29634800</v>
      </c>
      <c r="AD147" s="388">
        <f t="shared" si="115"/>
        <v>31803200</v>
      </c>
      <c r="AE147" s="388">
        <f>722796+722796+722796</f>
        <v>2168388</v>
      </c>
      <c r="AF147" s="388">
        <f>20961084+3613980+722796+722796+722796+722796+722796+722796+463315.8+259480.2</f>
        <v>29634636</v>
      </c>
      <c r="AG147" s="388">
        <f t="shared" si="116"/>
        <v>31803024</v>
      </c>
      <c r="AH147" s="388">
        <v>0</v>
      </c>
      <c r="AI147" s="388">
        <v>0</v>
      </c>
      <c r="AJ147" s="388">
        <f t="shared" si="117"/>
        <v>0</v>
      </c>
      <c r="AK147" s="388">
        <v>0</v>
      </c>
      <c r="AL147" s="388">
        <v>0</v>
      </c>
      <c r="AM147" s="388">
        <f t="shared" si="118"/>
        <v>0</v>
      </c>
      <c r="AN147" s="388">
        <v>0</v>
      </c>
      <c r="AO147" s="388">
        <v>0</v>
      </c>
      <c r="AP147" s="388">
        <f t="shared" si="119"/>
        <v>0</v>
      </c>
      <c r="AQ147" s="388">
        <f>AB147-AE147--AH147-AK147-AN147</f>
        <v>12</v>
      </c>
      <c r="AR147" s="388">
        <f t="shared" si="144"/>
        <v>164</v>
      </c>
      <c r="AS147" s="388">
        <f t="shared" si="120"/>
        <v>176</v>
      </c>
      <c r="AT147" s="388">
        <f t="shared" si="145"/>
        <v>44</v>
      </c>
      <c r="AU147" s="388">
        <f t="shared" si="145"/>
        <v>0</v>
      </c>
      <c r="AV147" s="388">
        <f>32+13</f>
        <v>45</v>
      </c>
      <c r="AW147" s="388">
        <v>0</v>
      </c>
      <c r="AX147" s="388">
        <v>0</v>
      </c>
      <c r="AY147" s="388">
        <v>0</v>
      </c>
      <c r="AZ147" s="388">
        <f t="shared" si="133"/>
        <v>-1</v>
      </c>
      <c r="BA147" s="388">
        <f t="shared" si="133"/>
        <v>0</v>
      </c>
    </row>
    <row r="148" spans="1:53" ht="24.75" hidden="1">
      <c r="A148" s="256"/>
      <c r="B148" s="73" t="str">
        <f t="shared" si="126"/>
        <v>1355000540054131</v>
      </c>
      <c r="C148" s="385">
        <v>2023</v>
      </c>
      <c r="D148" s="385">
        <v>20</v>
      </c>
      <c r="E148" s="385">
        <v>1</v>
      </c>
      <c r="F148" s="385">
        <v>3</v>
      </c>
      <c r="G148" s="385">
        <v>5</v>
      </c>
      <c r="H148" s="385">
        <v>5000</v>
      </c>
      <c r="I148" s="385">
        <v>5400</v>
      </c>
      <c r="J148" s="385">
        <v>541</v>
      </c>
      <c r="K148" s="386">
        <v>3</v>
      </c>
      <c r="L148" s="386">
        <v>1</v>
      </c>
      <c r="M148" s="387" t="s">
        <v>143</v>
      </c>
      <c r="N148" s="388">
        <f>IFERROR(VLOOKUP($B148,[5]OAX!$B$51:$S$1085,13,0),0)</f>
        <v>0</v>
      </c>
      <c r="O148" s="388">
        <f>IFERROR(VLOOKUP($B148,[5]OAX!$B$51:$S$1085,14,0),0)</f>
        <v>0</v>
      </c>
      <c r="P148" s="388">
        <f t="shared" si="129"/>
        <v>0</v>
      </c>
      <c r="Q148" s="389" t="s">
        <v>59</v>
      </c>
      <c r="R148" s="390">
        <f>IFERROR(VLOOKUP($B148,[5]OAX!$B$51:$S$1085,17,0),0)</f>
        <v>0</v>
      </c>
      <c r="S148" s="390">
        <f>IFERROR(VLOOKUP($B148,[5]OAX!$B$51:$S$1085,18,0),0)</f>
        <v>0</v>
      </c>
      <c r="T148" s="388">
        <v>0</v>
      </c>
      <c r="U148" s="388">
        <v>0</v>
      </c>
      <c r="V148" s="388">
        <v>0</v>
      </c>
      <c r="W148" s="388">
        <v>0</v>
      </c>
      <c r="X148" s="388">
        <v>0</v>
      </c>
      <c r="Y148" s="388">
        <v>0</v>
      </c>
      <c r="Z148" s="388">
        <v>0</v>
      </c>
      <c r="AA148" s="388">
        <v>0</v>
      </c>
      <c r="AB148" s="388">
        <f t="shared" si="143"/>
        <v>0</v>
      </c>
      <c r="AC148" s="388">
        <f t="shared" si="143"/>
        <v>0</v>
      </c>
      <c r="AD148" s="388">
        <f t="shared" si="115"/>
        <v>0</v>
      </c>
      <c r="AE148" s="388">
        <v>0</v>
      </c>
      <c r="AF148" s="388">
        <v>0</v>
      </c>
      <c r="AG148" s="388">
        <f t="shared" si="116"/>
        <v>0</v>
      </c>
      <c r="AH148" s="388">
        <v>0</v>
      </c>
      <c r="AI148" s="388">
        <v>0</v>
      </c>
      <c r="AJ148" s="388">
        <f t="shared" si="117"/>
        <v>0</v>
      </c>
      <c r="AK148" s="388">
        <v>0</v>
      </c>
      <c r="AL148" s="388">
        <v>0</v>
      </c>
      <c r="AM148" s="388">
        <f t="shared" si="118"/>
        <v>0</v>
      </c>
      <c r="AN148" s="388">
        <v>0</v>
      </c>
      <c r="AO148" s="388">
        <v>0</v>
      </c>
      <c r="AP148" s="388">
        <f t="shared" si="119"/>
        <v>0</v>
      </c>
      <c r="AQ148" s="388">
        <f t="shared" si="144"/>
        <v>0</v>
      </c>
      <c r="AR148" s="388">
        <f t="shared" si="144"/>
        <v>0</v>
      </c>
      <c r="AS148" s="388">
        <f t="shared" si="120"/>
        <v>0</v>
      </c>
      <c r="AT148" s="388">
        <f t="shared" si="145"/>
        <v>0</v>
      </c>
      <c r="AU148" s="388">
        <f t="shared" si="145"/>
        <v>0</v>
      </c>
      <c r="AV148" s="388">
        <v>0</v>
      </c>
      <c r="AW148" s="388">
        <v>0</v>
      </c>
      <c r="AX148" s="388">
        <v>0</v>
      </c>
      <c r="AY148" s="388">
        <v>0</v>
      </c>
      <c r="AZ148" s="388">
        <f t="shared" si="133"/>
        <v>0</v>
      </c>
      <c r="BA148" s="388">
        <f t="shared" si="133"/>
        <v>0</v>
      </c>
    </row>
    <row r="149" spans="1:53" ht="24.75" hidden="1">
      <c r="A149" s="256"/>
      <c r="B149" s="73" t="str">
        <f t="shared" si="126"/>
        <v>1355000540054141</v>
      </c>
      <c r="C149" s="385">
        <v>2023</v>
      </c>
      <c r="D149" s="385">
        <v>20</v>
      </c>
      <c r="E149" s="385">
        <v>1</v>
      </c>
      <c r="F149" s="385">
        <v>3</v>
      </c>
      <c r="G149" s="385">
        <v>5</v>
      </c>
      <c r="H149" s="385">
        <v>5000</v>
      </c>
      <c r="I149" s="385">
        <v>5400</v>
      </c>
      <c r="J149" s="385">
        <v>541</v>
      </c>
      <c r="K149" s="386">
        <v>4</v>
      </c>
      <c r="L149" s="386">
        <v>1</v>
      </c>
      <c r="M149" s="387" t="s">
        <v>144</v>
      </c>
      <c r="N149" s="388">
        <f>IFERROR(VLOOKUP($B149,[5]OAX!$B$51:$S$1085,13,0),0)</f>
        <v>0</v>
      </c>
      <c r="O149" s="388">
        <f>IFERROR(VLOOKUP($B149,[5]OAX!$B$51:$S$1085,14,0),0)</f>
        <v>0</v>
      </c>
      <c r="P149" s="388">
        <f t="shared" si="129"/>
        <v>0</v>
      </c>
      <c r="Q149" s="389" t="s">
        <v>59</v>
      </c>
      <c r="R149" s="390">
        <f>IFERROR(VLOOKUP($B149,[5]OAX!$B$51:$S$1085,17,0),0)</f>
        <v>0</v>
      </c>
      <c r="S149" s="390">
        <f>IFERROR(VLOOKUP($B149,[5]OAX!$B$51:$S$1085,18,0),0)</f>
        <v>0</v>
      </c>
      <c r="T149" s="388">
        <v>0</v>
      </c>
      <c r="U149" s="388">
        <v>0</v>
      </c>
      <c r="V149" s="388">
        <v>0</v>
      </c>
      <c r="W149" s="388">
        <v>0</v>
      </c>
      <c r="X149" s="388">
        <v>0</v>
      </c>
      <c r="Y149" s="388">
        <v>0</v>
      </c>
      <c r="Z149" s="388">
        <v>0</v>
      </c>
      <c r="AA149" s="388">
        <v>0</v>
      </c>
      <c r="AB149" s="388">
        <f t="shared" si="143"/>
        <v>0</v>
      </c>
      <c r="AC149" s="388">
        <f t="shared" si="143"/>
        <v>0</v>
      </c>
      <c r="AD149" s="388">
        <f t="shared" si="115"/>
        <v>0</v>
      </c>
      <c r="AE149" s="388">
        <v>0</v>
      </c>
      <c r="AF149" s="388">
        <v>0</v>
      </c>
      <c r="AG149" s="388">
        <f t="shared" si="116"/>
        <v>0</v>
      </c>
      <c r="AH149" s="388">
        <v>0</v>
      </c>
      <c r="AI149" s="388">
        <v>0</v>
      </c>
      <c r="AJ149" s="388">
        <f t="shared" si="117"/>
        <v>0</v>
      </c>
      <c r="AK149" s="388">
        <v>0</v>
      </c>
      <c r="AL149" s="388">
        <v>0</v>
      </c>
      <c r="AM149" s="388">
        <f t="shared" si="118"/>
        <v>0</v>
      </c>
      <c r="AN149" s="388">
        <v>0</v>
      </c>
      <c r="AO149" s="388">
        <v>0</v>
      </c>
      <c r="AP149" s="388">
        <f t="shared" si="119"/>
        <v>0</v>
      </c>
      <c r="AQ149" s="388">
        <f t="shared" si="144"/>
        <v>0</v>
      </c>
      <c r="AR149" s="388">
        <f t="shared" si="144"/>
        <v>0</v>
      </c>
      <c r="AS149" s="388">
        <f t="shared" si="120"/>
        <v>0</v>
      </c>
      <c r="AT149" s="388">
        <f t="shared" si="145"/>
        <v>0</v>
      </c>
      <c r="AU149" s="388">
        <f t="shared" si="145"/>
        <v>0</v>
      </c>
      <c r="AV149" s="388">
        <v>0</v>
      </c>
      <c r="AW149" s="388">
        <v>0</v>
      </c>
      <c r="AX149" s="388">
        <v>0</v>
      </c>
      <c r="AY149" s="388">
        <v>0</v>
      </c>
      <c r="AZ149" s="388">
        <f t="shared" si="133"/>
        <v>0</v>
      </c>
      <c r="BA149" s="388">
        <f t="shared" si="133"/>
        <v>0</v>
      </c>
    </row>
    <row r="150" spans="1:53" ht="24.75" hidden="1">
      <c r="A150" s="256"/>
      <c r="B150" s="73" t="str">
        <f t="shared" si="126"/>
        <v>1355000540054151</v>
      </c>
      <c r="C150" s="385">
        <v>2023</v>
      </c>
      <c r="D150" s="385">
        <v>20</v>
      </c>
      <c r="E150" s="385">
        <v>1</v>
      </c>
      <c r="F150" s="385">
        <v>3</v>
      </c>
      <c r="G150" s="385">
        <v>5</v>
      </c>
      <c r="H150" s="385">
        <v>5000</v>
      </c>
      <c r="I150" s="385">
        <v>5400</v>
      </c>
      <c r="J150" s="385">
        <v>541</v>
      </c>
      <c r="K150" s="386">
        <v>5</v>
      </c>
      <c r="L150" s="386">
        <v>1</v>
      </c>
      <c r="M150" s="387" t="s">
        <v>145</v>
      </c>
      <c r="N150" s="388">
        <f>IFERROR(VLOOKUP($B150,[5]OAX!$B$51:$S$1085,13,0),0)</f>
        <v>0</v>
      </c>
      <c r="O150" s="388">
        <f>IFERROR(VLOOKUP($B150,[5]OAX!$B$51:$S$1085,14,0),0)</f>
        <v>0</v>
      </c>
      <c r="P150" s="388">
        <f t="shared" si="129"/>
        <v>0</v>
      </c>
      <c r="Q150" s="389" t="s">
        <v>59</v>
      </c>
      <c r="R150" s="390">
        <f>IFERROR(VLOOKUP($B150,[5]OAX!$B$51:$S$1085,17,0),0)</f>
        <v>0</v>
      </c>
      <c r="S150" s="390">
        <f>IFERROR(VLOOKUP($B150,[5]OAX!$B$51:$S$1085,18,0),0)</f>
        <v>0</v>
      </c>
      <c r="T150" s="388">
        <v>0</v>
      </c>
      <c r="U150" s="388">
        <v>0</v>
      </c>
      <c r="V150" s="388">
        <v>0</v>
      </c>
      <c r="W150" s="388">
        <v>0</v>
      </c>
      <c r="X150" s="388">
        <v>0</v>
      </c>
      <c r="Y150" s="388">
        <v>0</v>
      </c>
      <c r="Z150" s="388">
        <v>0</v>
      </c>
      <c r="AA150" s="388">
        <v>0</v>
      </c>
      <c r="AB150" s="388">
        <f t="shared" si="143"/>
        <v>0</v>
      </c>
      <c r="AC150" s="388">
        <f t="shared" si="143"/>
        <v>0</v>
      </c>
      <c r="AD150" s="388">
        <f t="shared" si="115"/>
        <v>0</v>
      </c>
      <c r="AE150" s="388">
        <v>0</v>
      </c>
      <c r="AF150" s="388">
        <v>0</v>
      </c>
      <c r="AG150" s="388">
        <f t="shared" si="116"/>
        <v>0</v>
      </c>
      <c r="AH150" s="388">
        <v>0</v>
      </c>
      <c r="AI150" s="388">
        <v>0</v>
      </c>
      <c r="AJ150" s="388">
        <f t="shared" si="117"/>
        <v>0</v>
      </c>
      <c r="AK150" s="388">
        <v>0</v>
      </c>
      <c r="AL150" s="388">
        <v>0</v>
      </c>
      <c r="AM150" s="388">
        <f t="shared" si="118"/>
        <v>0</v>
      </c>
      <c r="AN150" s="388">
        <v>0</v>
      </c>
      <c r="AO150" s="388">
        <v>0</v>
      </c>
      <c r="AP150" s="388">
        <f t="shared" si="119"/>
        <v>0</v>
      </c>
      <c r="AQ150" s="388">
        <f t="shared" si="144"/>
        <v>0</v>
      </c>
      <c r="AR150" s="388">
        <f t="shared" si="144"/>
        <v>0</v>
      </c>
      <c r="AS150" s="388">
        <f t="shared" si="120"/>
        <v>0</v>
      </c>
      <c r="AT150" s="388">
        <f t="shared" si="145"/>
        <v>0</v>
      </c>
      <c r="AU150" s="388">
        <f t="shared" si="145"/>
        <v>0</v>
      </c>
      <c r="AV150" s="388">
        <v>0</v>
      </c>
      <c r="AW150" s="388">
        <v>0</v>
      </c>
      <c r="AX150" s="388">
        <v>0</v>
      </c>
      <c r="AY150" s="388">
        <v>0</v>
      </c>
      <c r="AZ150" s="388">
        <f t="shared" si="133"/>
        <v>0</v>
      </c>
      <c r="BA150" s="388">
        <f t="shared" si="133"/>
        <v>0</v>
      </c>
    </row>
    <row r="151" spans="1:53" ht="24.75" hidden="1">
      <c r="A151" s="256"/>
      <c r="B151" s="73" t="str">
        <f t="shared" si="126"/>
        <v>1355000540054161</v>
      </c>
      <c r="C151" s="385">
        <v>2023</v>
      </c>
      <c r="D151" s="385">
        <v>20</v>
      </c>
      <c r="E151" s="385">
        <v>1</v>
      </c>
      <c r="F151" s="385">
        <v>3</v>
      </c>
      <c r="G151" s="385">
        <v>5</v>
      </c>
      <c r="H151" s="385">
        <v>5000</v>
      </c>
      <c r="I151" s="385">
        <v>5400</v>
      </c>
      <c r="J151" s="385">
        <v>541</v>
      </c>
      <c r="K151" s="386">
        <v>6</v>
      </c>
      <c r="L151" s="386">
        <v>1</v>
      </c>
      <c r="M151" s="387" t="s">
        <v>146</v>
      </c>
      <c r="N151" s="388">
        <f>IFERROR(VLOOKUP($B151,[5]OAX!$B$51:$S$1085,13,0),0)</f>
        <v>0</v>
      </c>
      <c r="O151" s="388">
        <f>IFERROR(VLOOKUP($B151,[5]OAX!$B$51:$S$1085,14,0),0)</f>
        <v>0</v>
      </c>
      <c r="P151" s="388">
        <f t="shared" si="129"/>
        <v>0</v>
      </c>
      <c r="Q151" s="389" t="s">
        <v>59</v>
      </c>
      <c r="R151" s="390">
        <f>IFERROR(VLOOKUP($B151,[5]OAX!$B$51:$S$1085,17,0),0)</f>
        <v>0</v>
      </c>
      <c r="S151" s="390">
        <f>IFERROR(VLOOKUP($B151,[5]OAX!$B$51:$S$1085,18,0),0)</f>
        <v>0</v>
      </c>
      <c r="T151" s="388">
        <v>0</v>
      </c>
      <c r="U151" s="388">
        <v>0</v>
      </c>
      <c r="V151" s="388">
        <v>0</v>
      </c>
      <c r="W151" s="388">
        <v>0</v>
      </c>
      <c r="X151" s="388">
        <v>0</v>
      </c>
      <c r="Y151" s="388">
        <v>0</v>
      </c>
      <c r="Z151" s="388">
        <v>0</v>
      </c>
      <c r="AA151" s="388">
        <v>0</v>
      </c>
      <c r="AB151" s="388">
        <f t="shared" si="143"/>
        <v>0</v>
      </c>
      <c r="AC151" s="388">
        <f t="shared" si="143"/>
        <v>0</v>
      </c>
      <c r="AD151" s="388">
        <f t="shared" si="115"/>
        <v>0</v>
      </c>
      <c r="AE151" s="388">
        <v>0</v>
      </c>
      <c r="AF151" s="388">
        <v>0</v>
      </c>
      <c r="AG151" s="388">
        <f t="shared" si="116"/>
        <v>0</v>
      </c>
      <c r="AH151" s="388">
        <v>0</v>
      </c>
      <c r="AI151" s="388">
        <v>0</v>
      </c>
      <c r="AJ151" s="388">
        <f t="shared" si="117"/>
        <v>0</v>
      </c>
      <c r="AK151" s="388">
        <v>0</v>
      </c>
      <c r="AL151" s="388">
        <v>0</v>
      </c>
      <c r="AM151" s="388">
        <f t="shared" si="118"/>
        <v>0</v>
      </c>
      <c r="AN151" s="388">
        <v>0</v>
      </c>
      <c r="AO151" s="388">
        <v>0</v>
      </c>
      <c r="AP151" s="388">
        <f t="shared" si="119"/>
        <v>0</v>
      </c>
      <c r="AQ151" s="388">
        <f t="shared" si="144"/>
        <v>0</v>
      </c>
      <c r="AR151" s="388">
        <f t="shared" si="144"/>
        <v>0</v>
      </c>
      <c r="AS151" s="388">
        <f t="shared" si="120"/>
        <v>0</v>
      </c>
      <c r="AT151" s="388">
        <f t="shared" si="145"/>
        <v>0</v>
      </c>
      <c r="AU151" s="388">
        <f t="shared" si="145"/>
        <v>0</v>
      </c>
      <c r="AV151" s="388">
        <v>0</v>
      </c>
      <c r="AW151" s="388">
        <v>0</v>
      </c>
      <c r="AX151" s="388">
        <v>0</v>
      </c>
      <c r="AY151" s="388">
        <v>0</v>
      </c>
      <c r="AZ151" s="388">
        <f t="shared" si="133"/>
        <v>0</v>
      </c>
      <c r="BA151" s="388">
        <f t="shared" si="133"/>
        <v>0</v>
      </c>
    </row>
    <row r="152" spans="1:53" ht="24.75" hidden="1">
      <c r="A152" s="256"/>
      <c r="B152" s="73" t="str">
        <f t="shared" si="126"/>
        <v>1355000540054171</v>
      </c>
      <c r="C152" s="385">
        <v>2023</v>
      </c>
      <c r="D152" s="385">
        <v>20</v>
      </c>
      <c r="E152" s="385">
        <v>1</v>
      </c>
      <c r="F152" s="385">
        <v>3</v>
      </c>
      <c r="G152" s="385">
        <v>5</v>
      </c>
      <c r="H152" s="385">
        <v>5000</v>
      </c>
      <c r="I152" s="385">
        <v>5400</v>
      </c>
      <c r="J152" s="385">
        <v>541</v>
      </c>
      <c r="K152" s="386">
        <v>7</v>
      </c>
      <c r="L152" s="386">
        <v>1</v>
      </c>
      <c r="M152" s="387" t="s">
        <v>147</v>
      </c>
      <c r="N152" s="388">
        <f>IFERROR(VLOOKUP($B152,[5]OAX!$B$51:$S$1085,13,0),0)</f>
        <v>0</v>
      </c>
      <c r="O152" s="388">
        <f>IFERROR(VLOOKUP($B152,[5]OAX!$B$51:$S$1085,14,0),0)</f>
        <v>0</v>
      </c>
      <c r="P152" s="388">
        <f t="shared" si="129"/>
        <v>0</v>
      </c>
      <c r="Q152" s="389" t="s">
        <v>59</v>
      </c>
      <c r="R152" s="390">
        <f>IFERROR(VLOOKUP($B152,[5]OAX!$B$51:$S$1085,17,0),0)</f>
        <v>0</v>
      </c>
      <c r="S152" s="390">
        <f>IFERROR(VLOOKUP($B152,[5]OAX!$B$51:$S$1085,18,0),0)</f>
        <v>0</v>
      </c>
      <c r="T152" s="388">
        <v>0</v>
      </c>
      <c r="U152" s="388">
        <v>0</v>
      </c>
      <c r="V152" s="388">
        <v>0</v>
      </c>
      <c r="W152" s="388">
        <v>0</v>
      </c>
      <c r="X152" s="388">
        <v>0</v>
      </c>
      <c r="Y152" s="388">
        <v>0</v>
      </c>
      <c r="Z152" s="388">
        <v>0</v>
      </c>
      <c r="AA152" s="388">
        <v>0</v>
      </c>
      <c r="AB152" s="388">
        <f t="shared" si="143"/>
        <v>0</v>
      </c>
      <c r="AC152" s="388">
        <f t="shared" si="143"/>
        <v>0</v>
      </c>
      <c r="AD152" s="388">
        <f t="shared" si="115"/>
        <v>0</v>
      </c>
      <c r="AE152" s="388">
        <v>0</v>
      </c>
      <c r="AF152" s="388">
        <v>0</v>
      </c>
      <c r="AG152" s="388">
        <f t="shared" si="116"/>
        <v>0</v>
      </c>
      <c r="AH152" s="388">
        <v>0</v>
      </c>
      <c r="AI152" s="388">
        <v>0</v>
      </c>
      <c r="AJ152" s="388">
        <f t="shared" si="117"/>
        <v>0</v>
      </c>
      <c r="AK152" s="388">
        <v>0</v>
      </c>
      <c r="AL152" s="388">
        <v>0</v>
      </c>
      <c r="AM152" s="388">
        <f t="shared" si="118"/>
        <v>0</v>
      </c>
      <c r="AN152" s="388">
        <v>0</v>
      </c>
      <c r="AO152" s="388">
        <v>0</v>
      </c>
      <c r="AP152" s="388">
        <f t="shared" si="119"/>
        <v>0</v>
      </c>
      <c r="AQ152" s="388">
        <f t="shared" si="144"/>
        <v>0</v>
      </c>
      <c r="AR152" s="388">
        <f t="shared" si="144"/>
        <v>0</v>
      </c>
      <c r="AS152" s="388">
        <f t="shared" si="120"/>
        <v>0</v>
      </c>
      <c r="AT152" s="388">
        <f t="shared" si="145"/>
        <v>0</v>
      </c>
      <c r="AU152" s="388">
        <f t="shared" si="145"/>
        <v>0</v>
      </c>
      <c r="AV152" s="388">
        <v>0</v>
      </c>
      <c r="AW152" s="388">
        <v>0</v>
      </c>
      <c r="AX152" s="388">
        <v>0</v>
      </c>
      <c r="AY152" s="388">
        <v>0</v>
      </c>
      <c r="AZ152" s="388">
        <f t="shared" si="133"/>
        <v>0</v>
      </c>
      <c r="BA152" s="388">
        <f t="shared" si="133"/>
        <v>0</v>
      </c>
    </row>
    <row r="153" spans="1:53" ht="24.75" hidden="1">
      <c r="A153" s="256"/>
      <c r="B153" s="73" t="str">
        <f t="shared" si="126"/>
        <v>1355000540054181</v>
      </c>
      <c r="C153" s="385">
        <v>2023</v>
      </c>
      <c r="D153" s="385">
        <v>20</v>
      </c>
      <c r="E153" s="385">
        <v>1</v>
      </c>
      <c r="F153" s="385">
        <v>3</v>
      </c>
      <c r="G153" s="385">
        <v>5</v>
      </c>
      <c r="H153" s="385">
        <v>5000</v>
      </c>
      <c r="I153" s="385">
        <v>5400</v>
      </c>
      <c r="J153" s="385">
        <v>541</v>
      </c>
      <c r="K153" s="386">
        <v>8</v>
      </c>
      <c r="L153" s="386">
        <v>1</v>
      </c>
      <c r="M153" s="387" t="s">
        <v>148</v>
      </c>
      <c r="N153" s="388">
        <f>IFERROR(VLOOKUP($B153,[5]OAX!$B$51:$S$1085,13,0),0)</f>
        <v>0</v>
      </c>
      <c r="O153" s="388">
        <f>IFERROR(VLOOKUP($B153,[5]OAX!$B$51:$S$1085,14,0),0)</f>
        <v>0</v>
      </c>
      <c r="P153" s="388">
        <f t="shared" si="129"/>
        <v>0</v>
      </c>
      <c r="Q153" s="389" t="s">
        <v>59</v>
      </c>
      <c r="R153" s="390">
        <f>IFERROR(VLOOKUP($B153,[5]OAX!$B$51:$S$1085,17,0),0)</f>
        <v>0</v>
      </c>
      <c r="S153" s="390">
        <f>IFERROR(VLOOKUP($B153,[5]OAX!$B$51:$S$1085,18,0),0)</f>
        <v>0</v>
      </c>
      <c r="T153" s="388">
        <v>0</v>
      </c>
      <c r="U153" s="388">
        <v>0</v>
      </c>
      <c r="V153" s="388">
        <v>0</v>
      </c>
      <c r="W153" s="388">
        <v>0</v>
      </c>
      <c r="X153" s="388">
        <v>0</v>
      </c>
      <c r="Y153" s="388">
        <v>0</v>
      </c>
      <c r="Z153" s="388">
        <v>0</v>
      </c>
      <c r="AA153" s="388">
        <v>0</v>
      </c>
      <c r="AB153" s="388">
        <f t="shared" si="143"/>
        <v>0</v>
      </c>
      <c r="AC153" s="388">
        <f t="shared" si="143"/>
        <v>0</v>
      </c>
      <c r="AD153" s="388">
        <f t="shared" si="115"/>
        <v>0</v>
      </c>
      <c r="AE153" s="388">
        <v>0</v>
      </c>
      <c r="AF153" s="388">
        <v>0</v>
      </c>
      <c r="AG153" s="388">
        <f t="shared" si="116"/>
        <v>0</v>
      </c>
      <c r="AH153" s="388">
        <v>0</v>
      </c>
      <c r="AI153" s="388">
        <v>0</v>
      </c>
      <c r="AJ153" s="388">
        <f t="shared" si="117"/>
        <v>0</v>
      </c>
      <c r="AK153" s="388">
        <v>0</v>
      </c>
      <c r="AL153" s="388">
        <v>0</v>
      </c>
      <c r="AM153" s="388">
        <f t="shared" si="118"/>
        <v>0</v>
      </c>
      <c r="AN153" s="388">
        <v>0</v>
      </c>
      <c r="AO153" s="388">
        <v>0</v>
      </c>
      <c r="AP153" s="388">
        <f t="shared" si="119"/>
        <v>0</v>
      </c>
      <c r="AQ153" s="388">
        <f t="shared" si="144"/>
        <v>0</v>
      </c>
      <c r="AR153" s="388">
        <f t="shared" si="144"/>
        <v>0</v>
      </c>
      <c r="AS153" s="388">
        <f t="shared" si="120"/>
        <v>0</v>
      </c>
      <c r="AT153" s="388">
        <f t="shared" si="145"/>
        <v>0</v>
      </c>
      <c r="AU153" s="388">
        <f t="shared" si="145"/>
        <v>0</v>
      </c>
      <c r="AV153" s="388">
        <v>0</v>
      </c>
      <c r="AW153" s="388">
        <v>0</v>
      </c>
      <c r="AX153" s="388">
        <v>0</v>
      </c>
      <c r="AY153" s="388">
        <v>0</v>
      </c>
      <c r="AZ153" s="388">
        <f t="shared" si="133"/>
        <v>0</v>
      </c>
      <c r="BA153" s="388">
        <f t="shared" si="133"/>
        <v>0</v>
      </c>
    </row>
    <row r="154" spans="1:53" ht="24.75" hidden="1">
      <c r="A154" s="256"/>
      <c r="B154" s="73" t="str">
        <f t="shared" si="126"/>
        <v>1355000540054191</v>
      </c>
      <c r="C154" s="385">
        <v>2023</v>
      </c>
      <c r="D154" s="385">
        <v>20</v>
      </c>
      <c r="E154" s="385">
        <v>1</v>
      </c>
      <c r="F154" s="385">
        <v>3</v>
      </c>
      <c r="G154" s="385">
        <v>5</v>
      </c>
      <c r="H154" s="385">
        <v>5000</v>
      </c>
      <c r="I154" s="385">
        <v>5400</v>
      </c>
      <c r="J154" s="385">
        <v>541</v>
      </c>
      <c r="K154" s="386">
        <v>9</v>
      </c>
      <c r="L154" s="386">
        <v>1</v>
      </c>
      <c r="M154" s="387" t="s">
        <v>149</v>
      </c>
      <c r="N154" s="388">
        <f>IFERROR(VLOOKUP($B154,[5]OAX!$B$51:$S$1085,13,0),0)</f>
        <v>0</v>
      </c>
      <c r="O154" s="388">
        <f>IFERROR(VLOOKUP($B154,[5]OAX!$B$51:$S$1085,14,0),0)</f>
        <v>0</v>
      </c>
      <c r="P154" s="388">
        <f t="shared" si="129"/>
        <v>0</v>
      </c>
      <c r="Q154" s="389" t="s">
        <v>59</v>
      </c>
      <c r="R154" s="390">
        <f>IFERROR(VLOOKUP($B154,[5]OAX!$B$51:$S$1085,17,0),0)</f>
        <v>0</v>
      </c>
      <c r="S154" s="390">
        <f>IFERROR(VLOOKUP($B154,[5]OAX!$B$51:$S$1085,18,0),0)</f>
        <v>0</v>
      </c>
      <c r="T154" s="388">
        <v>0</v>
      </c>
      <c r="U154" s="388">
        <v>0</v>
      </c>
      <c r="V154" s="388">
        <v>0</v>
      </c>
      <c r="W154" s="388">
        <v>0</v>
      </c>
      <c r="X154" s="388">
        <v>0</v>
      </c>
      <c r="Y154" s="388">
        <v>0</v>
      </c>
      <c r="Z154" s="388">
        <v>0</v>
      </c>
      <c r="AA154" s="388">
        <v>0</v>
      </c>
      <c r="AB154" s="388">
        <f t="shared" si="143"/>
        <v>0</v>
      </c>
      <c r="AC154" s="388">
        <f t="shared" si="143"/>
        <v>0</v>
      </c>
      <c r="AD154" s="388">
        <f t="shared" si="115"/>
        <v>0</v>
      </c>
      <c r="AE154" s="388">
        <v>0</v>
      </c>
      <c r="AF154" s="388">
        <v>0</v>
      </c>
      <c r="AG154" s="388">
        <f t="shared" si="116"/>
        <v>0</v>
      </c>
      <c r="AH154" s="388">
        <v>0</v>
      </c>
      <c r="AI154" s="388">
        <v>0</v>
      </c>
      <c r="AJ154" s="388">
        <f t="shared" si="117"/>
        <v>0</v>
      </c>
      <c r="AK154" s="388">
        <v>0</v>
      </c>
      <c r="AL154" s="388">
        <v>0</v>
      </c>
      <c r="AM154" s="388">
        <f t="shared" si="118"/>
        <v>0</v>
      </c>
      <c r="AN154" s="388">
        <v>0</v>
      </c>
      <c r="AO154" s="388">
        <v>0</v>
      </c>
      <c r="AP154" s="388">
        <f t="shared" si="119"/>
        <v>0</v>
      </c>
      <c r="AQ154" s="388">
        <f t="shared" si="144"/>
        <v>0</v>
      </c>
      <c r="AR154" s="388">
        <f t="shared" si="144"/>
        <v>0</v>
      </c>
      <c r="AS154" s="388">
        <f t="shared" si="120"/>
        <v>0</v>
      </c>
      <c r="AT154" s="388">
        <f t="shared" si="145"/>
        <v>0</v>
      </c>
      <c r="AU154" s="388">
        <f t="shared" si="145"/>
        <v>0</v>
      </c>
      <c r="AV154" s="388">
        <v>0</v>
      </c>
      <c r="AW154" s="388">
        <v>0</v>
      </c>
      <c r="AX154" s="388">
        <v>0</v>
      </c>
      <c r="AY154" s="388">
        <v>0</v>
      </c>
      <c r="AZ154" s="388">
        <f t="shared" si="133"/>
        <v>0</v>
      </c>
      <c r="BA154" s="388">
        <f t="shared" si="133"/>
        <v>0</v>
      </c>
    </row>
    <row r="155" spans="1:53" ht="24.75" hidden="1">
      <c r="A155" s="255"/>
      <c r="B155" s="73" t="str">
        <f t="shared" si="126"/>
        <v>135500055001</v>
      </c>
      <c r="C155" s="373">
        <v>2023</v>
      </c>
      <c r="D155" s="373">
        <v>20</v>
      </c>
      <c r="E155" s="373">
        <v>1</v>
      </c>
      <c r="F155" s="373">
        <v>3</v>
      </c>
      <c r="G155" s="373">
        <v>5</v>
      </c>
      <c r="H155" s="373">
        <v>5000</v>
      </c>
      <c r="I155" s="373">
        <v>5500</v>
      </c>
      <c r="J155" s="373"/>
      <c r="K155" s="374" t="s">
        <v>45</v>
      </c>
      <c r="L155" s="374">
        <v>1</v>
      </c>
      <c r="M155" s="375" t="s">
        <v>150</v>
      </c>
      <c r="N155" s="376">
        <f>+N156</f>
        <v>0</v>
      </c>
      <c r="O155" s="376">
        <f>+O156</f>
        <v>0</v>
      </c>
      <c r="P155" s="376">
        <f t="shared" si="129"/>
        <v>0</v>
      </c>
      <c r="Q155" s="377"/>
      <c r="R155" s="378"/>
      <c r="S155" s="378"/>
      <c r="T155" s="376">
        <f>+T156</f>
        <v>0</v>
      </c>
      <c r="U155" s="376">
        <f t="shared" ref="U155:AC155" si="146">+U156</f>
        <v>0</v>
      </c>
      <c r="V155" s="376">
        <f t="shared" si="146"/>
        <v>0</v>
      </c>
      <c r="W155" s="376">
        <f t="shared" si="146"/>
        <v>0</v>
      </c>
      <c r="X155" s="376">
        <f t="shared" si="146"/>
        <v>0</v>
      </c>
      <c r="Y155" s="376">
        <f t="shared" si="146"/>
        <v>0</v>
      </c>
      <c r="Z155" s="376">
        <f t="shared" si="146"/>
        <v>0</v>
      </c>
      <c r="AA155" s="376">
        <f t="shared" si="146"/>
        <v>0</v>
      </c>
      <c r="AB155" s="376">
        <f t="shared" si="146"/>
        <v>0</v>
      </c>
      <c r="AC155" s="376">
        <f t="shared" si="146"/>
        <v>0</v>
      </c>
      <c r="AD155" s="376">
        <f t="shared" si="115"/>
        <v>0</v>
      </c>
      <c r="AE155" s="376">
        <f>+AE156</f>
        <v>0</v>
      </c>
      <c r="AF155" s="376">
        <f>+AF156</f>
        <v>0</v>
      </c>
      <c r="AG155" s="376">
        <f t="shared" si="116"/>
        <v>0</v>
      </c>
      <c r="AH155" s="376">
        <f>+AH156</f>
        <v>0</v>
      </c>
      <c r="AI155" s="376">
        <f>+AI156</f>
        <v>0</v>
      </c>
      <c r="AJ155" s="376">
        <f t="shared" si="117"/>
        <v>0</v>
      </c>
      <c r="AK155" s="376">
        <f>+AK156</f>
        <v>0</v>
      </c>
      <c r="AL155" s="376">
        <f>+AL156</f>
        <v>0</v>
      </c>
      <c r="AM155" s="376">
        <f t="shared" si="118"/>
        <v>0</v>
      </c>
      <c r="AN155" s="376">
        <f>+AN156</f>
        <v>0</v>
      </c>
      <c r="AO155" s="376">
        <f>+AO156</f>
        <v>0</v>
      </c>
      <c r="AP155" s="376">
        <f t="shared" si="119"/>
        <v>0</v>
      </c>
      <c r="AQ155" s="376">
        <f>+AQ156</f>
        <v>0</v>
      </c>
      <c r="AR155" s="376">
        <f>+AR156</f>
        <v>0</v>
      </c>
      <c r="AS155" s="376">
        <f t="shared" si="120"/>
        <v>0</v>
      </c>
      <c r="AT155" s="376"/>
      <c r="AU155" s="376"/>
      <c r="AV155" s="376"/>
      <c r="AW155" s="376"/>
      <c r="AX155" s="376"/>
      <c r="AY155" s="376"/>
      <c r="AZ155" s="376"/>
      <c r="BA155" s="376"/>
    </row>
    <row r="156" spans="1:53" ht="24.75" hidden="1">
      <c r="A156" s="255"/>
      <c r="B156" s="73" t="str">
        <f t="shared" si="126"/>
        <v>135500055005511</v>
      </c>
      <c r="C156" s="379">
        <v>2023</v>
      </c>
      <c r="D156" s="379">
        <v>20</v>
      </c>
      <c r="E156" s="379">
        <v>1</v>
      </c>
      <c r="F156" s="379">
        <v>3</v>
      </c>
      <c r="G156" s="379">
        <v>5</v>
      </c>
      <c r="H156" s="379">
        <v>5000</v>
      </c>
      <c r="I156" s="379">
        <v>5500</v>
      </c>
      <c r="J156" s="379">
        <v>551</v>
      </c>
      <c r="K156" s="380"/>
      <c r="L156" s="380">
        <v>1</v>
      </c>
      <c r="M156" s="381" t="s">
        <v>151</v>
      </c>
      <c r="N156" s="382">
        <f>SUM(N157:N159)</f>
        <v>0</v>
      </c>
      <c r="O156" s="382">
        <f>SUM(O157:O159)</f>
        <v>0</v>
      </c>
      <c r="P156" s="382">
        <f t="shared" si="129"/>
        <v>0</v>
      </c>
      <c r="Q156" s="383"/>
      <c r="R156" s="384"/>
      <c r="S156" s="384"/>
      <c r="T156" s="382">
        <f>SUM(T157:T159)</f>
        <v>0</v>
      </c>
      <c r="U156" s="382">
        <f t="shared" ref="U156:AC156" si="147">SUM(U157:U159)</f>
        <v>0</v>
      </c>
      <c r="V156" s="382">
        <f t="shared" si="147"/>
        <v>0</v>
      </c>
      <c r="W156" s="382">
        <f t="shared" si="147"/>
        <v>0</v>
      </c>
      <c r="X156" s="382">
        <f t="shared" si="147"/>
        <v>0</v>
      </c>
      <c r="Y156" s="382">
        <f t="shared" si="147"/>
        <v>0</v>
      </c>
      <c r="Z156" s="382">
        <f t="shared" si="147"/>
        <v>0</v>
      </c>
      <c r="AA156" s="382">
        <f t="shared" si="147"/>
        <v>0</v>
      </c>
      <c r="AB156" s="382">
        <f t="shared" si="147"/>
        <v>0</v>
      </c>
      <c r="AC156" s="382">
        <f t="shared" si="147"/>
        <v>0</v>
      </c>
      <c r="AD156" s="382">
        <f t="shared" si="115"/>
        <v>0</v>
      </c>
      <c r="AE156" s="382">
        <f>SUM(AE157:AE159)</f>
        <v>0</v>
      </c>
      <c r="AF156" s="382">
        <f>SUM(AF157:AF159)</f>
        <v>0</v>
      </c>
      <c r="AG156" s="382">
        <f t="shared" si="116"/>
        <v>0</v>
      </c>
      <c r="AH156" s="382">
        <f>SUM(AH157:AH159)</f>
        <v>0</v>
      </c>
      <c r="AI156" s="382">
        <f>SUM(AI157:AI159)</f>
        <v>0</v>
      </c>
      <c r="AJ156" s="382">
        <f t="shared" si="117"/>
        <v>0</v>
      </c>
      <c r="AK156" s="382">
        <f>SUM(AK157:AK159)</f>
        <v>0</v>
      </c>
      <c r="AL156" s="382">
        <f>SUM(AL157:AL159)</f>
        <v>0</v>
      </c>
      <c r="AM156" s="382">
        <f t="shared" si="118"/>
        <v>0</v>
      </c>
      <c r="AN156" s="382">
        <f>SUM(AN157:AN159)</f>
        <v>0</v>
      </c>
      <c r="AO156" s="382">
        <f>SUM(AO157:AO159)</f>
        <v>0</v>
      </c>
      <c r="AP156" s="382">
        <f t="shared" si="119"/>
        <v>0</v>
      </c>
      <c r="AQ156" s="382">
        <f>SUM(AQ157:AQ159)</f>
        <v>0</v>
      </c>
      <c r="AR156" s="382">
        <f>SUM(AR157:AR159)</f>
        <v>0</v>
      </c>
      <c r="AS156" s="382">
        <f t="shared" si="120"/>
        <v>0</v>
      </c>
      <c r="AT156" s="382"/>
      <c r="AU156" s="382"/>
      <c r="AV156" s="382"/>
      <c r="AW156" s="382"/>
      <c r="AX156" s="382"/>
      <c r="AY156" s="382"/>
      <c r="AZ156" s="382"/>
      <c r="BA156" s="382"/>
    </row>
    <row r="157" spans="1:53" ht="24.75" hidden="1">
      <c r="A157" s="255"/>
      <c r="B157" s="73" t="str">
        <f t="shared" si="126"/>
        <v>1355000550055111</v>
      </c>
      <c r="C157" s="385">
        <v>2023</v>
      </c>
      <c r="D157" s="385">
        <v>20</v>
      </c>
      <c r="E157" s="385">
        <v>1</v>
      </c>
      <c r="F157" s="385">
        <v>3</v>
      </c>
      <c r="G157" s="385">
        <v>5</v>
      </c>
      <c r="H157" s="385">
        <v>5000</v>
      </c>
      <c r="I157" s="385">
        <v>5500</v>
      </c>
      <c r="J157" s="385">
        <v>551</v>
      </c>
      <c r="K157" s="386">
        <v>1</v>
      </c>
      <c r="L157" s="386">
        <v>1</v>
      </c>
      <c r="M157" s="387" t="s">
        <v>152</v>
      </c>
      <c r="N157" s="388">
        <f>IFERROR(VLOOKUP($B157,[5]OAX!$B$51:$S$1085,13,0),0)</f>
        <v>0</v>
      </c>
      <c r="O157" s="388">
        <f>IFERROR(VLOOKUP($B157,[5]OAX!$B$51:$S$1085,14,0),0)</f>
        <v>0</v>
      </c>
      <c r="P157" s="388">
        <f t="shared" si="129"/>
        <v>0</v>
      </c>
      <c r="Q157" s="389" t="s">
        <v>59</v>
      </c>
      <c r="R157" s="390">
        <f>IFERROR(VLOOKUP($B157,[5]OAX!$B$51:$S$1085,17,0),0)</f>
        <v>0</v>
      </c>
      <c r="S157" s="390">
        <f>IFERROR(VLOOKUP($B157,[5]OAX!$B$51:$S$1085,18,0),0)</f>
        <v>0</v>
      </c>
      <c r="T157" s="388">
        <v>0</v>
      </c>
      <c r="U157" s="388">
        <v>0</v>
      </c>
      <c r="V157" s="388">
        <v>0</v>
      </c>
      <c r="W157" s="388">
        <v>0</v>
      </c>
      <c r="X157" s="388">
        <v>0</v>
      </c>
      <c r="Y157" s="388">
        <v>0</v>
      </c>
      <c r="Z157" s="388">
        <v>0</v>
      </c>
      <c r="AA157" s="388">
        <v>0</v>
      </c>
      <c r="AB157" s="388">
        <f t="shared" ref="AB157:AC159" si="148">N157+T157-X157</f>
        <v>0</v>
      </c>
      <c r="AC157" s="388">
        <f t="shared" si="148"/>
        <v>0</v>
      </c>
      <c r="AD157" s="388">
        <f t="shared" si="115"/>
        <v>0</v>
      </c>
      <c r="AE157" s="388">
        <v>0</v>
      </c>
      <c r="AF157" s="388">
        <v>0</v>
      </c>
      <c r="AG157" s="388">
        <f t="shared" si="116"/>
        <v>0</v>
      </c>
      <c r="AH157" s="388">
        <v>0</v>
      </c>
      <c r="AI157" s="388">
        <v>0</v>
      </c>
      <c r="AJ157" s="388">
        <f t="shared" si="117"/>
        <v>0</v>
      </c>
      <c r="AK157" s="388">
        <v>0</v>
      </c>
      <c r="AL157" s="388">
        <v>0</v>
      </c>
      <c r="AM157" s="388">
        <f t="shared" si="118"/>
        <v>0</v>
      </c>
      <c r="AN157" s="388">
        <v>0</v>
      </c>
      <c r="AO157" s="388">
        <v>0</v>
      </c>
      <c r="AP157" s="388">
        <f t="shared" si="119"/>
        <v>0</v>
      </c>
      <c r="AQ157" s="388">
        <f t="shared" ref="AQ157:AR159" si="149">AB157-AE157--AH157-AK157-AN157</f>
        <v>0</v>
      </c>
      <c r="AR157" s="388">
        <f t="shared" si="149"/>
        <v>0</v>
      </c>
      <c r="AS157" s="388">
        <f t="shared" si="120"/>
        <v>0</v>
      </c>
      <c r="AT157" s="388">
        <f t="shared" ref="AT157:AU159" si="150">R157+V157-Z157</f>
        <v>0</v>
      </c>
      <c r="AU157" s="388">
        <f t="shared" si="150"/>
        <v>0</v>
      </c>
      <c r="AV157" s="388">
        <v>0</v>
      </c>
      <c r="AW157" s="388">
        <v>0</v>
      </c>
      <c r="AX157" s="388">
        <v>0</v>
      </c>
      <c r="AY157" s="388">
        <v>0</v>
      </c>
      <c r="AZ157" s="388">
        <f t="shared" si="133"/>
        <v>0</v>
      </c>
      <c r="BA157" s="388">
        <f t="shared" si="133"/>
        <v>0</v>
      </c>
    </row>
    <row r="158" spans="1:53" ht="24.75" hidden="1">
      <c r="A158" s="255"/>
      <c r="B158" s="73" t="str">
        <f t="shared" si="126"/>
        <v>1355000550055121</v>
      </c>
      <c r="C158" s="385">
        <v>2023</v>
      </c>
      <c r="D158" s="385">
        <v>20</v>
      </c>
      <c r="E158" s="385">
        <v>1</v>
      </c>
      <c r="F158" s="385">
        <v>3</v>
      </c>
      <c r="G158" s="385">
        <v>5</v>
      </c>
      <c r="H158" s="385">
        <v>5000</v>
      </c>
      <c r="I158" s="385">
        <v>5500</v>
      </c>
      <c r="J158" s="385">
        <v>551</v>
      </c>
      <c r="K158" s="386">
        <v>2</v>
      </c>
      <c r="L158" s="386">
        <v>1</v>
      </c>
      <c r="M158" s="387" t="s">
        <v>153</v>
      </c>
      <c r="N158" s="388">
        <f>IFERROR(VLOOKUP($B158,[5]OAX!$B$51:$S$1085,13,0),0)</f>
        <v>0</v>
      </c>
      <c r="O158" s="388">
        <f>IFERROR(VLOOKUP($B158,[5]OAX!$B$51:$S$1085,14,0),0)</f>
        <v>0</v>
      </c>
      <c r="P158" s="388">
        <f t="shared" si="129"/>
        <v>0</v>
      </c>
      <c r="Q158" s="389" t="s">
        <v>59</v>
      </c>
      <c r="R158" s="390">
        <f>IFERROR(VLOOKUP($B158,[5]OAX!$B$51:$S$1085,17,0),0)</f>
        <v>0</v>
      </c>
      <c r="S158" s="390">
        <f>IFERROR(VLOOKUP($B158,[5]OAX!$B$51:$S$1085,18,0),0)</f>
        <v>0</v>
      </c>
      <c r="T158" s="388">
        <v>0</v>
      </c>
      <c r="U158" s="388">
        <v>0</v>
      </c>
      <c r="V158" s="388">
        <v>0</v>
      </c>
      <c r="W158" s="388">
        <v>0</v>
      </c>
      <c r="X158" s="388">
        <v>0</v>
      </c>
      <c r="Y158" s="388">
        <v>0</v>
      </c>
      <c r="Z158" s="388">
        <v>0</v>
      </c>
      <c r="AA158" s="388">
        <v>0</v>
      </c>
      <c r="AB158" s="388">
        <f t="shared" si="148"/>
        <v>0</v>
      </c>
      <c r="AC158" s="388">
        <f t="shared" si="148"/>
        <v>0</v>
      </c>
      <c r="AD158" s="388">
        <f t="shared" si="115"/>
        <v>0</v>
      </c>
      <c r="AE158" s="388">
        <v>0</v>
      </c>
      <c r="AF158" s="388">
        <v>0</v>
      </c>
      <c r="AG158" s="388">
        <f t="shared" si="116"/>
        <v>0</v>
      </c>
      <c r="AH158" s="388">
        <v>0</v>
      </c>
      <c r="AI158" s="388">
        <v>0</v>
      </c>
      <c r="AJ158" s="388">
        <f t="shared" si="117"/>
        <v>0</v>
      </c>
      <c r="AK158" s="388">
        <v>0</v>
      </c>
      <c r="AL158" s="388">
        <v>0</v>
      </c>
      <c r="AM158" s="388">
        <f t="shared" si="118"/>
        <v>0</v>
      </c>
      <c r="AN158" s="388">
        <v>0</v>
      </c>
      <c r="AO158" s="388">
        <v>0</v>
      </c>
      <c r="AP158" s="388">
        <f t="shared" si="119"/>
        <v>0</v>
      </c>
      <c r="AQ158" s="388">
        <f t="shared" si="149"/>
        <v>0</v>
      </c>
      <c r="AR158" s="388">
        <f t="shared" si="149"/>
        <v>0</v>
      </c>
      <c r="AS158" s="388">
        <f t="shared" si="120"/>
        <v>0</v>
      </c>
      <c r="AT158" s="388">
        <f t="shared" si="150"/>
        <v>0</v>
      </c>
      <c r="AU158" s="388">
        <f t="shared" si="150"/>
        <v>0</v>
      </c>
      <c r="AV158" s="388">
        <v>0</v>
      </c>
      <c r="AW158" s="388">
        <v>0</v>
      </c>
      <c r="AX158" s="388">
        <v>0</v>
      </c>
      <c r="AY158" s="388">
        <v>0</v>
      </c>
      <c r="AZ158" s="388">
        <f t="shared" si="133"/>
        <v>0</v>
      </c>
      <c r="BA158" s="388">
        <f t="shared" si="133"/>
        <v>0</v>
      </c>
    </row>
    <row r="159" spans="1:53" ht="24.75" hidden="1">
      <c r="A159" s="255"/>
      <c r="B159" s="73" t="str">
        <f t="shared" si="126"/>
        <v>1355000550055131</v>
      </c>
      <c r="C159" s="385">
        <v>2023</v>
      </c>
      <c r="D159" s="385">
        <v>20</v>
      </c>
      <c r="E159" s="385">
        <v>1</v>
      </c>
      <c r="F159" s="385">
        <v>3</v>
      </c>
      <c r="G159" s="385">
        <v>5</v>
      </c>
      <c r="H159" s="385">
        <v>5000</v>
      </c>
      <c r="I159" s="385">
        <v>5500</v>
      </c>
      <c r="J159" s="385">
        <v>551</v>
      </c>
      <c r="K159" s="386">
        <v>3</v>
      </c>
      <c r="L159" s="386">
        <v>1</v>
      </c>
      <c r="M159" s="387" t="s">
        <v>154</v>
      </c>
      <c r="N159" s="388">
        <f>IFERROR(VLOOKUP($B159,[5]OAX!$B$51:$S$1085,13,0),0)</f>
        <v>0</v>
      </c>
      <c r="O159" s="388">
        <f>IFERROR(VLOOKUP($B159,[5]OAX!$B$51:$S$1085,14,0),0)</f>
        <v>0</v>
      </c>
      <c r="P159" s="388">
        <f t="shared" si="129"/>
        <v>0</v>
      </c>
      <c r="Q159" s="389" t="s">
        <v>59</v>
      </c>
      <c r="R159" s="390">
        <f>IFERROR(VLOOKUP($B159,[5]OAX!$B$51:$S$1085,17,0),0)</f>
        <v>0</v>
      </c>
      <c r="S159" s="390">
        <f>IFERROR(VLOOKUP($B159,[5]OAX!$B$51:$S$1085,18,0),0)</f>
        <v>0</v>
      </c>
      <c r="T159" s="388">
        <v>0</v>
      </c>
      <c r="U159" s="388">
        <v>0</v>
      </c>
      <c r="V159" s="388">
        <v>0</v>
      </c>
      <c r="W159" s="388">
        <v>0</v>
      </c>
      <c r="X159" s="388">
        <v>0</v>
      </c>
      <c r="Y159" s="388">
        <v>0</v>
      </c>
      <c r="Z159" s="388">
        <v>0</v>
      </c>
      <c r="AA159" s="388">
        <v>0</v>
      </c>
      <c r="AB159" s="388">
        <f t="shared" si="148"/>
        <v>0</v>
      </c>
      <c r="AC159" s="388">
        <f t="shared" si="148"/>
        <v>0</v>
      </c>
      <c r="AD159" s="388">
        <f t="shared" si="115"/>
        <v>0</v>
      </c>
      <c r="AE159" s="388">
        <v>0</v>
      </c>
      <c r="AF159" s="388">
        <v>0</v>
      </c>
      <c r="AG159" s="388">
        <f t="shared" si="116"/>
        <v>0</v>
      </c>
      <c r="AH159" s="388">
        <v>0</v>
      </c>
      <c r="AI159" s="388">
        <v>0</v>
      </c>
      <c r="AJ159" s="388">
        <f t="shared" si="117"/>
        <v>0</v>
      </c>
      <c r="AK159" s="388">
        <v>0</v>
      </c>
      <c r="AL159" s="388">
        <v>0</v>
      </c>
      <c r="AM159" s="388">
        <f t="shared" si="118"/>
        <v>0</v>
      </c>
      <c r="AN159" s="388">
        <v>0</v>
      </c>
      <c r="AO159" s="388">
        <v>0</v>
      </c>
      <c r="AP159" s="388">
        <f t="shared" si="119"/>
        <v>0</v>
      </c>
      <c r="AQ159" s="388">
        <f t="shared" si="149"/>
        <v>0</v>
      </c>
      <c r="AR159" s="388">
        <f t="shared" si="149"/>
        <v>0</v>
      </c>
      <c r="AS159" s="388">
        <f t="shared" si="120"/>
        <v>0</v>
      </c>
      <c r="AT159" s="388">
        <f t="shared" si="150"/>
        <v>0</v>
      </c>
      <c r="AU159" s="388">
        <f t="shared" si="150"/>
        <v>0</v>
      </c>
      <c r="AV159" s="388">
        <v>0</v>
      </c>
      <c r="AW159" s="388">
        <v>0</v>
      </c>
      <c r="AX159" s="388">
        <v>0</v>
      </c>
      <c r="AY159" s="388">
        <v>0</v>
      </c>
      <c r="AZ159" s="388">
        <f t="shared" si="133"/>
        <v>0</v>
      </c>
      <c r="BA159" s="388">
        <f t="shared" si="133"/>
        <v>0</v>
      </c>
    </row>
    <row r="160" spans="1:53" ht="48.75">
      <c r="A160" s="255"/>
      <c r="B160" s="73" t="str">
        <f t="shared" si="126"/>
        <v>1352</v>
      </c>
      <c r="C160" s="151">
        <v>2023</v>
      </c>
      <c r="D160" s="152">
        <v>20</v>
      </c>
      <c r="E160" s="152">
        <v>1</v>
      </c>
      <c r="F160" s="152">
        <v>3</v>
      </c>
      <c r="G160" s="152">
        <v>5</v>
      </c>
      <c r="H160" s="152"/>
      <c r="I160" s="152"/>
      <c r="J160" s="153"/>
      <c r="K160" s="154"/>
      <c r="L160" s="154">
        <v>2</v>
      </c>
      <c r="M160" s="155" t="s">
        <v>155</v>
      </c>
      <c r="N160" s="156">
        <f>+N161+N173+N183</f>
        <v>16934248</v>
      </c>
      <c r="O160" s="156">
        <f>+O161+O173+O183</f>
        <v>0</v>
      </c>
      <c r="P160" s="156">
        <f t="shared" si="129"/>
        <v>16934248</v>
      </c>
      <c r="Q160" s="157"/>
      <c r="R160" s="156"/>
      <c r="S160" s="156"/>
      <c r="T160" s="156">
        <f>+T161+T173+T183</f>
        <v>0</v>
      </c>
      <c r="U160" s="156">
        <f t="shared" ref="U160:AC160" si="151">+U161+U173+U183</f>
        <v>0</v>
      </c>
      <c r="V160" s="156">
        <f t="shared" si="151"/>
        <v>0</v>
      </c>
      <c r="W160" s="156">
        <f t="shared" si="151"/>
        <v>0</v>
      </c>
      <c r="X160" s="156">
        <f t="shared" si="151"/>
        <v>0</v>
      </c>
      <c r="Y160" s="156">
        <f t="shared" si="151"/>
        <v>0</v>
      </c>
      <c r="Z160" s="156">
        <f t="shared" si="151"/>
        <v>0</v>
      </c>
      <c r="AA160" s="156">
        <f t="shared" si="151"/>
        <v>0</v>
      </c>
      <c r="AB160" s="156">
        <f t="shared" si="151"/>
        <v>16934248</v>
      </c>
      <c r="AC160" s="156">
        <f t="shared" si="151"/>
        <v>0</v>
      </c>
      <c r="AD160" s="156">
        <f t="shared" si="115"/>
        <v>16934248</v>
      </c>
      <c r="AE160" s="156">
        <f>+AE161+AE173+AE183</f>
        <v>16931872</v>
      </c>
      <c r="AF160" s="156">
        <f>+AF161+AF173+AF183</f>
        <v>0</v>
      </c>
      <c r="AG160" s="156">
        <f t="shared" si="116"/>
        <v>16931872</v>
      </c>
      <c r="AH160" s="156">
        <f>+AH161+AH173+AH183</f>
        <v>0</v>
      </c>
      <c r="AI160" s="156">
        <f>+AI161+AI173+AI183</f>
        <v>0</v>
      </c>
      <c r="AJ160" s="156">
        <f t="shared" si="117"/>
        <v>0</v>
      </c>
      <c r="AK160" s="156">
        <f>+AK161+AK173+AK183</f>
        <v>0</v>
      </c>
      <c r="AL160" s="156">
        <f>+AL161+AL173+AL183</f>
        <v>0</v>
      </c>
      <c r="AM160" s="156">
        <f t="shared" si="118"/>
        <v>0</v>
      </c>
      <c r="AN160" s="156">
        <f>+AN161+AN173+AN183</f>
        <v>0</v>
      </c>
      <c r="AO160" s="156">
        <f>+AO161+AO173+AO183</f>
        <v>0</v>
      </c>
      <c r="AP160" s="156">
        <f t="shared" si="119"/>
        <v>0</v>
      </c>
      <c r="AQ160" s="156">
        <f>+AQ161+AQ173+AQ183</f>
        <v>2376</v>
      </c>
      <c r="AR160" s="156">
        <f>+AR161+AR173+AR183</f>
        <v>0</v>
      </c>
      <c r="AS160" s="156">
        <f t="shared" si="120"/>
        <v>2376</v>
      </c>
      <c r="AT160" s="156"/>
      <c r="AU160" s="156"/>
      <c r="AV160" s="156"/>
      <c r="AW160" s="156"/>
      <c r="AX160" s="156"/>
      <c r="AY160" s="156"/>
      <c r="AZ160" s="156"/>
      <c r="BA160" s="156"/>
    </row>
    <row r="161" spans="1:53" ht="24.75">
      <c r="A161" s="255"/>
      <c r="B161" s="73" t="str">
        <f t="shared" si="126"/>
        <v>13520002</v>
      </c>
      <c r="C161" s="400">
        <v>2023</v>
      </c>
      <c r="D161" s="400">
        <v>20</v>
      </c>
      <c r="E161" s="400">
        <v>1</v>
      </c>
      <c r="F161" s="400">
        <v>3</v>
      </c>
      <c r="G161" s="400">
        <v>5</v>
      </c>
      <c r="H161" s="400">
        <v>2000</v>
      </c>
      <c r="I161" s="400"/>
      <c r="J161" s="400"/>
      <c r="K161" s="400"/>
      <c r="L161" s="400">
        <v>2</v>
      </c>
      <c r="M161" s="369" t="s">
        <v>55</v>
      </c>
      <c r="N161" s="370">
        <f>+N162+N165+N169</f>
        <v>120000</v>
      </c>
      <c r="O161" s="370">
        <f>+O162+O165+O169</f>
        <v>0</v>
      </c>
      <c r="P161" s="370">
        <f t="shared" si="129"/>
        <v>120000</v>
      </c>
      <c r="Q161" s="371"/>
      <c r="R161" s="372"/>
      <c r="S161" s="372"/>
      <c r="T161" s="370">
        <f>+T162+T165+T169</f>
        <v>0</v>
      </c>
      <c r="U161" s="370">
        <f t="shared" ref="U161:AC161" si="152">+U162+U165+U169</f>
        <v>0</v>
      </c>
      <c r="V161" s="370">
        <f t="shared" si="152"/>
        <v>0</v>
      </c>
      <c r="W161" s="370">
        <f t="shared" si="152"/>
        <v>0</v>
      </c>
      <c r="X161" s="370">
        <f t="shared" si="152"/>
        <v>0</v>
      </c>
      <c r="Y161" s="370">
        <f t="shared" si="152"/>
        <v>0</v>
      </c>
      <c r="Z161" s="370">
        <f t="shared" si="152"/>
        <v>0</v>
      </c>
      <c r="AA161" s="370">
        <f t="shared" si="152"/>
        <v>0</v>
      </c>
      <c r="AB161" s="370">
        <f t="shared" si="152"/>
        <v>120000</v>
      </c>
      <c r="AC161" s="370">
        <f t="shared" si="152"/>
        <v>0</v>
      </c>
      <c r="AD161" s="370">
        <f t="shared" si="115"/>
        <v>120000</v>
      </c>
      <c r="AE161" s="370">
        <f>+AE162+AE165+AE169</f>
        <v>117624</v>
      </c>
      <c r="AF161" s="370">
        <f>+AF162+AF165+AF169</f>
        <v>0</v>
      </c>
      <c r="AG161" s="370">
        <f t="shared" si="116"/>
        <v>117624</v>
      </c>
      <c r="AH161" s="370">
        <f>+AH162+AH165+AH169</f>
        <v>0</v>
      </c>
      <c r="AI161" s="370">
        <f>+AI162+AI165+AI169</f>
        <v>0</v>
      </c>
      <c r="AJ161" s="370">
        <f t="shared" si="117"/>
        <v>0</v>
      </c>
      <c r="AK161" s="370">
        <f>+AK162+AK165+AK169</f>
        <v>0</v>
      </c>
      <c r="AL161" s="370">
        <f>+AL162+AL165+AL169</f>
        <v>0</v>
      </c>
      <c r="AM161" s="370">
        <f t="shared" si="118"/>
        <v>0</v>
      </c>
      <c r="AN161" s="370">
        <f>+AN162+AN165+AN169</f>
        <v>0</v>
      </c>
      <c r="AO161" s="370">
        <f>+AO162+AO165+AO169</f>
        <v>0</v>
      </c>
      <c r="AP161" s="370">
        <f t="shared" si="119"/>
        <v>0</v>
      </c>
      <c r="AQ161" s="370">
        <f>+AQ162+AQ165+AQ169</f>
        <v>2376</v>
      </c>
      <c r="AR161" s="370">
        <f>+AR162+AR165+AR169</f>
        <v>0</v>
      </c>
      <c r="AS161" s="370">
        <f t="shared" si="120"/>
        <v>2376</v>
      </c>
      <c r="AT161" s="370"/>
      <c r="AU161" s="370"/>
      <c r="AV161" s="370"/>
      <c r="AW161" s="370"/>
      <c r="AX161" s="370"/>
      <c r="AY161" s="370"/>
      <c r="AZ161" s="370"/>
      <c r="BA161" s="370"/>
    </row>
    <row r="162" spans="1:53" ht="48" hidden="1">
      <c r="A162" s="255"/>
      <c r="B162" s="73" t="str">
        <f t="shared" si="126"/>
        <v>135200021002</v>
      </c>
      <c r="C162" s="401">
        <v>2023</v>
      </c>
      <c r="D162" s="401">
        <v>20</v>
      </c>
      <c r="E162" s="401">
        <v>1</v>
      </c>
      <c r="F162" s="401">
        <v>3</v>
      </c>
      <c r="G162" s="401">
        <v>5</v>
      </c>
      <c r="H162" s="401">
        <v>2000</v>
      </c>
      <c r="I162" s="401">
        <v>2100</v>
      </c>
      <c r="J162" s="401"/>
      <c r="K162" s="401"/>
      <c r="L162" s="401">
        <v>2</v>
      </c>
      <c r="M162" s="375" t="s">
        <v>105</v>
      </c>
      <c r="N162" s="376">
        <f>+N163</f>
        <v>0</v>
      </c>
      <c r="O162" s="376">
        <f>+O163</f>
        <v>0</v>
      </c>
      <c r="P162" s="376">
        <f t="shared" si="129"/>
        <v>0</v>
      </c>
      <c r="Q162" s="377"/>
      <c r="R162" s="378"/>
      <c r="S162" s="378"/>
      <c r="T162" s="376">
        <f>+T163</f>
        <v>0</v>
      </c>
      <c r="U162" s="376">
        <f t="shared" ref="U162:AC163" si="153">+U163</f>
        <v>0</v>
      </c>
      <c r="V162" s="376">
        <f t="shared" si="153"/>
        <v>0</v>
      </c>
      <c r="W162" s="376">
        <f t="shared" si="153"/>
        <v>0</v>
      </c>
      <c r="X162" s="376">
        <f t="shared" si="153"/>
        <v>0</v>
      </c>
      <c r="Y162" s="376">
        <f t="shared" si="153"/>
        <v>0</v>
      </c>
      <c r="Z162" s="376">
        <f t="shared" si="153"/>
        <v>0</v>
      </c>
      <c r="AA162" s="376">
        <f t="shared" si="153"/>
        <v>0</v>
      </c>
      <c r="AB162" s="376">
        <f t="shared" si="153"/>
        <v>0</v>
      </c>
      <c r="AC162" s="376">
        <f t="shared" si="153"/>
        <v>0</v>
      </c>
      <c r="AD162" s="376">
        <f t="shared" si="115"/>
        <v>0</v>
      </c>
      <c r="AE162" s="376">
        <f>+AE163</f>
        <v>0</v>
      </c>
      <c r="AF162" s="376">
        <f>+AF163</f>
        <v>0</v>
      </c>
      <c r="AG162" s="376">
        <f t="shared" si="116"/>
        <v>0</v>
      </c>
      <c r="AH162" s="376">
        <f>+AH163</f>
        <v>0</v>
      </c>
      <c r="AI162" s="376">
        <f>+AI163</f>
        <v>0</v>
      </c>
      <c r="AJ162" s="376">
        <f t="shared" si="117"/>
        <v>0</v>
      </c>
      <c r="AK162" s="376">
        <f>+AK163</f>
        <v>0</v>
      </c>
      <c r="AL162" s="376">
        <f>+AL163</f>
        <v>0</v>
      </c>
      <c r="AM162" s="376">
        <f t="shared" si="118"/>
        <v>0</v>
      </c>
      <c r="AN162" s="376">
        <f>+AN163</f>
        <v>0</v>
      </c>
      <c r="AO162" s="376">
        <f>+AO163</f>
        <v>0</v>
      </c>
      <c r="AP162" s="376">
        <f t="shared" si="119"/>
        <v>0</v>
      </c>
      <c r="AQ162" s="376">
        <f>+AQ163</f>
        <v>0</v>
      </c>
      <c r="AR162" s="376">
        <f>+AR163</f>
        <v>0</v>
      </c>
      <c r="AS162" s="376">
        <f t="shared" si="120"/>
        <v>0</v>
      </c>
      <c r="AT162" s="376"/>
      <c r="AU162" s="376"/>
      <c r="AV162" s="376"/>
      <c r="AW162" s="376"/>
      <c r="AX162" s="376"/>
      <c r="AY162" s="376"/>
      <c r="AZ162" s="376"/>
      <c r="BA162" s="376"/>
    </row>
    <row r="163" spans="1:53" ht="48" hidden="1">
      <c r="A163" s="255"/>
      <c r="B163" s="73" t="str">
        <f t="shared" si="126"/>
        <v>135200021002142</v>
      </c>
      <c r="C163" s="404">
        <v>2023</v>
      </c>
      <c r="D163" s="404">
        <v>20</v>
      </c>
      <c r="E163" s="404">
        <v>1</v>
      </c>
      <c r="F163" s="404">
        <v>3</v>
      </c>
      <c r="G163" s="404">
        <v>5</v>
      </c>
      <c r="H163" s="404">
        <v>2000</v>
      </c>
      <c r="I163" s="404">
        <v>2100</v>
      </c>
      <c r="J163" s="404">
        <v>214</v>
      </c>
      <c r="K163" s="404"/>
      <c r="L163" s="404">
        <v>2</v>
      </c>
      <c r="M163" s="381" t="s">
        <v>156</v>
      </c>
      <c r="N163" s="382">
        <f>+N164</f>
        <v>0</v>
      </c>
      <c r="O163" s="382">
        <f>+O164</f>
        <v>0</v>
      </c>
      <c r="P163" s="382">
        <f t="shared" si="129"/>
        <v>0</v>
      </c>
      <c r="Q163" s="383"/>
      <c r="R163" s="384"/>
      <c r="S163" s="384"/>
      <c r="T163" s="382">
        <f>+T164</f>
        <v>0</v>
      </c>
      <c r="U163" s="382">
        <f t="shared" si="153"/>
        <v>0</v>
      </c>
      <c r="V163" s="382">
        <f t="shared" si="153"/>
        <v>0</v>
      </c>
      <c r="W163" s="382">
        <f t="shared" si="153"/>
        <v>0</v>
      </c>
      <c r="X163" s="382">
        <f t="shared" si="153"/>
        <v>0</v>
      </c>
      <c r="Y163" s="382">
        <f t="shared" si="153"/>
        <v>0</v>
      </c>
      <c r="Z163" s="382">
        <f t="shared" si="153"/>
        <v>0</v>
      </c>
      <c r="AA163" s="382">
        <f t="shared" si="153"/>
        <v>0</v>
      </c>
      <c r="AB163" s="382">
        <f t="shared" si="153"/>
        <v>0</v>
      </c>
      <c r="AC163" s="382">
        <f t="shared" si="153"/>
        <v>0</v>
      </c>
      <c r="AD163" s="382">
        <f t="shared" si="115"/>
        <v>0</v>
      </c>
      <c r="AE163" s="382">
        <f>+AE164</f>
        <v>0</v>
      </c>
      <c r="AF163" s="382">
        <f>+AF164</f>
        <v>0</v>
      </c>
      <c r="AG163" s="382">
        <f t="shared" si="116"/>
        <v>0</v>
      </c>
      <c r="AH163" s="382">
        <f>+AH164</f>
        <v>0</v>
      </c>
      <c r="AI163" s="382">
        <f>+AI164</f>
        <v>0</v>
      </c>
      <c r="AJ163" s="382">
        <f t="shared" si="117"/>
        <v>0</v>
      </c>
      <c r="AK163" s="382">
        <f>+AK164</f>
        <v>0</v>
      </c>
      <c r="AL163" s="382">
        <f>+AL164</f>
        <v>0</v>
      </c>
      <c r="AM163" s="382">
        <f t="shared" si="118"/>
        <v>0</v>
      </c>
      <c r="AN163" s="382">
        <f>+AN164</f>
        <v>0</v>
      </c>
      <c r="AO163" s="382">
        <f>+AO164</f>
        <v>0</v>
      </c>
      <c r="AP163" s="382">
        <f t="shared" si="119"/>
        <v>0</v>
      </c>
      <c r="AQ163" s="382">
        <f>+AQ164</f>
        <v>0</v>
      </c>
      <c r="AR163" s="382">
        <f>+AR164</f>
        <v>0</v>
      </c>
      <c r="AS163" s="382">
        <f t="shared" si="120"/>
        <v>0</v>
      </c>
      <c r="AT163" s="382"/>
      <c r="AU163" s="382"/>
      <c r="AV163" s="382"/>
      <c r="AW163" s="382"/>
      <c r="AX163" s="382"/>
      <c r="AY163" s="382"/>
      <c r="AZ163" s="382"/>
      <c r="BA163" s="382"/>
    </row>
    <row r="164" spans="1:53" ht="46.5" hidden="1">
      <c r="A164" s="255"/>
      <c r="B164" s="73" t="str">
        <f t="shared" si="126"/>
        <v>1352000210021412</v>
      </c>
      <c r="C164" s="385">
        <v>2023</v>
      </c>
      <c r="D164" s="385">
        <v>20</v>
      </c>
      <c r="E164" s="385">
        <v>1</v>
      </c>
      <c r="F164" s="385">
        <v>3</v>
      </c>
      <c r="G164" s="385">
        <v>5</v>
      </c>
      <c r="H164" s="424">
        <v>2000</v>
      </c>
      <c r="I164" s="424">
        <v>2100</v>
      </c>
      <c r="J164" s="424">
        <v>214</v>
      </c>
      <c r="K164" s="386">
        <v>1</v>
      </c>
      <c r="L164" s="386">
        <v>2</v>
      </c>
      <c r="M164" s="408" t="s">
        <v>157</v>
      </c>
      <c r="N164" s="388">
        <f>IFERROR(VLOOKUP($B164,[5]OAX!$B$51:$S$1085,13,0),0)</f>
        <v>0</v>
      </c>
      <c r="O164" s="388">
        <f>IFERROR(VLOOKUP($B164,[5]OAX!$B$51:$S$1085,14,0),0)</f>
        <v>0</v>
      </c>
      <c r="P164" s="388">
        <f t="shared" si="129"/>
        <v>0</v>
      </c>
      <c r="Q164" s="409" t="s">
        <v>158</v>
      </c>
      <c r="R164" s="390">
        <f>IFERROR(VLOOKUP($B164,[5]OAX!$B$51:$S$1085,17,0),0)</f>
        <v>0</v>
      </c>
      <c r="S164" s="390">
        <f>IFERROR(VLOOKUP($B164,[5]OAX!$B$51:$S$1085,18,0),0)</f>
        <v>0</v>
      </c>
      <c r="T164" s="388">
        <v>0</v>
      </c>
      <c r="U164" s="388">
        <v>0</v>
      </c>
      <c r="V164" s="388">
        <v>0</v>
      </c>
      <c r="W164" s="388">
        <v>0</v>
      </c>
      <c r="X164" s="388">
        <v>0</v>
      </c>
      <c r="Y164" s="388">
        <v>0</v>
      </c>
      <c r="Z164" s="388">
        <v>0</v>
      </c>
      <c r="AA164" s="388">
        <v>0</v>
      </c>
      <c r="AB164" s="388">
        <f>N164+T164-X164</f>
        <v>0</v>
      </c>
      <c r="AC164" s="388">
        <f>O164+U164-Y164</f>
        <v>0</v>
      </c>
      <c r="AD164" s="388">
        <f t="shared" si="115"/>
        <v>0</v>
      </c>
      <c r="AE164" s="388">
        <v>0</v>
      </c>
      <c r="AF164" s="388">
        <v>0</v>
      </c>
      <c r="AG164" s="388">
        <f t="shared" si="116"/>
        <v>0</v>
      </c>
      <c r="AH164" s="388">
        <v>0</v>
      </c>
      <c r="AI164" s="388">
        <v>0</v>
      </c>
      <c r="AJ164" s="388">
        <f t="shared" si="117"/>
        <v>0</v>
      </c>
      <c r="AK164" s="388">
        <v>0</v>
      </c>
      <c r="AL164" s="388">
        <v>0</v>
      </c>
      <c r="AM164" s="388">
        <f t="shared" si="118"/>
        <v>0</v>
      </c>
      <c r="AN164" s="388">
        <v>0</v>
      </c>
      <c r="AO164" s="388">
        <v>0</v>
      </c>
      <c r="AP164" s="388">
        <f t="shared" si="119"/>
        <v>0</v>
      </c>
      <c r="AQ164" s="388">
        <f>AB164-AE164--AH164-AK164-AN164</f>
        <v>0</v>
      </c>
      <c r="AR164" s="388">
        <f>AC164-AF164--AI164-AL164-AO164</f>
        <v>0</v>
      </c>
      <c r="AS164" s="388">
        <f t="shared" si="120"/>
        <v>0</v>
      </c>
      <c r="AT164" s="388">
        <f>R164+V164-Z164</f>
        <v>0</v>
      </c>
      <c r="AU164" s="388">
        <f>S164+W164-AA164</f>
        <v>0</v>
      </c>
      <c r="AV164" s="388">
        <v>0</v>
      </c>
      <c r="AW164" s="388">
        <v>0</v>
      </c>
      <c r="AX164" s="388">
        <v>0</v>
      </c>
      <c r="AY164" s="388">
        <v>0</v>
      </c>
      <c r="AZ164" s="388">
        <f t="shared" si="133"/>
        <v>0</v>
      </c>
      <c r="BA164" s="388">
        <f t="shared" si="133"/>
        <v>0</v>
      </c>
    </row>
    <row r="165" spans="1:53" ht="24.75" hidden="1">
      <c r="A165" s="255"/>
      <c r="B165" s="73" t="str">
        <f t="shared" si="126"/>
        <v>135200025002</v>
      </c>
      <c r="C165" s="401">
        <v>2023</v>
      </c>
      <c r="D165" s="401">
        <v>20</v>
      </c>
      <c r="E165" s="401">
        <v>1</v>
      </c>
      <c r="F165" s="401">
        <v>3</v>
      </c>
      <c r="G165" s="401">
        <v>5</v>
      </c>
      <c r="H165" s="401">
        <v>2000</v>
      </c>
      <c r="I165" s="401">
        <v>2500</v>
      </c>
      <c r="J165" s="401"/>
      <c r="K165" s="401"/>
      <c r="L165" s="401">
        <v>2</v>
      </c>
      <c r="M165" s="375" t="s">
        <v>159</v>
      </c>
      <c r="N165" s="376">
        <f>+N166</f>
        <v>0</v>
      </c>
      <c r="O165" s="376">
        <f>+O166</f>
        <v>0</v>
      </c>
      <c r="P165" s="376">
        <f t="shared" si="129"/>
        <v>0</v>
      </c>
      <c r="Q165" s="377"/>
      <c r="R165" s="378"/>
      <c r="S165" s="378"/>
      <c r="T165" s="376">
        <f>+T166</f>
        <v>0</v>
      </c>
      <c r="U165" s="376">
        <f t="shared" ref="U165:AC165" si="154">+U166</f>
        <v>0</v>
      </c>
      <c r="V165" s="376">
        <f t="shared" si="154"/>
        <v>0</v>
      </c>
      <c r="W165" s="376">
        <f t="shared" si="154"/>
        <v>0</v>
      </c>
      <c r="X165" s="376">
        <f t="shared" si="154"/>
        <v>0</v>
      </c>
      <c r="Y165" s="376">
        <f t="shared" si="154"/>
        <v>0</v>
      </c>
      <c r="Z165" s="376">
        <f t="shared" si="154"/>
        <v>0</v>
      </c>
      <c r="AA165" s="376">
        <f t="shared" si="154"/>
        <v>0</v>
      </c>
      <c r="AB165" s="376">
        <f t="shared" si="154"/>
        <v>0</v>
      </c>
      <c r="AC165" s="376">
        <f t="shared" si="154"/>
        <v>0</v>
      </c>
      <c r="AD165" s="376">
        <f t="shared" si="115"/>
        <v>0</v>
      </c>
      <c r="AE165" s="376">
        <f>+AE166</f>
        <v>0</v>
      </c>
      <c r="AF165" s="376">
        <f>+AF166</f>
        <v>0</v>
      </c>
      <c r="AG165" s="376">
        <f t="shared" si="116"/>
        <v>0</v>
      </c>
      <c r="AH165" s="376">
        <f>+AH166</f>
        <v>0</v>
      </c>
      <c r="AI165" s="376">
        <f>+AI166</f>
        <v>0</v>
      </c>
      <c r="AJ165" s="376">
        <f t="shared" si="117"/>
        <v>0</v>
      </c>
      <c r="AK165" s="376">
        <f>+AK166</f>
        <v>0</v>
      </c>
      <c r="AL165" s="376">
        <f>+AL166</f>
        <v>0</v>
      </c>
      <c r="AM165" s="376">
        <f t="shared" si="118"/>
        <v>0</v>
      </c>
      <c r="AN165" s="376">
        <f>+AN166</f>
        <v>0</v>
      </c>
      <c r="AO165" s="376">
        <f>+AO166</f>
        <v>0</v>
      </c>
      <c r="AP165" s="376">
        <f t="shared" si="119"/>
        <v>0</v>
      </c>
      <c r="AQ165" s="376">
        <f>+AQ166</f>
        <v>0</v>
      </c>
      <c r="AR165" s="376">
        <f>+AR166</f>
        <v>0</v>
      </c>
      <c r="AS165" s="376">
        <f t="shared" si="120"/>
        <v>0</v>
      </c>
      <c r="AT165" s="376"/>
      <c r="AU165" s="376"/>
      <c r="AV165" s="376"/>
      <c r="AW165" s="376"/>
      <c r="AX165" s="376"/>
      <c r="AY165" s="376"/>
      <c r="AZ165" s="376"/>
      <c r="BA165" s="376"/>
    </row>
    <row r="166" spans="1:53" ht="24.75" hidden="1">
      <c r="A166" s="255"/>
      <c r="B166" s="73" t="str">
        <f t="shared" si="126"/>
        <v>135200025002542</v>
      </c>
      <c r="C166" s="404">
        <v>2023</v>
      </c>
      <c r="D166" s="404">
        <v>20</v>
      </c>
      <c r="E166" s="404">
        <v>1</v>
      </c>
      <c r="F166" s="404">
        <v>3</v>
      </c>
      <c r="G166" s="404">
        <v>5</v>
      </c>
      <c r="H166" s="404">
        <v>2000</v>
      </c>
      <c r="I166" s="404">
        <v>2500</v>
      </c>
      <c r="J166" s="404">
        <v>254</v>
      </c>
      <c r="K166" s="404"/>
      <c r="L166" s="404">
        <v>2</v>
      </c>
      <c r="M166" s="381" t="s">
        <v>160</v>
      </c>
      <c r="N166" s="382">
        <f>SUM(N167:N168)</f>
        <v>0</v>
      </c>
      <c r="O166" s="382">
        <f>SUM(O167:O168)</f>
        <v>0</v>
      </c>
      <c r="P166" s="382">
        <f t="shared" si="129"/>
        <v>0</v>
      </c>
      <c r="Q166" s="383"/>
      <c r="R166" s="384"/>
      <c r="S166" s="384"/>
      <c r="T166" s="382">
        <f>SUM(T167:T168)</f>
        <v>0</v>
      </c>
      <c r="U166" s="382">
        <f t="shared" ref="U166:AC166" si="155">SUM(U167:U168)</f>
        <v>0</v>
      </c>
      <c r="V166" s="382">
        <f t="shared" si="155"/>
        <v>0</v>
      </c>
      <c r="W166" s="382">
        <f t="shared" si="155"/>
        <v>0</v>
      </c>
      <c r="X166" s="382">
        <f t="shared" si="155"/>
        <v>0</v>
      </c>
      <c r="Y166" s="382">
        <f t="shared" si="155"/>
        <v>0</v>
      </c>
      <c r="Z166" s="382">
        <f t="shared" si="155"/>
        <v>0</v>
      </c>
      <c r="AA166" s="382">
        <f t="shared" si="155"/>
        <v>0</v>
      </c>
      <c r="AB166" s="382">
        <f t="shared" si="155"/>
        <v>0</v>
      </c>
      <c r="AC166" s="382">
        <f t="shared" si="155"/>
        <v>0</v>
      </c>
      <c r="AD166" s="382">
        <f t="shared" si="115"/>
        <v>0</v>
      </c>
      <c r="AE166" s="382">
        <f>SUM(AE167:AE168)</f>
        <v>0</v>
      </c>
      <c r="AF166" s="382">
        <f>SUM(AF167:AF168)</f>
        <v>0</v>
      </c>
      <c r="AG166" s="382">
        <f t="shared" si="116"/>
        <v>0</v>
      </c>
      <c r="AH166" s="382">
        <f>SUM(AH167:AH168)</f>
        <v>0</v>
      </c>
      <c r="AI166" s="382">
        <f>SUM(AI167:AI168)</f>
        <v>0</v>
      </c>
      <c r="AJ166" s="382">
        <f t="shared" si="117"/>
        <v>0</v>
      </c>
      <c r="AK166" s="382">
        <f>SUM(AK167:AK168)</f>
        <v>0</v>
      </c>
      <c r="AL166" s="382">
        <f>SUM(AL167:AL168)</f>
        <v>0</v>
      </c>
      <c r="AM166" s="382">
        <f t="shared" si="118"/>
        <v>0</v>
      </c>
      <c r="AN166" s="382">
        <f>SUM(AN167:AN168)</f>
        <v>0</v>
      </c>
      <c r="AO166" s="382">
        <f>SUM(AO167:AO168)</f>
        <v>0</v>
      </c>
      <c r="AP166" s="382">
        <f t="shared" si="119"/>
        <v>0</v>
      </c>
      <c r="AQ166" s="382">
        <f>SUM(AQ167:AQ168)</f>
        <v>0</v>
      </c>
      <c r="AR166" s="382">
        <f>SUM(AR167:AR168)</f>
        <v>0</v>
      </c>
      <c r="AS166" s="382">
        <f t="shared" si="120"/>
        <v>0</v>
      </c>
      <c r="AT166" s="382"/>
      <c r="AU166" s="382"/>
      <c r="AV166" s="382"/>
      <c r="AW166" s="382"/>
      <c r="AX166" s="382"/>
      <c r="AY166" s="382"/>
      <c r="AZ166" s="382"/>
      <c r="BA166" s="382"/>
    </row>
    <row r="167" spans="1:53" ht="24.75" hidden="1">
      <c r="A167" s="255"/>
      <c r="B167" s="73" t="str">
        <f t="shared" si="126"/>
        <v>1352000250025412</v>
      </c>
      <c r="C167" s="385">
        <v>2023</v>
      </c>
      <c r="D167" s="385">
        <v>20</v>
      </c>
      <c r="E167" s="385">
        <v>1</v>
      </c>
      <c r="F167" s="385">
        <v>3</v>
      </c>
      <c r="G167" s="385">
        <v>5</v>
      </c>
      <c r="H167" s="424">
        <v>2000</v>
      </c>
      <c r="I167" s="424">
        <v>2500</v>
      </c>
      <c r="J167" s="424">
        <v>254</v>
      </c>
      <c r="K167" s="386">
        <v>1</v>
      </c>
      <c r="L167" s="386">
        <v>2</v>
      </c>
      <c r="M167" s="408" t="s">
        <v>161</v>
      </c>
      <c r="N167" s="388">
        <f>IFERROR(VLOOKUP($B167,[5]OAX!$B$51:$S$1085,13,0),0)</f>
        <v>0</v>
      </c>
      <c r="O167" s="388">
        <f>IFERROR(VLOOKUP($B167,[5]OAX!$B$51:$S$1085,14,0),0)</f>
        <v>0</v>
      </c>
      <c r="P167" s="388">
        <f t="shared" si="129"/>
        <v>0</v>
      </c>
      <c r="Q167" s="409" t="s">
        <v>162</v>
      </c>
      <c r="R167" s="390">
        <f>IFERROR(VLOOKUP($B167,[5]OAX!$B$51:$S$1085,17,0),0)</f>
        <v>0</v>
      </c>
      <c r="S167" s="390">
        <f>IFERROR(VLOOKUP($B167,[5]OAX!$B$51:$S$1085,18,0),0)</f>
        <v>0</v>
      </c>
      <c r="T167" s="388">
        <v>0</v>
      </c>
      <c r="U167" s="388">
        <v>0</v>
      </c>
      <c r="V167" s="388">
        <v>0</v>
      </c>
      <c r="W167" s="388">
        <v>0</v>
      </c>
      <c r="X167" s="388">
        <v>0</v>
      </c>
      <c r="Y167" s="388">
        <v>0</v>
      </c>
      <c r="Z167" s="388">
        <v>0</v>
      </c>
      <c r="AA167" s="388">
        <v>0</v>
      </c>
      <c r="AB167" s="388">
        <f>N167+T167-X167</f>
        <v>0</v>
      </c>
      <c r="AC167" s="388">
        <f>O167+U167-Y167</f>
        <v>0</v>
      </c>
      <c r="AD167" s="388">
        <f t="shared" si="115"/>
        <v>0</v>
      </c>
      <c r="AE167" s="388">
        <v>0</v>
      </c>
      <c r="AF167" s="388">
        <v>0</v>
      </c>
      <c r="AG167" s="388">
        <f t="shared" si="116"/>
        <v>0</v>
      </c>
      <c r="AH167" s="388">
        <v>0</v>
      </c>
      <c r="AI167" s="388">
        <v>0</v>
      </c>
      <c r="AJ167" s="388">
        <f t="shared" si="117"/>
        <v>0</v>
      </c>
      <c r="AK167" s="388">
        <v>0</v>
      </c>
      <c r="AL167" s="388">
        <v>0</v>
      </c>
      <c r="AM167" s="388">
        <f t="shared" si="118"/>
        <v>0</v>
      </c>
      <c r="AN167" s="388">
        <v>0</v>
      </c>
      <c r="AO167" s="388">
        <v>0</v>
      </c>
      <c r="AP167" s="388">
        <f t="shared" si="119"/>
        <v>0</v>
      </c>
      <c r="AQ167" s="388">
        <f>AB167-AE167--AH167-AK167-AN167</f>
        <v>0</v>
      </c>
      <c r="AR167" s="388">
        <f>AC167-AF167--AI167-AL167-AO167</f>
        <v>0</v>
      </c>
      <c r="AS167" s="388">
        <f t="shared" si="120"/>
        <v>0</v>
      </c>
      <c r="AT167" s="388">
        <f>R167+V167-Z167</f>
        <v>0</v>
      </c>
      <c r="AU167" s="388">
        <f>S167+W167-AA167</f>
        <v>0</v>
      </c>
      <c r="AV167" s="388">
        <v>0</v>
      </c>
      <c r="AW167" s="388">
        <v>0</v>
      </c>
      <c r="AX167" s="388">
        <v>0</v>
      </c>
      <c r="AY167" s="388">
        <v>0</v>
      </c>
      <c r="AZ167" s="388">
        <f t="shared" si="133"/>
        <v>0</v>
      </c>
      <c r="BA167" s="388">
        <f t="shared" si="133"/>
        <v>0</v>
      </c>
    </row>
    <row r="168" spans="1:53" ht="24.75" hidden="1">
      <c r="A168" s="255"/>
      <c r="B168" s="73" t="str">
        <f t="shared" si="126"/>
        <v>1352000250025422</v>
      </c>
      <c r="C168" s="385">
        <v>2023</v>
      </c>
      <c r="D168" s="385">
        <v>20</v>
      </c>
      <c r="E168" s="385">
        <v>1</v>
      </c>
      <c r="F168" s="385">
        <v>3</v>
      </c>
      <c r="G168" s="385">
        <v>5</v>
      </c>
      <c r="H168" s="424">
        <v>2000</v>
      </c>
      <c r="I168" s="424">
        <v>2500</v>
      </c>
      <c r="J168" s="424">
        <v>254</v>
      </c>
      <c r="K168" s="386">
        <v>2</v>
      </c>
      <c r="L168" s="386">
        <v>2</v>
      </c>
      <c r="M168" s="408" t="s">
        <v>163</v>
      </c>
      <c r="N168" s="388">
        <f>IFERROR(VLOOKUP($B168,[5]OAX!$B$51:$S$1085,13,0),0)</f>
        <v>0</v>
      </c>
      <c r="O168" s="388">
        <f>IFERROR(VLOOKUP($B168,[5]OAX!$B$51:$S$1085,14,0),0)</f>
        <v>0</v>
      </c>
      <c r="P168" s="388">
        <f t="shared" si="129"/>
        <v>0</v>
      </c>
      <c r="Q168" s="409" t="s">
        <v>59</v>
      </c>
      <c r="R168" s="390">
        <f>IFERROR(VLOOKUP($B168,[5]OAX!$B$51:$S$1085,17,0),0)</f>
        <v>0</v>
      </c>
      <c r="S168" s="390">
        <f>IFERROR(VLOOKUP($B168,[5]OAX!$B$51:$S$1085,18,0),0)</f>
        <v>0</v>
      </c>
      <c r="T168" s="388">
        <v>0</v>
      </c>
      <c r="U168" s="388">
        <v>0</v>
      </c>
      <c r="V168" s="388">
        <v>0</v>
      </c>
      <c r="W168" s="388">
        <v>0</v>
      </c>
      <c r="X168" s="388">
        <v>0</v>
      </c>
      <c r="Y168" s="388">
        <v>0</v>
      </c>
      <c r="Z168" s="388">
        <v>0</v>
      </c>
      <c r="AA168" s="388">
        <v>0</v>
      </c>
      <c r="AB168" s="388">
        <f>N168+T168-X168</f>
        <v>0</v>
      </c>
      <c r="AC168" s="388">
        <f>O168+U168-Y168</f>
        <v>0</v>
      </c>
      <c r="AD168" s="388">
        <f t="shared" si="115"/>
        <v>0</v>
      </c>
      <c r="AE168" s="388">
        <v>0</v>
      </c>
      <c r="AF168" s="388">
        <v>0</v>
      </c>
      <c r="AG168" s="388">
        <f t="shared" si="116"/>
        <v>0</v>
      </c>
      <c r="AH168" s="388">
        <v>0</v>
      </c>
      <c r="AI168" s="388">
        <v>0</v>
      </c>
      <c r="AJ168" s="388">
        <f t="shared" si="117"/>
        <v>0</v>
      </c>
      <c r="AK168" s="388">
        <v>0</v>
      </c>
      <c r="AL168" s="388">
        <v>0</v>
      </c>
      <c r="AM168" s="388">
        <f t="shared" si="118"/>
        <v>0</v>
      </c>
      <c r="AN168" s="388">
        <v>0</v>
      </c>
      <c r="AO168" s="388">
        <v>0</v>
      </c>
      <c r="AP168" s="388">
        <f t="shared" si="119"/>
        <v>0</v>
      </c>
      <c r="AQ168" s="388">
        <f>AB168-AE168--AH168-AK168-AN168</f>
        <v>0</v>
      </c>
      <c r="AR168" s="388">
        <f>AC168-AF168--AI168-AL168-AO168</f>
        <v>0</v>
      </c>
      <c r="AS168" s="388">
        <f t="shared" si="120"/>
        <v>0</v>
      </c>
      <c r="AT168" s="388">
        <f>R168+V168-Z168</f>
        <v>0</v>
      </c>
      <c r="AU168" s="388">
        <f>S168+W168-AA168</f>
        <v>0</v>
      </c>
      <c r="AV168" s="388">
        <v>0</v>
      </c>
      <c r="AW168" s="388">
        <v>0</v>
      </c>
      <c r="AX168" s="388">
        <v>0</v>
      </c>
      <c r="AY168" s="388">
        <v>0</v>
      </c>
      <c r="AZ168" s="388">
        <f t="shared" si="133"/>
        <v>0</v>
      </c>
      <c r="BA168" s="388">
        <f t="shared" si="133"/>
        <v>0</v>
      </c>
    </row>
    <row r="169" spans="1:53" ht="24.75">
      <c r="A169" s="255"/>
      <c r="B169" s="73" t="str">
        <f t="shared" si="126"/>
        <v>135200028002</v>
      </c>
      <c r="C169" s="401">
        <v>2023</v>
      </c>
      <c r="D169" s="401">
        <v>20</v>
      </c>
      <c r="E169" s="401">
        <v>1</v>
      </c>
      <c r="F169" s="401">
        <v>3</v>
      </c>
      <c r="G169" s="401">
        <v>5</v>
      </c>
      <c r="H169" s="401">
        <v>2000</v>
      </c>
      <c r="I169" s="401">
        <v>2800</v>
      </c>
      <c r="J169" s="401"/>
      <c r="K169" s="401"/>
      <c r="L169" s="401">
        <v>2</v>
      </c>
      <c r="M169" s="375" t="s">
        <v>62</v>
      </c>
      <c r="N169" s="376">
        <f>+N170</f>
        <v>120000</v>
      </c>
      <c r="O169" s="376">
        <f>+O170</f>
        <v>0</v>
      </c>
      <c r="P169" s="376">
        <f t="shared" si="129"/>
        <v>120000</v>
      </c>
      <c r="Q169" s="377"/>
      <c r="R169" s="378"/>
      <c r="S169" s="378"/>
      <c r="T169" s="376">
        <f>+T170</f>
        <v>0</v>
      </c>
      <c r="U169" s="376">
        <f t="shared" ref="U169:AC169" si="156">+U170</f>
        <v>0</v>
      </c>
      <c r="V169" s="376">
        <f t="shared" si="156"/>
        <v>0</v>
      </c>
      <c r="W169" s="376">
        <f t="shared" si="156"/>
        <v>0</v>
      </c>
      <c r="X169" s="376">
        <f t="shared" si="156"/>
        <v>0</v>
      </c>
      <c r="Y169" s="376">
        <f t="shared" si="156"/>
        <v>0</v>
      </c>
      <c r="Z169" s="376">
        <f t="shared" si="156"/>
        <v>0</v>
      </c>
      <c r="AA169" s="376">
        <f t="shared" si="156"/>
        <v>0</v>
      </c>
      <c r="AB169" s="376">
        <f t="shared" si="156"/>
        <v>120000</v>
      </c>
      <c r="AC169" s="376">
        <f t="shared" si="156"/>
        <v>0</v>
      </c>
      <c r="AD169" s="376">
        <f t="shared" si="115"/>
        <v>120000</v>
      </c>
      <c r="AE169" s="376">
        <f>+AE170</f>
        <v>117624</v>
      </c>
      <c r="AF169" s="376">
        <f>+AF170</f>
        <v>0</v>
      </c>
      <c r="AG169" s="376">
        <f t="shared" si="116"/>
        <v>117624</v>
      </c>
      <c r="AH169" s="376">
        <f>+AH170</f>
        <v>0</v>
      </c>
      <c r="AI169" s="376">
        <f>+AI170</f>
        <v>0</v>
      </c>
      <c r="AJ169" s="376">
        <f t="shared" si="117"/>
        <v>0</v>
      </c>
      <c r="AK169" s="376">
        <f>+AK170</f>
        <v>0</v>
      </c>
      <c r="AL169" s="376">
        <f>+AL170</f>
        <v>0</v>
      </c>
      <c r="AM169" s="376">
        <f t="shared" si="118"/>
        <v>0</v>
      </c>
      <c r="AN169" s="376">
        <f>+AN170</f>
        <v>0</v>
      </c>
      <c r="AO169" s="376">
        <f>+AO170</f>
        <v>0</v>
      </c>
      <c r="AP169" s="376">
        <f t="shared" si="119"/>
        <v>0</v>
      </c>
      <c r="AQ169" s="376">
        <f>+AQ170</f>
        <v>2376</v>
      </c>
      <c r="AR169" s="376">
        <f>+AR170</f>
        <v>0</v>
      </c>
      <c r="AS169" s="376">
        <f t="shared" si="120"/>
        <v>2376</v>
      </c>
      <c r="AT169" s="376"/>
      <c r="AU169" s="376"/>
      <c r="AV169" s="376"/>
      <c r="AW169" s="376"/>
      <c r="AX169" s="376"/>
      <c r="AY169" s="376"/>
      <c r="AZ169" s="376"/>
      <c r="BA169" s="376"/>
    </row>
    <row r="170" spans="1:53" ht="24.75">
      <c r="A170" s="255"/>
      <c r="B170" s="73" t="str">
        <f t="shared" si="126"/>
        <v>135200028002832</v>
      </c>
      <c r="C170" s="404">
        <v>2023</v>
      </c>
      <c r="D170" s="404">
        <v>20</v>
      </c>
      <c r="E170" s="404">
        <v>1</v>
      </c>
      <c r="F170" s="404">
        <v>3</v>
      </c>
      <c r="G170" s="404">
        <v>5</v>
      </c>
      <c r="H170" s="404">
        <v>2000</v>
      </c>
      <c r="I170" s="404">
        <v>2800</v>
      </c>
      <c r="J170" s="404">
        <v>283</v>
      </c>
      <c r="K170" s="404"/>
      <c r="L170" s="404">
        <v>2</v>
      </c>
      <c r="M170" s="381" t="s">
        <v>63</v>
      </c>
      <c r="N170" s="382">
        <f>SUM(N171:N172)</f>
        <v>120000</v>
      </c>
      <c r="O170" s="382">
        <f>SUM(O171:O172)</f>
        <v>0</v>
      </c>
      <c r="P170" s="382">
        <f t="shared" si="129"/>
        <v>120000</v>
      </c>
      <c r="Q170" s="383"/>
      <c r="R170" s="384"/>
      <c r="S170" s="384"/>
      <c r="T170" s="382">
        <f>SUM(T171:T172)</f>
        <v>0</v>
      </c>
      <c r="U170" s="382">
        <f t="shared" ref="U170:AC170" si="157">SUM(U171:U172)</f>
        <v>0</v>
      </c>
      <c r="V170" s="382">
        <f t="shared" si="157"/>
        <v>0</v>
      </c>
      <c r="W170" s="382">
        <f t="shared" si="157"/>
        <v>0</v>
      </c>
      <c r="X170" s="382">
        <f t="shared" si="157"/>
        <v>0</v>
      </c>
      <c r="Y170" s="382">
        <f t="shared" si="157"/>
        <v>0</v>
      </c>
      <c r="Z170" s="382">
        <f t="shared" si="157"/>
        <v>0</v>
      </c>
      <c r="AA170" s="382">
        <f t="shared" si="157"/>
        <v>0</v>
      </c>
      <c r="AB170" s="382">
        <f t="shared" si="157"/>
        <v>120000</v>
      </c>
      <c r="AC170" s="382">
        <f t="shared" si="157"/>
        <v>0</v>
      </c>
      <c r="AD170" s="382">
        <f t="shared" si="115"/>
        <v>120000</v>
      </c>
      <c r="AE170" s="382">
        <f>SUM(AE171:AE172)</f>
        <v>117624</v>
      </c>
      <c r="AF170" s="382">
        <f>SUM(AF171:AF172)</f>
        <v>0</v>
      </c>
      <c r="AG170" s="382">
        <f t="shared" si="116"/>
        <v>117624</v>
      </c>
      <c r="AH170" s="382">
        <f>SUM(AH171:AH172)</f>
        <v>0</v>
      </c>
      <c r="AI170" s="382">
        <f>SUM(AI171:AI172)</f>
        <v>0</v>
      </c>
      <c r="AJ170" s="382">
        <f t="shared" si="117"/>
        <v>0</v>
      </c>
      <c r="AK170" s="382">
        <f>SUM(AK171:AK172)</f>
        <v>0</v>
      </c>
      <c r="AL170" s="382">
        <f>SUM(AL171:AL172)</f>
        <v>0</v>
      </c>
      <c r="AM170" s="382">
        <f t="shared" si="118"/>
        <v>0</v>
      </c>
      <c r="AN170" s="382">
        <f>SUM(AN171:AN172)</f>
        <v>0</v>
      </c>
      <c r="AO170" s="382">
        <f>SUM(AO171:AO172)</f>
        <v>0</v>
      </c>
      <c r="AP170" s="382">
        <f t="shared" si="119"/>
        <v>0</v>
      </c>
      <c r="AQ170" s="382">
        <f>SUM(AQ171:AQ172)</f>
        <v>2376</v>
      </c>
      <c r="AR170" s="382">
        <f>SUM(AR171:AR172)</f>
        <v>0</v>
      </c>
      <c r="AS170" s="382">
        <f t="shared" si="120"/>
        <v>2376</v>
      </c>
      <c r="AT170" s="382"/>
      <c r="AU170" s="382"/>
      <c r="AV170" s="382"/>
      <c r="AW170" s="382"/>
      <c r="AX170" s="382"/>
      <c r="AY170" s="382"/>
      <c r="AZ170" s="382"/>
      <c r="BA170" s="382"/>
    </row>
    <row r="171" spans="1:53" ht="24.75">
      <c r="A171" s="255"/>
      <c r="B171" s="73" t="str">
        <f t="shared" si="126"/>
        <v>1352000280028312</v>
      </c>
      <c r="C171" s="385">
        <v>2023</v>
      </c>
      <c r="D171" s="385">
        <v>20</v>
      </c>
      <c r="E171" s="385">
        <v>1</v>
      </c>
      <c r="F171" s="385">
        <v>3</v>
      </c>
      <c r="G171" s="385">
        <v>5</v>
      </c>
      <c r="H171" s="424">
        <v>2000</v>
      </c>
      <c r="I171" s="424">
        <v>2800</v>
      </c>
      <c r="J171" s="424">
        <v>283</v>
      </c>
      <c r="K171" s="386">
        <v>1</v>
      </c>
      <c r="L171" s="386">
        <v>2</v>
      </c>
      <c r="M171" s="408" t="s">
        <v>164</v>
      </c>
      <c r="N171" s="388">
        <f>IFERROR(VLOOKUP($B171,[5]OAX!$B$51:$S$1085,13,0),0)</f>
        <v>120000</v>
      </c>
      <c r="O171" s="388">
        <f>IFERROR(VLOOKUP($B171,[5]OAX!$B$51:$S$1085,14,0),0)</f>
        <v>0</v>
      </c>
      <c r="P171" s="388">
        <f t="shared" si="129"/>
        <v>120000</v>
      </c>
      <c r="Q171" s="409" t="s">
        <v>59</v>
      </c>
      <c r="R171" s="390">
        <f>IFERROR(VLOOKUP($B171,[5]OAX!$B$51:$S$1085,17,0),0)</f>
        <v>8</v>
      </c>
      <c r="S171" s="390">
        <f>IFERROR(VLOOKUP($B171,[5]OAX!$B$51:$S$1085,18,0),0)</f>
        <v>0</v>
      </c>
      <c r="T171" s="388">
        <v>0</v>
      </c>
      <c r="U171" s="388">
        <v>0</v>
      </c>
      <c r="V171" s="388">
        <v>0</v>
      </c>
      <c r="W171" s="388">
        <v>0</v>
      </c>
      <c r="X171" s="388">
        <v>0</v>
      </c>
      <c r="Y171" s="388">
        <v>0</v>
      </c>
      <c r="Z171" s="388">
        <v>0</v>
      </c>
      <c r="AA171" s="388">
        <v>0</v>
      </c>
      <c r="AB171" s="388">
        <f>N171+T171-X171</f>
        <v>120000</v>
      </c>
      <c r="AC171" s="388">
        <f>O171+U171-Y171</f>
        <v>0</v>
      </c>
      <c r="AD171" s="388">
        <f t="shared" si="115"/>
        <v>120000</v>
      </c>
      <c r="AE171" s="388">
        <v>117624</v>
      </c>
      <c r="AF171" s="388">
        <v>0</v>
      </c>
      <c r="AG171" s="388">
        <f t="shared" si="116"/>
        <v>117624</v>
      </c>
      <c r="AH171" s="388">
        <v>0</v>
      </c>
      <c r="AI171" s="388">
        <v>0</v>
      </c>
      <c r="AJ171" s="388">
        <f t="shared" si="117"/>
        <v>0</v>
      </c>
      <c r="AK171" s="388">
        <v>0</v>
      </c>
      <c r="AL171" s="388">
        <v>0</v>
      </c>
      <c r="AM171" s="388">
        <f t="shared" si="118"/>
        <v>0</v>
      </c>
      <c r="AN171" s="388">
        <v>0</v>
      </c>
      <c r="AO171" s="388">
        <v>0</v>
      </c>
      <c r="AP171" s="388">
        <f t="shared" si="119"/>
        <v>0</v>
      </c>
      <c r="AQ171" s="388">
        <f>AB171-AE171--AH171-AK171-AN171</f>
        <v>2376</v>
      </c>
      <c r="AR171" s="388">
        <f>AC171-AF171--AI171-AL171-AO171</f>
        <v>0</v>
      </c>
      <c r="AS171" s="388">
        <f t="shared" si="120"/>
        <v>2376</v>
      </c>
      <c r="AT171" s="388">
        <f>R171+V171-Z171</f>
        <v>8</v>
      </c>
      <c r="AU171" s="388">
        <f>S171+W171-AA171</f>
        <v>0</v>
      </c>
      <c r="AV171" s="388">
        <v>8</v>
      </c>
      <c r="AW171" s="388">
        <v>0</v>
      </c>
      <c r="AX171" s="388">
        <v>0</v>
      </c>
      <c r="AY171" s="388">
        <v>0</v>
      </c>
      <c r="AZ171" s="388">
        <f t="shared" si="133"/>
        <v>0</v>
      </c>
      <c r="BA171" s="388">
        <f t="shared" si="133"/>
        <v>0</v>
      </c>
    </row>
    <row r="172" spans="1:53" ht="24.75" hidden="1">
      <c r="A172" s="255"/>
      <c r="B172" s="73" t="str">
        <f t="shared" si="126"/>
        <v>1352000280028322</v>
      </c>
      <c r="C172" s="385">
        <v>2023</v>
      </c>
      <c r="D172" s="385">
        <v>20</v>
      </c>
      <c r="E172" s="385">
        <v>1</v>
      </c>
      <c r="F172" s="385">
        <v>3</v>
      </c>
      <c r="G172" s="385">
        <v>5</v>
      </c>
      <c r="H172" s="424">
        <v>2000</v>
      </c>
      <c r="I172" s="424">
        <v>2800</v>
      </c>
      <c r="J172" s="424">
        <v>283</v>
      </c>
      <c r="K172" s="386">
        <v>2</v>
      </c>
      <c r="L172" s="386">
        <v>2</v>
      </c>
      <c r="M172" s="408" t="s">
        <v>165</v>
      </c>
      <c r="N172" s="388">
        <f>IFERROR(VLOOKUP($B172,[5]OAX!$B$51:$S$1085,13,0),0)</f>
        <v>0</v>
      </c>
      <c r="O172" s="388">
        <f>IFERROR(VLOOKUP($B172,[5]OAX!$B$51:$S$1085,14,0),0)</f>
        <v>0</v>
      </c>
      <c r="P172" s="388">
        <f t="shared" si="129"/>
        <v>0</v>
      </c>
      <c r="Q172" s="409" t="s">
        <v>162</v>
      </c>
      <c r="R172" s="390">
        <f>IFERROR(VLOOKUP($B172,[5]OAX!$B$51:$S$1085,17,0),0)</f>
        <v>0</v>
      </c>
      <c r="S172" s="390">
        <f>IFERROR(VLOOKUP($B172,[5]OAX!$B$51:$S$1085,18,0),0)</f>
        <v>0</v>
      </c>
      <c r="T172" s="388">
        <v>0</v>
      </c>
      <c r="U172" s="388">
        <v>0</v>
      </c>
      <c r="V172" s="388">
        <v>0</v>
      </c>
      <c r="W172" s="388">
        <v>0</v>
      </c>
      <c r="X172" s="388">
        <v>0</v>
      </c>
      <c r="Y172" s="388">
        <v>0</v>
      </c>
      <c r="Z172" s="388">
        <v>0</v>
      </c>
      <c r="AA172" s="388">
        <v>0</v>
      </c>
      <c r="AB172" s="388">
        <f>N172+T172-X172</f>
        <v>0</v>
      </c>
      <c r="AC172" s="388">
        <f>O172+U172-Y172</f>
        <v>0</v>
      </c>
      <c r="AD172" s="388">
        <f t="shared" si="115"/>
        <v>0</v>
      </c>
      <c r="AE172" s="388">
        <v>0</v>
      </c>
      <c r="AF172" s="388">
        <v>0</v>
      </c>
      <c r="AG172" s="388">
        <f t="shared" si="116"/>
        <v>0</v>
      </c>
      <c r="AH172" s="388">
        <v>0</v>
      </c>
      <c r="AI172" s="388">
        <v>0</v>
      </c>
      <c r="AJ172" s="388">
        <f t="shared" si="117"/>
        <v>0</v>
      </c>
      <c r="AK172" s="388">
        <v>0</v>
      </c>
      <c r="AL172" s="388">
        <v>0</v>
      </c>
      <c r="AM172" s="388">
        <f t="shared" si="118"/>
        <v>0</v>
      </c>
      <c r="AN172" s="388">
        <v>0</v>
      </c>
      <c r="AO172" s="388">
        <v>0</v>
      </c>
      <c r="AP172" s="388">
        <f t="shared" si="119"/>
        <v>0</v>
      </c>
      <c r="AQ172" s="388">
        <f>AB172-AE172--AH172-AK172-AN172</f>
        <v>0</v>
      </c>
      <c r="AR172" s="388">
        <f>AC172-AF172--AI172-AL172-AO172</f>
        <v>0</v>
      </c>
      <c r="AS172" s="388">
        <f t="shared" si="120"/>
        <v>0</v>
      </c>
      <c r="AT172" s="388">
        <f>R172+V172-Z172</f>
        <v>0</v>
      </c>
      <c r="AU172" s="388">
        <f>S172+W172-AA172</f>
        <v>0</v>
      </c>
      <c r="AV172" s="388">
        <v>0</v>
      </c>
      <c r="AW172" s="388">
        <v>0</v>
      </c>
      <c r="AX172" s="388">
        <v>0</v>
      </c>
      <c r="AY172" s="388">
        <v>0</v>
      </c>
      <c r="AZ172" s="388">
        <f t="shared" si="133"/>
        <v>0</v>
      </c>
      <c r="BA172" s="388">
        <f t="shared" si="133"/>
        <v>0</v>
      </c>
    </row>
    <row r="173" spans="1:53" ht="24.75" hidden="1">
      <c r="A173" s="255"/>
      <c r="B173" s="73" t="str">
        <f t="shared" si="126"/>
        <v>13530002</v>
      </c>
      <c r="C173" s="400">
        <v>2023</v>
      </c>
      <c r="D173" s="400">
        <v>20</v>
      </c>
      <c r="E173" s="400">
        <v>1</v>
      </c>
      <c r="F173" s="400">
        <v>3</v>
      </c>
      <c r="G173" s="400">
        <v>5</v>
      </c>
      <c r="H173" s="400">
        <v>3000</v>
      </c>
      <c r="I173" s="400"/>
      <c r="J173" s="400"/>
      <c r="K173" s="400"/>
      <c r="L173" s="400">
        <v>2</v>
      </c>
      <c r="M173" s="369" t="s">
        <v>71</v>
      </c>
      <c r="N173" s="370">
        <f>+N174+N180</f>
        <v>0</v>
      </c>
      <c r="O173" s="370">
        <f>+O174+O180</f>
        <v>0</v>
      </c>
      <c r="P173" s="370">
        <f t="shared" si="129"/>
        <v>0</v>
      </c>
      <c r="Q173" s="371"/>
      <c r="R173" s="372"/>
      <c r="S173" s="372"/>
      <c r="T173" s="370">
        <f>+T174+T180</f>
        <v>0</v>
      </c>
      <c r="U173" s="370">
        <f t="shared" ref="U173:AC173" si="158">+U174+U180</f>
        <v>0</v>
      </c>
      <c r="V173" s="370">
        <f t="shared" si="158"/>
        <v>0</v>
      </c>
      <c r="W173" s="370">
        <f t="shared" si="158"/>
        <v>0</v>
      </c>
      <c r="X173" s="370">
        <f t="shared" si="158"/>
        <v>0</v>
      </c>
      <c r="Y173" s="370">
        <f t="shared" si="158"/>
        <v>0</v>
      </c>
      <c r="Z173" s="370">
        <f t="shared" si="158"/>
        <v>0</v>
      </c>
      <c r="AA173" s="370">
        <f t="shared" si="158"/>
        <v>0</v>
      </c>
      <c r="AB173" s="370">
        <f t="shared" si="158"/>
        <v>0</v>
      </c>
      <c r="AC173" s="370">
        <f t="shared" si="158"/>
        <v>0</v>
      </c>
      <c r="AD173" s="370">
        <f t="shared" si="115"/>
        <v>0</v>
      </c>
      <c r="AE173" s="370">
        <f>+AE174+AE180</f>
        <v>0</v>
      </c>
      <c r="AF173" s="370">
        <f>+AF174+AF180</f>
        <v>0</v>
      </c>
      <c r="AG173" s="370">
        <f t="shared" si="116"/>
        <v>0</v>
      </c>
      <c r="AH173" s="370">
        <f>+AH174+AH180</f>
        <v>0</v>
      </c>
      <c r="AI173" s="370">
        <f>+AI174+AI180</f>
        <v>0</v>
      </c>
      <c r="AJ173" s="370">
        <f t="shared" si="117"/>
        <v>0</v>
      </c>
      <c r="AK173" s="370">
        <f>+AK174+AK180</f>
        <v>0</v>
      </c>
      <c r="AL173" s="370">
        <f>+AL174+AL180</f>
        <v>0</v>
      </c>
      <c r="AM173" s="370">
        <f t="shared" si="118"/>
        <v>0</v>
      </c>
      <c r="AN173" s="370">
        <f>+AN174+AN180</f>
        <v>0</v>
      </c>
      <c r="AO173" s="370">
        <f>+AO174+AO180</f>
        <v>0</v>
      </c>
      <c r="AP173" s="370">
        <f t="shared" si="119"/>
        <v>0</v>
      </c>
      <c r="AQ173" s="370">
        <f>+AQ174+AQ180</f>
        <v>0</v>
      </c>
      <c r="AR173" s="370">
        <f>+AR174+AR180</f>
        <v>0</v>
      </c>
      <c r="AS173" s="370">
        <f t="shared" si="120"/>
        <v>0</v>
      </c>
      <c r="AT173" s="370"/>
      <c r="AU173" s="370"/>
      <c r="AV173" s="370"/>
      <c r="AW173" s="370"/>
      <c r="AX173" s="370"/>
      <c r="AY173" s="370"/>
      <c r="AZ173" s="370"/>
      <c r="BA173" s="370"/>
    </row>
    <row r="174" spans="1:53" ht="24.75" hidden="1">
      <c r="A174" s="255"/>
      <c r="B174" s="73" t="str">
        <f t="shared" si="126"/>
        <v>135300031002</v>
      </c>
      <c r="C174" s="401">
        <v>2023</v>
      </c>
      <c r="D174" s="401">
        <v>20</v>
      </c>
      <c r="E174" s="401">
        <v>1</v>
      </c>
      <c r="F174" s="401">
        <v>3</v>
      </c>
      <c r="G174" s="401">
        <v>5</v>
      </c>
      <c r="H174" s="401">
        <v>3000</v>
      </c>
      <c r="I174" s="401">
        <v>3100</v>
      </c>
      <c r="J174" s="401"/>
      <c r="K174" s="401"/>
      <c r="L174" s="401">
        <v>2</v>
      </c>
      <c r="M174" s="375" t="s">
        <v>166</v>
      </c>
      <c r="N174" s="376">
        <f>+N175+N177</f>
        <v>0</v>
      </c>
      <c r="O174" s="376">
        <f>+O175+O177</f>
        <v>0</v>
      </c>
      <c r="P174" s="376">
        <f t="shared" si="129"/>
        <v>0</v>
      </c>
      <c r="Q174" s="377"/>
      <c r="R174" s="378"/>
      <c r="S174" s="378"/>
      <c r="T174" s="376">
        <f>+T175+T177</f>
        <v>0</v>
      </c>
      <c r="U174" s="376">
        <f t="shared" ref="U174:AC174" si="159">+U175+U177</f>
        <v>0</v>
      </c>
      <c r="V174" s="376">
        <f t="shared" si="159"/>
        <v>0</v>
      </c>
      <c r="W174" s="376">
        <f t="shared" si="159"/>
        <v>0</v>
      </c>
      <c r="X174" s="376">
        <f t="shared" si="159"/>
        <v>0</v>
      </c>
      <c r="Y174" s="376">
        <f t="shared" si="159"/>
        <v>0</v>
      </c>
      <c r="Z174" s="376">
        <f t="shared" si="159"/>
        <v>0</v>
      </c>
      <c r="AA174" s="376">
        <f t="shared" si="159"/>
        <v>0</v>
      </c>
      <c r="AB174" s="376">
        <f t="shared" si="159"/>
        <v>0</v>
      </c>
      <c r="AC174" s="376">
        <f t="shared" si="159"/>
        <v>0</v>
      </c>
      <c r="AD174" s="376">
        <f t="shared" si="115"/>
        <v>0</v>
      </c>
      <c r="AE174" s="376">
        <f>+AE175+AE177</f>
        <v>0</v>
      </c>
      <c r="AF174" s="376">
        <f>+AF175+AF177</f>
        <v>0</v>
      </c>
      <c r="AG174" s="376">
        <f t="shared" si="116"/>
        <v>0</v>
      </c>
      <c r="AH174" s="376">
        <f>+AH175+AH177</f>
        <v>0</v>
      </c>
      <c r="AI174" s="376">
        <f>+AI175+AI177</f>
        <v>0</v>
      </c>
      <c r="AJ174" s="376">
        <f t="shared" si="117"/>
        <v>0</v>
      </c>
      <c r="AK174" s="376">
        <f>+AK175+AK177</f>
        <v>0</v>
      </c>
      <c r="AL174" s="376">
        <f>+AL175+AL177</f>
        <v>0</v>
      </c>
      <c r="AM174" s="376">
        <f t="shared" si="118"/>
        <v>0</v>
      </c>
      <c r="AN174" s="376">
        <f>+AN175+AN177</f>
        <v>0</v>
      </c>
      <c r="AO174" s="376">
        <f>+AO175+AO177</f>
        <v>0</v>
      </c>
      <c r="AP174" s="376">
        <f t="shared" si="119"/>
        <v>0</v>
      </c>
      <c r="AQ174" s="376">
        <f>+AQ175+AQ177</f>
        <v>0</v>
      </c>
      <c r="AR174" s="376">
        <f>+AR175+AR177</f>
        <v>0</v>
      </c>
      <c r="AS174" s="376">
        <f t="shared" si="120"/>
        <v>0</v>
      </c>
      <c r="AT174" s="376"/>
      <c r="AU174" s="376"/>
      <c r="AV174" s="376"/>
      <c r="AW174" s="376"/>
      <c r="AX174" s="376"/>
      <c r="AY174" s="376"/>
      <c r="AZ174" s="376"/>
      <c r="BA174" s="376"/>
    </row>
    <row r="175" spans="1:53" ht="48" hidden="1">
      <c r="A175" s="255"/>
      <c r="B175" s="73" t="str">
        <f t="shared" si="126"/>
        <v>135300031003172</v>
      </c>
      <c r="C175" s="404">
        <v>2023</v>
      </c>
      <c r="D175" s="404">
        <v>20</v>
      </c>
      <c r="E175" s="404">
        <v>1</v>
      </c>
      <c r="F175" s="404">
        <v>3</v>
      </c>
      <c r="G175" s="404">
        <v>5</v>
      </c>
      <c r="H175" s="404">
        <v>3000</v>
      </c>
      <c r="I175" s="404">
        <v>3100</v>
      </c>
      <c r="J175" s="404">
        <v>317</v>
      </c>
      <c r="K175" s="404"/>
      <c r="L175" s="404">
        <v>2</v>
      </c>
      <c r="M175" s="381" t="s">
        <v>167</v>
      </c>
      <c r="N175" s="382">
        <f>+N176</f>
        <v>0</v>
      </c>
      <c r="O175" s="382">
        <f>+O176</f>
        <v>0</v>
      </c>
      <c r="P175" s="382">
        <f t="shared" si="129"/>
        <v>0</v>
      </c>
      <c r="Q175" s="383"/>
      <c r="R175" s="384"/>
      <c r="S175" s="384"/>
      <c r="T175" s="382">
        <f>+T176</f>
        <v>0</v>
      </c>
      <c r="U175" s="382">
        <f t="shared" ref="U175:AC175" si="160">+U176</f>
        <v>0</v>
      </c>
      <c r="V175" s="382">
        <f t="shared" si="160"/>
        <v>0</v>
      </c>
      <c r="W175" s="382">
        <f t="shared" si="160"/>
        <v>0</v>
      </c>
      <c r="X175" s="382">
        <f t="shared" si="160"/>
        <v>0</v>
      </c>
      <c r="Y175" s="382">
        <f t="shared" si="160"/>
        <v>0</v>
      </c>
      <c r="Z175" s="382">
        <f t="shared" si="160"/>
        <v>0</v>
      </c>
      <c r="AA175" s="382">
        <f t="shared" si="160"/>
        <v>0</v>
      </c>
      <c r="AB175" s="382">
        <f t="shared" si="160"/>
        <v>0</v>
      </c>
      <c r="AC175" s="382">
        <f t="shared" si="160"/>
        <v>0</v>
      </c>
      <c r="AD175" s="382">
        <f t="shared" si="115"/>
        <v>0</v>
      </c>
      <c r="AE175" s="382">
        <f>+AE176</f>
        <v>0</v>
      </c>
      <c r="AF175" s="382">
        <f>+AF176</f>
        <v>0</v>
      </c>
      <c r="AG175" s="382">
        <f t="shared" si="116"/>
        <v>0</v>
      </c>
      <c r="AH175" s="382">
        <f>+AH176</f>
        <v>0</v>
      </c>
      <c r="AI175" s="382">
        <f>+AI176</f>
        <v>0</v>
      </c>
      <c r="AJ175" s="382">
        <f t="shared" si="117"/>
        <v>0</v>
      </c>
      <c r="AK175" s="382">
        <f>+AK176</f>
        <v>0</v>
      </c>
      <c r="AL175" s="382">
        <f>+AL176</f>
        <v>0</v>
      </c>
      <c r="AM175" s="382">
        <f t="shared" si="118"/>
        <v>0</v>
      </c>
      <c r="AN175" s="382">
        <f>+AN176</f>
        <v>0</v>
      </c>
      <c r="AO175" s="382">
        <f>+AO176</f>
        <v>0</v>
      </c>
      <c r="AP175" s="382">
        <f t="shared" si="119"/>
        <v>0</v>
      </c>
      <c r="AQ175" s="382">
        <f>+AQ176</f>
        <v>0</v>
      </c>
      <c r="AR175" s="382">
        <f>+AR176</f>
        <v>0</v>
      </c>
      <c r="AS175" s="382">
        <f t="shared" si="120"/>
        <v>0</v>
      </c>
      <c r="AT175" s="382"/>
      <c r="AU175" s="382"/>
      <c r="AV175" s="382"/>
      <c r="AW175" s="382"/>
      <c r="AX175" s="382"/>
      <c r="AY175" s="382"/>
      <c r="AZ175" s="382"/>
      <c r="BA175" s="382"/>
    </row>
    <row r="176" spans="1:53" ht="24.75" hidden="1">
      <c r="A176" s="255"/>
      <c r="B176" s="73" t="str">
        <f t="shared" si="126"/>
        <v>1353000310031712</v>
      </c>
      <c r="C176" s="385">
        <v>2023</v>
      </c>
      <c r="D176" s="385">
        <v>20</v>
      </c>
      <c r="E176" s="385">
        <v>1</v>
      </c>
      <c r="F176" s="385">
        <v>3</v>
      </c>
      <c r="G176" s="385">
        <v>5</v>
      </c>
      <c r="H176" s="424">
        <v>3000</v>
      </c>
      <c r="I176" s="424">
        <v>3100</v>
      </c>
      <c r="J176" s="424">
        <v>317</v>
      </c>
      <c r="K176" s="386">
        <v>1</v>
      </c>
      <c r="L176" s="386">
        <v>2</v>
      </c>
      <c r="M176" s="408" t="s">
        <v>168</v>
      </c>
      <c r="N176" s="388">
        <f>IFERROR(VLOOKUP($B176,[5]OAX!$B$51:$S$1085,13,0),0)</f>
        <v>0</v>
      </c>
      <c r="O176" s="388">
        <f>IFERROR(VLOOKUP($B176,[5]OAX!$B$51:$S$1085,14,0),0)</f>
        <v>0</v>
      </c>
      <c r="P176" s="388">
        <f t="shared" si="129"/>
        <v>0</v>
      </c>
      <c r="Q176" s="409" t="s">
        <v>80</v>
      </c>
      <c r="R176" s="390">
        <f>IFERROR(VLOOKUP($B176,[5]OAX!$B$51:$S$1085,17,0),0)</f>
        <v>0</v>
      </c>
      <c r="S176" s="390">
        <f>IFERROR(VLOOKUP($B176,[5]OAX!$B$51:$S$1085,18,0),0)</f>
        <v>0</v>
      </c>
      <c r="T176" s="388">
        <v>0</v>
      </c>
      <c r="U176" s="388">
        <v>0</v>
      </c>
      <c r="V176" s="388">
        <v>0</v>
      </c>
      <c r="W176" s="388">
        <v>0</v>
      </c>
      <c r="X176" s="388">
        <v>0</v>
      </c>
      <c r="Y176" s="388">
        <v>0</v>
      </c>
      <c r="Z176" s="388">
        <v>0</v>
      </c>
      <c r="AA176" s="388">
        <v>0</v>
      </c>
      <c r="AB176" s="388">
        <f>N176+T176-X176</f>
        <v>0</v>
      </c>
      <c r="AC176" s="388">
        <f>O176+U176-Y176</f>
        <v>0</v>
      </c>
      <c r="AD176" s="388">
        <f t="shared" si="115"/>
        <v>0</v>
      </c>
      <c r="AE176" s="388">
        <v>0</v>
      </c>
      <c r="AF176" s="388">
        <v>0</v>
      </c>
      <c r="AG176" s="388">
        <f t="shared" si="116"/>
        <v>0</v>
      </c>
      <c r="AH176" s="388">
        <v>0</v>
      </c>
      <c r="AI176" s="388">
        <v>0</v>
      </c>
      <c r="AJ176" s="388">
        <f t="shared" si="117"/>
        <v>0</v>
      </c>
      <c r="AK176" s="388">
        <v>0</v>
      </c>
      <c r="AL176" s="388">
        <v>0</v>
      </c>
      <c r="AM176" s="388">
        <f t="shared" si="118"/>
        <v>0</v>
      </c>
      <c r="AN176" s="388">
        <v>0</v>
      </c>
      <c r="AO176" s="388">
        <v>0</v>
      </c>
      <c r="AP176" s="388">
        <f t="shared" si="119"/>
        <v>0</v>
      </c>
      <c r="AQ176" s="388">
        <f>AB176-AE176--AH176-AK176-AN176</f>
        <v>0</v>
      </c>
      <c r="AR176" s="388">
        <f>AC176-AF176--AI176-AL176-AO176</f>
        <v>0</v>
      </c>
      <c r="AS176" s="388">
        <f t="shared" si="120"/>
        <v>0</v>
      </c>
      <c r="AT176" s="388">
        <f>R176+V176-Z176</f>
        <v>0</v>
      </c>
      <c r="AU176" s="388">
        <f>S176+W176-AA176</f>
        <v>0</v>
      </c>
      <c r="AV176" s="388">
        <v>0</v>
      </c>
      <c r="AW176" s="388">
        <v>0</v>
      </c>
      <c r="AX176" s="388">
        <v>0</v>
      </c>
      <c r="AY176" s="388">
        <v>0</v>
      </c>
      <c r="AZ176" s="388">
        <f t="shared" si="133"/>
        <v>0</v>
      </c>
      <c r="BA176" s="388">
        <f t="shared" si="133"/>
        <v>0</v>
      </c>
    </row>
    <row r="177" spans="1:53" ht="24.75" hidden="1">
      <c r="A177" s="255"/>
      <c r="B177" s="73" t="str">
        <f t="shared" si="126"/>
        <v>135300031003192</v>
      </c>
      <c r="C177" s="404">
        <v>2023</v>
      </c>
      <c r="D177" s="404">
        <v>20</v>
      </c>
      <c r="E177" s="404">
        <v>1</v>
      </c>
      <c r="F177" s="404">
        <v>3</v>
      </c>
      <c r="G177" s="404">
        <v>5</v>
      </c>
      <c r="H177" s="404">
        <v>3000</v>
      </c>
      <c r="I177" s="404">
        <v>3100</v>
      </c>
      <c r="J177" s="404">
        <v>319</v>
      </c>
      <c r="K177" s="404"/>
      <c r="L177" s="404">
        <v>2</v>
      </c>
      <c r="M177" s="381" t="s">
        <v>169</v>
      </c>
      <c r="N177" s="382">
        <f>SUM(N178:N179)</f>
        <v>0</v>
      </c>
      <c r="O177" s="382">
        <f>SUM(O178:O179)</f>
        <v>0</v>
      </c>
      <c r="P177" s="382">
        <f t="shared" si="129"/>
        <v>0</v>
      </c>
      <c r="Q177" s="383"/>
      <c r="R177" s="384"/>
      <c r="S177" s="384"/>
      <c r="T177" s="382">
        <f>SUM(T178:T179)</f>
        <v>0</v>
      </c>
      <c r="U177" s="382">
        <f t="shared" ref="U177:AC177" si="161">SUM(U178:U179)</f>
        <v>0</v>
      </c>
      <c r="V177" s="382">
        <f t="shared" si="161"/>
        <v>0</v>
      </c>
      <c r="W177" s="382">
        <f t="shared" si="161"/>
        <v>0</v>
      </c>
      <c r="X177" s="382">
        <f t="shared" si="161"/>
        <v>0</v>
      </c>
      <c r="Y177" s="382">
        <f t="shared" si="161"/>
        <v>0</v>
      </c>
      <c r="Z177" s="382">
        <f t="shared" si="161"/>
        <v>0</v>
      </c>
      <c r="AA177" s="382">
        <f t="shared" si="161"/>
        <v>0</v>
      </c>
      <c r="AB177" s="382">
        <f t="shared" si="161"/>
        <v>0</v>
      </c>
      <c r="AC177" s="382">
        <f t="shared" si="161"/>
        <v>0</v>
      </c>
      <c r="AD177" s="382">
        <f t="shared" si="115"/>
        <v>0</v>
      </c>
      <c r="AE177" s="382">
        <f>SUM(AE178:AE179)</f>
        <v>0</v>
      </c>
      <c r="AF177" s="382">
        <f>SUM(AF178:AF179)</f>
        <v>0</v>
      </c>
      <c r="AG177" s="382">
        <f t="shared" si="116"/>
        <v>0</v>
      </c>
      <c r="AH177" s="382">
        <f>SUM(AH178:AH179)</f>
        <v>0</v>
      </c>
      <c r="AI177" s="382">
        <f>SUM(AI178:AI179)</f>
        <v>0</v>
      </c>
      <c r="AJ177" s="382">
        <f t="shared" si="117"/>
        <v>0</v>
      </c>
      <c r="AK177" s="382">
        <f>SUM(AK178:AK179)</f>
        <v>0</v>
      </c>
      <c r="AL177" s="382">
        <f>SUM(AL178:AL179)</f>
        <v>0</v>
      </c>
      <c r="AM177" s="382">
        <f t="shared" si="118"/>
        <v>0</v>
      </c>
      <c r="AN177" s="382">
        <f>SUM(AN178:AN179)</f>
        <v>0</v>
      </c>
      <c r="AO177" s="382">
        <f>SUM(AO178:AO179)</f>
        <v>0</v>
      </c>
      <c r="AP177" s="382">
        <f t="shared" si="119"/>
        <v>0</v>
      </c>
      <c r="AQ177" s="382">
        <f>SUM(AQ178:AQ179)</f>
        <v>0</v>
      </c>
      <c r="AR177" s="382">
        <f>SUM(AR178:AR179)</f>
        <v>0</v>
      </c>
      <c r="AS177" s="382">
        <f t="shared" si="120"/>
        <v>0</v>
      </c>
      <c r="AT177" s="382"/>
      <c r="AU177" s="382"/>
      <c r="AV177" s="382"/>
      <c r="AW177" s="382"/>
      <c r="AX177" s="382"/>
      <c r="AY177" s="382"/>
      <c r="AZ177" s="382"/>
      <c r="BA177" s="382"/>
    </row>
    <row r="178" spans="1:53" ht="24.75" hidden="1">
      <c r="A178" s="255"/>
      <c r="B178" s="73" t="str">
        <f t="shared" si="126"/>
        <v>1353000310031912</v>
      </c>
      <c r="C178" s="385">
        <v>2023</v>
      </c>
      <c r="D178" s="385">
        <v>20</v>
      </c>
      <c r="E178" s="385">
        <v>1</v>
      </c>
      <c r="F178" s="385">
        <v>3</v>
      </c>
      <c r="G178" s="385">
        <v>5</v>
      </c>
      <c r="H178" s="424">
        <v>3000</v>
      </c>
      <c r="I178" s="424">
        <v>3100</v>
      </c>
      <c r="J178" s="424">
        <v>319</v>
      </c>
      <c r="K178" s="386">
        <v>1</v>
      </c>
      <c r="L178" s="386">
        <v>2</v>
      </c>
      <c r="M178" s="408" t="s">
        <v>170</v>
      </c>
      <c r="N178" s="388">
        <f>IFERROR(VLOOKUP($B178,[5]OAX!$B$51:$S$1085,13,0),0)</f>
        <v>0</v>
      </c>
      <c r="O178" s="388">
        <f>IFERROR(VLOOKUP($B178,[5]OAX!$B$51:$S$1085,14,0),0)</f>
        <v>0</v>
      </c>
      <c r="P178" s="388">
        <f t="shared" si="129"/>
        <v>0</v>
      </c>
      <c r="Q178" s="409" t="s">
        <v>80</v>
      </c>
      <c r="R178" s="390">
        <f>IFERROR(VLOOKUP($B178,[5]OAX!$B$51:$S$1085,17,0),0)</f>
        <v>0</v>
      </c>
      <c r="S178" s="390">
        <f>IFERROR(VLOOKUP($B178,[5]OAX!$B$51:$S$1085,18,0),0)</f>
        <v>0</v>
      </c>
      <c r="T178" s="388">
        <v>0</v>
      </c>
      <c r="U178" s="388">
        <v>0</v>
      </c>
      <c r="V178" s="388">
        <v>0</v>
      </c>
      <c r="W178" s="388">
        <v>0</v>
      </c>
      <c r="X178" s="388">
        <v>0</v>
      </c>
      <c r="Y178" s="388">
        <v>0</v>
      </c>
      <c r="Z178" s="388">
        <v>0</v>
      </c>
      <c r="AA178" s="388">
        <v>0</v>
      </c>
      <c r="AB178" s="388">
        <f>N178+T178-X178</f>
        <v>0</v>
      </c>
      <c r="AC178" s="388">
        <f>O178+U178-Y178</f>
        <v>0</v>
      </c>
      <c r="AD178" s="388">
        <f t="shared" si="115"/>
        <v>0</v>
      </c>
      <c r="AE178" s="388">
        <v>0</v>
      </c>
      <c r="AF178" s="388">
        <v>0</v>
      </c>
      <c r="AG178" s="388">
        <f t="shared" si="116"/>
        <v>0</v>
      </c>
      <c r="AH178" s="388">
        <v>0</v>
      </c>
      <c r="AI178" s="388">
        <v>0</v>
      </c>
      <c r="AJ178" s="388">
        <f t="shared" si="117"/>
        <v>0</v>
      </c>
      <c r="AK178" s="388">
        <v>0</v>
      </c>
      <c r="AL178" s="388">
        <v>0</v>
      </c>
      <c r="AM178" s="388">
        <f t="shared" si="118"/>
        <v>0</v>
      </c>
      <c r="AN178" s="388">
        <v>0</v>
      </c>
      <c r="AO178" s="388">
        <v>0</v>
      </c>
      <c r="AP178" s="388">
        <f t="shared" si="119"/>
        <v>0</v>
      </c>
      <c r="AQ178" s="388">
        <f>AB178-AE178--AH178-AK178-AN178</f>
        <v>0</v>
      </c>
      <c r="AR178" s="388">
        <f>AC178-AF178--AI178-AL178-AO178</f>
        <v>0</v>
      </c>
      <c r="AS178" s="388">
        <f t="shared" si="120"/>
        <v>0</v>
      </c>
      <c r="AT178" s="388">
        <f>R178+V178-Z178</f>
        <v>0</v>
      </c>
      <c r="AU178" s="388">
        <f>S178+W178-AA178</f>
        <v>0</v>
      </c>
      <c r="AV178" s="388">
        <v>0</v>
      </c>
      <c r="AW178" s="388">
        <v>0</v>
      </c>
      <c r="AX178" s="388">
        <v>0</v>
      </c>
      <c r="AY178" s="388">
        <v>0</v>
      </c>
      <c r="AZ178" s="388">
        <f t="shared" si="133"/>
        <v>0</v>
      </c>
      <c r="BA178" s="388">
        <f t="shared" si="133"/>
        <v>0</v>
      </c>
    </row>
    <row r="179" spans="1:53" ht="24.75" hidden="1">
      <c r="A179" s="255"/>
      <c r="B179" s="73" t="str">
        <f t="shared" si="126"/>
        <v>1353000310031922</v>
      </c>
      <c r="C179" s="385">
        <v>2023</v>
      </c>
      <c r="D179" s="385">
        <v>20</v>
      </c>
      <c r="E179" s="385">
        <v>1</v>
      </c>
      <c r="F179" s="385">
        <v>3</v>
      </c>
      <c r="G179" s="385">
        <v>5</v>
      </c>
      <c r="H179" s="424">
        <v>3000</v>
      </c>
      <c r="I179" s="424">
        <v>3100</v>
      </c>
      <c r="J179" s="424">
        <v>319</v>
      </c>
      <c r="K179" s="386">
        <v>2</v>
      </c>
      <c r="L179" s="386">
        <v>2</v>
      </c>
      <c r="M179" s="408" t="s">
        <v>171</v>
      </c>
      <c r="N179" s="388">
        <f>IFERROR(VLOOKUP($B179,[5]OAX!$B$51:$S$1085,13,0),0)</f>
        <v>0</v>
      </c>
      <c r="O179" s="388">
        <f>IFERROR(VLOOKUP($B179,[5]OAX!$B$51:$S$1085,14,0),0)</f>
        <v>0</v>
      </c>
      <c r="P179" s="388">
        <f t="shared" si="129"/>
        <v>0</v>
      </c>
      <c r="Q179" s="409" t="s">
        <v>172</v>
      </c>
      <c r="R179" s="390">
        <f>IFERROR(VLOOKUP($B179,[5]OAX!$B$51:$S$1085,17,0),0)</f>
        <v>0</v>
      </c>
      <c r="S179" s="390">
        <f>IFERROR(VLOOKUP($B179,[5]OAX!$B$51:$S$1085,18,0),0)</f>
        <v>0</v>
      </c>
      <c r="T179" s="388">
        <v>0</v>
      </c>
      <c r="U179" s="388">
        <v>0</v>
      </c>
      <c r="V179" s="388">
        <v>0</v>
      </c>
      <c r="W179" s="388">
        <v>0</v>
      </c>
      <c r="X179" s="388">
        <v>0</v>
      </c>
      <c r="Y179" s="388">
        <v>0</v>
      </c>
      <c r="Z179" s="388">
        <v>0</v>
      </c>
      <c r="AA179" s="388">
        <v>0</v>
      </c>
      <c r="AB179" s="388">
        <f>N179+T179-X179</f>
        <v>0</v>
      </c>
      <c r="AC179" s="388">
        <f>O179+U179-Y179</f>
        <v>0</v>
      </c>
      <c r="AD179" s="388">
        <f t="shared" si="115"/>
        <v>0</v>
      </c>
      <c r="AE179" s="388">
        <v>0</v>
      </c>
      <c r="AF179" s="388">
        <v>0</v>
      </c>
      <c r="AG179" s="388">
        <f t="shared" si="116"/>
        <v>0</v>
      </c>
      <c r="AH179" s="388">
        <v>0</v>
      </c>
      <c r="AI179" s="388">
        <v>0</v>
      </c>
      <c r="AJ179" s="388">
        <f t="shared" si="117"/>
        <v>0</v>
      </c>
      <c r="AK179" s="388">
        <v>0</v>
      </c>
      <c r="AL179" s="388">
        <v>0</v>
      </c>
      <c r="AM179" s="388">
        <f t="shared" si="118"/>
        <v>0</v>
      </c>
      <c r="AN179" s="388">
        <v>0</v>
      </c>
      <c r="AO179" s="388">
        <v>0</v>
      </c>
      <c r="AP179" s="388">
        <f t="shared" si="119"/>
        <v>0</v>
      </c>
      <c r="AQ179" s="388">
        <f>AB179-AE179--AH179-AK179-AN179</f>
        <v>0</v>
      </c>
      <c r="AR179" s="388">
        <f>AC179-AF179--AI179-AL179-AO179</f>
        <v>0</v>
      </c>
      <c r="AS179" s="388">
        <f t="shared" si="120"/>
        <v>0</v>
      </c>
      <c r="AT179" s="388">
        <f>R179+V179-Z179</f>
        <v>0</v>
      </c>
      <c r="AU179" s="388">
        <f>S179+W179-AA179</f>
        <v>0</v>
      </c>
      <c r="AV179" s="388">
        <v>0</v>
      </c>
      <c r="AW179" s="388">
        <v>0</v>
      </c>
      <c r="AX179" s="388">
        <v>0</v>
      </c>
      <c r="AY179" s="388">
        <v>0</v>
      </c>
      <c r="AZ179" s="388">
        <f t="shared" si="133"/>
        <v>0</v>
      </c>
      <c r="BA179" s="388">
        <f t="shared" si="133"/>
        <v>0</v>
      </c>
    </row>
    <row r="180" spans="1:53" ht="48" hidden="1">
      <c r="A180" s="255"/>
      <c r="B180" s="73" t="str">
        <f t="shared" si="126"/>
        <v>135300033002</v>
      </c>
      <c r="C180" s="401">
        <v>2023</v>
      </c>
      <c r="D180" s="401">
        <v>20</v>
      </c>
      <c r="E180" s="401">
        <v>1</v>
      </c>
      <c r="F180" s="401">
        <v>3</v>
      </c>
      <c r="G180" s="401">
        <v>5</v>
      </c>
      <c r="H180" s="401">
        <v>3000</v>
      </c>
      <c r="I180" s="401">
        <v>3300</v>
      </c>
      <c r="J180" s="401"/>
      <c r="K180" s="401"/>
      <c r="L180" s="401">
        <v>2</v>
      </c>
      <c r="M180" s="375" t="s">
        <v>72</v>
      </c>
      <c r="N180" s="376">
        <f>+N181</f>
        <v>0</v>
      </c>
      <c r="O180" s="376">
        <f>+O181</f>
        <v>0</v>
      </c>
      <c r="P180" s="376">
        <f t="shared" si="129"/>
        <v>0</v>
      </c>
      <c r="Q180" s="377"/>
      <c r="R180" s="378"/>
      <c r="S180" s="378"/>
      <c r="T180" s="376">
        <f>+T181</f>
        <v>0</v>
      </c>
      <c r="U180" s="376">
        <f t="shared" ref="U180:AC181" si="162">+U181</f>
        <v>0</v>
      </c>
      <c r="V180" s="376">
        <f t="shared" si="162"/>
        <v>0</v>
      </c>
      <c r="W180" s="376">
        <f t="shared" si="162"/>
        <v>0</v>
      </c>
      <c r="X180" s="376">
        <f t="shared" si="162"/>
        <v>0</v>
      </c>
      <c r="Y180" s="376">
        <f t="shared" si="162"/>
        <v>0</v>
      </c>
      <c r="Z180" s="376">
        <f t="shared" si="162"/>
        <v>0</v>
      </c>
      <c r="AA180" s="376">
        <f t="shared" si="162"/>
        <v>0</v>
      </c>
      <c r="AB180" s="376">
        <f t="shared" si="162"/>
        <v>0</v>
      </c>
      <c r="AC180" s="376">
        <f t="shared" si="162"/>
        <v>0</v>
      </c>
      <c r="AD180" s="376">
        <f t="shared" ref="AD180:AD243" si="163">+AC180+AB180</f>
        <v>0</v>
      </c>
      <c r="AE180" s="376">
        <f>+AE181</f>
        <v>0</v>
      </c>
      <c r="AF180" s="376">
        <f>+AF181</f>
        <v>0</v>
      </c>
      <c r="AG180" s="376">
        <f t="shared" ref="AG180:AG243" si="164">+AF180+AE180</f>
        <v>0</v>
      </c>
      <c r="AH180" s="376">
        <f>+AH181</f>
        <v>0</v>
      </c>
      <c r="AI180" s="376">
        <f>+AI181</f>
        <v>0</v>
      </c>
      <c r="AJ180" s="376">
        <f t="shared" ref="AJ180:AJ243" si="165">+AI180+AH180</f>
        <v>0</v>
      </c>
      <c r="AK180" s="376">
        <f>+AK181</f>
        <v>0</v>
      </c>
      <c r="AL180" s="376">
        <f>+AL181</f>
        <v>0</v>
      </c>
      <c r="AM180" s="376">
        <f t="shared" ref="AM180:AM243" si="166">+AL180+AK180</f>
        <v>0</v>
      </c>
      <c r="AN180" s="376">
        <f>+AN181</f>
        <v>0</v>
      </c>
      <c r="AO180" s="376">
        <f>+AO181</f>
        <v>0</v>
      </c>
      <c r="AP180" s="376">
        <f t="shared" ref="AP180:AP243" si="167">+AO180+AN180</f>
        <v>0</v>
      </c>
      <c r="AQ180" s="376">
        <f>+AQ181</f>
        <v>0</v>
      </c>
      <c r="AR180" s="376">
        <f>+AR181</f>
        <v>0</v>
      </c>
      <c r="AS180" s="376">
        <f t="shared" ref="AS180:AS243" si="168">+AR180+AQ180</f>
        <v>0</v>
      </c>
      <c r="AT180" s="376"/>
      <c r="AU180" s="376"/>
      <c r="AV180" s="376"/>
      <c r="AW180" s="376"/>
      <c r="AX180" s="376"/>
      <c r="AY180" s="376"/>
      <c r="AZ180" s="376"/>
      <c r="BA180" s="376"/>
    </row>
    <row r="181" spans="1:53" ht="48" hidden="1">
      <c r="A181" s="255"/>
      <c r="B181" s="73" t="str">
        <f t="shared" si="126"/>
        <v>135300033003332</v>
      </c>
      <c r="C181" s="404">
        <v>2023</v>
      </c>
      <c r="D181" s="404">
        <v>20</v>
      </c>
      <c r="E181" s="404">
        <v>1</v>
      </c>
      <c r="F181" s="404">
        <v>3</v>
      </c>
      <c r="G181" s="404">
        <v>5</v>
      </c>
      <c r="H181" s="404">
        <v>3000</v>
      </c>
      <c r="I181" s="404">
        <v>3300</v>
      </c>
      <c r="J181" s="404">
        <v>333</v>
      </c>
      <c r="K181" s="404"/>
      <c r="L181" s="404">
        <v>2</v>
      </c>
      <c r="M181" s="381" t="s">
        <v>173</v>
      </c>
      <c r="N181" s="382">
        <f>+N182</f>
        <v>0</v>
      </c>
      <c r="O181" s="382">
        <f>+O182</f>
        <v>0</v>
      </c>
      <c r="P181" s="382">
        <f t="shared" si="129"/>
        <v>0</v>
      </c>
      <c r="Q181" s="383"/>
      <c r="R181" s="384"/>
      <c r="S181" s="384"/>
      <c r="T181" s="382">
        <f>+T182</f>
        <v>0</v>
      </c>
      <c r="U181" s="382">
        <f t="shared" si="162"/>
        <v>0</v>
      </c>
      <c r="V181" s="382">
        <f t="shared" si="162"/>
        <v>0</v>
      </c>
      <c r="W181" s="382">
        <f t="shared" si="162"/>
        <v>0</v>
      </c>
      <c r="X181" s="382">
        <f t="shared" si="162"/>
        <v>0</v>
      </c>
      <c r="Y181" s="382">
        <f t="shared" si="162"/>
        <v>0</v>
      </c>
      <c r="Z181" s="382">
        <f t="shared" si="162"/>
        <v>0</v>
      </c>
      <c r="AA181" s="382">
        <f t="shared" si="162"/>
        <v>0</v>
      </c>
      <c r="AB181" s="382">
        <f t="shared" si="162"/>
        <v>0</v>
      </c>
      <c r="AC181" s="382">
        <f t="shared" si="162"/>
        <v>0</v>
      </c>
      <c r="AD181" s="382">
        <f t="shared" si="163"/>
        <v>0</v>
      </c>
      <c r="AE181" s="382">
        <f>+AE182</f>
        <v>0</v>
      </c>
      <c r="AF181" s="382">
        <f>+AF182</f>
        <v>0</v>
      </c>
      <c r="AG181" s="382">
        <f t="shared" si="164"/>
        <v>0</v>
      </c>
      <c r="AH181" s="382">
        <f>+AH182</f>
        <v>0</v>
      </c>
      <c r="AI181" s="382">
        <f>+AI182</f>
        <v>0</v>
      </c>
      <c r="AJ181" s="382">
        <f t="shared" si="165"/>
        <v>0</v>
      </c>
      <c r="AK181" s="382">
        <f>+AK182</f>
        <v>0</v>
      </c>
      <c r="AL181" s="382">
        <f>+AL182</f>
        <v>0</v>
      </c>
      <c r="AM181" s="382">
        <f t="shared" si="166"/>
        <v>0</v>
      </c>
      <c r="AN181" s="382">
        <f>+AN182</f>
        <v>0</v>
      </c>
      <c r="AO181" s="382">
        <f>+AO182</f>
        <v>0</v>
      </c>
      <c r="AP181" s="382">
        <f t="shared" si="167"/>
        <v>0</v>
      </c>
      <c r="AQ181" s="382">
        <f>+AQ182</f>
        <v>0</v>
      </c>
      <c r="AR181" s="382">
        <f>+AR182</f>
        <v>0</v>
      </c>
      <c r="AS181" s="382">
        <f t="shared" si="168"/>
        <v>0</v>
      </c>
      <c r="AT181" s="382"/>
      <c r="AU181" s="382"/>
      <c r="AV181" s="382"/>
      <c r="AW181" s="382"/>
      <c r="AX181" s="382"/>
      <c r="AY181" s="382"/>
      <c r="AZ181" s="382"/>
      <c r="BA181" s="382"/>
    </row>
    <row r="182" spans="1:53" ht="46.5" hidden="1">
      <c r="A182" s="255"/>
      <c r="B182" s="73" t="str">
        <f t="shared" si="126"/>
        <v>1353000330033312</v>
      </c>
      <c r="C182" s="385">
        <v>2023</v>
      </c>
      <c r="D182" s="385">
        <v>20</v>
      </c>
      <c r="E182" s="385">
        <v>1</v>
      </c>
      <c r="F182" s="385">
        <v>3</v>
      </c>
      <c r="G182" s="385">
        <v>5</v>
      </c>
      <c r="H182" s="424">
        <v>3000</v>
      </c>
      <c r="I182" s="424">
        <v>3300</v>
      </c>
      <c r="J182" s="424">
        <v>333</v>
      </c>
      <c r="K182" s="386">
        <v>1</v>
      </c>
      <c r="L182" s="386">
        <v>2</v>
      </c>
      <c r="M182" s="408" t="s">
        <v>174</v>
      </c>
      <c r="N182" s="388">
        <f>IFERROR(VLOOKUP($B182,[5]OAX!$B$51:$S$1085,13,0),0)</f>
        <v>0</v>
      </c>
      <c r="O182" s="388">
        <f>IFERROR(VLOOKUP($B182,[5]OAX!$B$51:$S$1085,14,0),0)</f>
        <v>0</v>
      </c>
      <c r="P182" s="388">
        <f t="shared" si="129"/>
        <v>0</v>
      </c>
      <c r="Q182" s="409" t="s">
        <v>175</v>
      </c>
      <c r="R182" s="390">
        <f>IFERROR(VLOOKUP($B182,[5]OAX!$B$51:$S$1085,17,0),0)</f>
        <v>0</v>
      </c>
      <c r="S182" s="390">
        <f>IFERROR(VLOOKUP($B182,[5]OAX!$B$51:$S$1085,18,0),0)</f>
        <v>0</v>
      </c>
      <c r="T182" s="388">
        <v>0</v>
      </c>
      <c r="U182" s="388">
        <v>0</v>
      </c>
      <c r="V182" s="388">
        <v>0</v>
      </c>
      <c r="W182" s="388">
        <v>0</v>
      </c>
      <c r="X182" s="388">
        <v>0</v>
      </c>
      <c r="Y182" s="388">
        <v>0</v>
      </c>
      <c r="Z182" s="388">
        <v>0</v>
      </c>
      <c r="AA182" s="388">
        <v>0</v>
      </c>
      <c r="AB182" s="388">
        <f>N182+T182-X182</f>
        <v>0</v>
      </c>
      <c r="AC182" s="388">
        <f>O182+U182-Y182</f>
        <v>0</v>
      </c>
      <c r="AD182" s="388">
        <f t="shared" si="163"/>
        <v>0</v>
      </c>
      <c r="AE182" s="388">
        <v>0</v>
      </c>
      <c r="AF182" s="388">
        <v>0</v>
      </c>
      <c r="AG182" s="388">
        <f t="shared" si="164"/>
        <v>0</v>
      </c>
      <c r="AH182" s="388">
        <v>0</v>
      </c>
      <c r="AI182" s="388">
        <v>0</v>
      </c>
      <c r="AJ182" s="388">
        <f t="shared" si="165"/>
        <v>0</v>
      </c>
      <c r="AK182" s="388">
        <v>0</v>
      </c>
      <c r="AL182" s="388">
        <v>0</v>
      </c>
      <c r="AM182" s="388">
        <f t="shared" si="166"/>
        <v>0</v>
      </c>
      <c r="AN182" s="388">
        <v>0</v>
      </c>
      <c r="AO182" s="388">
        <v>0</v>
      </c>
      <c r="AP182" s="388">
        <f t="shared" si="167"/>
        <v>0</v>
      </c>
      <c r="AQ182" s="388">
        <f>AB182-AE182--AH182-AK182-AN182</f>
        <v>0</v>
      </c>
      <c r="AR182" s="388">
        <f>AC182-AF182--AI182-AL182-AO182</f>
        <v>0</v>
      </c>
      <c r="AS182" s="388">
        <f t="shared" si="168"/>
        <v>0</v>
      </c>
      <c r="AT182" s="388">
        <f>R182+V182-Z182</f>
        <v>0</v>
      </c>
      <c r="AU182" s="388">
        <f>S182+W182-AA182</f>
        <v>0</v>
      </c>
      <c r="AV182" s="388">
        <v>0</v>
      </c>
      <c r="AW182" s="388">
        <v>0</v>
      </c>
      <c r="AX182" s="388">
        <v>0</v>
      </c>
      <c r="AY182" s="388">
        <v>0</v>
      </c>
      <c r="AZ182" s="388">
        <f t="shared" si="133"/>
        <v>0</v>
      </c>
      <c r="BA182" s="388">
        <f t="shared" si="133"/>
        <v>0</v>
      </c>
    </row>
    <row r="183" spans="1:53" ht="24.75">
      <c r="A183" s="255"/>
      <c r="B183" s="73" t="str">
        <f t="shared" si="126"/>
        <v>13550002</v>
      </c>
      <c r="C183" s="400">
        <v>2023</v>
      </c>
      <c r="D183" s="400">
        <v>20</v>
      </c>
      <c r="E183" s="400">
        <v>1</v>
      </c>
      <c r="F183" s="400">
        <v>3</v>
      </c>
      <c r="G183" s="400">
        <v>5</v>
      </c>
      <c r="H183" s="400">
        <v>5000</v>
      </c>
      <c r="I183" s="400"/>
      <c r="J183" s="400"/>
      <c r="K183" s="400"/>
      <c r="L183" s="400">
        <v>2</v>
      </c>
      <c r="M183" s="369" t="s">
        <v>129</v>
      </c>
      <c r="N183" s="370">
        <f>+N184+N205+N214+N221+N227+N252</f>
        <v>16814248</v>
      </c>
      <c r="O183" s="370">
        <f>+O184+O205+O214+O221+O227+O252</f>
        <v>0</v>
      </c>
      <c r="P183" s="370">
        <f t="shared" si="129"/>
        <v>16814248</v>
      </c>
      <c r="Q183" s="371"/>
      <c r="R183" s="372"/>
      <c r="S183" s="372"/>
      <c r="T183" s="370">
        <f>+T184+T205+T214+T221+T227+T252</f>
        <v>0</v>
      </c>
      <c r="U183" s="370">
        <f t="shared" ref="U183:AC183" si="169">+U184+U205+U214+U221+U227+U252</f>
        <v>0</v>
      </c>
      <c r="V183" s="370">
        <f t="shared" si="169"/>
        <v>0</v>
      </c>
      <c r="W183" s="370">
        <f t="shared" si="169"/>
        <v>0</v>
      </c>
      <c r="X183" s="370">
        <f t="shared" si="169"/>
        <v>0</v>
      </c>
      <c r="Y183" s="370">
        <f t="shared" si="169"/>
        <v>0</v>
      </c>
      <c r="Z183" s="370">
        <f t="shared" si="169"/>
        <v>0</v>
      </c>
      <c r="AA183" s="370">
        <f t="shared" si="169"/>
        <v>0</v>
      </c>
      <c r="AB183" s="370">
        <f t="shared" si="169"/>
        <v>16814248</v>
      </c>
      <c r="AC183" s="370">
        <f t="shared" si="169"/>
        <v>0</v>
      </c>
      <c r="AD183" s="370">
        <f t="shared" si="163"/>
        <v>16814248</v>
      </c>
      <c r="AE183" s="370">
        <f>+AE184+AE205+AE214+AE221+AE227+AE252</f>
        <v>16814248</v>
      </c>
      <c r="AF183" s="370">
        <f>+AF184+AF205+AF214+AF221+AF227+AF252</f>
        <v>0</v>
      </c>
      <c r="AG183" s="370">
        <f t="shared" si="164"/>
        <v>16814248</v>
      </c>
      <c r="AH183" s="370">
        <f>+AH184+AH205+AH214+AH221+AH227+AH252</f>
        <v>0</v>
      </c>
      <c r="AI183" s="370">
        <f>+AI184+AI205+AI214+AI221+AI227+AI252</f>
        <v>0</v>
      </c>
      <c r="AJ183" s="370">
        <f t="shared" si="165"/>
        <v>0</v>
      </c>
      <c r="AK183" s="370">
        <f>+AK184+AK205+AK214+AK221+AK227+AK252</f>
        <v>0</v>
      </c>
      <c r="AL183" s="370">
        <f>+AL184+AL205+AL214+AL221+AL227+AL252</f>
        <v>0</v>
      </c>
      <c r="AM183" s="370">
        <f t="shared" si="166"/>
        <v>0</v>
      </c>
      <c r="AN183" s="370">
        <f>+AN184+AN205+AN214+AN221+AN227+AN252</f>
        <v>0</v>
      </c>
      <c r="AO183" s="370">
        <f>+AO184+AO205+AO214+AO221+AO227+AO252</f>
        <v>0</v>
      </c>
      <c r="AP183" s="370">
        <f t="shared" si="167"/>
        <v>0</v>
      </c>
      <c r="AQ183" s="370">
        <f>+AQ184+AQ205+AQ214+AQ221+AQ227+AQ252</f>
        <v>0</v>
      </c>
      <c r="AR183" s="370">
        <f>+AR184+AR205+AR214+AR221+AR227+AR252</f>
        <v>0</v>
      </c>
      <c r="AS183" s="370">
        <f t="shared" si="168"/>
        <v>0</v>
      </c>
      <c r="AT183" s="370"/>
      <c r="AU183" s="370"/>
      <c r="AV183" s="370"/>
      <c r="AW183" s="370"/>
      <c r="AX183" s="370"/>
      <c r="AY183" s="370"/>
      <c r="AZ183" s="370"/>
      <c r="BA183" s="370"/>
    </row>
    <row r="184" spans="1:53" ht="24.75" hidden="1">
      <c r="A184" s="255"/>
      <c r="B184" s="73" t="str">
        <f t="shared" si="126"/>
        <v>135500051002</v>
      </c>
      <c r="C184" s="401">
        <v>2023</v>
      </c>
      <c r="D184" s="401">
        <v>20</v>
      </c>
      <c r="E184" s="401">
        <v>1</v>
      </c>
      <c r="F184" s="401">
        <v>3</v>
      </c>
      <c r="G184" s="401">
        <v>5</v>
      </c>
      <c r="H184" s="401">
        <v>5000</v>
      </c>
      <c r="I184" s="401">
        <v>5100</v>
      </c>
      <c r="J184" s="401"/>
      <c r="K184" s="401"/>
      <c r="L184" s="401">
        <v>2</v>
      </c>
      <c r="M184" s="375" t="s">
        <v>130</v>
      </c>
      <c r="N184" s="376">
        <f>+N185+N202</f>
        <v>0</v>
      </c>
      <c r="O184" s="376">
        <f>+O185+O202</f>
        <v>0</v>
      </c>
      <c r="P184" s="376">
        <f t="shared" si="129"/>
        <v>0</v>
      </c>
      <c r="Q184" s="377"/>
      <c r="R184" s="378"/>
      <c r="S184" s="378"/>
      <c r="T184" s="376">
        <f>+T185+T202</f>
        <v>0</v>
      </c>
      <c r="U184" s="376">
        <f t="shared" ref="U184:AC184" si="170">+U185+U202</f>
        <v>0</v>
      </c>
      <c r="V184" s="376">
        <f t="shared" si="170"/>
        <v>0</v>
      </c>
      <c r="W184" s="376">
        <f t="shared" si="170"/>
        <v>0</v>
      </c>
      <c r="X184" s="376">
        <f t="shared" si="170"/>
        <v>0</v>
      </c>
      <c r="Y184" s="376">
        <f t="shared" si="170"/>
        <v>0</v>
      </c>
      <c r="Z184" s="376">
        <f t="shared" si="170"/>
        <v>0</v>
      </c>
      <c r="AA184" s="376">
        <f t="shared" si="170"/>
        <v>0</v>
      </c>
      <c r="AB184" s="376">
        <f t="shared" si="170"/>
        <v>0</v>
      </c>
      <c r="AC184" s="376">
        <f t="shared" si="170"/>
        <v>0</v>
      </c>
      <c r="AD184" s="376">
        <f t="shared" si="163"/>
        <v>0</v>
      </c>
      <c r="AE184" s="376">
        <f>+AE185+AE202</f>
        <v>0</v>
      </c>
      <c r="AF184" s="376">
        <f>+AF185+AF202</f>
        <v>0</v>
      </c>
      <c r="AG184" s="376">
        <f t="shared" si="164"/>
        <v>0</v>
      </c>
      <c r="AH184" s="376">
        <f>+AH185+AH202</f>
        <v>0</v>
      </c>
      <c r="AI184" s="376">
        <f>+AI185+AI202</f>
        <v>0</v>
      </c>
      <c r="AJ184" s="376">
        <f t="shared" si="165"/>
        <v>0</v>
      </c>
      <c r="AK184" s="376">
        <f>+AK185+AK202</f>
        <v>0</v>
      </c>
      <c r="AL184" s="376">
        <f>+AL185+AL202</f>
        <v>0</v>
      </c>
      <c r="AM184" s="376">
        <f t="shared" si="166"/>
        <v>0</v>
      </c>
      <c r="AN184" s="376">
        <f>+AN185+AN202</f>
        <v>0</v>
      </c>
      <c r="AO184" s="376">
        <f>+AO185+AO202</f>
        <v>0</v>
      </c>
      <c r="AP184" s="376">
        <f t="shared" si="167"/>
        <v>0</v>
      </c>
      <c r="AQ184" s="376">
        <f>+AQ185+AQ202</f>
        <v>0</v>
      </c>
      <c r="AR184" s="376">
        <f>+AR185+AR202</f>
        <v>0</v>
      </c>
      <c r="AS184" s="376">
        <f t="shared" si="168"/>
        <v>0</v>
      </c>
      <c r="AT184" s="376"/>
      <c r="AU184" s="376"/>
      <c r="AV184" s="376"/>
      <c r="AW184" s="376"/>
      <c r="AX184" s="376"/>
      <c r="AY184" s="376"/>
      <c r="AZ184" s="376"/>
      <c r="BA184" s="376"/>
    </row>
    <row r="185" spans="1:53" ht="24.75" hidden="1">
      <c r="A185" s="255"/>
      <c r="B185" s="73" t="str">
        <f t="shared" si="126"/>
        <v>135500051005152</v>
      </c>
      <c r="C185" s="404">
        <v>2023</v>
      </c>
      <c r="D185" s="404">
        <v>20</v>
      </c>
      <c r="E185" s="404">
        <v>1</v>
      </c>
      <c r="F185" s="404">
        <v>3</v>
      </c>
      <c r="G185" s="404">
        <v>5</v>
      </c>
      <c r="H185" s="404">
        <v>5000</v>
      </c>
      <c r="I185" s="404">
        <v>5100</v>
      </c>
      <c r="J185" s="404">
        <v>515</v>
      </c>
      <c r="K185" s="404"/>
      <c r="L185" s="404">
        <v>2</v>
      </c>
      <c r="M185" s="381" t="s">
        <v>131</v>
      </c>
      <c r="N185" s="382">
        <f>SUM(N186:N201)</f>
        <v>0</v>
      </c>
      <c r="O185" s="382">
        <f>SUM(O186:O201)</f>
        <v>0</v>
      </c>
      <c r="P185" s="382">
        <f t="shared" si="129"/>
        <v>0</v>
      </c>
      <c r="Q185" s="383"/>
      <c r="R185" s="384"/>
      <c r="S185" s="384"/>
      <c r="T185" s="382">
        <f>SUM(T186:T201)</f>
        <v>0</v>
      </c>
      <c r="U185" s="382">
        <f t="shared" ref="U185:AC185" si="171">SUM(U186:U201)</f>
        <v>0</v>
      </c>
      <c r="V185" s="382">
        <f t="shared" si="171"/>
        <v>0</v>
      </c>
      <c r="W185" s="382">
        <f t="shared" si="171"/>
        <v>0</v>
      </c>
      <c r="X185" s="382">
        <f t="shared" si="171"/>
        <v>0</v>
      </c>
      <c r="Y185" s="382">
        <f t="shared" si="171"/>
        <v>0</v>
      </c>
      <c r="Z185" s="382">
        <f t="shared" si="171"/>
        <v>0</v>
      </c>
      <c r="AA185" s="382">
        <f t="shared" si="171"/>
        <v>0</v>
      </c>
      <c r="AB185" s="382">
        <f t="shared" si="171"/>
        <v>0</v>
      </c>
      <c r="AC185" s="382">
        <f t="shared" si="171"/>
        <v>0</v>
      </c>
      <c r="AD185" s="382">
        <f t="shared" si="163"/>
        <v>0</v>
      </c>
      <c r="AE185" s="382">
        <f>SUM(AE186:AE201)</f>
        <v>0</v>
      </c>
      <c r="AF185" s="382">
        <f>SUM(AF186:AF201)</f>
        <v>0</v>
      </c>
      <c r="AG185" s="382">
        <f t="shared" si="164"/>
        <v>0</v>
      </c>
      <c r="AH185" s="382">
        <f>SUM(AH186:AH201)</f>
        <v>0</v>
      </c>
      <c r="AI185" s="382">
        <f>SUM(AI186:AI201)</f>
        <v>0</v>
      </c>
      <c r="AJ185" s="382">
        <f t="shared" si="165"/>
        <v>0</v>
      </c>
      <c r="AK185" s="382">
        <f>SUM(AK186:AK201)</f>
        <v>0</v>
      </c>
      <c r="AL185" s="382">
        <f>SUM(AL186:AL201)</f>
        <v>0</v>
      </c>
      <c r="AM185" s="382">
        <f t="shared" si="166"/>
        <v>0</v>
      </c>
      <c r="AN185" s="382">
        <f>SUM(AN186:AN201)</f>
        <v>0</v>
      </c>
      <c r="AO185" s="382">
        <f>SUM(AO186:AO201)</f>
        <v>0</v>
      </c>
      <c r="AP185" s="382">
        <f t="shared" si="167"/>
        <v>0</v>
      </c>
      <c r="AQ185" s="382">
        <f>SUM(AQ186:AQ201)</f>
        <v>0</v>
      </c>
      <c r="AR185" s="382">
        <f>SUM(AR186:AR201)</f>
        <v>0</v>
      </c>
      <c r="AS185" s="382">
        <f t="shared" si="168"/>
        <v>0</v>
      </c>
      <c r="AT185" s="382"/>
      <c r="AU185" s="382"/>
      <c r="AV185" s="382"/>
      <c r="AW185" s="382"/>
      <c r="AX185" s="382"/>
      <c r="AY185" s="382"/>
      <c r="AZ185" s="382"/>
      <c r="BA185" s="382"/>
    </row>
    <row r="186" spans="1:53" ht="24.75" hidden="1">
      <c r="A186" s="255"/>
      <c r="B186" s="73" t="str">
        <f t="shared" si="126"/>
        <v>1355000510051512</v>
      </c>
      <c r="C186" s="385">
        <v>2023</v>
      </c>
      <c r="D186" s="385">
        <v>20</v>
      </c>
      <c r="E186" s="385">
        <v>1</v>
      </c>
      <c r="F186" s="385">
        <v>3</v>
      </c>
      <c r="G186" s="385">
        <v>5</v>
      </c>
      <c r="H186" s="424">
        <v>5000</v>
      </c>
      <c r="I186" s="424">
        <v>5100</v>
      </c>
      <c r="J186" s="424">
        <v>515</v>
      </c>
      <c r="K186" s="386">
        <v>1</v>
      </c>
      <c r="L186" s="386">
        <v>2</v>
      </c>
      <c r="M186" s="408" t="s">
        <v>176</v>
      </c>
      <c r="N186" s="388">
        <f>IFERROR(VLOOKUP($B186,[5]OAX!$B$51:$S$1085,13,0),0)</f>
        <v>0</v>
      </c>
      <c r="O186" s="388">
        <f>IFERROR(VLOOKUP($B186,[5]OAX!$B$51:$S$1085,14,0),0)</f>
        <v>0</v>
      </c>
      <c r="P186" s="388">
        <f t="shared" si="129"/>
        <v>0</v>
      </c>
      <c r="Q186" s="389" t="s">
        <v>59</v>
      </c>
      <c r="R186" s="390">
        <f>IFERROR(VLOOKUP($B186,[5]OAX!$B$51:$S$1085,17,0),0)</f>
        <v>0</v>
      </c>
      <c r="S186" s="390">
        <f>IFERROR(VLOOKUP($B186,[5]OAX!$B$51:$S$1085,18,0),0)</f>
        <v>0</v>
      </c>
      <c r="T186" s="388">
        <v>0</v>
      </c>
      <c r="U186" s="388">
        <v>0</v>
      </c>
      <c r="V186" s="388">
        <v>0</v>
      </c>
      <c r="W186" s="388">
        <v>0</v>
      </c>
      <c r="X186" s="388">
        <v>0</v>
      </c>
      <c r="Y186" s="388">
        <v>0</v>
      </c>
      <c r="Z186" s="388">
        <v>0</v>
      </c>
      <c r="AA186" s="388">
        <v>0</v>
      </c>
      <c r="AB186" s="388">
        <f t="shared" ref="AB186:AC201" si="172">N186+T186-X186</f>
        <v>0</v>
      </c>
      <c r="AC186" s="388">
        <f t="shared" si="172"/>
        <v>0</v>
      </c>
      <c r="AD186" s="388">
        <f t="shared" si="163"/>
        <v>0</v>
      </c>
      <c r="AE186" s="388">
        <v>0</v>
      </c>
      <c r="AF186" s="388">
        <v>0</v>
      </c>
      <c r="AG186" s="388">
        <f t="shared" si="164"/>
        <v>0</v>
      </c>
      <c r="AH186" s="388">
        <v>0</v>
      </c>
      <c r="AI186" s="388">
        <v>0</v>
      </c>
      <c r="AJ186" s="388">
        <f t="shared" si="165"/>
        <v>0</v>
      </c>
      <c r="AK186" s="388">
        <v>0</v>
      </c>
      <c r="AL186" s="388">
        <v>0</v>
      </c>
      <c r="AM186" s="388">
        <f t="shared" si="166"/>
        <v>0</v>
      </c>
      <c r="AN186" s="388">
        <v>0</v>
      </c>
      <c r="AO186" s="388">
        <v>0</v>
      </c>
      <c r="AP186" s="388">
        <f t="shared" si="167"/>
        <v>0</v>
      </c>
      <c r="AQ186" s="388">
        <f t="shared" ref="AQ186:AR201" si="173">AB186-AE186--AH186-AK186-AN186</f>
        <v>0</v>
      </c>
      <c r="AR186" s="388">
        <f t="shared" si="173"/>
        <v>0</v>
      </c>
      <c r="AS186" s="388">
        <f t="shared" si="168"/>
        <v>0</v>
      </c>
      <c r="AT186" s="388">
        <f t="shared" ref="AT186:AU201" si="174">R186+V186-Z186</f>
        <v>0</v>
      </c>
      <c r="AU186" s="388">
        <f t="shared" si="174"/>
        <v>0</v>
      </c>
      <c r="AV186" s="388">
        <v>0</v>
      </c>
      <c r="AW186" s="388">
        <v>0</v>
      </c>
      <c r="AX186" s="388">
        <v>0</v>
      </c>
      <c r="AY186" s="388">
        <v>0</v>
      </c>
      <c r="AZ186" s="388">
        <f t="shared" si="133"/>
        <v>0</v>
      </c>
      <c r="BA186" s="388">
        <f t="shared" si="133"/>
        <v>0</v>
      </c>
    </row>
    <row r="187" spans="1:53" ht="24.75" hidden="1">
      <c r="A187" s="255"/>
      <c r="B187" s="73" t="str">
        <f t="shared" si="126"/>
        <v>1355000510051522</v>
      </c>
      <c r="C187" s="385">
        <v>2023</v>
      </c>
      <c r="D187" s="385">
        <v>20</v>
      </c>
      <c r="E187" s="385">
        <v>1</v>
      </c>
      <c r="F187" s="385">
        <v>3</v>
      </c>
      <c r="G187" s="385">
        <v>5</v>
      </c>
      <c r="H187" s="424">
        <v>5000</v>
      </c>
      <c r="I187" s="424">
        <v>5100</v>
      </c>
      <c r="J187" s="424">
        <v>515</v>
      </c>
      <c r="K187" s="386">
        <v>2</v>
      </c>
      <c r="L187" s="386">
        <v>2</v>
      </c>
      <c r="M187" s="408" t="s">
        <v>177</v>
      </c>
      <c r="N187" s="388">
        <f>IFERROR(VLOOKUP($B187,[5]OAX!$B$51:$S$1085,13,0),0)</f>
        <v>0</v>
      </c>
      <c r="O187" s="388">
        <f>IFERROR(VLOOKUP($B187,[5]OAX!$B$51:$S$1085,14,0),0)</f>
        <v>0</v>
      </c>
      <c r="P187" s="388">
        <f t="shared" si="129"/>
        <v>0</v>
      </c>
      <c r="Q187" s="389" t="s">
        <v>59</v>
      </c>
      <c r="R187" s="390">
        <f>IFERROR(VLOOKUP($B187,[5]OAX!$B$51:$S$1085,17,0),0)</f>
        <v>0</v>
      </c>
      <c r="S187" s="390">
        <f>IFERROR(VLOOKUP($B187,[5]OAX!$B$51:$S$1085,18,0),0)</f>
        <v>0</v>
      </c>
      <c r="T187" s="388">
        <v>0</v>
      </c>
      <c r="U187" s="388">
        <v>0</v>
      </c>
      <c r="V187" s="388">
        <v>0</v>
      </c>
      <c r="W187" s="388">
        <v>0</v>
      </c>
      <c r="X187" s="388">
        <v>0</v>
      </c>
      <c r="Y187" s="388">
        <v>0</v>
      </c>
      <c r="Z187" s="388">
        <v>0</v>
      </c>
      <c r="AA187" s="388">
        <v>0</v>
      </c>
      <c r="AB187" s="388">
        <f t="shared" si="172"/>
        <v>0</v>
      </c>
      <c r="AC187" s="388">
        <f t="shared" si="172"/>
        <v>0</v>
      </c>
      <c r="AD187" s="388">
        <f t="shared" si="163"/>
        <v>0</v>
      </c>
      <c r="AE187" s="388">
        <v>0</v>
      </c>
      <c r="AF187" s="388">
        <v>0</v>
      </c>
      <c r="AG187" s="388">
        <f t="shared" si="164"/>
        <v>0</v>
      </c>
      <c r="AH187" s="388">
        <v>0</v>
      </c>
      <c r="AI187" s="388">
        <v>0</v>
      </c>
      <c r="AJ187" s="388">
        <f t="shared" si="165"/>
        <v>0</v>
      </c>
      <c r="AK187" s="388">
        <v>0</v>
      </c>
      <c r="AL187" s="388">
        <v>0</v>
      </c>
      <c r="AM187" s="388">
        <f t="shared" si="166"/>
        <v>0</v>
      </c>
      <c r="AN187" s="388">
        <v>0</v>
      </c>
      <c r="AO187" s="388">
        <v>0</v>
      </c>
      <c r="AP187" s="388">
        <f t="shared" si="167"/>
        <v>0</v>
      </c>
      <c r="AQ187" s="388">
        <f t="shared" si="173"/>
        <v>0</v>
      </c>
      <c r="AR187" s="388">
        <f t="shared" si="173"/>
        <v>0</v>
      </c>
      <c r="AS187" s="388">
        <f t="shared" si="168"/>
        <v>0</v>
      </c>
      <c r="AT187" s="388">
        <f t="shared" si="174"/>
        <v>0</v>
      </c>
      <c r="AU187" s="388">
        <f t="shared" si="174"/>
        <v>0</v>
      </c>
      <c r="AV187" s="388">
        <v>0</v>
      </c>
      <c r="AW187" s="388">
        <v>0</v>
      </c>
      <c r="AX187" s="388">
        <v>0</v>
      </c>
      <c r="AY187" s="388">
        <v>0</v>
      </c>
      <c r="AZ187" s="388">
        <f t="shared" ref="AZ187:BA249" si="175">AT187-AV187-AX187</f>
        <v>0</v>
      </c>
      <c r="BA187" s="388">
        <f t="shared" si="175"/>
        <v>0</v>
      </c>
    </row>
    <row r="188" spans="1:53" ht="24.75" hidden="1">
      <c r="A188" s="255"/>
      <c r="B188" s="73" t="str">
        <f t="shared" si="126"/>
        <v>1355000510051532</v>
      </c>
      <c r="C188" s="385">
        <v>2023</v>
      </c>
      <c r="D188" s="385">
        <v>20</v>
      </c>
      <c r="E188" s="385">
        <v>1</v>
      </c>
      <c r="F188" s="385">
        <v>3</v>
      </c>
      <c r="G188" s="385">
        <v>5</v>
      </c>
      <c r="H188" s="424">
        <v>5000</v>
      </c>
      <c r="I188" s="424">
        <v>5100</v>
      </c>
      <c r="J188" s="424">
        <v>515</v>
      </c>
      <c r="K188" s="386">
        <v>3</v>
      </c>
      <c r="L188" s="386">
        <v>2</v>
      </c>
      <c r="M188" s="408" t="s">
        <v>178</v>
      </c>
      <c r="N188" s="388">
        <f>IFERROR(VLOOKUP($B188,[5]OAX!$B$51:$S$1085,13,0),0)</f>
        <v>0</v>
      </c>
      <c r="O188" s="388">
        <f>IFERROR(VLOOKUP($B188,[5]OAX!$B$51:$S$1085,14,0),0)</f>
        <v>0</v>
      </c>
      <c r="P188" s="388">
        <f t="shared" si="129"/>
        <v>0</v>
      </c>
      <c r="Q188" s="389" t="s">
        <v>59</v>
      </c>
      <c r="R188" s="390">
        <f>IFERROR(VLOOKUP($B188,[5]OAX!$B$51:$S$1085,17,0),0)</f>
        <v>0</v>
      </c>
      <c r="S188" s="390">
        <f>IFERROR(VLOOKUP($B188,[5]OAX!$B$51:$S$1085,18,0),0)</f>
        <v>0</v>
      </c>
      <c r="T188" s="388">
        <v>0</v>
      </c>
      <c r="U188" s="388">
        <v>0</v>
      </c>
      <c r="V188" s="388">
        <v>0</v>
      </c>
      <c r="W188" s="388">
        <v>0</v>
      </c>
      <c r="X188" s="388">
        <v>0</v>
      </c>
      <c r="Y188" s="388">
        <v>0</v>
      </c>
      <c r="Z188" s="388">
        <v>0</v>
      </c>
      <c r="AA188" s="388">
        <v>0</v>
      </c>
      <c r="AB188" s="388">
        <f t="shared" si="172"/>
        <v>0</v>
      </c>
      <c r="AC188" s="388">
        <f t="shared" si="172"/>
        <v>0</v>
      </c>
      <c r="AD188" s="388">
        <f t="shared" si="163"/>
        <v>0</v>
      </c>
      <c r="AE188" s="388">
        <v>0</v>
      </c>
      <c r="AF188" s="388">
        <v>0</v>
      </c>
      <c r="AG188" s="388">
        <f t="shared" si="164"/>
        <v>0</v>
      </c>
      <c r="AH188" s="388">
        <v>0</v>
      </c>
      <c r="AI188" s="388">
        <v>0</v>
      </c>
      <c r="AJ188" s="388">
        <f t="shared" si="165"/>
        <v>0</v>
      </c>
      <c r="AK188" s="388">
        <v>0</v>
      </c>
      <c r="AL188" s="388">
        <v>0</v>
      </c>
      <c r="AM188" s="388">
        <f t="shared" si="166"/>
        <v>0</v>
      </c>
      <c r="AN188" s="388">
        <v>0</v>
      </c>
      <c r="AO188" s="388">
        <v>0</v>
      </c>
      <c r="AP188" s="388">
        <f t="shared" si="167"/>
        <v>0</v>
      </c>
      <c r="AQ188" s="388">
        <f t="shared" si="173"/>
        <v>0</v>
      </c>
      <c r="AR188" s="388">
        <f t="shared" si="173"/>
        <v>0</v>
      </c>
      <c r="AS188" s="388">
        <f t="shared" si="168"/>
        <v>0</v>
      </c>
      <c r="AT188" s="388">
        <f t="shared" si="174"/>
        <v>0</v>
      </c>
      <c r="AU188" s="388">
        <f t="shared" si="174"/>
        <v>0</v>
      </c>
      <c r="AV188" s="388">
        <v>0</v>
      </c>
      <c r="AW188" s="388">
        <v>0</v>
      </c>
      <c r="AX188" s="388">
        <v>0</v>
      </c>
      <c r="AY188" s="388">
        <v>0</v>
      </c>
      <c r="AZ188" s="388">
        <f t="shared" si="175"/>
        <v>0</v>
      </c>
      <c r="BA188" s="388">
        <f t="shared" si="175"/>
        <v>0</v>
      </c>
    </row>
    <row r="189" spans="1:53" ht="24.75" hidden="1">
      <c r="A189" s="255"/>
      <c r="B189" s="73" t="str">
        <f t="shared" si="126"/>
        <v>1355000510051542</v>
      </c>
      <c r="C189" s="385">
        <v>2023</v>
      </c>
      <c r="D189" s="385">
        <v>20</v>
      </c>
      <c r="E189" s="385">
        <v>1</v>
      </c>
      <c r="F189" s="385">
        <v>3</v>
      </c>
      <c r="G189" s="385">
        <v>5</v>
      </c>
      <c r="H189" s="424">
        <v>5000</v>
      </c>
      <c r="I189" s="424">
        <v>5100</v>
      </c>
      <c r="J189" s="424">
        <v>515</v>
      </c>
      <c r="K189" s="386">
        <v>4</v>
      </c>
      <c r="L189" s="386">
        <v>2</v>
      </c>
      <c r="M189" s="408" t="s">
        <v>179</v>
      </c>
      <c r="N189" s="388">
        <f>IFERROR(VLOOKUP($B189,[5]OAX!$B$51:$S$1085,13,0),0)</f>
        <v>0</v>
      </c>
      <c r="O189" s="388">
        <f>IFERROR(VLOOKUP($B189,[5]OAX!$B$51:$S$1085,14,0),0)</f>
        <v>0</v>
      </c>
      <c r="P189" s="388">
        <f t="shared" si="129"/>
        <v>0</v>
      </c>
      <c r="Q189" s="389" t="s">
        <v>59</v>
      </c>
      <c r="R189" s="390">
        <f>IFERROR(VLOOKUP($B189,[5]OAX!$B$51:$S$1085,17,0),0)</f>
        <v>0</v>
      </c>
      <c r="S189" s="390">
        <f>IFERROR(VLOOKUP($B189,[5]OAX!$B$51:$S$1085,18,0),0)</f>
        <v>0</v>
      </c>
      <c r="T189" s="388">
        <v>0</v>
      </c>
      <c r="U189" s="388">
        <v>0</v>
      </c>
      <c r="V189" s="388">
        <v>0</v>
      </c>
      <c r="W189" s="388">
        <v>0</v>
      </c>
      <c r="X189" s="388">
        <v>0</v>
      </c>
      <c r="Y189" s="388">
        <v>0</v>
      </c>
      <c r="Z189" s="388">
        <v>0</v>
      </c>
      <c r="AA189" s="388">
        <v>0</v>
      </c>
      <c r="AB189" s="388">
        <f t="shared" si="172"/>
        <v>0</v>
      </c>
      <c r="AC189" s="388">
        <f t="shared" si="172"/>
        <v>0</v>
      </c>
      <c r="AD189" s="388">
        <f t="shared" si="163"/>
        <v>0</v>
      </c>
      <c r="AE189" s="388">
        <v>0</v>
      </c>
      <c r="AF189" s="388">
        <v>0</v>
      </c>
      <c r="AG189" s="388">
        <f t="shared" si="164"/>
        <v>0</v>
      </c>
      <c r="AH189" s="388">
        <v>0</v>
      </c>
      <c r="AI189" s="388">
        <v>0</v>
      </c>
      <c r="AJ189" s="388">
        <f t="shared" si="165"/>
        <v>0</v>
      </c>
      <c r="AK189" s="388">
        <v>0</v>
      </c>
      <c r="AL189" s="388">
        <v>0</v>
      </c>
      <c r="AM189" s="388">
        <f t="shared" si="166"/>
        <v>0</v>
      </c>
      <c r="AN189" s="388">
        <v>0</v>
      </c>
      <c r="AO189" s="388">
        <v>0</v>
      </c>
      <c r="AP189" s="388">
        <f t="shared" si="167"/>
        <v>0</v>
      </c>
      <c r="AQ189" s="388">
        <f t="shared" si="173"/>
        <v>0</v>
      </c>
      <c r="AR189" s="388">
        <f t="shared" si="173"/>
        <v>0</v>
      </c>
      <c r="AS189" s="388">
        <f t="shared" si="168"/>
        <v>0</v>
      </c>
      <c r="AT189" s="388">
        <f t="shared" si="174"/>
        <v>0</v>
      </c>
      <c r="AU189" s="388">
        <f t="shared" si="174"/>
        <v>0</v>
      </c>
      <c r="AV189" s="388">
        <v>0</v>
      </c>
      <c r="AW189" s="388">
        <v>0</v>
      </c>
      <c r="AX189" s="388">
        <v>0</v>
      </c>
      <c r="AY189" s="388">
        <v>0</v>
      </c>
      <c r="AZ189" s="388">
        <f t="shared" si="175"/>
        <v>0</v>
      </c>
      <c r="BA189" s="388">
        <f t="shared" si="175"/>
        <v>0</v>
      </c>
    </row>
    <row r="190" spans="1:53" ht="24.75" hidden="1">
      <c r="A190" s="255"/>
      <c r="B190" s="73" t="str">
        <f t="shared" si="126"/>
        <v>1355000510051552</v>
      </c>
      <c r="C190" s="385">
        <v>2023</v>
      </c>
      <c r="D190" s="385">
        <v>20</v>
      </c>
      <c r="E190" s="385">
        <v>1</v>
      </c>
      <c r="F190" s="385">
        <v>3</v>
      </c>
      <c r="G190" s="385">
        <v>5</v>
      </c>
      <c r="H190" s="424">
        <v>5000</v>
      </c>
      <c r="I190" s="424">
        <v>5100</v>
      </c>
      <c r="J190" s="424">
        <v>515</v>
      </c>
      <c r="K190" s="386">
        <v>5</v>
      </c>
      <c r="L190" s="386">
        <v>2</v>
      </c>
      <c r="M190" s="408" t="s">
        <v>180</v>
      </c>
      <c r="N190" s="388">
        <f>IFERROR(VLOOKUP($B190,[5]OAX!$B$51:$S$1085,13,0),0)</f>
        <v>0</v>
      </c>
      <c r="O190" s="388">
        <f>IFERROR(VLOOKUP($B190,[5]OAX!$B$51:$S$1085,14,0),0)</f>
        <v>0</v>
      </c>
      <c r="P190" s="388">
        <f t="shared" si="129"/>
        <v>0</v>
      </c>
      <c r="Q190" s="389" t="s">
        <v>59</v>
      </c>
      <c r="R190" s="390">
        <f>IFERROR(VLOOKUP($B190,[5]OAX!$B$51:$S$1085,17,0),0)</f>
        <v>0</v>
      </c>
      <c r="S190" s="390">
        <f>IFERROR(VLOOKUP($B190,[5]OAX!$B$51:$S$1085,18,0),0)</f>
        <v>0</v>
      </c>
      <c r="T190" s="388">
        <v>0</v>
      </c>
      <c r="U190" s="388">
        <v>0</v>
      </c>
      <c r="V190" s="388">
        <v>0</v>
      </c>
      <c r="W190" s="388">
        <v>0</v>
      </c>
      <c r="X190" s="388">
        <v>0</v>
      </c>
      <c r="Y190" s="388">
        <v>0</v>
      </c>
      <c r="Z190" s="388">
        <v>0</v>
      </c>
      <c r="AA190" s="388">
        <v>0</v>
      </c>
      <c r="AB190" s="388">
        <f t="shared" si="172"/>
        <v>0</v>
      </c>
      <c r="AC190" s="388">
        <f t="shared" si="172"/>
        <v>0</v>
      </c>
      <c r="AD190" s="388">
        <f t="shared" si="163"/>
        <v>0</v>
      </c>
      <c r="AE190" s="388">
        <v>0</v>
      </c>
      <c r="AF190" s="388">
        <v>0</v>
      </c>
      <c r="AG190" s="388">
        <f t="shared" si="164"/>
        <v>0</v>
      </c>
      <c r="AH190" s="388">
        <v>0</v>
      </c>
      <c r="AI190" s="388">
        <v>0</v>
      </c>
      <c r="AJ190" s="388">
        <f t="shared" si="165"/>
        <v>0</v>
      </c>
      <c r="AK190" s="388">
        <v>0</v>
      </c>
      <c r="AL190" s="388">
        <v>0</v>
      </c>
      <c r="AM190" s="388">
        <f t="shared" si="166"/>
        <v>0</v>
      </c>
      <c r="AN190" s="388">
        <v>0</v>
      </c>
      <c r="AO190" s="388">
        <v>0</v>
      </c>
      <c r="AP190" s="388">
        <f t="shared" si="167"/>
        <v>0</v>
      </c>
      <c r="AQ190" s="388">
        <f t="shared" si="173"/>
        <v>0</v>
      </c>
      <c r="AR190" s="388">
        <f t="shared" si="173"/>
        <v>0</v>
      </c>
      <c r="AS190" s="388">
        <f t="shared" si="168"/>
        <v>0</v>
      </c>
      <c r="AT190" s="388">
        <f t="shared" si="174"/>
        <v>0</v>
      </c>
      <c r="AU190" s="388">
        <f t="shared" si="174"/>
        <v>0</v>
      </c>
      <c r="AV190" s="388">
        <v>0</v>
      </c>
      <c r="AW190" s="388">
        <v>0</v>
      </c>
      <c r="AX190" s="388">
        <v>0</v>
      </c>
      <c r="AY190" s="388">
        <v>0</v>
      </c>
      <c r="AZ190" s="388">
        <f t="shared" si="175"/>
        <v>0</v>
      </c>
      <c r="BA190" s="388">
        <f t="shared" si="175"/>
        <v>0</v>
      </c>
    </row>
    <row r="191" spans="1:53" ht="24.75" hidden="1">
      <c r="A191" s="255"/>
      <c r="B191" s="73" t="str">
        <f t="shared" si="126"/>
        <v>1355000510051562</v>
      </c>
      <c r="C191" s="385">
        <v>2023</v>
      </c>
      <c r="D191" s="385">
        <v>20</v>
      </c>
      <c r="E191" s="385">
        <v>1</v>
      </c>
      <c r="F191" s="385">
        <v>3</v>
      </c>
      <c r="G191" s="385">
        <v>5</v>
      </c>
      <c r="H191" s="424">
        <v>5000</v>
      </c>
      <c r="I191" s="424">
        <v>5100</v>
      </c>
      <c r="J191" s="424">
        <v>515</v>
      </c>
      <c r="K191" s="386">
        <v>6</v>
      </c>
      <c r="L191" s="386">
        <v>2</v>
      </c>
      <c r="M191" s="408" t="s">
        <v>181</v>
      </c>
      <c r="N191" s="388">
        <f>IFERROR(VLOOKUP($B191,[5]OAX!$B$51:$S$1085,13,0),0)</f>
        <v>0</v>
      </c>
      <c r="O191" s="388">
        <f>IFERROR(VLOOKUP($B191,[5]OAX!$B$51:$S$1085,14,0),0)</f>
        <v>0</v>
      </c>
      <c r="P191" s="388">
        <f t="shared" si="129"/>
        <v>0</v>
      </c>
      <c r="Q191" s="389" t="s">
        <v>59</v>
      </c>
      <c r="R191" s="390">
        <f>IFERROR(VLOOKUP($B191,[5]OAX!$B$51:$S$1085,17,0),0)</f>
        <v>0</v>
      </c>
      <c r="S191" s="390">
        <f>IFERROR(VLOOKUP($B191,[5]OAX!$B$51:$S$1085,18,0),0)</f>
        <v>0</v>
      </c>
      <c r="T191" s="388">
        <v>0</v>
      </c>
      <c r="U191" s="388">
        <v>0</v>
      </c>
      <c r="V191" s="388">
        <v>0</v>
      </c>
      <c r="W191" s="388">
        <v>0</v>
      </c>
      <c r="X191" s="388">
        <v>0</v>
      </c>
      <c r="Y191" s="388">
        <v>0</v>
      </c>
      <c r="Z191" s="388">
        <v>0</v>
      </c>
      <c r="AA191" s="388">
        <v>0</v>
      </c>
      <c r="AB191" s="388">
        <f t="shared" si="172"/>
        <v>0</v>
      </c>
      <c r="AC191" s="388">
        <f t="shared" si="172"/>
        <v>0</v>
      </c>
      <c r="AD191" s="388">
        <f t="shared" si="163"/>
        <v>0</v>
      </c>
      <c r="AE191" s="388">
        <v>0</v>
      </c>
      <c r="AF191" s="388">
        <v>0</v>
      </c>
      <c r="AG191" s="388">
        <f t="shared" si="164"/>
        <v>0</v>
      </c>
      <c r="AH191" s="388">
        <v>0</v>
      </c>
      <c r="AI191" s="388">
        <v>0</v>
      </c>
      <c r="AJ191" s="388">
        <f t="shared" si="165"/>
        <v>0</v>
      </c>
      <c r="AK191" s="388">
        <v>0</v>
      </c>
      <c r="AL191" s="388">
        <v>0</v>
      </c>
      <c r="AM191" s="388">
        <f t="shared" si="166"/>
        <v>0</v>
      </c>
      <c r="AN191" s="388">
        <v>0</v>
      </c>
      <c r="AO191" s="388">
        <v>0</v>
      </c>
      <c r="AP191" s="388">
        <f t="shared" si="167"/>
        <v>0</v>
      </c>
      <c r="AQ191" s="388">
        <f t="shared" si="173"/>
        <v>0</v>
      </c>
      <c r="AR191" s="388">
        <f t="shared" si="173"/>
        <v>0</v>
      </c>
      <c r="AS191" s="388">
        <f t="shared" si="168"/>
        <v>0</v>
      </c>
      <c r="AT191" s="388">
        <f t="shared" si="174"/>
        <v>0</v>
      </c>
      <c r="AU191" s="388">
        <f t="shared" si="174"/>
        <v>0</v>
      </c>
      <c r="AV191" s="388">
        <v>0</v>
      </c>
      <c r="AW191" s="388">
        <v>0</v>
      </c>
      <c r="AX191" s="388">
        <v>0</v>
      </c>
      <c r="AY191" s="388">
        <v>0</v>
      </c>
      <c r="AZ191" s="388">
        <f t="shared" si="175"/>
        <v>0</v>
      </c>
      <c r="BA191" s="388">
        <f t="shared" si="175"/>
        <v>0</v>
      </c>
    </row>
    <row r="192" spans="1:53" ht="24.75" hidden="1">
      <c r="A192" s="255"/>
      <c r="B192" s="73" t="str">
        <f t="shared" si="126"/>
        <v>1355000510051572</v>
      </c>
      <c r="C192" s="385">
        <v>2023</v>
      </c>
      <c r="D192" s="385">
        <v>20</v>
      </c>
      <c r="E192" s="385">
        <v>1</v>
      </c>
      <c r="F192" s="385">
        <v>3</v>
      </c>
      <c r="G192" s="385">
        <v>5</v>
      </c>
      <c r="H192" s="424">
        <v>5000</v>
      </c>
      <c r="I192" s="424">
        <v>5100</v>
      </c>
      <c r="J192" s="424">
        <v>515</v>
      </c>
      <c r="K192" s="386">
        <v>7</v>
      </c>
      <c r="L192" s="386">
        <v>2</v>
      </c>
      <c r="M192" s="408" t="s">
        <v>182</v>
      </c>
      <c r="N192" s="388">
        <f>IFERROR(VLOOKUP($B192,[5]OAX!$B$51:$S$1085,13,0),0)</f>
        <v>0</v>
      </c>
      <c r="O192" s="388">
        <f>IFERROR(VLOOKUP($B192,[5]OAX!$B$51:$S$1085,14,0),0)</f>
        <v>0</v>
      </c>
      <c r="P192" s="388">
        <f t="shared" si="129"/>
        <v>0</v>
      </c>
      <c r="Q192" s="389" t="s">
        <v>59</v>
      </c>
      <c r="R192" s="390">
        <f>IFERROR(VLOOKUP($B192,[5]OAX!$B$51:$S$1085,17,0),0)</f>
        <v>0</v>
      </c>
      <c r="S192" s="390">
        <f>IFERROR(VLOOKUP($B192,[5]OAX!$B$51:$S$1085,18,0),0)</f>
        <v>0</v>
      </c>
      <c r="T192" s="388">
        <v>0</v>
      </c>
      <c r="U192" s="388">
        <v>0</v>
      </c>
      <c r="V192" s="388">
        <v>0</v>
      </c>
      <c r="W192" s="388">
        <v>0</v>
      </c>
      <c r="X192" s="388">
        <v>0</v>
      </c>
      <c r="Y192" s="388">
        <v>0</v>
      </c>
      <c r="Z192" s="388">
        <v>0</v>
      </c>
      <c r="AA192" s="388">
        <v>0</v>
      </c>
      <c r="AB192" s="388">
        <f t="shared" si="172"/>
        <v>0</v>
      </c>
      <c r="AC192" s="388">
        <f t="shared" si="172"/>
        <v>0</v>
      </c>
      <c r="AD192" s="388">
        <f t="shared" si="163"/>
        <v>0</v>
      </c>
      <c r="AE192" s="388">
        <v>0</v>
      </c>
      <c r="AF192" s="388">
        <v>0</v>
      </c>
      <c r="AG192" s="388">
        <f t="shared" si="164"/>
        <v>0</v>
      </c>
      <c r="AH192" s="388">
        <v>0</v>
      </c>
      <c r="AI192" s="388">
        <v>0</v>
      </c>
      <c r="AJ192" s="388">
        <f t="shared" si="165"/>
        <v>0</v>
      </c>
      <c r="AK192" s="388">
        <v>0</v>
      </c>
      <c r="AL192" s="388">
        <v>0</v>
      </c>
      <c r="AM192" s="388">
        <f t="shared" si="166"/>
        <v>0</v>
      </c>
      <c r="AN192" s="388">
        <v>0</v>
      </c>
      <c r="AO192" s="388">
        <v>0</v>
      </c>
      <c r="AP192" s="388">
        <f t="shared" si="167"/>
        <v>0</v>
      </c>
      <c r="AQ192" s="388">
        <f t="shared" si="173"/>
        <v>0</v>
      </c>
      <c r="AR192" s="388">
        <f t="shared" si="173"/>
        <v>0</v>
      </c>
      <c r="AS192" s="388">
        <f t="shared" si="168"/>
        <v>0</v>
      </c>
      <c r="AT192" s="388">
        <f t="shared" si="174"/>
        <v>0</v>
      </c>
      <c r="AU192" s="388">
        <f t="shared" si="174"/>
        <v>0</v>
      </c>
      <c r="AV192" s="388">
        <v>0</v>
      </c>
      <c r="AW192" s="388">
        <v>0</v>
      </c>
      <c r="AX192" s="388">
        <v>0</v>
      </c>
      <c r="AY192" s="388">
        <v>0</v>
      </c>
      <c r="AZ192" s="388">
        <f t="shared" si="175"/>
        <v>0</v>
      </c>
      <c r="BA192" s="388">
        <f t="shared" si="175"/>
        <v>0</v>
      </c>
    </row>
    <row r="193" spans="1:53" ht="24.75" hidden="1">
      <c r="A193" s="255"/>
      <c r="B193" s="73" t="str">
        <f t="shared" si="126"/>
        <v>1355000510051582</v>
      </c>
      <c r="C193" s="385">
        <v>2023</v>
      </c>
      <c r="D193" s="385">
        <v>20</v>
      </c>
      <c r="E193" s="385">
        <v>1</v>
      </c>
      <c r="F193" s="385">
        <v>3</v>
      </c>
      <c r="G193" s="385">
        <v>5</v>
      </c>
      <c r="H193" s="424">
        <v>5000</v>
      </c>
      <c r="I193" s="424">
        <v>5100</v>
      </c>
      <c r="J193" s="424">
        <v>515</v>
      </c>
      <c r="K193" s="386">
        <v>8</v>
      </c>
      <c r="L193" s="386">
        <v>2</v>
      </c>
      <c r="M193" s="408" t="s">
        <v>183</v>
      </c>
      <c r="N193" s="388">
        <f>IFERROR(VLOOKUP($B193,[5]OAX!$B$51:$S$1085,13,0),0)</f>
        <v>0</v>
      </c>
      <c r="O193" s="388">
        <f>IFERROR(VLOOKUP($B193,[5]OAX!$B$51:$S$1085,14,0),0)</f>
        <v>0</v>
      </c>
      <c r="P193" s="388">
        <f t="shared" si="129"/>
        <v>0</v>
      </c>
      <c r="Q193" s="389" t="s">
        <v>59</v>
      </c>
      <c r="R193" s="390">
        <f>IFERROR(VLOOKUP($B193,[5]OAX!$B$51:$S$1085,17,0),0)</f>
        <v>0</v>
      </c>
      <c r="S193" s="390">
        <f>IFERROR(VLOOKUP($B193,[5]OAX!$B$51:$S$1085,18,0),0)</f>
        <v>0</v>
      </c>
      <c r="T193" s="388">
        <v>0</v>
      </c>
      <c r="U193" s="388">
        <v>0</v>
      </c>
      <c r="V193" s="388">
        <v>0</v>
      </c>
      <c r="W193" s="388">
        <v>0</v>
      </c>
      <c r="X193" s="388">
        <v>0</v>
      </c>
      <c r="Y193" s="388">
        <v>0</v>
      </c>
      <c r="Z193" s="388">
        <v>0</v>
      </c>
      <c r="AA193" s="388">
        <v>0</v>
      </c>
      <c r="AB193" s="388">
        <f t="shared" si="172"/>
        <v>0</v>
      </c>
      <c r="AC193" s="388">
        <f t="shared" si="172"/>
        <v>0</v>
      </c>
      <c r="AD193" s="388">
        <f t="shared" si="163"/>
        <v>0</v>
      </c>
      <c r="AE193" s="388">
        <v>0</v>
      </c>
      <c r="AF193" s="388">
        <v>0</v>
      </c>
      <c r="AG193" s="388">
        <f t="shared" si="164"/>
        <v>0</v>
      </c>
      <c r="AH193" s="388">
        <v>0</v>
      </c>
      <c r="AI193" s="388">
        <v>0</v>
      </c>
      <c r="AJ193" s="388">
        <f t="shared" si="165"/>
        <v>0</v>
      </c>
      <c r="AK193" s="388">
        <v>0</v>
      </c>
      <c r="AL193" s="388">
        <v>0</v>
      </c>
      <c r="AM193" s="388">
        <f t="shared" si="166"/>
        <v>0</v>
      </c>
      <c r="AN193" s="388">
        <v>0</v>
      </c>
      <c r="AO193" s="388">
        <v>0</v>
      </c>
      <c r="AP193" s="388">
        <f t="shared" si="167"/>
        <v>0</v>
      </c>
      <c r="AQ193" s="388">
        <f t="shared" si="173"/>
        <v>0</v>
      </c>
      <c r="AR193" s="388">
        <f t="shared" si="173"/>
        <v>0</v>
      </c>
      <c r="AS193" s="388">
        <f t="shared" si="168"/>
        <v>0</v>
      </c>
      <c r="AT193" s="388">
        <f t="shared" si="174"/>
        <v>0</v>
      </c>
      <c r="AU193" s="388">
        <f t="shared" si="174"/>
        <v>0</v>
      </c>
      <c r="AV193" s="388">
        <v>0</v>
      </c>
      <c r="AW193" s="388">
        <v>0</v>
      </c>
      <c r="AX193" s="388">
        <v>0</v>
      </c>
      <c r="AY193" s="388">
        <v>0</v>
      </c>
      <c r="AZ193" s="388">
        <f t="shared" si="175"/>
        <v>0</v>
      </c>
      <c r="BA193" s="388">
        <f t="shared" si="175"/>
        <v>0</v>
      </c>
    </row>
    <row r="194" spans="1:53" ht="24.75" hidden="1">
      <c r="A194" s="255"/>
      <c r="B194" s="73" t="str">
        <f t="shared" si="126"/>
        <v>1355000510051592</v>
      </c>
      <c r="C194" s="385">
        <v>2023</v>
      </c>
      <c r="D194" s="385">
        <v>20</v>
      </c>
      <c r="E194" s="385">
        <v>1</v>
      </c>
      <c r="F194" s="385">
        <v>3</v>
      </c>
      <c r="G194" s="385">
        <v>5</v>
      </c>
      <c r="H194" s="424">
        <v>5000</v>
      </c>
      <c r="I194" s="424">
        <v>5100</v>
      </c>
      <c r="J194" s="424">
        <v>515</v>
      </c>
      <c r="K194" s="386">
        <v>9</v>
      </c>
      <c r="L194" s="386">
        <v>2</v>
      </c>
      <c r="M194" s="408" t="s">
        <v>184</v>
      </c>
      <c r="N194" s="388">
        <f>IFERROR(VLOOKUP($B194,[5]OAX!$B$51:$S$1085,13,0),0)</f>
        <v>0</v>
      </c>
      <c r="O194" s="388">
        <f>IFERROR(VLOOKUP($B194,[5]OAX!$B$51:$S$1085,14,0),0)</f>
        <v>0</v>
      </c>
      <c r="P194" s="388">
        <f t="shared" si="129"/>
        <v>0</v>
      </c>
      <c r="Q194" s="389" t="s">
        <v>59</v>
      </c>
      <c r="R194" s="390">
        <f>IFERROR(VLOOKUP($B194,[5]OAX!$B$51:$S$1085,17,0),0)</f>
        <v>0</v>
      </c>
      <c r="S194" s="390">
        <f>IFERROR(VLOOKUP($B194,[5]OAX!$B$51:$S$1085,18,0),0)</f>
        <v>0</v>
      </c>
      <c r="T194" s="388">
        <v>0</v>
      </c>
      <c r="U194" s="388">
        <v>0</v>
      </c>
      <c r="V194" s="388">
        <v>0</v>
      </c>
      <c r="W194" s="388">
        <v>0</v>
      </c>
      <c r="X194" s="388">
        <v>0</v>
      </c>
      <c r="Y194" s="388">
        <v>0</v>
      </c>
      <c r="Z194" s="388">
        <v>0</v>
      </c>
      <c r="AA194" s="388">
        <v>0</v>
      </c>
      <c r="AB194" s="388">
        <f t="shared" si="172"/>
        <v>0</v>
      </c>
      <c r="AC194" s="388">
        <f t="shared" si="172"/>
        <v>0</v>
      </c>
      <c r="AD194" s="388">
        <f t="shared" si="163"/>
        <v>0</v>
      </c>
      <c r="AE194" s="388">
        <v>0</v>
      </c>
      <c r="AF194" s="388">
        <v>0</v>
      </c>
      <c r="AG194" s="388">
        <f t="shared" si="164"/>
        <v>0</v>
      </c>
      <c r="AH194" s="388">
        <v>0</v>
      </c>
      <c r="AI194" s="388">
        <v>0</v>
      </c>
      <c r="AJ194" s="388">
        <f t="shared" si="165"/>
        <v>0</v>
      </c>
      <c r="AK194" s="388">
        <v>0</v>
      </c>
      <c r="AL194" s="388">
        <v>0</v>
      </c>
      <c r="AM194" s="388">
        <f t="shared" si="166"/>
        <v>0</v>
      </c>
      <c r="AN194" s="388">
        <v>0</v>
      </c>
      <c r="AO194" s="388">
        <v>0</v>
      </c>
      <c r="AP194" s="388">
        <f t="shared" si="167"/>
        <v>0</v>
      </c>
      <c r="AQ194" s="388">
        <f t="shared" si="173"/>
        <v>0</v>
      </c>
      <c r="AR194" s="388">
        <f t="shared" si="173"/>
        <v>0</v>
      </c>
      <c r="AS194" s="388">
        <f t="shared" si="168"/>
        <v>0</v>
      </c>
      <c r="AT194" s="388">
        <f t="shared" si="174"/>
        <v>0</v>
      </c>
      <c r="AU194" s="388">
        <f t="shared" si="174"/>
        <v>0</v>
      </c>
      <c r="AV194" s="388">
        <v>0</v>
      </c>
      <c r="AW194" s="388">
        <v>0</v>
      </c>
      <c r="AX194" s="388">
        <v>0</v>
      </c>
      <c r="AY194" s="388">
        <v>0</v>
      </c>
      <c r="AZ194" s="388">
        <f t="shared" si="175"/>
        <v>0</v>
      </c>
      <c r="BA194" s="388">
        <f t="shared" si="175"/>
        <v>0</v>
      </c>
    </row>
    <row r="195" spans="1:53" ht="24.75" hidden="1">
      <c r="A195" s="255"/>
      <c r="B195" s="73" t="str">
        <f t="shared" si="126"/>
        <v>13550005100515102</v>
      </c>
      <c r="C195" s="385">
        <v>2023</v>
      </c>
      <c r="D195" s="385">
        <v>20</v>
      </c>
      <c r="E195" s="385">
        <v>1</v>
      </c>
      <c r="F195" s="385">
        <v>3</v>
      </c>
      <c r="G195" s="385">
        <v>5</v>
      </c>
      <c r="H195" s="424">
        <v>5000</v>
      </c>
      <c r="I195" s="424">
        <v>5100</v>
      </c>
      <c r="J195" s="424">
        <v>515</v>
      </c>
      <c r="K195" s="386">
        <v>10</v>
      </c>
      <c r="L195" s="386">
        <v>2</v>
      </c>
      <c r="M195" s="408" t="s">
        <v>185</v>
      </c>
      <c r="N195" s="388">
        <f>IFERROR(VLOOKUP($B195,[5]OAX!$B$51:$S$1085,13,0),0)</f>
        <v>0</v>
      </c>
      <c r="O195" s="388">
        <f>IFERROR(VLOOKUP($B195,[5]OAX!$B$51:$S$1085,14,0),0)</f>
        <v>0</v>
      </c>
      <c r="P195" s="388">
        <f t="shared" si="129"/>
        <v>0</v>
      </c>
      <c r="Q195" s="409" t="s">
        <v>162</v>
      </c>
      <c r="R195" s="390">
        <f>IFERROR(VLOOKUP($B195,[5]OAX!$B$51:$S$1085,17,0),0)</f>
        <v>0</v>
      </c>
      <c r="S195" s="390">
        <f>IFERROR(VLOOKUP($B195,[5]OAX!$B$51:$S$1085,18,0),0)</f>
        <v>0</v>
      </c>
      <c r="T195" s="388">
        <v>0</v>
      </c>
      <c r="U195" s="388">
        <v>0</v>
      </c>
      <c r="V195" s="388">
        <v>0</v>
      </c>
      <c r="W195" s="388">
        <v>0</v>
      </c>
      <c r="X195" s="388">
        <v>0</v>
      </c>
      <c r="Y195" s="388">
        <v>0</v>
      </c>
      <c r="Z195" s="388">
        <v>0</v>
      </c>
      <c r="AA195" s="388">
        <v>0</v>
      </c>
      <c r="AB195" s="388">
        <f t="shared" si="172"/>
        <v>0</v>
      </c>
      <c r="AC195" s="388">
        <f t="shared" si="172"/>
        <v>0</v>
      </c>
      <c r="AD195" s="388">
        <f t="shared" si="163"/>
        <v>0</v>
      </c>
      <c r="AE195" s="388">
        <v>0</v>
      </c>
      <c r="AF195" s="388">
        <v>0</v>
      </c>
      <c r="AG195" s="388">
        <f t="shared" si="164"/>
        <v>0</v>
      </c>
      <c r="AH195" s="388">
        <v>0</v>
      </c>
      <c r="AI195" s="388">
        <v>0</v>
      </c>
      <c r="AJ195" s="388">
        <f t="shared" si="165"/>
        <v>0</v>
      </c>
      <c r="AK195" s="388">
        <v>0</v>
      </c>
      <c r="AL195" s="388">
        <v>0</v>
      </c>
      <c r="AM195" s="388">
        <f t="shared" si="166"/>
        <v>0</v>
      </c>
      <c r="AN195" s="388">
        <v>0</v>
      </c>
      <c r="AO195" s="388">
        <v>0</v>
      </c>
      <c r="AP195" s="388">
        <f t="shared" si="167"/>
        <v>0</v>
      </c>
      <c r="AQ195" s="388">
        <f t="shared" si="173"/>
        <v>0</v>
      </c>
      <c r="AR195" s="388">
        <f t="shared" si="173"/>
        <v>0</v>
      </c>
      <c r="AS195" s="388">
        <f t="shared" si="168"/>
        <v>0</v>
      </c>
      <c r="AT195" s="388">
        <f t="shared" si="174"/>
        <v>0</v>
      </c>
      <c r="AU195" s="388">
        <f t="shared" si="174"/>
        <v>0</v>
      </c>
      <c r="AV195" s="388">
        <v>0</v>
      </c>
      <c r="AW195" s="388">
        <v>0</v>
      </c>
      <c r="AX195" s="388">
        <v>0</v>
      </c>
      <c r="AY195" s="388">
        <v>0</v>
      </c>
      <c r="AZ195" s="388">
        <f t="shared" si="175"/>
        <v>0</v>
      </c>
      <c r="BA195" s="388">
        <f t="shared" si="175"/>
        <v>0</v>
      </c>
    </row>
    <row r="196" spans="1:53" ht="24.75" hidden="1">
      <c r="A196" s="255"/>
      <c r="B196" s="73" t="str">
        <f t="shared" si="126"/>
        <v>13550005100515112</v>
      </c>
      <c r="C196" s="385">
        <v>2023</v>
      </c>
      <c r="D196" s="385">
        <v>20</v>
      </c>
      <c r="E196" s="385">
        <v>1</v>
      </c>
      <c r="F196" s="385">
        <v>3</v>
      </c>
      <c r="G196" s="385">
        <v>5</v>
      </c>
      <c r="H196" s="424">
        <v>5000</v>
      </c>
      <c r="I196" s="424">
        <v>5100</v>
      </c>
      <c r="J196" s="424">
        <v>515</v>
      </c>
      <c r="K196" s="386">
        <v>11</v>
      </c>
      <c r="L196" s="386">
        <v>2</v>
      </c>
      <c r="M196" s="408" t="s">
        <v>186</v>
      </c>
      <c r="N196" s="388">
        <f>IFERROR(VLOOKUP($B196,[5]OAX!$B$51:$S$1085,13,0),0)</f>
        <v>0</v>
      </c>
      <c r="O196" s="388">
        <f>IFERROR(VLOOKUP($B196,[5]OAX!$B$51:$S$1085,14,0),0)</f>
        <v>0</v>
      </c>
      <c r="P196" s="388">
        <f t="shared" si="129"/>
        <v>0</v>
      </c>
      <c r="Q196" s="389" t="s">
        <v>59</v>
      </c>
      <c r="R196" s="390">
        <f>IFERROR(VLOOKUP($B196,[5]OAX!$B$51:$S$1085,17,0),0)</f>
        <v>0</v>
      </c>
      <c r="S196" s="390">
        <f>IFERROR(VLOOKUP($B196,[5]OAX!$B$51:$S$1085,18,0),0)</f>
        <v>0</v>
      </c>
      <c r="T196" s="388">
        <v>0</v>
      </c>
      <c r="U196" s="388">
        <v>0</v>
      </c>
      <c r="V196" s="388">
        <v>0</v>
      </c>
      <c r="W196" s="388">
        <v>0</v>
      </c>
      <c r="X196" s="388">
        <v>0</v>
      </c>
      <c r="Y196" s="388">
        <v>0</v>
      </c>
      <c r="Z196" s="388">
        <v>0</v>
      </c>
      <c r="AA196" s="388">
        <v>0</v>
      </c>
      <c r="AB196" s="388">
        <f t="shared" si="172"/>
        <v>0</v>
      </c>
      <c r="AC196" s="388">
        <f t="shared" si="172"/>
        <v>0</v>
      </c>
      <c r="AD196" s="388">
        <f t="shared" si="163"/>
        <v>0</v>
      </c>
      <c r="AE196" s="388">
        <v>0</v>
      </c>
      <c r="AF196" s="388">
        <v>0</v>
      </c>
      <c r="AG196" s="388">
        <f t="shared" si="164"/>
        <v>0</v>
      </c>
      <c r="AH196" s="388">
        <v>0</v>
      </c>
      <c r="AI196" s="388">
        <v>0</v>
      </c>
      <c r="AJ196" s="388">
        <f t="shared" si="165"/>
        <v>0</v>
      </c>
      <c r="AK196" s="388">
        <v>0</v>
      </c>
      <c r="AL196" s="388">
        <v>0</v>
      </c>
      <c r="AM196" s="388">
        <f t="shared" si="166"/>
        <v>0</v>
      </c>
      <c r="AN196" s="388">
        <v>0</v>
      </c>
      <c r="AO196" s="388">
        <v>0</v>
      </c>
      <c r="AP196" s="388">
        <f t="shared" si="167"/>
        <v>0</v>
      </c>
      <c r="AQ196" s="388">
        <f t="shared" si="173"/>
        <v>0</v>
      </c>
      <c r="AR196" s="388">
        <f t="shared" si="173"/>
        <v>0</v>
      </c>
      <c r="AS196" s="388">
        <f t="shared" si="168"/>
        <v>0</v>
      </c>
      <c r="AT196" s="388">
        <f t="shared" si="174"/>
        <v>0</v>
      </c>
      <c r="AU196" s="388">
        <f t="shared" si="174"/>
        <v>0</v>
      </c>
      <c r="AV196" s="388">
        <v>0</v>
      </c>
      <c r="AW196" s="388">
        <v>0</v>
      </c>
      <c r="AX196" s="388">
        <v>0</v>
      </c>
      <c r="AY196" s="388">
        <v>0</v>
      </c>
      <c r="AZ196" s="388">
        <f t="shared" si="175"/>
        <v>0</v>
      </c>
      <c r="BA196" s="388">
        <f t="shared" si="175"/>
        <v>0</v>
      </c>
    </row>
    <row r="197" spans="1:53" ht="24.75" hidden="1">
      <c r="A197" s="255"/>
      <c r="B197" s="73" t="str">
        <f t="shared" si="126"/>
        <v>13550005100515122</v>
      </c>
      <c r="C197" s="385">
        <v>2023</v>
      </c>
      <c r="D197" s="385">
        <v>20</v>
      </c>
      <c r="E197" s="385">
        <v>1</v>
      </c>
      <c r="F197" s="385">
        <v>3</v>
      </c>
      <c r="G197" s="385">
        <v>5</v>
      </c>
      <c r="H197" s="424">
        <v>5000</v>
      </c>
      <c r="I197" s="424">
        <v>5100</v>
      </c>
      <c r="J197" s="424">
        <v>515</v>
      </c>
      <c r="K197" s="386">
        <v>12</v>
      </c>
      <c r="L197" s="386">
        <v>2</v>
      </c>
      <c r="M197" s="408" t="s">
        <v>187</v>
      </c>
      <c r="N197" s="388">
        <f>IFERROR(VLOOKUP($B197,[5]OAX!$B$51:$S$1085,13,0),0)</f>
        <v>0</v>
      </c>
      <c r="O197" s="388">
        <f>IFERROR(VLOOKUP($B197,[5]OAX!$B$51:$S$1085,14,0),0)</f>
        <v>0</v>
      </c>
      <c r="P197" s="388">
        <f t="shared" si="129"/>
        <v>0</v>
      </c>
      <c r="Q197" s="389" t="s">
        <v>59</v>
      </c>
      <c r="R197" s="390">
        <f>IFERROR(VLOOKUP($B197,[5]OAX!$B$51:$S$1085,17,0),0)</f>
        <v>0</v>
      </c>
      <c r="S197" s="390">
        <f>IFERROR(VLOOKUP($B197,[5]OAX!$B$51:$S$1085,18,0),0)</f>
        <v>0</v>
      </c>
      <c r="T197" s="388">
        <v>0</v>
      </c>
      <c r="U197" s="388">
        <v>0</v>
      </c>
      <c r="V197" s="388">
        <v>0</v>
      </c>
      <c r="W197" s="388">
        <v>0</v>
      </c>
      <c r="X197" s="388">
        <v>0</v>
      </c>
      <c r="Y197" s="388">
        <v>0</v>
      </c>
      <c r="Z197" s="388">
        <v>0</v>
      </c>
      <c r="AA197" s="388">
        <v>0</v>
      </c>
      <c r="AB197" s="388">
        <f t="shared" si="172"/>
        <v>0</v>
      </c>
      <c r="AC197" s="388">
        <f t="shared" si="172"/>
        <v>0</v>
      </c>
      <c r="AD197" s="388">
        <f t="shared" si="163"/>
        <v>0</v>
      </c>
      <c r="AE197" s="388">
        <v>0</v>
      </c>
      <c r="AF197" s="388">
        <v>0</v>
      </c>
      <c r="AG197" s="388">
        <f t="shared" si="164"/>
        <v>0</v>
      </c>
      <c r="AH197" s="388">
        <v>0</v>
      </c>
      <c r="AI197" s="388">
        <v>0</v>
      </c>
      <c r="AJ197" s="388">
        <f t="shared" si="165"/>
        <v>0</v>
      </c>
      <c r="AK197" s="388">
        <v>0</v>
      </c>
      <c r="AL197" s="388">
        <v>0</v>
      </c>
      <c r="AM197" s="388">
        <f t="shared" si="166"/>
        <v>0</v>
      </c>
      <c r="AN197" s="388">
        <v>0</v>
      </c>
      <c r="AO197" s="388">
        <v>0</v>
      </c>
      <c r="AP197" s="388">
        <f t="shared" si="167"/>
        <v>0</v>
      </c>
      <c r="AQ197" s="388">
        <f t="shared" si="173"/>
        <v>0</v>
      </c>
      <c r="AR197" s="388">
        <f t="shared" si="173"/>
        <v>0</v>
      </c>
      <c r="AS197" s="388">
        <f t="shared" si="168"/>
        <v>0</v>
      </c>
      <c r="AT197" s="388">
        <f t="shared" si="174"/>
        <v>0</v>
      </c>
      <c r="AU197" s="388">
        <f t="shared" si="174"/>
        <v>0</v>
      </c>
      <c r="AV197" s="388">
        <v>0</v>
      </c>
      <c r="AW197" s="388">
        <v>0</v>
      </c>
      <c r="AX197" s="388">
        <v>0</v>
      </c>
      <c r="AY197" s="388">
        <v>0</v>
      </c>
      <c r="AZ197" s="388">
        <f t="shared" si="175"/>
        <v>0</v>
      </c>
      <c r="BA197" s="388">
        <f t="shared" si="175"/>
        <v>0</v>
      </c>
    </row>
    <row r="198" spans="1:53" ht="24.75" hidden="1">
      <c r="A198" s="255"/>
      <c r="B198" s="73" t="str">
        <f t="shared" si="126"/>
        <v>13550005100515132</v>
      </c>
      <c r="C198" s="385">
        <v>2023</v>
      </c>
      <c r="D198" s="385">
        <v>20</v>
      </c>
      <c r="E198" s="385">
        <v>1</v>
      </c>
      <c r="F198" s="385">
        <v>3</v>
      </c>
      <c r="G198" s="385">
        <v>5</v>
      </c>
      <c r="H198" s="424">
        <v>5000</v>
      </c>
      <c r="I198" s="424">
        <v>5100</v>
      </c>
      <c r="J198" s="424">
        <v>515</v>
      </c>
      <c r="K198" s="386">
        <v>13</v>
      </c>
      <c r="L198" s="386">
        <v>2</v>
      </c>
      <c r="M198" s="408" t="s">
        <v>188</v>
      </c>
      <c r="N198" s="388">
        <f>IFERROR(VLOOKUP($B198,[5]OAX!$B$51:$S$1085,13,0),0)</f>
        <v>0</v>
      </c>
      <c r="O198" s="388">
        <f>IFERROR(VLOOKUP($B198,[5]OAX!$B$51:$S$1085,14,0),0)</f>
        <v>0</v>
      </c>
      <c r="P198" s="388">
        <f t="shared" ref="P198:P262" si="176">+O198+N198</f>
        <v>0</v>
      </c>
      <c r="Q198" s="389" t="s">
        <v>59</v>
      </c>
      <c r="R198" s="390">
        <f>IFERROR(VLOOKUP($B198,[5]OAX!$B$51:$S$1085,17,0),0)</f>
        <v>0</v>
      </c>
      <c r="S198" s="390">
        <f>IFERROR(VLOOKUP($B198,[5]OAX!$B$51:$S$1085,18,0),0)</f>
        <v>0</v>
      </c>
      <c r="T198" s="388">
        <v>0</v>
      </c>
      <c r="U198" s="388">
        <v>0</v>
      </c>
      <c r="V198" s="388">
        <v>0</v>
      </c>
      <c r="W198" s="388">
        <v>0</v>
      </c>
      <c r="X198" s="388">
        <v>0</v>
      </c>
      <c r="Y198" s="388">
        <v>0</v>
      </c>
      <c r="Z198" s="388">
        <v>0</v>
      </c>
      <c r="AA198" s="388">
        <v>0</v>
      </c>
      <c r="AB198" s="388">
        <f t="shared" si="172"/>
        <v>0</v>
      </c>
      <c r="AC198" s="388">
        <f t="shared" si="172"/>
        <v>0</v>
      </c>
      <c r="AD198" s="388">
        <f t="shared" si="163"/>
        <v>0</v>
      </c>
      <c r="AE198" s="388">
        <v>0</v>
      </c>
      <c r="AF198" s="388">
        <v>0</v>
      </c>
      <c r="AG198" s="388">
        <f t="shared" si="164"/>
        <v>0</v>
      </c>
      <c r="AH198" s="388">
        <v>0</v>
      </c>
      <c r="AI198" s="388">
        <v>0</v>
      </c>
      <c r="AJ198" s="388">
        <f t="shared" si="165"/>
        <v>0</v>
      </c>
      <c r="AK198" s="388">
        <v>0</v>
      </c>
      <c r="AL198" s="388">
        <v>0</v>
      </c>
      <c r="AM198" s="388">
        <f t="shared" si="166"/>
        <v>0</v>
      </c>
      <c r="AN198" s="388">
        <v>0</v>
      </c>
      <c r="AO198" s="388">
        <v>0</v>
      </c>
      <c r="AP198" s="388">
        <f t="shared" si="167"/>
        <v>0</v>
      </c>
      <c r="AQ198" s="388">
        <f t="shared" si="173"/>
        <v>0</v>
      </c>
      <c r="AR198" s="388">
        <f t="shared" si="173"/>
        <v>0</v>
      </c>
      <c r="AS198" s="388">
        <f t="shared" si="168"/>
        <v>0</v>
      </c>
      <c r="AT198" s="388">
        <f t="shared" si="174"/>
        <v>0</v>
      </c>
      <c r="AU198" s="388">
        <f t="shared" si="174"/>
        <v>0</v>
      </c>
      <c r="AV198" s="388">
        <v>0</v>
      </c>
      <c r="AW198" s="388">
        <v>0</v>
      </c>
      <c r="AX198" s="388">
        <v>0</v>
      </c>
      <c r="AY198" s="388">
        <v>0</v>
      </c>
      <c r="AZ198" s="388">
        <f t="shared" si="175"/>
        <v>0</v>
      </c>
      <c r="BA198" s="388">
        <f t="shared" si="175"/>
        <v>0</v>
      </c>
    </row>
    <row r="199" spans="1:53" ht="24.75" hidden="1">
      <c r="A199" s="255"/>
      <c r="B199" s="73" t="str">
        <f t="shared" si="126"/>
        <v>13550005100515142</v>
      </c>
      <c r="C199" s="385">
        <v>2023</v>
      </c>
      <c r="D199" s="385">
        <v>20</v>
      </c>
      <c r="E199" s="385">
        <v>1</v>
      </c>
      <c r="F199" s="385">
        <v>3</v>
      </c>
      <c r="G199" s="385">
        <v>5</v>
      </c>
      <c r="H199" s="424">
        <v>5000</v>
      </c>
      <c r="I199" s="424">
        <v>5100</v>
      </c>
      <c r="J199" s="424">
        <v>515</v>
      </c>
      <c r="K199" s="386">
        <v>14</v>
      </c>
      <c r="L199" s="386">
        <v>2</v>
      </c>
      <c r="M199" s="408" t="s">
        <v>189</v>
      </c>
      <c r="N199" s="388">
        <f>IFERROR(VLOOKUP($B199,[5]OAX!$B$51:$S$1085,13,0),0)</f>
        <v>0</v>
      </c>
      <c r="O199" s="388">
        <f>IFERROR(VLOOKUP($B199,[5]OAX!$B$51:$S$1085,14,0),0)</f>
        <v>0</v>
      </c>
      <c r="P199" s="388">
        <f t="shared" si="176"/>
        <v>0</v>
      </c>
      <c r="Q199" s="389" t="s">
        <v>59</v>
      </c>
      <c r="R199" s="390">
        <f>IFERROR(VLOOKUP($B199,[5]OAX!$B$51:$S$1085,17,0),0)</f>
        <v>0</v>
      </c>
      <c r="S199" s="390">
        <f>IFERROR(VLOOKUP($B199,[5]OAX!$B$51:$S$1085,18,0),0)</f>
        <v>0</v>
      </c>
      <c r="T199" s="388">
        <v>0</v>
      </c>
      <c r="U199" s="388">
        <v>0</v>
      </c>
      <c r="V199" s="388">
        <v>0</v>
      </c>
      <c r="W199" s="388">
        <v>0</v>
      </c>
      <c r="X199" s="388">
        <v>0</v>
      </c>
      <c r="Y199" s="388">
        <v>0</v>
      </c>
      <c r="Z199" s="388">
        <v>0</v>
      </c>
      <c r="AA199" s="388">
        <v>0</v>
      </c>
      <c r="AB199" s="388">
        <f t="shared" si="172"/>
        <v>0</v>
      </c>
      <c r="AC199" s="388">
        <f t="shared" si="172"/>
        <v>0</v>
      </c>
      <c r="AD199" s="388">
        <f t="shared" si="163"/>
        <v>0</v>
      </c>
      <c r="AE199" s="388">
        <v>0</v>
      </c>
      <c r="AF199" s="388">
        <v>0</v>
      </c>
      <c r="AG199" s="388">
        <f t="shared" si="164"/>
        <v>0</v>
      </c>
      <c r="AH199" s="388">
        <v>0</v>
      </c>
      <c r="AI199" s="388">
        <v>0</v>
      </c>
      <c r="AJ199" s="388">
        <f t="shared" si="165"/>
        <v>0</v>
      </c>
      <c r="AK199" s="388">
        <v>0</v>
      </c>
      <c r="AL199" s="388">
        <v>0</v>
      </c>
      <c r="AM199" s="388">
        <f t="shared" si="166"/>
        <v>0</v>
      </c>
      <c r="AN199" s="388">
        <v>0</v>
      </c>
      <c r="AO199" s="388">
        <v>0</v>
      </c>
      <c r="AP199" s="388">
        <f t="shared" si="167"/>
        <v>0</v>
      </c>
      <c r="AQ199" s="388">
        <f t="shared" si="173"/>
        <v>0</v>
      </c>
      <c r="AR199" s="388">
        <f t="shared" si="173"/>
        <v>0</v>
      </c>
      <c r="AS199" s="388">
        <f t="shared" si="168"/>
        <v>0</v>
      </c>
      <c r="AT199" s="388">
        <f t="shared" si="174"/>
        <v>0</v>
      </c>
      <c r="AU199" s="388">
        <f t="shared" si="174"/>
        <v>0</v>
      </c>
      <c r="AV199" s="388">
        <v>0</v>
      </c>
      <c r="AW199" s="388">
        <v>0</v>
      </c>
      <c r="AX199" s="388">
        <v>0</v>
      </c>
      <c r="AY199" s="388">
        <v>0</v>
      </c>
      <c r="AZ199" s="388">
        <f t="shared" si="175"/>
        <v>0</v>
      </c>
      <c r="BA199" s="388">
        <f t="shared" si="175"/>
        <v>0</v>
      </c>
    </row>
    <row r="200" spans="1:53" ht="24.75" hidden="1">
      <c r="A200" s="255"/>
      <c r="B200" s="73" t="str">
        <f t="shared" si="126"/>
        <v>13550005100515152</v>
      </c>
      <c r="C200" s="385">
        <v>2023</v>
      </c>
      <c r="D200" s="385">
        <v>20</v>
      </c>
      <c r="E200" s="385">
        <v>1</v>
      </c>
      <c r="F200" s="385">
        <v>3</v>
      </c>
      <c r="G200" s="385">
        <v>5</v>
      </c>
      <c r="H200" s="424">
        <v>5000</v>
      </c>
      <c r="I200" s="424">
        <v>5100</v>
      </c>
      <c r="J200" s="424">
        <v>515</v>
      </c>
      <c r="K200" s="386">
        <v>15</v>
      </c>
      <c r="L200" s="386">
        <v>2</v>
      </c>
      <c r="M200" s="408" t="s">
        <v>190</v>
      </c>
      <c r="N200" s="388">
        <f>IFERROR(VLOOKUP($B200,[5]OAX!$B$51:$S$1085,13,0),0)</f>
        <v>0</v>
      </c>
      <c r="O200" s="388">
        <f>IFERROR(VLOOKUP($B200,[5]OAX!$B$51:$S$1085,14,0),0)</f>
        <v>0</v>
      </c>
      <c r="P200" s="388">
        <f t="shared" si="176"/>
        <v>0</v>
      </c>
      <c r="Q200" s="389" t="s">
        <v>59</v>
      </c>
      <c r="R200" s="390">
        <f>IFERROR(VLOOKUP($B200,[5]OAX!$B$51:$S$1085,17,0),0)</f>
        <v>0</v>
      </c>
      <c r="S200" s="390">
        <f>IFERROR(VLOOKUP($B200,[5]OAX!$B$51:$S$1085,18,0),0)</f>
        <v>0</v>
      </c>
      <c r="T200" s="388">
        <v>0</v>
      </c>
      <c r="U200" s="388">
        <v>0</v>
      </c>
      <c r="V200" s="388">
        <v>0</v>
      </c>
      <c r="W200" s="388">
        <v>0</v>
      </c>
      <c r="X200" s="388">
        <v>0</v>
      </c>
      <c r="Y200" s="388">
        <v>0</v>
      </c>
      <c r="Z200" s="388">
        <v>0</v>
      </c>
      <c r="AA200" s="388">
        <v>0</v>
      </c>
      <c r="AB200" s="388">
        <f t="shared" si="172"/>
        <v>0</v>
      </c>
      <c r="AC200" s="388">
        <f t="shared" si="172"/>
        <v>0</v>
      </c>
      <c r="AD200" s="388">
        <f t="shared" si="163"/>
        <v>0</v>
      </c>
      <c r="AE200" s="388">
        <v>0</v>
      </c>
      <c r="AF200" s="388">
        <v>0</v>
      </c>
      <c r="AG200" s="388">
        <f t="shared" si="164"/>
        <v>0</v>
      </c>
      <c r="AH200" s="388">
        <v>0</v>
      </c>
      <c r="AI200" s="388">
        <v>0</v>
      </c>
      <c r="AJ200" s="388">
        <f t="shared" si="165"/>
        <v>0</v>
      </c>
      <c r="AK200" s="388">
        <v>0</v>
      </c>
      <c r="AL200" s="388">
        <v>0</v>
      </c>
      <c r="AM200" s="388">
        <f t="shared" si="166"/>
        <v>0</v>
      </c>
      <c r="AN200" s="388">
        <v>0</v>
      </c>
      <c r="AO200" s="388">
        <v>0</v>
      </c>
      <c r="AP200" s="388">
        <f t="shared" si="167"/>
        <v>0</v>
      </c>
      <c r="AQ200" s="388">
        <f t="shared" si="173"/>
        <v>0</v>
      </c>
      <c r="AR200" s="388">
        <f t="shared" si="173"/>
        <v>0</v>
      </c>
      <c r="AS200" s="388">
        <f t="shared" si="168"/>
        <v>0</v>
      </c>
      <c r="AT200" s="388">
        <f t="shared" si="174"/>
        <v>0</v>
      </c>
      <c r="AU200" s="388">
        <f t="shared" si="174"/>
        <v>0</v>
      </c>
      <c r="AV200" s="388">
        <v>0</v>
      </c>
      <c r="AW200" s="388">
        <v>0</v>
      </c>
      <c r="AX200" s="388">
        <v>0</v>
      </c>
      <c r="AY200" s="388">
        <v>0</v>
      </c>
      <c r="AZ200" s="388">
        <f t="shared" si="175"/>
        <v>0</v>
      </c>
      <c r="BA200" s="388">
        <f t="shared" si="175"/>
        <v>0</v>
      </c>
    </row>
    <row r="201" spans="1:53" ht="24.75" hidden="1">
      <c r="A201" s="255"/>
      <c r="B201" s="73" t="str">
        <f t="shared" si="126"/>
        <v>13550005100515162</v>
      </c>
      <c r="C201" s="385">
        <v>2023</v>
      </c>
      <c r="D201" s="385">
        <v>20</v>
      </c>
      <c r="E201" s="385">
        <v>1</v>
      </c>
      <c r="F201" s="385">
        <v>3</v>
      </c>
      <c r="G201" s="385">
        <v>5</v>
      </c>
      <c r="H201" s="424">
        <v>5000</v>
      </c>
      <c r="I201" s="424">
        <v>5100</v>
      </c>
      <c r="J201" s="424">
        <v>515</v>
      </c>
      <c r="K201" s="386">
        <v>16</v>
      </c>
      <c r="L201" s="386">
        <v>2</v>
      </c>
      <c r="M201" s="408" t="s">
        <v>191</v>
      </c>
      <c r="N201" s="388">
        <f>IFERROR(VLOOKUP($B201,[5]OAX!$B$51:$S$1085,13,0),0)</f>
        <v>0</v>
      </c>
      <c r="O201" s="388">
        <f>IFERROR(VLOOKUP($B201,[5]OAX!$B$51:$S$1085,14,0),0)</f>
        <v>0</v>
      </c>
      <c r="P201" s="388">
        <f t="shared" si="176"/>
        <v>0</v>
      </c>
      <c r="Q201" s="389" t="s">
        <v>59</v>
      </c>
      <c r="R201" s="390">
        <f>IFERROR(VLOOKUP($B201,[5]OAX!$B$51:$S$1085,17,0),0)</f>
        <v>0</v>
      </c>
      <c r="S201" s="390">
        <f>IFERROR(VLOOKUP($B201,[5]OAX!$B$51:$S$1085,18,0),0)</f>
        <v>0</v>
      </c>
      <c r="T201" s="388">
        <v>0</v>
      </c>
      <c r="U201" s="388">
        <v>0</v>
      </c>
      <c r="V201" s="388">
        <v>0</v>
      </c>
      <c r="W201" s="388">
        <v>0</v>
      </c>
      <c r="X201" s="388">
        <v>0</v>
      </c>
      <c r="Y201" s="388">
        <v>0</v>
      </c>
      <c r="Z201" s="388">
        <v>0</v>
      </c>
      <c r="AA201" s="388">
        <v>0</v>
      </c>
      <c r="AB201" s="388">
        <f t="shared" si="172"/>
        <v>0</v>
      </c>
      <c r="AC201" s="388">
        <f t="shared" si="172"/>
        <v>0</v>
      </c>
      <c r="AD201" s="388">
        <f t="shared" si="163"/>
        <v>0</v>
      </c>
      <c r="AE201" s="388">
        <v>0</v>
      </c>
      <c r="AF201" s="388">
        <v>0</v>
      </c>
      <c r="AG201" s="388">
        <f t="shared" si="164"/>
        <v>0</v>
      </c>
      <c r="AH201" s="388">
        <v>0</v>
      </c>
      <c r="AI201" s="388">
        <v>0</v>
      </c>
      <c r="AJ201" s="388">
        <f t="shared" si="165"/>
        <v>0</v>
      </c>
      <c r="AK201" s="388">
        <v>0</v>
      </c>
      <c r="AL201" s="388">
        <v>0</v>
      </c>
      <c r="AM201" s="388">
        <f t="shared" si="166"/>
        <v>0</v>
      </c>
      <c r="AN201" s="388">
        <v>0</v>
      </c>
      <c r="AO201" s="388">
        <v>0</v>
      </c>
      <c r="AP201" s="388">
        <f t="shared" si="167"/>
        <v>0</v>
      </c>
      <c r="AQ201" s="388">
        <f t="shared" si="173"/>
        <v>0</v>
      </c>
      <c r="AR201" s="388">
        <f t="shared" si="173"/>
        <v>0</v>
      </c>
      <c r="AS201" s="388">
        <f t="shared" si="168"/>
        <v>0</v>
      </c>
      <c r="AT201" s="388">
        <f t="shared" si="174"/>
        <v>0</v>
      </c>
      <c r="AU201" s="388">
        <f t="shared" si="174"/>
        <v>0</v>
      </c>
      <c r="AV201" s="388">
        <v>0</v>
      </c>
      <c r="AW201" s="388">
        <v>0</v>
      </c>
      <c r="AX201" s="388">
        <v>0</v>
      </c>
      <c r="AY201" s="388">
        <v>0</v>
      </c>
      <c r="AZ201" s="388">
        <f t="shared" si="175"/>
        <v>0</v>
      </c>
      <c r="BA201" s="388">
        <f t="shared" si="175"/>
        <v>0</v>
      </c>
    </row>
    <row r="202" spans="1:53" ht="24.75" hidden="1">
      <c r="A202" s="255"/>
      <c r="B202" s="73" t="str">
        <f t="shared" si="126"/>
        <v>135500051005192</v>
      </c>
      <c r="C202" s="404">
        <v>2023</v>
      </c>
      <c r="D202" s="404">
        <v>20</v>
      </c>
      <c r="E202" s="404">
        <v>1</v>
      </c>
      <c r="F202" s="404">
        <v>3</v>
      </c>
      <c r="G202" s="404">
        <v>5</v>
      </c>
      <c r="H202" s="404">
        <v>5000</v>
      </c>
      <c r="I202" s="404">
        <v>5100</v>
      </c>
      <c r="J202" s="404">
        <v>519</v>
      </c>
      <c r="K202" s="404"/>
      <c r="L202" s="404">
        <v>2</v>
      </c>
      <c r="M202" s="381" t="s">
        <v>192</v>
      </c>
      <c r="N202" s="382">
        <f>SUM(N203:N204)</f>
        <v>0</v>
      </c>
      <c r="O202" s="382">
        <f>SUM(O203:O204)</f>
        <v>0</v>
      </c>
      <c r="P202" s="382">
        <f t="shared" si="176"/>
        <v>0</v>
      </c>
      <c r="Q202" s="383"/>
      <c r="R202" s="384"/>
      <c r="S202" s="384"/>
      <c r="T202" s="382">
        <f>SUM(T203:T204)</f>
        <v>0</v>
      </c>
      <c r="U202" s="382">
        <f t="shared" ref="U202:AC202" si="177">SUM(U203:U204)</f>
        <v>0</v>
      </c>
      <c r="V202" s="382">
        <f t="shared" si="177"/>
        <v>0</v>
      </c>
      <c r="W202" s="382">
        <f t="shared" si="177"/>
        <v>0</v>
      </c>
      <c r="X202" s="382">
        <f t="shared" si="177"/>
        <v>0</v>
      </c>
      <c r="Y202" s="382">
        <f t="shared" si="177"/>
        <v>0</v>
      </c>
      <c r="Z202" s="382">
        <f t="shared" si="177"/>
        <v>0</v>
      </c>
      <c r="AA202" s="382">
        <f t="shared" si="177"/>
        <v>0</v>
      </c>
      <c r="AB202" s="382">
        <f t="shared" si="177"/>
        <v>0</v>
      </c>
      <c r="AC202" s="382">
        <f t="shared" si="177"/>
        <v>0</v>
      </c>
      <c r="AD202" s="382">
        <f t="shared" si="163"/>
        <v>0</v>
      </c>
      <c r="AE202" s="382">
        <f>SUM(AE203:AE204)</f>
        <v>0</v>
      </c>
      <c r="AF202" s="382">
        <f>SUM(AF203:AF204)</f>
        <v>0</v>
      </c>
      <c r="AG202" s="382">
        <f t="shared" si="164"/>
        <v>0</v>
      </c>
      <c r="AH202" s="382">
        <f>SUM(AH203:AH204)</f>
        <v>0</v>
      </c>
      <c r="AI202" s="382">
        <f>SUM(AI203:AI204)</f>
        <v>0</v>
      </c>
      <c r="AJ202" s="382">
        <f t="shared" si="165"/>
        <v>0</v>
      </c>
      <c r="AK202" s="382">
        <f>SUM(AK203:AK204)</f>
        <v>0</v>
      </c>
      <c r="AL202" s="382">
        <f>SUM(AL203:AL204)</f>
        <v>0</v>
      </c>
      <c r="AM202" s="382">
        <f t="shared" si="166"/>
        <v>0</v>
      </c>
      <c r="AN202" s="382">
        <f>SUM(AN203:AN204)</f>
        <v>0</v>
      </c>
      <c r="AO202" s="382">
        <f>SUM(AO203:AO204)</f>
        <v>0</v>
      </c>
      <c r="AP202" s="382">
        <f t="shared" si="167"/>
        <v>0</v>
      </c>
      <c r="AQ202" s="382">
        <f>SUM(AQ203:AQ204)</f>
        <v>0</v>
      </c>
      <c r="AR202" s="382">
        <f>SUM(AR203:AR204)</f>
        <v>0</v>
      </c>
      <c r="AS202" s="382">
        <f t="shared" si="168"/>
        <v>0</v>
      </c>
      <c r="AT202" s="382"/>
      <c r="AU202" s="382"/>
      <c r="AV202" s="382"/>
      <c r="AW202" s="382"/>
      <c r="AX202" s="382"/>
      <c r="AY202" s="382"/>
      <c r="AZ202" s="382"/>
      <c r="BA202" s="382"/>
    </row>
    <row r="203" spans="1:53" ht="24.75" hidden="1">
      <c r="A203" s="255"/>
      <c r="B203" s="73" t="str">
        <f t="shared" si="126"/>
        <v>1355000510051912</v>
      </c>
      <c r="C203" s="385">
        <v>2023</v>
      </c>
      <c r="D203" s="385">
        <v>20</v>
      </c>
      <c r="E203" s="385">
        <v>1</v>
      </c>
      <c r="F203" s="385">
        <v>3</v>
      </c>
      <c r="G203" s="385">
        <v>5</v>
      </c>
      <c r="H203" s="424">
        <v>5000</v>
      </c>
      <c r="I203" s="424">
        <v>5100</v>
      </c>
      <c r="J203" s="424">
        <v>519</v>
      </c>
      <c r="K203" s="386">
        <v>1</v>
      </c>
      <c r="L203" s="386">
        <v>2</v>
      </c>
      <c r="M203" s="408" t="s">
        <v>193</v>
      </c>
      <c r="N203" s="388">
        <f>IFERROR(VLOOKUP($B203,[5]OAX!$B$51:$S$1085,13,0),0)</f>
        <v>0</v>
      </c>
      <c r="O203" s="388">
        <f>IFERROR(VLOOKUP($B203,[5]OAX!$B$51:$S$1085,14,0),0)</f>
        <v>0</v>
      </c>
      <c r="P203" s="388">
        <f t="shared" si="176"/>
        <v>0</v>
      </c>
      <c r="Q203" s="409" t="s">
        <v>59</v>
      </c>
      <c r="R203" s="390">
        <f>IFERROR(VLOOKUP($B203,[5]OAX!$B$51:$S$1085,17,0),0)</f>
        <v>0</v>
      </c>
      <c r="S203" s="390">
        <f>IFERROR(VLOOKUP($B203,[5]OAX!$B$51:$S$1085,18,0),0)</f>
        <v>0</v>
      </c>
      <c r="T203" s="388">
        <v>0</v>
      </c>
      <c r="U203" s="388">
        <v>0</v>
      </c>
      <c r="V203" s="388">
        <v>0</v>
      </c>
      <c r="W203" s="388">
        <v>0</v>
      </c>
      <c r="X203" s="388">
        <v>0</v>
      </c>
      <c r="Y203" s="388">
        <v>0</v>
      </c>
      <c r="Z203" s="388">
        <v>0</v>
      </c>
      <c r="AA203" s="388">
        <v>0</v>
      </c>
      <c r="AB203" s="388">
        <f>N203+T203-X203</f>
        <v>0</v>
      </c>
      <c r="AC203" s="388">
        <f>O203+U203-Y203</f>
        <v>0</v>
      </c>
      <c r="AD203" s="388">
        <f t="shared" si="163"/>
        <v>0</v>
      </c>
      <c r="AE203" s="388">
        <v>0</v>
      </c>
      <c r="AF203" s="388">
        <v>0</v>
      </c>
      <c r="AG203" s="388">
        <f t="shared" si="164"/>
        <v>0</v>
      </c>
      <c r="AH203" s="388">
        <v>0</v>
      </c>
      <c r="AI203" s="388">
        <v>0</v>
      </c>
      <c r="AJ203" s="388">
        <f t="shared" si="165"/>
        <v>0</v>
      </c>
      <c r="AK203" s="388">
        <v>0</v>
      </c>
      <c r="AL203" s="388">
        <v>0</v>
      </c>
      <c r="AM203" s="388">
        <f t="shared" si="166"/>
        <v>0</v>
      </c>
      <c r="AN203" s="388">
        <v>0</v>
      </c>
      <c r="AO203" s="388">
        <v>0</v>
      </c>
      <c r="AP203" s="388">
        <f t="shared" si="167"/>
        <v>0</v>
      </c>
      <c r="AQ203" s="388">
        <f>AB203-AE203--AH203-AK203-AN203</f>
        <v>0</v>
      </c>
      <c r="AR203" s="388">
        <f>AC203-AF203--AI203-AL203-AO203</f>
        <v>0</v>
      </c>
      <c r="AS203" s="388">
        <f t="shared" si="168"/>
        <v>0</v>
      </c>
      <c r="AT203" s="388">
        <f>R203+V203-Z203</f>
        <v>0</v>
      </c>
      <c r="AU203" s="388">
        <f>S203+W203-AA203</f>
        <v>0</v>
      </c>
      <c r="AV203" s="388">
        <v>0</v>
      </c>
      <c r="AW203" s="388">
        <v>0</v>
      </c>
      <c r="AX203" s="388">
        <v>0</v>
      </c>
      <c r="AY203" s="388">
        <v>0</v>
      </c>
      <c r="AZ203" s="388">
        <f t="shared" si="175"/>
        <v>0</v>
      </c>
      <c r="BA203" s="388">
        <f t="shared" si="175"/>
        <v>0</v>
      </c>
    </row>
    <row r="204" spans="1:53" ht="24.75" hidden="1">
      <c r="A204" s="255"/>
      <c r="B204" s="73" t="str">
        <f t="shared" si="126"/>
        <v>1355000510051932</v>
      </c>
      <c r="C204" s="385">
        <v>2023</v>
      </c>
      <c r="D204" s="385">
        <v>20</v>
      </c>
      <c r="E204" s="385">
        <v>1</v>
      </c>
      <c r="F204" s="385">
        <v>3</v>
      </c>
      <c r="G204" s="385">
        <v>5</v>
      </c>
      <c r="H204" s="424">
        <v>5000</v>
      </c>
      <c r="I204" s="424">
        <v>5100</v>
      </c>
      <c r="J204" s="424">
        <v>519</v>
      </c>
      <c r="K204" s="386">
        <v>3</v>
      </c>
      <c r="L204" s="386">
        <v>2</v>
      </c>
      <c r="M204" s="408" t="s">
        <v>194</v>
      </c>
      <c r="N204" s="388">
        <f>IFERROR(VLOOKUP($B204,[5]OAX!$B$51:$S$1085,13,0),0)</f>
        <v>0</v>
      </c>
      <c r="O204" s="388">
        <f>IFERROR(VLOOKUP($B204,[5]OAX!$B$51:$S$1085,14,0),0)</f>
        <v>0</v>
      </c>
      <c r="P204" s="388">
        <f t="shared" si="176"/>
        <v>0</v>
      </c>
      <c r="Q204" s="409" t="s">
        <v>59</v>
      </c>
      <c r="R204" s="390">
        <f>IFERROR(VLOOKUP($B204,[5]OAX!$B$51:$S$1085,17,0),0)</f>
        <v>0</v>
      </c>
      <c r="S204" s="390">
        <f>IFERROR(VLOOKUP($B204,[5]OAX!$B$51:$S$1085,18,0),0)</f>
        <v>0</v>
      </c>
      <c r="T204" s="388">
        <v>0</v>
      </c>
      <c r="U204" s="388">
        <v>0</v>
      </c>
      <c r="V204" s="388">
        <v>0</v>
      </c>
      <c r="W204" s="388">
        <v>0</v>
      </c>
      <c r="X204" s="388">
        <v>0</v>
      </c>
      <c r="Y204" s="388">
        <v>0</v>
      </c>
      <c r="Z204" s="388">
        <v>0</v>
      </c>
      <c r="AA204" s="388">
        <v>0</v>
      </c>
      <c r="AB204" s="388">
        <f>N204+T204-X204</f>
        <v>0</v>
      </c>
      <c r="AC204" s="388">
        <f>O204+U204-Y204</f>
        <v>0</v>
      </c>
      <c r="AD204" s="388">
        <f t="shared" si="163"/>
        <v>0</v>
      </c>
      <c r="AE204" s="388">
        <v>0</v>
      </c>
      <c r="AF204" s="388">
        <v>0</v>
      </c>
      <c r="AG204" s="388">
        <f t="shared" si="164"/>
        <v>0</v>
      </c>
      <c r="AH204" s="388">
        <v>0</v>
      </c>
      <c r="AI204" s="388">
        <v>0</v>
      </c>
      <c r="AJ204" s="388">
        <f t="shared" si="165"/>
        <v>0</v>
      </c>
      <c r="AK204" s="388">
        <v>0</v>
      </c>
      <c r="AL204" s="388">
        <v>0</v>
      </c>
      <c r="AM204" s="388">
        <f t="shared" si="166"/>
        <v>0</v>
      </c>
      <c r="AN204" s="388">
        <v>0</v>
      </c>
      <c r="AO204" s="388">
        <v>0</v>
      </c>
      <c r="AP204" s="388">
        <f t="shared" si="167"/>
        <v>0</v>
      </c>
      <c r="AQ204" s="388">
        <f>AB204-AE204--AH204-AK204-AN204</f>
        <v>0</v>
      </c>
      <c r="AR204" s="388">
        <f>AC204-AF204--AI204-AL204-AO204</f>
        <v>0</v>
      </c>
      <c r="AS204" s="388">
        <f t="shared" si="168"/>
        <v>0</v>
      </c>
      <c r="AT204" s="388">
        <f>R204+V204-Z204</f>
        <v>0</v>
      </c>
      <c r="AU204" s="388">
        <f>S204+W204-AA204</f>
        <v>0</v>
      </c>
      <c r="AV204" s="388">
        <v>0</v>
      </c>
      <c r="AW204" s="388">
        <v>0</v>
      </c>
      <c r="AX204" s="388">
        <v>0</v>
      </c>
      <c r="AY204" s="388">
        <v>0</v>
      </c>
      <c r="AZ204" s="388">
        <f t="shared" si="175"/>
        <v>0</v>
      </c>
      <c r="BA204" s="388">
        <f t="shared" si="175"/>
        <v>0</v>
      </c>
    </row>
    <row r="205" spans="1:53" ht="24.75" hidden="1">
      <c r="A205" s="255"/>
      <c r="B205" s="73" t="str">
        <f t="shared" si="126"/>
        <v>135500052002</v>
      </c>
      <c r="C205" s="401">
        <v>2023</v>
      </c>
      <c r="D205" s="401">
        <v>20</v>
      </c>
      <c r="E205" s="401">
        <v>1</v>
      </c>
      <c r="F205" s="401">
        <v>3</v>
      </c>
      <c r="G205" s="401">
        <v>5</v>
      </c>
      <c r="H205" s="401">
        <v>5000</v>
      </c>
      <c r="I205" s="401">
        <v>5200</v>
      </c>
      <c r="J205" s="401"/>
      <c r="K205" s="401"/>
      <c r="L205" s="401">
        <v>2</v>
      </c>
      <c r="M205" s="375" t="s">
        <v>133</v>
      </c>
      <c r="N205" s="376">
        <f>+N206+N210</f>
        <v>0</v>
      </c>
      <c r="O205" s="376">
        <f>+O206+O210</f>
        <v>0</v>
      </c>
      <c r="P205" s="376">
        <f t="shared" si="176"/>
        <v>0</v>
      </c>
      <c r="Q205" s="377"/>
      <c r="R205" s="378"/>
      <c r="S205" s="378"/>
      <c r="T205" s="376">
        <f>+T206+T210</f>
        <v>0</v>
      </c>
      <c r="U205" s="376">
        <f t="shared" ref="U205:AC205" si="178">+U206+U210</f>
        <v>0</v>
      </c>
      <c r="V205" s="376">
        <f t="shared" si="178"/>
        <v>0</v>
      </c>
      <c r="W205" s="376">
        <f t="shared" si="178"/>
        <v>0</v>
      </c>
      <c r="X205" s="376">
        <f t="shared" si="178"/>
        <v>0</v>
      </c>
      <c r="Y205" s="376">
        <f t="shared" si="178"/>
        <v>0</v>
      </c>
      <c r="Z205" s="376">
        <f t="shared" si="178"/>
        <v>0</v>
      </c>
      <c r="AA205" s="376">
        <f t="shared" si="178"/>
        <v>0</v>
      </c>
      <c r="AB205" s="376">
        <f t="shared" si="178"/>
        <v>0</v>
      </c>
      <c r="AC205" s="376">
        <f t="shared" si="178"/>
        <v>0</v>
      </c>
      <c r="AD205" s="376">
        <f t="shared" si="163"/>
        <v>0</v>
      </c>
      <c r="AE205" s="376">
        <f>+AE206+AE210</f>
        <v>0</v>
      </c>
      <c r="AF205" s="376">
        <f>+AF206+AF210</f>
        <v>0</v>
      </c>
      <c r="AG205" s="376">
        <f t="shared" si="164"/>
        <v>0</v>
      </c>
      <c r="AH205" s="376">
        <f>+AH206+AH210</f>
        <v>0</v>
      </c>
      <c r="AI205" s="376">
        <f>+AI206+AI210</f>
        <v>0</v>
      </c>
      <c r="AJ205" s="376">
        <f t="shared" si="165"/>
        <v>0</v>
      </c>
      <c r="AK205" s="376">
        <f>+AK206+AK210</f>
        <v>0</v>
      </c>
      <c r="AL205" s="376">
        <f>+AL206+AL210</f>
        <v>0</v>
      </c>
      <c r="AM205" s="376">
        <f t="shared" si="166"/>
        <v>0</v>
      </c>
      <c r="AN205" s="376">
        <f>+AN206+AN210</f>
        <v>0</v>
      </c>
      <c r="AO205" s="376">
        <f>+AO206+AO210</f>
        <v>0</v>
      </c>
      <c r="AP205" s="376">
        <f t="shared" si="167"/>
        <v>0</v>
      </c>
      <c r="AQ205" s="376">
        <f>+AQ206+AQ210</f>
        <v>0</v>
      </c>
      <c r="AR205" s="376">
        <f>+AR206+AR210</f>
        <v>0</v>
      </c>
      <c r="AS205" s="376">
        <f t="shared" si="168"/>
        <v>0</v>
      </c>
      <c r="AT205" s="376"/>
      <c r="AU205" s="376"/>
      <c r="AV205" s="376"/>
      <c r="AW205" s="376"/>
      <c r="AX205" s="376"/>
      <c r="AY205" s="376"/>
      <c r="AZ205" s="376"/>
      <c r="BA205" s="376"/>
    </row>
    <row r="206" spans="1:53" ht="24.75" hidden="1">
      <c r="A206" s="255"/>
      <c r="B206" s="73" t="str">
        <f t="shared" si="126"/>
        <v>135500052005212</v>
      </c>
      <c r="C206" s="404">
        <v>2023</v>
      </c>
      <c r="D206" s="404">
        <v>20</v>
      </c>
      <c r="E206" s="404">
        <v>1</v>
      </c>
      <c r="F206" s="404">
        <v>3</v>
      </c>
      <c r="G206" s="404">
        <v>5</v>
      </c>
      <c r="H206" s="404">
        <v>5000</v>
      </c>
      <c r="I206" s="404">
        <v>5200</v>
      </c>
      <c r="J206" s="404">
        <v>521</v>
      </c>
      <c r="K206" s="404"/>
      <c r="L206" s="404">
        <v>2</v>
      </c>
      <c r="M206" s="381" t="s">
        <v>195</v>
      </c>
      <c r="N206" s="382">
        <f>SUM(N207:N209)</f>
        <v>0</v>
      </c>
      <c r="O206" s="382">
        <f>SUM(O207:O209)</f>
        <v>0</v>
      </c>
      <c r="P206" s="382">
        <f t="shared" si="176"/>
        <v>0</v>
      </c>
      <c r="Q206" s="383"/>
      <c r="R206" s="384"/>
      <c r="S206" s="384"/>
      <c r="T206" s="382">
        <f>SUM(T207:T209)</f>
        <v>0</v>
      </c>
      <c r="U206" s="382">
        <f t="shared" ref="U206:AC206" si="179">SUM(U207:U209)</f>
        <v>0</v>
      </c>
      <c r="V206" s="382">
        <f t="shared" si="179"/>
        <v>0</v>
      </c>
      <c r="W206" s="382">
        <f t="shared" si="179"/>
        <v>0</v>
      </c>
      <c r="X206" s="382">
        <f t="shared" si="179"/>
        <v>0</v>
      </c>
      <c r="Y206" s="382">
        <f t="shared" si="179"/>
        <v>0</v>
      </c>
      <c r="Z206" s="382">
        <f t="shared" si="179"/>
        <v>0</v>
      </c>
      <c r="AA206" s="382">
        <f t="shared" si="179"/>
        <v>0</v>
      </c>
      <c r="AB206" s="382">
        <f t="shared" si="179"/>
        <v>0</v>
      </c>
      <c r="AC206" s="382">
        <f t="shared" si="179"/>
        <v>0</v>
      </c>
      <c r="AD206" s="382">
        <f t="shared" si="163"/>
        <v>0</v>
      </c>
      <c r="AE206" s="382">
        <f>SUM(AE207:AE209)</f>
        <v>0</v>
      </c>
      <c r="AF206" s="382">
        <f>SUM(AF207:AF209)</f>
        <v>0</v>
      </c>
      <c r="AG206" s="382">
        <f t="shared" si="164"/>
        <v>0</v>
      </c>
      <c r="AH206" s="382">
        <f>SUM(AH207:AH209)</f>
        <v>0</v>
      </c>
      <c r="AI206" s="382">
        <f>SUM(AI207:AI209)</f>
        <v>0</v>
      </c>
      <c r="AJ206" s="382">
        <f t="shared" si="165"/>
        <v>0</v>
      </c>
      <c r="AK206" s="382">
        <f>SUM(AK207:AK209)</f>
        <v>0</v>
      </c>
      <c r="AL206" s="382">
        <f>SUM(AL207:AL209)</f>
        <v>0</v>
      </c>
      <c r="AM206" s="382">
        <f t="shared" si="166"/>
        <v>0</v>
      </c>
      <c r="AN206" s="382">
        <f>SUM(AN207:AN209)</f>
        <v>0</v>
      </c>
      <c r="AO206" s="382">
        <f>SUM(AO207:AO209)</f>
        <v>0</v>
      </c>
      <c r="AP206" s="382">
        <f t="shared" si="167"/>
        <v>0</v>
      </c>
      <c r="AQ206" s="382">
        <f>SUM(AQ207:AQ209)</f>
        <v>0</v>
      </c>
      <c r="AR206" s="382">
        <f>SUM(AR207:AR209)</f>
        <v>0</v>
      </c>
      <c r="AS206" s="382">
        <f t="shared" si="168"/>
        <v>0</v>
      </c>
      <c r="AT206" s="382"/>
      <c r="AU206" s="382"/>
      <c r="AV206" s="382"/>
      <c r="AW206" s="382"/>
      <c r="AX206" s="382"/>
      <c r="AY206" s="382"/>
      <c r="AZ206" s="382"/>
      <c r="BA206" s="382"/>
    </row>
    <row r="207" spans="1:53" ht="24.75" hidden="1">
      <c r="A207" s="255"/>
      <c r="B207" s="73" t="str">
        <f t="shared" si="126"/>
        <v>1355000520052112</v>
      </c>
      <c r="C207" s="385">
        <v>2023</v>
      </c>
      <c r="D207" s="385">
        <v>20</v>
      </c>
      <c r="E207" s="385">
        <v>1</v>
      </c>
      <c r="F207" s="385">
        <v>3</v>
      </c>
      <c r="G207" s="385">
        <v>5</v>
      </c>
      <c r="H207" s="424">
        <v>5000</v>
      </c>
      <c r="I207" s="424">
        <v>5200</v>
      </c>
      <c r="J207" s="424">
        <v>521</v>
      </c>
      <c r="K207" s="386">
        <v>1</v>
      </c>
      <c r="L207" s="386">
        <v>2</v>
      </c>
      <c r="M207" s="408" t="s">
        <v>196</v>
      </c>
      <c r="N207" s="388">
        <f>IFERROR(VLOOKUP($B207,[5]OAX!$B$51:$S$1085,13,0),0)</f>
        <v>0</v>
      </c>
      <c r="O207" s="388">
        <f>IFERROR(VLOOKUP($B207,[5]OAX!$B$51:$S$1085,14,0),0)</f>
        <v>0</v>
      </c>
      <c r="P207" s="388">
        <f t="shared" si="176"/>
        <v>0</v>
      </c>
      <c r="Q207" s="409" t="s">
        <v>59</v>
      </c>
      <c r="R207" s="390">
        <f>IFERROR(VLOOKUP($B207,[5]OAX!$B$51:$S$1085,17,0),0)</f>
        <v>0</v>
      </c>
      <c r="S207" s="390">
        <f>IFERROR(VLOOKUP($B207,[5]OAX!$B$51:$S$1085,18,0),0)</f>
        <v>0</v>
      </c>
      <c r="T207" s="388">
        <v>0</v>
      </c>
      <c r="U207" s="388">
        <v>0</v>
      </c>
      <c r="V207" s="388">
        <v>0</v>
      </c>
      <c r="W207" s="388">
        <v>0</v>
      </c>
      <c r="X207" s="388">
        <v>0</v>
      </c>
      <c r="Y207" s="388">
        <v>0</v>
      </c>
      <c r="Z207" s="388">
        <v>0</v>
      </c>
      <c r="AA207" s="388">
        <v>0</v>
      </c>
      <c r="AB207" s="388">
        <f t="shared" ref="AB207:AC209" si="180">N207+T207-X207</f>
        <v>0</v>
      </c>
      <c r="AC207" s="388">
        <f t="shared" si="180"/>
        <v>0</v>
      </c>
      <c r="AD207" s="388">
        <f t="shared" si="163"/>
        <v>0</v>
      </c>
      <c r="AE207" s="388">
        <v>0</v>
      </c>
      <c r="AF207" s="388">
        <v>0</v>
      </c>
      <c r="AG207" s="388">
        <f t="shared" si="164"/>
        <v>0</v>
      </c>
      <c r="AH207" s="388">
        <v>0</v>
      </c>
      <c r="AI207" s="388">
        <v>0</v>
      </c>
      <c r="AJ207" s="388">
        <f t="shared" si="165"/>
        <v>0</v>
      </c>
      <c r="AK207" s="388">
        <v>0</v>
      </c>
      <c r="AL207" s="388">
        <v>0</v>
      </c>
      <c r="AM207" s="388">
        <f t="shared" si="166"/>
        <v>0</v>
      </c>
      <c r="AN207" s="388">
        <v>0</v>
      </c>
      <c r="AO207" s="388">
        <v>0</v>
      </c>
      <c r="AP207" s="388">
        <f t="shared" si="167"/>
        <v>0</v>
      </c>
      <c r="AQ207" s="388">
        <f t="shared" ref="AQ207:AR209" si="181">AB207-AE207--AH207-AK207-AN207</f>
        <v>0</v>
      </c>
      <c r="AR207" s="388">
        <f t="shared" si="181"/>
        <v>0</v>
      </c>
      <c r="AS207" s="388">
        <f t="shared" si="168"/>
        <v>0</v>
      </c>
      <c r="AT207" s="388">
        <f t="shared" ref="AT207:AU209" si="182">R207+V207-Z207</f>
        <v>0</v>
      </c>
      <c r="AU207" s="388">
        <f t="shared" si="182"/>
        <v>0</v>
      </c>
      <c r="AV207" s="388">
        <v>0</v>
      </c>
      <c r="AW207" s="388">
        <v>0</v>
      </c>
      <c r="AX207" s="388">
        <v>0</v>
      </c>
      <c r="AY207" s="388">
        <v>0</v>
      </c>
      <c r="AZ207" s="388">
        <f t="shared" si="175"/>
        <v>0</v>
      </c>
      <c r="BA207" s="388">
        <f t="shared" si="175"/>
        <v>0</v>
      </c>
    </row>
    <row r="208" spans="1:53" ht="24.75" hidden="1">
      <c r="A208" s="255"/>
      <c r="B208" s="73" t="str">
        <f t="shared" si="126"/>
        <v>1355000520052122</v>
      </c>
      <c r="C208" s="385">
        <v>2023</v>
      </c>
      <c r="D208" s="385">
        <v>20</v>
      </c>
      <c r="E208" s="385">
        <v>1</v>
      </c>
      <c r="F208" s="385">
        <v>3</v>
      </c>
      <c r="G208" s="385">
        <v>5</v>
      </c>
      <c r="H208" s="424">
        <v>5000</v>
      </c>
      <c r="I208" s="424">
        <v>5200</v>
      </c>
      <c r="J208" s="424">
        <v>521</v>
      </c>
      <c r="K208" s="386">
        <v>2</v>
      </c>
      <c r="L208" s="386">
        <v>2</v>
      </c>
      <c r="M208" s="408" t="s">
        <v>197</v>
      </c>
      <c r="N208" s="388">
        <f>IFERROR(VLOOKUP($B208,[5]OAX!$B$51:$S$1085,13,0),0)</f>
        <v>0</v>
      </c>
      <c r="O208" s="388">
        <f>IFERROR(VLOOKUP($B208,[5]OAX!$B$51:$S$1085,14,0),0)</f>
        <v>0</v>
      </c>
      <c r="P208" s="388">
        <f t="shared" si="176"/>
        <v>0</v>
      </c>
      <c r="Q208" s="409" t="s">
        <v>162</v>
      </c>
      <c r="R208" s="390">
        <f>IFERROR(VLOOKUP($B208,[5]OAX!$B$51:$S$1085,17,0),0)</f>
        <v>0</v>
      </c>
      <c r="S208" s="390">
        <f>IFERROR(VLOOKUP($B208,[5]OAX!$B$51:$S$1085,18,0),0)</f>
        <v>0</v>
      </c>
      <c r="T208" s="388">
        <v>0</v>
      </c>
      <c r="U208" s="388">
        <v>0</v>
      </c>
      <c r="V208" s="388">
        <v>0</v>
      </c>
      <c r="W208" s="388">
        <v>0</v>
      </c>
      <c r="X208" s="388">
        <v>0</v>
      </c>
      <c r="Y208" s="388">
        <v>0</v>
      </c>
      <c r="Z208" s="388">
        <v>0</v>
      </c>
      <c r="AA208" s="388">
        <v>0</v>
      </c>
      <c r="AB208" s="388">
        <f t="shared" si="180"/>
        <v>0</v>
      </c>
      <c r="AC208" s="388">
        <f t="shared" si="180"/>
        <v>0</v>
      </c>
      <c r="AD208" s="388">
        <f t="shared" si="163"/>
        <v>0</v>
      </c>
      <c r="AE208" s="388">
        <v>0</v>
      </c>
      <c r="AF208" s="388">
        <v>0</v>
      </c>
      <c r="AG208" s="388">
        <f t="shared" si="164"/>
        <v>0</v>
      </c>
      <c r="AH208" s="388">
        <v>0</v>
      </c>
      <c r="AI208" s="388">
        <v>0</v>
      </c>
      <c r="AJ208" s="388">
        <f t="shared" si="165"/>
        <v>0</v>
      </c>
      <c r="AK208" s="388">
        <v>0</v>
      </c>
      <c r="AL208" s="388">
        <v>0</v>
      </c>
      <c r="AM208" s="388">
        <f t="shared" si="166"/>
        <v>0</v>
      </c>
      <c r="AN208" s="388">
        <v>0</v>
      </c>
      <c r="AO208" s="388">
        <v>0</v>
      </c>
      <c r="AP208" s="388">
        <f t="shared" si="167"/>
        <v>0</v>
      </c>
      <c r="AQ208" s="388">
        <f t="shared" si="181"/>
        <v>0</v>
      </c>
      <c r="AR208" s="388">
        <f t="shared" si="181"/>
        <v>0</v>
      </c>
      <c r="AS208" s="388">
        <f t="shared" si="168"/>
        <v>0</v>
      </c>
      <c r="AT208" s="388">
        <f t="shared" si="182"/>
        <v>0</v>
      </c>
      <c r="AU208" s="388">
        <f t="shared" si="182"/>
        <v>0</v>
      </c>
      <c r="AV208" s="388">
        <v>0</v>
      </c>
      <c r="AW208" s="388">
        <v>0</v>
      </c>
      <c r="AX208" s="388">
        <v>0</v>
      </c>
      <c r="AY208" s="388">
        <v>0</v>
      </c>
      <c r="AZ208" s="388">
        <f t="shared" si="175"/>
        <v>0</v>
      </c>
      <c r="BA208" s="388">
        <f t="shared" si="175"/>
        <v>0</v>
      </c>
    </row>
    <row r="209" spans="1:53" ht="24.75" hidden="1">
      <c r="A209" s="255"/>
      <c r="B209" s="73" t="str">
        <f t="shared" si="126"/>
        <v>1355000520052132</v>
      </c>
      <c r="C209" s="385">
        <v>2023</v>
      </c>
      <c r="D209" s="385">
        <v>20</v>
      </c>
      <c r="E209" s="385">
        <v>1</v>
      </c>
      <c r="F209" s="385">
        <v>3</v>
      </c>
      <c r="G209" s="385">
        <v>5</v>
      </c>
      <c r="H209" s="424">
        <v>5000</v>
      </c>
      <c r="I209" s="424">
        <v>5200</v>
      </c>
      <c r="J209" s="424">
        <v>521</v>
      </c>
      <c r="K209" s="386">
        <v>3</v>
      </c>
      <c r="L209" s="386">
        <v>2</v>
      </c>
      <c r="M209" s="408" t="s">
        <v>198</v>
      </c>
      <c r="N209" s="388">
        <f>IFERROR(VLOOKUP($B209,[5]OAX!$B$51:$S$1085,13,0),0)</f>
        <v>0</v>
      </c>
      <c r="O209" s="388">
        <f>IFERROR(VLOOKUP($B209,[5]OAX!$B$51:$S$1085,14,0),0)</f>
        <v>0</v>
      </c>
      <c r="P209" s="388">
        <f t="shared" si="176"/>
        <v>0</v>
      </c>
      <c r="Q209" s="409" t="s">
        <v>59</v>
      </c>
      <c r="R209" s="390">
        <f>IFERROR(VLOOKUP($B209,[5]OAX!$B$51:$S$1085,17,0),0)</f>
        <v>0</v>
      </c>
      <c r="S209" s="390">
        <f>IFERROR(VLOOKUP($B209,[5]OAX!$B$51:$S$1085,18,0),0)</f>
        <v>0</v>
      </c>
      <c r="T209" s="388">
        <v>0</v>
      </c>
      <c r="U209" s="388">
        <v>0</v>
      </c>
      <c r="V209" s="388">
        <v>0</v>
      </c>
      <c r="W209" s="388">
        <v>0</v>
      </c>
      <c r="X209" s="388">
        <v>0</v>
      </c>
      <c r="Y209" s="388">
        <v>0</v>
      </c>
      <c r="Z209" s="388">
        <v>0</v>
      </c>
      <c r="AA209" s="388">
        <v>0</v>
      </c>
      <c r="AB209" s="388">
        <f t="shared" si="180"/>
        <v>0</v>
      </c>
      <c r="AC209" s="388">
        <f t="shared" si="180"/>
        <v>0</v>
      </c>
      <c r="AD209" s="388">
        <f t="shared" si="163"/>
        <v>0</v>
      </c>
      <c r="AE209" s="388">
        <v>0</v>
      </c>
      <c r="AF209" s="388">
        <v>0</v>
      </c>
      <c r="AG209" s="388">
        <f t="shared" si="164"/>
        <v>0</v>
      </c>
      <c r="AH209" s="388">
        <v>0</v>
      </c>
      <c r="AI209" s="388">
        <v>0</v>
      </c>
      <c r="AJ209" s="388">
        <f t="shared" si="165"/>
        <v>0</v>
      </c>
      <c r="AK209" s="388">
        <v>0</v>
      </c>
      <c r="AL209" s="388">
        <v>0</v>
      </c>
      <c r="AM209" s="388">
        <f t="shared" si="166"/>
        <v>0</v>
      </c>
      <c r="AN209" s="388">
        <v>0</v>
      </c>
      <c r="AO209" s="388">
        <v>0</v>
      </c>
      <c r="AP209" s="388">
        <f t="shared" si="167"/>
        <v>0</v>
      </c>
      <c r="AQ209" s="388">
        <f t="shared" si="181"/>
        <v>0</v>
      </c>
      <c r="AR209" s="388">
        <f t="shared" si="181"/>
        <v>0</v>
      </c>
      <c r="AS209" s="388">
        <f t="shared" si="168"/>
        <v>0</v>
      </c>
      <c r="AT209" s="388">
        <f t="shared" si="182"/>
        <v>0</v>
      </c>
      <c r="AU209" s="388">
        <f t="shared" si="182"/>
        <v>0</v>
      </c>
      <c r="AV209" s="388">
        <v>0</v>
      </c>
      <c r="AW209" s="388">
        <v>0</v>
      </c>
      <c r="AX209" s="388">
        <v>0</v>
      </c>
      <c r="AY209" s="388">
        <v>0</v>
      </c>
      <c r="AZ209" s="388">
        <f t="shared" si="175"/>
        <v>0</v>
      </c>
      <c r="BA209" s="388">
        <f t="shared" si="175"/>
        <v>0</v>
      </c>
    </row>
    <row r="210" spans="1:53" ht="24.75" hidden="1">
      <c r="A210" s="255"/>
      <c r="B210" s="73" t="str">
        <f t="shared" si="126"/>
        <v>135500052005232</v>
      </c>
      <c r="C210" s="404">
        <v>2023</v>
      </c>
      <c r="D210" s="404">
        <v>20</v>
      </c>
      <c r="E210" s="404">
        <v>1</v>
      </c>
      <c r="F210" s="404">
        <v>3</v>
      </c>
      <c r="G210" s="404">
        <v>5</v>
      </c>
      <c r="H210" s="404">
        <v>5000</v>
      </c>
      <c r="I210" s="404">
        <v>5200</v>
      </c>
      <c r="J210" s="404">
        <v>523</v>
      </c>
      <c r="K210" s="404"/>
      <c r="L210" s="404">
        <v>2</v>
      </c>
      <c r="M210" s="381" t="s">
        <v>134</v>
      </c>
      <c r="N210" s="382">
        <f>SUM(N211:N213)</f>
        <v>0</v>
      </c>
      <c r="O210" s="382">
        <f>SUM(O211:O213)</f>
        <v>0</v>
      </c>
      <c r="P210" s="382">
        <f t="shared" si="176"/>
        <v>0</v>
      </c>
      <c r="Q210" s="383"/>
      <c r="R210" s="384"/>
      <c r="S210" s="384"/>
      <c r="T210" s="382">
        <f>SUM(T211:T213)</f>
        <v>0</v>
      </c>
      <c r="U210" s="382">
        <f t="shared" ref="U210:AC210" si="183">SUM(U211:U213)</f>
        <v>0</v>
      </c>
      <c r="V210" s="382">
        <f t="shared" si="183"/>
        <v>0</v>
      </c>
      <c r="W210" s="382">
        <f t="shared" si="183"/>
        <v>0</v>
      </c>
      <c r="X210" s="382">
        <f t="shared" si="183"/>
        <v>0</v>
      </c>
      <c r="Y210" s="382">
        <f t="shared" si="183"/>
        <v>0</v>
      </c>
      <c r="Z210" s="382">
        <f t="shared" si="183"/>
        <v>0</v>
      </c>
      <c r="AA210" s="382">
        <f t="shared" si="183"/>
        <v>0</v>
      </c>
      <c r="AB210" s="382">
        <f t="shared" si="183"/>
        <v>0</v>
      </c>
      <c r="AC210" s="382">
        <f t="shared" si="183"/>
        <v>0</v>
      </c>
      <c r="AD210" s="382">
        <f t="shared" si="163"/>
        <v>0</v>
      </c>
      <c r="AE210" s="382">
        <f>SUM(AE211:AE213)</f>
        <v>0</v>
      </c>
      <c r="AF210" s="382">
        <f>SUM(AF211:AF213)</f>
        <v>0</v>
      </c>
      <c r="AG210" s="382">
        <f t="shared" si="164"/>
        <v>0</v>
      </c>
      <c r="AH210" s="382">
        <f>SUM(AH211:AH213)</f>
        <v>0</v>
      </c>
      <c r="AI210" s="382">
        <f>SUM(AI211:AI213)</f>
        <v>0</v>
      </c>
      <c r="AJ210" s="382">
        <f t="shared" si="165"/>
        <v>0</v>
      </c>
      <c r="AK210" s="382">
        <f>SUM(AK211:AK213)</f>
        <v>0</v>
      </c>
      <c r="AL210" s="382">
        <f>SUM(AL211:AL213)</f>
        <v>0</v>
      </c>
      <c r="AM210" s="382">
        <f t="shared" si="166"/>
        <v>0</v>
      </c>
      <c r="AN210" s="382">
        <f>SUM(AN211:AN213)</f>
        <v>0</v>
      </c>
      <c r="AO210" s="382">
        <f>SUM(AO211:AO213)</f>
        <v>0</v>
      </c>
      <c r="AP210" s="382">
        <f t="shared" si="167"/>
        <v>0</v>
      </c>
      <c r="AQ210" s="382">
        <f>SUM(AQ211:AQ213)</f>
        <v>0</v>
      </c>
      <c r="AR210" s="382">
        <f>SUM(AR211:AR213)</f>
        <v>0</v>
      </c>
      <c r="AS210" s="382">
        <f t="shared" si="168"/>
        <v>0</v>
      </c>
      <c r="AT210" s="382"/>
      <c r="AU210" s="382"/>
      <c r="AV210" s="382"/>
      <c r="AW210" s="382"/>
      <c r="AX210" s="382"/>
      <c r="AY210" s="382"/>
      <c r="AZ210" s="382"/>
      <c r="BA210" s="382"/>
    </row>
    <row r="211" spans="1:53" ht="24.75" hidden="1">
      <c r="A211" s="255"/>
      <c r="B211" s="73" t="str">
        <f t="shared" si="126"/>
        <v>1355000520052322</v>
      </c>
      <c r="C211" s="385">
        <v>2023</v>
      </c>
      <c r="D211" s="385">
        <v>20</v>
      </c>
      <c r="E211" s="385">
        <v>1</v>
      </c>
      <c r="F211" s="385">
        <v>3</v>
      </c>
      <c r="G211" s="385">
        <v>5</v>
      </c>
      <c r="H211" s="424">
        <v>5000</v>
      </c>
      <c r="I211" s="424">
        <v>5200</v>
      </c>
      <c r="J211" s="424">
        <v>523</v>
      </c>
      <c r="K211" s="386">
        <v>2</v>
      </c>
      <c r="L211" s="386">
        <v>2</v>
      </c>
      <c r="M211" s="408" t="s">
        <v>199</v>
      </c>
      <c r="N211" s="388">
        <f>IFERROR(VLOOKUP($B211,[5]OAX!$B$51:$S$1085,13,0),0)</f>
        <v>0</v>
      </c>
      <c r="O211" s="388">
        <f>IFERROR(VLOOKUP($B211,[5]OAX!$B$51:$S$1085,14,0),0)</f>
        <v>0</v>
      </c>
      <c r="P211" s="388">
        <f t="shared" si="176"/>
        <v>0</v>
      </c>
      <c r="Q211" s="409" t="s">
        <v>162</v>
      </c>
      <c r="R211" s="390">
        <f>IFERROR(VLOOKUP($B211,[5]OAX!$B$51:$S$1085,17,0),0)</f>
        <v>0</v>
      </c>
      <c r="S211" s="390">
        <f>IFERROR(VLOOKUP($B211,[5]OAX!$B$51:$S$1085,18,0),0)</f>
        <v>0</v>
      </c>
      <c r="T211" s="388">
        <v>0</v>
      </c>
      <c r="U211" s="388">
        <v>0</v>
      </c>
      <c r="V211" s="388">
        <v>0</v>
      </c>
      <c r="W211" s="388">
        <v>0</v>
      </c>
      <c r="X211" s="388">
        <v>0</v>
      </c>
      <c r="Y211" s="388">
        <v>0</v>
      </c>
      <c r="Z211" s="388">
        <v>0</v>
      </c>
      <c r="AA211" s="388">
        <v>0</v>
      </c>
      <c r="AB211" s="388">
        <f t="shared" ref="AB211:AC213" si="184">N211+T211-X211</f>
        <v>0</v>
      </c>
      <c r="AC211" s="388">
        <f t="shared" si="184"/>
        <v>0</v>
      </c>
      <c r="AD211" s="388">
        <f t="shared" si="163"/>
        <v>0</v>
      </c>
      <c r="AE211" s="388">
        <v>0</v>
      </c>
      <c r="AF211" s="388">
        <v>0</v>
      </c>
      <c r="AG211" s="388">
        <f t="shared" si="164"/>
        <v>0</v>
      </c>
      <c r="AH211" s="388">
        <v>0</v>
      </c>
      <c r="AI211" s="388">
        <v>0</v>
      </c>
      <c r="AJ211" s="388">
        <f t="shared" si="165"/>
        <v>0</v>
      </c>
      <c r="AK211" s="388">
        <v>0</v>
      </c>
      <c r="AL211" s="388">
        <v>0</v>
      </c>
      <c r="AM211" s="388">
        <f t="shared" si="166"/>
        <v>0</v>
      </c>
      <c r="AN211" s="388">
        <v>0</v>
      </c>
      <c r="AO211" s="388">
        <v>0</v>
      </c>
      <c r="AP211" s="388">
        <f t="shared" si="167"/>
        <v>0</v>
      </c>
      <c r="AQ211" s="388">
        <f t="shared" ref="AQ211:AR213" si="185">AB211-AE211--AH211-AK211-AN211</f>
        <v>0</v>
      </c>
      <c r="AR211" s="388">
        <f t="shared" si="185"/>
        <v>0</v>
      </c>
      <c r="AS211" s="388">
        <f t="shared" si="168"/>
        <v>0</v>
      </c>
      <c r="AT211" s="388">
        <f t="shared" ref="AT211:AU213" si="186">R211+V211-Z211</f>
        <v>0</v>
      </c>
      <c r="AU211" s="388">
        <f t="shared" si="186"/>
        <v>0</v>
      </c>
      <c r="AV211" s="388">
        <v>0</v>
      </c>
      <c r="AW211" s="388">
        <v>0</v>
      </c>
      <c r="AX211" s="388">
        <v>0</v>
      </c>
      <c r="AY211" s="388">
        <v>0</v>
      </c>
      <c r="AZ211" s="388">
        <f t="shared" si="175"/>
        <v>0</v>
      </c>
      <c r="BA211" s="388">
        <f t="shared" si="175"/>
        <v>0</v>
      </c>
    </row>
    <row r="212" spans="1:53" ht="24.75" hidden="1">
      <c r="A212" s="255"/>
      <c r="B212" s="73" t="str">
        <f t="shared" si="126"/>
        <v>1355000520052362</v>
      </c>
      <c r="C212" s="385">
        <v>2023</v>
      </c>
      <c r="D212" s="385">
        <v>20</v>
      </c>
      <c r="E212" s="385">
        <v>1</v>
      </c>
      <c r="F212" s="385">
        <v>3</v>
      </c>
      <c r="G212" s="385">
        <v>5</v>
      </c>
      <c r="H212" s="424">
        <v>5000</v>
      </c>
      <c r="I212" s="424">
        <v>5200</v>
      </c>
      <c r="J212" s="424">
        <v>523</v>
      </c>
      <c r="K212" s="386">
        <v>6</v>
      </c>
      <c r="L212" s="386">
        <v>2</v>
      </c>
      <c r="M212" s="408" t="s">
        <v>200</v>
      </c>
      <c r="N212" s="388">
        <f>IFERROR(VLOOKUP($B212,[5]OAX!$B$51:$S$1085,13,0),0)</f>
        <v>0</v>
      </c>
      <c r="O212" s="388">
        <f>IFERROR(VLOOKUP($B212,[5]OAX!$B$51:$S$1085,14,0),0)</f>
        <v>0</v>
      </c>
      <c r="P212" s="388">
        <f t="shared" si="176"/>
        <v>0</v>
      </c>
      <c r="Q212" s="409" t="s">
        <v>59</v>
      </c>
      <c r="R212" s="390">
        <f>IFERROR(VLOOKUP($B212,[5]OAX!$B$51:$S$1085,17,0),0)</f>
        <v>0</v>
      </c>
      <c r="S212" s="390">
        <f>IFERROR(VLOOKUP($B212,[5]OAX!$B$51:$S$1085,18,0),0)</f>
        <v>0</v>
      </c>
      <c r="T212" s="388">
        <v>0</v>
      </c>
      <c r="U212" s="388">
        <v>0</v>
      </c>
      <c r="V212" s="388">
        <v>0</v>
      </c>
      <c r="W212" s="388">
        <v>0</v>
      </c>
      <c r="X212" s="388">
        <v>0</v>
      </c>
      <c r="Y212" s="388">
        <v>0</v>
      </c>
      <c r="Z212" s="388">
        <v>0</v>
      </c>
      <c r="AA212" s="388">
        <v>0</v>
      </c>
      <c r="AB212" s="388">
        <f t="shared" si="184"/>
        <v>0</v>
      </c>
      <c r="AC212" s="388">
        <f t="shared" si="184"/>
        <v>0</v>
      </c>
      <c r="AD212" s="388">
        <f t="shared" si="163"/>
        <v>0</v>
      </c>
      <c r="AE212" s="388">
        <v>0</v>
      </c>
      <c r="AF212" s="388">
        <v>0</v>
      </c>
      <c r="AG212" s="388">
        <f t="shared" si="164"/>
        <v>0</v>
      </c>
      <c r="AH212" s="388">
        <v>0</v>
      </c>
      <c r="AI212" s="388">
        <v>0</v>
      </c>
      <c r="AJ212" s="388">
        <f t="shared" si="165"/>
        <v>0</v>
      </c>
      <c r="AK212" s="388">
        <v>0</v>
      </c>
      <c r="AL212" s="388">
        <v>0</v>
      </c>
      <c r="AM212" s="388">
        <f t="shared" si="166"/>
        <v>0</v>
      </c>
      <c r="AN212" s="388">
        <v>0</v>
      </c>
      <c r="AO212" s="388">
        <v>0</v>
      </c>
      <c r="AP212" s="388">
        <f t="shared" si="167"/>
        <v>0</v>
      </c>
      <c r="AQ212" s="388">
        <f t="shared" si="185"/>
        <v>0</v>
      </c>
      <c r="AR212" s="388">
        <f t="shared" si="185"/>
        <v>0</v>
      </c>
      <c r="AS212" s="388">
        <f t="shared" si="168"/>
        <v>0</v>
      </c>
      <c r="AT212" s="388">
        <f t="shared" si="186"/>
        <v>0</v>
      </c>
      <c r="AU212" s="388">
        <f t="shared" si="186"/>
        <v>0</v>
      </c>
      <c r="AV212" s="388">
        <v>0</v>
      </c>
      <c r="AW212" s="388">
        <v>0</v>
      </c>
      <c r="AX212" s="388">
        <v>0</v>
      </c>
      <c r="AY212" s="388">
        <v>0</v>
      </c>
      <c r="AZ212" s="388">
        <f t="shared" si="175"/>
        <v>0</v>
      </c>
      <c r="BA212" s="388">
        <f t="shared" si="175"/>
        <v>0</v>
      </c>
    </row>
    <row r="213" spans="1:53" ht="24.75" hidden="1">
      <c r="A213" s="255"/>
      <c r="B213" s="73" t="str">
        <f t="shared" si="126"/>
        <v>1355000520052372</v>
      </c>
      <c r="C213" s="385">
        <v>2023</v>
      </c>
      <c r="D213" s="385">
        <v>20</v>
      </c>
      <c r="E213" s="385">
        <v>1</v>
      </c>
      <c r="F213" s="385">
        <v>3</v>
      </c>
      <c r="G213" s="385">
        <v>5</v>
      </c>
      <c r="H213" s="424">
        <v>5000</v>
      </c>
      <c r="I213" s="424">
        <v>5200</v>
      </c>
      <c r="J213" s="424">
        <v>523</v>
      </c>
      <c r="K213" s="386">
        <v>7</v>
      </c>
      <c r="L213" s="386">
        <v>2</v>
      </c>
      <c r="M213" s="408" t="s">
        <v>201</v>
      </c>
      <c r="N213" s="388">
        <f>IFERROR(VLOOKUP($B213,[5]OAX!$B$51:$S$1085,13,0),0)</f>
        <v>0</v>
      </c>
      <c r="O213" s="388">
        <f>IFERROR(VLOOKUP($B213,[5]OAX!$B$51:$S$1085,14,0),0)</f>
        <v>0</v>
      </c>
      <c r="P213" s="388">
        <f t="shared" si="176"/>
        <v>0</v>
      </c>
      <c r="Q213" s="409" t="s">
        <v>59</v>
      </c>
      <c r="R213" s="390">
        <f>IFERROR(VLOOKUP($B213,[5]OAX!$B$51:$S$1085,17,0),0)</f>
        <v>0</v>
      </c>
      <c r="S213" s="390">
        <f>IFERROR(VLOOKUP($B213,[5]OAX!$B$51:$S$1085,18,0),0)</f>
        <v>0</v>
      </c>
      <c r="T213" s="388">
        <v>0</v>
      </c>
      <c r="U213" s="388">
        <v>0</v>
      </c>
      <c r="V213" s="388">
        <v>0</v>
      </c>
      <c r="W213" s="388">
        <v>0</v>
      </c>
      <c r="X213" s="388">
        <v>0</v>
      </c>
      <c r="Y213" s="388">
        <v>0</v>
      </c>
      <c r="Z213" s="388">
        <v>0</v>
      </c>
      <c r="AA213" s="388">
        <v>0</v>
      </c>
      <c r="AB213" s="388">
        <f t="shared" si="184"/>
        <v>0</v>
      </c>
      <c r="AC213" s="388">
        <f t="shared" si="184"/>
        <v>0</v>
      </c>
      <c r="AD213" s="388">
        <f t="shared" si="163"/>
        <v>0</v>
      </c>
      <c r="AE213" s="388">
        <v>0</v>
      </c>
      <c r="AF213" s="388">
        <v>0</v>
      </c>
      <c r="AG213" s="388">
        <f t="shared" si="164"/>
        <v>0</v>
      </c>
      <c r="AH213" s="388">
        <v>0</v>
      </c>
      <c r="AI213" s="388">
        <v>0</v>
      </c>
      <c r="AJ213" s="388">
        <f t="shared" si="165"/>
        <v>0</v>
      </c>
      <c r="AK213" s="388">
        <v>0</v>
      </c>
      <c r="AL213" s="388">
        <v>0</v>
      </c>
      <c r="AM213" s="388">
        <f t="shared" si="166"/>
        <v>0</v>
      </c>
      <c r="AN213" s="388">
        <v>0</v>
      </c>
      <c r="AO213" s="388">
        <v>0</v>
      </c>
      <c r="AP213" s="388">
        <f t="shared" si="167"/>
        <v>0</v>
      </c>
      <c r="AQ213" s="388">
        <f t="shared" si="185"/>
        <v>0</v>
      </c>
      <c r="AR213" s="388">
        <f t="shared" si="185"/>
        <v>0</v>
      </c>
      <c r="AS213" s="388">
        <f t="shared" si="168"/>
        <v>0</v>
      </c>
      <c r="AT213" s="388">
        <f t="shared" si="186"/>
        <v>0</v>
      </c>
      <c r="AU213" s="388">
        <f t="shared" si="186"/>
        <v>0</v>
      </c>
      <c r="AV213" s="388">
        <v>0</v>
      </c>
      <c r="AW213" s="388">
        <v>0</v>
      </c>
      <c r="AX213" s="388">
        <v>0</v>
      </c>
      <c r="AY213" s="388">
        <v>0</v>
      </c>
      <c r="AZ213" s="388">
        <f t="shared" si="175"/>
        <v>0</v>
      </c>
      <c r="BA213" s="388">
        <f t="shared" si="175"/>
        <v>0</v>
      </c>
    </row>
    <row r="214" spans="1:53" ht="24.75" hidden="1">
      <c r="A214" s="255"/>
      <c r="B214" s="73" t="str">
        <f t="shared" si="126"/>
        <v>135500053002</v>
      </c>
      <c r="C214" s="401">
        <v>2023</v>
      </c>
      <c r="D214" s="401">
        <v>20</v>
      </c>
      <c r="E214" s="401">
        <v>1</v>
      </c>
      <c r="F214" s="401">
        <v>3</v>
      </c>
      <c r="G214" s="401">
        <v>5</v>
      </c>
      <c r="H214" s="401">
        <v>5000</v>
      </c>
      <c r="I214" s="401">
        <v>5300</v>
      </c>
      <c r="J214" s="401"/>
      <c r="K214" s="401"/>
      <c r="L214" s="401">
        <v>2</v>
      </c>
      <c r="M214" s="375" t="s">
        <v>202</v>
      </c>
      <c r="N214" s="376">
        <f>+N215</f>
        <v>0</v>
      </c>
      <c r="O214" s="376">
        <f>+O215</f>
        <v>0</v>
      </c>
      <c r="P214" s="376">
        <f t="shared" si="176"/>
        <v>0</v>
      </c>
      <c r="Q214" s="377"/>
      <c r="R214" s="378"/>
      <c r="S214" s="378"/>
      <c r="T214" s="376">
        <f>+T215</f>
        <v>0</v>
      </c>
      <c r="U214" s="376">
        <f t="shared" ref="U214:AC214" si="187">+U215</f>
        <v>0</v>
      </c>
      <c r="V214" s="376">
        <f t="shared" si="187"/>
        <v>0</v>
      </c>
      <c r="W214" s="376">
        <f t="shared" si="187"/>
        <v>0</v>
      </c>
      <c r="X214" s="376">
        <f t="shared" si="187"/>
        <v>0</v>
      </c>
      <c r="Y214" s="376">
        <f t="shared" si="187"/>
        <v>0</v>
      </c>
      <c r="Z214" s="376">
        <f t="shared" si="187"/>
        <v>0</v>
      </c>
      <c r="AA214" s="376">
        <f t="shared" si="187"/>
        <v>0</v>
      </c>
      <c r="AB214" s="376">
        <f t="shared" si="187"/>
        <v>0</v>
      </c>
      <c r="AC214" s="376">
        <f t="shared" si="187"/>
        <v>0</v>
      </c>
      <c r="AD214" s="376">
        <f t="shared" si="163"/>
        <v>0</v>
      </c>
      <c r="AE214" s="376">
        <f>+AE215</f>
        <v>0</v>
      </c>
      <c r="AF214" s="376">
        <f>+AF215</f>
        <v>0</v>
      </c>
      <c r="AG214" s="376">
        <f t="shared" si="164"/>
        <v>0</v>
      </c>
      <c r="AH214" s="376">
        <f>+AH215</f>
        <v>0</v>
      </c>
      <c r="AI214" s="376">
        <f>+AI215</f>
        <v>0</v>
      </c>
      <c r="AJ214" s="376">
        <f t="shared" si="165"/>
        <v>0</v>
      </c>
      <c r="AK214" s="376">
        <f>+AK215</f>
        <v>0</v>
      </c>
      <c r="AL214" s="376">
        <f>+AL215</f>
        <v>0</v>
      </c>
      <c r="AM214" s="376">
        <f t="shared" si="166"/>
        <v>0</v>
      </c>
      <c r="AN214" s="376">
        <f>+AN215</f>
        <v>0</v>
      </c>
      <c r="AO214" s="376">
        <f>+AO215</f>
        <v>0</v>
      </c>
      <c r="AP214" s="376">
        <f t="shared" si="167"/>
        <v>0</v>
      </c>
      <c r="AQ214" s="376">
        <f>+AQ215</f>
        <v>0</v>
      </c>
      <c r="AR214" s="376">
        <f>+AR215</f>
        <v>0</v>
      </c>
      <c r="AS214" s="376">
        <f t="shared" si="168"/>
        <v>0</v>
      </c>
      <c r="AT214" s="376"/>
      <c r="AU214" s="376"/>
      <c r="AV214" s="376"/>
      <c r="AW214" s="376"/>
      <c r="AX214" s="376"/>
      <c r="AY214" s="376"/>
      <c r="AZ214" s="376"/>
      <c r="BA214" s="376"/>
    </row>
    <row r="215" spans="1:53" ht="24.75" hidden="1">
      <c r="A215" s="255"/>
      <c r="B215" s="73" t="str">
        <f t="shared" si="126"/>
        <v>135500053005312</v>
      </c>
      <c r="C215" s="404">
        <v>2023</v>
      </c>
      <c r="D215" s="404">
        <v>20</v>
      </c>
      <c r="E215" s="404">
        <v>1</v>
      </c>
      <c r="F215" s="404">
        <v>3</v>
      </c>
      <c r="G215" s="404">
        <v>5</v>
      </c>
      <c r="H215" s="404">
        <v>5000</v>
      </c>
      <c r="I215" s="404">
        <v>5300</v>
      </c>
      <c r="J215" s="404">
        <v>531</v>
      </c>
      <c r="K215" s="404"/>
      <c r="L215" s="404">
        <v>2</v>
      </c>
      <c r="M215" s="381" t="s">
        <v>203</v>
      </c>
      <c r="N215" s="382">
        <f>SUM(N216:N220)</f>
        <v>0</v>
      </c>
      <c r="O215" s="382">
        <f>SUM(O216:O220)</f>
        <v>0</v>
      </c>
      <c r="P215" s="382">
        <f t="shared" si="176"/>
        <v>0</v>
      </c>
      <c r="Q215" s="383"/>
      <c r="R215" s="384"/>
      <c r="S215" s="384"/>
      <c r="T215" s="382">
        <f>SUM(T216:T220)</f>
        <v>0</v>
      </c>
      <c r="U215" s="382">
        <f t="shared" ref="U215:AC215" si="188">SUM(U216:U220)</f>
        <v>0</v>
      </c>
      <c r="V215" s="382">
        <f t="shared" si="188"/>
        <v>0</v>
      </c>
      <c r="W215" s="382">
        <f t="shared" si="188"/>
        <v>0</v>
      </c>
      <c r="X215" s="382">
        <f t="shared" si="188"/>
        <v>0</v>
      </c>
      <c r="Y215" s="382">
        <f t="shared" si="188"/>
        <v>0</v>
      </c>
      <c r="Z215" s="382">
        <f t="shared" si="188"/>
        <v>0</v>
      </c>
      <c r="AA215" s="382">
        <f t="shared" si="188"/>
        <v>0</v>
      </c>
      <c r="AB215" s="382">
        <f t="shared" si="188"/>
        <v>0</v>
      </c>
      <c r="AC215" s="382">
        <f t="shared" si="188"/>
        <v>0</v>
      </c>
      <c r="AD215" s="382">
        <f t="shared" si="163"/>
        <v>0</v>
      </c>
      <c r="AE215" s="382">
        <f>SUM(AE216:AE220)</f>
        <v>0</v>
      </c>
      <c r="AF215" s="382">
        <f>SUM(AF216:AF220)</f>
        <v>0</v>
      </c>
      <c r="AG215" s="382">
        <f t="shared" si="164"/>
        <v>0</v>
      </c>
      <c r="AH215" s="382">
        <f>SUM(AH216:AH220)</f>
        <v>0</v>
      </c>
      <c r="AI215" s="382">
        <f>SUM(AI216:AI220)</f>
        <v>0</v>
      </c>
      <c r="AJ215" s="382">
        <f t="shared" si="165"/>
        <v>0</v>
      </c>
      <c r="AK215" s="382">
        <f>SUM(AK216:AK220)</f>
        <v>0</v>
      </c>
      <c r="AL215" s="382">
        <f>SUM(AL216:AL220)</f>
        <v>0</v>
      </c>
      <c r="AM215" s="382">
        <f t="shared" si="166"/>
        <v>0</v>
      </c>
      <c r="AN215" s="382">
        <f>SUM(AN216:AN220)</f>
        <v>0</v>
      </c>
      <c r="AO215" s="382">
        <f>SUM(AO216:AO220)</f>
        <v>0</v>
      </c>
      <c r="AP215" s="382">
        <f t="shared" si="167"/>
        <v>0</v>
      </c>
      <c r="AQ215" s="382">
        <f>SUM(AQ216:AQ220)</f>
        <v>0</v>
      </c>
      <c r="AR215" s="382">
        <f>SUM(AR216:AR220)</f>
        <v>0</v>
      </c>
      <c r="AS215" s="382">
        <f t="shared" si="168"/>
        <v>0</v>
      </c>
      <c r="AT215" s="382"/>
      <c r="AU215" s="382"/>
      <c r="AV215" s="382"/>
      <c r="AW215" s="382"/>
      <c r="AX215" s="382"/>
      <c r="AY215" s="382"/>
      <c r="AZ215" s="382"/>
      <c r="BA215" s="382"/>
    </row>
    <row r="216" spans="1:53" ht="46.5" hidden="1">
      <c r="A216" s="255"/>
      <c r="B216" s="73" t="str">
        <f t="shared" si="126"/>
        <v>1355000530053112</v>
      </c>
      <c r="C216" s="385">
        <v>2023</v>
      </c>
      <c r="D216" s="385">
        <v>20</v>
      </c>
      <c r="E216" s="385">
        <v>1</v>
      </c>
      <c r="F216" s="385">
        <v>3</v>
      </c>
      <c r="G216" s="385">
        <v>5</v>
      </c>
      <c r="H216" s="424">
        <v>5000</v>
      </c>
      <c r="I216" s="424">
        <v>5300</v>
      </c>
      <c r="J216" s="424">
        <v>531</v>
      </c>
      <c r="K216" s="386">
        <v>1</v>
      </c>
      <c r="L216" s="386">
        <v>2</v>
      </c>
      <c r="M216" s="408" t="s">
        <v>204</v>
      </c>
      <c r="N216" s="388">
        <f>IFERROR(VLOOKUP($B216,[5]OAX!$B$51:$S$1085,13,0),0)</f>
        <v>0</v>
      </c>
      <c r="O216" s="388">
        <f>IFERROR(VLOOKUP($B216,[5]OAX!$B$51:$S$1085,14,0),0)</f>
        <v>0</v>
      </c>
      <c r="P216" s="388">
        <f t="shared" si="176"/>
        <v>0</v>
      </c>
      <c r="Q216" s="409" t="s">
        <v>205</v>
      </c>
      <c r="R216" s="390">
        <f>IFERROR(VLOOKUP($B216,[5]OAX!$B$51:$S$1085,17,0),0)</f>
        <v>0</v>
      </c>
      <c r="S216" s="390">
        <f>IFERROR(VLOOKUP($B216,[5]OAX!$B$51:$S$1085,18,0),0)</f>
        <v>0</v>
      </c>
      <c r="T216" s="388">
        <v>0</v>
      </c>
      <c r="U216" s="388">
        <v>0</v>
      </c>
      <c r="V216" s="388">
        <v>0</v>
      </c>
      <c r="W216" s="388">
        <v>0</v>
      </c>
      <c r="X216" s="388">
        <v>0</v>
      </c>
      <c r="Y216" s="388">
        <v>0</v>
      </c>
      <c r="Z216" s="388">
        <v>0</v>
      </c>
      <c r="AA216" s="388">
        <v>0</v>
      </c>
      <c r="AB216" s="388">
        <f t="shared" ref="AB216:AC220" si="189">N216+T216-X216</f>
        <v>0</v>
      </c>
      <c r="AC216" s="388">
        <f t="shared" si="189"/>
        <v>0</v>
      </c>
      <c r="AD216" s="388">
        <f t="shared" si="163"/>
        <v>0</v>
      </c>
      <c r="AE216" s="388">
        <v>0</v>
      </c>
      <c r="AF216" s="388">
        <v>0</v>
      </c>
      <c r="AG216" s="388">
        <f t="shared" si="164"/>
        <v>0</v>
      </c>
      <c r="AH216" s="388">
        <v>0</v>
      </c>
      <c r="AI216" s="388">
        <v>0</v>
      </c>
      <c r="AJ216" s="388">
        <f t="shared" si="165"/>
        <v>0</v>
      </c>
      <c r="AK216" s="388">
        <v>0</v>
      </c>
      <c r="AL216" s="388">
        <v>0</v>
      </c>
      <c r="AM216" s="388">
        <f t="shared" si="166"/>
        <v>0</v>
      </c>
      <c r="AN216" s="388">
        <v>0</v>
      </c>
      <c r="AO216" s="388">
        <v>0</v>
      </c>
      <c r="AP216" s="388">
        <f t="shared" si="167"/>
        <v>0</v>
      </c>
      <c r="AQ216" s="388">
        <f t="shared" ref="AQ216:AR220" si="190">AB216-AE216--AH216-AK216-AN216</f>
        <v>0</v>
      </c>
      <c r="AR216" s="388">
        <f t="shared" si="190"/>
        <v>0</v>
      </c>
      <c r="AS216" s="388">
        <f t="shared" si="168"/>
        <v>0</v>
      </c>
      <c r="AT216" s="388">
        <f t="shared" ref="AT216:AU220" si="191">R216+V216-Z216</f>
        <v>0</v>
      </c>
      <c r="AU216" s="388">
        <f t="shared" si="191"/>
        <v>0</v>
      </c>
      <c r="AV216" s="388">
        <v>0</v>
      </c>
      <c r="AW216" s="388">
        <v>0</v>
      </c>
      <c r="AX216" s="388">
        <v>0</v>
      </c>
      <c r="AY216" s="388">
        <v>0</v>
      </c>
      <c r="AZ216" s="388">
        <f t="shared" si="175"/>
        <v>0</v>
      </c>
      <c r="BA216" s="388">
        <f t="shared" si="175"/>
        <v>0</v>
      </c>
    </row>
    <row r="217" spans="1:53" ht="46.5" hidden="1">
      <c r="A217" s="255"/>
      <c r="B217" s="73" t="str">
        <f t="shared" si="126"/>
        <v>1355000530053132</v>
      </c>
      <c r="C217" s="385">
        <v>2023</v>
      </c>
      <c r="D217" s="385">
        <v>20</v>
      </c>
      <c r="E217" s="385">
        <v>1</v>
      </c>
      <c r="F217" s="385">
        <v>3</v>
      </c>
      <c r="G217" s="385">
        <v>5</v>
      </c>
      <c r="H217" s="424">
        <v>5000</v>
      </c>
      <c r="I217" s="424">
        <v>5300</v>
      </c>
      <c r="J217" s="424">
        <v>531</v>
      </c>
      <c r="K217" s="386">
        <v>3</v>
      </c>
      <c r="L217" s="386">
        <v>2</v>
      </c>
      <c r="M217" s="408" t="s">
        <v>206</v>
      </c>
      <c r="N217" s="388">
        <f>IFERROR(VLOOKUP($B217,[5]OAX!$B$51:$S$1085,13,0),0)</f>
        <v>0</v>
      </c>
      <c r="O217" s="388">
        <f>IFERROR(VLOOKUP($B217,[5]OAX!$B$51:$S$1085,14,0),0)</f>
        <v>0</v>
      </c>
      <c r="P217" s="388">
        <f t="shared" si="176"/>
        <v>0</v>
      </c>
      <c r="Q217" s="409" t="s">
        <v>205</v>
      </c>
      <c r="R217" s="390">
        <f>IFERROR(VLOOKUP($B217,[5]OAX!$B$51:$S$1085,17,0),0)</f>
        <v>0</v>
      </c>
      <c r="S217" s="390">
        <f>IFERROR(VLOOKUP($B217,[5]OAX!$B$51:$S$1085,18,0),0)</f>
        <v>0</v>
      </c>
      <c r="T217" s="388">
        <v>0</v>
      </c>
      <c r="U217" s="388">
        <v>0</v>
      </c>
      <c r="V217" s="388">
        <v>0</v>
      </c>
      <c r="W217" s="388">
        <v>0</v>
      </c>
      <c r="X217" s="388">
        <v>0</v>
      </c>
      <c r="Y217" s="388">
        <v>0</v>
      </c>
      <c r="Z217" s="388">
        <v>0</v>
      </c>
      <c r="AA217" s="388">
        <v>0</v>
      </c>
      <c r="AB217" s="388">
        <f t="shared" si="189"/>
        <v>0</v>
      </c>
      <c r="AC217" s="388">
        <f t="shared" si="189"/>
        <v>0</v>
      </c>
      <c r="AD217" s="388">
        <f t="shared" si="163"/>
        <v>0</v>
      </c>
      <c r="AE217" s="388">
        <v>0</v>
      </c>
      <c r="AF217" s="388">
        <v>0</v>
      </c>
      <c r="AG217" s="388">
        <f t="shared" si="164"/>
        <v>0</v>
      </c>
      <c r="AH217" s="388">
        <v>0</v>
      </c>
      <c r="AI217" s="388">
        <v>0</v>
      </c>
      <c r="AJ217" s="388">
        <f t="shared" si="165"/>
        <v>0</v>
      </c>
      <c r="AK217" s="388">
        <v>0</v>
      </c>
      <c r="AL217" s="388">
        <v>0</v>
      </c>
      <c r="AM217" s="388">
        <f t="shared" si="166"/>
        <v>0</v>
      </c>
      <c r="AN217" s="388">
        <v>0</v>
      </c>
      <c r="AO217" s="388">
        <v>0</v>
      </c>
      <c r="AP217" s="388">
        <f t="shared" si="167"/>
        <v>0</v>
      </c>
      <c r="AQ217" s="388">
        <f t="shared" si="190"/>
        <v>0</v>
      </c>
      <c r="AR217" s="388">
        <f t="shared" si="190"/>
        <v>0</v>
      </c>
      <c r="AS217" s="388">
        <f t="shared" si="168"/>
        <v>0</v>
      </c>
      <c r="AT217" s="388">
        <f t="shared" si="191"/>
        <v>0</v>
      </c>
      <c r="AU217" s="388">
        <f t="shared" si="191"/>
        <v>0</v>
      </c>
      <c r="AV217" s="388">
        <v>0</v>
      </c>
      <c r="AW217" s="388">
        <v>0</v>
      </c>
      <c r="AX217" s="388">
        <v>0</v>
      </c>
      <c r="AY217" s="388">
        <v>0</v>
      </c>
      <c r="AZ217" s="388">
        <f t="shared" si="175"/>
        <v>0</v>
      </c>
      <c r="BA217" s="388">
        <f t="shared" si="175"/>
        <v>0</v>
      </c>
    </row>
    <row r="218" spans="1:53" ht="46.5" hidden="1">
      <c r="A218" s="255"/>
      <c r="B218" s="73" t="str">
        <f t="shared" si="126"/>
        <v>1355000530053142</v>
      </c>
      <c r="C218" s="385">
        <v>2023</v>
      </c>
      <c r="D218" s="385">
        <v>20</v>
      </c>
      <c r="E218" s="385">
        <v>1</v>
      </c>
      <c r="F218" s="385">
        <v>3</v>
      </c>
      <c r="G218" s="385">
        <v>5</v>
      </c>
      <c r="H218" s="424">
        <v>5000</v>
      </c>
      <c r="I218" s="424">
        <v>5300</v>
      </c>
      <c r="J218" s="424">
        <v>531</v>
      </c>
      <c r="K218" s="386">
        <v>4</v>
      </c>
      <c r="L218" s="386">
        <v>2</v>
      </c>
      <c r="M218" s="408" t="s">
        <v>207</v>
      </c>
      <c r="N218" s="388">
        <f>IFERROR(VLOOKUP($B218,[5]OAX!$B$51:$S$1085,13,0),0)</f>
        <v>0</v>
      </c>
      <c r="O218" s="388">
        <f>IFERROR(VLOOKUP($B218,[5]OAX!$B$51:$S$1085,14,0),0)</f>
        <v>0</v>
      </c>
      <c r="P218" s="388">
        <f t="shared" si="176"/>
        <v>0</v>
      </c>
      <c r="Q218" s="409" t="s">
        <v>205</v>
      </c>
      <c r="R218" s="390">
        <f>IFERROR(VLOOKUP($B218,[5]OAX!$B$51:$S$1085,17,0),0)</f>
        <v>0</v>
      </c>
      <c r="S218" s="390">
        <f>IFERROR(VLOOKUP($B218,[5]OAX!$B$51:$S$1085,18,0),0)</f>
        <v>0</v>
      </c>
      <c r="T218" s="388">
        <v>0</v>
      </c>
      <c r="U218" s="388">
        <v>0</v>
      </c>
      <c r="V218" s="388">
        <v>0</v>
      </c>
      <c r="W218" s="388">
        <v>0</v>
      </c>
      <c r="X218" s="388">
        <v>0</v>
      </c>
      <c r="Y218" s="388">
        <v>0</v>
      </c>
      <c r="Z218" s="388">
        <v>0</v>
      </c>
      <c r="AA218" s="388">
        <v>0</v>
      </c>
      <c r="AB218" s="388">
        <f t="shared" si="189"/>
        <v>0</v>
      </c>
      <c r="AC218" s="388">
        <f t="shared" si="189"/>
        <v>0</v>
      </c>
      <c r="AD218" s="388">
        <f t="shared" si="163"/>
        <v>0</v>
      </c>
      <c r="AE218" s="388">
        <v>0</v>
      </c>
      <c r="AF218" s="388">
        <v>0</v>
      </c>
      <c r="AG218" s="388">
        <f t="shared" si="164"/>
        <v>0</v>
      </c>
      <c r="AH218" s="388">
        <v>0</v>
      </c>
      <c r="AI218" s="388">
        <v>0</v>
      </c>
      <c r="AJ218" s="388">
        <f t="shared" si="165"/>
        <v>0</v>
      </c>
      <c r="AK218" s="388">
        <v>0</v>
      </c>
      <c r="AL218" s="388">
        <v>0</v>
      </c>
      <c r="AM218" s="388">
        <f t="shared" si="166"/>
        <v>0</v>
      </c>
      <c r="AN218" s="388">
        <v>0</v>
      </c>
      <c r="AO218" s="388">
        <v>0</v>
      </c>
      <c r="AP218" s="388">
        <f t="shared" si="167"/>
        <v>0</v>
      </c>
      <c r="AQ218" s="388">
        <f t="shared" si="190"/>
        <v>0</v>
      </c>
      <c r="AR218" s="388">
        <f t="shared" si="190"/>
        <v>0</v>
      </c>
      <c r="AS218" s="388">
        <f t="shared" si="168"/>
        <v>0</v>
      </c>
      <c r="AT218" s="388">
        <f t="shared" si="191"/>
        <v>0</v>
      </c>
      <c r="AU218" s="388">
        <f t="shared" si="191"/>
        <v>0</v>
      </c>
      <c r="AV218" s="388">
        <v>0</v>
      </c>
      <c r="AW218" s="388">
        <v>0</v>
      </c>
      <c r="AX218" s="388">
        <v>0</v>
      </c>
      <c r="AY218" s="388">
        <v>0</v>
      </c>
      <c r="AZ218" s="388">
        <f t="shared" si="175"/>
        <v>0</v>
      </c>
      <c r="BA218" s="388">
        <f t="shared" si="175"/>
        <v>0</v>
      </c>
    </row>
    <row r="219" spans="1:53" ht="46.5" hidden="1">
      <c r="A219" s="255"/>
      <c r="B219" s="73" t="str">
        <f t="shared" si="126"/>
        <v>1355000530053162</v>
      </c>
      <c r="C219" s="385">
        <v>2023</v>
      </c>
      <c r="D219" s="385">
        <v>20</v>
      </c>
      <c r="E219" s="385">
        <v>1</v>
      </c>
      <c r="F219" s="385">
        <v>3</v>
      </c>
      <c r="G219" s="385">
        <v>5</v>
      </c>
      <c r="H219" s="424">
        <v>5000</v>
      </c>
      <c r="I219" s="424">
        <v>5300</v>
      </c>
      <c r="J219" s="424">
        <v>531</v>
      </c>
      <c r="K219" s="386">
        <v>6</v>
      </c>
      <c r="L219" s="386">
        <v>2</v>
      </c>
      <c r="M219" s="408" t="s">
        <v>208</v>
      </c>
      <c r="N219" s="388">
        <f>IFERROR(VLOOKUP($B219,[5]OAX!$B$51:$S$1085,13,0),0)</f>
        <v>0</v>
      </c>
      <c r="O219" s="388">
        <f>IFERROR(VLOOKUP($B219,[5]OAX!$B$51:$S$1085,14,0),0)</f>
        <v>0</v>
      </c>
      <c r="P219" s="388">
        <f t="shared" si="176"/>
        <v>0</v>
      </c>
      <c r="Q219" s="409" t="s">
        <v>205</v>
      </c>
      <c r="R219" s="390">
        <f>IFERROR(VLOOKUP($B219,[5]OAX!$B$51:$S$1085,17,0),0)</f>
        <v>0</v>
      </c>
      <c r="S219" s="390">
        <f>IFERROR(VLOOKUP($B219,[5]OAX!$B$51:$S$1085,18,0),0)</f>
        <v>0</v>
      </c>
      <c r="T219" s="388">
        <v>0</v>
      </c>
      <c r="U219" s="388">
        <v>0</v>
      </c>
      <c r="V219" s="388">
        <v>0</v>
      </c>
      <c r="W219" s="388">
        <v>0</v>
      </c>
      <c r="X219" s="388">
        <v>0</v>
      </c>
      <c r="Y219" s="388">
        <v>0</v>
      </c>
      <c r="Z219" s="388">
        <v>0</v>
      </c>
      <c r="AA219" s="388">
        <v>0</v>
      </c>
      <c r="AB219" s="388">
        <f t="shared" si="189"/>
        <v>0</v>
      </c>
      <c r="AC219" s="388">
        <f t="shared" si="189"/>
        <v>0</v>
      </c>
      <c r="AD219" s="388">
        <f t="shared" si="163"/>
        <v>0</v>
      </c>
      <c r="AE219" s="388">
        <v>0</v>
      </c>
      <c r="AF219" s="388">
        <v>0</v>
      </c>
      <c r="AG219" s="388">
        <f t="shared" si="164"/>
        <v>0</v>
      </c>
      <c r="AH219" s="388">
        <v>0</v>
      </c>
      <c r="AI219" s="388">
        <v>0</v>
      </c>
      <c r="AJ219" s="388">
        <f t="shared" si="165"/>
        <v>0</v>
      </c>
      <c r="AK219" s="388">
        <v>0</v>
      </c>
      <c r="AL219" s="388">
        <v>0</v>
      </c>
      <c r="AM219" s="388">
        <f t="shared" si="166"/>
        <v>0</v>
      </c>
      <c r="AN219" s="388">
        <v>0</v>
      </c>
      <c r="AO219" s="388">
        <v>0</v>
      </c>
      <c r="AP219" s="388">
        <f t="shared" si="167"/>
        <v>0</v>
      </c>
      <c r="AQ219" s="388">
        <f t="shared" si="190"/>
        <v>0</v>
      </c>
      <c r="AR219" s="388">
        <f t="shared" si="190"/>
        <v>0</v>
      </c>
      <c r="AS219" s="388">
        <f t="shared" si="168"/>
        <v>0</v>
      </c>
      <c r="AT219" s="388">
        <f t="shared" si="191"/>
        <v>0</v>
      </c>
      <c r="AU219" s="388">
        <f t="shared" si="191"/>
        <v>0</v>
      </c>
      <c r="AV219" s="388">
        <v>0</v>
      </c>
      <c r="AW219" s="388">
        <v>0</v>
      </c>
      <c r="AX219" s="388">
        <v>0</v>
      </c>
      <c r="AY219" s="388">
        <v>0</v>
      </c>
      <c r="AZ219" s="388">
        <f t="shared" si="175"/>
        <v>0</v>
      </c>
      <c r="BA219" s="388">
        <f t="shared" si="175"/>
        <v>0</v>
      </c>
    </row>
    <row r="220" spans="1:53" ht="46.5" hidden="1">
      <c r="A220" s="255"/>
      <c r="B220" s="73" t="str">
        <f t="shared" si="126"/>
        <v>1355000530053182</v>
      </c>
      <c r="C220" s="385">
        <v>2023</v>
      </c>
      <c r="D220" s="385">
        <v>20</v>
      </c>
      <c r="E220" s="385">
        <v>1</v>
      </c>
      <c r="F220" s="385">
        <v>3</v>
      </c>
      <c r="G220" s="385">
        <v>5</v>
      </c>
      <c r="H220" s="424">
        <v>5000</v>
      </c>
      <c r="I220" s="424">
        <v>5300</v>
      </c>
      <c r="J220" s="424">
        <v>531</v>
      </c>
      <c r="K220" s="386">
        <v>8</v>
      </c>
      <c r="L220" s="386">
        <v>2</v>
      </c>
      <c r="M220" s="408" t="s">
        <v>209</v>
      </c>
      <c r="N220" s="388">
        <f>IFERROR(VLOOKUP($B220,[5]OAX!$B$51:$S$1085,13,0),0)</f>
        <v>0</v>
      </c>
      <c r="O220" s="388">
        <f>IFERROR(VLOOKUP($B220,[5]OAX!$B$51:$S$1085,14,0),0)</f>
        <v>0</v>
      </c>
      <c r="P220" s="388">
        <f t="shared" si="176"/>
        <v>0</v>
      </c>
      <c r="Q220" s="409" t="s">
        <v>205</v>
      </c>
      <c r="R220" s="390">
        <f>IFERROR(VLOOKUP($B220,[5]OAX!$B$51:$S$1085,17,0),0)</f>
        <v>0</v>
      </c>
      <c r="S220" s="390">
        <f>IFERROR(VLOOKUP($B220,[5]OAX!$B$51:$S$1085,18,0),0)</f>
        <v>0</v>
      </c>
      <c r="T220" s="388">
        <v>0</v>
      </c>
      <c r="U220" s="388">
        <v>0</v>
      </c>
      <c r="V220" s="388">
        <v>0</v>
      </c>
      <c r="W220" s="388">
        <v>0</v>
      </c>
      <c r="X220" s="388">
        <v>0</v>
      </c>
      <c r="Y220" s="388">
        <v>0</v>
      </c>
      <c r="Z220" s="388">
        <v>0</v>
      </c>
      <c r="AA220" s="388">
        <v>0</v>
      </c>
      <c r="AB220" s="388">
        <f t="shared" si="189"/>
        <v>0</v>
      </c>
      <c r="AC220" s="388">
        <f t="shared" si="189"/>
        <v>0</v>
      </c>
      <c r="AD220" s="388">
        <f t="shared" si="163"/>
        <v>0</v>
      </c>
      <c r="AE220" s="388">
        <v>0</v>
      </c>
      <c r="AF220" s="388">
        <v>0</v>
      </c>
      <c r="AG220" s="388">
        <f t="shared" si="164"/>
        <v>0</v>
      </c>
      <c r="AH220" s="388">
        <v>0</v>
      </c>
      <c r="AI220" s="388">
        <v>0</v>
      </c>
      <c r="AJ220" s="388">
        <f t="shared" si="165"/>
        <v>0</v>
      </c>
      <c r="AK220" s="388">
        <v>0</v>
      </c>
      <c r="AL220" s="388">
        <v>0</v>
      </c>
      <c r="AM220" s="388">
        <f t="shared" si="166"/>
        <v>0</v>
      </c>
      <c r="AN220" s="388">
        <v>0</v>
      </c>
      <c r="AO220" s="388">
        <v>0</v>
      </c>
      <c r="AP220" s="388">
        <f t="shared" si="167"/>
        <v>0</v>
      </c>
      <c r="AQ220" s="388">
        <f t="shared" si="190"/>
        <v>0</v>
      </c>
      <c r="AR220" s="388">
        <f t="shared" si="190"/>
        <v>0</v>
      </c>
      <c r="AS220" s="388">
        <f t="shared" si="168"/>
        <v>0</v>
      </c>
      <c r="AT220" s="388">
        <f t="shared" si="191"/>
        <v>0</v>
      </c>
      <c r="AU220" s="388">
        <f t="shared" si="191"/>
        <v>0</v>
      </c>
      <c r="AV220" s="388">
        <v>0</v>
      </c>
      <c r="AW220" s="388">
        <v>0</v>
      </c>
      <c r="AX220" s="388">
        <v>0</v>
      </c>
      <c r="AY220" s="388">
        <v>0</v>
      </c>
      <c r="AZ220" s="388">
        <f t="shared" si="175"/>
        <v>0</v>
      </c>
      <c r="BA220" s="388">
        <f t="shared" si="175"/>
        <v>0</v>
      </c>
    </row>
    <row r="221" spans="1:53" ht="24.75" hidden="1">
      <c r="A221" s="255"/>
      <c r="B221" s="73" t="str">
        <f t="shared" si="126"/>
        <v>135500055002</v>
      </c>
      <c r="C221" s="401">
        <v>2023</v>
      </c>
      <c r="D221" s="401">
        <v>20</v>
      </c>
      <c r="E221" s="401">
        <v>1</v>
      </c>
      <c r="F221" s="401">
        <v>3</v>
      </c>
      <c r="G221" s="401">
        <v>5</v>
      </c>
      <c r="H221" s="401">
        <v>5000</v>
      </c>
      <c r="I221" s="401">
        <v>5500</v>
      </c>
      <c r="J221" s="401"/>
      <c r="K221" s="401"/>
      <c r="L221" s="401">
        <v>2</v>
      </c>
      <c r="M221" s="375" t="s">
        <v>150</v>
      </c>
      <c r="N221" s="376">
        <f>+N222</f>
        <v>0</v>
      </c>
      <c r="O221" s="376">
        <f>+O222</f>
        <v>0</v>
      </c>
      <c r="P221" s="376">
        <f t="shared" si="176"/>
        <v>0</v>
      </c>
      <c r="Q221" s="377"/>
      <c r="R221" s="378"/>
      <c r="S221" s="378"/>
      <c r="T221" s="376">
        <f>+T222</f>
        <v>0</v>
      </c>
      <c r="U221" s="376">
        <f t="shared" ref="U221:AC221" si="192">+U222</f>
        <v>0</v>
      </c>
      <c r="V221" s="376">
        <f t="shared" si="192"/>
        <v>0</v>
      </c>
      <c r="W221" s="376">
        <f t="shared" si="192"/>
        <v>0</v>
      </c>
      <c r="X221" s="376">
        <f t="shared" si="192"/>
        <v>0</v>
      </c>
      <c r="Y221" s="376">
        <f t="shared" si="192"/>
        <v>0</v>
      </c>
      <c r="Z221" s="376">
        <f t="shared" si="192"/>
        <v>0</v>
      </c>
      <c r="AA221" s="376">
        <f t="shared" si="192"/>
        <v>0</v>
      </c>
      <c r="AB221" s="376">
        <f t="shared" si="192"/>
        <v>0</v>
      </c>
      <c r="AC221" s="376">
        <f t="shared" si="192"/>
        <v>0</v>
      </c>
      <c r="AD221" s="376">
        <f t="shared" si="163"/>
        <v>0</v>
      </c>
      <c r="AE221" s="376">
        <f>+AE222</f>
        <v>0</v>
      </c>
      <c r="AF221" s="376">
        <f>+AF222</f>
        <v>0</v>
      </c>
      <c r="AG221" s="376">
        <f t="shared" si="164"/>
        <v>0</v>
      </c>
      <c r="AH221" s="376">
        <f>+AH222</f>
        <v>0</v>
      </c>
      <c r="AI221" s="376">
        <f>+AI222</f>
        <v>0</v>
      </c>
      <c r="AJ221" s="376">
        <f t="shared" si="165"/>
        <v>0</v>
      </c>
      <c r="AK221" s="376">
        <f>+AK222</f>
        <v>0</v>
      </c>
      <c r="AL221" s="376">
        <f>+AL222</f>
        <v>0</v>
      </c>
      <c r="AM221" s="376">
        <f t="shared" si="166"/>
        <v>0</v>
      </c>
      <c r="AN221" s="376">
        <f>+AN222</f>
        <v>0</v>
      </c>
      <c r="AO221" s="376">
        <f>+AO222</f>
        <v>0</v>
      </c>
      <c r="AP221" s="376">
        <f t="shared" si="167"/>
        <v>0</v>
      </c>
      <c r="AQ221" s="376">
        <f>+AQ222</f>
        <v>0</v>
      </c>
      <c r="AR221" s="376">
        <f>+AR222</f>
        <v>0</v>
      </c>
      <c r="AS221" s="376">
        <f t="shared" si="168"/>
        <v>0</v>
      </c>
      <c r="AT221" s="376"/>
      <c r="AU221" s="376"/>
      <c r="AV221" s="376"/>
      <c r="AW221" s="376"/>
      <c r="AX221" s="376"/>
      <c r="AY221" s="376"/>
      <c r="AZ221" s="376"/>
      <c r="BA221" s="376"/>
    </row>
    <row r="222" spans="1:53" ht="24.75" hidden="1">
      <c r="A222" s="255"/>
      <c r="B222" s="73" t="str">
        <f t="shared" si="126"/>
        <v>135500055005512</v>
      </c>
      <c r="C222" s="404">
        <v>2023</v>
      </c>
      <c r="D222" s="404">
        <v>20</v>
      </c>
      <c r="E222" s="404">
        <v>1</v>
      </c>
      <c r="F222" s="404">
        <v>3</v>
      </c>
      <c r="G222" s="404">
        <v>5</v>
      </c>
      <c r="H222" s="404">
        <v>5000</v>
      </c>
      <c r="I222" s="404">
        <v>5500</v>
      </c>
      <c r="J222" s="404">
        <v>551</v>
      </c>
      <c r="K222" s="404"/>
      <c r="L222" s="404">
        <v>2</v>
      </c>
      <c r="M222" s="381" t="s">
        <v>151</v>
      </c>
      <c r="N222" s="382">
        <f>SUM(N223:N226)</f>
        <v>0</v>
      </c>
      <c r="O222" s="382">
        <f>SUM(O223:O226)</f>
        <v>0</v>
      </c>
      <c r="P222" s="382">
        <f t="shared" si="176"/>
        <v>0</v>
      </c>
      <c r="Q222" s="383"/>
      <c r="R222" s="384"/>
      <c r="S222" s="384"/>
      <c r="T222" s="382">
        <f>SUM(T223:T226)</f>
        <v>0</v>
      </c>
      <c r="U222" s="382">
        <f t="shared" ref="U222:AC222" si="193">SUM(U223:U226)</f>
        <v>0</v>
      </c>
      <c r="V222" s="382">
        <f t="shared" si="193"/>
        <v>0</v>
      </c>
      <c r="W222" s="382">
        <f t="shared" si="193"/>
        <v>0</v>
      </c>
      <c r="X222" s="382">
        <f t="shared" si="193"/>
        <v>0</v>
      </c>
      <c r="Y222" s="382">
        <f t="shared" si="193"/>
        <v>0</v>
      </c>
      <c r="Z222" s="382">
        <f t="shared" si="193"/>
        <v>0</v>
      </c>
      <c r="AA222" s="382">
        <f t="shared" si="193"/>
        <v>0</v>
      </c>
      <c r="AB222" s="382">
        <f t="shared" si="193"/>
        <v>0</v>
      </c>
      <c r="AC222" s="382">
        <f t="shared" si="193"/>
        <v>0</v>
      </c>
      <c r="AD222" s="382">
        <f t="shared" si="163"/>
        <v>0</v>
      </c>
      <c r="AE222" s="382">
        <f>SUM(AE223:AE226)</f>
        <v>0</v>
      </c>
      <c r="AF222" s="382">
        <f>SUM(AF223:AF226)</f>
        <v>0</v>
      </c>
      <c r="AG222" s="382">
        <f t="shared" si="164"/>
        <v>0</v>
      </c>
      <c r="AH222" s="382">
        <f>SUM(AH223:AH226)</f>
        <v>0</v>
      </c>
      <c r="AI222" s="382">
        <f>SUM(AI223:AI226)</f>
        <v>0</v>
      </c>
      <c r="AJ222" s="382">
        <f t="shared" si="165"/>
        <v>0</v>
      </c>
      <c r="AK222" s="382">
        <f>SUM(AK223:AK226)</f>
        <v>0</v>
      </c>
      <c r="AL222" s="382">
        <f>SUM(AL223:AL226)</f>
        <v>0</v>
      </c>
      <c r="AM222" s="382">
        <f t="shared" si="166"/>
        <v>0</v>
      </c>
      <c r="AN222" s="382">
        <f>SUM(AN223:AN226)</f>
        <v>0</v>
      </c>
      <c r="AO222" s="382">
        <f>SUM(AO223:AO226)</f>
        <v>0</v>
      </c>
      <c r="AP222" s="382">
        <f t="shared" si="167"/>
        <v>0</v>
      </c>
      <c r="AQ222" s="382">
        <f>SUM(AQ223:AQ226)</f>
        <v>0</v>
      </c>
      <c r="AR222" s="382">
        <f>SUM(AR223:AR226)</f>
        <v>0</v>
      </c>
      <c r="AS222" s="382">
        <f t="shared" si="168"/>
        <v>0</v>
      </c>
      <c r="AT222" s="382"/>
      <c r="AU222" s="382"/>
      <c r="AV222" s="382"/>
      <c r="AW222" s="382"/>
      <c r="AX222" s="382"/>
      <c r="AY222" s="382"/>
      <c r="AZ222" s="382"/>
      <c r="BA222" s="382"/>
    </row>
    <row r="223" spans="1:53" ht="24.75" hidden="1">
      <c r="A223" s="255"/>
      <c r="B223" s="73" t="str">
        <f t="shared" si="126"/>
        <v>1355000550055112</v>
      </c>
      <c r="C223" s="385">
        <v>2023</v>
      </c>
      <c r="D223" s="385">
        <v>20</v>
      </c>
      <c r="E223" s="385">
        <v>1</v>
      </c>
      <c r="F223" s="385">
        <v>3</v>
      </c>
      <c r="G223" s="385">
        <v>5</v>
      </c>
      <c r="H223" s="424">
        <v>5000</v>
      </c>
      <c r="I223" s="385">
        <v>5500</v>
      </c>
      <c r="J223" s="385">
        <v>551</v>
      </c>
      <c r="K223" s="386">
        <v>1</v>
      </c>
      <c r="L223" s="386">
        <v>2</v>
      </c>
      <c r="M223" s="408" t="s">
        <v>210</v>
      </c>
      <c r="N223" s="388">
        <f>IFERROR(VLOOKUP($B223,[5]OAX!$B$51:$S$1085,13,0),0)</f>
        <v>0</v>
      </c>
      <c r="O223" s="388">
        <f>IFERROR(VLOOKUP($B223,[5]OAX!$B$51:$S$1085,14,0),0)</f>
        <v>0</v>
      </c>
      <c r="P223" s="388">
        <f t="shared" si="176"/>
        <v>0</v>
      </c>
      <c r="Q223" s="409" t="s">
        <v>59</v>
      </c>
      <c r="R223" s="390">
        <f>IFERROR(VLOOKUP($B223,[5]OAX!$B$51:$S$1085,17,0),0)</f>
        <v>0</v>
      </c>
      <c r="S223" s="390">
        <f>IFERROR(VLOOKUP($B223,[5]OAX!$B$51:$S$1085,18,0),0)</f>
        <v>0</v>
      </c>
      <c r="T223" s="388">
        <v>0</v>
      </c>
      <c r="U223" s="388">
        <v>0</v>
      </c>
      <c r="V223" s="388">
        <v>0</v>
      </c>
      <c r="W223" s="388">
        <v>0</v>
      </c>
      <c r="X223" s="388">
        <v>0</v>
      </c>
      <c r="Y223" s="388">
        <v>0</v>
      </c>
      <c r="Z223" s="388">
        <v>0</v>
      </c>
      <c r="AA223" s="388">
        <v>0</v>
      </c>
      <c r="AB223" s="388">
        <f t="shared" ref="AB223:AC226" si="194">N223+T223-X223</f>
        <v>0</v>
      </c>
      <c r="AC223" s="388">
        <f t="shared" si="194"/>
        <v>0</v>
      </c>
      <c r="AD223" s="388">
        <f t="shared" si="163"/>
        <v>0</v>
      </c>
      <c r="AE223" s="388">
        <v>0</v>
      </c>
      <c r="AF223" s="388">
        <v>0</v>
      </c>
      <c r="AG223" s="388">
        <f t="shared" si="164"/>
        <v>0</v>
      </c>
      <c r="AH223" s="388">
        <v>0</v>
      </c>
      <c r="AI223" s="388">
        <v>0</v>
      </c>
      <c r="AJ223" s="388">
        <f t="shared" si="165"/>
        <v>0</v>
      </c>
      <c r="AK223" s="388">
        <v>0</v>
      </c>
      <c r="AL223" s="388">
        <v>0</v>
      </c>
      <c r="AM223" s="388">
        <f t="shared" si="166"/>
        <v>0</v>
      </c>
      <c r="AN223" s="388">
        <v>0</v>
      </c>
      <c r="AO223" s="388">
        <v>0</v>
      </c>
      <c r="AP223" s="388">
        <f t="shared" si="167"/>
        <v>0</v>
      </c>
      <c r="AQ223" s="388">
        <f t="shared" ref="AQ223:AR226" si="195">AB223-AE223--AH223-AK223-AN223</f>
        <v>0</v>
      </c>
      <c r="AR223" s="388">
        <f t="shared" si="195"/>
        <v>0</v>
      </c>
      <c r="AS223" s="388">
        <f t="shared" si="168"/>
        <v>0</v>
      </c>
      <c r="AT223" s="388">
        <f t="shared" ref="AT223:AU226" si="196">R223+V223-Z223</f>
        <v>0</v>
      </c>
      <c r="AU223" s="388">
        <f t="shared" si="196"/>
        <v>0</v>
      </c>
      <c r="AV223" s="388">
        <v>0</v>
      </c>
      <c r="AW223" s="388">
        <v>0</v>
      </c>
      <c r="AX223" s="388">
        <v>0</v>
      </c>
      <c r="AY223" s="388">
        <v>0</v>
      </c>
      <c r="AZ223" s="388">
        <f t="shared" si="175"/>
        <v>0</v>
      </c>
      <c r="BA223" s="388">
        <f t="shared" si="175"/>
        <v>0</v>
      </c>
    </row>
    <row r="224" spans="1:53" ht="24.75" hidden="1">
      <c r="A224" s="255"/>
      <c r="B224" s="73" t="str">
        <f t="shared" si="126"/>
        <v>1355000550055122</v>
      </c>
      <c r="C224" s="385">
        <v>2023</v>
      </c>
      <c r="D224" s="385">
        <v>20</v>
      </c>
      <c r="E224" s="385">
        <v>1</v>
      </c>
      <c r="F224" s="385">
        <v>3</v>
      </c>
      <c r="G224" s="385">
        <v>5</v>
      </c>
      <c r="H224" s="424">
        <v>5000</v>
      </c>
      <c r="I224" s="385">
        <v>5500</v>
      </c>
      <c r="J224" s="385">
        <v>551</v>
      </c>
      <c r="K224" s="386">
        <v>2</v>
      </c>
      <c r="L224" s="386">
        <v>2</v>
      </c>
      <c r="M224" s="408" t="s">
        <v>211</v>
      </c>
      <c r="N224" s="388">
        <f>IFERROR(VLOOKUP($B224,[5]OAX!$B$51:$S$1085,13,0),0)</f>
        <v>0</v>
      </c>
      <c r="O224" s="388">
        <f>IFERROR(VLOOKUP($B224,[5]OAX!$B$51:$S$1085,14,0),0)</f>
        <v>0</v>
      </c>
      <c r="P224" s="388">
        <f t="shared" si="176"/>
        <v>0</v>
      </c>
      <c r="Q224" s="409" t="s">
        <v>59</v>
      </c>
      <c r="R224" s="390">
        <f>IFERROR(VLOOKUP($B224,[5]OAX!$B$51:$S$1085,17,0),0)</f>
        <v>0</v>
      </c>
      <c r="S224" s="390">
        <f>IFERROR(VLOOKUP($B224,[5]OAX!$B$51:$S$1085,18,0),0)</f>
        <v>0</v>
      </c>
      <c r="T224" s="388">
        <v>0</v>
      </c>
      <c r="U224" s="388">
        <v>0</v>
      </c>
      <c r="V224" s="388">
        <v>0</v>
      </c>
      <c r="W224" s="388">
        <v>0</v>
      </c>
      <c r="X224" s="388">
        <v>0</v>
      </c>
      <c r="Y224" s="388">
        <v>0</v>
      </c>
      <c r="Z224" s="388">
        <v>0</v>
      </c>
      <c r="AA224" s="388">
        <v>0</v>
      </c>
      <c r="AB224" s="388">
        <f t="shared" si="194"/>
        <v>0</v>
      </c>
      <c r="AC224" s="388">
        <f t="shared" si="194"/>
        <v>0</v>
      </c>
      <c r="AD224" s="388">
        <f t="shared" si="163"/>
        <v>0</v>
      </c>
      <c r="AE224" s="388">
        <v>0</v>
      </c>
      <c r="AF224" s="388">
        <v>0</v>
      </c>
      <c r="AG224" s="388">
        <f t="shared" si="164"/>
        <v>0</v>
      </c>
      <c r="AH224" s="388">
        <v>0</v>
      </c>
      <c r="AI224" s="388">
        <v>0</v>
      </c>
      <c r="AJ224" s="388">
        <f t="shared" si="165"/>
        <v>0</v>
      </c>
      <c r="AK224" s="388">
        <v>0</v>
      </c>
      <c r="AL224" s="388">
        <v>0</v>
      </c>
      <c r="AM224" s="388">
        <f t="shared" si="166"/>
        <v>0</v>
      </c>
      <c r="AN224" s="388">
        <v>0</v>
      </c>
      <c r="AO224" s="388">
        <v>0</v>
      </c>
      <c r="AP224" s="388">
        <f t="shared" si="167"/>
        <v>0</v>
      </c>
      <c r="AQ224" s="388">
        <f t="shared" si="195"/>
        <v>0</v>
      </c>
      <c r="AR224" s="388">
        <f t="shared" si="195"/>
        <v>0</v>
      </c>
      <c r="AS224" s="388">
        <f t="shared" si="168"/>
        <v>0</v>
      </c>
      <c r="AT224" s="388">
        <f t="shared" si="196"/>
        <v>0</v>
      </c>
      <c r="AU224" s="388">
        <f t="shared" si="196"/>
        <v>0</v>
      </c>
      <c r="AV224" s="388">
        <v>0</v>
      </c>
      <c r="AW224" s="388">
        <v>0</v>
      </c>
      <c r="AX224" s="388">
        <v>0</v>
      </c>
      <c r="AY224" s="388">
        <v>0</v>
      </c>
      <c r="AZ224" s="388">
        <f t="shared" si="175"/>
        <v>0</v>
      </c>
      <c r="BA224" s="388">
        <f t="shared" si="175"/>
        <v>0</v>
      </c>
    </row>
    <row r="225" spans="1:53" ht="24.75" hidden="1">
      <c r="A225" s="255"/>
      <c r="B225" s="73" t="str">
        <f t="shared" si="126"/>
        <v>1355000550055132</v>
      </c>
      <c r="C225" s="385">
        <v>2023</v>
      </c>
      <c r="D225" s="385">
        <v>20</v>
      </c>
      <c r="E225" s="385">
        <v>1</v>
      </c>
      <c r="F225" s="385">
        <v>3</v>
      </c>
      <c r="G225" s="385">
        <v>5</v>
      </c>
      <c r="H225" s="424">
        <v>5000</v>
      </c>
      <c r="I225" s="385">
        <v>5500</v>
      </c>
      <c r="J225" s="385">
        <v>551</v>
      </c>
      <c r="K225" s="386">
        <v>3</v>
      </c>
      <c r="L225" s="386">
        <v>2</v>
      </c>
      <c r="M225" s="408" t="s">
        <v>212</v>
      </c>
      <c r="N225" s="388">
        <f>IFERROR(VLOOKUP($B225,[5]OAX!$B$51:$S$1085,13,0),0)</f>
        <v>0</v>
      </c>
      <c r="O225" s="388">
        <f>IFERROR(VLOOKUP($B225,[5]OAX!$B$51:$S$1085,14,0),0)</f>
        <v>0</v>
      </c>
      <c r="P225" s="388">
        <f t="shared" si="176"/>
        <v>0</v>
      </c>
      <c r="Q225" s="409" t="s">
        <v>162</v>
      </c>
      <c r="R225" s="390">
        <f>IFERROR(VLOOKUP($B225,[5]OAX!$B$51:$S$1085,17,0),0)</f>
        <v>0</v>
      </c>
      <c r="S225" s="390">
        <f>IFERROR(VLOOKUP($B225,[5]OAX!$B$51:$S$1085,18,0),0)</f>
        <v>0</v>
      </c>
      <c r="T225" s="388">
        <v>0</v>
      </c>
      <c r="U225" s="388">
        <v>0</v>
      </c>
      <c r="V225" s="388">
        <v>0</v>
      </c>
      <c r="W225" s="388">
        <v>0</v>
      </c>
      <c r="X225" s="388">
        <v>0</v>
      </c>
      <c r="Y225" s="388">
        <v>0</v>
      </c>
      <c r="Z225" s="388">
        <v>0</v>
      </c>
      <c r="AA225" s="388">
        <v>0</v>
      </c>
      <c r="AB225" s="388">
        <f t="shared" si="194"/>
        <v>0</v>
      </c>
      <c r="AC225" s="388">
        <f t="shared" si="194"/>
        <v>0</v>
      </c>
      <c r="AD225" s="388">
        <f t="shared" si="163"/>
        <v>0</v>
      </c>
      <c r="AE225" s="388">
        <v>0</v>
      </c>
      <c r="AF225" s="388">
        <v>0</v>
      </c>
      <c r="AG225" s="388">
        <f t="shared" si="164"/>
        <v>0</v>
      </c>
      <c r="AH225" s="388">
        <v>0</v>
      </c>
      <c r="AI225" s="388">
        <v>0</v>
      </c>
      <c r="AJ225" s="388">
        <f t="shared" si="165"/>
        <v>0</v>
      </c>
      <c r="AK225" s="388">
        <v>0</v>
      </c>
      <c r="AL225" s="388">
        <v>0</v>
      </c>
      <c r="AM225" s="388">
        <f t="shared" si="166"/>
        <v>0</v>
      </c>
      <c r="AN225" s="388">
        <v>0</v>
      </c>
      <c r="AO225" s="388">
        <v>0</v>
      </c>
      <c r="AP225" s="388">
        <f t="shared" si="167"/>
        <v>0</v>
      </c>
      <c r="AQ225" s="388">
        <f t="shared" si="195"/>
        <v>0</v>
      </c>
      <c r="AR225" s="388">
        <f t="shared" si="195"/>
        <v>0</v>
      </c>
      <c r="AS225" s="388">
        <f t="shared" si="168"/>
        <v>0</v>
      </c>
      <c r="AT225" s="388">
        <f t="shared" si="196"/>
        <v>0</v>
      </c>
      <c r="AU225" s="388">
        <f t="shared" si="196"/>
        <v>0</v>
      </c>
      <c r="AV225" s="388">
        <v>0</v>
      </c>
      <c r="AW225" s="388">
        <v>0</v>
      </c>
      <c r="AX225" s="388">
        <v>0</v>
      </c>
      <c r="AY225" s="388">
        <v>0</v>
      </c>
      <c r="AZ225" s="388">
        <f t="shared" si="175"/>
        <v>0</v>
      </c>
      <c r="BA225" s="388">
        <f t="shared" si="175"/>
        <v>0</v>
      </c>
    </row>
    <row r="226" spans="1:53" ht="24.75" hidden="1">
      <c r="A226" s="255"/>
      <c r="B226" s="73" t="str">
        <f t="shared" si="126"/>
        <v>1355000550055142</v>
      </c>
      <c r="C226" s="385">
        <v>2023</v>
      </c>
      <c r="D226" s="385">
        <v>20</v>
      </c>
      <c r="E226" s="385">
        <v>1</v>
      </c>
      <c r="F226" s="385">
        <v>3</v>
      </c>
      <c r="G226" s="385">
        <v>5</v>
      </c>
      <c r="H226" s="424">
        <v>5000</v>
      </c>
      <c r="I226" s="385">
        <v>5500</v>
      </c>
      <c r="J226" s="385">
        <v>551</v>
      </c>
      <c r="K226" s="386">
        <v>4</v>
      </c>
      <c r="L226" s="386">
        <v>2</v>
      </c>
      <c r="M226" s="408" t="s">
        <v>213</v>
      </c>
      <c r="N226" s="388">
        <f>IFERROR(VLOOKUP($B226,[5]OAX!$B$51:$S$1085,13,0),0)</f>
        <v>0</v>
      </c>
      <c r="O226" s="388">
        <f>IFERROR(VLOOKUP($B226,[5]OAX!$B$51:$S$1085,14,0),0)</f>
        <v>0</v>
      </c>
      <c r="P226" s="388">
        <f t="shared" si="176"/>
        <v>0</v>
      </c>
      <c r="Q226" s="409" t="s">
        <v>59</v>
      </c>
      <c r="R226" s="390">
        <f>IFERROR(VLOOKUP($B226,[5]OAX!$B$51:$S$1085,17,0),0)</f>
        <v>0</v>
      </c>
      <c r="S226" s="390">
        <f>IFERROR(VLOOKUP($B226,[5]OAX!$B$51:$S$1085,18,0),0)</f>
        <v>0</v>
      </c>
      <c r="T226" s="388">
        <v>0</v>
      </c>
      <c r="U226" s="388">
        <v>0</v>
      </c>
      <c r="V226" s="388">
        <v>0</v>
      </c>
      <c r="W226" s="388">
        <v>0</v>
      </c>
      <c r="X226" s="388">
        <v>0</v>
      </c>
      <c r="Y226" s="388">
        <v>0</v>
      </c>
      <c r="Z226" s="388">
        <v>0</v>
      </c>
      <c r="AA226" s="388">
        <v>0</v>
      </c>
      <c r="AB226" s="388">
        <f t="shared" si="194"/>
        <v>0</v>
      </c>
      <c r="AC226" s="388">
        <f t="shared" si="194"/>
        <v>0</v>
      </c>
      <c r="AD226" s="388">
        <f t="shared" si="163"/>
        <v>0</v>
      </c>
      <c r="AE226" s="388">
        <v>0</v>
      </c>
      <c r="AF226" s="388">
        <v>0</v>
      </c>
      <c r="AG226" s="388">
        <f t="shared" si="164"/>
        <v>0</v>
      </c>
      <c r="AH226" s="388">
        <v>0</v>
      </c>
      <c r="AI226" s="388">
        <v>0</v>
      </c>
      <c r="AJ226" s="388">
        <f t="shared" si="165"/>
        <v>0</v>
      </c>
      <c r="AK226" s="388">
        <v>0</v>
      </c>
      <c r="AL226" s="388">
        <v>0</v>
      </c>
      <c r="AM226" s="388">
        <f t="shared" si="166"/>
        <v>0</v>
      </c>
      <c r="AN226" s="388">
        <v>0</v>
      </c>
      <c r="AO226" s="388">
        <v>0</v>
      </c>
      <c r="AP226" s="388">
        <f t="shared" si="167"/>
        <v>0</v>
      </c>
      <c r="AQ226" s="388">
        <f t="shared" si="195"/>
        <v>0</v>
      </c>
      <c r="AR226" s="388">
        <f t="shared" si="195"/>
        <v>0</v>
      </c>
      <c r="AS226" s="388">
        <f t="shared" si="168"/>
        <v>0</v>
      </c>
      <c r="AT226" s="388">
        <f t="shared" si="196"/>
        <v>0</v>
      </c>
      <c r="AU226" s="388">
        <f t="shared" si="196"/>
        <v>0</v>
      </c>
      <c r="AV226" s="388">
        <v>0</v>
      </c>
      <c r="AW226" s="388">
        <v>0</v>
      </c>
      <c r="AX226" s="388">
        <v>0</v>
      </c>
      <c r="AY226" s="388">
        <v>0</v>
      </c>
      <c r="AZ226" s="388">
        <f t="shared" si="175"/>
        <v>0</v>
      </c>
      <c r="BA226" s="388">
        <f t="shared" si="175"/>
        <v>0</v>
      </c>
    </row>
    <row r="227" spans="1:53" ht="24.75">
      <c r="A227" s="255"/>
      <c r="B227" s="73" t="str">
        <f t="shared" si="126"/>
        <v>135500056002</v>
      </c>
      <c r="C227" s="401">
        <v>2023</v>
      </c>
      <c r="D227" s="401">
        <v>20</v>
      </c>
      <c r="E227" s="401">
        <v>1</v>
      </c>
      <c r="F227" s="401">
        <v>3</v>
      </c>
      <c r="G227" s="401">
        <v>5</v>
      </c>
      <c r="H227" s="401">
        <v>5000</v>
      </c>
      <c r="I227" s="401">
        <v>5600</v>
      </c>
      <c r="J227" s="401"/>
      <c r="K227" s="401"/>
      <c r="L227" s="401">
        <v>2</v>
      </c>
      <c r="M227" s="375" t="s">
        <v>214</v>
      </c>
      <c r="N227" s="376">
        <f>+N228+N248+N250</f>
        <v>16814248</v>
      </c>
      <c r="O227" s="376">
        <f>+O228+O248+O250</f>
        <v>0</v>
      </c>
      <c r="P227" s="376">
        <f t="shared" si="176"/>
        <v>16814248</v>
      </c>
      <c r="Q227" s="377"/>
      <c r="R227" s="378"/>
      <c r="S227" s="378"/>
      <c r="T227" s="376">
        <f>+T228+T248+T250</f>
        <v>0</v>
      </c>
      <c r="U227" s="376">
        <f t="shared" ref="U227:AC227" si="197">+U228+U248+U250</f>
        <v>0</v>
      </c>
      <c r="V227" s="376">
        <f t="shared" si="197"/>
        <v>0</v>
      </c>
      <c r="W227" s="376">
        <f t="shared" si="197"/>
        <v>0</v>
      </c>
      <c r="X227" s="376">
        <f t="shared" si="197"/>
        <v>0</v>
      </c>
      <c r="Y227" s="376">
        <f t="shared" si="197"/>
        <v>0</v>
      </c>
      <c r="Z227" s="376">
        <f t="shared" si="197"/>
        <v>0</v>
      </c>
      <c r="AA227" s="376">
        <f t="shared" si="197"/>
        <v>0</v>
      </c>
      <c r="AB227" s="376">
        <f t="shared" si="197"/>
        <v>16814248</v>
      </c>
      <c r="AC227" s="376">
        <f t="shared" si="197"/>
        <v>0</v>
      </c>
      <c r="AD227" s="376">
        <f t="shared" si="163"/>
        <v>16814248</v>
      </c>
      <c r="AE227" s="376">
        <f>+AE228+AE248+AE250</f>
        <v>16814248</v>
      </c>
      <c r="AF227" s="376">
        <f>+AF228+AF248+AF250</f>
        <v>0</v>
      </c>
      <c r="AG227" s="376">
        <f t="shared" si="164"/>
        <v>16814248</v>
      </c>
      <c r="AH227" s="376">
        <f>+AH228+AH248+AH250</f>
        <v>0</v>
      </c>
      <c r="AI227" s="376">
        <f>+AI228+AI248+AI250</f>
        <v>0</v>
      </c>
      <c r="AJ227" s="376">
        <f t="shared" si="165"/>
        <v>0</v>
      </c>
      <c r="AK227" s="376">
        <f>+AK228+AK248+AK250</f>
        <v>0</v>
      </c>
      <c r="AL227" s="376">
        <f>+AL228+AL248+AL250</f>
        <v>0</v>
      </c>
      <c r="AM227" s="376">
        <f t="shared" si="166"/>
        <v>0</v>
      </c>
      <c r="AN227" s="376">
        <f>+AN228+AN248+AN250</f>
        <v>0</v>
      </c>
      <c r="AO227" s="376">
        <f>+AO228+AO248+AO250</f>
        <v>0</v>
      </c>
      <c r="AP227" s="376">
        <f t="shared" si="167"/>
        <v>0</v>
      </c>
      <c r="AQ227" s="376">
        <f>+AQ228+AQ248+AQ250</f>
        <v>0</v>
      </c>
      <c r="AR227" s="376">
        <f>+AR228+AR248+AR250</f>
        <v>0</v>
      </c>
      <c r="AS227" s="376">
        <f t="shared" si="168"/>
        <v>0</v>
      </c>
      <c r="AT227" s="376"/>
      <c r="AU227" s="376"/>
      <c r="AV227" s="376"/>
      <c r="AW227" s="376"/>
      <c r="AX227" s="376"/>
      <c r="AY227" s="376"/>
      <c r="AZ227" s="376"/>
      <c r="BA227" s="376"/>
    </row>
    <row r="228" spans="1:53" ht="24.75">
      <c r="A228" s="255"/>
      <c r="B228" s="73" t="str">
        <f t="shared" si="126"/>
        <v>135500056005652</v>
      </c>
      <c r="C228" s="404">
        <v>2023</v>
      </c>
      <c r="D228" s="404">
        <v>20</v>
      </c>
      <c r="E228" s="404">
        <v>1</v>
      </c>
      <c r="F228" s="404">
        <v>3</v>
      </c>
      <c r="G228" s="404">
        <v>5</v>
      </c>
      <c r="H228" s="404">
        <v>5000</v>
      </c>
      <c r="I228" s="404">
        <v>5600</v>
      </c>
      <c r="J228" s="404">
        <v>565</v>
      </c>
      <c r="K228" s="404"/>
      <c r="L228" s="404">
        <v>2</v>
      </c>
      <c r="M228" s="381" t="s">
        <v>215</v>
      </c>
      <c r="N228" s="382">
        <f>SUM(N229:N247)</f>
        <v>16814248</v>
      </c>
      <c r="O228" s="382">
        <f>SUM(O229:O247)</f>
        <v>0</v>
      </c>
      <c r="P228" s="382">
        <f t="shared" si="176"/>
        <v>16814248</v>
      </c>
      <c r="Q228" s="383"/>
      <c r="R228" s="384"/>
      <c r="S228" s="384"/>
      <c r="T228" s="382">
        <f>SUM(T229:T247)</f>
        <v>0</v>
      </c>
      <c r="U228" s="382">
        <f t="shared" ref="U228:AC228" si="198">SUM(U229:U247)</f>
        <v>0</v>
      </c>
      <c r="V228" s="382">
        <f t="shared" si="198"/>
        <v>0</v>
      </c>
      <c r="W228" s="382">
        <f t="shared" si="198"/>
        <v>0</v>
      </c>
      <c r="X228" s="382">
        <f t="shared" si="198"/>
        <v>0</v>
      </c>
      <c r="Y228" s="382">
        <f t="shared" si="198"/>
        <v>0</v>
      </c>
      <c r="Z228" s="382">
        <f t="shared" si="198"/>
        <v>0</v>
      </c>
      <c r="AA228" s="382">
        <f t="shared" si="198"/>
        <v>0</v>
      </c>
      <c r="AB228" s="382">
        <f t="shared" si="198"/>
        <v>16814248</v>
      </c>
      <c r="AC228" s="382">
        <f t="shared" si="198"/>
        <v>0</v>
      </c>
      <c r="AD228" s="382">
        <f t="shared" si="163"/>
        <v>16814248</v>
      </c>
      <c r="AE228" s="382">
        <f>SUM(AE229:AE247)</f>
        <v>16814248</v>
      </c>
      <c r="AF228" s="382">
        <f>SUM(AF229:AF247)</f>
        <v>0</v>
      </c>
      <c r="AG228" s="382">
        <f t="shared" si="164"/>
        <v>16814248</v>
      </c>
      <c r="AH228" s="382">
        <f>SUM(AH229:AH247)</f>
        <v>0</v>
      </c>
      <c r="AI228" s="382">
        <f>SUM(AI229:AI247)</f>
        <v>0</v>
      </c>
      <c r="AJ228" s="382">
        <f t="shared" si="165"/>
        <v>0</v>
      </c>
      <c r="AK228" s="382">
        <f>SUM(AK229:AK247)</f>
        <v>0</v>
      </c>
      <c r="AL228" s="382">
        <f>SUM(AL229:AL247)</f>
        <v>0</v>
      </c>
      <c r="AM228" s="382">
        <f t="shared" si="166"/>
        <v>0</v>
      </c>
      <c r="AN228" s="382">
        <f>SUM(AN229:AN247)</f>
        <v>0</v>
      </c>
      <c r="AO228" s="382">
        <f>SUM(AO229:AO247)</f>
        <v>0</v>
      </c>
      <c r="AP228" s="382">
        <f t="shared" si="167"/>
        <v>0</v>
      </c>
      <c r="AQ228" s="382">
        <f>SUM(AQ229:AQ247)</f>
        <v>0</v>
      </c>
      <c r="AR228" s="382">
        <f>SUM(AR229:AR247)</f>
        <v>0</v>
      </c>
      <c r="AS228" s="382">
        <f t="shared" si="168"/>
        <v>0</v>
      </c>
      <c r="AT228" s="382"/>
      <c r="AU228" s="382"/>
      <c r="AV228" s="382"/>
      <c r="AW228" s="382"/>
      <c r="AX228" s="382"/>
      <c r="AY228" s="382"/>
      <c r="AZ228" s="382"/>
      <c r="BA228" s="382"/>
    </row>
    <row r="229" spans="1:53" ht="24.75" hidden="1">
      <c r="A229" s="255"/>
      <c r="B229" s="73" t="str">
        <f t="shared" si="126"/>
        <v>1355000560056512</v>
      </c>
      <c r="C229" s="385">
        <v>2023</v>
      </c>
      <c r="D229" s="385">
        <v>20</v>
      </c>
      <c r="E229" s="385">
        <v>1</v>
      </c>
      <c r="F229" s="385">
        <v>3</v>
      </c>
      <c r="G229" s="385">
        <v>5</v>
      </c>
      <c r="H229" s="385">
        <v>5000</v>
      </c>
      <c r="I229" s="385">
        <v>5600</v>
      </c>
      <c r="J229" s="385">
        <v>565</v>
      </c>
      <c r="K229" s="386">
        <v>1</v>
      </c>
      <c r="L229" s="386">
        <v>2</v>
      </c>
      <c r="M229" s="408" t="s">
        <v>216</v>
      </c>
      <c r="N229" s="388">
        <f>IFERROR(VLOOKUP($B229,[5]OAX!$B$51:$S$1085,13,0),0)</f>
        <v>0</v>
      </c>
      <c r="O229" s="388">
        <f>IFERROR(VLOOKUP($B229,[5]OAX!$B$51:$S$1085,14,0),0)</f>
        <v>0</v>
      </c>
      <c r="P229" s="388">
        <f t="shared" si="176"/>
        <v>0</v>
      </c>
      <c r="Q229" s="409" t="s">
        <v>59</v>
      </c>
      <c r="R229" s="390">
        <f>IFERROR(VLOOKUP($B229,[5]OAX!$B$51:$S$1085,17,0),0)</f>
        <v>0</v>
      </c>
      <c r="S229" s="390">
        <f>IFERROR(VLOOKUP($B229,[5]OAX!$B$51:$S$1085,18,0),0)</f>
        <v>0</v>
      </c>
      <c r="T229" s="388">
        <v>0</v>
      </c>
      <c r="U229" s="388">
        <v>0</v>
      </c>
      <c r="V229" s="388">
        <v>0</v>
      </c>
      <c r="W229" s="388">
        <v>0</v>
      </c>
      <c r="X229" s="388">
        <v>0</v>
      </c>
      <c r="Y229" s="388">
        <v>0</v>
      </c>
      <c r="Z229" s="388">
        <v>0</v>
      </c>
      <c r="AA229" s="388">
        <v>0</v>
      </c>
      <c r="AB229" s="388">
        <f t="shared" ref="AB229:AC247" si="199">N229+T229-X229</f>
        <v>0</v>
      </c>
      <c r="AC229" s="388">
        <f t="shared" si="199"/>
        <v>0</v>
      </c>
      <c r="AD229" s="388">
        <f t="shared" si="163"/>
        <v>0</v>
      </c>
      <c r="AE229" s="388">
        <v>0</v>
      </c>
      <c r="AF229" s="388">
        <v>0</v>
      </c>
      <c r="AG229" s="388">
        <f t="shared" si="164"/>
        <v>0</v>
      </c>
      <c r="AH229" s="388">
        <v>0</v>
      </c>
      <c r="AI229" s="388">
        <v>0</v>
      </c>
      <c r="AJ229" s="388">
        <f t="shared" si="165"/>
        <v>0</v>
      </c>
      <c r="AK229" s="388">
        <v>0</v>
      </c>
      <c r="AL229" s="388">
        <v>0</v>
      </c>
      <c r="AM229" s="388">
        <f t="shared" si="166"/>
        <v>0</v>
      </c>
      <c r="AN229" s="388">
        <v>0</v>
      </c>
      <c r="AO229" s="388">
        <v>0</v>
      </c>
      <c r="AP229" s="388">
        <f t="shared" si="167"/>
        <v>0</v>
      </c>
      <c r="AQ229" s="388">
        <f t="shared" ref="AQ229:AR247" si="200">AB229-AE229--AH229-AK229-AN229</f>
        <v>0</v>
      </c>
      <c r="AR229" s="388">
        <f t="shared" si="200"/>
        <v>0</v>
      </c>
      <c r="AS229" s="388">
        <f t="shared" si="168"/>
        <v>0</v>
      </c>
      <c r="AT229" s="388">
        <f t="shared" ref="AT229:AU247" si="201">R229+V229-Z229</f>
        <v>0</v>
      </c>
      <c r="AU229" s="388">
        <f t="shared" si="201"/>
        <v>0</v>
      </c>
      <c r="AV229" s="388">
        <v>0</v>
      </c>
      <c r="AW229" s="388">
        <v>0</v>
      </c>
      <c r="AX229" s="388">
        <v>0</v>
      </c>
      <c r="AY229" s="388">
        <v>0</v>
      </c>
      <c r="AZ229" s="388">
        <f t="shared" si="175"/>
        <v>0</v>
      </c>
      <c r="BA229" s="388">
        <f t="shared" si="175"/>
        <v>0</v>
      </c>
    </row>
    <row r="230" spans="1:53" ht="24.75" hidden="1">
      <c r="A230" s="255"/>
      <c r="B230" s="73" t="str">
        <f t="shared" si="126"/>
        <v>1355000560056522</v>
      </c>
      <c r="C230" s="385">
        <v>2023</v>
      </c>
      <c r="D230" s="385">
        <v>20</v>
      </c>
      <c r="E230" s="385">
        <v>1</v>
      </c>
      <c r="F230" s="385">
        <v>3</v>
      </c>
      <c r="G230" s="385">
        <v>5</v>
      </c>
      <c r="H230" s="385">
        <v>5000</v>
      </c>
      <c r="I230" s="385">
        <v>5600</v>
      </c>
      <c r="J230" s="385">
        <v>565</v>
      </c>
      <c r="K230" s="386">
        <v>2</v>
      </c>
      <c r="L230" s="386">
        <v>2</v>
      </c>
      <c r="M230" s="408" t="s">
        <v>217</v>
      </c>
      <c r="N230" s="388">
        <f>IFERROR(VLOOKUP($B230,[5]OAX!$B$51:$S$1085,13,0),0)</f>
        <v>0</v>
      </c>
      <c r="O230" s="388">
        <f>IFERROR(VLOOKUP($B230,[5]OAX!$B$51:$S$1085,14,0),0)</f>
        <v>0</v>
      </c>
      <c r="P230" s="388">
        <f t="shared" si="176"/>
        <v>0</v>
      </c>
      <c r="Q230" s="409" t="s">
        <v>59</v>
      </c>
      <c r="R230" s="390">
        <f>IFERROR(VLOOKUP($B230,[5]OAX!$B$51:$S$1085,17,0),0)</f>
        <v>0</v>
      </c>
      <c r="S230" s="390">
        <f>IFERROR(VLOOKUP($B230,[5]OAX!$B$51:$S$1085,18,0),0)</f>
        <v>0</v>
      </c>
      <c r="T230" s="388">
        <v>0</v>
      </c>
      <c r="U230" s="388">
        <v>0</v>
      </c>
      <c r="V230" s="388">
        <v>0</v>
      </c>
      <c r="W230" s="388">
        <v>0</v>
      </c>
      <c r="X230" s="388">
        <v>0</v>
      </c>
      <c r="Y230" s="388">
        <v>0</v>
      </c>
      <c r="Z230" s="388">
        <v>0</v>
      </c>
      <c r="AA230" s="388">
        <v>0</v>
      </c>
      <c r="AB230" s="388">
        <f t="shared" si="199"/>
        <v>0</v>
      </c>
      <c r="AC230" s="388">
        <f t="shared" si="199"/>
        <v>0</v>
      </c>
      <c r="AD230" s="388">
        <f t="shared" si="163"/>
        <v>0</v>
      </c>
      <c r="AE230" s="388">
        <v>0</v>
      </c>
      <c r="AF230" s="388">
        <v>0</v>
      </c>
      <c r="AG230" s="388">
        <f t="shared" si="164"/>
        <v>0</v>
      </c>
      <c r="AH230" s="388">
        <v>0</v>
      </c>
      <c r="AI230" s="388">
        <v>0</v>
      </c>
      <c r="AJ230" s="388">
        <f t="shared" si="165"/>
        <v>0</v>
      </c>
      <c r="AK230" s="388">
        <v>0</v>
      </c>
      <c r="AL230" s="388">
        <v>0</v>
      </c>
      <c r="AM230" s="388">
        <f t="shared" si="166"/>
        <v>0</v>
      </c>
      <c r="AN230" s="388">
        <v>0</v>
      </c>
      <c r="AO230" s="388">
        <v>0</v>
      </c>
      <c r="AP230" s="388">
        <f t="shared" si="167"/>
        <v>0</v>
      </c>
      <c r="AQ230" s="388">
        <f t="shared" si="200"/>
        <v>0</v>
      </c>
      <c r="AR230" s="388">
        <f t="shared" si="200"/>
        <v>0</v>
      </c>
      <c r="AS230" s="388">
        <f t="shared" si="168"/>
        <v>0</v>
      </c>
      <c r="AT230" s="388">
        <f t="shared" si="201"/>
        <v>0</v>
      </c>
      <c r="AU230" s="388">
        <f t="shared" si="201"/>
        <v>0</v>
      </c>
      <c r="AV230" s="388">
        <v>0</v>
      </c>
      <c r="AW230" s="388">
        <v>0</v>
      </c>
      <c r="AX230" s="388">
        <v>0</v>
      </c>
      <c r="AY230" s="388">
        <v>0</v>
      </c>
      <c r="AZ230" s="388">
        <f t="shared" si="175"/>
        <v>0</v>
      </c>
      <c r="BA230" s="388">
        <f t="shared" si="175"/>
        <v>0</v>
      </c>
    </row>
    <row r="231" spans="1:53" ht="24.75" hidden="1">
      <c r="A231" s="255"/>
      <c r="B231" s="73" t="str">
        <f t="shared" si="126"/>
        <v>1355000560056532</v>
      </c>
      <c r="C231" s="385">
        <v>2023</v>
      </c>
      <c r="D231" s="385">
        <v>20</v>
      </c>
      <c r="E231" s="385">
        <v>1</v>
      </c>
      <c r="F231" s="385">
        <v>3</v>
      </c>
      <c r="G231" s="385">
        <v>5</v>
      </c>
      <c r="H231" s="385">
        <v>5000</v>
      </c>
      <c r="I231" s="385">
        <v>5600</v>
      </c>
      <c r="J231" s="385">
        <v>565</v>
      </c>
      <c r="K231" s="386">
        <v>3</v>
      </c>
      <c r="L231" s="386">
        <v>2</v>
      </c>
      <c r="M231" s="408" t="s">
        <v>218</v>
      </c>
      <c r="N231" s="388">
        <f>IFERROR(VLOOKUP($B231,[5]OAX!$B$51:$S$1085,13,0),0)</f>
        <v>0</v>
      </c>
      <c r="O231" s="388">
        <f>IFERROR(VLOOKUP($B231,[5]OAX!$B$51:$S$1085,14,0),0)</f>
        <v>0</v>
      </c>
      <c r="P231" s="388">
        <f t="shared" si="176"/>
        <v>0</v>
      </c>
      <c r="Q231" s="409" t="s">
        <v>59</v>
      </c>
      <c r="R231" s="390">
        <f>IFERROR(VLOOKUP($B231,[5]OAX!$B$51:$S$1085,17,0),0)</f>
        <v>0</v>
      </c>
      <c r="S231" s="390">
        <f>IFERROR(VLOOKUP($B231,[5]OAX!$B$51:$S$1085,18,0),0)</f>
        <v>0</v>
      </c>
      <c r="T231" s="388">
        <v>0</v>
      </c>
      <c r="U231" s="388">
        <v>0</v>
      </c>
      <c r="V231" s="388">
        <v>0</v>
      </c>
      <c r="W231" s="388">
        <v>0</v>
      </c>
      <c r="X231" s="388">
        <v>0</v>
      </c>
      <c r="Y231" s="388">
        <v>0</v>
      </c>
      <c r="Z231" s="388">
        <v>0</v>
      </c>
      <c r="AA231" s="388">
        <v>0</v>
      </c>
      <c r="AB231" s="388">
        <f t="shared" si="199"/>
        <v>0</v>
      </c>
      <c r="AC231" s="388">
        <f t="shared" si="199"/>
        <v>0</v>
      </c>
      <c r="AD231" s="388">
        <f t="shared" si="163"/>
        <v>0</v>
      </c>
      <c r="AE231" s="388">
        <v>0</v>
      </c>
      <c r="AF231" s="388">
        <v>0</v>
      </c>
      <c r="AG231" s="388">
        <f t="shared" si="164"/>
        <v>0</v>
      </c>
      <c r="AH231" s="388">
        <v>0</v>
      </c>
      <c r="AI231" s="388">
        <v>0</v>
      </c>
      <c r="AJ231" s="388">
        <f t="shared" si="165"/>
        <v>0</v>
      </c>
      <c r="AK231" s="388">
        <v>0</v>
      </c>
      <c r="AL231" s="388">
        <v>0</v>
      </c>
      <c r="AM231" s="388">
        <f t="shared" si="166"/>
        <v>0</v>
      </c>
      <c r="AN231" s="388">
        <v>0</v>
      </c>
      <c r="AO231" s="388">
        <v>0</v>
      </c>
      <c r="AP231" s="388">
        <f t="shared" si="167"/>
        <v>0</v>
      </c>
      <c r="AQ231" s="388">
        <f t="shared" si="200"/>
        <v>0</v>
      </c>
      <c r="AR231" s="388">
        <f t="shared" si="200"/>
        <v>0</v>
      </c>
      <c r="AS231" s="388">
        <f t="shared" si="168"/>
        <v>0</v>
      </c>
      <c r="AT231" s="388">
        <f t="shared" si="201"/>
        <v>0</v>
      </c>
      <c r="AU231" s="388">
        <f t="shared" si="201"/>
        <v>0</v>
      </c>
      <c r="AV231" s="388">
        <v>0</v>
      </c>
      <c r="AW231" s="388">
        <v>0</v>
      </c>
      <c r="AX231" s="388">
        <v>0</v>
      </c>
      <c r="AY231" s="388">
        <v>0</v>
      </c>
      <c r="AZ231" s="388">
        <f t="shared" si="175"/>
        <v>0</v>
      </c>
      <c r="BA231" s="388">
        <f t="shared" si="175"/>
        <v>0</v>
      </c>
    </row>
    <row r="232" spans="1:53" ht="24.75" hidden="1">
      <c r="A232" s="255"/>
      <c r="B232" s="73" t="str">
        <f t="shared" si="126"/>
        <v>1355000560056542</v>
      </c>
      <c r="C232" s="385">
        <v>2023</v>
      </c>
      <c r="D232" s="385">
        <v>20</v>
      </c>
      <c r="E232" s="385">
        <v>1</v>
      </c>
      <c r="F232" s="385">
        <v>3</v>
      </c>
      <c r="G232" s="385">
        <v>5</v>
      </c>
      <c r="H232" s="385">
        <v>5000</v>
      </c>
      <c r="I232" s="385">
        <v>5600</v>
      </c>
      <c r="J232" s="385">
        <v>565</v>
      </c>
      <c r="K232" s="386">
        <v>4</v>
      </c>
      <c r="L232" s="386">
        <v>2</v>
      </c>
      <c r="M232" s="408" t="s">
        <v>219</v>
      </c>
      <c r="N232" s="388">
        <f>IFERROR(VLOOKUP($B232,[5]OAX!$B$51:$S$1085,13,0),0)</f>
        <v>0</v>
      </c>
      <c r="O232" s="388">
        <f>IFERROR(VLOOKUP($B232,[5]OAX!$B$51:$S$1085,14,0),0)</f>
        <v>0</v>
      </c>
      <c r="P232" s="388">
        <f t="shared" si="176"/>
        <v>0</v>
      </c>
      <c r="Q232" s="409" t="s">
        <v>59</v>
      </c>
      <c r="R232" s="390">
        <f>IFERROR(VLOOKUP($B232,[5]OAX!$B$51:$S$1085,17,0),0)</f>
        <v>0</v>
      </c>
      <c r="S232" s="390">
        <f>IFERROR(VLOOKUP($B232,[5]OAX!$B$51:$S$1085,18,0),0)</f>
        <v>0</v>
      </c>
      <c r="T232" s="388">
        <v>0</v>
      </c>
      <c r="U232" s="388">
        <v>0</v>
      </c>
      <c r="V232" s="388">
        <v>0</v>
      </c>
      <c r="W232" s="388">
        <v>0</v>
      </c>
      <c r="X232" s="388">
        <v>0</v>
      </c>
      <c r="Y232" s="388">
        <v>0</v>
      </c>
      <c r="Z232" s="388">
        <v>0</v>
      </c>
      <c r="AA232" s="388">
        <v>0</v>
      </c>
      <c r="AB232" s="388">
        <f t="shared" si="199"/>
        <v>0</v>
      </c>
      <c r="AC232" s="388">
        <f t="shared" si="199"/>
        <v>0</v>
      </c>
      <c r="AD232" s="388">
        <f t="shared" si="163"/>
        <v>0</v>
      </c>
      <c r="AE232" s="388">
        <v>0</v>
      </c>
      <c r="AF232" s="388">
        <v>0</v>
      </c>
      <c r="AG232" s="388">
        <f t="shared" si="164"/>
        <v>0</v>
      </c>
      <c r="AH232" s="388">
        <v>0</v>
      </c>
      <c r="AI232" s="388">
        <v>0</v>
      </c>
      <c r="AJ232" s="388">
        <f t="shared" si="165"/>
        <v>0</v>
      </c>
      <c r="AK232" s="388">
        <v>0</v>
      </c>
      <c r="AL232" s="388">
        <v>0</v>
      </c>
      <c r="AM232" s="388">
        <f t="shared" si="166"/>
        <v>0</v>
      </c>
      <c r="AN232" s="388">
        <v>0</v>
      </c>
      <c r="AO232" s="388">
        <v>0</v>
      </c>
      <c r="AP232" s="388">
        <f t="shared" si="167"/>
        <v>0</v>
      </c>
      <c r="AQ232" s="388">
        <f t="shared" si="200"/>
        <v>0</v>
      </c>
      <c r="AR232" s="388">
        <f t="shared" si="200"/>
        <v>0</v>
      </c>
      <c r="AS232" s="388">
        <f t="shared" si="168"/>
        <v>0</v>
      </c>
      <c r="AT232" s="388">
        <f t="shared" si="201"/>
        <v>0</v>
      </c>
      <c r="AU232" s="388">
        <f t="shared" si="201"/>
        <v>0</v>
      </c>
      <c r="AV232" s="388">
        <v>0</v>
      </c>
      <c r="AW232" s="388">
        <v>0</v>
      </c>
      <c r="AX232" s="388">
        <v>0</v>
      </c>
      <c r="AY232" s="388">
        <v>0</v>
      </c>
      <c r="AZ232" s="388">
        <f t="shared" si="175"/>
        <v>0</v>
      </c>
      <c r="BA232" s="388">
        <f t="shared" si="175"/>
        <v>0</v>
      </c>
    </row>
    <row r="233" spans="1:53" ht="46.5" hidden="1">
      <c r="A233" s="255"/>
      <c r="B233" s="73" t="str">
        <f t="shared" si="126"/>
        <v>1355000560056552</v>
      </c>
      <c r="C233" s="385">
        <v>2023</v>
      </c>
      <c r="D233" s="385">
        <v>20</v>
      </c>
      <c r="E233" s="385">
        <v>1</v>
      </c>
      <c r="F233" s="385">
        <v>3</v>
      </c>
      <c r="G233" s="385">
        <v>5</v>
      </c>
      <c r="H233" s="385">
        <v>5000</v>
      </c>
      <c r="I233" s="385">
        <v>5600</v>
      </c>
      <c r="J233" s="385">
        <v>565</v>
      </c>
      <c r="K233" s="386">
        <v>5</v>
      </c>
      <c r="L233" s="386">
        <v>2</v>
      </c>
      <c r="M233" s="408" t="s">
        <v>220</v>
      </c>
      <c r="N233" s="388">
        <f>IFERROR(VLOOKUP($B233,[5]OAX!$B$51:$S$1085,13,0),0)</f>
        <v>0</v>
      </c>
      <c r="O233" s="388">
        <f>IFERROR(VLOOKUP($B233,[5]OAX!$B$51:$S$1085,14,0),0)</f>
        <v>0</v>
      </c>
      <c r="P233" s="388">
        <f t="shared" si="176"/>
        <v>0</v>
      </c>
      <c r="Q233" s="409" t="s">
        <v>59</v>
      </c>
      <c r="R233" s="390">
        <f>IFERROR(VLOOKUP($B233,[5]OAX!$B$51:$S$1085,17,0),0)</f>
        <v>0</v>
      </c>
      <c r="S233" s="390">
        <f>IFERROR(VLOOKUP($B233,[5]OAX!$B$51:$S$1085,18,0),0)</f>
        <v>0</v>
      </c>
      <c r="T233" s="388">
        <v>0</v>
      </c>
      <c r="U233" s="388">
        <v>0</v>
      </c>
      <c r="V233" s="388">
        <v>0</v>
      </c>
      <c r="W233" s="388">
        <v>0</v>
      </c>
      <c r="X233" s="388">
        <v>0</v>
      </c>
      <c r="Y233" s="388">
        <v>0</v>
      </c>
      <c r="Z233" s="388">
        <v>0</v>
      </c>
      <c r="AA233" s="388">
        <v>0</v>
      </c>
      <c r="AB233" s="388">
        <f t="shared" si="199"/>
        <v>0</v>
      </c>
      <c r="AC233" s="388">
        <f t="shared" si="199"/>
        <v>0</v>
      </c>
      <c r="AD233" s="388">
        <f t="shared" si="163"/>
        <v>0</v>
      </c>
      <c r="AE233" s="388">
        <v>0</v>
      </c>
      <c r="AF233" s="388">
        <v>0</v>
      </c>
      <c r="AG233" s="388">
        <f t="shared" si="164"/>
        <v>0</v>
      </c>
      <c r="AH233" s="388">
        <v>0</v>
      </c>
      <c r="AI233" s="388">
        <v>0</v>
      </c>
      <c r="AJ233" s="388">
        <f t="shared" si="165"/>
        <v>0</v>
      </c>
      <c r="AK233" s="388">
        <v>0</v>
      </c>
      <c r="AL233" s="388">
        <v>0</v>
      </c>
      <c r="AM233" s="388">
        <f t="shared" si="166"/>
        <v>0</v>
      </c>
      <c r="AN233" s="388">
        <v>0</v>
      </c>
      <c r="AO233" s="388">
        <v>0</v>
      </c>
      <c r="AP233" s="388">
        <f t="shared" si="167"/>
        <v>0</v>
      </c>
      <c r="AQ233" s="388">
        <f t="shared" si="200"/>
        <v>0</v>
      </c>
      <c r="AR233" s="388">
        <f t="shared" si="200"/>
        <v>0</v>
      </c>
      <c r="AS233" s="388">
        <f t="shared" si="168"/>
        <v>0</v>
      </c>
      <c r="AT233" s="388">
        <f t="shared" si="201"/>
        <v>0</v>
      </c>
      <c r="AU233" s="388">
        <f t="shared" si="201"/>
        <v>0</v>
      </c>
      <c r="AV233" s="388">
        <v>0</v>
      </c>
      <c r="AW233" s="388">
        <v>0</v>
      </c>
      <c r="AX233" s="388">
        <v>0</v>
      </c>
      <c r="AY233" s="388">
        <v>0</v>
      </c>
      <c r="AZ233" s="388">
        <f t="shared" si="175"/>
        <v>0</v>
      </c>
      <c r="BA233" s="388">
        <f t="shared" si="175"/>
        <v>0</v>
      </c>
    </row>
    <row r="234" spans="1:53" ht="24.75" hidden="1">
      <c r="A234" s="255"/>
      <c r="B234" s="73" t="str">
        <f t="shared" si="126"/>
        <v>1355000560056562</v>
      </c>
      <c r="C234" s="385">
        <v>2023</v>
      </c>
      <c r="D234" s="385">
        <v>20</v>
      </c>
      <c r="E234" s="385">
        <v>1</v>
      </c>
      <c r="F234" s="385">
        <v>3</v>
      </c>
      <c r="G234" s="385">
        <v>5</v>
      </c>
      <c r="H234" s="385">
        <v>5000</v>
      </c>
      <c r="I234" s="385">
        <v>5600</v>
      </c>
      <c r="J234" s="385">
        <v>565</v>
      </c>
      <c r="K234" s="386">
        <v>6</v>
      </c>
      <c r="L234" s="386">
        <v>2</v>
      </c>
      <c r="M234" s="408" t="s">
        <v>221</v>
      </c>
      <c r="N234" s="388">
        <f>IFERROR(VLOOKUP($B234,[5]OAX!$B$51:$S$1085,13,0),0)</f>
        <v>0</v>
      </c>
      <c r="O234" s="388">
        <f>IFERROR(VLOOKUP($B234,[5]OAX!$B$51:$S$1085,14,0),0)</f>
        <v>0</v>
      </c>
      <c r="P234" s="388">
        <f t="shared" si="176"/>
        <v>0</v>
      </c>
      <c r="Q234" s="409" t="s">
        <v>59</v>
      </c>
      <c r="R234" s="390">
        <f>IFERROR(VLOOKUP($B234,[5]OAX!$B$51:$S$1085,17,0),0)</f>
        <v>0</v>
      </c>
      <c r="S234" s="390">
        <f>IFERROR(VLOOKUP($B234,[5]OAX!$B$51:$S$1085,18,0),0)</f>
        <v>0</v>
      </c>
      <c r="T234" s="388">
        <v>0</v>
      </c>
      <c r="U234" s="388">
        <v>0</v>
      </c>
      <c r="V234" s="388">
        <v>0</v>
      </c>
      <c r="W234" s="388">
        <v>0</v>
      </c>
      <c r="X234" s="388">
        <v>0</v>
      </c>
      <c r="Y234" s="388">
        <v>0</v>
      </c>
      <c r="Z234" s="388">
        <v>0</v>
      </c>
      <c r="AA234" s="388">
        <v>0</v>
      </c>
      <c r="AB234" s="388">
        <f t="shared" si="199"/>
        <v>0</v>
      </c>
      <c r="AC234" s="388">
        <f t="shared" si="199"/>
        <v>0</v>
      </c>
      <c r="AD234" s="388">
        <f t="shared" si="163"/>
        <v>0</v>
      </c>
      <c r="AE234" s="388">
        <v>0</v>
      </c>
      <c r="AF234" s="388">
        <v>0</v>
      </c>
      <c r="AG234" s="388">
        <f t="shared" si="164"/>
        <v>0</v>
      </c>
      <c r="AH234" s="388">
        <v>0</v>
      </c>
      <c r="AI234" s="388">
        <v>0</v>
      </c>
      <c r="AJ234" s="388">
        <f t="shared" si="165"/>
        <v>0</v>
      </c>
      <c r="AK234" s="388">
        <v>0</v>
      </c>
      <c r="AL234" s="388">
        <v>0</v>
      </c>
      <c r="AM234" s="388">
        <f t="shared" si="166"/>
        <v>0</v>
      </c>
      <c r="AN234" s="388">
        <v>0</v>
      </c>
      <c r="AO234" s="388">
        <v>0</v>
      </c>
      <c r="AP234" s="388">
        <f t="shared" si="167"/>
        <v>0</v>
      </c>
      <c r="AQ234" s="388">
        <f t="shared" si="200"/>
        <v>0</v>
      </c>
      <c r="AR234" s="388">
        <f t="shared" si="200"/>
        <v>0</v>
      </c>
      <c r="AS234" s="388">
        <f t="shared" si="168"/>
        <v>0</v>
      </c>
      <c r="AT234" s="388">
        <f t="shared" si="201"/>
        <v>0</v>
      </c>
      <c r="AU234" s="388">
        <f t="shared" si="201"/>
        <v>0</v>
      </c>
      <c r="AV234" s="388">
        <v>0</v>
      </c>
      <c r="AW234" s="388">
        <v>0</v>
      </c>
      <c r="AX234" s="388">
        <v>0</v>
      </c>
      <c r="AY234" s="388">
        <v>0</v>
      </c>
      <c r="AZ234" s="388">
        <f t="shared" si="175"/>
        <v>0</v>
      </c>
      <c r="BA234" s="388">
        <f t="shared" si="175"/>
        <v>0</v>
      </c>
    </row>
    <row r="235" spans="1:53" ht="24.75" hidden="1">
      <c r="A235" s="255"/>
      <c r="B235" s="73" t="str">
        <f t="shared" si="126"/>
        <v>1355000560056572</v>
      </c>
      <c r="C235" s="385">
        <v>2023</v>
      </c>
      <c r="D235" s="385">
        <v>20</v>
      </c>
      <c r="E235" s="385">
        <v>1</v>
      </c>
      <c r="F235" s="385">
        <v>3</v>
      </c>
      <c r="G235" s="385">
        <v>5</v>
      </c>
      <c r="H235" s="385">
        <v>5000</v>
      </c>
      <c r="I235" s="385">
        <v>5600</v>
      </c>
      <c r="J235" s="385">
        <v>565</v>
      </c>
      <c r="K235" s="386">
        <v>7</v>
      </c>
      <c r="L235" s="386">
        <v>2</v>
      </c>
      <c r="M235" s="408" t="s">
        <v>222</v>
      </c>
      <c r="N235" s="388">
        <f>IFERROR(VLOOKUP($B235,[5]OAX!$B$51:$S$1085,13,0),0)</f>
        <v>0</v>
      </c>
      <c r="O235" s="388">
        <f>IFERROR(VLOOKUP($B235,[5]OAX!$B$51:$S$1085,14,0),0)</f>
        <v>0</v>
      </c>
      <c r="P235" s="388">
        <f t="shared" si="176"/>
        <v>0</v>
      </c>
      <c r="Q235" s="409" t="s">
        <v>59</v>
      </c>
      <c r="R235" s="390">
        <f>IFERROR(VLOOKUP($B235,[5]OAX!$B$51:$S$1085,17,0),0)</f>
        <v>0</v>
      </c>
      <c r="S235" s="390">
        <f>IFERROR(VLOOKUP($B235,[5]OAX!$B$51:$S$1085,18,0),0)</f>
        <v>0</v>
      </c>
      <c r="T235" s="388">
        <v>0</v>
      </c>
      <c r="U235" s="388">
        <v>0</v>
      </c>
      <c r="V235" s="388">
        <v>0</v>
      </c>
      <c r="W235" s="388">
        <v>0</v>
      </c>
      <c r="X235" s="388">
        <v>0</v>
      </c>
      <c r="Y235" s="388">
        <v>0</v>
      </c>
      <c r="Z235" s="388">
        <v>0</v>
      </c>
      <c r="AA235" s="388">
        <v>0</v>
      </c>
      <c r="AB235" s="388">
        <f t="shared" si="199"/>
        <v>0</v>
      </c>
      <c r="AC235" s="388">
        <f t="shared" si="199"/>
        <v>0</v>
      </c>
      <c r="AD235" s="388">
        <f t="shared" si="163"/>
        <v>0</v>
      </c>
      <c r="AE235" s="388">
        <v>0</v>
      </c>
      <c r="AF235" s="388">
        <v>0</v>
      </c>
      <c r="AG235" s="388">
        <f t="shared" si="164"/>
        <v>0</v>
      </c>
      <c r="AH235" s="388">
        <v>0</v>
      </c>
      <c r="AI235" s="388">
        <v>0</v>
      </c>
      <c r="AJ235" s="388">
        <f t="shared" si="165"/>
        <v>0</v>
      </c>
      <c r="AK235" s="388">
        <v>0</v>
      </c>
      <c r="AL235" s="388">
        <v>0</v>
      </c>
      <c r="AM235" s="388">
        <f t="shared" si="166"/>
        <v>0</v>
      </c>
      <c r="AN235" s="388">
        <v>0</v>
      </c>
      <c r="AO235" s="388">
        <v>0</v>
      </c>
      <c r="AP235" s="388">
        <f t="shared" si="167"/>
        <v>0</v>
      </c>
      <c r="AQ235" s="388">
        <f t="shared" si="200"/>
        <v>0</v>
      </c>
      <c r="AR235" s="388">
        <f t="shared" si="200"/>
        <v>0</v>
      </c>
      <c r="AS235" s="388">
        <f t="shared" si="168"/>
        <v>0</v>
      </c>
      <c r="AT235" s="388">
        <f t="shared" si="201"/>
        <v>0</v>
      </c>
      <c r="AU235" s="388">
        <f t="shared" si="201"/>
        <v>0</v>
      </c>
      <c r="AV235" s="388">
        <v>0</v>
      </c>
      <c r="AW235" s="388">
        <v>0</v>
      </c>
      <c r="AX235" s="388">
        <v>0</v>
      </c>
      <c r="AY235" s="388">
        <v>0</v>
      </c>
      <c r="AZ235" s="388">
        <f t="shared" si="175"/>
        <v>0</v>
      </c>
      <c r="BA235" s="388">
        <f t="shared" si="175"/>
        <v>0</v>
      </c>
    </row>
    <row r="236" spans="1:53" ht="24.75">
      <c r="A236" s="255"/>
      <c r="B236" s="73" t="str">
        <f t="shared" si="126"/>
        <v>1355000560056582</v>
      </c>
      <c r="C236" s="385">
        <v>2023</v>
      </c>
      <c r="D236" s="385">
        <v>20</v>
      </c>
      <c r="E236" s="385">
        <v>1</v>
      </c>
      <c r="F236" s="385">
        <v>3</v>
      </c>
      <c r="G236" s="385">
        <v>5</v>
      </c>
      <c r="H236" s="385">
        <v>5000</v>
      </c>
      <c r="I236" s="385">
        <v>5600</v>
      </c>
      <c r="J236" s="385">
        <v>565</v>
      </c>
      <c r="K236" s="386">
        <v>8</v>
      </c>
      <c r="L236" s="386">
        <v>2</v>
      </c>
      <c r="M236" s="408" t="s">
        <v>223</v>
      </c>
      <c r="N236" s="388">
        <f>IFERROR(VLOOKUP($B236,[5]OAX!$B$51:$S$1085,13,0),0)</f>
        <v>16814248</v>
      </c>
      <c r="O236" s="388">
        <f>IFERROR(VLOOKUP($B236,[5]OAX!$B$51:$S$1085,14,0),0)</f>
        <v>0</v>
      </c>
      <c r="P236" s="388">
        <f t="shared" si="176"/>
        <v>16814248</v>
      </c>
      <c r="Q236" s="409" t="s">
        <v>59</v>
      </c>
      <c r="R236" s="390">
        <f>IFERROR(VLOOKUP($B236,[5]OAX!$B$51:$S$1085,17,0),0)</f>
        <v>1</v>
      </c>
      <c r="S236" s="390">
        <f>IFERROR(VLOOKUP($B236,[5]OAX!$B$51:$S$1085,18,0),0)</f>
        <v>0</v>
      </c>
      <c r="T236" s="388">
        <v>0</v>
      </c>
      <c r="U236" s="388">
        <v>0</v>
      </c>
      <c r="V236" s="388">
        <v>0</v>
      </c>
      <c r="W236" s="388">
        <v>0</v>
      </c>
      <c r="X236" s="388">
        <v>0</v>
      </c>
      <c r="Y236" s="388">
        <v>0</v>
      </c>
      <c r="Z236" s="388">
        <v>0</v>
      </c>
      <c r="AA236" s="388">
        <v>0</v>
      </c>
      <c r="AB236" s="388">
        <f t="shared" si="199"/>
        <v>16814248</v>
      </c>
      <c r="AC236" s="388">
        <f t="shared" si="199"/>
        <v>0</v>
      </c>
      <c r="AD236" s="388">
        <f t="shared" si="163"/>
        <v>16814248</v>
      </c>
      <c r="AE236" s="388">
        <v>16814248</v>
      </c>
      <c r="AF236" s="388">
        <v>0</v>
      </c>
      <c r="AG236" s="388">
        <f t="shared" si="164"/>
        <v>16814248</v>
      </c>
      <c r="AH236" s="388">
        <v>0</v>
      </c>
      <c r="AI236" s="388">
        <v>0</v>
      </c>
      <c r="AJ236" s="388">
        <f t="shared" si="165"/>
        <v>0</v>
      </c>
      <c r="AK236" s="388">
        <v>0</v>
      </c>
      <c r="AL236" s="388">
        <v>0</v>
      </c>
      <c r="AM236" s="388">
        <f t="shared" si="166"/>
        <v>0</v>
      </c>
      <c r="AN236" s="388">
        <v>0</v>
      </c>
      <c r="AO236" s="388">
        <v>0</v>
      </c>
      <c r="AP236" s="388">
        <f t="shared" si="167"/>
        <v>0</v>
      </c>
      <c r="AQ236" s="388">
        <f t="shared" si="200"/>
        <v>0</v>
      </c>
      <c r="AR236" s="388">
        <f t="shared" si="200"/>
        <v>0</v>
      </c>
      <c r="AS236" s="388">
        <f t="shared" si="168"/>
        <v>0</v>
      </c>
      <c r="AT236" s="388">
        <f t="shared" si="201"/>
        <v>1</v>
      </c>
      <c r="AU236" s="388">
        <f t="shared" si="201"/>
        <v>0</v>
      </c>
      <c r="AV236" s="388">
        <v>1</v>
      </c>
      <c r="AW236" s="388">
        <v>0</v>
      </c>
      <c r="AX236" s="388">
        <v>0</v>
      </c>
      <c r="AY236" s="388">
        <v>0</v>
      </c>
      <c r="AZ236" s="388">
        <f t="shared" si="175"/>
        <v>0</v>
      </c>
      <c r="BA236" s="388">
        <f t="shared" si="175"/>
        <v>0</v>
      </c>
    </row>
    <row r="237" spans="1:53" ht="24.75" hidden="1">
      <c r="A237" s="255"/>
      <c r="B237" s="73" t="str">
        <f t="shared" si="126"/>
        <v>1355000560056592</v>
      </c>
      <c r="C237" s="385">
        <v>2023</v>
      </c>
      <c r="D237" s="385">
        <v>20</v>
      </c>
      <c r="E237" s="385">
        <v>1</v>
      </c>
      <c r="F237" s="385">
        <v>3</v>
      </c>
      <c r="G237" s="385">
        <v>5</v>
      </c>
      <c r="H237" s="385">
        <v>5000</v>
      </c>
      <c r="I237" s="385">
        <v>5600</v>
      </c>
      <c r="J237" s="385">
        <v>565</v>
      </c>
      <c r="K237" s="386">
        <v>9</v>
      </c>
      <c r="L237" s="386">
        <v>2</v>
      </c>
      <c r="M237" s="408" t="s">
        <v>224</v>
      </c>
      <c r="N237" s="388">
        <f>IFERROR(VLOOKUP($B237,[5]OAX!$B$51:$S$1085,13,0),0)</f>
        <v>0</v>
      </c>
      <c r="O237" s="388">
        <f>IFERROR(VLOOKUP($B237,[5]OAX!$B$51:$S$1085,14,0),0)</f>
        <v>0</v>
      </c>
      <c r="P237" s="388">
        <f t="shared" si="176"/>
        <v>0</v>
      </c>
      <c r="Q237" s="409" t="s">
        <v>162</v>
      </c>
      <c r="R237" s="390">
        <f>IFERROR(VLOOKUP($B237,[5]OAX!$B$51:$S$1085,17,0),0)</f>
        <v>0</v>
      </c>
      <c r="S237" s="390">
        <f>IFERROR(VLOOKUP($B237,[5]OAX!$B$51:$S$1085,18,0),0)</f>
        <v>0</v>
      </c>
      <c r="T237" s="388">
        <v>0</v>
      </c>
      <c r="U237" s="388">
        <v>0</v>
      </c>
      <c r="V237" s="388">
        <v>0</v>
      </c>
      <c r="W237" s="388">
        <v>0</v>
      </c>
      <c r="X237" s="388">
        <v>0</v>
      </c>
      <c r="Y237" s="388">
        <v>0</v>
      </c>
      <c r="Z237" s="388">
        <v>0</v>
      </c>
      <c r="AA237" s="388">
        <v>0</v>
      </c>
      <c r="AB237" s="388">
        <f t="shared" si="199"/>
        <v>0</v>
      </c>
      <c r="AC237" s="388">
        <f t="shared" si="199"/>
        <v>0</v>
      </c>
      <c r="AD237" s="388">
        <f t="shared" si="163"/>
        <v>0</v>
      </c>
      <c r="AE237" s="388">
        <v>0</v>
      </c>
      <c r="AF237" s="388">
        <v>0</v>
      </c>
      <c r="AG237" s="388">
        <f t="shared" si="164"/>
        <v>0</v>
      </c>
      <c r="AH237" s="388">
        <v>0</v>
      </c>
      <c r="AI237" s="388">
        <v>0</v>
      </c>
      <c r="AJ237" s="388">
        <f t="shared" si="165"/>
        <v>0</v>
      </c>
      <c r="AK237" s="388">
        <v>0</v>
      </c>
      <c r="AL237" s="388">
        <v>0</v>
      </c>
      <c r="AM237" s="388">
        <f t="shared" si="166"/>
        <v>0</v>
      </c>
      <c r="AN237" s="388">
        <v>0</v>
      </c>
      <c r="AO237" s="388">
        <v>0</v>
      </c>
      <c r="AP237" s="388">
        <f t="shared" si="167"/>
        <v>0</v>
      </c>
      <c r="AQ237" s="388">
        <f t="shared" si="200"/>
        <v>0</v>
      </c>
      <c r="AR237" s="388">
        <f t="shared" si="200"/>
        <v>0</v>
      </c>
      <c r="AS237" s="388">
        <f t="shared" si="168"/>
        <v>0</v>
      </c>
      <c r="AT237" s="388">
        <f t="shared" si="201"/>
        <v>0</v>
      </c>
      <c r="AU237" s="388">
        <f t="shared" si="201"/>
        <v>0</v>
      </c>
      <c r="AV237" s="388">
        <v>0</v>
      </c>
      <c r="AW237" s="388">
        <v>0</v>
      </c>
      <c r="AX237" s="388">
        <v>0</v>
      </c>
      <c r="AY237" s="388">
        <v>0</v>
      </c>
      <c r="AZ237" s="388">
        <f t="shared" si="175"/>
        <v>0</v>
      </c>
      <c r="BA237" s="388">
        <f t="shared" si="175"/>
        <v>0</v>
      </c>
    </row>
    <row r="238" spans="1:53" ht="24.75" hidden="1">
      <c r="A238" s="255"/>
      <c r="B238" s="73" t="str">
        <f t="shared" si="126"/>
        <v>13550005600565102</v>
      </c>
      <c r="C238" s="385">
        <v>2023</v>
      </c>
      <c r="D238" s="385">
        <v>20</v>
      </c>
      <c r="E238" s="385">
        <v>1</v>
      </c>
      <c r="F238" s="385">
        <v>3</v>
      </c>
      <c r="G238" s="385">
        <v>5</v>
      </c>
      <c r="H238" s="385">
        <v>5000</v>
      </c>
      <c r="I238" s="385">
        <v>5600</v>
      </c>
      <c r="J238" s="385">
        <v>565</v>
      </c>
      <c r="K238" s="386">
        <v>10</v>
      </c>
      <c r="L238" s="386">
        <v>2</v>
      </c>
      <c r="M238" s="408" t="s">
        <v>225</v>
      </c>
      <c r="N238" s="388">
        <f>IFERROR(VLOOKUP($B238,[5]OAX!$B$51:$S$1085,13,0),0)</f>
        <v>0</v>
      </c>
      <c r="O238" s="388">
        <f>IFERROR(VLOOKUP($B238,[5]OAX!$B$51:$S$1085,14,0),0)</f>
        <v>0</v>
      </c>
      <c r="P238" s="388">
        <f t="shared" si="176"/>
        <v>0</v>
      </c>
      <c r="Q238" s="409" t="s">
        <v>162</v>
      </c>
      <c r="R238" s="390">
        <f>IFERROR(VLOOKUP($B238,[5]OAX!$B$51:$S$1085,17,0),0)</f>
        <v>0</v>
      </c>
      <c r="S238" s="390">
        <f>IFERROR(VLOOKUP($B238,[5]OAX!$B$51:$S$1085,18,0),0)</f>
        <v>0</v>
      </c>
      <c r="T238" s="388">
        <v>0</v>
      </c>
      <c r="U238" s="388">
        <v>0</v>
      </c>
      <c r="V238" s="388">
        <v>0</v>
      </c>
      <c r="W238" s="388">
        <v>0</v>
      </c>
      <c r="X238" s="388">
        <v>0</v>
      </c>
      <c r="Y238" s="388">
        <v>0</v>
      </c>
      <c r="Z238" s="388">
        <v>0</v>
      </c>
      <c r="AA238" s="388">
        <v>0</v>
      </c>
      <c r="AB238" s="388">
        <f t="shared" si="199"/>
        <v>0</v>
      </c>
      <c r="AC238" s="388">
        <f t="shared" si="199"/>
        <v>0</v>
      </c>
      <c r="AD238" s="388">
        <f t="shared" si="163"/>
        <v>0</v>
      </c>
      <c r="AE238" s="388">
        <v>0</v>
      </c>
      <c r="AF238" s="388">
        <v>0</v>
      </c>
      <c r="AG238" s="388">
        <f t="shared" si="164"/>
        <v>0</v>
      </c>
      <c r="AH238" s="388">
        <v>0</v>
      </c>
      <c r="AI238" s="388">
        <v>0</v>
      </c>
      <c r="AJ238" s="388">
        <f t="shared" si="165"/>
        <v>0</v>
      </c>
      <c r="AK238" s="388">
        <v>0</v>
      </c>
      <c r="AL238" s="388">
        <v>0</v>
      </c>
      <c r="AM238" s="388">
        <f t="shared" si="166"/>
        <v>0</v>
      </c>
      <c r="AN238" s="388">
        <v>0</v>
      </c>
      <c r="AO238" s="388">
        <v>0</v>
      </c>
      <c r="AP238" s="388">
        <f t="shared" si="167"/>
        <v>0</v>
      </c>
      <c r="AQ238" s="388">
        <f t="shared" si="200"/>
        <v>0</v>
      </c>
      <c r="AR238" s="388">
        <f t="shared" si="200"/>
        <v>0</v>
      </c>
      <c r="AS238" s="388">
        <f t="shared" si="168"/>
        <v>0</v>
      </c>
      <c r="AT238" s="388">
        <f t="shared" si="201"/>
        <v>0</v>
      </c>
      <c r="AU238" s="388">
        <f t="shared" si="201"/>
        <v>0</v>
      </c>
      <c r="AV238" s="388">
        <v>0</v>
      </c>
      <c r="AW238" s="388">
        <v>0</v>
      </c>
      <c r="AX238" s="388">
        <v>0</v>
      </c>
      <c r="AY238" s="388">
        <v>0</v>
      </c>
      <c r="AZ238" s="388">
        <f t="shared" si="175"/>
        <v>0</v>
      </c>
      <c r="BA238" s="388">
        <f t="shared" si="175"/>
        <v>0</v>
      </c>
    </row>
    <row r="239" spans="1:53" ht="46.5" hidden="1">
      <c r="A239" s="255"/>
      <c r="B239" s="73" t="str">
        <f t="shared" si="126"/>
        <v>13550005600565112</v>
      </c>
      <c r="C239" s="385">
        <v>2023</v>
      </c>
      <c r="D239" s="385">
        <v>20</v>
      </c>
      <c r="E239" s="385">
        <v>1</v>
      </c>
      <c r="F239" s="385">
        <v>3</v>
      </c>
      <c r="G239" s="385">
        <v>5</v>
      </c>
      <c r="H239" s="385">
        <v>5000</v>
      </c>
      <c r="I239" s="385">
        <v>5600</v>
      </c>
      <c r="J239" s="385">
        <v>565</v>
      </c>
      <c r="K239" s="386">
        <v>11</v>
      </c>
      <c r="L239" s="386">
        <v>2</v>
      </c>
      <c r="M239" s="408" t="s">
        <v>226</v>
      </c>
      <c r="N239" s="388">
        <f>IFERROR(VLOOKUP($B239,[5]OAX!$B$51:$S$1085,13,0),0)</f>
        <v>0</v>
      </c>
      <c r="O239" s="388">
        <f>IFERROR(VLOOKUP($B239,[5]OAX!$B$51:$S$1085,14,0),0)</f>
        <v>0</v>
      </c>
      <c r="P239" s="388">
        <f t="shared" si="176"/>
        <v>0</v>
      </c>
      <c r="Q239" s="409" t="s">
        <v>205</v>
      </c>
      <c r="R239" s="390">
        <f>IFERROR(VLOOKUP($B239,[5]OAX!$B$51:$S$1085,17,0),0)</f>
        <v>0</v>
      </c>
      <c r="S239" s="390">
        <f>IFERROR(VLOOKUP($B239,[5]OAX!$B$51:$S$1085,18,0),0)</f>
        <v>0</v>
      </c>
      <c r="T239" s="388">
        <v>0</v>
      </c>
      <c r="U239" s="388">
        <v>0</v>
      </c>
      <c r="V239" s="388">
        <v>0</v>
      </c>
      <c r="W239" s="388">
        <v>0</v>
      </c>
      <c r="X239" s="388">
        <v>0</v>
      </c>
      <c r="Y239" s="388">
        <v>0</v>
      </c>
      <c r="Z239" s="388">
        <v>0</v>
      </c>
      <c r="AA239" s="388">
        <v>0</v>
      </c>
      <c r="AB239" s="388">
        <f t="shared" si="199"/>
        <v>0</v>
      </c>
      <c r="AC239" s="388">
        <f t="shared" si="199"/>
        <v>0</v>
      </c>
      <c r="AD239" s="388">
        <f t="shared" si="163"/>
        <v>0</v>
      </c>
      <c r="AE239" s="388">
        <v>0</v>
      </c>
      <c r="AF239" s="388">
        <v>0</v>
      </c>
      <c r="AG239" s="388">
        <f t="shared" si="164"/>
        <v>0</v>
      </c>
      <c r="AH239" s="388">
        <v>0</v>
      </c>
      <c r="AI239" s="388">
        <v>0</v>
      </c>
      <c r="AJ239" s="388">
        <f t="shared" si="165"/>
        <v>0</v>
      </c>
      <c r="AK239" s="388">
        <v>0</v>
      </c>
      <c r="AL239" s="388">
        <v>0</v>
      </c>
      <c r="AM239" s="388">
        <f t="shared" si="166"/>
        <v>0</v>
      </c>
      <c r="AN239" s="388">
        <v>0</v>
      </c>
      <c r="AO239" s="388">
        <v>0</v>
      </c>
      <c r="AP239" s="388">
        <f t="shared" si="167"/>
        <v>0</v>
      </c>
      <c r="AQ239" s="388">
        <f t="shared" si="200"/>
        <v>0</v>
      </c>
      <c r="AR239" s="388">
        <f t="shared" si="200"/>
        <v>0</v>
      </c>
      <c r="AS239" s="388">
        <f t="shared" si="168"/>
        <v>0</v>
      </c>
      <c r="AT239" s="388">
        <f t="shared" si="201"/>
        <v>0</v>
      </c>
      <c r="AU239" s="388">
        <f t="shared" si="201"/>
        <v>0</v>
      </c>
      <c r="AV239" s="388">
        <v>0</v>
      </c>
      <c r="AW239" s="388">
        <v>0</v>
      </c>
      <c r="AX239" s="388">
        <v>0</v>
      </c>
      <c r="AY239" s="388">
        <v>0</v>
      </c>
      <c r="AZ239" s="388">
        <f t="shared" si="175"/>
        <v>0</v>
      </c>
      <c r="BA239" s="388">
        <f t="shared" si="175"/>
        <v>0</v>
      </c>
    </row>
    <row r="240" spans="1:53" ht="46.5" hidden="1">
      <c r="A240" s="255"/>
      <c r="B240" s="73" t="str">
        <f t="shared" si="126"/>
        <v>13550005600565122</v>
      </c>
      <c r="C240" s="385">
        <v>2023</v>
      </c>
      <c r="D240" s="385">
        <v>20</v>
      </c>
      <c r="E240" s="385">
        <v>1</v>
      </c>
      <c r="F240" s="385">
        <v>3</v>
      </c>
      <c r="G240" s="385">
        <v>5</v>
      </c>
      <c r="H240" s="385">
        <v>5000</v>
      </c>
      <c r="I240" s="385">
        <v>5600</v>
      </c>
      <c r="J240" s="385">
        <v>565</v>
      </c>
      <c r="K240" s="386">
        <v>12</v>
      </c>
      <c r="L240" s="386">
        <v>2</v>
      </c>
      <c r="M240" s="408" t="s">
        <v>227</v>
      </c>
      <c r="N240" s="388">
        <f>IFERROR(VLOOKUP($B240,[5]OAX!$B$51:$S$1085,13,0),0)</f>
        <v>0</v>
      </c>
      <c r="O240" s="388">
        <f>IFERROR(VLOOKUP($B240,[5]OAX!$B$51:$S$1085,14,0),0)</f>
        <v>0</v>
      </c>
      <c r="P240" s="388">
        <f t="shared" si="176"/>
        <v>0</v>
      </c>
      <c r="Q240" s="409" t="s">
        <v>205</v>
      </c>
      <c r="R240" s="390">
        <f>IFERROR(VLOOKUP($B240,[5]OAX!$B$51:$S$1085,17,0),0)</f>
        <v>0</v>
      </c>
      <c r="S240" s="390">
        <f>IFERROR(VLOOKUP($B240,[5]OAX!$B$51:$S$1085,18,0),0)</f>
        <v>0</v>
      </c>
      <c r="T240" s="388">
        <v>0</v>
      </c>
      <c r="U240" s="388">
        <v>0</v>
      </c>
      <c r="V240" s="388">
        <v>0</v>
      </c>
      <c r="W240" s="388">
        <v>0</v>
      </c>
      <c r="X240" s="388">
        <v>0</v>
      </c>
      <c r="Y240" s="388">
        <v>0</v>
      </c>
      <c r="Z240" s="388">
        <v>0</v>
      </c>
      <c r="AA240" s="388">
        <v>0</v>
      </c>
      <c r="AB240" s="388">
        <f t="shared" si="199"/>
        <v>0</v>
      </c>
      <c r="AC240" s="388">
        <f t="shared" si="199"/>
        <v>0</v>
      </c>
      <c r="AD240" s="388">
        <f t="shared" si="163"/>
        <v>0</v>
      </c>
      <c r="AE240" s="388">
        <v>0</v>
      </c>
      <c r="AF240" s="388">
        <v>0</v>
      </c>
      <c r="AG240" s="388">
        <f t="shared" si="164"/>
        <v>0</v>
      </c>
      <c r="AH240" s="388">
        <v>0</v>
      </c>
      <c r="AI240" s="388">
        <v>0</v>
      </c>
      <c r="AJ240" s="388">
        <f t="shared" si="165"/>
        <v>0</v>
      </c>
      <c r="AK240" s="388">
        <v>0</v>
      </c>
      <c r="AL240" s="388">
        <v>0</v>
      </c>
      <c r="AM240" s="388">
        <f t="shared" si="166"/>
        <v>0</v>
      </c>
      <c r="AN240" s="388">
        <v>0</v>
      </c>
      <c r="AO240" s="388">
        <v>0</v>
      </c>
      <c r="AP240" s="388">
        <f t="shared" si="167"/>
        <v>0</v>
      </c>
      <c r="AQ240" s="388">
        <f t="shared" si="200"/>
        <v>0</v>
      </c>
      <c r="AR240" s="388">
        <f t="shared" si="200"/>
        <v>0</v>
      </c>
      <c r="AS240" s="388">
        <f t="shared" si="168"/>
        <v>0</v>
      </c>
      <c r="AT240" s="388">
        <f t="shared" si="201"/>
        <v>0</v>
      </c>
      <c r="AU240" s="388">
        <f t="shared" si="201"/>
        <v>0</v>
      </c>
      <c r="AV240" s="388">
        <v>0</v>
      </c>
      <c r="AW240" s="388">
        <v>0</v>
      </c>
      <c r="AX240" s="388">
        <v>0</v>
      </c>
      <c r="AY240" s="388">
        <v>0</v>
      </c>
      <c r="AZ240" s="388">
        <f t="shared" si="175"/>
        <v>0</v>
      </c>
      <c r="BA240" s="388">
        <f t="shared" si="175"/>
        <v>0</v>
      </c>
    </row>
    <row r="241" spans="1:53" ht="46.5" hidden="1">
      <c r="A241" s="255"/>
      <c r="B241" s="73" t="str">
        <f t="shared" si="126"/>
        <v>13550005600565132</v>
      </c>
      <c r="C241" s="385">
        <v>2023</v>
      </c>
      <c r="D241" s="385">
        <v>20</v>
      </c>
      <c r="E241" s="385">
        <v>1</v>
      </c>
      <c r="F241" s="385">
        <v>3</v>
      </c>
      <c r="G241" s="385">
        <v>5</v>
      </c>
      <c r="H241" s="385">
        <v>5000</v>
      </c>
      <c r="I241" s="385">
        <v>5600</v>
      </c>
      <c r="J241" s="385">
        <v>565</v>
      </c>
      <c r="K241" s="386">
        <v>13</v>
      </c>
      <c r="L241" s="386">
        <v>2</v>
      </c>
      <c r="M241" s="408" t="s">
        <v>228</v>
      </c>
      <c r="N241" s="388">
        <f>IFERROR(VLOOKUP($B241,[5]OAX!$B$51:$S$1085,13,0),0)</f>
        <v>0</v>
      </c>
      <c r="O241" s="388">
        <f>IFERROR(VLOOKUP($B241,[5]OAX!$B$51:$S$1085,14,0),0)</f>
        <v>0</v>
      </c>
      <c r="P241" s="388">
        <f t="shared" si="176"/>
        <v>0</v>
      </c>
      <c r="Q241" s="409" t="s">
        <v>205</v>
      </c>
      <c r="R241" s="390">
        <f>IFERROR(VLOOKUP($B241,[5]OAX!$B$51:$S$1085,17,0),0)</f>
        <v>0</v>
      </c>
      <c r="S241" s="390">
        <f>IFERROR(VLOOKUP($B241,[5]OAX!$B$51:$S$1085,18,0),0)</f>
        <v>0</v>
      </c>
      <c r="T241" s="388">
        <v>0</v>
      </c>
      <c r="U241" s="388">
        <v>0</v>
      </c>
      <c r="V241" s="388">
        <v>0</v>
      </c>
      <c r="W241" s="388">
        <v>0</v>
      </c>
      <c r="X241" s="388">
        <v>0</v>
      </c>
      <c r="Y241" s="388">
        <v>0</v>
      </c>
      <c r="Z241" s="388">
        <v>0</v>
      </c>
      <c r="AA241" s="388">
        <v>0</v>
      </c>
      <c r="AB241" s="388">
        <f t="shared" si="199"/>
        <v>0</v>
      </c>
      <c r="AC241" s="388">
        <f t="shared" si="199"/>
        <v>0</v>
      </c>
      <c r="AD241" s="388">
        <f t="shared" si="163"/>
        <v>0</v>
      </c>
      <c r="AE241" s="388">
        <v>0</v>
      </c>
      <c r="AF241" s="388">
        <v>0</v>
      </c>
      <c r="AG241" s="388">
        <f t="shared" si="164"/>
        <v>0</v>
      </c>
      <c r="AH241" s="388">
        <v>0</v>
      </c>
      <c r="AI241" s="388">
        <v>0</v>
      </c>
      <c r="AJ241" s="388">
        <f t="shared" si="165"/>
        <v>0</v>
      </c>
      <c r="AK241" s="388">
        <v>0</v>
      </c>
      <c r="AL241" s="388">
        <v>0</v>
      </c>
      <c r="AM241" s="388">
        <f t="shared" si="166"/>
        <v>0</v>
      </c>
      <c r="AN241" s="388">
        <v>0</v>
      </c>
      <c r="AO241" s="388">
        <v>0</v>
      </c>
      <c r="AP241" s="388">
        <f t="shared" si="167"/>
        <v>0</v>
      </c>
      <c r="AQ241" s="388">
        <f t="shared" si="200"/>
        <v>0</v>
      </c>
      <c r="AR241" s="388">
        <f t="shared" si="200"/>
        <v>0</v>
      </c>
      <c r="AS241" s="388">
        <f t="shared" si="168"/>
        <v>0</v>
      </c>
      <c r="AT241" s="388">
        <f t="shared" si="201"/>
        <v>0</v>
      </c>
      <c r="AU241" s="388">
        <f t="shared" si="201"/>
        <v>0</v>
      </c>
      <c r="AV241" s="388">
        <v>0</v>
      </c>
      <c r="AW241" s="388">
        <v>0</v>
      </c>
      <c r="AX241" s="388">
        <v>0</v>
      </c>
      <c r="AY241" s="388">
        <v>0</v>
      </c>
      <c r="AZ241" s="388">
        <f t="shared" si="175"/>
        <v>0</v>
      </c>
      <c r="BA241" s="388">
        <f t="shared" si="175"/>
        <v>0</v>
      </c>
    </row>
    <row r="242" spans="1:53" ht="46.5" hidden="1">
      <c r="A242" s="255"/>
      <c r="B242" s="73" t="str">
        <f t="shared" si="126"/>
        <v>13550005600565142</v>
      </c>
      <c r="C242" s="385">
        <v>2023</v>
      </c>
      <c r="D242" s="385">
        <v>20</v>
      </c>
      <c r="E242" s="385">
        <v>1</v>
      </c>
      <c r="F242" s="385">
        <v>3</v>
      </c>
      <c r="G242" s="385">
        <v>5</v>
      </c>
      <c r="H242" s="385">
        <v>5000</v>
      </c>
      <c r="I242" s="385">
        <v>5600</v>
      </c>
      <c r="J242" s="385">
        <v>565</v>
      </c>
      <c r="K242" s="386">
        <v>14</v>
      </c>
      <c r="L242" s="386">
        <v>2</v>
      </c>
      <c r="M242" s="408" t="s">
        <v>229</v>
      </c>
      <c r="N242" s="388">
        <f>IFERROR(VLOOKUP($B242,[5]OAX!$B$51:$S$1085,13,0),0)</f>
        <v>0</v>
      </c>
      <c r="O242" s="388">
        <f>IFERROR(VLOOKUP($B242,[5]OAX!$B$51:$S$1085,14,0),0)</f>
        <v>0</v>
      </c>
      <c r="P242" s="388">
        <f t="shared" si="176"/>
        <v>0</v>
      </c>
      <c r="Q242" s="409" t="s">
        <v>205</v>
      </c>
      <c r="R242" s="390">
        <f>IFERROR(VLOOKUP($B242,[5]OAX!$B$51:$S$1085,17,0),0)</f>
        <v>0</v>
      </c>
      <c r="S242" s="390">
        <f>IFERROR(VLOOKUP($B242,[5]OAX!$B$51:$S$1085,18,0),0)</f>
        <v>0</v>
      </c>
      <c r="T242" s="388">
        <v>0</v>
      </c>
      <c r="U242" s="388">
        <v>0</v>
      </c>
      <c r="V242" s="388">
        <v>0</v>
      </c>
      <c r="W242" s="388">
        <v>0</v>
      </c>
      <c r="X242" s="388">
        <v>0</v>
      </c>
      <c r="Y242" s="388">
        <v>0</v>
      </c>
      <c r="Z242" s="388">
        <v>0</v>
      </c>
      <c r="AA242" s="388">
        <v>0</v>
      </c>
      <c r="AB242" s="388">
        <f t="shared" si="199"/>
        <v>0</v>
      </c>
      <c r="AC242" s="388">
        <f t="shared" si="199"/>
        <v>0</v>
      </c>
      <c r="AD242" s="388">
        <f t="shared" si="163"/>
        <v>0</v>
      </c>
      <c r="AE242" s="388">
        <v>0</v>
      </c>
      <c r="AF242" s="388">
        <v>0</v>
      </c>
      <c r="AG242" s="388">
        <f t="shared" si="164"/>
        <v>0</v>
      </c>
      <c r="AH242" s="388">
        <v>0</v>
      </c>
      <c r="AI242" s="388">
        <v>0</v>
      </c>
      <c r="AJ242" s="388">
        <f t="shared" si="165"/>
        <v>0</v>
      </c>
      <c r="AK242" s="388">
        <v>0</v>
      </c>
      <c r="AL242" s="388">
        <v>0</v>
      </c>
      <c r="AM242" s="388">
        <f t="shared" si="166"/>
        <v>0</v>
      </c>
      <c r="AN242" s="388">
        <v>0</v>
      </c>
      <c r="AO242" s="388">
        <v>0</v>
      </c>
      <c r="AP242" s="388">
        <f t="shared" si="167"/>
        <v>0</v>
      </c>
      <c r="AQ242" s="388">
        <f t="shared" si="200"/>
        <v>0</v>
      </c>
      <c r="AR242" s="388">
        <f t="shared" si="200"/>
        <v>0</v>
      </c>
      <c r="AS242" s="388">
        <f t="shared" si="168"/>
        <v>0</v>
      </c>
      <c r="AT242" s="388">
        <f t="shared" si="201"/>
        <v>0</v>
      </c>
      <c r="AU242" s="388">
        <f t="shared" si="201"/>
        <v>0</v>
      </c>
      <c r="AV242" s="388">
        <v>0</v>
      </c>
      <c r="AW242" s="388">
        <v>0</v>
      </c>
      <c r="AX242" s="388">
        <v>0</v>
      </c>
      <c r="AY242" s="388">
        <v>0</v>
      </c>
      <c r="AZ242" s="388">
        <f t="shared" si="175"/>
        <v>0</v>
      </c>
      <c r="BA242" s="388">
        <f t="shared" si="175"/>
        <v>0</v>
      </c>
    </row>
    <row r="243" spans="1:53" ht="46.5" hidden="1">
      <c r="A243" s="255"/>
      <c r="B243" s="73" t="str">
        <f t="shared" si="126"/>
        <v>13550005600565152</v>
      </c>
      <c r="C243" s="385">
        <v>2023</v>
      </c>
      <c r="D243" s="385">
        <v>20</v>
      </c>
      <c r="E243" s="385">
        <v>1</v>
      </c>
      <c r="F243" s="385">
        <v>3</v>
      </c>
      <c r="G243" s="385">
        <v>5</v>
      </c>
      <c r="H243" s="385">
        <v>5000</v>
      </c>
      <c r="I243" s="385">
        <v>5600</v>
      </c>
      <c r="J243" s="385">
        <v>565</v>
      </c>
      <c r="K243" s="386">
        <v>15</v>
      </c>
      <c r="L243" s="386">
        <v>2</v>
      </c>
      <c r="M243" s="408" t="s">
        <v>230</v>
      </c>
      <c r="N243" s="388">
        <f>IFERROR(VLOOKUP($B243,[5]OAX!$B$51:$S$1085,13,0),0)</f>
        <v>0</v>
      </c>
      <c r="O243" s="388">
        <f>IFERROR(VLOOKUP($B243,[5]OAX!$B$51:$S$1085,14,0),0)</f>
        <v>0</v>
      </c>
      <c r="P243" s="388">
        <f t="shared" si="176"/>
        <v>0</v>
      </c>
      <c r="Q243" s="409" t="s">
        <v>205</v>
      </c>
      <c r="R243" s="390">
        <f>IFERROR(VLOOKUP($B243,[5]OAX!$B$51:$S$1085,17,0),0)</f>
        <v>0</v>
      </c>
      <c r="S243" s="390">
        <f>IFERROR(VLOOKUP($B243,[5]OAX!$B$51:$S$1085,18,0),0)</f>
        <v>0</v>
      </c>
      <c r="T243" s="388">
        <v>0</v>
      </c>
      <c r="U243" s="388">
        <v>0</v>
      </c>
      <c r="V243" s="388">
        <v>0</v>
      </c>
      <c r="W243" s="388">
        <v>0</v>
      </c>
      <c r="X243" s="388">
        <v>0</v>
      </c>
      <c r="Y243" s="388">
        <v>0</v>
      </c>
      <c r="Z243" s="388">
        <v>0</v>
      </c>
      <c r="AA243" s="388">
        <v>0</v>
      </c>
      <c r="AB243" s="388">
        <f t="shared" si="199"/>
        <v>0</v>
      </c>
      <c r="AC243" s="388">
        <f t="shared" si="199"/>
        <v>0</v>
      </c>
      <c r="AD243" s="388">
        <f t="shared" si="163"/>
        <v>0</v>
      </c>
      <c r="AE243" s="388">
        <v>0</v>
      </c>
      <c r="AF243" s="388">
        <v>0</v>
      </c>
      <c r="AG243" s="388">
        <f t="shared" si="164"/>
        <v>0</v>
      </c>
      <c r="AH243" s="388">
        <v>0</v>
      </c>
      <c r="AI243" s="388">
        <v>0</v>
      </c>
      <c r="AJ243" s="388">
        <f t="shared" si="165"/>
        <v>0</v>
      </c>
      <c r="AK243" s="388">
        <v>0</v>
      </c>
      <c r="AL243" s="388">
        <v>0</v>
      </c>
      <c r="AM243" s="388">
        <f t="shared" si="166"/>
        <v>0</v>
      </c>
      <c r="AN243" s="388">
        <v>0</v>
      </c>
      <c r="AO243" s="388">
        <v>0</v>
      </c>
      <c r="AP243" s="388">
        <f t="shared" si="167"/>
        <v>0</v>
      </c>
      <c r="AQ243" s="388">
        <f t="shared" si="200"/>
        <v>0</v>
      </c>
      <c r="AR243" s="388">
        <f t="shared" si="200"/>
        <v>0</v>
      </c>
      <c r="AS243" s="388">
        <f t="shared" si="168"/>
        <v>0</v>
      </c>
      <c r="AT243" s="388">
        <f t="shared" si="201"/>
        <v>0</v>
      </c>
      <c r="AU243" s="388">
        <f t="shared" si="201"/>
        <v>0</v>
      </c>
      <c r="AV243" s="388">
        <v>0</v>
      </c>
      <c r="AW243" s="388">
        <v>0</v>
      </c>
      <c r="AX243" s="388">
        <v>0</v>
      </c>
      <c r="AY243" s="388">
        <v>0</v>
      </c>
      <c r="AZ243" s="388">
        <f t="shared" si="175"/>
        <v>0</v>
      </c>
      <c r="BA243" s="388">
        <f t="shared" si="175"/>
        <v>0</v>
      </c>
    </row>
    <row r="244" spans="1:53" ht="46.5" hidden="1">
      <c r="A244" s="255"/>
      <c r="B244" s="73" t="str">
        <f t="shared" si="126"/>
        <v>13550005600565162</v>
      </c>
      <c r="C244" s="385">
        <v>2023</v>
      </c>
      <c r="D244" s="385">
        <v>20</v>
      </c>
      <c r="E244" s="385">
        <v>1</v>
      </c>
      <c r="F244" s="385">
        <v>3</v>
      </c>
      <c r="G244" s="385">
        <v>5</v>
      </c>
      <c r="H244" s="385">
        <v>5000</v>
      </c>
      <c r="I244" s="385">
        <v>5600</v>
      </c>
      <c r="J244" s="385">
        <v>565</v>
      </c>
      <c r="K244" s="386">
        <v>16</v>
      </c>
      <c r="L244" s="386">
        <v>2</v>
      </c>
      <c r="M244" s="408" t="s">
        <v>231</v>
      </c>
      <c r="N244" s="388">
        <f>IFERROR(VLOOKUP($B244,[5]OAX!$B$51:$S$1085,13,0),0)</f>
        <v>0</v>
      </c>
      <c r="O244" s="388">
        <f>IFERROR(VLOOKUP($B244,[5]OAX!$B$51:$S$1085,14,0),0)</f>
        <v>0</v>
      </c>
      <c r="P244" s="388">
        <f t="shared" si="176"/>
        <v>0</v>
      </c>
      <c r="Q244" s="409" t="s">
        <v>205</v>
      </c>
      <c r="R244" s="390">
        <f>IFERROR(VLOOKUP($B244,[5]OAX!$B$51:$S$1085,17,0),0)</f>
        <v>0</v>
      </c>
      <c r="S244" s="390">
        <f>IFERROR(VLOOKUP($B244,[5]OAX!$B$51:$S$1085,18,0),0)</f>
        <v>0</v>
      </c>
      <c r="T244" s="388">
        <v>0</v>
      </c>
      <c r="U244" s="388">
        <v>0</v>
      </c>
      <c r="V244" s="388">
        <v>0</v>
      </c>
      <c r="W244" s="388">
        <v>0</v>
      </c>
      <c r="X244" s="388">
        <v>0</v>
      </c>
      <c r="Y244" s="388">
        <v>0</v>
      </c>
      <c r="Z244" s="388">
        <v>0</v>
      </c>
      <c r="AA244" s="388">
        <v>0</v>
      </c>
      <c r="AB244" s="388">
        <f t="shared" si="199"/>
        <v>0</v>
      </c>
      <c r="AC244" s="388">
        <f t="shared" si="199"/>
        <v>0</v>
      </c>
      <c r="AD244" s="388">
        <f t="shared" ref="AD244:AD307" si="202">+AC244+AB244</f>
        <v>0</v>
      </c>
      <c r="AE244" s="388">
        <v>0</v>
      </c>
      <c r="AF244" s="388">
        <v>0</v>
      </c>
      <c r="AG244" s="388">
        <f t="shared" ref="AG244:AG307" si="203">+AF244+AE244</f>
        <v>0</v>
      </c>
      <c r="AH244" s="388">
        <v>0</v>
      </c>
      <c r="AI244" s="388">
        <v>0</v>
      </c>
      <c r="AJ244" s="388">
        <f t="shared" ref="AJ244:AJ307" si="204">+AI244+AH244</f>
        <v>0</v>
      </c>
      <c r="AK244" s="388">
        <v>0</v>
      </c>
      <c r="AL244" s="388">
        <v>0</v>
      </c>
      <c r="AM244" s="388">
        <f t="shared" ref="AM244:AM307" si="205">+AL244+AK244</f>
        <v>0</v>
      </c>
      <c r="AN244" s="388">
        <v>0</v>
      </c>
      <c r="AO244" s="388">
        <v>0</v>
      </c>
      <c r="AP244" s="388">
        <f t="shared" ref="AP244:AP307" si="206">+AO244+AN244</f>
        <v>0</v>
      </c>
      <c r="AQ244" s="388">
        <f t="shared" si="200"/>
        <v>0</v>
      </c>
      <c r="AR244" s="388">
        <f t="shared" si="200"/>
        <v>0</v>
      </c>
      <c r="AS244" s="388">
        <f t="shared" ref="AS244:AS307" si="207">+AR244+AQ244</f>
        <v>0</v>
      </c>
      <c r="AT244" s="388">
        <f t="shared" si="201"/>
        <v>0</v>
      </c>
      <c r="AU244" s="388">
        <f t="shared" si="201"/>
        <v>0</v>
      </c>
      <c r="AV244" s="388">
        <v>0</v>
      </c>
      <c r="AW244" s="388">
        <v>0</v>
      </c>
      <c r="AX244" s="388">
        <v>0</v>
      </c>
      <c r="AY244" s="388">
        <v>0</v>
      </c>
      <c r="AZ244" s="388">
        <f t="shared" si="175"/>
        <v>0</v>
      </c>
      <c r="BA244" s="388">
        <f t="shared" si="175"/>
        <v>0</v>
      </c>
    </row>
    <row r="245" spans="1:53" ht="46.5" hidden="1">
      <c r="A245" s="255"/>
      <c r="B245" s="73" t="str">
        <f t="shared" si="126"/>
        <v>13550005600565172</v>
      </c>
      <c r="C245" s="385">
        <v>2023</v>
      </c>
      <c r="D245" s="385">
        <v>20</v>
      </c>
      <c r="E245" s="385">
        <v>1</v>
      </c>
      <c r="F245" s="385">
        <v>3</v>
      </c>
      <c r="G245" s="385">
        <v>5</v>
      </c>
      <c r="H245" s="385">
        <v>5000</v>
      </c>
      <c r="I245" s="385">
        <v>5600</v>
      </c>
      <c r="J245" s="385">
        <v>565</v>
      </c>
      <c r="K245" s="386">
        <v>17</v>
      </c>
      <c r="L245" s="386">
        <v>2</v>
      </c>
      <c r="M245" s="408" t="s">
        <v>232</v>
      </c>
      <c r="N245" s="388">
        <f>IFERROR(VLOOKUP($B245,[5]OAX!$B$51:$S$1085,13,0),0)</f>
        <v>0</v>
      </c>
      <c r="O245" s="388">
        <f>IFERROR(VLOOKUP($B245,[5]OAX!$B$51:$S$1085,14,0),0)</f>
        <v>0</v>
      </c>
      <c r="P245" s="388">
        <f t="shared" si="176"/>
        <v>0</v>
      </c>
      <c r="Q245" s="409" t="s">
        <v>205</v>
      </c>
      <c r="R245" s="390">
        <f>IFERROR(VLOOKUP($B245,[5]OAX!$B$51:$S$1085,17,0),0)</f>
        <v>0</v>
      </c>
      <c r="S245" s="390">
        <f>IFERROR(VLOOKUP($B245,[5]OAX!$B$51:$S$1085,18,0),0)</f>
        <v>0</v>
      </c>
      <c r="T245" s="388">
        <v>0</v>
      </c>
      <c r="U245" s="388">
        <v>0</v>
      </c>
      <c r="V245" s="388">
        <v>0</v>
      </c>
      <c r="W245" s="388">
        <v>0</v>
      </c>
      <c r="X245" s="388">
        <v>0</v>
      </c>
      <c r="Y245" s="388">
        <v>0</v>
      </c>
      <c r="Z245" s="388">
        <v>0</v>
      </c>
      <c r="AA245" s="388">
        <v>0</v>
      </c>
      <c r="AB245" s="388">
        <f t="shared" si="199"/>
        <v>0</v>
      </c>
      <c r="AC245" s="388">
        <f t="shared" si="199"/>
        <v>0</v>
      </c>
      <c r="AD245" s="388">
        <f t="shared" si="202"/>
        <v>0</v>
      </c>
      <c r="AE245" s="388">
        <v>0</v>
      </c>
      <c r="AF245" s="388">
        <v>0</v>
      </c>
      <c r="AG245" s="388">
        <f t="shared" si="203"/>
        <v>0</v>
      </c>
      <c r="AH245" s="388">
        <v>0</v>
      </c>
      <c r="AI245" s="388">
        <v>0</v>
      </c>
      <c r="AJ245" s="388">
        <f t="shared" si="204"/>
        <v>0</v>
      </c>
      <c r="AK245" s="388">
        <v>0</v>
      </c>
      <c r="AL245" s="388">
        <v>0</v>
      </c>
      <c r="AM245" s="388">
        <f t="shared" si="205"/>
        <v>0</v>
      </c>
      <c r="AN245" s="388">
        <v>0</v>
      </c>
      <c r="AO245" s="388">
        <v>0</v>
      </c>
      <c r="AP245" s="388">
        <f t="shared" si="206"/>
        <v>0</v>
      </c>
      <c r="AQ245" s="388">
        <f t="shared" si="200"/>
        <v>0</v>
      </c>
      <c r="AR245" s="388">
        <f t="shared" si="200"/>
        <v>0</v>
      </c>
      <c r="AS245" s="388">
        <f t="shared" si="207"/>
        <v>0</v>
      </c>
      <c r="AT245" s="388">
        <f t="shared" si="201"/>
        <v>0</v>
      </c>
      <c r="AU245" s="388">
        <f t="shared" si="201"/>
        <v>0</v>
      </c>
      <c r="AV245" s="388">
        <v>0</v>
      </c>
      <c r="AW245" s="388">
        <v>0</v>
      </c>
      <c r="AX245" s="388">
        <v>0</v>
      </c>
      <c r="AY245" s="388">
        <v>0</v>
      </c>
      <c r="AZ245" s="388">
        <f t="shared" si="175"/>
        <v>0</v>
      </c>
      <c r="BA245" s="388">
        <f t="shared" si="175"/>
        <v>0</v>
      </c>
    </row>
    <row r="246" spans="1:53" ht="24.75" hidden="1">
      <c r="A246" s="255"/>
      <c r="B246" s="73" t="str">
        <f t="shared" si="126"/>
        <v>13550005600565182</v>
      </c>
      <c r="C246" s="385">
        <v>2023</v>
      </c>
      <c r="D246" s="385">
        <v>20</v>
      </c>
      <c r="E246" s="385">
        <v>1</v>
      </c>
      <c r="F246" s="385">
        <v>3</v>
      </c>
      <c r="G246" s="385">
        <v>5</v>
      </c>
      <c r="H246" s="385">
        <v>5000</v>
      </c>
      <c r="I246" s="385">
        <v>5600</v>
      </c>
      <c r="J246" s="385">
        <v>565</v>
      </c>
      <c r="K246" s="386">
        <v>18</v>
      </c>
      <c r="L246" s="386">
        <v>2</v>
      </c>
      <c r="M246" s="408" t="s">
        <v>233</v>
      </c>
      <c r="N246" s="388">
        <f>IFERROR(VLOOKUP($B246,[5]OAX!$B$51:$S$1085,13,0),0)</f>
        <v>0</v>
      </c>
      <c r="O246" s="388">
        <f>IFERROR(VLOOKUP($B246,[5]OAX!$B$51:$S$1085,14,0),0)</f>
        <v>0</v>
      </c>
      <c r="P246" s="388">
        <f t="shared" si="176"/>
        <v>0</v>
      </c>
      <c r="Q246" s="409" t="s">
        <v>234</v>
      </c>
      <c r="R246" s="390">
        <f>IFERROR(VLOOKUP($B246,[5]OAX!$B$51:$S$1085,17,0),0)</f>
        <v>0</v>
      </c>
      <c r="S246" s="390">
        <f>IFERROR(VLOOKUP($B246,[5]OAX!$B$51:$S$1085,18,0),0)</f>
        <v>0</v>
      </c>
      <c r="T246" s="388">
        <v>0</v>
      </c>
      <c r="U246" s="388">
        <v>0</v>
      </c>
      <c r="V246" s="388">
        <v>0</v>
      </c>
      <c r="W246" s="388">
        <v>0</v>
      </c>
      <c r="X246" s="388">
        <v>0</v>
      </c>
      <c r="Y246" s="388">
        <v>0</v>
      </c>
      <c r="Z246" s="388">
        <v>0</v>
      </c>
      <c r="AA246" s="388">
        <v>0</v>
      </c>
      <c r="AB246" s="388">
        <f t="shared" si="199"/>
        <v>0</v>
      </c>
      <c r="AC246" s="388">
        <f t="shared" si="199"/>
        <v>0</v>
      </c>
      <c r="AD246" s="388">
        <f t="shared" si="202"/>
        <v>0</v>
      </c>
      <c r="AE246" s="388">
        <v>0</v>
      </c>
      <c r="AF246" s="388">
        <v>0</v>
      </c>
      <c r="AG246" s="388">
        <f t="shared" si="203"/>
        <v>0</v>
      </c>
      <c r="AH246" s="388">
        <v>0</v>
      </c>
      <c r="AI246" s="388">
        <v>0</v>
      </c>
      <c r="AJ246" s="388">
        <f t="shared" si="204"/>
        <v>0</v>
      </c>
      <c r="AK246" s="388">
        <v>0</v>
      </c>
      <c r="AL246" s="388">
        <v>0</v>
      </c>
      <c r="AM246" s="388">
        <f t="shared" si="205"/>
        <v>0</v>
      </c>
      <c r="AN246" s="388">
        <v>0</v>
      </c>
      <c r="AO246" s="388">
        <v>0</v>
      </c>
      <c r="AP246" s="388">
        <f t="shared" si="206"/>
        <v>0</v>
      </c>
      <c r="AQ246" s="388">
        <f t="shared" si="200"/>
        <v>0</v>
      </c>
      <c r="AR246" s="388">
        <f t="shared" si="200"/>
        <v>0</v>
      </c>
      <c r="AS246" s="388">
        <f t="shared" si="207"/>
        <v>0</v>
      </c>
      <c r="AT246" s="388">
        <f t="shared" si="201"/>
        <v>0</v>
      </c>
      <c r="AU246" s="388">
        <f t="shared" si="201"/>
        <v>0</v>
      </c>
      <c r="AV246" s="388">
        <v>0</v>
      </c>
      <c r="AW246" s="388">
        <v>0</v>
      </c>
      <c r="AX246" s="388">
        <v>0</v>
      </c>
      <c r="AY246" s="388">
        <v>0</v>
      </c>
      <c r="AZ246" s="388">
        <f t="shared" si="175"/>
        <v>0</v>
      </c>
      <c r="BA246" s="388">
        <f t="shared" si="175"/>
        <v>0</v>
      </c>
    </row>
    <row r="247" spans="1:53" ht="24.75" hidden="1">
      <c r="A247" s="256"/>
      <c r="B247" s="73" t="str">
        <f t="shared" si="126"/>
        <v>13550005600565192</v>
      </c>
      <c r="C247" s="385">
        <v>2023</v>
      </c>
      <c r="D247" s="385">
        <v>20</v>
      </c>
      <c r="E247" s="385">
        <v>1</v>
      </c>
      <c r="F247" s="385">
        <v>3</v>
      </c>
      <c r="G247" s="385">
        <v>5</v>
      </c>
      <c r="H247" s="385">
        <v>5000</v>
      </c>
      <c r="I247" s="385">
        <v>5600</v>
      </c>
      <c r="J247" s="385">
        <v>565</v>
      </c>
      <c r="K247" s="386">
        <v>19</v>
      </c>
      <c r="L247" s="386">
        <v>2</v>
      </c>
      <c r="M247" s="408" t="s">
        <v>235</v>
      </c>
      <c r="N247" s="388">
        <f>IFERROR(VLOOKUP($B247,[5]OAX!$B$51:$S$1085,13,0),0)</f>
        <v>0</v>
      </c>
      <c r="O247" s="388">
        <f>IFERROR(VLOOKUP($B247,[5]OAX!$B$51:$S$1085,14,0),0)</f>
        <v>0</v>
      </c>
      <c r="P247" s="388">
        <f t="shared" si="176"/>
        <v>0</v>
      </c>
      <c r="Q247" s="409" t="s">
        <v>234</v>
      </c>
      <c r="R247" s="390">
        <f>IFERROR(VLOOKUP($B247,[5]OAX!$B$51:$S$1085,17,0),0)</f>
        <v>0</v>
      </c>
      <c r="S247" s="390">
        <f>IFERROR(VLOOKUP($B247,[5]OAX!$B$51:$S$1085,18,0),0)</f>
        <v>0</v>
      </c>
      <c r="T247" s="388">
        <v>0</v>
      </c>
      <c r="U247" s="388">
        <v>0</v>
      </c>
      <c r="V247" s="388">
        <v>0</v>
      </c>
      <c r="W247" s="388">
        <v>0</v>
      </c>
      <c r="X247" s="388">
        <v>0</v>
      </c>
      <c r="Y247" s="388">
        <v>0</v>
      </c>
      <c r="Z247" s="388">
        <v>0</v>
      </c>
      <c r="AA247" s="388">
        <v>0</v>
      </c>
      <c r="AB247" s="388">
        <f t="shared" si="199"/>
        <v>0</v>
      </c>
      <c r="AC247" s="388">
        <f t="shared" si="199"/>
        <v>0</v>
      </c>
      <c r="AD247" s="388">
        <f t="shared" si="202"/>
        <v>0</v>
      </c>
      <c r="AE247" s="388">
        <v>0</v>
      </c>
      <c r="AF247" s="388">
        <v>0</v>
      </c>
      <c r="AG247" s="388">
        <f t="shared" si="203"/>
        <v>0</v>
      </c>
      <c r="AH247" s="388">
        <v>0</v>
      </c>
      <c r="AI247" s="388">
        <v>0</v>
      </c>
      <c r="AJ247" s="388">
        <f t="shared" si="204"/>
        <v>0</v>
      </c>
      <c r="AK247" s="388">
        <v>0</v>
      </c>
      <c r="AL247" s="388">
        <v>0</v>
      </c>
      <c r="AM247" s="388">
        <f t="shared" si="205"/>
        <v>0</v>
      </c>
      <c r="AN247" s="388">
        <v>0</v>
      </c>
      <c r="AO247" s="388">
        <v>0</v>
      </c>
      <c r="AP247" s="388">
        <f t="shared" si="206"/>
        <v>0</v>
      </c>
      <c r="AQ247" s="388">
        <f t="shared" si="200"/>
        <v>0</v>
      </c>
      <c r="AR247" s="388">
        <f t="shared" si="200"/>
        <v>0</v>
      </c>
      <c r="AS247" s="388">
        <f t="shared" si="207"/>
        <v>0</v>
      </c>
      <c r="AT247" s="388">
        <f t="shared" si="201"/>
        <v>0</v>
      </c>
      <c r="AU247" s="388">
        <f t="shared" si="201"/>
        <v>0</v>
      </c>
      <c r="AV247" s="388">
        <v>0</v>
      </c>
      <c r="AW247" s="388">
        <v>0</v>
      </c>
      <c r="AX247" s="388">
        <v>0</v>
      </c>
      <c r="AY247" s="388">
        <v>0</v>
      </c>
      <c r="AZ247" s="388">
        <f t="shared" si="175"/>
        <v>0</v>
      </c>
      <c r="BA247" s="388">
        <f t="shared" si="175"/>
        <v>0</v>
      </c>
    </row>
    <row r="248" spans="1:53" ht="48" hidden="1">
      <c r="A248" s="255"/>
      <c r="B248" s="73" t="str">
        <f t="shared" si="126"/>
        <v>135500056005662</v>
      </c>
      <c r="C248" s="404">
        <v>2023</v>
      </c>
      <c r="D248" s="404">
        <v>20</v>
      </c>
      <c r="E248" s="404">
        <v>1</v>
      </c>
      <c r="F248" s="404">
        <v>3</v>
      </c>
      <c r="G248" s="404">
        <v>5</v>
      </c>
      <c r="H248" s="404">
        <v>5000</v>
      </c>
      <c r="I248" s="404">
        <v>5600</v>
      </c>
      <c r="J248" s="404">
        <v>566</v>
      </c>
      <c r="K248" s="404"/>
      <c r="L248" s="404">
        <v>2</v>
      </c>
      <c r="M248" s="381" t="s">
        <v>236</v>
      </c>
      <c r="N248" s="382">
        <f>+N249</f>
        <v>0</v>
      </c>
      <c r="O248" s="382">
        <f>+O249</f>
        <v>0</v>
      </c>
      <c r="P248" s="382">
        <f t="shared" si="176"/>
        <v>0</v>
      </c>
      <c r="Q248" s="383"/>
      <c r="R248" s="384"/>
      <c r="S248" s="384"/>
      <c r="T248" s="382">
        <f>+T249</f>
        <v>0</v>
      </c>
      <c r="U248" s="382">
        <f t="shared" ref="U248:AC248" si="208">+U249</f>
        <v>0</v>
      </c>
      <c r="V248" s="382">
        <f t="shared" si="208"/>
        <v>0</v>
      </c>
      <c r="W248" s="382">
        <f t="shared" si="208"/>
        <v>0</v>
      </c>
      <c r="X248" s="382">
        <f t="shared" si="208"/>
        <v>0</v>
      </c>
      <c r="Y248" s="382">
        <f t="shared" si="208"/>
        <v>0</v>
      </c>
      <c r="Z248" s="382">
        <f t="shared" si="208"/>
        <v>0</v>
      </c>
      <c r="AA248" s="382">
        <f t="shared" si="208"/>
        <v>0</v>
      </c>
      <c r="AB248" s="382">
        <f t="shared" si="208"/>
        <v>0</v>
      </c>
      <c r="AC248" s="382">
        <f t="shared" si="208"/>
        <v>0</v>
      </c>
      <c r="AD248" s="382">
        <f t="shared" si="202"/>
        <v>0</v>
      </c>
      <c r="AE248" s="382">
        <f>+AE249</f>
        <v>0</v>
      </c>
      <c r="AF248" s="382">
        <f>+AF249</f>
        <v>0</v>
      </c>
      <c r="AG248" s="382">
        <f t="shared" si="203"/>
        <v>0</v>
      </c>
      <c r="AH248" s="382">
        <f>+AH249</f>
        <v>0</v>
      </c>
      <c r="AI248" s="382">
        <f>+AI249</f>
        <v>0</v>
      </c>
      <c r="AJ248" s="382">
        <f t="shared" si="204"/>
        <v>0</v>
      </c>
      <c r="AK248" s="382">
        <f>+AK249</f>
        <v>0</v>
      </c>
      <c r="AL248" s="382">
        <f>+AL249</f>
        <v>0</v>
      </c>
      <c r="AM248" s="382">
        <f t="shared" si="205"/>
        <v>0</v>
      </c>
      <c r="AN248" s="382">
        <f>+AN249</f>
        <v>0</v>
      </c>
      <c r="AO248" s="382">
        <f>+AO249</f>
        <v>0</v>
      </c>
      <c r="AP248" s="382">
        <f t="shared" si="206"/>
        <v>0</v>
      </c>
      <c r="AQ248" s="382">
        <f>+AQ249</f>
        <v>0</v>
      </c>
      <c r="AR248" s="382">
        <f>+AR249</f>
        <v>0</v>
      </c>
      <c r="AS248" s="382">
        <f t="shared" si="207"/>
        <v>0</v>
      </c>
      <c r="AT248" s="382"/>
      <c r="AU248" s="382"/>
      <c r="AV248" s="382"/>
      <c r="AW248" s="382"/>
      <c r="AX248" s="382"/>
      <c r="AY248" s="382"/>
      <c r="AZ248" s="382"/>
      <c r="BA248" s="382"/>
    </row>
    <row r="249" spans="1:53" ht="24.75" hidden="1">
      <c r="A249" s="255"/>
      <c r="B249" s="73" t="str">
        <f t="shared" si="126"/>
        <v>1355000560056612</v>
      </c>
      <c r="C249" s="385">
        <v>2023</v>
      </c>
      <c r="D249" s="385">
        <v>20</v>
      </c>
      <c r="E249" s="385">
        <v>1</v>
      </c>
      <c r="F249" s="385">
        <v>3</v>
      </c>
      <c r="G249" s="385">
        <v>5</v>
      </c>
      <c r="H249" s="385">
        <v>5000</v>
      </c>
      <c r="I249" s="385">
        <v>5600</v>
      </c>
      <c r="J249" s="385">
        <v>566</v>
      </c>
      <c r="K249" s="386">
        <v>1</v>
      </c>
      <c r="L249" s="386">
        <v>2</v>
      </c>
      <c r="M249" s="408" t="s">
        <v>237</v>
      </c>
      <c r="N249" s="388">
        <f>IFERROR(VLOOKUP($B249,[5]OAX!$B$51:$S$1085,13,0),0)</f>
        <v>0</v>
      </c>
      <c r="O249" s="388">
        <f>IFERROR(VLOOKUP($B249,[5]OAX!$B$51:$S$1085,14,0),0)</f>
        <v>0</v>
      </c>
      <c r="P249" s="388">
        <f t="shared" si="176"/>
        <v>0</v>
      </c>
      <c r="Q249" s="409" t="s">
        <v>59</v>
      </c>
      <c r="R249" s="390">
        <f>IFERROR(VLOOKUP($B249,[5]OAX!$B$51:$S$1085,17,0),0)</f>
        <v>0</v>
      </c>
      <c r="S249" s="390">
        <f>IFERROR(VLOOKUP($B249,[5]OAX!$B$51:$S$1085,18,0),0)</f>
        <v>0</v>
      </c>
      <c r="T249" s="388">
        <v>0</v>
      </c>
      <c r="U249" s="388">
        <v>0</v>
      </c>
      <c r="V249" s="388">
        <v>0</v>
      </c>
      <c r="W249" s="388">
        <v>0</v>
      </c>
      <c r="X249" s="388">
        <v>0</v>
      </c>
      <c r="Y249" s="388">
        <v>0</v>
      </c>
      <c r="Z249" s="388">
        <v>0</v>
      </c>
      <c r="AA249" s="388">
        <v>0</v>
      </c>
      <c r="AB249" s="388">
        <f>N249+T249-X249</f>
        <v>0</v>
      </c>
      <c r="AC249" s="388">
        <f>O249+U249-Y249</f>
        <v>0</v>
      </c>
      <c r="AD249" s="388">
        <f t="shared" si="202"/>
        <v>0</v>
      </c>
      <c r="AE249" s="388">
        <v>0</v>
      </c>
      <c r="AF249" s="388">
        <v>0</v>
      </c>
      <c r="AG249" s="388">
        <f t="shared" si="203"/>
        <v>0</v>
      </c>
      <c r="AH249" s="388">
        <v>0</v>
      </c>
      <c r="AI249" s="388">
        <v>0</v>
      </c>
      <c r="AJ249" s="388">
        <f t="shared" si="204"/>
        <v>0</v>
      </c>
      <c r="AK249" s="388">
        <v>0</v>
      </c>
      <c r="AL249" s="388">
        <v>0</v>
      </c>
      <c r="AM249" s="388">
        <f t="shared" si="205"/>
        <v>0</v>
      </c>
      <c r="AN249" s="388">
        <v>0</v>
      </c>
      <c r="AO249" s="388">
        <v>0</v>
      </c>
      <c r="AP249" s="388">
        <f t="shared" si="206"/>
        <v>0</v>
      </c>
      <c r="AQ249" s="388">
        <f>AB249-AE249--AH249-AK249-AN249</f>
        <v>0</v>
      </c>
      <c r="AR249" s="388">
        <f>AC249-AF249--AI249-AL249-AO249</f>
        <v>0</v>
      </c>
      <c r="AS249" s="388">
        <f t="shared" si="207"/>
        <v>0</v>
      </c>
      <c r="AT249" s="388">
        <f>R249+V249-Z249</f>
        <v>0</v>
      </c>
      <c r="AU249" s="388">
        <f>S249+W249-AA249</f>
        <v>0</v>
      </c>
      <c r="AV249" s="388">
        <v>0</v>
      </c>
      <c r="AW249" s="388">
        <v>0</v>
      </c>
      <c r="AX249" s="388">
        <v>0</v>
      </c>
      <c r="AY249" s="388">
        <v>0</v>
      </c>
      <c r="AZ249" s="388">
        <f t="shared" si="175"/>
        <v>0</v>
      </c>
      <c r="BA249" s="388">
        <f t="shared" si="175"/>
        <v>0</v>
      </c>
    </row>
    <row r="250" spans="1:53" ht="24.75" hidden="1">
      <c r="A250" s="255"/>
      <c r="B250" s="73" t="str">
        <f t="shared" si="126"/>
        <v>135500056005692</v>
      </c>
      <c r="C250" s="404">
        <v>2023</v>
      </c>
      <c r="D250" s="404">
        <v>20</v>
      </c>
      <c r="E250" s="404">
        <v>1</v>
      </c>
      <c r="F250" s="404">
        <v>3</v>
      </c>
      <c r="G250" s="404">
        <v>5</v>
      </c>
      <c r="H250" s="404">
        <v>5000</v>
      </c>
      <c r="I250" s="404">
        <v>5600</v>
      </c>
      <c r="J250" s="404">
        <v>569</v>
      </c>
      <c r="K250" s="404"/>
      <c r="L250" s="404">
        <v>2</v>
      </c>
      <c r="M250" s="381" t="s">
        <v>238</v>
      </c>
      <c r="N250" s="382">
        <f>+N251</f>
        <v>0</v>
      </c>
      <c r="O250" s="382">
        <f>+O251</f>
        <v>0</v>
      </c>
      <c r="P250" s="382">
        <f t="shared" si="176"/>
        <v>0</v>
      </c>
      <c r="Q250" s="383"/>
      <c r="R250" s="384"/>
      <c r="S250" s="384"/>
      <c r="T250" s="382">
        <f>+T251</f>
        <v>0</v>
      </c>
      <c r="U250" s="382">
        <f t="shared" ref="U250:AC250" si="209">+U251</f>
        <v>0</v>
      </c>
      <c r="V250" s="382">
        <f t="shared" si="209"/>
        <v>0</v>
      </c>
      <c r="W250" s="382">
        <f t="shared" si="209"/>
        <v>0</v>
      </c>
      <c r="X250" s="382">
        <f t="shared" si="209"/>
        <v>0</v>
      </c>
      <c r="Y250" s="382">
        <f t="shared" si="209"/>
        <v>0</v>
      </c>
      <c r="Z250" s="382">
        <f t="shared" si="209"/>
        <v>0</v>
      </c>
      <c r="AA250" s="382">
        <f t="shared" si="209"/>
        <v>0</v>
      </c>
      <c r="AB250" s="382">
        <f t="shared" si="209"/>
        <v>0</v>
      </c>
      <c r="AC250" s="382">
        <f t="shared" si="209"/>
        <v>0</v>
      </c>
      <c r="AD250" s="382">
        <f t="shared" si="202"/>
        <v>0</v>
      </c>
      <c r="AE250" s="382">
        <f>+AE251</f>
        <v>0</v>
      </c>
      <c r="AF250" s="382">
        <f>+AF251</f>
        <v>0</v>
      </c>
      <c r="AG250" s="382">
        <f t="shared" si="203"/>
        <v>0</v>
      </c>
      <c r="AH250" s="382">
        <f>+AH251</f>
        <v>0</v>
      </c>
      <c r="AI250" s="382">
        <f>+AI251</f>
        <v>0</v>
      </c>
      <c r="AJ250" s="382">
        <f t="shared" si="204"/>
        <v>0</v>
      </c>
      <c r="AK250" s="382">
        <f>+AK251</f>
        <v>0</v>
      </c>
      <c r="AL250" s="382">
        <f>+AL251</f>
        <v>0</v>
      </c>
      <c r="AM250" s="382">
        <f t="shared" si="205"/>
        <v>0</v>
      </c>
      <c r="AN250" s="382">
        <f>+AN251</f>
        <v>0</v>
      </c>
      <c r="AO250" s="382">
        <f>+AO251</f>
        <v>0</v>
      </c>
      <c r="AP250" s="382">
        <f t="shared" si="206"/>
        <v>0</v>
      </c>
      <c r="AQ250" s="382">
        <f>+AQ251</f>
        <v>0</v>
      </c>
      <c r="AR250" s="382">
        <f>+AR251</f>
        <v>0</v>
      </c>
      <c r="AS250" s="382">
        <f t="shared" si="207"/>
        <v>0</v>
      </c>
      <c r="AT250" s="382"/>
      <c r="AU250" s="382"/>
      <c r="AV250" s="382"/>
      <c r="AW250" s="382"/>
      <c r="AX250" s="382"/>
      <c r="AY250" s="382"/>
      <c r="AZ250" s="382"/>
      <c r="BA250" s="382"/>
    </row>
    <row r="251" spans="1:53" ht="24.75" hidden="1">
      <c r="A251" s="255"/>
      <c r="B251" s="73" t="str">
        <f t="shared" si="126"/>
        <v>1355000560056912</v>
      </c>
      <c r="C251" s="385">
        <v>2023</v>
      </c>
      <c r="D251" s="385">
        <v>20</v>
      </c>
      <c r="E251" s="385">
        <v>1</v>
      </c>
      <c r="F251" s="385">
        <v>3</v>
      </c>
      <c r="G251" s="385">
        <v>5</v>
      </c>
      <c r="H251" s="385">
        <v>5000</v>
      </c>
      <c r="I251" s="385">
        <v>5600</v>
      </c>
      <c r="J251" s="385">
        <v>569</v>
      </c>
      <c r="K251" s="386">
        <v>1</v>
      </c>
      <c r="L251" s="386">
        <v>2</v>
      </c>
      <c r="M251" s="408" t="s">
        <v>239</v>
      </c>
      <c r="N251" s="388">
        <f>IFERROR(VLOOKUP($B251,[5]OAX!$B$51:$S$1085,13,0),0)</f>
        <v>0</v>
      </c>
      <c r="O251" s="388">
        <f>IFERROR(VLOOKUP($B251,[5]OAX!$B$51:$S$1085,14,0),0)</f>
        <v>0</v>
      </c>
      <c r="P251" s="388">
        <f t="shared" si="176"/>
        <v>0</v>
      </c>
      <c r="Q251" s="409" t="s">
        <v>59</v>
      </c>
      <c r="R251" s="390">
        <f>IFERROR(VLOOKUP($B251,[5]OAX!$B$51:$S$1085,17,0),0)</f>
        <v>0</v>
      </c>
      <c r="S251" s="390">
        <f>IFERROR(VLOOKUP($B251,[5]OAX!$B$51:$S$1085,18,0),0)</f>
        <v>0</v>
      </c>
      <c r="T251" s="388">
        <v>0</v>
      </c>
      <c r="U251" s="388">
        <v>0</v>
      </c>
      <c r="V251" s="388">
        <v>0</v>
      </c>
      <c r="W251" s="388">
        <v>0</v>
      </c>
      <c r="X251" s="388">
        <v>0</v>
      </c>
      <c r="Y251" s="388">
        <v>0</v>
      </c>
      <c r="Z251" s="388">
        <v>0</v>
      </c>
      <c r="AA251" s="388">
        <v>0</v>
      </c>
      <c r="AB251" s="388">
        <f>N251+T251-X251</f>
        <v>0</v>
      </c>
      <c r="AC251" s="388">
        <f>O251+U251-Y251</f>
        <v>0</v>
      </c>
      <c r="AD251" s="388">
        <f t="shared" si="202"/>
        <v>0</v>
      </c>
      <c r="AE251" s="388">
        <v>0</v>
      </c>
      <c r="AF251" s="388">
        <v>0</v>
      </c>
      <c r="AG251" s="388">
        <f t="shared" si="203"/>
        <v>0</v>
      </c>
      <c r="AH251" s="388">
        <v>0</v>
      </c>
      <c r="AI251" s="388">
        <v>0</v>
      </c>
      <c r="AJ251" s="388">
        <f t="shared" si="204"/>
        <v>0</v>
      </c>
      <c r="AK251" s="388">
        <v>0</v>
      </c>
      <c r="AL251" s="388">
        <v>0</v>
      </c>
      <c r="AM251" s="388">
        <f t="shared" si="205"/>
        <v>0</v>
      </c>
      <c r="AN251" s="388">
        <v>0</v>
      </c>
      <c r="AO251" s="388">
        <v>0</v>
      </c>
      <c r="AP251" s="388">
        <f t="shared" si="206"/>
        <v>0</v>
      </c>
      <c r="AQ251" s="388">
        <f>AB251-AE251--AH251-AK251-AN251</f>
        <v>0</v>
      </c>
      <c r="AR251" s="388">
        <f>AC251-AF251--AI251-AL251-AO251</f>
        <v>0</v>
      </c>
      <c r="AS251" s="388">
        <f t="shared" si="207"/>
        <v>0</v>
      </c>
      <c r="AT251" s="388">
        <f>R251+V251-Z251</f>
        <v>0</v>
      </c>
      <c r="AU251" s="388">
        <f>S251+W251-AA251</f>
        <v>0</v>
      </c>
      <c r="AV251" s="388">
        <v>0</v>
      </c>
      <c r="AW251" s="388">
        <v>0</v>
      </c>
      <c r="AX251" s="388">
        <v>0</v>
      </c>
      <c r="AY251" s="388">
        <v>0</v>
      </c>
      <c r="AZ251" s="388">
        <f t="shared" ref="AZ251:BA314" si="210">AT251-AV251-AX251</f>
        <v>0</v>
      </c>
      <c r="BA251" s="388">
        <f t="shared" si="210"/>
        <v>0</v>
      </c>
    </row>
    <row r="252" spans="1:53" ht="24.75" hidden="1">
      <c r="A252" s="255"/>
      <c r="B252" s="73" t="str">
        <f t="shared" si="126"/>
        <v>135500059002</v>
      </c>
      <c r="C252" s="401">
        <v>2023</v>
      </c>
      <c r="D252" s="401">
        <v>20</v>
      </c>
      <c r="E252" s="401">
        <v>1</v>
      </c>
      <c r="F252" s="401">
        <v>3</v>
      </c>
      <c r="G252" s="401">
        <v>5</v>
      </c>
      <c r="H252" s="401">
        <v>5000</v>
      </c>
      <c r="I252" s="401">
        <v>5900</v>
      </c>
      <c r="J252" s="401"/>
      <c r="K252" s="401"/>
      <c r="L252" s="401">
        <v>2</v>
      </c>
      <c r="M252" s="375" t="s">
        <v>240</v>
      </c>
      <c r="N252" s="376">
        <f>+N253</f>
        <v>0</v>
      </c>
      <c r="O252" s="376">
        <f>+O253</f>
        <v>0</v>
      </c>
      <c r="P252" s="376">
        <f t="shared" si="176"/>
        <v>0</v>
      </c>
      <c r="Q252" s="377"/>
      <c r="R252" s="378"/>
      <c r="S252" s="378"/>
      <c r="T252" s="376">
        <f>+T253</f>
        <v>0</v>
      </c>
      <c r="U252" s="376">
        <f t="shared" ref="U252:AC252" si="211">+U253</f>
        <v>0</v>
      </c>
      <c r="V252" s="376">
        <f t="shared" si="211"/>
        <v>0</v>
      </c>
      <c r="W252" s="376">
        <f t="shared" si="211"/>
        <v>0</v>
      </c>
      <c r="X252" s="376">
        <f t="shared" si="211"/>
        <v>0</v>
      </c>
      <c r="Y252" s="376">
        <f t="shared" si="211"/>
        <v>0</v>
      </c>
      <c r="Z252" s="376">
        <f t="shared" si="211"/>
        <v>0</v>
      </c>
      <c r="AA252" s="376">
        <f t="shared" si="211"/>
        <v>0</v>
      </c>
      <c r="AB252" s="376">
        <f t="shared" si="211"/>
        <v>0</v>
      </c>
      <c r="AC252" s="376">
        <f t="shared" si="211"/>
        <v>0</v>
      </c>
      <c r="AD252" s="376">
        <f t="shared" si="202"/>
        <v>0</v>
      </c>
      <c r="AE252" s="376">
        <f>+AE253</f>
        <v>0</v>
      </c>
      <c r="AF252" s="376">
        <f>+AF253</f>
        <v>0</v>
      </c>
      <c r="AG252" s="376">
        <f t="shared" si="203"/>
        <v>0</v>
      </c>
      <c r="AH252" s="376">
        <f>+AH253</f>
        <v>0</v>
      </c>
      <c r="AI252" s="376">
        <f>+AI253</f>
        <v>0</v>
      </c>
      <c r="AJ252" s="376">
        <f t="shared" si="204"/>
        <v>0</v>
      </c>
      <c r="AK252" s="376">
        <f>+AK253</f>
        <v>0</v>
      </c>
      <c r="AL252" s="376">
        <f>+AL253</f>
        <v>0</v>
      </c>
      <c r="AM252" s="376">
        <f t="shared" si="205"/>
        <v>0</v>
      </c>
      <c r="AN252" s="376">
        <f>+AN253</f>
        <v>0</v>
      </c>
      <c r="AO252" s="376">
        <f>+AO253</f>
        <v>0</v>
      </c>
      <c r="AP252" s="376">
        <f t="shared" si="206"/>
        <v>0</v>
      </c>
      <c r="AQ252" s="376">
        <f>+AQ253</f>
        <v>0</v>
      </c>
      <c r="AR252" s="376">
        <f>+AR253</f>
        <v>0</v>
      </c>
      <c r="AS252" s="376">
        <f t="shared" si="207"/>
        <v>0</v>
      </c>
      <c r="AT252" s="376"/>
      <c r="AU252" s="376"/>
      <c r="AV252" s="376"/>
      <c r="AW252" s="376"/>
      <c r="AX252" s="376"/>
      <c r="AY252" s="376"/>
      <c r="AZ252" s="376"/>
      <c r="BA252" s="376"/>
    </row>
    <row r="253" spans="1:53" ht="24.75" hidden="1">
      <c r="A253" s="255"/>
      <c r="B253" s="73" t="str">
        <f t="shared" si="126"/>
        <v>135500059005912</v>
      </c>
      <c r="C253" s="404">
        <v>2023</v>
      </c>
      <c r="D253" s="404">
        <v>20</v>
      </c>
      <c r="E253" s="404">
        <v>1</v>
      </c>
      <c r="F253" s="404">
        <v>3</v>
      </c>
      <c r="G253" s="404">
        <v>5</v>
      </c>
      <c r="H253" s="404">
        <v>5000</v>
      </c>
      <c r="I253" s="404">
        <v>5900</v>
      </c>
      <c r="J253" s="404">
        <v>591</v>
      </c>
      <c r="K253" s="404"/>
      <c r="L253" s="404">
        <v>2</v>
      </c>
      <c r="M253" s="381" t="s">
        <v>241</v>
      </c>
      <c r="N253" s="382">
        <f>SUM(N254:N264)</f>
        <v>0</v>
      </c>
      <c r="O253" s="382">
        <f>SUM(O254:O264)</f>
        <v>0</v>
      </c>
      <c r="P253" s="382">
        <f t="shared" si="176"/>
        <v>0</v>
      </c>
      <c r="Q253" s="383"/>
      <c r="R253" s="384"/>
      <c r="S253" s="384"/>
      <c r="T253" s="382">
        <f>SUM(T254:T264)</f>
        <v>0</v>
      </c>
      <c r="U253" s="382">
        <f t="shared" ref="U253:AC253" si="212">SUM(U254:U264)</f>
        <v>0</v>
      </c>
      <c r="V253" s="382">
        <f t="shared" si="212"/>
        <v>0</v>
      </c>
      <c r="W253" s="382">
        <f t="shared" si="212"/>
        <v>0</v>
      </c>
      <c r="X253" s="382">
        <f t="shared" si="212"/>
        <v>0</v>
      </c>
      <c r="Y253" s="382">
        <f t="shared" si="212"/>
        <v>0</v>
      </c>
      <c r="Z253" s="382">
        <f t="shared" si="212"/>
        <v>0</v>
      </c>
      <c r="AA253" s="382">
        <f t="shared" si="212"/>
        <v>0</v>
      </c>
      <c r="AB253" s="382">
        <f t="shared" si="212"/>
        <v>0</v>
      </c>
      <c r="AC253" s="382">
        <f t="shared" si="212"/>
        <v>0</v>
      </c>
      <c r="AD253" s="382">
        <f t="shared" si="202"/>
        <v>0</v>
      </c>
      <c r="AE253" s="382">
        <f>SUM(AE254:AE264)</f>
        <v>0</v>
      </c>
      <c r="AF253" s="382">
        <f>SUM(AF254:AF264)</f>
        <v>0</v>
      </c>
      <c r="AG253" s="382">
        <f t="shared" si="203"/>
        <v>0</v>
      </c>
      <c r="AH253" s="382">
        <f>SUM(AH254:AH264)</f>
        <v>0</v>
      </c>
      <c r="AI253" s="382">
        <f>SUM(AI254:AI264)</f>
        <v>0</v>
      </c>
      <c r="AJ253" s="382">
        <f t="shared" si="204"/>
        <v>0</v>
      </c>
      <c r="AK253" s="382">
        <f>SUM(AK254:AK264)</f>
        <v>0</v>
      </c>
      <c r="AL253" s="382">
        <f>SUM(AL254:AL264)</f>
        <v>0</v>
      </c>
      <c r="AM253" s="382">
        <f t="shared" si="205"/>
        <v>0</v>
      </c>
      <c r="AN253" s="382">
        <f>SUM(AN254:AN264)</f>
        <v>0</v>
      </c>
      <c r="AO253" s="382">
        <f>SUM(AO254:AO264)</f>
        <v>0</v>
      </c>
      <c r="AP253" s="382">
        <f t="shared" si="206"/>
        <v>0</v>
      </c>
      <c r="AQ253" s="382">
        <f>SUM(AQ254:AQ264)</f>
        <v>0</v>
      </c>
      <c r="AR253" s="382">
        <f>SUM(AR254:AR264)</f>
        <v>0</v>
      </c>
      <c r="AS253" s="382">
        <f t="shared" si="207"/>
        <v>0</v>
      </c>
      <c r="AT253" s="382"/>
      <c r="AU253" s="382"/>
      <c r="AV253" s="382"/>
      <c r="AW253" s="382"/>
      <c r="AX253" s="382"/>
      <c r="AY253" s="382"/>
      <c r="AZ253" s="382"/>
      <c r="BA253" s="382"/>
    </row>
    <row r="254" spans="1:53" ht="24.75" hidden="1">
      <c r="A254" s="255"/>
      <c r="B254" s="73" t="str">
        <f t="shared" si="126"/>
        <v>1355000590059112</v>
      </c>
      <c r="C254" s="385">
        <v>2023</v>
      </c>
      <c r="D254" s="385">
        <v>20</v>
      </c>
      <c r="E254" s="385">
        <v>1</v>
      </c>
      <c r="F254" s="385">
        <v>3</v>
      </c>
      <c r="G254" s="385">
        <v>5</v>
      </c>
      <c r="H254" s="385">
        <v>5000</v>
      </c>
      <c r="I254" s="424">
        <v>5900</v>
      </c>
      <c r="J254" s="424">
        <v>591</v>
      </c>
      <c r="K254" s="386">
        <v>1</v>
      </c>
      <c r="L254" s="386">
        <v>2</v>
      </c>
      <c r="M254" s="408" t="s">
        <v>242</v>
      </c>
      <c r="N254" s="388">
        <f>IFERROR(VLOOKUP($B254,[5]OAX!$B$51:$S$1085,13,0),0)</f>
        <v>0</v>
      </c>
      <c r="O254" s="388">
        <f>IFERROR(VLOOKUP($B254,[5]OAX!$B$51:$S$1085,14,0),0)</f>
        <v>0</v>
      </c>
      <c r="P254" s="388">
        <f t="shared" si="176"/>
        <v>0</v>
      </c>
      <c r="Q254" s="409" t="s">
        <v>243</v>
      </c>
      <c r="R254" s="390">
        <f>IFERROR(VLOOKUP($B254,[5]OAX!$B$51:$S$1085,17,0),0)</f>
        <v>0</v>
      </c>
      <c r="S254" s="390">
        <f>IFERROR(VLOOKUP($B254,[5]OAX!$B$51:$S$1085,18,0),0)</f>
        <v>0</v>
      </c>
      <c r="T254" s="388">
        <v>0</v>
      </c>
      <c r="U254" s="388">
        <v>0</v>
      </c>
      <c r="V254" s="388">
        <v>0</v>
      </c>
      <c r="W254" s="388">
        <v>0</v>
      </c>
      <c r="X254" s="388">
        <v>0</v>
      </c>
      <c r="Y254" s="388">
        <v>0</v>
      </c>
      <c r="Z254" s="388">
        <v>0</v>
      </c>
      <c r="AA254" s="388">
        <v>0</v>
      </c>
      <c r="AB254" s="388">
        <f t="shared" ref="AB254:AC264" si="213">N254+T254-X254</f>
        <v>0</v>
      </c>
      <c r="AC254" s="388">
        <f t="shared" si="213"/>
        <v>0</v>
      </c>
      <c r="AD254" s="388">
        <f t="shared" si="202"/>
        <v>0</v>
      </c>
      <c r="AE254" s="388">
        <v>0</v>
      </c>
      <c r="AF254" s="388">
        <v>0</v>
      </c>
      <c r="AG254" s="388">
        <f t="shared" si="203"/>
        <v>0</v>
      </c>
      <c r="AH254" s="388">
        <v>0</v>
      </c>
      <c r="AI254" s="388">
        <v>0</v>
      </c>
      <c r="AJ254" s="388">
        <f t="shared" si="204"/>
        <v>0</v>
      </c>
      <c r="AK254" s="388">
        <v>0</v>
      </c>
      <c r="AL254" s="388">
        <v>0</v>
      </c>
      <c r="AM254" s="388">
        <f t="shared" si="205"/>
        <v>0</v>
      </c>
      <c r="AN254" s="388">
        <v>0</v>
      </c>
      <c r="AO254" s="388">
        <v>0</v>
      </c>
      <c r="AP254" s="388">
        <f t="shared" si="206"/>
        <v>0</v>
      </c>
      <c r="AQ254" s="388">
        <f t="shared" ref="AQ254:AR264" si="214">AB254-AE254--AH254-AK254-AN254</f>
        <v>0</v>
      </c>
      <c r="AR254" s="388">
        <f t="shared" si="214"/>
        <v>0</v>
      </c>
      <c r="AS254" s="388">
        <f t="shared" si="207"/>
        <v>0</v>
      </c>
      <c r="AT254" s="388">
        <f t="shared" ref="AT254:AU264" si="215">R254+V254-Z254</f>
        <v>0</v>
      </c>
      <c r="AU254" s="388">
        <f t="shared" si="215"/>
        <v>0</v>
      </c>
      <c r="AV254" s="388">
        <v>0</v>
      </c>
      <c r="AW254" s="388">
        <v>0</v>
      </c>
      <c r="AX254" s="388">
        <v>0</v>
      </c>
      <c r="AY254" s="388">
        <v>0</v>
      </c>
      <c r="AZ254" s="388">
        <f t="shared" si="210"/>
        <v>0</v>
      </c>
      <c r="BA254" s="388">
        <f t="shared" si="210"/>
        <v>0</v>
      </c>
    </row>
    <row r="255" spans="1:53" ht="24.75" hidden="1">
      <c r="A255" s="255"/>
      <c r="B255" s="73" t="str">
        <f t="shared" si="126"/>
        <v>1355000590059122</v>
      </c>
      <c r="C255" s="385">
        <v>2023</v>
      </c>
      <c r="D255" s="385">
        <v>20</v>
      </c>
      <c r="E255" s="385">
        <v>1</v>
      </c>
      <c r="F255" s="385">
        <v>3</v>
      </c>
      <c r="G255" s="385">
        <v>5</v>
      </c>
      <c r="H255" s="385">
        <v>5000</v>
      </c>
      <c r="I255" s="424">
        <v>5900</v>
      </c>
      <c r="J255" s="424">
        <v>591</v>
      </c>
      <c r="K255" s="386">
        <v>2</v>
      </c>
      <c r="L255" s="386">
        <v>2</v>
      </c>
      <c r="M255" s="408" t="s">
        <v>244</v>
      </c>
      <c r="N255" s="388">
        <f>IFERROR(VLOOKUP($B255,[5]OAX!$B$51:$S$1085,13,0),0)</f>
        <v>0</v>
      </c>
      <c r="O255" s="388">
        <f>IFERROR(VLOOKUP($B255,[5]OAX!$B$51:$S$1085,14,0),0)</f>
        <v>0</v>
      </c>
      <c r="P255" s="388">
        <f t="shared" si="176"/>
        <v>0</v>
      </c>
      <c r="Q255" s="167" t="s">
        <v>243</v>
      </c>
      <c r="R255" s="390">
        <f>IFERROR(VLOOKUP($B255,[5]OAX!$B$51:$S$1085,17,0),0)</f>
        <v>0</v>
      </c>
      <c r="S255" s="390">
        <f>IFERROR(VLOOKUP($B255,[5]OAX!$B$51:$S$1085,18,0),0)</f>
        <v>0</v>
      </c>
      <c r="T255" s="388">
        <v>0</v>
      </c>
      <c r="U255" s="388">
        <v>0</v>
      </c>
      <c r="V255" s="388">
        <v>0</v>
      </c>
      <c r="W255" s="388">
        <v>0</v>
      </c>
      <c r="X255" s="388">
        <v>0</v>
      </c>
      <c r="Y255" s="388">
        <v>0</v>
      </c>
      <c r="Z255" s="388">
        <v>0</v>
      </c>
      <c r="AA255" s="388">
        <v>0</v>
      </c>
      <c r="AB255" s="388">
        <f t="shared" si="213"/>
        <v>0</v>
      </c>
      <c r="AC255" s="388">
        <f t="shared" si="213"/>
        <v>0</v>
      </c>
      <c r="AD255" s="388">
        <f t="shared" si="202"/>
        <v>0</v>
      </c>
      <c r="AE255" s="388">
        <v>0</v>
      </c>
      <c r="AF255" s="388">
        <v>0</v>
      </c>
      <c r="AG255" s="388">
        <f t="shared" si="203"/>
        <v>0</v>
      </c>
      <c r="AH255" s="388">
        <v>0</v>
      </c>
      <c r="AI255" s="388">
        <v>0</v>
      </c>
      <c r="AJ255" s="388">
        <f t="shared" si="204"/>
        <v>0</v>
      </c>
      <c r="AK255" s="388">
        <v>0</v>
      </c>
      <c r="AL255" s="388">
        <v>0</v>
      </c>
      <c r="AM255" s="388">
        <f t="shared" si="205"/>
        <v>0</v>
      </c>
      <c r="AN255" s="388">
        <v>0</v>
      </c>
      <c r="AO255" s="388">
        <v>0</v>
      </c>
      <c r="AP255" s="388">
        <f t="shared" si="206"/>
        <v>0</v>
      </c>
      <c r="AQ255" s="388">
        <f t="shared" si="214"/>
        <v>0</v>
      </c>
      <c r="AR255" s="388">
        <f t="shared" si="214"/>
        <v>0</v>
      </c>
      <c r="AS255" s="388">
        <f t="shared" si="207"/>
        <v>0</v>
      </c>
      <c r="AT255" s="388">
        <f t="shared" si="215"/>
        <v>0</v>
      </c>
      <c r="AU255" s="388">
        <f t="shared" si="215"/>
        <v>0</v>
      </c>
      <c r="AV255" s="388">
        <v>0</v>
      </c>
      <c r="AW255" s="388">
        <v>0</v>
      </c>
      <c r="AX255" s="388">
        <v>0</v>
      </c>
      <c r="AY255" s="388">
        <v>0</v>
      </c>
      <c r="AZ255" s="388">
        <f t="shared" si="210"/>
        <v>0</v>
      </c>
      <c r="BA255" s="388">
        <f t="shared" si="210"/>
        <v>0</v>
      </c>
    </row>
    <row r="256" spans="1:53" ht="46.5" hidden="1">
      <c r="A256" s="255"/>
      <c r="B256" s="73" t="str">
        <f t="shared" si="126"/>
        <v>1355000590059132</v>
      </c>
      <c r="C256" s="385">
        <v>2023</v>
      </c>
      <c r="D256" s="385">
        <v>20</v>
      </c>
      <c r="E256" s="385">
        <v>1</v>
      </c>
      <c r="F256" s="385">
        <v>3</v>
      </c>
      <c r="G256" s="385">
        <v>5</v>
      </c>
      <c r="H256" s="385">
        <v>5000</v>
      </c>
      <c r="I256" s="424">
        <v>5900</v>
      </c>
      <c r="J256" s="424">
        <v>591</v>
      </c>
      <c r="K256" s="386">
        <v>3</v>
      </c>
      <c r="L256" s="386">
        <v>2</v>
      </c>
      <c r="M256" s="408" t="s">
        <v>245</v>
      </c>
      <c r="N256" s="388">
        <f>IFERROR(VLOOKUP($B256,[5]OAX!$B$51:$S$1085,13,0),0)</f>
        <v>0</v>
      </c>
      <c r="O256" s="388">
        <f>IFERROR(VLOOKUP($B256,[5]OAX!$B$51:$S$1085,14,0),0)</f>
        <v>0</v>
      </c>
      <c r="P256" s="388">
        <f t="shared" si="176"/>
        <v>0</v>
      </c>
      <c r="Q256" s="167" t="s">
        <v>243</v>
      </c>
      <c r="R256" s="390">
        <f>IFERROR(VLOOKUP($B256,[5]OAX!$B$51:$S$1085,17,0),0)</f>
        <v>0</v>
      </c>
      <c r="S256" s="390">
        <f>IFERROR(VLOOKUP($B256,[5]OAX!$B$51:$S$1085,18,0),0)</f>
        <v>0</v>
      </c>
      <c r="T256" s="388">
        <v>0</v>
      </c>
      <c r="U256" s="388">
        <v>0</v>
      </c>
      <c r="V256" s="388">
        <v>0</v>
      </c>
      <c r="W256" s="388">
        <v>0</v>
      </c>
      <c r="X256" s="388">
        <v>0</v>
      </c>
      <c r="Y256" s="388">
        <v>0</v>
      </c>
      <c r="Z256" s="388">
        <v>0</v>
      </c>
      <c r="AA256" s="388">
        <v>0</v>
      </c>
      <c r="AB256" s="388">
        <f t="shared" si="213"/>
        <v>0</v>
      </c>
      <c r="AC256" s="388">
        <f t="shared" si="213"/>
        <v>0</v>
      </c>
      <c r="AD256" s="388">
        <f t="shared" si="202"/>
        <v>0</v>
      </c>
      <c r="AE256" s="388">
        <v>0</v>
      </c>
      <c r="AF256" s="388">
        <v>0</v>
      </c>
      <c r="AG256" s="388">
        <f t="shared" si="203"/>
        <v>0</v>
      </c>
      <c r="AH256" s="388">
        <v>0</v>
      </c>
      <c r="AI256" s="388">
        <v>0</v>
      </c>
      <c r="AJ256" s="388">
        <f t="shared" si="204"/>
        <v>0</v>
      </c>
      <c r="AK256" s="388">
        <v>0</v>
      </c>
      <c r="AL256" s="388">
        <v>0</v>
      </c>
      <c r="AM256" s="388">
        <f t="shared" si="205"/>
        <v>0</v>
      </c>
      <c r="AN256" s="388">
        <v>0</v>
      </c>
      <c r="AO256" s="388">
        <v>0</v>
      </c>
      <c r="AP256" s="388">
        <f t="shared" si="206"/>
        <v>0</v>
      </c>
      <c r="AQ256" s="388">
        <f t="shared" si="214"/>
        <v>0</v>
      </c>
      <c r="AR256" s="388">
        <f t="shared" si="214"/>
        <v>0</v>
      </c>
      <c r="AS256" s="388">
        <f t="shared" si="207"/>
        <v>0</v>
      </c>
      <c r="AT256" s="388">
        <f t="shared" si="215"/>
        <v>0</v>
      </c>
      <c r="AU256" s="388">
        <f t="shared" si="215"/>
        <v>0</v>
      </c>
      <c r="AV256" s="388">
        <v>0</v>
      </c>
      <c r="AW256" s="388">
        <v>0</v>
      </c>
      <c r="AX256" s="388">
        <v>0</v>
      </c>
      <c r="AY256" s="388">
        <v>0</v>
      </c>
      <c r="AZ256" s="388">
        <f t="shared" si="210"/>
        <v>0</v>
      </c>
      <c r="BA256" s="388">
        <f t="shared" si="210"/>
        <v>0</v>
      </c>
    </row>
    <row r="257" spans="1:53" ht="46.5" hidden="1">
      <c r="A257" s="255"/>
      <c r="B257" s="73" t="str">
        <f t="shared" si="126"/>
        <v>1355000590059142</v>
      </c>
      <c r="C257" s="385">
        <v>2023</v>
      </c>
      <c r="D257" s="385">
        <v>20</v>
      </c>
      <c r="E257" s="385">
        <v>1</v>
      </c>
      <c r="F257" s="385">
        <v>3</v>
      </c>
      <c r="G257" s="385">
        <v>5</v>
      </c>
      <c r="H257" s="385">
        <v>5000</v>
      </c>
      <c r="I257" s="424">
        <v>5900</v>
      </c>
      <c r="J257" s="424">
        <v>591</v>
      </c>
      <c r="K257" s="386">
        <v>4</v>
      </c>
      <c r="L257" s="386">
        <v>2</v>
      </c>
      <c r="M257" s="408" t="s">
        <v>246</v>
      </c>
      <c r="N257" s="388">
        <f>IFERROR(VLOOKUP($B257,[5]OAX!$B$51:$S$1085,13,0),0)</f>
        <v>0</v>
      </c>
      <c r="O257" s="388">
        <f>IFERROR(VLOOKUP($B257,[5]OAX!$B$51:$S$1085,14,0),0)</f>
        <v>0</v>
      </c>
      <c r="P257" s="388">
        <f t="shared" si="176"/>
        <v>0</v>
      </c>
      <c r="Q257" s="167" t="s">
        <v>243</v>
      </c>
      <c r="R257" s="390">
        <f>IFERROR(VLOOKUP($B257,[5]OAX!$B$51:$S$1085,17,0),0)</f>
        <v>0</v>
      </c>
      <c r="S257" s="390">
        <f>IFERROR(VLOOKUP($B257,[5]OAX!$B$51:$S$1085,18,0),0)</f>
        <v>0</v>
      </c>
      <c r="T257" s="388">
        <v>0</v>
      </c>
      <c r="U257" s="388">
        <v>0</v>
      </c>
      <c r="V257" s="388">
        <v>0</v>
      </c>
      <c r="W257" s="388">
        <v>0</v>
      </c>
      <c r="X257" s="388">
        <v>0</v>
      </c>
      <c r="Y257" s="388">
        <v>0</v>
      </c>
      <c r="Z257" s="388">
        <v>0</v>
      </c>
      <c r="AA257" s="388">
        <v>0</v>
      </c>
      <c r="AB257" s="388">
        <f t="shared" si="213"/>
        <v>0</v>
      </c>
      <c r="AC257" s="388">
        <f t="shared" si="213"/>
        <v>0</v>
      </c>
      <c r="AD257" s="388">
        <f t="shared" si="202"/>
        <v>0</v>
      </c>
      <c r="AE257" s="388">
        <v>0</v>
      </c>
      <c r="AF257" s="388">
        <v>0</v>
      </c>
      <c r="AG257" s="388">
        <f t="shared" si="203"/>
        <v>0</v>
      </c>
      <c r="AH257" s="388">
        <v>0</v>
      </c>
      <c r="AI257" s="388">
        <v>0</v>
      </c>
      <c r="AJ257" s="388">
        <f t="shared" si="204"/>
        <v>0</v>
      </c>
      <c r="AK257" s="388">
        <v>0</v>
      </c>
      <c r="AL257" s="388">
        <v>0</v>
      </c>
      <c r="AM257" s="388">
        <f t="shared" si="205"/>
        <v>0</v>
      </c>
      <c r="AN257" s="388">
        <v>0</v>
      </c>
      <c r="AO257" s="388">
        <v>0</v>
      </c>
      <c r="AP257" s="388">
        <f t="shared" si="206"/>
        <v>0</v>
      </c>
      <c r="AQ257" s="388">
        <f t="shared" si="214"/>
        <v>0</v>
      </c>
      <c r="AR257" s="388">
        <f t="shared" si="214"/>
        <v>0</v>
      </c>
      <c r="AS257" s="388">
        <f t="shared" si="207"/>
        <v>0</v>
      </c>
      <c r="AT257" s="388">
        <f t="shared" si="215"/>
        <v>0</v>
      </c>
      <c r="AU257" s="388">
        <f t="shared" si="215"/>
        <v>0</v>
      </c>
      <c r="AV257" s="388">
        <v>0</v>
      </c>
      <c r="AW257" s="388">
        <v>0</v>
      </c>
      <c r="AX257" s="388">
        <v>0</v>
      </c>
      <c r="AY257" s="388">
        <v>0</v>
      </c>
      <c r="AZ257" s="388">
        <f t="shared" si="210"/>
        <v>0</v>
      </c>
      <c r="BA257" s="388">
        <f t="shared" si="210"/>
        <v>0</v>
      </c>
    </row>
    <row r="258" spans="1:53" ht="24.75" hidden="1">
      <c r="A258" s="255"/>
      <c r="B258" s="73" t="str">
        <f t="shared" si="126"/>
        <v>1355000590059152</v>
      </c>
      <c r="C258" s="385">
        <v>2023</v>
      </c>
      <c r="D258" s="385">
        <v>20</v>
      </c>
      <c r="E258" s="385">
        <v>1</v>
      </c>
      <c r="F258" s="385">
        <v>3</v>
      </c>
      <c r="G258" s="385">
        <v>5</v>
      </c>
      <c r="H258" s="385">
        <v>5000</v>
      </c>
      <c r="I258" s="424">
        <v>5900</v>
      </c>
      <c r="J258" s="424">
        <v>591</v>
      </c>
      <c r="K258" s="386">
        <v>5</v>
      </c>
      <c r="L258" s="386">
        <v>2</v>
      </c>
      <c r="M258" s="408" t="s">
        <v>247</v>
      </c>
      <c r="N258" s="388">
        <f>IFERROR(VLOOKUP($B258,[5]OAX!$B$51:$S$1085,13,0),0)</f>
        <v>0</v>
      </c>
      <c r="O258" s="388">
        <f>IFERROR(VLOOKUP($B258,[5]OAX!$B$51:$S$1085,14,0),0)</f>
        <v>0</v>
      </c>
      <c r="P258" s="388">
        <f t="shared" si="176"/>
        <v>0</v>
      </c>
      <c r="Q258" s="167" t="s">
        <v>243</v>
      </c>
      <c r="R258" s="390">
        <f>IFERROR(VLOOKUP($B258,[5]OAX!$B$51:$S$1085,17,0),0)</f>
        <v>0</v>
      </c>
      <c r="S258" s="390">
        <f>IFERROR(VLOOKUP($B258,[5]OAX!$B$51:$S$1085,18,0),0)</f>
        <v>0</v>
      </c>
      <c r="T258" s="388">
        <v>0</v>
      </c>
      <c r="U258" s="388">
        <v>0</v>
      </c>
      <c r="V258" s="388">
        <v>0</v>
      </c>
      <c r="W258" s="388">
        <v>0</v>
      </c>
      <c r="X258" s="388">
        <v>0</v>
      </c>
      <c r="Y258" s="388">
        <v>0</v>
      </c>
      <c r="Z258" s="388">
        <v>0</v>
      </c>
      <c r="AA258" s="388">
        <v>0</v>
      </c>
      <c r="AB258" s="388">
        <f t="shared" si="213"/>
        <v>0</v>
      </c>
      <c r="AC258" s="388">
        <f t="shared" si="213"/>
        <v>0</v>
      </c>
      <c r="AD258" s="388">
        <f t="shared" si="202"/>
        <v>0</v>
      </c>
      <c r="AE258" s="388">
        <v>0</v>
      </c>
      <c r="AF258" s="388">
        <v>0</v>
      </c>
      <c r="AG258" s="388">
        <f t="shared" si="203"/>
        <v>0</v>
      </c>
      <c r="AH258" s="388">
        <v>0</v>
      </c>
      <c r="AI258" s="388">
        <v>0</v>
      </c>
      <c r="AJ258" s="388">
        <f t="shared" si="204"/>
        <v>0</v>
      </c>
      <c r="AK258" s="388">
        <v>0</v>
      </c>
      <c r="AL258" s="388">
        <v>0</v>
      </c>
      <c r="AM258" s="388">
        <f t="shared" si="205"/>
        <v>0</v>
      </c>
      <c r="AN258" s="388">
        <v>0</v>
      </c>
      <c r="AO258" s="388">
        <v>0</v>
      </c>
      <c r="AP258" s="388">
        <f t="shared" si="206"/>
        <v>0</v>
      </c>
      <c r="AQ258" s="388">
        <f t="shared" si="214"/>
        <v>0</v>
      </c>
      <c r="AR258" s="388">
        <f t="shared" si="214"/>
        <v>0</v>
      </c>
      <c r="AS258" s="388">
        <f t="shared" si="207"/>
        <v>0</v>
      </c>
      <c r="AT258" s="388">
        <f t="shared" si="215"/>
        <v>0</v>
      </c>
      <c r="AU258" s="388">
        <f t="shared" si="215"/>
        <v>0</v>
      </c>
      <c r="AV258" s="388">
        <v>0</v>
      </c>
      <c r="AW258" s="388">
        <v>0</v>
      </c>
      <c r="AX258" s="388">
        <v>0</v>
      </c>
      <c r="AY258" s="388">
        <v>0</v>
      </c>
      <c r="AZ258" s="388">
        <f t="shared" si="210"/>
        <v>0</v>
      </c>
      <c r="BA258" s="388">
        <f t="shared" si="210"/>
        <v>0</v>
      </c>
    </row>
    <row r="259" spans="1:53" ht="24.75" hidden="1">
      <c r="A259" s="255"/>
      <c r="B259" s="73" t="str">
        <f t="shared" si="126"/>
        <v>1355000590059162</v>
      </c>
      <c r="C259" s="385">
        <v>2023</v>
      </c>
      <c r="D259" s="385">
        <v>20</v>
      </c>
      <c r="E259" s="385">
        <v>1</v>
      </c>
      <c r="F259" s="385">
        <v>3</v>
      </c>
      <c r="G259" s="385">
        <v>5</v>
      </c>
      <c r="H259" s="385">
        <v>5000</v>
      </c>
      <c r="I259" s="424">
        <v>5900</v>
      </c>
      <c r="J259" s="424">
        <v>591</v>
      </c>
      <c r="K259" s="386">
        <v>6</v>
      </c>
      <c r="L259" s="386">
        <v>2</v>
      </c>
      <c r="M259" s="408" t="s">
        <v>248</v>
      </c>
      <c r="N259" s="388">
        <f>IFERROR(VLOOKUP($B259,[5]OAX!$B$51:$S$1085,13,0),0)</f>
        <v>0</v>
      </c>
      <c r="O259" s="388">
        <f>IFERROR(VLOOKUP($B259,[5]OAX!$B$51:$S$1085,14,0),0)</f>
        <v>0</v>
      </c>
      <c r="P259" s="388">
        <f t="shared" si="176"/>
        <v>0</v>
      </c>
      <c r="Q259" s="167" t="s">
        <v>243</v>
      </c>
      <c r="R259" s="390">
        <f>IFERROR(VLOOKUP($B259,[5]OAX!$B$51:$S$1085,17,0),0)</f>
        <v>0</v>
      </c>
      <c r="S259" s="390">
        <f>IFERROR(VLOOKUP($B259,[5]OAX!$B$51:$S$1085,18,0),0)</f>
        <v>0</v>
      </c>
      <c r="T259" s="388">
        <v>0</v>
      </c>
      <c r="U259" s="388">
        <v>0</v>
      </c>
      <c r="V259" s="388">
        <v>0</v>
      </c>
      <c r="W259" s="388">
        <v>0</v>
      </c>
      <c r="X259" s="388">
        <v>0</v>
      </c>
      <c r="Y259" s="388">
        <v>0</v>
      </c>
      <c r="Z259" s="388">
        <v>0</v>
      </c>
      <c r="AA259" s="388">
        <v>0</v>
      </c>
      <c r="AB259" s="388">
        <f t="shared" si="213"/>
        <v>0</v>
      </c>
      <c r="AC259" s="388">
        <f t="shared" si="213"/>
        <v>0</v>
      </c>
      <c r="AD259" s="388">
        <f t="shared" si="202"/>
        <v>0</v>
      </c>
      <c r="AE259" s="388">
        <v>0</v>
      </c>
      <c r="AF259" s="388">
        <v>0</v>
      </c>
      <c r="AG259" s="388">
        <f t="shared" si="203"/>
        <v>0</v>
      </c>
      <c r="AH259" s="388">
        <v>0</v>
      </c>
      <c r="AI259" s="388">
        <v>0</v>
      </c>
      <c r="AJ259" s="388">
        <f t="shared" si="204"/>
        <v>0</v>
      </c>
      <c r="AK259" s="388">
        <v>0</v>
      </c>
      <c r="AL259" s="388">
        <v>0</v>
      </c>
      <c r="AM259" s="388">
        <f t="shared" si="205"/>
        <v>0</v>
      </c>
      <c r="AN259" s="388">
        <v>0</v>
      </c>
      <c r="AO259" s="388">
        <v>0</v>
      </c>
      <c r="AP259" s="388">
        <f t="shared" si="206"/>
        <v>0</v>
      </c>
      <c r="AQ259" s="388">
        <f t="shared" si="214"/>
        <v>0</v>
      </c>
      <c r="AR259" s="388">
        <f t="shared" si="214"/>
        <v>0</v>
      </c>
      <c r="AS259" s="388">
        <f t="shared" si="207"/>
        <v>0</v>
      </c>
      <c r="AT259" s="388">
        <f t="shared" si="215"/>
        <v>0</v>
      </c>
      <c r="AU259" s="388">
        <f t="shared" si="215"/>
        <v>0</v>
      </c>
      <c r="AV259" s="388">
        <v>0</v>
      </c>
      <c r="AW259" s="388">
        <v>0</v>
      </c>
      <c r="AX259" s="388">
        <v>0</v>
      </c>
      <c r="AY259" s="388">
        <v>0</v>
      </c>
      <c r="AZ259" s="388">
        <f t="shared" si="210"/>
        <v>0</v>
      </c>
      <c r="BA259" s="388">
        <f t="shared" si="210"/>
        <v>0</v>
      </c>
    </row>
    <row r="260" spans="1:53" ht="24.75" hidden="1">
      <c r="A260" s="255"/>
      <c r="B260" s="73" t="str">
        <f t="shared" si="126"/>
        <v>1355000590059172</v>
      </c>
      <c r="C260" s="385">
        <v>2023</v>
      </c>
      <c r="D260" s="385">
        <v>20</v>
      </c>
      <c r="E260" s="385">
        <v>1</v>
      </c>
      <c r="F260" s="385">
        <v>3</v>
      </c>
      <c r="G260" s="385">
        <v>5</v>
      </c>
      <c r="H260" s="385">
        <v>5000</v>
      </c>
      <c r="I260" s="424">
        <v>5900</v>
      </c>
      <c r="J260" s="424">
        <v>591</v>
      </c>
      <c r="K260" s="386">
        <v>7</v>
      </c>
      <c r="L260" s="386">
        <v>2</v>
      </c>
      <c r="M260" s="408" t="s">
        <v>249</v>
      </c>
      <c r="N260" s="388">
        <f>IFERROR(VLOOKUP($B260,[5]OAX!$B$51:$S$1085,13,0),0)</f>
        <v>0</v>
      </c>
      <c r="O260" s="388">
        <f>IFERROR(VLOOKUP($B260,[5]OAX!$B$51:$S$1085,14,0),0)</f>
        <v>0</v>
      </c>
      <c r="P260" s="388">
        <f t="shared" si="176"/>
        <v>0</v>
      </c>
      <c r="Q260" s="167" t="s">
        <v>243</v>
      </c>
      <c r="R260" s="390">
        <f>IFERROR(VLOOKUP($B260,[5]OAX!$B$51:$S$1085,17,0),0)</f>
        <v>0</v>
      </c>
      <c r="S260" s="390">
        <f>IFERROR(VLOOKUP($B260,[5]OAX!$B$51:$S$1085,18,0),0)</f>
        <v>0</v>
      </c>
      <c r="T260" s="388">
        <v>0</v>
      </c>
      <c r="U260" s="388">
        <v>0</v>
      </c>
      <c r="V260" s="388">
        <v>0</v>
      </c>
      <c r="W260" s="388">
        <v>0</v>
      </c>
      <c r="X260" s="388">
        <v>0</v>
      </c>
      <c r="Y260" s="388">
        <v>0</v>
      </c>
      <c r="Z260" s="388">
        <v>0</v>
      </c>
      <c r="AA260" s="388">
        <v>0</v>
      </c>
      <c r="AB260" s="388">
        <f t="shared" si="213"/>
        <v>0</v>
      </c>
      <c r="AC260" s="388">
        <f t="shared" si="213"/>
        <v>0</v>
      </c>
      <c r="AD260" s="388">
        <f t="shared" si="202"/>
        <v>0</v>
      </c>
      <c r="AE260" s="388">
        <v>0</v>
      </c>
      <c r="AF260" s="388">
        <v>0</v>
      </c>
      <c r="AG260" s="388">
        <f t="shared" si="203"/>
        <v>0</v>
      </c>
      <c r="AH260" s="388">
        <v>0</v>
      </c>
      <c r="AI260" s="388">
        <v>0</v>
      </c>
      <c r="AJ260" s="388">
        <f t="shared" si="204"/>
        <v>0</v>
      </c>
      <c r="AK260" s="388">
        <v>0</v>
      </c>
      <c r="AL260" s="388">
        <v>0</v>
      </c>
      <c r="AM260" s="388">
        <f t="shared" si="205"/>
        <v>0</v>
      </c>
      <c r="AN260" s="388">
        <v>0</v>
      </c>
      <c r="AO260" s="388">
        <v>0</v>
      </c>
      <c r="AP260" s="388">
        <f t="shared" si="206"/>
        <v>0</v>
      </c>
      <c r="AQ260" s="388">
        <f t="shared" si="214"/>
        <v>0</v>
      </c>
      <c r="AR260" s="388">
        <f t="shared" si="214"/>
        <v>0</v>
      </c>
      <c r="AS260" s="388">
        <f t="shared" si="207"/>
        <v>0</v>
      </c>
      <c r="AT260" s="388">
        <f t="shared" si="215"/>
        <v>0</v>
      </c>
      <c r="AU260" s="388">
        <f t="shared" si="215"/>
        <v>0</v>
      </c>
      <c r="AV260" s="388">
        <v>0</v>
      </c>
      <c r="AW260" s="388">
        <v>0</v>
      </c>
      <c r="AX260" s="388">
        <v>0</v>
      </c>
      <c r="AY260" s="388">
        <v>0</v>
      </c>
      <c r="AZ260" s="388">
        <f t="shared" si="210"/>
        <v>0</v>
      </c>
      <c r="BA260" s="388">
        <f t="shared" si="210"/>
        <v>0</v>
      </c>
    </row>
    <row r="261" spans="1:53" ht="24.75" hidden="1">
      <c r="A261" s="255"/>
      <c r="B261" s="73" t="str">
        <f t="shared" si="126"/>
        <v>1355000590059182</v>
      </c>
      <c r="C261" s="385">
        <v>2023</v>
      </c>
      <c r="D261" s="385">
        <v>20</v>
      </c>
      <c r="E261" s="385">
        <v>1</v>
      </c>
      <c r="F261" s="385">
        <v>3</v>
      </c>
      <c r="G261" s="385">
        <v>5</v>
      </c>
      <c r="H261" s="385">
        <v>5000</v>
      </c>
      <c r="I261" s="424">
        <v>5900</v>
      </c>
      <c r="J261" s="424">
        <v>591</v>
      </c>
      <c r="K261" s="386">
        <v>8</v>
      </c>
      <c r="L261" s="386">
        <v>2</v>
      </c>
      <c r="M261" s="408" t="s">
        <v>250</v>
      </c>
      <c r="N261" s="388">
        <f>IFERROR(VLOOKUP($B261,[5]OAX!$B$51:$S$1085,13,0),0)</f>
        <v>0</v>
      </c>
      <c r="O261" s="388">
        <f>IFERROR(VLOOKUP($B261,[5]OAX!$B$51:$S$1085,14,0),0)</f>
        <v>0</v>
      </c>
      <c r="P261" s="388">
        <f t="shared" si="176"/>
        <v>0</v>
      </c>
      <c r="Q261" s="167" t="s">
        <v>243</v>
      </c>
      <c r="R261" s="390">
        <f>IFERROR(VLOOKUP($B261,[5]OAX!$B$51:$S$1085,17,0),0)</f>
        <v>0</v>
      </c>
      <c r="S261" s="390">
        <f>IFERROR(VLOOKUP($B261,[5]OAX!$B$51:$S$1085,18,0),0)</f>
        <v>0</v>
      </c>
      <c r="T261" s="388">
        <v>0</v>
      </c>
      <c r="U261" s="388">
        <v>0</v>
      </c>
      <c r="V261" s="388">
        <v>0</v>
      </c>
      <c r="W261" s="388">
        <v>0</v>
      </c>
      <c r="X261" s="388">
        <v>0</v>
      </c>
      <c r="Y261" s="388">
        <v>0</v>
      </c>
      <c r="Z261" s="388">
        <v>0</v>
      </c>
      <c r="AA261" s="388">
        <v>0</v>
      </c>
      <c r="AB261" s="388">
        <f t="shared" si="213"/>
        <v>0</v>
      </c>
      <c r="AC261" s="388">
        <f t="shared" si="213"/>
        <v>0</v>
      </c>
      <c r="AD261" s="388">
        <f t="shared" si="202"/>
        <v>0</v>
      </c>
      <c r="AE261" s="388">
        <v>0</v>
      </c>
      <c r="AF261" s="388">
        <v>0</v>
      </c>
      <c r="AG261" s="388">
        <f t="shared" si="203"/>
        <v>0</v>
      </c>
      <c r="AH261" s="388">
        <v>0</v>
      </c>
      <c r="AI261" s="388">
        <v>0</v>
      </c>
      <c r="AJ261" s="388">
        <f t="shared" si="204"/>
        <v>0</v>
      </c>
      <c r="AK261" s="388">
        <v>0</v>
      </c>
      <c r="AL261" s="388">
        <v>0</v>
      </c>
      <c r="AM261" s="388">
        <f t="shared" si="205"/>
        <v>0</v>
      </c>
      <c r="AN261" s="388">
        <v>0</v>
      </c>
      <c r="AO261" s="388">
        <v>0</v>
      </c>
      <c r="AP261" s="388">
        <f t="shared" si="206"/>
        <v>0</v>
      </c>
      <c r="AQ261" s="388">
        <f t="shared" si="214"/>
        <v>0</v>
      </c>
      <c r="AR261" s="388">
        <f t="shared" si="214"/>
        <v>0</v>
      </c>
      <c r="AS261" s="388">
        <f t="shared" si="207"/>
        <v>0</v>
      </c>
      <c r="AT261" s="388">
        <f t="shared" si="215"/>
        <v>0</v>
      </c>
      <c r="AU261" s="388">
        <f t="shared" si="215"/>
        <v>0</v>
      </c>
      <c r="AV261" s="388">
        <v>0</v>
      </c>
      <c r="AW261" s="388">
        <v>0</v>
      </c>
      <c r="AX261" s="388">
        <v>0</v>
      </c>
      <c r="AY261" s="388">
        <v>0</v>
      </c>
      <c r="AZ261" s="388">
        <f t="shared" si="210"/>
        <v>0</v>
      </c>
      <c r="BA261" s="388">
        <f t="shared" si="210"/>
        <v>0</v>
      </c>
    </row>
    <row r="262" spans="1:53" ht="24.75" hidden="1">
      <c r="A262" s="255"/>
      <c r="B262" s="73" t="str">
        <f t="shared" si="126"/>
        <v>1355000590059192</v>
      </c>
      <c r="C262" s="385">
        <v>2023</v>
      </c>
      <c r="D262" s="385">
        <v>20</v>
      </c>
      <c r="E262" s="385">
        <v>1</v>
      </c>
      <c r="F262" s="385">
        <v>3</v>
      </c>
      <c r="G262" s="385">
        <v>5</v>
      </c>
      <c r="H262" s="385">
        <v>5000</v>
      </c>
      <c r="I262" s="424">
        <v>5900</v>
      </c>
      <c r="J262" s="424">
        <v>591</v>
      </c>
      <c r="K262" s="386">
        <v>9</v>
      </c>
      <c r="L262" s="386">
        <v>2</v>
      </c>
      <c r="M262" s="408" t="s">
        <v>251</v>
      </c>
      <c r="N262" s="388">
        <f>IFERROR(VLOOKUP($B262,[5]OAX!$B$51:$S$1085,13,0),0)</f>
        <v>0</v>
      </c>
      <c r="O262" s="388">
        <f>IFERROR(VLOOKUP($B262,[5]OAX!$B$51:$S$1085,14,0),0)</f>
        <v>0</v>
      </c>
      <c r="P262" s="388">
        <f t="shared" si="176"/>
        <v>0</v>
      </c>
      <c r="Q262" s="167" t="s">
        <v>243</v>
      </c>
      <c r="R262" s="390">
        <f>IFERROR(VLOOKUP($B262,[5]OAX!$B$51:$S$1085,17,0),0)</f>
        <v>0</v>
      </c>
      <c r="S262" s="390">
        <f>IFERROR(VLOOKUP($B262,[5]OAX!$B$51:$S$1085,18,0),0)</f>
        <v>0</v>
      </c>
      <c r="T262" s="388">
        <v>0</v>
      </c>
      <c r="U262" s="388">
        <v>0</v>
      </c>
      <c r="V262" s="388">
        <v>0</v>
      </c>
      <c r="W262" s="388">
        <v>0</v>
      </c>
      <c r="X262" s="388">
        <v>0</v>
      </c>
      <c r="Y262" s="388">
        <v>0</v>
      </c>
      <c r="Z262" s="388">
        <v>0</v>
      </c>
      <c r="AA262" s="388">
        <v>0</v>
      </c>
      <c r="AB262" s="388">
        <f t="shared" si="213"/>
        <v>0</v>
      </c>
      <c r="AC262" s="388">
        <f t="shared" si="213"/>
        <v>0</v>
      </c>
      <c r="AD262" s="388">
        <f t="shared" si="202"/>
        <v>0</v>
      </c>
      <c r="AE262" s="388">
        <v>0</v>
      </c>
      <c r="AF262" s="388">
        <v>0</v>
      </c>
      <c r="AG262" s="388">
        <f t="shared" si="203"/>
        <v>0</v>
      </c>
      <c r="AH262" s="388">
        <v>0</v>
      </c>
      <c r="AI262" s="388">
        <v>0</v>
      </c>
      <c r="AJ262" s="388">
        <f t="shared" si="204"/>
        <v>0</v>
      </c>
      <c r="AK262" s="388">
        <v>0</v>
      </c>
      <c r="AL262" s="388">
        <v>0</v>
      </c>
      <c r="AM262" s="388">
        <f t="shared" si="205"/>
        <v>0</v>
      </c>
      <c r="AN262" s="388">
        <v>0</v>
      </c>
      <c r="AO262" s="388">
        <v>0</v>
      </c>
      <c r="AP262" s="388">
        <f t="shared" si="206"/>
        <v>0</v>
      </c>
      <c r="AQ262" s="388">
        <f t="shared" si="214"/>
        <v>0</v>
      </c>
      <c r="AR262" s="388">
        <f t="shared" si="214"/>
        <v>0</v>
      </c>
      <c r="AS262" s="388">
        <f t="shared" si="207"/>
        <v>0</v>
      </c>
      <c r="AT262" s="388">
        <f t="shared" si="215"/>
        <v>0</v>
      </c>
      <c r="AU262" s="388">
        <f t="shared" si="215"/>
        <v>0</v>
      </c>
      <c r="AV262" s="388">
        <v>0</v>
      </c>
      <c r="AW262" s="388">
        <v>0</v>
      </c>
      <c r="AX262" s="388">
        <v>0</v>
      </c>
      <c r="AY262" s="388">
        <v>0</v>
      </c>
      <c r="AZ262" s="388">
        <f t="shared" si="210"/>
        <v>0</v>
      </c>
      <c r="BA262" s="388">
        <f t="shared" si="210"/>
        <v>0</v>
      </c>
    </row>
    <row r="263" spans="1:53" ht="46.5" hidden="1">
      <c r="A263" s="255"/>
      <c r="B263" s="73" t="str">
        <f t="shared" si="126"/>
        <v>13550005900591102</v>
      </c>
      <c r="C263" s="385">
        <v>2023</v>
      </c>
      <c r="D263" s="385">
        <v>20</v>
      </c>
      <c r="E263" s="385">
        <v>1</v>
      </c>
      <c r="F263" s="385">
        <v>3</v>
      </c>
      <c r="G263" s="385">
        <v>5</v>
      </c>
      <c r="H263" s="385">
        <v>5000</v>
      </c>
      <c r="I263" s="424">
        <v>5900</v>
      </c>
      <c r="J263" s="424">
        <v>591</v>
      </c>
      <c r="K263" s="386">
        <v>10</v>
      </c>
      <c r="L263" s="386">
        <v>2</v>
      </c>
      <c r="M263" s="408" t="s">
        <v>252</v>
      </c>
      <c r="N263" s="388">
        <f>IFERROR(VLOOKUP($B263,[5]OAX!$B$51:$S$1085,13,0),0)</f>
        <v>0</v>
      </c>
      <c r="O263" s="388">
        <f>IFERROR(VLOOKUP($B263,[5]OAX!$B$51:$S$1085,14,0),0)</f>
        <v>0</v>
      </c>
      <c r="P263" s="388">
        <f t="shared" ref="P263:P329" si="216">+O263+N263</f>
        <v>0</v>
      </c>
      <c r="Q263" s="167" t="s">
        <v>243</v>
      </c>
      <c r="R263" s="390">
        <f>IFERROR(VLOOKUP($B263,[5]OAX!$B$51:$S$1085,17,0),0)</f>
        <v>0</v>
      </c>
      <c r="S263" s="390">
        <f>IFERROR(VLOOKUP($B263,[5]OAX!$B$51:$S$1085,18,0),0)</f>
        <v>0</v>
      </c>
      <c r="T263" s="388">
        <v>0</v>
      </c>
      <c r="U263" s="388">
        <v>0</v>
      </c>
      <c r="V263" s="388">
        <v>0</v>
      </c>
      <c r="W263" s="388">
        <v>0</v>
      </c>
      <c r="X263" s="388">
        <v>0</v>
      </c>
      <c r="Y263" s="388">
        <v>0</v>
      </c>
      <c r="Z263" s="388">
        <v>0</v>
      </c>
      <c r="AA263" s="388">
        <v>0</v>
      </c>
      <c r="AB263" s="388">
        <f t="shared" si="213"/>
        <v>0</v>
      </c>
      <c r="AC263" s="388">
        <f t="shared" si="213"/>
        <v>0</v>
      </c>
      <c r="AD263" s="388">
        <f t="shared" si="202"/>
        <v>0</v>
      </c>
      <c r="AE263" s="388">
        <v>0</v>
      </c>
      <c r="AF263" s="388">
        <v>0</v>
      </c>
      <c r="AG263" s="388">
        <f t="shared" si="203"/>
        <v>0</v>
      </c>
      <c r="AH263" s="388">
        <v>0</v>
      </c>
      <c r="AI263" s="388">
        <v>0</v>
      </c>
      <c r="AJ263" s="388">
        <f t="shared" si="204"/>
        <v>0</v>
      </c>
      <c r="AK263" s="388">
        <v>0</v>
      </c>
      <c r="AL263" s="388">
        <v>0</v>
      </c>
      <c r="AM263" s="388">
        <f t="shared" si="205"/>
        <v>0</v>
      </c>
      <c r="AN263" s="388">
        <v>0</v>
      </c>
      <c r="AO263" s="388">
        <v>0</v>
      </c>
      <c r="AP263" s="388">
        <f t="shared" si="206"/>
        <v>0</v>
      </c>
      <c r="AQ263" s="388">
        <f t="shared" si="214"/>
        <v>0</v>
      </c>
      <c r="AR263" s="388">
        <f t="shared" si="214"/>
        <v>0</v>
      </c>
      <c r="AS263" s="388">
        <f t="shared" si="207"/>
        <v>0</v>
      </c>
      <c r="AT263" s="388">
        <f t="shared" si="215"/>
        <v>0</v>
      </c>
      <c r="AU263" s="388">
        <f t="shared" si="215"/>
        <v>0</v>
      </c>
      <c r="AV263" s="388">
        <v>0</v>
      </c>
      <c r="AW263" s="388">
        <v>0</v>
      </c>
      <c r="AX263" s="388">
        <v>0</v>
      </c>
      <c r="AY263" s="388">
        <v>0</v>
      </c>
      <c r="AZ263" s="388">
        <f t="shared" si="210"/>
        <v>0</v>
      </c>
      <c r="BA263" s="388">
        <f t="shared" si="210"/>
        <v>0</v>
      </c>
    </row>
    <row r="264" spans="1:53" ht="24.75" hidden="1">
      <c r="A264" s="255"/>
      <c r="B264" s="73" t="str">
        <f t="shared" si="126"/>
        <v>13550005900591112</v>
      </c>
      <c r="C264" s="385">
        <v>2023</v>
      </c>
      <c r="D264" s="385">
        <v>20</v>
      </c>
      <c r="E264" s="385">
        <v>1</v>
      </c>
      <c r="F264" s="385">
        <v>3</v>
      </c>
      <c r="G264" s="385">
        <v>5</v>
      </c>
      <c r="H264" s="385">
        <v>5000</v>
      </c>
      <c r="I264" s="424">
        <v>5900</v>
      </c>
      <c r="J264" s="424">
        <v>591</v>
      </c>
      <c r="K264" s="386">
        <v>11</v>
      </c>
      <c r="L264" s="386">
        <v>2</v>
      </c>
      <c r="M264" s="408" t="s">
        <v>253</v>
      </c>
      <c r="N264" s="388">
        <f>IFERROR(VLOOKUP($B264,[5]OAX!$B$51:$S$1085,13,0),0)</f>
        <v>0</v>
      </c>
      <c r="O264" s="388">
        <f>IFERROR(VLOOKUP($B264,[5]OAX!$B$51:$S$1085,14,0),0)</f>
        <v>0</v>
      </c>
      <c r="P264" s="388">
        <f t="shared" si="216"/>
        <v>0</v>
      </c>
      <c r="Q264" s="167" t="s">
        <v>243</v>
      </c>
      <c r="R264" s="390">
        <f>IFERROR(VLOOKUP($B264,[5]OAX!$B$51:$S$1085,17,0),0)</f>
        <v>0</v>
      </c>
      <c r="S264" s="390">
        <f>IFERROR(VLOOKUP($B264,[5]OAX!$B$51:$S$1085,18,0),0)</f>
        <v>0</v>
      </c>
      <c r="T264" s="388">
        <v>0</v>
      </c>
      <c r="U264" s="388">
        <v>0</v>
      </c>
      <c r="V264" s="388">
        <v>0</v>
      </c>
      <c r="W264" s="388">
        <v>0</v>
      </c>
      <c r="X264" s="388">
        <v>0</v>
      </c>
      <c r="Y264" s="388">
        <v>0</v>
      </c>
      <c r="Z264" s="388">
        <v>0</v>
      </c>
      <c r="AA264" s="388">
        <v>0</v>
      </c>
      <c r="AB264" s="388">
        <f t="shared" si="213"/>
        <v>0</v>
      </c>
      <c r="AC264" s="388">
        <f t="shared" si="213"/>
        <v>0</v>
      </c>
      <c r="AD264" s="388">
        <f t="shared" si="202"/>
        <v>0</v>
      </c>
      <c r="AE264" s="388">
        <v>0</v>
      </c>
      <c r="AF264" s="388">
        <v>0</v>
      </c>
      <c r="AG264" s="388">
        <f t="shared" si="203"/>
        <v>0</v>
      </c>
      <c r="AH264" s="388">
        <v>0</v>
      </c>
      <c r="AI264" s="388">
        <v>0</v>
      </c>
      <c r="AJ264" s="388">
        <f t="shared" si="204"/>
        <v>0</v>
      </c>
      <c r="AK264" s="388">
        <v>0</v>
      </c>
      <c r="AL264" s="388">
        <v>0</v>
      </c>
      <c r="AM264" s="388">
        <f t="shared" si="205"/>
        <v>0</v>
      </c>
      <c r="AN264" s="388">
        <v>0</v>
      </c>
      <c r="AO264" s="388">
        <v>0</v>
      </c>
      <c r="AP264" s="388">
        <f t="shared" si="206"/>
        <v>0</v>
      </c>
      <c r="AQ264" s="388">
        <f t="shared" si="214"/>
        <v>0</v>
      </c>
      <c r="AR264" s="388">
        <f t="shared" si="214"/>
        <v>0</v>
      </c>
      <c r="AS264" s="388">
        <f t="shared" si="207"/>
        <v>0</v>
      </c>
      <c r="AT264" s="388">
        <f t="shared" si="215"/>
        <v>0</v>
      </c>
      <c r="AU264" s="388">
        <f t="shared" si="215"/>
        <v>0</v>
      </c>
      <c r="AV264" s="388">
        <v>0</v>
      </c>
      <c r="AW264" s="388">
        <v>0</v>
      </c>
      <c r="AX264" s="388">
        <v>0</v>
      </c>
      <c r="AY264" s="388">
        <v>0</v>
      </c>
      <c r="AZ264" s="388">
        <f t="shared" si="210"/>
        <v>0</v>
      </c>
      <c r="BA264" s="388">
        <f t="shared" si="210"/>
        <v>0</v>
      </c>
    </row>
    <row r="265" spans="1:53" ht="48.75">
      <c r="A265" s="255"/>
      <c r="B265" s="73" t="str">
        <f t="shared" si="126"/>
        <v>1353</v>
      </c>
      <c r="C265" s="151">
        <v>2023</v>
      </c>
      <c r="D265" s="152">
        <v>20</v>
      </c>
      <c r="E265" s="152">
        <v>1</v>
      </c>
      <c r="F265" s="152">
        <v>3</v>
      </c>
      <c r="G265" s="152">
        <v>5</v>
      </c>
      <c r="H265" s="152"/>
      <c r="I265" s="152"/>
      <c r="J265" s="153"/>
      <c r="K265" s="154"/>
      <c r="L265" s="154">
        <v>3</v>
      </c>
      <c r="M265" s="155" t="s">
        <v>254</v>
      </c>
      <c r="N265" s="156">
        <f>+N266+N270</f>
        <v>600000</v>
      </c>
      <c r="O265" s="156">
        <f>+O266+O270</f>
        <v>0</v>
      </c>
      <c r="P265" s="156">
        <f t="shared" si="216"/>
        <v>600000</v>
      </c>
      <c r="Q265" s="157"/>
      <c r="R265" s="156"/>
      <c r="S265" s="156"/>
      <c r="T265" s="156">
        <f>+T266+T270</f>
        <v>0</v>
      </c>
      <c r="U265" s="156">
        <f t="shared" ref="U265:AC265" si="217">+U266+U270</f>
        <v>0</v>
      </c>
      <c r="V265" s="156">
        <f t="shared" si="217"/>
        <v>0</v>
      </c>
      <c r="W265" s="156">
        <f t="shared" si="217"/>
        <v>0</v>
      </c>
      <c r="X265" s="156">
        <f t="shared" si="217"/>
        <v>0</v>
      </c>
      <c r="Y265" s="156">
        <f t="shared" si="217"/>
        <v>0</v>
      </c>
      <c r="Z265" s="156">
        <f t="shared" si="217"/>
        <v>0</v>
      </c>
      <c r="AA265" s="156">
        <f t="shared" si="217"/>
        <v>0</v>
      </c>
      <c r="AB265" s="156">
        <f t="shared" si="217"/>
        <v>600000</v>
      </c>
      <c r="AC265" s="156">
        <f t="shared" si="217"/>
        <v>0</v>
      </c>
      <c r="AD265" s="156">
        <f t="shared" si="202"/>
        <v>600000</v>
      </c>
      <c r="AE265" s="156">
        <f>+AE266+AE270</f>
        <v>596332.80000000005</v>
      </c>
      <c r="AF265" s="156">
        <f>+AF266+AF270</f>
        <v>0</v>
      </c>
      <c r="AG265" s="156">
        <f t="shared" si="203"/>
        <v>596332.80000000005</v>
      </c>
      <c r="AH265" s="156">
        <f>+AH266+AH270</f>
        <v>0</v>
      </c>
      <c r="AI265" s="156">
        <f>+AI266+AI270</f>
        <v>0</v>
      </c>
      <c r="AJ265" s="156">
        <f t="shared" si="204"/>
        <v>0</v>
      </c>
      <c r="AK265" s="156">
        <f>+AK266+AK270</f>
        <v>0</v>
      </c>
      <c r="AL265" s="156">
        <f>+AL266+AL270</f>
        <v>0</v>
      </c>
      <c r="AM265" s="156">
        <f t="shared" si="205"/>
        <v>0</v>
      </c>
      <c r="AN265" s="156">
        <f>+AN266+AN270</f>
        <v>0</v>
      </c>
      <c r="AO265" s="156">
        <f>+AO266+AO270</f>
        <v>0</v>
      </c>
      <c r="AP265" s="156">
        <f t="shared" si="206"/>
        <v>0</v>
      </c>
      <c r="AQ265" s="156">
        <f>+AQ266+AQ270</f>
        <v>3667.1999999999534</v>
      </c>
      <c r="AR265" s="156">
        <f>+AR266+AR270</f>
        <v>0</v>
      </c>
      <c r="AS265" s="156">
        <f t="shared" si="207"/>
        <v>3667.1999999999534</v>
      </c>
      <c r="AT265" s="156"/>
      <c r="AU265" s="156"/>
      <c r="AV265" s="156"/>
      <c r="AW265" s="156"/>
      <c r="AX265" s="156"/>
      <c r="AY265" s="156"/>
      <c r="AZ265" s="156"/>
      <c r="BA265" s="156"/>
    </row>
    <row r="266" spans="1:53" ht="24.75" hidden="1">
      <c r="A266" s="255"/>
      <c r="B266" s="73" t="str">
        <f t="shared" si="126"/>
        <v>13530003</v>
      </c>
      <c r="C266" s="368">
        <f>C265</f>
        <v>2023</v>
      </c>
      <c r="D266" s="367">
        <v>20</v>
      </c>
      <c r="E266" s="367">
        <v>1</v>
      </c>
      <c r="F266" s="367">
        <v>3</v>
      </c>
      <c r="G266" s="367">
        <v>5</v>
      </c>
      <c r="H266" s="367">
        <v>3000</v>
      </c>
      <c r="I266" s="367"/>
      <c r="J266" s="367"/>
      <c r="K266" s="368"/>
      <c r="L266" s="368">
        <v>3</v>
      </c>
      <c r="M266" s="369" t="s">
        <v>71</v>
      </c>
      <c r="N266" s="370">
        <f t="shared" ref="N266:O268" si="218">+N267</f>
        <v>0</v>
      </c>
      <c r="O266" s="370">
        <f t="shared" si="218"/>
        <v>0</v>
      </c>
      <c r="P266" s="370">
        <f t="shared" si="216"/>
        <v>0</v>
      </c>
      <c r="Q266" s="425" t="s">
        <v>45</v>
      </c>
      <c r="R266" s="426"/>
      <c r="S266" s="426"/>
      <c r="T266" s="370">
        <f>+T267</f>
        <v>0</v>
      </c>
      <c r="U266" s="370">
        <f t="shared" ref="U266:AC268" si="219">+U267</f>
        <v>0</v>
      </c>
      <c r="V266" s="370">
        <f t="shared" si="219"/>
        <v>0</v>
      </c>
      <c r="W266" s="370">
        <f t="shared" si="219"/>
        <v>0</v>
      </c>
      <c r="X266" s="370">
        <f t="shared" si="219"/>
        <v>0</v>
      </c>
      <c r="Y266" s="370">
        <f t="shared" si="219"/>
        <v>0</v>
      </c>
      <c r="Z266" s="370">
        <f t="shared" si="219"/>
        <v>0</v>
      </c>
      <c r="AA266" s="370">
        <f t="shared" si="219"/>
        <v>0</v>
      </c>
      <c r="AB266" s="370">
        <f t="shared" si="219"/>
        <v>0</v>
      </c>
      <c r="AC266" s="370">
        <f t="shared" si="219"/>
        <v>0</v>
      </c>
      <c r="AD266" s="370">
        <f t="shared" si="202"/>
        <v>0</v>
      </c>
      <c r="AE266" s="370">
        <f t="shared" ref="AE266:AF268" si="220">+AE267</f>
        <v>0</v>
      </c>
      <c r="AF266" s="370">
        <f t="shared" si="220"/>
        <v>0</v>
      </c>
      <c r="AG266" s="370">
        <f t="shared" si="203"/>
        <v>0</v>
      </c>
      <c r="AH266" s="370">
        <f t="shared" ref="AH266:AI268" si="221">+AH267</f>
        <v>0</v>
      </c>
      <c r="AI266" s="370">
        <f t="shared" si="221"/>
        <v>0</v>
      </c>
      <c r="AJ266" s="370">
        <f t="shared" si="204"/>
        <v>0</v>
      </c>
      <c r="AK266" s="370">
        <f t="shared" ref="AK266:AL268" si="222">+AK267</f>
        <v>0</v>
      </c>
      <c r="AL266" s="370">
        <f t="shared" si="222"/>
        <v>0</v>
      </c>
      <c r="AM266" s="370">
        <f t="shared" si="205"/>
        <v>0</v>
      </c>
      <c r="AN266" s="370">
        <f t="shared" ref="AN266:AO268" si="223">+AN267</f>
        <v>0</v>
      </c>
      <c r="AO266" s="370">
        <f t="shared" si="223"/>
        <v>0</v>
      </c>
      <c r="AP266" s="370">
        <f t="shared" si="206"/>
        <v>0</v>
      </c>
      <c r="AQ266" s="370">
        <f t="shared" ref="AQ266:AR268" si="224">+AQ267</f>
        <v>0</v>
      </c>
      <c r="AR266" s="370">
        <f t="shared" si="224"/>
        <v>0</v>
      </c>
      <c r="AS266" s="370">
        <f t="shared" si="207"/>
        <v>0</v>
      </c>
      <c r="AT266" s="370"/>
      <c r="AU266" s="370"/>
      <c r="AV266" s="370"/>
      <c r="AW266" s="370"/>
      <c r="AX266" s="370"/>
      <c r="AY266" s="370"/>
      <c r="AZ266" s="370"/>
      <c r="BA266" s="370"/>
    </row>
    <row r="267" spans="1:53" ht="48" hidden="1">
      <c r="A267" s="255"/>
      <c r="B267" s="73" t="str">
        <f t="shared" si="126"/>
        <v>135300033003</v>
      </c>
      <c r="C267" s="374">
        <f>C266</f>
        <v>2023</v>
      </c>
      <c r="D267" s="373">
        <v>20</v>
      </c>
      <c r="E267" s="373">
        <f>E266</f>
        <v>1</v>
      </c>
      <c r="F267" s="373">
        <v>3</v>
      </c>
      <c r="G267" s="373">
        <v>5</v>
      </c>
      <c r="H267" s="373">
        <v>3000</v>
      </c>
      <c r="I267" s="373">
        <v>3300</v>
      </c>
      <c r="J267" s="373"/>
      <c r="K267" s="374"/>
      <c r="L267" s="374">
        <v>3</v>
      </c>
      <c r="M267" s="375" t="s">
        <v>72</v>
      </c>
      <c r="N267" s="376">
        <f t="shared" si="218"/>
        <v>0</v>
      </c>
      <c r="O267" s="376">
        <f t="shared" si="218"/>
        <v>0</v>
      </c>
      <c r="P267" s="376">
        <f t="shared" si="216"/>
        <v>0</v>
      </c>
      <c r="Q267" s="427" t="s">
        <v>45</v>
      </c>
      <c r="R267" s="428"/>
      <c r="S267" s="428"/>
      <c r="T267" s="376">
        <f>+T268</f>
        <v>0</v>
      </c>
      <c r="U267" s="376">
        <f t="shared" si="219"/>
        <v>0</v>
      </c>
      <c r="V267" s="376">
        <f t="shared" si="219"/>
        <v>0</v>
      </c>
      <c r="W267" s="376">
        <f t="shared" si="219"/>
        <v>0</v>
      </c>
      <c r="X267" s="376">
        <f t="shared" si="219"/>
        <v>0</v>
      </c>
      <c r="Y267" s="376">
        <f t="shared" si="219"/>
        <v>0</v>
      </c>
      <c r="Z267" s="376">
        <f t="shared" si="219"/>
        <v>0</v>
      </c>
      <c r="AA267" s="376">
        <f t="shared" si="219"/>
        <v>0</v>
      </c>
      <c r="AB267" s="376">
        <f t="shared" si="219"/>
        <v>0</v>
      </c>
      <c r="AC267" s="376">
        <f t="shared" si="219"/>
        <v>0</v>
      </c>
      <c r="AD267" s="376">
        <f t="shared" si="202"/>
        <v>0</v>
      </c>
      <c r="AE267" s="376">
        <f t="shared" si="220"/>
        <v>0</v>
      </c>
      <c r="AF267" s="376">
        <f t="shared" si="220"/>
        <v>0</v>
      </c>
      <c r="AG267" s="376">
        <f t="shared" si="203"/>
        <v>0</v>
      </c>
      <c r="AH267" s="376">
        <f t="shared" si="221"/>
        <v>0</v>
      </c>
      <c r="AI267" s="376">
        <f t="shared" si="221"/>
        <v>0</v>
      </c>
      <c r="AJ267" s="376">
        <f t="shared" si="204"/>
        <v>0</v>
      </c>
      <c r="AK267" s="376">
        <f t="shared" si="222"/>
        <v>0</v>
      </c>
      <c r="AL267" s="376">
        <f t="shared" si="222"/>
        <v>0</v>
      </c>
      <c r="AM267" s="376">
        <f t="shared" si="205"/>
        <v>0</v>
      </c>
      <c r="AN267" s="376">
        <f t="shared" si="223"/>
        <v>0</v>
      </c>
      <c r="AO267" s="376">
        <f t="shared" si="223"/>
        <v>0</v>
      </c>
      <c r="AP267" s="376">
        <f t="shared" si="206"/>
        <v>0</v>
      </c>
      <c r="AQ267" s="376">
        <f t="shared" si="224"/>
        <v>0</v>
      </c>
      <c r="AR267" s="376">
        <f t="shared" si="224"/>
        <v>0</v>
      </c>
      <c r="AS267" s="376">
        <f t="shared" si="207"/>
        <v>0</v>
      </c>
      <c r="AT267" s="376"/>
      <c r="AU267" s="376"/>
      <c r="AV267" s="376"/>
      <c r="AW267" s="376"/>
      <c r="AX267" s="376"/>
      <c r="AY267" s="376"/>
      <c r="AZ267" s="376"/>
      <c r="BA267" s="376"/>
    </row>
    <row r="268" spans="1:53" ht="48" hidden="1">
      <c r="A268" s="255"/>
      <c r="B268" s="73" t="str">
        <f t="shared" si="126"/>
        <v>135300033003333</v>
      </c>
      <c r="C268" s="380">
        <f>C267</f>
        <v>2023</v>
      </c>
      <c r="D268" s="379">
        <v>20</v>
      </c>
      <c r="E268" s="379">
        <f>E267</f>
        <v>1</v>
      </c>
      <c r="F268" s="379">
        <v>3</v>
      </c>
      <c r="G268" s="379">
        <v>5</v>
      </c>
      <c r="H268" s="379">
        <v>3000</v>
      </c>
      <c r="I268" s="379">
        <v>3300</v>
      </c>
      <c r="J268" s="379">
        <v>333</v>
      </c>
      <c r="K268" s="380"/>
      <c r="L268" s="380">
        <v>3</v>
      </c>
      <c r="M268" s="381" t="s">
        <v>174</v>
      </c>
      <c r="N268" s="382">
        <f t="shared" si="218"/>
        <v>0</v>
      </c>
      <c r="O268" s="382">
        <f t="shared" si="218"/>
        <v>0</v>
      </c>
      <c r="P268" s="382">
        <f t="shared" si="216"/>
        <v>0</v>
      </c>
      <c r="Q268" s="429" t="s">
        <v>45</v>
      </c>
      <c r="R268" s="430"/>
      <c r="S268" s="430"/>
      <c r="T268" s="382">
        <f>+T269</f>
        <v>0</v>
      </c>
      <c r="U268" s="382">
        <f t="shared" si="219"/>
        <v>0</v>
      </c>
      <c r="V268" s="382">
        <f t="shared" si="219"/>
        <v>0</v>
      </c>
      <c r="W268" s="382">
        <f t="shared" si="219"/>
        <v>0</v>
      </c>
      <c r="X268" s="382">
        <f t="shared" si="219"/>
        <v>0</v>
      </c>
      <c r="Y268" s="382">
        <f t="shared" si="219"/>
        <v>0</v>
      </c>
      <c r="Z268" s="382">
        <f t="shared" si="219"/>
        <v>0</v>
      </c>
      <c r="AA268" s="382">
        <f t="shared" si="219"/>
        <v>0</v>
      </c>
      <c r="AB268" s="382">
        <f t="shared" si="219"/>
        <v>0</v>
      </c>
      <c r="AC268" s="382">
        <f t="shared" si="219"/>
        <v>0</v>
      </c>
      <c r="AD268" s="382">
        <f t="shared" si="202"/>
        <v>0</v>
      </c>
      <c r="AE268" s="382">
        <f t="shared" si="220"/>
        <v>0</v>
      </c>
      <c r="AF268" s="382">
        <f t="shared" si="220"/>
        <v>0</v>
      </c>
      <c r="AG268" s="382">
        <f t="shared" si="203"/>
        <v>0</v>
      </c>
      <c r="AH268" s="382">
        <f t="shared" si="221"/>
        <v>0</v>
      </c>
      <c r="AI268" s="382">
        <f t="shared" si="221"/>
        <v>0</v>
      </c>
      <c r="AJ268" s="382">
        <f t="shared" si="204"/>
        <v>0</v>
      </c>
      <c r="AK268" s="382">
        <f t="shared" si="222"/>
        <v>0</v>
      </c>
      <c r="AL268" s="382">
        <f t="shared" si="222"/>
        <v>0</v>
      </c>
      <c r="AM268" s="382">
        <f t="shared" si="205"/>
        <v>0</v>
      </c>
      <c r="AN268" s="382">
        <f t="shared" si="223"/>
        <v>0</v>
      </c>
      <c r="AO268" s="382">
        <f t="shared" si="223"/>
        <v>0</v>
      </c>
      <c r="AP268" s="382">
        <f t="shared" si="206"/>
        <v>0</v>
      </c>
      <c r="AQ268" s="382">
        <f t="shared" si="224"/>
        <v>0</v>
      </c>
      <c r="AR268" s="382">
        <f t="shared" si="224"/>
        <v>0</v>
      </c>
      <c r="AS268" s="382">
        <f t="shared" si="207"/>
        <v>0</v>
      </c>
      <c r="AT268" s="382"/>
      <c r="AU268" s="382"/>
      <c r="AV268" s="382"/>
      <c r="AW268" s="382"/>
      <c r="AX268" s="382"/>
      <c r="AY268" s="382"/>
      <c r="AZ268" s="382"/>
      <c r="BA268" s="382"/>
    </row>
    <row r="269" spans="1:53" ht="46.5" hidden="1">
      <c r="A269" s="255"/>
      <c r="B269" s="73" t="str">
        <f t="shared" si="126"/>
        <v>1353000330033313</v>
      </c>
      <c r="C269" s="385">
        <v>2023</v>
      </c>
      <c r="D269" s="385">
        <v>20</v>
      </c>
      <c r="E269" s="385">
        <v>1</v>
      </c>
      <c r="F269" s="385">
        <v>3</v>
      </c>
      <c r="G269" s="385">
        <v>5</v>
      </c>
      <c r="H269" s="385">
        <v>3000</v>
      </c>
      <c r="I269" s="385">
        <v>3300</v>
      </c>
      <c r="J269" s="385">
        <v>333</v>
      </c>
      <c r="K269" s="386">
        <v>1</v>
      </c>
      <c r="L269" s="386">
        <v>3</v>
      </c>
      <c r="M269" s="387" t="s">
        <v>255</v>
      </c>
      <c r="N269" s="388">
        <f>IFERROR(VLOOKUP($B269,[5]OAX!$B$51:$S$1085,13,0),0)</f>
        <v>0</v>
      </c>
      <c r="O269" s="388">
        <f>IFERROR(VLOOKUP($B269,[5]OAX!$B$51:$S$1085,14,0),0)</f>
        <v>0</v>
      </c>
      <c r="P269" s="388">
        <f t="shared" si="216"/>
        <v>0</v>
      </c>
      <c r="Q269" s="167" t="s">
        <v>80</v>
      </c>
      <c r="R269" s="390">
        <f>IFERROR(VLOOKUP($B269,[5]OAX!$B$51:$S$1085,17,0),0)</f>
        <v>0</v>
      </c>
      <c r="S269" s="390">
        <f>IFERROR(VLOOKUP($B269,[5]OAX!$B$51:$S$1085,18,0),0)</f>
        <v>0</v>
      </c>
      <c r="T269" s="388">
        <v>0</v>
      </c>
      <c r="U269" s="388">
        <v>0</v>
      </c>
      <c r="V269" s="388">
        <v>0</v>
      </c>
      <c r="W269" s="388">
        <v>0</v>
      </c>
      <c r="X269" s="388">
        <v>0</v>
      </c>
      <c r="Y269" s="388">
        <v>0</v>
      </c>
      <c r="Z269" s="388">
        <v>0</v>
      </c>
      <c r="AA269" s="388">
        <v>0</v>
      </c>
      <c r="AB269" s="388">
        <f>N269+T269-X269</f>
        <v>0</v>
      </c>
      <c r="AC269" s="388">
        <f>O269+U269-Y269</f>
        <v>0</v>
      </c>
      <c r="AD269" s="388">
        <f t="shared" si="202"/>
        <v>0</v>
      </c>
      <c r="AE269" s="388">
        <v>0</v>
      </c>
      <c r="AF269" s="388">
        <v>0</v>
      </c>
      <c r="AG269" s="388">
        <f t="shared" si="203"/>
        <v>0</v>
      </c>
      <c r="AH269" s="388">
        <v>0</v>
      </c>
      <c r="AI269" s="388">
        <v>0</v>
      </c>
      <c r="AJ269" s="388">
        <f t="shared" si="204"/>
        <v>0</v>
      </c>
      <c r="AK269" s="388">
        <v>0</v>
      </c>
      <c r="AL269" s="388">
        <v>0</v>
      </c>
      <c r="AM269" s="388">
        <f t="shared" si="205"/>
        <v>0</v>
      </c>
      <c r="AN269" s="388">
        <v>0</v>
      </c>
      <c r="AO269" s="388">
        <v>0</v>
      </c>
      <c r="AP269" s="388">
        <f t="shared" si="206"/>
        <v>0</v>
      </c>
      <c r="AQ269" s="388">
        <f>AB269-AE269--AH269-AK269-AN269</f>
        <v>0</v>
      </c>
      <c r="AR269" s="388">
        <f>AC269-AF269--AI269-AL269-AO269</f>
        <v>0</v>
      </c>
      <c r="AS269" s="388">
        <f t="shared" si="207"/>
        <v>0</v>
      </c>
      <c r="AT269" s="388">
        <f>R269+V269-Z269</f>
        <v>0</v>
      </c>
      <c r="AU269" s="388">
        <f>S269+W269-AA269</f>
        <v>0</v>
      </c>
      <c r="AV269" s="388">
        <v>0</v>
      </c>
      <c r="AW269" s="388">
        <v>0</v>
      </c>
      <c r="AX269" s="388">
        <v>0</v>
      </c>
      <c r="AY269" s="388">
        <v>0</v>
      </c>
      <c r="AZ269" s="388">
        <f t="shared" si="210"/>
        <v>0</v>
      </c>
      <c r="BA269" s="388">
        <f t="shared" si="210"/>
        <v>0</v>
      </c>
    </row>
    <row r="270" spans="1:53" ht="24.75">
      <c r="A270" s="255"/>
      <c r="B270" s="73" t="str">
        <f t="shared" si="126"/>
        <v>13550003</v>
      </c>
      <c r="C270" s="368">
        <v>2023</v>
      </c>
      <c r="D270" s="367">
        <v>20</v>
      </c>
      <c r="E270" s="367">
        <v>1</v>
      </c>
      <c r="F270" s="367">
        <v>3</v>
      </c>
      <c r="G270" s="367">
        <v>5</v>
      </c>
      <c r="H270" s="367">
        <v>5000</v>
      </c>
      <c r="I270" s="367"/>
      <c r="J270" s="367"/>
      <c r="K270" s="368"/>
      <c r="L270" s="368">
        <v>3</v>
      </c>
      <c r="M270" s="369" t="s">
        <v>129</v>
      </c>
      <c r="N270" s="370">
        <f>+N271+N281+N298+N303+N317+N295</f>
        <v>600000</v>
      </c>
      <c r="O270" s="370">
        <f>+O271+O281+O298+O303+O317+O295</f>
        <v>0</v>
      </c>
      <c r="P270" s="370">
        <f t="shared" si="216"/>
        <v>600000</v>
      </c>
      <c r="Q270" s="425"/>
      <c r="R270" s="426"/>
      <c r="S270" s="426"/>
      <c r="T270" s="370">
        <f>+T271+T281+T298+T303+T317+T295</f>
        <v>0</v>
      </c>
      <c r="U270" s="370">
        <f>+U271+U281+U298+U303+U317</f>
        <v>0</v>
      </c>
      <c r="V270" s="370">
        <f>+V271+V281+V298+V303+V317+V295</f>
        <v>0</v>
      </c>
      <c r="W270" s="370">
        <f>+W271+W281+W298+W303+W317</f>
        <v>0</v>
      </c>
      <c r="X270" s="370">
        <f>+X271+X281+X298+X303+X317+X295</f>
        <v>0</v>
      </c>
      <c r="Y270" s="370">
        <f>+Y271+Y281+Y298+Y303+Y317</f>
        <v>0</v>
      </c>
      <c r="Z270" s="370">
        <f>+Z271+Z281+Z298+Z303+Z317+Z295</f>
        <v>0</v>
      </c>
      <c r="AA270" s="370">
        <f>+AA271+AA281+AA298+AA303+AA317</f>
        <v>0</v>
      </c>
      <c r="AB270" s="370">
        <f>+AB271+AB281+AB298+AB303+AB317+AB295</f>
        <v>600000</v>
      </c>
      <c r="AC270" s="370">
        <f>+AC271+AC281+AC298+AC303+AC317</f>
        <v>0</v>
      </c>
      <c r="AD270" s="370">
        <f t="shared" si="202"/>
        <v>600000</v>
      </c>
      <c r="AE270" s="370">
        <f>+AE271+AE281+AE298+AE303+AE317+AE295</f>
        <v>596332.80000000005</v>
      </c>
      <c r="AF270" s="370">
        <f>+AF271+AF281+AF298+AF303+AF317</f>
        <v>0</v>
      </c>
      <c r="AG270" s="370">
        <f t="shared" si="203"/>
        <v>596332.80000000005</v>
      </c>
      <c r="AH270" s="370">
        <f>+AH271+AH281+AH298+AH303+AH317+AH295</f>
        <v>0</v>
      </c>
      <c r="AI270" s="370">
        <f>+AI271+AI281+AI298+AI303+AI317</f>
        <v>0</v>
      </c>
      <c r="AJ270" s="370">
        <f t="shared" si="204"/>
        <v>0</v>
      </c>
      <c r="AK270" s="370">
        <f>+AK271+AK281+AK298+AK303+AK317+AK295</f>
        <v>0</v>
      </c>
      <c r="AL270" s="370">
        <f>+AL271+AL281+AL298+AL303+AL317</f>
        <v>0</v>
      </c>
      <c r="AM270" s="370">
        <f t="shared" si="205"/>
        <v>0</v>
      </c>
      <c r="AN270" s="370">
        <f>+AN271+AN281+AN298+AN303+AN317+AN295</f>
        <v>0</v>
      </c>
      <c r="AO270" s="370">
        <f>+AO271+AO281+AO298+AO303+AO317</f>
        <v>0</v>
      </c>
      <c r="AP270" s="370">
        <f t="shared" si="206"/>
        <v>0</v>
      </c>
      <c r="AQ270" s="370">
        <f>+AQ271+AQ281+AQ298+AQ303+AQ317+AQ295</f>
        <v>3667.1999999999534</v>
      </c>
      <c r="AR270" s="370">
        <f>+AR271+AR281+AR298+AR303+AR317</f>
        <v>0</v>
      </c>
      <c r="AS270" s="370">
        <f t="shared" si="207"/>
        <v>3667.1999999999534</v>
      </c>
      <c r="AT270" s="370"/>
      <c r="AU270" s="370"/>
      <c r="AV270" s="370"/>
      <c r="AW270" s="370"/>
      <c r="AX270" s="370"/>
      <c r="AY270" s="370"/>
      <c r="AZ270" s="370"/>
      <c r="BA270" s="370"/>
    </row>
    <row r="271" spans="1:53" ht="24.75">
      <c r="A271" s="255"/>
      <c r="B271" s="73" t="str">
        <f t="shared" si="126"/>
        <v>135500051003</v>
      </c>
      <c r="C271" s="374">
        <v>2023</v>
      </c>
      <c r="D271" s="373">
        <v>20</v>
      </c>
      <c r="E271" s="373">
        <v>1</v>
      </c>
      <c r="F271" s="373">
        <v>3</v>
      </c>
      <c r="G271" s="373">
        <v>5</v>
      </c>
      <c r="H271" s="373">
        <v>5000</v>
      </c>
      <c r="I271" s="373">
        <v>5100</v>
      </c>
      <c r="J271" s="373"/>
      <c r="K271" s="374"/>
      <c r="L271" s="374">
        <v>3</v>
      </c>
      <c r="M271" s="375" t="s">
        <v>130</v>
      </c>
      <c r="N271" s="376">
        <f>+N272+N279</f>
        <v>600000</v>
      </c>
      <c r="O271" s="376">
        <f>+O272+O279</f>
        <v>0</v>
      </c>
      <c r="P271" s="376">
        <f t="shared" si="216"/>
        <v>600000</v>
      </c>
      <c r="Q271" s="427"/>
      <c r="R271" s="428"/>
      <c r="S271" s="428"/>
      <c r="T271" s="376">
        <f>+T272+T279</f>
        <v>0</v>
      </c>
      <c r="U271" s="376">
        <f t="shared" ref="U271:AC271" si="225">+U272+U279</f>
        <v>0</v>
      </c>
      <c r="V271" s="376">
        <f t="shared" si="225"/>
        <v>0</v>
      </c>
      <c r="W271" s="376">
        <f t="shared" si="225"/>
        <v>0</v>
      </c>
      <c r="X271" s="376">
        <f t="shared" si="225"/>
        <v>0</v>
      </c>
      <c r="Y271" s="376">
        <f t="shared" si="225"/>
        <v>0</v>
      </c>
      <c r="Z271" s="376">
        <f t="shared" si="225"/>
        <v>0</v>
      </c>
      <c r="AA271" s="376">
        <f t="shared" si="225"/>
        <v>0</v>
      </c>
      <c r="AB271" s="376">
        <f t="shared" si="225"/>
        <v>600000</v>
      </c>
      <c r="AC271" s="376">
        <f t="shared" si="225"/>
        <v>0</v>
      </c>
      <c r="AD271" s="376">
        <f t="shared" si="202"/>
        <v>600000</v>
      </c>
      <c r="AE271" s="376">
        <f>+AE272+AE279</f>
        <v>596332.80000000005</v>
      </c>
      <c r="AF271" s="376">
        <f>+AF272+AF279</f>
        <v>0</v>
      </c>
      <c r="AG271" s="376">
        <f t="shared" si="203"/>
        <v>596332.80000000005</v>
      </c>
      <c r="AH271" s="376">
        <f>+AH272+AH279</f>
        <v>0</v>
      </c>
      <c r="AI271" s="376">
        <f>+AI272+AI279</f>
        <v>0</v>
      </c>
      <c r="AJ271" s="376">
        <f t="shared" si="204"/>
        <v>0</v>
      </c>
      <c r="AK271" s="376">
        <f>+AK272+AK279</f>
        <v>0</v>
      </c>
      <c r="AL271" s="376">
        <f>+AL272+AL279</f>
        <v>0</v>
      </c>
      <c r="AM271" s="376">
        <f t="shared" si="205"/>
        <v>0</v>
      </c>
      <c r="AN271" s="376">
        <f>+AN272+AN279</f>
        <v>0</v>
      </c>
      <c r="AO271" s="376">
        <f>+AO272+AO279</f>
        <v>0</v>
      </c>
      <c r="AP271" s="376">
        <f t="shared" si="206"/>
        <v>0</v>
      </c>
      <c r="AQ271" s="376">
        <f>+AQ272+AQ279</f>
        <v>3667.1999999999534</v>
      </c>
      <c r="AR271" s="376">
        <f>+AR272+AR279</f>
        <v>0</v>
      </c>
      <c r="AS271" s="376">
        <f t="shared" si="207"/>
        <v>3667.1999999999534</v>
      </c>
      <c r="AT271" s="376"/>
      <c r="AU271" s="376"/>
      <c r="AV271" s="376"/>
      <c r="AW271" s="376"/>
      <c r="AX271" s="376"/>
      <c r="AY271" s="376"/>
      <c r="AZ271" s="376"/>
      <c r="BA271" s="376"/>
    </row>
    <row r="272" spans="1:53" ht="24.75">
      <c r="A272" s="255"/>
      <c r="B272" s="73" t="str">
        <f t="shared" si="126"/>
        <v>135500051005153</v>
      </c>
      <c r="C272" s="380">
        <v>2023</v>
      </c>
      <c r="D272" s="379">
        <v>20</v>
      </c>
      <c r="E272" s="379">
        <v>1</v>
      </c>
      <c r="F272" s="379">
        <v>3</v>
      </c>
      <c r="G272" s="379">
        <v>5</v>
      </c>
      <c r="H272" s="379">
        <v>5000</v>
      </c>
      <c r="I272" s="379">
        <v>5100</v>
      </c>
      <c r="J272" s="379">
        <v>515</v>
      </c>
      <c r="K272" s="380"/>
      <c r="L272" s="380">
        <v>3</v>
      </c>
      <c r="M272" s="381" t="s">
        <v>131</v>
      </c>
      <c r="N272" s="382">
        <f>SUM(N273:N278)</f>
        <v>600000</v>
      </c>
      <c r="O272" s="382">
        <f>SUM(O273:O278)</f>
        <v>0</v>
      </c>
      <c r="P272" s="382">
        <f t="shared" si="216"/>
        <v>600000</v>
      </c>
      <c r="Q272" s="429" t="s">
        <v>45</v>
      </c>
      <c r="R272" s="430"/>
      <c r="S272" s="430"/>
      <c r="T272" s="382">
        <f>SUM(T273:T278)</f>
        <v>0</v>
      </c>
      <c r="U272" s="382">
        <f t="shared" ref="U272:AC272" si="226">SUM(U273:U278)</f>
        <v>0</v>
      </c>
      <c r="V272" s="382">
        <f t="shared" si="226"/>
        <v>0</v>
      </c>
      <c r="W272" s="382">
        <f t="shared" si="226"/>
        <v>0</v>
      </c>
      <c r="X272" s="382">
        <f t="shared" si="226"/>
        <v>0</v>
      </c>
      <c r="Y272" s="382">
        <f t="shared" si="226"/>
        <v>0</v>
      </c>
      <c r="Z272" s="382">
        <f t="shared" si="226"/>
        <v>0</v>
      </c>
      <c r="AA272" s="382">
        <f t="shared" si="226"/>
        <v>0</v>
      </c>
      <c r="AB272" s="382">
        <f t="shared" si="226"/>
        <v>600000</v>
      </c>
      <c r="AC272" s="382">
        <f t="shared" si="226"/>
        <v>0</v>
      </c>
      <c r="AD272" s="382">
        <f t="shared" si="202"/>
        <v>600000</v>
      </c>
      <c r="AE272" s="382">
        <f>SUM(AE273:AE278)</f>
        <v>596332.80000000005</v>
      </c>
      <c r="AF272" s="382">
        <f>SUM(AF273:AF278)</f>
        <v>0</v>
      </c>
      <c r="AG272" s="382">
        <f t="shared" si="203"/>
        <v>596332.80000000005</v>
      </c>
      <c r="AH272" s="382">
        <f>SUM(AH273:AH278)</f>
        <v>0</v>
      </c>
      <c r="AI272" s="382">
        <f>SUM(AI273:AI278)</f>
        <v>0</v>
      </c>
      <c r="AJ272" s="382">
        <f t="shared" si="204"/>
        <v>0</v>
      </c>
      <c r="AK272" s="382">
        <f>SUM(AK273:AK278)</f>
        <v>0</v>
      </c>
      <c r="AL272" s="382">
        <f>SUM(AL273:AL278)</f>
        <v>0</v>
      </c>
      <c r="AM272" s="382">
        <f t="shared" si="205"/>
        <v>0</v>
      </c>
      <c r="AN272" s="382">
        <f>SUM(AN273:AN278)</f>
        <v>0</v>
      </c>
      <c r="AO272" s="382">
        <f>SUM(AO273:AO278)</f>
        <v>0</v>
      </c>
      <c r="AP272" s="382">
        <f t="shared" si="206"/>
        <v>0</v>
      </c>
      <c r="AQ272" s="382">
        <f>SUM(AQ273:AQ278)</f>
        <v>3667.1999999999534</v>
      </c>
      <c r="AR272" s="382">
        <f>SUM(AR273:AR278)</f>
        <v>0</v>
      </c>
      <c r="AS272" s="382">
        <f t="shared" si="207"/>
        <v>3667.1999999999534</v>
      </c>
      <c r="AT272" s="382"/>
      <c r="AU272" s="382"/>
      <c r="AV272" s="382"/>
      <c r="AW272" s="382"/>
      <c r="AX272" s="382"/>
      <c r="AY272" s="382"/>
      <c r="AZ272" s="382"/>
      <c r="BA272" s="382"/>
    </row>
    <row r="273" spans="1:53" ht="24.75" hidden="1">
      <c r="A273" s="255"/>
      <c r="B273" s="73" t="str">
        <f t="shared" si="126"/>
        <v>1355000510051513</v>
      </c>
      <c r="C273" s="385">
        <v>2023</v>
      </c>
      <c r="D273" s="385">
        <v>20</v>
      </c>
      <c r="E273" s="385">
        <v>1</v>
      </c>
      <c r="F273" s="385">
        <v>3</v>
      </c>
      <c r="G273" s="385">
        <v>5</v>
      </c>
      <c r="H273" s="385">
        <v>5000</v>
      </c>
      <c r="I273" s="385">
        <v>5100</v>
      </c>
      <c r="J273" s="385">
        <v>515</v>
      </c>
      <c r="K273" s="386">
        <v>1</v>
      </c>
      <c r="L273" s="386">
        <v>3</v>
      </c>
      <c r="M273" s="387" t="s">
        <v>186</v>
      </c>
      <c r="N273" s="388">
        <f>IFERROR(VLOOKUP($B273,[5]OAX!$B$51:$S$1085,13,0),0)</f>
        <v>0</v>
      </c>
      <c r="O273" s="388">
        <f>IFERROR(VLOOKUP($B273,[5]OAX!$B$51:$S$1085,14,0),0)</f>
        <v>0</v>
      </c>
      <c r="P273" s="388">
        <f t="shared" si="216"/>
        <v>0</v>
      </c>
      <c r="Q273" s="167" t="s">
        <v>59</v>
      </c>
      <c r="R273" s="390">
        <f>IFERROR(VLOOKUP($B273,[5]OAX!$B$51:$S$1085,17,0),0)</f>
        <v>0</v>
      </c>
      <c r="S273" s="390">
        <f>IFERROR(VLOOKUP($B273,[5]OAX!$B$51:$S$1085,18,0),0)</f>
        <v>0</v>
      </c>
      <c r="T273" s="388">
        <v>0</v>
      </c>
      <c r="U273" s="388">
        <v>0</v>
      </c>
      <c r="V273" s="388">
        <v>0</v>
      </c>
      <c r="W273" s="388">
        <v>0</v>
      </c>
      <c r="X273" s="388">
        <v>0</v>
      </c>
      <c r="Y273" s="388">
        <v>0</v>
      </c>
      <c r="Z273" s="388">
        <v>0</v>
      </c>
      <c r="AA273" s="388">
        <v>0</v>
      </c>
      <c r="AB273" s="388">
        <f t="shared" ref="AB273:AC278" si="227">N273+T273-X273</f>
        <v>0</v>
      </c>
      <c r="AC273" s="388">
        <f t="shared" si="227"/>
        <v>0</v>
      </c>
      <c r="AD273" s="388">
        <f t="shared" si="202"/>
        <v>0</v>
      </c>
      <c r="AE273" s="388">
        <v>0</v>
      </c>
      <c r="AF273" s="388">
        <v>0</v>
      </c>
      <c r="AG273" s="388">
        <f t="shared" si="203"/>
        <v>0</v>
      </c>
      <c r="AH273" s="388">
        <v>0</v>
      </c>
      <c r="AI273" s="388">
        <v>0</v>
      </c>
      <c r="AJ273" s="388">
        <f t="shared" si="204"/>
        <v>0</v>
      </c>
      <c r="AK273" s="388">
        <v>0</v>
      </c>
      <c r="AL273" s="388">
        <v>0</v>
      </c>
      <c r="AM273" s="388">
        <f t="shared" si="205"/>
        <v>0</v>
      </c>
      <c r="AN273" s="388">
        <v>0</v>
      </c>
      <c r="AO273" s="388">
        <v>0</v>
      </c>
      <c r="AP273" s="388">
        <f t="shared" si="206"/>
        <v>0</v>
      </c>
      <c r="AQ273" s="388">
        <f t="shared" ref="AQ273:AR278" si="228">AB273-AE273--AH273-AK273-AN273</f>
        <v>0</v>
      </c>
      <c r="AR273" s="388">
        <f t="shared" si="228"/>
        <v>0</v>
      </c>
      <c r="AS273" s="388">
        <f t="shared" si="207"/>
        <v>0</v>
      </c>
      <c r="AT273" s="388">
        <f t="shared" ref="AT273:AU278" si="229">R273+V273-Z273</f>
        <v>0</v>
      </c>
      <c r="AU273" s="388">
        <f t="shared" si="229"/>
        <v>0</v>
      </c>
      <c r="AV273" s="388">
        <v>0</v>
      </c>
      <c r="AW273" s="388">
        <v>0</v>
      </c>
      <c r="AX273" s="388">
        <v>0</v>
      </c>
      <c r="AY273" s="388">
        <v>0</v>
      </c>
      <c r="AZ273" s="388">
        <f t="shared" si="210"/>
        <v>0</v>
      </c>
      <c r="BA273" s="388">
        <f t="shared" si="210"/>
        <v>0</v>
      </c>
    </row>
    <row r="274" spans="1:53" ht="24.75" hidden="1">
      <c r="A274" s="255"/>
      <c r="B274" s="73" t="str">
        <f t="shared" si="126"/>
        <v>1355000510051523</v>
      </c>
      <c r="C274" s="385">
        <f t="shared" ref="C274:E279" si="230">C273</f>
        <v>2023</v>
      </c>
      <c r="D274" s="385">
        <v>20</v>
      </c>
      <c r="E274" s="385">
        <f t="shared" si="230"/>
        <v>1</v>
      </c>
      <c r="F274" s="385">
        <v>3</v>
      </c>
      <c r="G274" s="385">
        <v>5</v>
      </c>
      <c r="H274" s="385">
        <v>5000</v>
      </c>
      <c r="I274" s="385">
        <v>5100</v>
      </c>
      <c r="J274" s="385">
        <v>515</v>
      </c>
      <c r="K274" s="386">
        <v>2</v>
      </c>
      <c r="L274" s="386">
        <v>3</v>
      </c>
      <c r="M274" s="387" t="s">
        <v>256</v>
      </c>
      <c r="N274" s="388">
        <f>IFERROR(VLOOKUP($B274,[5]OAX!$B$51:$S$1085,13,0),0)</f>
        <v>0</v>
      </c>
      <c r="O274" s="388">
        <f>IFERROR(VLOOKUP($B274,[5]OAX!$B$51:$S$1085,14,0),0)</f>
        <v>0</v>
      </c>
      <c r="P274" s="388">
        <f t="shared" si="216"/>
        <v>0</v>
      </c>
      <c r="Q274" s="167" t="s">
        <v>59</v>
      </c>
      <c r="R274" s="390">
        <f>IFERROR(VLOOKUP($B274,[5]OAX!$B$51:$S$1085,17,0),0)</f>
        <v>0</v>
      </c>
      <c r="S274" s="390">
        <f>IFERROR(VLOOKUP($B274,[5]OAX!$B$51:$S$1085,18,0),0)</f>
        <v>0</v>
      </c>
      <c r="T274" s="388">
        <v>0</v>
      </c>
      <c r="U274" s="388">
        <v>0</v>
      </c>
      <c r="V274" s="388">
        <v>0</v>
      </c>
      <c r="W274" s="388">
        <v>0</v>
      </c>
      <c r="X274" s="388">
        <v>0</v>
      </c>
      <c r="Y274" s="388">
        <v>0</v>
      </c>
      <c r="Z274" s="388">
        <v>0</v>
      </c>
      <c r="AA274" s="388">
        <v>0</v>
      </c>
      <c r="AB274" s="388">
        <f t="shared" si="227"/>
        <v>0</v>
      </c>
      <c r="AC274" s="388">
        <f t="shared" si="227"/>
        <v>0</v>
      </c>
      <c r="AD274" s="388">
        <f t="shared" si="202"/>
        <v>0</v>
      </c>
      <c r="AE274" s="388">
        <v>0</v>
      </c>
      <c r="AF274" s="388">
        <v>0</v>
      </c>
      <c r="AG274" s="388">
        <f t="shared" si="203"/>
        <v>0</v>
      </c>
      <c r="AH274" s="388">
        <v>0</v>
      </c>
      <c r="AI274" s="388">
        <v>0</v>
      </c>
      <c r="AJ274" s="388">
        <f t="shared" si="204"/>
        <v>0</v>
      </c>
      <c r="AK274" s="388">
        <v>0</v>
      </c>
      <c r="AL274" s="388">
        <v>0</v>
      </c>
      <c r="AM274" s="388">
        <f t="shared" si="205"/>
        <v>0</v>
      </c>
      <c r="AN274" s="388">
        <v>0</v>
      </c>
      <c r="AO274" s="388">
        <v>0</v>
      </c>
      <c r="AP274" s="388">
        <f t="shared" si="206"/>
        <v>0</v>
      </c>
      <c r="AQ274" s="388">
        <f t="shared" si="228"/>
        <v>0</v>
      </c>
      <c r="AR274" s="388">
        <f t="shared" si="228"/>
        <v>0</v>
      </c>
      <c r="AS274" s="388">
        <f t="shared" si="207"/>
        <v>0</v>
      </c>
      <c r="AT274" s="388">
        <f t="shared" si="229"/>
        <v>0</v>
      </c>
      <c r="AU274" s="388">
        <f t="shared" si="229"/>
        <v>0</v>
      </c>
      <c r="AV274" s="388">
        <v>0</v>
      </c>
      <c r="AW274" s="388">
        <v>0</v>
      </c>
      <c r="AX274" s="388">
        <v>0</v>
      </c>
      <c r="AY274" s="388">
        <v>0</v>
      </c>
      <c r="AZ274" s="388">
        <f t="shared" si="210"/>
        <v>0</v>
      </c>
      <c r="BA274" s="388">
        <f t="shared" si="210"/>
        <v>0</v>
      </c>
    </row>
    <row r="275" spans="1:53" ht="24.75" hidden="1">
      <c r="A275" s="255"/>
      <c r="B275" s="73" t="str">
        <f t="shared" si="126"/>
        <v>1355000510051533</v>
      </c>
      <c r="C275" s="385">
        <f t="shared" si="230"/>
        <v>2023</v>
      </c>
      <c r="D275" s="385">
        <v>20</v>
      </c>
      <c r="E275" s="385">
        <f t="shared" si="230"/>
        <v>1</v>
      </c>
      <c r="F275" s="385">
        <v>3</v>
      </c>
      <c r="G275" s="385">
        <v>5</v>
      </c>
      <c r="H275" s="385">
        <v>5000</v>
      </c>
      <c r="I275" s="385">
        <v>5100</v>
      </c>
      <c r="J275" s="385">
        <v>515</v>
      </c>
      <c r="K275" s="386">
        <v>3</v>
      </c>
      <c r="L275" s="386">
        <v>3</v>
      </c>
      <c r="M275" s="387" t="s">
        <v>257</v>
      </c>
      <c r="N275" s="388">
        <f>IFERROR(VLOOKUP($B275,[5]OAX!$B$51:$S$1085,13,0),0)</f>
        <v>0</v>
      </c>
      <c r="O275" s="388">
        <f>IFERROR(VLOOKUP($B275,[5]OAX!$B$51:$S$1085,14,0),0)</f>
        <v>0</v>
      </c>
      <c r="P275" s="388">
        <f t="shared" si="216"/>
        <v>0</v>
      </c>
      <c r="Q275" s="167" t="s">
        <v>59</v>
      </c>
      <c r="R275" s="390">
        <f>IFERROR(VLOOKUP($B275,[5]OAX!$B$51:$S$1085,17,0),0)</f>
        <v>0</v>
      </c>
      <c r="S275" s="390">
        <f>IFERROR(VLOOKUP($B275,[5]OAX!$B$51:$S$1085,18,0),0)</f>
        <v>0</v>
      </c>
      <c r="T275" s="388">
        <v>0</v>
      </c>
      <c r="U275" s="388">
        <v>0</v>
      </c>
      <c r="V275" s="388">
        <v>0</v>
      </c>
      <c r="W275" s="388">
        <v>0</v>
      </c>
      <c r="X275" s="388">
        <v>0</v>
      </c>
      <c r="Y275" s="388">
        <v>0</v>
      </c>
      <c r="Z275" s="388">
        <v>0</v>
      </c>
      <c r="AA275" s="388">
        <v>0</v>
      </c>
      <c r="AB275" s="388">
        <f t="shared" si="227"/>
        <v>0</v>
      </c>
      <c r="AC275" s="388">
        <f t="shared" si="227"/>
        <v>0</v>
      </c>
      <c r="AD275" s="388">
        <f t="shared" si="202"/>
        <v>0</v>
      </c>
      <c r="AE275" s="388">
        <v>0</v>
      </c>
      <c r="AF275" s="388">
        <v>0</v>
      </c>
      <c r="AG275" s="388">
        <f t="shared" si="203"/>
        <v>0</v>
      </c>
      <c r="AH275" s="388">
        <v>0</v>
      </c>
      <c r="AI275" s="388">
        <v>0</v>
      </c>
      <c r="AJ275" s="388">
        <f t="shared" si="204"/>
        <v>0</v>
      </c>
      <c r="AK275" s="388">
        <v>0</v>
      </c>
      <c r="AL275" s="388">
        <v>0</v>
      </c>
      <c r="AM275" s="388">
        <f t="shared" si="205"/>
        <v>0</v>
      </c>
      <c r="AN275" s="388">
        <v>0</v>
      </c>
      <c r="AO275" s="388">
        <v>0</v>
      </c>
      <c r="AP275" s="388">
        <f t="shared" si="206"/>
        <v>0</v>
      </c>
      <c r="AQ275" s="388">
        <f t="shared" si="228"/>
        <v>0</v>
      </c>
      <c r="AR275" s="388">
        <f t="shared" si="228"/>
        <v>0</v>
      </c>
      <c r="AS275" s="388">
        <f t="shared" si="207"/>
        <v>0</v>
      </c>
      <c r="AT275" s="388">
        <f t="shared" si="229"/>
        <v>0</v>
      </c>
      <c r="AU275" s="388">
        <f t="shared" si="229"/>
        <v>0</v>
      </c>
      <c r="AV275" s="388">
        <v>0</v>
      </c>
      <c r="AW275" s="388">
        <v>0</v>
      </c>
      <c r="AX275" s="388">
        <v>0</v>
      </c>
      <c r="AY275" s="388">
        <v>0</v>
      </c>
      <c r="AZ275" s="388">
        <f t="shared" si="210"/>
        <v>0</v>
      </c>
      <c r="BA275" s="388">
        <f t="shared" si="210"/>
        <v>0</v>
      </c>
    </row>
    <row r="276" spans="1:53" ht="24.75" hidden="1">
      <c r="A276" s="255"/>
      <c r="B276" s="73" t="str">
        <f t="shared" ref="B276:B342" si="231">+CONCATENATE(E276,F276,G276,H276,I276,J276,K276,L276)</f>
        <v>1355000510051543</v>
      </c>
      <c r="C276" s="385">
        <f t="shared" si="230"/>
        <v>2023</v>
      </c>
      <c r="D276" s="385">
        <v>20</v>
      </c>
      <c r="E276" s="385">
        <f t="shared" si="230"/>
        <v>1</v>
      </c>
      <c r="F276" s="385">
        <v>3</v>
      </c>
      <c r="G276" s="385">
        <v>5</v>
      </c>
      <c r="H276" s="385">
        <v>5000</v>
      </c>
      <c r="I276" s="385">
        <v>5100</v>
      </c>
      <c r="J276" s="385">
        <v>515</v>
      </c>
      <c r="K276" s="386">
        <v>4</v>
      </c>
      <c r="L276" s="386">
        <v>3</v>
      </c>
      <c r="M276" s="387" t="s">
        <v>258</v>
      </c>
      <c r="N276" s="388">
        <f>IFERROR(VLOOKUP($B276,[5]OAX!$B$51:$S$1085,13,0),0)</f>
        <v>0</v>
      </c>
      <c r="O276" s="388">
        <f>IFERROR(VLOOKUP($B276,[5]OAX!$B$51:$S$1085,14,0),0)</f>
        <v>0</v>
      </c>
      <c r="P276" s="388">
        <f t="shared" si="216"/>
        <v>0</v>
      </c>
      <c r="Q276" s="167" t="s">
        <v>59</v>
      </c>
      <c r="R276" s="390">
        <f>IFERROR(VLOOKUP($B276,[5]OAX!$B$51:$S$1085,17,0),0)</f>
        <v>0</v>
      </c>
      <c r="S276" s="390">
        <f>IFERROR(VLOOKUP($B276,[5]OAX!$B$51:$S$1085,18,0),0)</f>
        <v>0</v>
      </c>
      <c r="T276" s="388">
        <v>0</v>
      </c>
      <c r="U276" s="388">
        <v>0</v>
      </c>
      <c r="V276" s="388">
        <v>0</v>
      </c>
      <c r="W276" s="388">
        <v>0</v>
      </c>
      <c r="X276" s="388">
        <v>0</v>
      </c>
      <c r="Y276" s="388">
        <v>0</v>
      </c>
      <c r="Z276" s="388">
        <v>0</v>
      </c>
      <c r="AA276" s="388">
        <v>0</v>
      </c>
      <c r="AB276" s="388">
        <f t="shared" si="227"/>
        <v>0</v>
      </c>
      <c r="AC276" s="388">
        <f t="shared" si="227"/>
        <v>0</v>
      </c>
      <c r="AD276" s="388">
        <f t="shared" si="202"/>
        <v>0</v>
      </c>
      <c r="AE276" s="388">
        <v>0</v>
      </c>
      <c r="AF276" s="388">
        <v>0</v>
      </c>
      <c r="AG276" s="388">
        <f t="shared" si="203"/>
        <v>0</v>
      </c>
      <c r="AH276" s="388">
        <v>0</v>
      </c>
      <c r="AI276" s="388">
        <v>0</v>
      </c>
      <c r="AJ276" s="388">
        <f t="shared" si="204"/>
        <v>0</v>
      </c>
      <c r="AK276" s="388">
        <v>0</v>
      </c>
      <c r="AL276" s="388">
        <v>0</v>
      </c>
      <c r="AM276" s="388">
        <f t="shared" si="205"/>
        <v>0</v>
      </c>
      <c r="AN276" s="388">
        <v>0</v>
      </c>
      <c r="AO276" s="388">
        <v>0</v>
      </c>
      <c r="AP276" s="388">
        <f t="shared" si="206"/>
        <v>0</v>
      </c>
      <c r="AQ276" s="388">
        <f t="shared" si="228"/>
        <v>0</v>
      </c>
      <c r="AR276" s="388">
        <f t="shared" si="228"/>
        <v>0</v>
      </c>
      <c r="AS276" s="388">
        <f t="shared" si="207"/>
        <v>0</v>
      </c>
      <c r="AT276" s="388">
        <f t="shared" si="229"/>
        <v>0</v>
      </c>
      <c r="AU276" s="388">
        <f t="shared" si="229"/>
        <v>0</v>
      </c>
      <c r="AV276" s="388">
        <v>0</v>
      </c>
      <c r="AW276" s="388">
        <v>0</v>
      </c>
      <c r="AX276" s="388">
        <v>0</v>
      </c>
      <c r="AY276" s="388">
        <v>0</v>
      </c>
      <c r="AZ276" s="388">
        <f t="shared" si="210"/>
        <v>0</v>
      </c>
      <c r="BA276" s="388">
        <f t="shared" si="210"/>
        <v>0</v>
      </c>
    </row>
    <row r="277" spans="1:53" ht="24.75" hidden="1">
      <c r="A277" s="255"/>
      <c r="B277" s="73" t="str">
        <f t="shared" si="231"/>
        <v>1355000510051553</v>
      </c>
      <c r="C277" s="385">
        <f t="shared" si="230"/>
        <v>2023</v>
      </c>
      <c r="D277" s="385">
        <v>20</v>
      </c>
      <c r="E277" s="385">
        <f t="shared" si="230"/>
        <v>1</v>
      </c>
      <c r="F277" s="385">
        <v>3</v>
      </c>
      <c r="G277" s="385">
        <v>5</v>
      </c>
      <c r="H277" s="385">
        <v>5000</v>
      </c>
      <c r="I277" s="385">
        <v>5100</v>
      </c>
      <c r="J277" s="385">
        <v>515</v>
      </c>
      <c r="K277" s="386">
        <v>5</v>
      </c>
      <c r="L277" s="386">
        <v>3</v>
      </c>
      <c r="M277" s="387" t="s">
        <v>191</v>
      </c>
      <c r="N277" s="388">
        <f>IFERROR(VLOOKUP($B277,[5]OAX!$B$51:$S$1085,13,0),0)</f>
        <v>0</v>
      </c>
      <c r="O277" s="388">
        <f>IFERROR(VLOOKUP($B277,[5]OAX!$B$51:$S$1085,14,0),0)</f>
        <v>0</v>
      </c>
      <c r="P277" s="388">
        <f t="shared" si="216"/>
        <v>0</v>
      </c>
      <c r="Q277" s="167" t="s">
        <v>59</v>
      </c>
      <c r="R277" s="390">
        <f>IFERROR(VLOOKUP($B277,[5]OAX!$B$51:$S$1085,17,0),0)</f>
        <v>0</v>
      </c>
      <c r="S277" s="390">
        <f>IFERROR(VLOOKUP($B277,[5]OAX!$B$51:$S$1085,18,0),0)</f>
        <v>0</v>
      </c>
      <c r="T277" s="388">
        <v>0</v>
      </c>
      <c r="U277" s="388">
        <v>0</v>
      </c>
      <c r="V277" s="388">
        <v>0</v>
      </c>
      <c r="W277" s="388">
        <v>0</v>
      </c>
      <c r="X277" s="388">
        <v>0</v>
      </c>
      <c r="Y277" s="388">
        <v>0</v>
      </c>
      <c r="Z277" s="388">
        <v>0</v>
      </c>
      <c r="AA277" s="388">
        <v>0</v>
      </c>
      <c r="AB277" s="388">
        <f t="shared" si="227"/>
        <v>0</v>
      </c>
      <c r="AC277" s="388">
        <f t="shared" si="227"/>
        <v>0</v>
      </c>
      <c r="AD277" s="388">
        <f t="shared" si="202"/>
        <v>0</v>
      </c>
      <c r="AE277" s="388">
        <v>0</v>
      </c>
      <c r="AF277" s="388">
        <v>0</v>
      </c>
      <c r="AG277" s="388">
        <f t="shared" si="203"/>
        <v>0</v>
      </c>
      <c r="AH277" s="388">
        <v>0</v>
      </c>
      <c r="AI277" s="388">
        <v>0</v>
      </c>
      <c r="AJ277" s="388">
        <f t="shared" si="204"/>
        <v>0</v>
      </c>
      <c r="AK277" s="388">
        <v>0</v>
      </c>
      <c r="AL277" s="388">
        <v>0</v>
      </c>
      <c r="AM277" s="388">
        <f t="shared" si="205"/>
        <v>0</v>
      </c>
      <c r="AN277" s="388">
        <v>0</v>
      </c>
      <c r="AO277" s="388">
        <v>0</v>
      </c>
      <c r="AP277" s="388">
        <f t="shared" si="206"/>
        <v>0</v>
      </c>
      <c r="AQ277" s="388">
        <f t="shared" si="228"/>
        <v>0</v>
      </c>
      <c r="AR277" s="388">
        <f t="shared" si="228"/>
        <v>0</v>
      </c>
      <c r="AS277" s="388">
        <f t="shared" si="207"/>
        <v>0</v>
      </c>
      <c r="AT277" s="388">
        <f t="shared" si="229"/>
        <v>0</v>
      </c>
      <c r="AU277" s="388">
        <f t="shared" si="229"/>
        <v>0</v>
      </c>
      <c r="AV277" s="388">
        <v>0</v>
      </c>
      <c r="AW277" s="388">
        <v>0</v>
      </c>
      <c r="AX277" s="388">
        <v>0</v>
      </c>
      <c r="AY277" s="388">
        <v>0</v>
      </c>
      <c r="AZ277" s="388">
        <f t="shared" si="210"/>
        <v>0</v>
      </c>
      <c r="BA277" s="388">
        <f t="shared" si="210"/>
        <v>0</v>
      </c>
    </row>
    <row r="278" spans="1:53" ht="24.75">
      <c r="A278" s="255"/>
      <c r="B278" s="73" t="str">
        <f t="shared" si="231"/>
        <v>1355000510051563</v>
      </c>
      <c r="C278" s="385">
        <f t="shared" si="230"/>
        <v>2023</v>
      </c>
      <c r="D278" s="385">
        <v>20</v>
      </c>
      <c r="E278" s="385">
        <f t="shared" si="230"/>
        <v>1</v>
      </c>
      <c r="F278" s="385">
        <v>3</v>
      </c>
      <c r="G278" s="385">
        <v>5</v>
      </c>
      <c r="H278" s="385">
        <v>5000</v>
      </c>
      <c r="I278" s="385">
        <v>5100</v>
      </c>
      <c r="J278" s="385">
        <v>515</v>
      </c>
      <c r="K278" s="386">
        <v>6</v>
      </c>
      <c r="L278" s="386">
        <v>3</v>
      </c>
      <c r="M278" s="387" t="s">
        <v>259</v>
      </c>
      <c r="N278" s="388">
        <f>IFERROR(VLOOKUP($B278,[5]OAX!$B$51:$S$1085,13,0),0)</f>
        <v>600000</v>
      </c>
      <c r="O278" s="388">
        <f>IFERROR(VLOOKUP($B278,[5]OAX!$B$51:$S$1085,14,0),0)</f>
        <v>0</v>
      </c>
      <c r="P278" s="388">
        <f t="shared" si="216"/>
        <v>600000</v>
      </c>
      <c r="Q278" s="167" t="s">
        <v>59</v>
      </c>
      <c r="R278" s="390">
        <f>IFERROR(VLOOKUP($B278,[5]OAX!$B$51:$S$1085,17,0),0)</f>
        <v>30</v>
      </c>
      <c r="S278" s="390">
        <f>IFERROR(VLOOKUP($B278,[5]OAX!$B$51:$S$1085,18,0),0)</f>
        <v>0</v>
      </c>
      <c r="T278" s="388">
        <v>0</v>
      </c>
      <c r="U278" s="388">
        <v>0</v>
      </c>
      <c r="V278" s="388">
        <v>0</v>
      </c>
      <c r="W278" s="388">
        <v>0</v>
      </c>
      <c r="X278" s="388">
        <v>0</v>
      </c>
      <c r="Y278" s="388">
        <v>0</v>
      </c>
      <c r="Z278" s="388">
        <v>0</v>
      </c>
      <c r="AA278" s="388">
        <v>0</v>
      </c>
      <c r="AB278" s="388">
        <f t="shared" si="227"/>
        <v>600000</v>
      </c>
      <c r="AC278" s="388">
        <f t="shared" si="227"/>
        <v>0</v>
      </c>
      <c r="AD278" s="388">
        <f t="shared" si="202"/>
        <v>600000</v>
      </c>
      <c r="AE278" s="388">
        <v>596332.80000000005</v>
      </c>
      <c r="AF278" s="388">
        <v>0</v>
      </c>
      <c r="AG278" s="388">
        <f t="shared" si="203"/>
        <v>596332.80000000005</v>
      </c>
      <c r="AH278" s="388">
        <v>0</v>
      </c>
      <c r="AI278" s="388">
        <v>0</v>
      </c>
      <c r="AJ278" s="388">
        <f t="shared" si="204"/>
        <v>0</v>
      </c>
      <c r="AK278" s="388">
        <v>0</v>
      </c>
      <c r="AL278" s="388">
        <v>0</v>
      </c>
      <c r="AM278" s="388">
        <f t="shared" si="205"/>
        <v>0</v>
      </c>
      <c r="AN278" s="388">
        <v>0</v>
      </c>
      <c r="AO278" s="388">
        <v>0</v>
      </c>
      <c r="AP278" s="388">
        <f t="shared" si="206"/>
        <v>0</v>
      </c>
      <c r="AQ278" s="388">
        <f t="shared" si="228"/>
        <v>3667.1999999999534</v>
      </c>
      <c r="AR278" s="388">
        <f t="shared" si="228"/>
        <v>0</v>
      </c>
      <c r="AS278" s="388">
        <f t="shared" si="207"/>
        <v>3667.1999999999534</v>
      </c>
      <c r="AT278" s="388">
        <f t="shared" si="229"/>
        <v>30</v>
      </c>
      <c r="AU278" s="388">
        <f t="shared" si="229"/>
        <v>0</v>
      </c>
      <c r="AV278" s="388">
        <v>36</v>
      </c>
      <c r="AW278" s="388">
        <v>0</v>
      </c>
      <c r="AX278" s="388">
        <v>0</v>
      </c>
      <c r="AY278" s="388">
        <v>0</v>
      </c>
      <c r="AZ278" s="388">
        <f t="shared" si="210"/>
        <v>-6</v>
      </c>
      <c r="BA278" s="388">
        <f t="shared" si="210"/>
        <v>0</v>
      </c>
    </row>
    <row r="279" spans="1:53" ht="24.75" hidden="1">
      <c r="A279" s="255"/>
      <c r="B279" s="73" t="str">
        <f t="shared" si="231"/>
        <v>135500051005193</v>
      </c>
      <c r="C279" s="380">
        <f t="shared" si="230"/>
        <v>2023</v>
      </c>
      <c r="D279" s="379">
        <v>20</v>
      </c>
      <c r="E279" s="379">
        <f t="shared" si="230"/>
        <v>1</v>
      </c>
      <c r="F279" s="379">
        <v>3</v>
      </c>
      <c r="G279" s="379">
        <v>5</v>
      </c>
      <c r="H279" s="379">
        <v>5000</v>
      </c>
      <c r="I279" s="379">
        <v>5100</v>
      </c>
      <c r="J279" s="379">
        <v>519</v>
      </c>
      <c r="K279" s="380"/>
      <c r="L279" s="380">
        <v>3</v>
      </c>
      <c r="M279" s="381" t="s">
        <v>192</v>
      </c>
      <c r="N279" s="382">
        <f>+N280</f>
        <v>0</v>
      </c>
      <c r="O279" s="382">
        <f>+O280</f>
        <v>0</v>
      </c>
      <c r="P279" s="382">
        <f t="shared" si="216"/>
        <v>0</v>
      </c>
      <c r="Q279" s="429" t="s">
        <v>45</v>
      </c>
      <c r="R279" s="430"/>
      <c r="S279" s="430"/>
      <c r="T279" s="382">
        <f>+T280</f>
        <v>0</v>
      </c>
      <c r="U279" s="382">
        <f t="shared" ref="U279:AC279" si="232">+U280</f>
        <v>0</v>
      </c>
      <c r="V279" s="382">
        <f t="shared" si="232"/>
        <v>0</v>
      </c>
      <c r="W279" s="382">
        <f t="shared" si="232"/>
        <v>0</v>
      </c>
      <c r="X279" s="382">
        <f t="shared" si="232"/>
        <v>0</v>
      </c>
      <c r="Y279" s="382">
        <f t="shared" si="232"/>
        <v>0</v>
      </c>
      <c r="Z279" s="382">
        <f t="shared" si="232"/>
        <v>0</v>
      </c>
      <c r="AA279" s="382">
        <f t="shared" si="232"/>
        <v>0</v>
      </c>
      <c r="AB279" s="382">
        <f t="shared" si="232"/>
        <v>0</v>
      </c>
      <c r="AC279" s="382">
        <f t="shared" si="232"/>
        <v>0</v>
      </c>
      <c r="AD279" s="382">
        <f t="shared" si="202"/>
        <v>0</v>
      </c>
      <c r="AE279" s="382">
        <f>+AE280</f>
        <v>0</v>
      </c>
      <c r="AF279" s="382">
        <f>+AF280</f>
        <v>0</v>
      </c>
      <c r="AG279" s="382">
        <f t="shared" si="203"/>
        <v>0</v>
      </c>
      <c r="AH279" s="382">
        <f>+AH280</f>
        <v>0</v>
      </c>
      <c r="AI279" s="382">
        <f>+AI280</f>
        <v>0</v>
      </c>
      <c r="AJ279" s="382">
        <f t="shared" si="204"/>
        <v>0</v>
      </c>
      <c r="AK279" s="382">
        <f>+AK280</f>
        <v>0</v>
      </c>
      <c r="AL279" s="382">
        <f>+AL280</f>
        <v>0</v>
      </c>
      <c r="AM279" s="382">
        <f t="shared" si="205"/>
        <v>0</v>
      </c>
      <c r="AN279" s="382">
        <f>+AN280</f>
        <v>0</v>
      </c>
      <c r="AO279" s="382">
        <f>+AO280</f>
        <v>0</v>
      </c>
      <c r="AP279" s="382">
        <f t="shared" si="206"/>
        <v>0</v>
      </c>
      <c r="AQ279" s="382">
        <f>+AQ280</f>
        <v>0</v>
      </c>
      <c r="AR279" s="382">
        <f>+AR280</f>
        <v>0</v>
      </c>
      <c r="AS279" s="382">
        <f t="shared" si="207"/>
        <v>0</v>
      </c>
      <c r="AT279" s="382"/>
      <c r="AU279" s="382"/>
      <c r="AV279" s="382"/>
      <c r="AW279" s="382"/>
      <c r="AX279" s="382"/>
      <c r="AY279" s="382"/>
      <c r="AZ279" s="382"/>
      <c r="BA279" s="382"/>
    </row>
    <row r="280" spans="1:53" ht="24.75" hidden="1">
      <c r="A280" s="255"/>
      <c r="B280" s="73" t="str">
        <f t="shared" si="231"/>
        <v>1355000510051913</v>
      </c>
      <c r="C280" s="385">
        <v>2023</v>
      </c>
      <c r="D280" s="385">
        <v>20</v>
      </c>
      <c r="E280" s="385">
        <v>1</v>
      </c>
      <c r="F280" s="385">
        <v>3</v>
      </c>
      <c r="G280" s="385">
        <v>5</v>
      </c>
      <c r="H280" s="385">
        <v>5000</v>
      </c>
      <c r="I280" s="385">
        <v>5100</v>
      </c>
      <c r="J280" s="385">
        <v>519</v>
      </c>
      <c r="K280" s="386">
        <v>1</v>
      </c>
      <c r="L280" s="386">
        <v>3</v>
      </c>
      <c r="M280" s="387" t="s">
        <v>260</v>
      </c>
      <c r="N280" s="388">
        <f>IFERROR(VLOOKUP($B280,[5]OAX!$B$51:$S$1085,13,0),0)</f>
        <v>0</v>
      </c>
      <c r="O280" s="388">
        <f>IFERROR(VLOOKUP($B280,[5]OAX!$B$51:$S$1085,14,0),0)</f>
        <v>0</v>
      </c>
      <c r="P280" s="388">
        <f t="shared" si="216"/>
        <v>0</v>
      </c>
      <c r="Q280" s="167" t="s">
        <v>59</v>
      </c>
      <c r="R280" s="390">
        <f>IFERROR(VLOOKUP($B280,[5]OAX!$B$51:$S$1085,17,0),0)</f>
        <v>0</v>
      </c>
      <c r="S280" s="390">
        <f>IFERROR(VLOOKUP($B280,[5]OAX!$B$51:$S$1085,18,0),0)</f>
        <v>0</v>
      </c>
      <c r="T280" s="388">
        <v>0</v>
      </c>
      <c r="U280" s="388">
        <v>0</v>
      </c>
      <c r="V280" s="388">
        <v>0</v>
      </c>
      <c r="W280" s="388">
        <v>0</v>
      </c>
      <c r="X280" s="388">
        <v>0</v>
      </c>
      <c r="Y280" s="388">
        <v>0</v>
      </c>
      <c r="Z280" s="388">
        <v>0</v>
      </c>
      <c r="AA280" s="388">
        <v>0</v>
      </c>
      <c r="AB280" s="388">
        <f>N280+T280-X280</f>
        <v>0</v>
      </c>
      <c r="AC280" s="388">
        <f>O280+U280-Y280</f>
        <v>0</v>
      </c>
      <c r="AD280" s="388">
        <f t="shared" si="202"/>
        <v>0</v>
      </c>
      <c r="AE280" s="388">
        <v>0</v>
      </c>
      <c r="AF280" s="388">
        <v>0</v>
      </c>
      <c r="AG280" s="388">
        <f t="shared" si="203"/>
        <v>0</v>
      </c>
      <c r="AH280" s="388">
        <v>0</v>
      </c>
      <c r="AI280" s="388">
        <v>0</v>
      </c>
      <c r="AJ280" s="388">
        <f t="shared" si="204"/>
        <v>0</v>
      </c>
      <c r="AK280" s="388">
        <v>0</v>
      </c>
      <c r="AL280" s="388">
        <v>0</v>
      </c>
      <c r="AM280" s="388">
        <f t="shared" si="205"/>
        <v>0</v>
      </c>
      <c r="AN280" s="388">
        <v>0</v>
      </c>
      <c r="AO280" s="388">
        <v>0</v>
      </c>
      <c r="AP280" s="388">
        <f t="shared" si="206"/>
        <v>0</v>
      </c>
      <c r="AQ280" s="388">
        <v>0</v>
      </c>
      <c r="AR280" s="388">
        <f>AC280-AF280--AI280-AL280-AO280</f>
        <v>0</v>
      </c>
      <c r="AS280" s="388">
        <f t="shared" si="207"/>
        <v>0</v>
      </c>
      <c r="AT280" s="388">
        <f>R280+V280-Z280</f>
        <v>0</v>
      </c>
      <c r="AU280" s="388">
        <f>S280+W280-AA280</f>
        <v>0</v>
      </c>
      <c r="AV280" s="388">
        <v>0</v>
      </c>
      <c r="AW280" s="388">
        <v>0</v>
      </c>
      <c r="AX280" s="388">
        <v>0</v>
      </c>
      <c r="AY280" s="388">
        <v>0</v>
      </c>
      <c r="AZ280" s="388">
        <f t="shared" si="210"/>
        <v>0</v>
      </c>
      <c r="BA280" s="388">
        <f t="shared" si="210"/>
        <v>0</v>
      </c>
    </row>
    <row r="281" spans="1:53" ht="24.75" hidden="1">
      <c r="A281" s="255"/>
      <c r="B281" s="73" t="str">
        <f t="shared" si="231"/>
        <v>135500052003</v>
      </c>
      <c r="C281" s="374">
        <f t="shared" ref="C281:E282" si="233">C280</f>
        <v>2023</v>
      </c>
      <c r="D281" s="373">
        <v>20</v>
      </c>
      <c r="E281" s="373">
        <f t="shared" si="233"/>
        <v>1</v>
      </c>
      <c r="F281" s="373">
        <v>3</v>
      </c>
      <c r="G281" s="373">
        <v>5</v>
      </c>
      <c r="H281" s="373">
        <v>5000</v>
      </c>
      <c r="I281" s="373">
        <v>5200</v>
      </c>
      <c r="J281" s="373"/>
      <c r="K281" s="374"/>
      <c r="L281" s="374">
        <v>3</v>
      </c>
      <c r="M281" s="375" t="s">
        <v>133</v>
      </c>
      <c r="N281" s="376">
        <f>+N282+N291</f>
        <v>0</v>
      </c>
      <c r="O281" s="376">
        <f>+O282+O291</f>
        <v>0</v>
      </c>
      <c r="P281" s="376">
        <f t="shared" si="216"/>
        <v>0</v>
      </c>
      <c r="Q281" s="427" t="s">
        <v>45</v>
      </c>
      <c r="R281" s="428"/>
      <c r="S281" s="428"/>
      <c r="T281" s="376">
        <f>+T282+T291</f>
        <v>0</v>
      </c>
      <c r="U281" s="376">
        <f t="shared" ref="U281:AC281" si="234">+U282+U291</f>
        <v>0</v>
      </c>
      <c r="V281" s="376">
        <f t="shared" si="234"/>
        <v>0</v>
      </c>
      <c r="W281" s="376">
        <f t="shared" si="234"/>
        <v>0</v>
      </c>
      <c r="X281" s="376">
        <f t="shared" si="234"/>
        <v>0</v>
      </c>
      <c r="Y281" s="376">
        <f t="shared" si="234"/>
        <v>0</v>
      </c>
      <c r="Z281" s="376">
        <f t="shared" si="234"/>
        <v>0</v>
      </c>
      <c r="AA281" s="376">
        <f t="shared" si="234"/>
        <v>0</v>
      </c>
      <c r="AB281" s="376">
        <f t="shared" si="234"/>
        <v>0</v>
      </c>
      <c r="AC281" s="376">
        <f t="shared" si="234"/>
        <v>0</v>
      </c>
      <c r="AD281" s="376">
        <f t="shared" si="202"/>
        <v>0</v>
      </c>
      <c r="AE281" s="376">
        <f>+AE282+AE291</f>
        <v>0</v>
      </c>
      <c r="AF281" s="376">
        <f>+AF282+AF291</f>
        <v>0</v>
      </c>
      <c r="AG281" s="376">
        <f t="shared" si="203"/>
        <v>0</v>
      </c>
      <c r="AH281" s="376">
        <f>+AH282+AH291</f>
        <v>0</v>
      </c>
      <c r="AI281" s="376">
        <f>+AI282+AI291</f>
        <v>0</v>
      </c>
      <c r="AJ281" s="376">
        <f t="shared" si="204"/>
        <v>0</v>
      </c>
      <c r="AK281" s="376">
        <f>+AK282+AK291</f>
        <v>0</v>
      </c>
      <c r="AL281" s="376">
        <f>+AL282+AL291</f>
        <v>0</v>
      </c>
      <c r="AM281" s="376">
        <f t="shared" si="205"/>
        <v>0</v>
      </c>
      <c r="AN281" s="376">
        <f>+AN282+AN291</f>
        <v>0</v>
      </c>
      <c r="AO281" s="376">
        <f>+AO282+AO291</f>
        <v>0</v>
      </c>
      <c r="AP281" s="376">
        <f t="shared" si="206"/>
        <v>0</v>
      </c>
      <c r="AQ281" s="376">
        <f>+AQ282+AQ291</f>
        <v>0</v>
      </c>
      <c r="AR281" s="376">
        <f>+AR282+AR291</f>
        <v>0</v>
      </c>
      <c r="AS281" s="376">
        <f t="shared" si="207"/>
        <v>0</v>
      </c>
      <c r="AT281" s="376"/>
      <c r="AU281" s="376"/>
      <c r="AV281" s="376"/>
      <c r="AW281" s="376"/>
      <c r="AX281" s="376"/>
      <c r="AY281" s="376"/>
      <c r="AZ281" s="376"/>
      <c r="BA281" s="376"/>
    </row>
    <row r="282" spans="1:53" ht="24.75" hidden="1">
      <c r="A282" s="255"/>
      <c r="B282" s="73" t="str">
        <f t="shared" si="231"/>
        <v>135500052005213</v>
      </c>
      <c r="C282" s="380">
        <f t="shared" si="233"/>
        <v>2023</v>
      </c>
      <c r="D282" s="379">
        <v>20</v>
      </c>
      <c r="E282" s="379">
        <f t="shared" si="233"/>
        <v>1</v>
      </c>
      <c r="F282" s="379">
        <v>3</v>
      </c>
      <c r="G282" s="379">
        <v>5</v>
      </c>
      <c r="H282" s="379">
        <v>5000</v>
      </c>
      <c r="I282" s="379">
        <v>5200</v>
      </c>
      <c r="J282" s="379">
        <v>521</v>
      </c>
      <c r="K282" s="380"/>
      <c r="L282" s="380">
        <v>3</v>
      </c>
      <c r="M282" s="381" t="s">
        <v>195</v>
      </c>
      <c r="N282" s="382">
        <f>SUM(N283:N290)</f>
        <v>0</v>
      </c>
      <c r="O282" s="382">
        <f>SUM(O283:O290)</f>
        <v>0</v>
      </c>
      <c r="P282" s="382">
        <f t="shared" si="216"/>
        <v>0</v>
      </c>
      <c r="Q282" s="429" t="s">
        <v>45</v>
      </c>
      <c r="R282" s="430"/>
      <c r="S282" s="430"/>
      <c r="T282" s="382">
        <f>SUM(T283:T290)</f>
        <v>0</v>
      </c>
      <c r="U282" s="382">
        <f t="shared" ref="U282:AC282" si="235">SUM(U283:U290)</f>
        <v>0</v>
      </c>
      <c r="V282" s="382">
        <f t="shared" si="235"/>
        <v>0</v>
      </c>
      <c r="W282" s="382">
        <f t="shared" si="235"/>
        <v>0</v>
      </c>
      <c r="X282" s="382">
        <f t="shared" si="235"/>
        <v>0</v>
      </c>
      <c r="Y282" s="382">
        <f t="shared" si="235"/>
        <v>0</v>
      </c>
      <c r="Z282" s="382">
        <f t="shared" si="235"/>
        <v>0</v>
      </c>
      <c r="AA282" s="382">
        <f t="shared" si="235"/>
        <v>0</v>
      </c>
      <c r="AB282" s="382">
        <f t="shared" si="235"/>
        <v>0</v>
      </c>
      <c r="AC282" s="382">
        <f t="shared" si="235"/>
        <v>0</v>
      </c>
      <c r="AD282" s="382">
        <f t="shared" si="202"/>
        <v>0</v>
      </c>
      <c r="AE282" s="382">
        <f>SUM(AE283:AE290)</f>
        <v>0</v>
      </c>
      <c r="AF282" s="382">
        <f>SUM(AF283:AF290)</f>
        <v>0</v>
      </c>
      <c r="AG282" s="382">
        <f t="shared" si="203"/>
        <v>0</v>
      </c>
      <c r="AH282" s="382">
        <f>SUM(AH283:AH290)</f>
        <v>0</v>
      </c>
      <c r="AI282" s="382">
        <f>SUM(AI283:AI290)</f>
        <v>0</v>
      </c>
      <c r="AJ282" s="382">
        <f t="shared" si="204"/>
        <v>0</v>
      </c>
      <c r="AK282" s="382">
        <f>SUM(AK283:AK290)</f>
        <v>0</v>
      </c>
      <c r="AL282" s="382">
        <f>SUM(AL283:AL290)</f>
        <v>0</v>
      </c>
      <c r="AM282" s="382">
        <f t="shared" si="205"/>
        <v>0</v>
      </c>
      <c r="AN282" s="382">
        <f>SUM(AN283:AN290)</f>
        <v>0</v>
      </c>
      <c r="AO282" s="382">
        <f>SUM(AO283:AO290)</f>
        <v>0</v>
      </c>
      <c r="AP282" s="382">
        <f t="shared" si="206"/>
        <v>0</v>
      </c>
      <c r="AQ282" s="382">
        <f>SUM(AQ283:AQ290)</f>
        <v>0</v>
      </c>
      <c r="AR282" s="382">
        <f>SUM(AR283:AR290)</f>
        <v>0</v>
      </c>
      <c r="AS282" s="382">
        <f t="shared" si="207"/>
        <v>0</v>
      </c>
      <c r="AT282" s="382"/>
      <c r="AU282" s="382"/>
      <c r="AV282" s="382"/>
      <c r="AW282" s="382"/>
      <c r="AX282" s="382"/>
      <c r="AY282" s="382"/>
      <c r="AZ282" s="382"/>
      <c r="BA282" s="382"/>
    </row>
    <row r="283" spans="1:53" ht="46.5" hidden="1">
      <c r="A283" s="255"/>
      <c r="B283" s="73" t="str">
        <f t="shared" si="231"/>
        <v>1355000520052113</v>
      </c>
      <c r="C283" s="385">
        <v>2023</v>
      </c>
      <c r="D283" s="385">
        <v>20</v>
      </c>
      <c r="E283" s="385">
        <v>1</v>
      </c>
      <c r="F283" s="385">
        <v>3</v>
      </c>
      <c r="G283" s="385">
        <v>5</v>
      </c>
      <c r="H283" s="385">
        <v>5000</v>
      </c>
      <c r="I283" s="385">
        <v>5200</v>
      </c>
      <c r="J283" s="385">
        <v>521</v>
      </c>
      <c r="K283" s="386">
        <v>1</v>
      </c>
      <c r="L283" s="386">
        <v>3</v>
      </c>
      <c r="M283" s="387" t="s">
        <v>196</v>
      </c>
      <c r="N283" s="388">
        <f>IFERROR(VLOOKUP($B283,[5]OAX!$B$51:$S$1085,13,0),0)</f>
        <v>0</v>
      </c>
      <c r="O283" s="388">
        <f>IFERROR(VLOOKUP($B283,[5]OAX!$B$51:$S$1085,14,0),0)</f>
        <v>0</v>
      </c>
      <c r="P283" s="388">
        <f t="shared" si="216"/>
        <v>0</v>
      </c>
      <c r="Q283" s="409" t="s">
        <v>205</v>
      </c>
      <c r="R283" s="390">
        <f>IFERROR(VLOOKUP($B283,[5]OAX!$B$51:$S$1085,17,0),0)</f>
        <v>0</v>
      </c>
      <c r="S283" s="390">
        <f>IFERROR(VLOOKUP($B283,[5]OAX!$B$51:$S$1085,18,0),0)</f>
        <v>0</v>
      </c>
      <c r="T283" s="388">
        <v>0</v>
      </c>
      <c r="U283" s="388">
        <v>0</v>
      </c>
      <c r="V283" s="388">
        <v>0</v>
      </c>
      <c r="W283" s="388">
        <v>0</v>
      </c>
      <c r="X283" s="388">
        <v>0</v>
      </c>
      <c r="Y283" s="388">
        <v>0</v>
      </c>
      <c r="Z283" s="388">
        <v>0</v>
      </c>
      <c r="AA283" s="388">
        <v>0</v>
      </c>
      <c r="AB283" s="388">
        <f t="shared" ref="AB283:AC290" si="236">N283+T283-X283</f>
        <v>0</v>
      </c>
      <c r="AC283" s="388">
        <f t="shared" si="236"/>
        <v>0</v>
      </c>
      <c r="AD283" s="388">
        <f t="shared" si="202"/>
        <v>0</v>
      </c>
      <c r="AE283" s="388">
        <v>0</v>
      </c>
      <c r="AF283" s="388">
        <v>0</v>
      </c>
      <c r="AG283" s="388">
        <f t="shared" si="203"/>
        <v>0</v>
      </c>
      <c r="AH283" s="388">
        <v>0</v>
      </c>
      <c r="AI283" s="388">
        <v>0</v>
      </c>
      <c r="AJ283" s="388">
        <f t="shared" si="204"/>
        <v>0</v>
      </c>
      <c r="AK283" s="388">
        <v>0</v>
      </c>
      <c r="AL283" s="388">
        <v>0</v>
      </c>
      <c r="AM283" s="388">
        <f t="shared" si="205"/>
        <v>0</v>
      </c>
      <c r="AN283" s="388">
        <v>0</v>
      </c>
      <c r="AO283" s="388">
        <v>0</v>
      </c>
      <c r="AP283" s="388">
        <f t="shared" si="206"/>
        <v>0</v>
      </c>
      <c r="AQ283" s="388">
        <f t="shared" ref="AQ283:AR290" si="237">AB283-AE283--AH283-AK283-AN283</f>
        <v>0</v>
      </c>
      <c r="AR283" s="388">
        <f t="shared" si="237"/>
        <v>0</v>
      </c>
      <c r="AS283" s="388">
        <f t="shared" si="207"/>
        <v>0</v>
      </c>
      <c r="AT283" s="388">
        <f t="shared" ref="AT283:AU290" si="238">R283+V283-Z283</f>
        <v>0</v>
      </c>
      <c r="AU283" s="388">
        <f t="shared" si="238"/>
        <v>0</v>
      </c>
      <c r="AV283" s="388">
        <v>0</v>
      </c>
      <c r="AW283" s="388">
        <v>0</v>
      </c>
      <c r="AX283" s="388">
        <v>0</v>
      </c>
      <c r="AY283" s="388">
        <v>0</v>
      </c>
      <c r="AZ283" s="388">
        <f t="shared" si="210"/>
        <v>0</v>
      </c>
      <c r="BA283" s="388">
        <f t="shared" si="210"/>
        <v>0</v>
      </c>
    </row>
    <row r="284" spans="1:53" ht="46.5" hidden="1">
      <c r="A284" s="255"/>
      <c r="B284" s="73" t="str">
        <f t="shared" si="231"/>
        <v>1355000520052123</v>
      </c>
      <c r="C284" s="385">
        <f t="shared" ref="C284:E288" si="239">C283</f>
        <v>2023</v>
      </c>
      <c r="D284" s="385">
        <v>20</v>
      </c>
      <c r="E284" s="385">
        <f t="shared" si="239"/>
        <v>1</v>
      </c>
      <c r="F284" s="385">
        <v>3</v>
      </c>
      <c r="G284" s="385">
        <v>5</v>
      </c>
      <c r="H284" s="385">
        <v>5000</v>
      </c>
      <c r="I284" s="385">
        <v>5200</v>
      </c>
      <c r="J284" s="385">
        <v>521</v>
      </c>
      <c r="K284" s="386">
        <v>2</v>
      </c>
      <c r="L284" s="386">
        <v>3</v>
      </c>
      <c r="M284" s="387" t="s">
        <v>261</v>
      </c>
      <c r="N284" s="388">
        <f>IFERROR(VLOOKUP($B284,[5]OAX!$B$51:$S$1085,13,0),0)</f>
        <v>0</v>
      </c>
      <c r="O284" s="388">
        <f>IFERROR(VLOOKUP($B284,[5]OAX!$B$51:$S$1085,14,0),0)</f>
        <v>0</v>
      </c>
      <c r="P284" s="388">
        <f t="shared" si="216"/>
        <v>0</v>
      </c>
      <c r="Q284" s="409" t="s">
        <v>205</v>
      </c>
      <c r="R284" s="390">
        <f>IFERROR(VLOOKUP($B284,[5]OAX!$B$51:$S$1085,17,0),0)</f>
        <v>0</v>
      </c>
      <c r="S284" s="390">
        <f>IFERROR(VLOOKUP($B284,[5]OAX!$B$51:$S$1085,18,0),0)</f>
        <v>0</v>
      </c>
      <c r="T284" s="388">
        <v>0</v>
      </c>
      <c r="U284" s="388">
        <v>0</v>
      </c>
      <c r="V284" s="388">
        <v>0</v>
      </c>
      <c r="W284" s="388">
        <v>0</v>
      </c>
      <c r="X284" s="388">
        <v>0</v>
      </c>
      <c r="Y284" s="388">
        <v>0</v>
      </c>
      <c r="Z284" s="388">
        <v>0</v>
      </c>
      <c r="AA284" s="388">
        <v>0</v>
      </c>
      <c r="AB284" s="388">
        <f t="shared" si="236"/>
        <v>0</v>
      </c>
      <c r="AC284" s="388">
        <f t="shared" si="236"/>
        <v>0</v>
      </c>
      <c r="AD284" s="388">
        <f t="shared" si="202"/>
        <v>0</v>
      </c>
      <c r="AE284" s="388">
        <v>0</v>
      </c>
      <c r="AF284" s="388">
        <v>0</v>
      </c>
      <c r="AG284" s="388">
        <f t="shared" si="203"/>
        <v>0</v>
      </c>
      <c r="AH284" s="388">
        <v>0</v>
      </c>
      <c r="AI284" s="388">
        <v>0</v>
      </c>
      <c r="AJ284" s="388">
        <f t="shared" si="204"/>
        <v>0</v>
      </c>
      <c r="AK284" s="388">
        <v>0</v>
      </c>
      <c r="AL284" s="388">
        <v>0</v>
      </c>
      <c r="AM284" s="388">
        <f t="shared" si="205"/>
        <v>0</v>
      </c>
      <c r="AN284" s="388">
        <v>0</v>
      </c>
      <c r="AO284" s="388">
        <v>0</v>
      </c>
      <c r="AP284" s="388">
        <f t="shared" si="206"/>
        <v>0</v>
      </c>
      <c r="AQ284" s="388">
        <f t="shared" si="237"/>
        <v>0</v>
      </c>
      <c r="AR284" s="388">
        <f t="shared" si="237"/>
        <v>0</v>
      </c>
      <c r="AS284" s="388">
        <f t="shared" si="207"/>
        <v>0</v>
      </c>
      <c r="AT284" s="388">
        <f t="shared" si="238"/>
        <v>0</v>
      </c>
      <c r="AU284" s="388">
        <f t="shared" si="238"/>
        <v>0</v>
      </c>
      <c r="AV284" s="388">
        <v>0</v>
      </c>
      <c r="AW284" s="388">
        <v>0</v>
      </c>
      <c r="AX284" s="388">
        <v>0</v>
      </c>
      <c r="AY284" s="388">
        <v>0</v>
      </c>
      <c r="AZ284" s="388">
        <f t="shared" si="210"/>
        <v>0</v>
      </c>
      <c r="BA284" s="388">
        <f t="shared" si="210"/>
        <v>0</v>
      </c>
    </row>
    <row r="285" spans="1:53" ht="46.5" hidden="1">
      <c r="A285" s="255"/>
      <c r="B285" s="73" t="str">
        <f t="shared" si="231"/>
        <v>1355000520052133</v>
      </c>
      <c r="C285" s="385">
        <f t="shared" si="239"/>
        <v>2023</v>
      </c>
      <c r="D285" s="385">
        <v>20</v>
      </c>
      <c r="E285" s="385">
        <f t="shared" si="239"/>
        <v>1</v>
      </c>
      <c r="F285" s="385">
        <v>3</v>
      </c>
      <c r="G285" s="385">
        <v>5</v>
      </c>
      <c r="H285" s="385">
        <v>5000</v>
      </c>
      <c r="I285" s="385">
        <v>5200</v>
      </c>
      <c r="J285" s="385">
        <v>521</v>
      </c>
      <c r="K285" s="386">
        <v>3</v>
      </c>
      <c r="L285" s="386">
        <v>3</v>
      </c>
      <c r="M285" s="387" t="s">
        <v>262</v>
      </c>
      <c r="N285" s="388">
        <f>IFERROR(VLOOKUP($B285,[5]OAX!$B$51:$S$1085,13,0),0)</f>
        <v>0</v>
      </c>
      <c r="O285" s="388">
        <f>IFERROR(VLOOKUP($B285,[5]OAX!$B$51:$S$1085,14,0),0)</f>
        <v>0</v>
      </c>
      <c r="P285" s="388">
        <f t="shared" si="216"/>
        <v>0</v>
      </c>
      <c r="Q285" s="409" t="s">
        <v>205</v>
      </c>
      <c r="R285" s="390">
        <f>IFERROR(VLOOKUP($B285,[5]OAX!$B$51:$S$1085,17,0),0)</f>
        <v>0</v>
      </c>
      <c r="S285" s="390">
        <f>IFERROR(VLOOKUP($B285,[5]OAX!$B$51:$S$1085,18,0),0)</f>
        <v>0</v>
      </c>
      <c r="T285" s="388">
        <v>0</v>
      </c>
      <c r="U285" s="388">
        <v>0</v>
      </c>
      <c r="V285" s="388">
        <v>0</v>
      </c>
      <c r="W285" s="388">
        <v>0</v>
      </c>
      <c r="X285" s="388">
        <v>0</v>
      </c>
      <c r="Y285" s="388">
        <v>0</v>
      </c>
      <c r="Z285" s="388">
        <v>0</v>
      </c>
      <c r="AA285" s="388">
        <v>0</v>
      </c>
      <c r="AB285" s="388">
        <f t="shared" si="236"/>
        <v>0</v>
      </c>
      <c r="AC285" s="388">
        <f t="shared" si="236"/>
        <v>0</v>
      </c>
      <c r="AD285" s="388">
        <f t="shared" si="202"/>
        <v>0</v>
      </c>
      <c r="AE285" s="388">
        <v>0</v>
      </c>
      <c r="AF285" s="388">
        <v>0</v>
      </c>
      <c r="AG285" s="388">
        <f t="shared" si="203"/>
        <v>0</v>
      </c>
      <c r="AH285" s="388">
        <v>0</v>
      </c>
      <c r="AI285" s="388">
        <v>0</v>
      </c>
      <c r="AJ285" s="388">
        <f t="shared" si="204"/>
        <v>0</v>
      </c>
      <c r="AK285" s="388">
        <v>0</v>
      </c>
      <c r="AL285" s="388">
        <v>0</v>
      </c>
      <c r="AM285" s="388">
        <f t="shared" si="205"/>
        <v>0</v>
      </c>
      <c r="AN285" s="388">
        <v>0</v>
      </c>
      <c r="AO285" s="388">
        <v>0</v>
      </c>
      <c r="AP285" s="388">
        <f t="shared" si="206"/>
        <v>0</v>
      </c>
      <c r="AQ285" s="388">
        <f t="shared" si="237"/>
        <v>0</v>
      </c>
      <c r="AR285" s="388">
        <f t="shared" si="237"/>
        <v>0</v>
      </c>
      <c r="AS285" s="388">
        <f t="shared" si="207"/>
        <v>0</v>
      </c>
      <c r="AT285" s="388">
        <f t="shared" si="238"/>
        <v>0</v>
      </c>
      <c r="AU285" s="388">
        <f t="shared" si="238"/>
        <v>0</v>
      </c>
      <c r="AV285" s="388">
        <v>0</v>
      </c>
      <c r="AW285" s="388">
        <v>0</v>
      </c>
      <c r="AX285" s="388">
        <v>0</v>
      </c>
      <c r="AY285" s="388">
        <v>0</v>
      </c>
      <c r="AZ285" s="388">
        <f t="shared" si="210"/>
        <v>0</v>
      </c>
      <c r="BA285" s="388">
        <f t="shared" si="210"/>
        <v>0</v>
      </c>
    </row>
    <row r="286" spans="1:53" ht="46.5" hidden="1">
      <c r="A286" s="255"/>
      <c r="B286" s="73" t="str">
        <f t="shared" si="231"/>
        <v>1355000520052143</v>
      </c>
      <c r="C286" s="385">
        <f t="shared" si="239"/>
        <v>2023</v>
      </c>
      <c r="D286" s="385">
        <v>20</v>
      </c>
      <c r="E286" s="385">
        <f t="shared" si="239"/>
        <v>1</v>
      </c>
      <c r="F286" s="385">
        <v>3</v>
      </c>
      <c r="G286" s="385">
        <v>5</v>
      </c>
      <c r="H286" s="385">
        <v>5000</v>
      </c>
      <c r="I286" s="385">
        <v>5200</v>
      </c>
      <c r="J286" s="385">
        <v>521</v>
      </c>
      <c r="K286" s="386">
        <v>4</v>
      </c>
      <c r="L286" s="386">
        <v>3</v>
      </c>
      <c r="M286" s="387" t="s">
        <v>263</v>
      </c>
      <c r="N286" s="388">
        <f>IFERROR(VLOOKUP($B286,[5]OAX!$B$51:$S$1085,13,0),0)</f>
        <v>0</v>
      </c>
      <c r="O286" s="388">
        <f>IFERROR(VLOOKUP($B286,[5]OAX!$B$51:$S$1085,14,0),0)</f>
        <v>0</v>
      </c>
      <c r="P286" s="388">
        <f t="shared" si="216"/>
        <v>0</v>
      </c>
      <c r="Q286" s="409" t="s">
        <v>205</v>
      </c>
      <c r="R286" s="390">
        <f>IFERROR(VLOOKUP($B286,[5]OAX!$B$51:$S$1085,17,0),0)</f>
        <v>0</v>
      </c>
      <c r="S286" s="390">
        <f>IFERROR(VLOOKUP($B286,[5]OAX!$B$51:$S$1085,18,0),0)</f>
        <v>0</v>
      </c>
      <c r="T286" s="388">
        <v>0</v>
      </c>
      <c r="U286" s="388">
        <v>0</v>
      </c>
      <c r="V286" s="388">
        <v>0</v>
      </c>
      <c r="W286" s="388">
        <v>0</v>
      </c>
      <c r="X286" s="388">
        <v>0</v>
      </c>
      <c r="Y286" s="388">
        <v>0</v>
      </c>
      <c r="Z286" s="388">
        <v>0</v>
      </c>
      <c r="AA286" s="388">
        <v>0</v>
      </c>
      <c r="AB286" s="388">
        <f t="shared" si="236"/>
        <v>0</v>
      </c>
      <c r="AC286" s="388">
        <f t="shared" si="236"/>
        <v>0</v>
      </c>
      <c r="AD286" s="388">
        <f t="shared" si="202"/>
        <v>0</v>
      </c>
      <c r="AE286" s="388">
        <v>0</v>
      </c>
      <c r="AF286" s="388">
        <v>0</v>
      </c>
      <c r="AG286" s="388">
        <f t="shared" si="203"/>
        <v>0</v>
      </c>
      <c r="AH286" s="388">
        <v>0</v>
      </c>
      <c r="AI286" s="388">
        <v>0</v>
      </c>
      <c r="AJ286" s="388">
        <f t="shared" si="204"/>
        <v>0</v>
      </c>
      <c r="AK286" s="388">
        <v>0</v>
      </c>
      <c r="AL286" s="388">
        <v>0</v>
      </c>
      <c r="AM286" s="388">
        <f t="shared" si="205"/>
        <v>0</v>
      </c>
      <c r="AN286" s="388">
        <v>0</v>
      </c>
      <c r="AO286" s="388">
        <v>0</v>
      </c>
      <c r="AP286" s="388">
        <f t="shared" si="206"/>
        <v>0</v>
      </c>
      <c r="AQ286" s="388">
        <f t="shared" si="237"/>
        <v>0</v>
      </c>
      <c r="AR286" s="388">
        <f t="shared" si="237"/>
        <v>0</v>
      </c>
      <c r="AS286" s="388">
        <f t="shared" si="207"/>
        <v>0</v>
      </c>
      <c r="AT286" s="388">
        <f t="shared" si="238"/>
        <v>0</v>
      </c>
      <c r="AU286" s="388">
        <f t="shared" si="238"/>
        <v>0</v>
      </c>
      <c r="AV286" s="388">
        <v>0</v>
      </c>
      <c r="AW286" s="388">
        <v>0</v>
      </c>
      <c r="AX286" s="388">
        <v>0</v>
      </c>
      <c r="AY286" s="388">
        <v>0</v>
      </c>
      <c r="AZ286" s="388">
        <f t="shared" si="210"/>
        <v>0</v>
      </c>
      <c r="BA286" s="388">
        <f t="shared" si="210"/>
        <v>0</v>
      </c>
    </row>
    <row r="287" spans="1:53" ht="46.5" hidden="1">
      <c r="A287" s="255"/>
      <c r="B287" s="73" t="str">
        <f t="shared" si="231"/>
        <v>1355000520052153</v>
      </c>
      <c r="C287" s="385">
        <f t="shared" si="239"/>
        <v>2023</v>
      </c>
      <c r="D287" s="385">
        <v>20</v>
      </c>
      <c r="E287" s="385">
        <f t="shared" si="239"/>
        <v>1</v>
      </c>
      <c r="F287" s="385">
        <v>3</v>
      </c>
      <c r="G287" s="385">
        <v>5</v>
      </c>
      <c r="H287" s="385">
        <v>5000</v>
      </c>
      <c r="I287" s="385">
        <v>5200</v>
      </c>
      <c r="J287" s="385">
        <v>521</v>
      </c>
      <c r="K287" s="386">
        <v>5</v>
      </c>
      <c r="L287" s="386">
        <v>3</v>
      </c>
      <c r="M287" s="387" t="s">
        <v>264</v>
      </c>
      <c r="N287" s="388">
        <f>IFERROR(VLOOKUP($B287,[5]OAX!$B$51:$S$1085,13,0),0)</f>
        <v>0</v>
      </c>
      <c r="O287" s="388">
        <f>IFERROR(VLOOKUP($B287,[5]OAX!$B$51:$S$1085,14,0),0)</f>
        <v>0</v>
      </c>
      <c r="P287" s="388">
        <f t="shared" si="216"/>
        <v>0</v>
      </c>
      <c r="Q287" s="409" t="s">
        <v>205</v>
      </c>
      <c r="R287" s="390">
        <f>IFERROR(VLOOKUP($B287,[5]OAX!$B$51:$S$1085,17,0),0)</f>
        <v>0</v>
      </c>
      <c r="S287" s="390">
        <f>IFERROR(VLOOKUP($B287,[5]OAX!$B$51:$S$1085,18,0),0)</f>
        <v>0</v>
      </c>
      <c r="T287" s="388">
        <v>0</v>
      </c>
      <c r="U287" s="388">
        <v>0</v>
      </c>
      <c r="V287" s="388">
        <v>0</v>
      </c>
      <c r="W287" s="388">
        <v>0</v>
      </c>
      <c r="X287" s="388">
        <v>0</v>
      </c>
      <c r="Y287" s="388">
        <v>0</v>
      </c>
      <c r="Z287" s="388">
        <v>0</v>
      </c>
      <c r="AA287" s="388">
        <v>0</v>
      </c>
      <c r="AB287" s="388">
        <f t="shared" si="236"/>
        <v>0</v>
      </c>
      <c r="AC287" s="388">
        <f t="shared" si="236"/>
        <v>0</v>
      </c>
      <c r="AD287" s="388">
        <f t="shared" si="202"/>
        <v>0</v>
      </c>
      <c r="AE287" s="388">
        <v>0</v>
      </c>
      <c r="AF287" s="388">
        <v>0</v>
      </c>
      <c r="AG287" s="388">
        <f t="shared" si="203"/>
        <v>0</v>
      </c>
      <c r="AH287" s="388">
        <v>0</v>
      </c>
      <c r="AI287" s="388">
        <v>0</v>
      </c>
      <c r="AJ287" s="388">
        <f t="shared" si="204"/>
        <v>0</v>
      </c>
      <c r="AK287" s="388">
        <v>0</v>
      </c>
      <c r="AL287" s="388">
        <v>0</v>
      </c>
      <c r="AM287" s="388">
        <f t="shared" si="205"/>
        <v>0</v>
      </c>
      <c r="AN287" s="388">
        <v>0</v>
      </c>
      <c r="AO287" s="388">
        <v>0</v>
      </c>
      <c r="AP287" s="388">
        <f t="shared" si="206"/>
        <v>0</v>
      </c>
      <c r="AQ287" s="388">
        <f t="shared" si="237"/>
        <v>0</v>
      </c>
      <c r="AR287" s="388">
        <f t="shared" si="237"/>
        <v>0</v>
      </c>
      <c r="AS287" s="388">
        <f t="shared" si="207"/>
        <v>0</v>
      </c>
      <c r="AT287" s="388">
        <f t="shared" si="238"/>
        <v>0</v>
      </c>
      <c r="AU287" s="388">
        <f t="shared" si="238"/>
        <v>0</v>
      </c>
      <c r="AV287" s="388">
        <v>0</v>
      </c>
      <c r="AW287" s="388">
        <v>0</v>
      </c>
      <c r="AX287" s="388">
        <v>0</v>
      </c>
      <c r="AY287" s="388">
        <v>0</v>
      </c>
      <c r="AZ287" s="388">
        <f t="shared" si="210"/>
        <v>0</v>
      </c>
      <c r="BA287" s="388">
        <f t="shared" si="210"/>
        <v>0</v>
      </c>
    </row>
    <row r="288" spans="1:53" ht="46.5" hidden="1">
      <c r="A288" s="255"/>
      <c r="B288" s="73" t="str">
        <f t="shared" si="231"/>
        <v>1355000520052163</v>
      </c>
      <c r="C288" s="385">
        <f t="shared" si="239"/>
        <v>2023</v>
      </c>
      <c r="D288" s="385">
        <v>20</v>
      </c>
      <c r="E288" s="385">
        <f t="shared" si="239"/>
        <v>1</v>
      </c>
      <c r="F288" s="385">
        <v>3</v>
      </c>
      <c r="G288" s="385">
        <v>5</v>
      </c>
      <c r="H288" s="385">
        <v>5000</v>
      </c>
      <c r="I288" s="385">
        <v>5200</v>
      </c>
      <c r="J288" s="385">
        <v>521</v>
      </c>
      <c r="K288" s="386">
        <v>6</v>
      </c>
      <c r="L288" s="386">
        <v>3</v>
      </c>
      <c r="M288" s="387" t="s">
        <v>265</v>
      </c>
      <c r="N288" s="388">
        <f>IFERROR(VLOOKUP($B288,[5]OAX!$B$51:$S$1085,13,0),0)</f>
        <v>0</v>
      </c>
      <c r="O288" s="388">
        <f>IFERROR(VLOOKUP($B288,[5]OAX!$B$51:$S$1085,14,0),0)</f>
        <v>0</v>
      </c>
      <c r="P288" s="388">
        <f t="shared" si="216"/>
        <v>0</v>
      </c>
      <c r="Q288" s="409" t="s">
        <v>205</v>
      </c>
      <c r="R288" s="390">
        <f>IFERROR(VLOOKUP($B288,[5]OAX!$B$51:$S$1085,17,0),0)</f>
        <v>0</v>
      </c>
      <c r="S288" s="390">
        <f>IFERROR(VLOOKUP($B288,[5]OAX!$B$51:$S$1085,18,0),0)</f>
        <v>0</v>
      </c>
      <c r="T288" s="388">
        <v>0</v>
      </c>
      <c r="U288" s="388">
        <v>0</v>
      </c>
      <c r="V288" s="388">
        <v>0</v>
      </c>
      <c r="W288" s="388">
        <v>0</v>
      </c>
      <c r="X288" s="388">
        <v>0</v>
      </c>
      <c r="Y288" s="388">
        <v>0</v>
      </c>
      <c r="Z288" s="388">
        <v>0</v>
      </c>
      <c r="AA288" s="388">
        <v>0</v>
      </c>
      <c r="AB288" s="388">
        <f t="shared" si="236"/>
        <v>0</v>
      </c>
      <c r="AC288" s="388">
        <f t="shared" si="236"/>
        <v>0</v>
      </c>
      <c r="AD288" s="388">
        <f t="shared" si="202"/>
        <v>0</v>
      </c>
      <c r="AE288" s="388">
        <v>0</v>
      </c>
      <c r="AF288" s="388">
        <v>0</v>
      </c>
      <c r="AG288" s="388">
        <f t="shared" si="203"/>
        <v>0</v>
      </c>
      <c r="AH288" s="388">
        <v>0</v>
      </c>
      <c r="AI288" s="388">
        <v>0</v>
      </c>
      <c r="AJ288" s="388">
        <f t="shared" si="204"/>
        <v>0</v>
      </c>
      <c r="AK288" s="388">
        <v>0</v>
      </c>
      <c r="AL288" s="388">
        <v>0</v>
      </c>
      <c r="AM288" s="388">
        <f t="shared" si="205"/>
        <v>0</v>
      </c>
      <c r="AN288" s="388">
        <v>0</v>
      </c>
      <c r="AO288" s="388">
        <v>0</v>
      </c>
      <c r="AP288" s="388">
        <f t="shared" si="206"/>
        <v>0</v>
      </c>
      <c r="AQ288" s="388">
        <f t="shared" si="237"/>
        <v>0</v>
      </c>
      <c r="AR288" s="388">
        <f t="shared" si="237"/>
        <v>0</v>
      </c>
      <c r="AS288" s="388">
        <f t="shared" si="207"/>
        <v>0</v>
      </c>
      <c r="AT288" s="388">
        <f t="shared" si="238"/>
        <v>0</v>
      </c>
      <c r="AU288" s="388">
        <f t="shared" si="238"/>
        <v>0</v>
      </c>
      <c r="AV288" s="388">
        <v>0</v>
      </c>
      <c r="AW288" s="388">
        <v>0</v>
      </c>
      <c r="AX288" s="388">
        <v>0</v>
      </c>
      <c r="AY288" s="388">
        <v>0</v>
      </c>
      <c r="AZ288" s="388">
        <f t="shared" si="210"/>
        <v>0</v>
      </c>
      <c r="BA288" s="388">
        <f t="shared" si="210"/>
        <v>0</v>
      </c>
    </row>
    <row r="289" spans="1:53" ht="24.75" hidden="1">
      <c r="A289" s="255"/>
      <c r="B289" s="73" t="str">
        <f t="shared" si="231"/>
        <v>1355000520052173</v>
      </c>
      <c r="C289" s="385">
        <v>2023</v>
      </c>
      <c r="D289" s="385">
        <v>20</v>
      </c>
      <c r="E289" s="385">
        <v>1</v>
      </c>
      <c r="F289" s="385">
        <v>3</v>
      </c>
      <c r="G289" s="385">
        <v>5</v>
      </c>
      <c r="H289" s="385">
        <v>5000</v>
      </c>
      <c r="I289" s="385">
        <v>5200</v>
      </c>
      <c r="J289" s="385">
        <v>521</v>
      </c>
      <c r="K289" s="386">
        <v>7</v>
      </c>
      <c r="L289" s="386">
        <v>3</v>
      </c>
      <c r="M289" s="387" t="s">
        <v>266</v>
      </c>
      <c r="N289" s="388">
        <f>IFERROR(VLOOKUP($B289,[5]OAX!$B$51:$S$1085,13,0),0)</f>
        <v>0</v>
      </c>
      <c r="O289" s="388">
        <f>IFERROR(VLOOKUP($B289,[5]OAX!$B$51:$S$1085,14,0),0)</f>
        <v>0</v>
      </c>
      <c r="P289" s="388">
        <f t="shared" si="216"/>
        <v>0</v>
      </c>
      <c r="Q289" s="167" t="s">
        <v>162</v>
      </c>
      <c r="R289" s="390">
        <f>IFERROR(VLOOKUP($B289,[5]OAX!$B$51:$S$1085,17,0),0)</f>
        <v>0</v>
      </c>
      <c r="S289" s="390">
        <f>IFERROR(VLOOKUP($B289,[5]OAX!$B$51:$S$1085,18,0),0)</f>
        <v>0</v>
      </c>
      <c r="T289" s="388">
        <v>0</v>
      </c>
      <c r="U289" s="388">
        <v>0</v>
      </c>
      <c r="V289" s="388">
        <v>0</v>
      </c>
      <c r="W289" s="388">
        <v>0</v>
      </c>
      <c r="X289" s="388">
        <v>0</v>
      </c>
      <c r="Y289" s="388">
        <v>0</v>
      </c>
      <c r="Z289" s="388">
        <v>0</v>
      </c>
      <c r="AA289" s="388">
        <v>0</v>
      </c>
      <c r="AB289" s="388">
        <f t="shared" si="236"/>
        <v>0</v>
      </c>
      <c r="AC289" s="388">
        <f t="shared" si="236"/>
        <v>0</v>
      </c>
      <c r="AD289" s="388">
        <f t="shared" si="202"/>
        <v>0</v>
      </c>
      <c r="AE289" s="388">
        <v>0</v>
      </c>
      <c r="AF289" s="388">
        <v>0</v>
      </c>
      <c r="AG289" s="388">
        <f t="shared" si="203"/>
        <v>0</v>
      </c>
      <c r="AH289" s="388">
        <v>0</v>
      </c>
      <c r="AI289" s="388">
        <v>0</v>
      </c>
      <c r="AJ289" s="388">
        <f t="shared" si="204"/>
        <v>0</v>
      </c>
      <c r="AK289" s="388">
        <v>0</v>
      </c>
      <c r="AL289" s="388">
        <v>0</v>
      </c>
      <c r="AM289" s="388">
        <f t="shared" si="205"/>
        <v>0</v>
      </c>
      <c r="AN289" s="388">
        <v>0</v>
      </c>
      <c r="AO289" s="388">
        <v>0</v>
      </c>
      <c r="AP289" s="388">
        <f t="shared" si="206"/>
        <v>0</v>
      </c>
      <c r="AQ289" s="388">
        <f t="shared" si="237"/>
        <v>0</v>
      </c>
      <c r="AR289" s="388">
        <f t="shared" si="237"/>
        <v>0</v>
      </c>
      <c r="AS289" s="388">
        <f t="shared" si="207"/>
        <v>0</v>
      </c>
      <c r="AT289" s="388">
        <f t="shared" si="238"/>
        <v>0</v>
      </c>
      <c r="AU289" s="388">
        <f t="shared" si="238"/>
        <v>0</v>
      </c>
      <c r="AV289" s="388">
        <v>0</v>
      </c>
      <c r="AW289" s="388">
        <v>0</v>
      </c>
      <c r="AX289" s="388">
        <v>0</v>
      </c>
      <c r="AY289" s="388">
        <v>0</v>
      </c>
      <c r="AZ289" s="388">
        <f t="shared" si="210"/>
        <v>0</v>
      </c>
      <c r="BA289" s="388">
        <f t="shared" si="210"/>
        <v>0</v>
      </c>
    </row>
    <row r="290" spans="1:53" ht="46.5" hidden="1">
      <c r="A290" s="255"/>
      <c r="B290" s="73" t="str">
        <f t="shared" si="231"/>
        <v>1355000520052183</v>
      </c>
      <c r="C290" s="385">
        <f t="shared" ref="C290:E291" si="240">C289</f>
        <v>2023</v>
      </c>
      <c r="D290" s="385">
        <v>20</v>
      </c>
      <c r="E290" s="385">
        <f t="shared" si="240"/>
        <v>1</v>
      </c>
      <c r="F290" s="385">
        <v>3</v>
      </c>
      <c r="G290" s="385">
        <v>5</v>
      </c>
      <c r="H290" s="385">
        <v>5000</v>
      </c>
      <c r="I290" s="385">
        <v>5200</v>
      </c>
      <c r="J290" s="385">
        <v>521</v>
      </c>
      <c r="K290" s="386">
        <v>8</v>
      </c>
      <c r="L290" s="386">
        <v>3</v>
      </c>
      <c r="M290" s="387" t="s">
        <v>267</v>
      </c>
      <c r="N290" s="388">
        <f>IFERROR(VLOOKUP($B290,[5]OAX!$B$51:$S$1085,13,0),0)</f>
        <v>0</v>
      </c>
      <c r="O290" s="388">
        <f>IFERROR(VLOOKUP($B290,[5]OAX!$B$51:$S$1085,14,0),0)</f>
        <v>0</v>
      </c>
      <c r="P290" s="388">
        <f t="shared" si="216"/>
        <v>0</v>
      </c>
      <c r="Q290" s="409" t="s">
        <v>205</v>
      </c>
      <c r="R290" s="390">
        <f>IFERROR(VLOOKUP($B290,[5]OAX!$B$51:$S$1085,17,0),0)</f>
        <v>0</v>
      </c>
      <c r="S290" s="390">
        <f>IFERROR(VLOOKUP($B290,[5]OAX!$B$51:$S$1085,18,0),0)</f>
        <v>0</v>
      </c>
      <c r="T290" s="388">
        <v>0</v>
      </c>
      <c r="U290" s="388">
        <v>0</v>
      </c>
      <c r="V290" s="388">
        <v>0</v>
      </c>
      <c r="W290" s="388">
        <v>0</v>
      </c>
      <c r="X290" s="388">
        <v>0</v>
      </c>
      <c r="Y290" s="388">
        <v>0</v>
      </c>
      <c r="Z290" s="388">
        <v>0</v>
      </c>
      <c r="AA290" s="388">
        <v>0</v>
      </c>
      <c r="AB290" s="388">
        <f t="shared" si="236"/>
        <v>0</v>
      </c>
      <c r="AC290" s="388">
        <f t="shared" si="236"/>
        <v>0</v>
      </c>
      <c r="AD290" s="388">
        <f t="shared" si="202"/>
        <v>0</v>
      </c>
      <c r="AE290" s="388">
        <v>0</v>
      </c>
      <c r="AF290" s="388">
        <v>0</v>
      </c>
      <c r="AG290" s="388">
        <f t="shared" si="203"/>
        <v>0</v>
      </c>
      <c r="AH290" s="388">
        <v>0</v>
      </c>
      <c r="AI290" s="388">
        <v>0</v>
      </c>
      <c r="AJ290" s="388">
        <f t="shared" si="204"/>
        <v>0</v>
      </c>
      <c r="AK290" s="388">
        <v>0</v>
      </c>
      <c r="AL290" s="388">
        <v>0</v>
      </c>
      <c r="AM290" s="388">
        <f t="shared" si="205"/>
        <v>0</v>
      </c>
      <c r="AN290" s="388">
        <v>0</v>
      </c>
      <c r="AO290" s="388">
        <v>0</v>
      </c>
      <c r="AP290" s="388">
        <f t="shared" si="206"/>
        <v>0</v>
      </c>
      <c r="AQ290" s="388">
        <f t="shared" si="237"/>
        <v>0</v>
      </c>
      <c r="AR290" s="388">
        <f t="shared" si="237"/>
        <v>0</v>
      </c>
      <c r="AS290" s="388">
        <f t="shared" si="207"/>
        <v>0</v>
      </c>
      <c r="AT290" s="388">
        <f t="shared" si="238"/>
        <v>0</v>
      </c>
      <c r="AU290" s="388">
        <f t="shared" si="238"/>
        <v>0</v>
      </c>
      <c r="AV290" s="388">
        <v>0</v>
      </c>
      <c r="AW290" s="388">
        <v>0</v>
      </c>
      <c r="AX290" s="388">
        <v>0</v>
      </c>
      <c r="AY290" s="388">
        <v>0</v>
      </c>
      <c r="AZ290" s="388">
        <f t="shared" si="210"/>
        <v>0</v>
      </c>
      <c r="BA290" s="388">
        <f t="shared" si="210"/>
        <v>0</v>
      </c>
    </row>
    <row r="291" spans="1:53" ht="24.75" hidden="1">
      <c r="A291" s="255"/>
      <c r="B291" s="73" t="str">
        <f t="shared" si="231"/>
        <v>135500052005233</v>
      </c>
      <c r="C291" s="380">
        <f t="shared" si="240"/>
        <v>2023</v>
      </c>
      <c r="D291" s="379">
        <v>20</v>
      </c>
      <c r="E291" s="379">
        <f t="shared" si="240"/>
        <v>1</v>
      </c>
      <c r="F291" s="379">
        <v>3</v>
      </c>
      <c r="G291" s="379">
        <v>5</v>
      </c>
      <c r="H291" s="379">
        <v>5000</v>
      </c>
      <c r="I291" s="379">
        <v>5200</v>
      </c>
      <c r="J291" s="379">
        <v>523</v>
      </c>
      <c r="K291" s="380"/>
      <c r="L291" s="380">
        <v>3</v>
      </c>
      <c r="M291" s="381" t="s">
        <v>134</v>
      </c>
      <c r="N291" s="382">
        <f>SUM(N292:N294)</f>
        <v>0</v>
      </c>
      <c r="O291" s="382">
        <f>SUM(O292:O294)</f>
        <v>0</v>
      </c>
      <c r="P291" s="382">
        <f t="shared" si="216"/>
        <v>0</v>
      </c>
      <c r="Q291" s="429" t="s">
        <v>45</v>
      </c>
      <c r="R291" s="430"/>
      <c r="S291" s="430"/>
      <c r="T291" s="382">
        <f>SUM(T292:T294)</f>
        <v>0</v>
      </c>
      <c r="U291" s="382">
        <f t="shared" ref="U291:AC291" si="241">SUM(U292:U294)</f>
        <v>0</v>
      </c>
      <c r="V291" s="382">
        <f t="shared" si="241"/>
        <v>0</v>
      </c>
      <c r="W291" s="382">
        <f t="shared" si="241"/>
        <v>0</v>
      </c>
      <c r="X291" s="382">
        <f t="shared" si="241"/>
        <v>0</v>
      </c>
      <c r="Y291" s="382">
        <f t="shared" si="241"/>
        <v>0</v>
      </c>
      <c r="Z291" s="382">
        <f t="shared" si="241"/>
        <v>0</v>
      </c>
      <c r="AA291" s="382">
        <f t="shared" si="241"/>
        <v>0</v>
      </c>
      <c r="AB291" s="382">
        <f t="shared" si="241"/>
        <v>0</v>
      </c>
      <c r="AC291" s="382">
        <f t="shared" si="241"/>
        <v>0</v>
      </c>
      <c r="AD291" s="382">
        <f t="shared" si="202"/>
        <v>0</v>
      </c>
      <c r="AE291" s="382">
        <f>SUM(AE292:AE294)</f>
        <v>0</v>
      </c>
      <c r="AF291" s="382">
        <f>SUM(AF292:AF294)</f>
        <v>0</v>
      </c>
      <c r="AG291" s="382">
        <f t="shared" si="203"/>
        <v>0</v>
      </c>
      <c r="AH291" s="382">
        <f>SUM(AH292:AH294)</f>
        <v>0</v>
      </c>
      <c r="AI291" s="382">
        <f>SUM(AI292:AI294)</f>
        <v>0</v>
      </c>
      <c r="AJ291" s="382">
        <f t="shared" si="204"/>
        <v>0</v>
      </c>
      <c r="AK291" s="382">
        <f>SUM(AK292:AK294)</f>
        <v>0</v>
      </c>
      <c r="AL291" s="382">
        <f>SUM(AL292:AL294)</f>
        <v>0</v>
      </c>
      <c r="AM291" s="382">
        <f t="shared" si="205"/>
        <v>0</v>
      </c>
      <c r="AN291" s="382">
        <f>SUM(AN292:AN294)</f>
        <v>0</v>
      </c>
      <c r="AO291" s="382">
        <f>SUM(AO292:AO294)</f>
        <v>0</v>
      </c>
      <c r="AP291" s="382">
        <f t="shared" si="206"/>
        <v>0</v>
      </c>
      <c r="AQ291" s="382">
        <f>SUM(AQ292:AQ294)</f>
        <v>0</v>
      </c>
      <c r="AR291" s="382">
        <f>SUM(AR292:AR294)</f>
        <v>0</v>
      </c>
      <c r="AS291" s="382">
        <f t="shared" si="207"/>
        <v>0</v>
      </c>
      <c r="AT291" s="382"/>
      <c r="AU291" s="382"/>
      <c r="AV291" s="382"/>
      <c r="AW291" s="382"/>
      <c r="AX291" s="382"/>
      <c r="AY291" s="382"/>
      <c r="AZ291" s="382"/>
      <c r="BA291" s="382"/>
    </row>
    <row r="292" spans="1:53" ht="24.75" hidden="1">
      <c r="A292" s="255"/>
      <c r="B292" s="73" t="str">
        <f t="shared" si="231"/>
        <v>1355000520052313</v>
      </c>
      <c r="C292" s="385">
        <v>2023</v>
      </c>
      <c r="D292" s="385">
        <v>20</v>
      </c>
      <c r="E292" s="385">
        <v>1</v>
      </c>
      <c r="F292" s="385">
        <v>3</v>
      </c>
      <c r="G292" s="385">
        <v>5</v>
      </c>
      <c r="H292" s="385">
        <v>5000</v>
      </c>
      <c r="I292" s="385">
        <v>5200</v>
      </c>
      <c r="J292" s="385">
        <v>523</v>
      </c>
      <c r="K292" s="386">
        <v>1</v>
      </c>
      <c r="L292" s="386">
        <v>3</v>
      </c>
      <c r="M292" s="387" t="s">
        <v>199</v>
      </c>
      <c r="N292" s="388">
        <f>IFERROR(VLOOKUP($B292,[5]OAX!$B$51:$S$1085,13,0),0)</f>
        <v>0</v>
      </c>
      <c r="O292" s="388">
        <f>IFERROR(VLOOKUP($B292,[5]OAX!$B$51:$S$1085,14,0),0)</f>
        <v>0</v>
      </c>
      <c r="P292" s="388">
        <f t="shared" si="216"/>
        <v>0</v>
      </c>
      <c r="Q292" s="167" t="s">
        <v>162</v>
      </c>
      <c r="R292" s="390">
        <f>IFERROR(VLOOKUP($B292,[5]OAX!$B$51:$S$1085,17,0),0)</f>
        <v>0</v>
      </c>
      <c r="S292" s="390">
        <f>IFERROR(VLOOKUP($B292,[5]OAX!$B$51:$S$1085,18,0),0)</f>
        <v>0</v>
      </c>
      <c r="T292" s="388">
        <v>0</v>
      </c>
      <c r="U292" s="388">
        <v>0</v>
      </c>
      <c r="V292" s="388">
        <v>0</v>
      </c>
      <c r="W292" s="388">
        <v>0</v>
      </c>
      <c r="X292" s="388">
        <v>0</v>
      </c>
      <c r="Y292" s="388">
        <v>0</v>
      </c>
      <c r="Z292" s="388">
        <v>0</v>
      </c>
      <c r="AA292" s="388">
        <v>0</v>
      </c>
      <c r="AB292" s="388">
        <f t="shared" ref="AB292:AC294" si="242">N292+T292-X292</f>
        <v>0</v>
      </c>
      <c r="AC292" s="388">
        <f t="shared" si="242"/>
        <v>0</v>
      </c>
      <c r="AD292" s="388">
        <f t="shared" si="202"/>
        <v>0</v>
      </c>
      <c r="AE292" s="388">
        <v>0</v>
      </c>
      <c r="AF292" s="388">
        <v>0</v>
      </c>
      <c r="AG292" s="388">
        <f t="shared" si="203"/>
        <v>0</v>
      </c>
      <c r="AH292" s="388">
        <v>0</v>
      </c>
      <c r="AI292" s="388">
        <v>0</v>
      </c>
      <c r="AJ292" s="388">
        <f t="shared" si="204"/>
        <v>0</v>
      </c>
      <c r="AK292" s="388">
        <v>0</v>
      </c>
      <c r="AL292" s="388">
        <v>0</v>
      </c>
      <c r="AM292" s="388">
        <f t="shared" si="205"/>
        <v>0</v>
      </c>
      <c r="AN292" s="388">
        <v>0</v>
      </c>
      <c r="AO292" s="388">
        <v>0</v>
      </c>
      <c r="AP292" s="388">
        <f t="shared" si="206"/>
        <v>0</v>
      </c>
      <c r="AQ292" s="388">
        <f t="shared" ref="AQ292:AR294" si="243">AB292-AE292--AH292-AK292-AN292</f>
        <v>0</v>
      </c>
      <c r="AR292" s="388">
        <f t="shared" si="243"/>
        <v>0</v>
      </c>
      <c r="AS292" s="388">
        <f t="shared" si="207"/>
        <v>0</v>
      </c>
      <c r="AT292" s="388">
        <f t="shared" ref="AT292:AU294" si="244">R292+V292-Z292</f>
        <v>0</v>
      </c>
      <c r="AU292" s="388">
        <f t="shared" si="244"/>
        <v>0</v>
      </c>
      <c r="AV292" s="388">
        <v>0</v>
      </c>
      <c r="AW292" s="388">
        <v>0</v>
      </c>
      <c r="AX292" s="388">
        <v>0</v>
      </c>
      <c r="AY292" s="388">
        <v>0</v>
      </c>
      <c r="AZ292" s="388">
        <f t="shared" si="210"/>
        <v>0</v>
      </c>
      <c r="BA292" s="388">
        <f t="shared" si="210"/>
        <v>0</v>
      </c>
    </row>
    <row r="293" spans="1:53" ht="24.75" hidden="1">
      <c r="A293" s="255"/>
      <c r="B293" s="73" t="str">
        <f t="shared" si="231"/>
        <v>1355000520052323</v>
      </c>
      <c r="C293" s="385">
        <f>C292</f>
        <v>2023</v>
      </c>
      <c r="D293" s="385">
        <v>20</v>
      </c>
      <c r="E293" s="385">
        <f>E292</f>
        <v>1</v>
      </c>
      <c r="F293" s="385">
        <v>3</v>
      </c>
      <c r="G293" s="385">
        <v>5</v>
      </c>
      <c r="H293" s="385">
        <v>5000</v>
      </c>
      <c r="I293" s="385">
        <v>5200</v>
      </c>
      <c r="J293" s="385">
        <v>523</v>
      </c>
      <c r="K293" s="386">
        <v>2</v>
      </c>
      <c r="L293" s="386">
        <v>3</v>
      </c>
      <c r="M293" s="387" t="s">
        <v>268</v>
      </c>
      <c r="N293" s="388">
        <f>IFERROR(VLOOKUP($B293,[5]OAX!$B$51:$S$1085,13,0),0)</f>
        <v>0</v>
      </c>
      <c r="O293" s="388">
        <f>IFERROR(VLOOKUP($B293,[5]OAX!$B$51:$S$1085,14,0),0)</f>
        <v>0</v>
      </c>
      <c r="P293" s="388">
        <f t="shared" si="216"/>
        <v>0</v>
      </c>
      <c r="Q293" s="167" t="s">
        <v>59</v>
      </c>
      <c r="R293" s="390">
        <f>IFERROR(VLOOKUP($B293,[5]OAX!$B$51:$S$1085,17,0),0)</f>
        <v>0</v>
      </c>
      <c r="S293" s="390">
        <f>IFERROR(VLOOKUP($B293,[5]OAX!$B$51:$S$1085,18,0),0)</f>
        <v>0</v>
      </c>
      <c r="T293" s="388">
        <v>0</v>
      </c>
      <c r="U293" s="388">
        <v>0</v>
      </c>
      <c r="V293" s="388">
        <v>0</v>
      </c>
      <c r="W293" s="388">
        <v>0</v>
      </c>
      <c r="X293" s="388">
        <v>0</v>
      </c>
      <c r="Y293" s="388">
        <v>0</v>
      </c>
      <c r="Z293" s="388">
        <v>0</v>
      </c>
      <c r="AA293" s="388">
        <v>0</v>
      </c>
      <c r="AB293" s="388">
        <f t="shared" si="242"/>
        <v>0</v>
      </c>
      <c r="AC293" s="388">
        <f t="shared" si="242"/>
        <v>0</v>
      </c>
      <c r="AD293" s="388">
        <f t="shared" si="202"/>
        <v>0</v>
      </c>
      <c r="AE293" s="388">
        <v>0</v>
      </c>
      <c r="AF293" s="388">
        <v>0</v>
      </c>
      <c r="AG293" s="388">
        <f t="shared" si="203"/>
        <v>0</v>
      </c>
      <c r="AH293" s="388">
        <v>0</v>
      </c>
      <c r="AI293" s="388">
        <v>0</v>
      </c>
      <c r="AJ293" s="388">
        <f t="shared" si="204"/>
        <v>0</v>
      </c>
      <c r="AK293" s="388">
        <v>0</v>
      </c>
      <c r="AL293" s="388">
        <v>0</v>
      </c>
      <c r="AM293" s="388">
        <f t="shared" si="205"/>
        <v>0</v>
      </c>
      <c r="AN293" s="388">
        <v>0</v>
      </c>
      <c r="AO293" s="388">
        <v>0</v>
      </c>
      <c r="AP293" s="388">
        <f t="shared" si="206"/>
        <v>0</v>
      </c>
      <c r="AQ293" s="388">
        <f t="shared" si="243"/>
        <v>0</v>
      </c>
      <c r="AR293" s="388">
        <f t="shared" si="243"/>
        <v>0</v>
      </c>
      <c r="AS293" s="388">
        <f t="shared" si="207"/>
        <v>0</v>
      </c>
      <c r="AT293" s="388">
        <f t="shared" si="244"/>
        <v>0</v>
      </c>
      <c r="AU293" s="388">
        <f t="shared" si="244"/>
        <v>0</v>
      </c>
      <c r="AV293" s="388">
        <v>0</v>
      </c>
      <c r="AW293" s="388">
        <v>0</v>
      </c>
      <c r="AX293" s="388">
        <v>0</v>
      </c>
      <c r="AY293" s="388">
        <v>0</v>
      </c>
      <c r="AZ293" s="388">
        <f t="shared" si="210"/>
        <v>0</v>
      </c>
      <c r="BA293" s="388">
        <f t="shared" si="210"/>
        <v>0</v>
      </c>
    </row>
    <row r="294" spans="1:53" ht="24.75" hidden="1">
      <c r="A294" s="255"/>
      <c r="B294" s="73" t="str">
        <f t="shared" si="231"/>
        <v>1355000520052333</v>
      </c>
      <c r="C294" s="385">
        <f>C293</f>
        <v>2023</v>
      </c>
      <c r="D294" s="385">
        <v>20</v>
      </c>
      <c r="E294" s="385">
        <f>E293</f>
        <v>1</v>
      </c>
      <c r="F294" s="385">
        <v>3</v>
      </c>
      <c r="G294" s="385">
        <v>5</v>
      </c>
      <c r="H294" s="385">
        <v>5000</v>
      </c>
      <c r="I294" s="385">
        <v>5200</v>
      </c>
      <c r="J294" s="385">
        <v>523</v>
      </c>
      <c r="K294" s="386">
        <v>3</v>
      </c>
      <c r="L294" s="386">
        <v>3</v>
      </c>
      <c r="M294" s="387" t="s">
        <v>200</v>
      </c>
      <c r="N294" s="388">
        <f>IFERROR(VLOOKUP($B294,[5]OAX!$B$51:$S$1085,13,0),0)</f>
        <v>0</v>
      </c>
      <c r="O294" s="388">
        <f>IFERROR(VLOOKUP($B294,[5]OAX!$B$51:$S$1085,14,0),0)</f>
        <v>0</v>
      </c>
      <c r="P294" s="388">
        <f t="shared" si="216"/>
        <v>0</v>
      </c>
      <c r="Q294" s="167" t="s">
        <v>59</v>
      </c>
      <c r="R294" s="390">
        <f>IFERROR(VLOOKUP($B294,[5]OAX!$B$51:$S$1085,17,0),0)</f>
        <v>0</v>
      </c>
      <c r="S294" s="390">
        <f>IFERROR(VLOOKUP($B294,[5]OAX!$B$51:$S$1085,18,0),0)</f>
        <v>0</v>
      </c>
      <c r="T294" s="388">
        <v>0</v>
      </c>
      <c r="U294" s="388">
        <v>0</v>
      </c>
      <c r="V294" s="388">
        <v>0</v>
      </c>
      <c r="W294" s="388">
        <v>0</v>
      </c>
      <c r="X294" s="388">
        <v>0</v>
      </c>
      <c r="Y294" s="388">
        <v>0</v>
      </c>
      <c r="Z294" s="388">
        <v>0</v>
      </c>
      <c r="AA294" s="388">
        <v>0</v>
      </c>
      <c r="AB294" s="388">
        <f t="shared" si="242"/>
        <v>0</v>
      </c>
      <c r="AC294" s="388">
        <f t="shared" si="242"/>
        <v>0</v>
      </c>
      <c r="AD294" s="388">
        <f t="shared" si="202"/>
        <v>0</v>
      </c>
      <c r="AE294" s="388">
        <v>0</v>
      </c>
      <c r="AF294" s="388">
        <v>0</v>
      </c>
      <c r="AG294" s="388">
        <f t="shared" si="203"/>
        <v>0</v>
      </c>
      <c r="AH294" s="388">
        <v>0</v>
      </c>
      <c r="AI294" s="388">
        <v>0</v>
      </c>
      <c r="AJ294" s="388">
        <f t="shared" si="204"/>
        <v>0</v>
      </c>
      <c r="AK294" s="388">
        <v>0</v>
      </c>
      <c r="AL294" s="388">
        <v>0</v>
      </c>
      <c r="AM294" s="388">
        <f t="shared" si="205"/>
        <v>0</v>
      </c>
      <c r="AN294" s="388">
        <v>0</v>
      </c>
      <c r="AO294" s="388">
        <v>0</v>
      </c>
      <c r="AP294" s="388">
        <f t="shared" si="206"/>
        <v>0</v>
      </c>
      <c r="AQ294" s="388">
        <f t="shared" si="243"/>
        <v>0</v>
      </c>
      <c r="AR294" s="388">
        <f t="shared" si="243"/>
        <v>0</v>
      </c>
      <c r="AS294" s="388">
        <f t="shared" si="207"/>
        <v>0</v>
      </c>
      <c r="AT294" s="388">
        <f t="shared" si="244"/>
        <v>0</v>
      </c>
      <c r="AU294" s="388">
        <f t="shared" si="244"/>
        <v>0</v>
      </c>
      <c r="AV294" s="388">
        <v>0</v>
      </c>
      <c r="AW294" s="388">
        <v>0</v>
      </c>
      <c r="AX294" s="388">
        <v>0</v>
      </c>
      <c r="AY294" s="388">
        <v>0</v>
      </c>
      <c r="AZ294" s="388">
        <f t="shared" si="210"/>
        <v>0</v>
      </c>
      <c r="BA294" s="388">
        <f t="shared" si="210"/>
        <v>0</v>
      </c>
    </row>
    <row r="295" spans="1:53" ht="24.75" hidden="1">
      <c r="A295" s="255"/>
      <c r="B295" s="73" t="str">
        <f t="shared" si="231"/>
        <v>135500054003</v>
      </c>
      <c r="C295" s="373">
        <v>2023</v>
      </c>
      <c r="D295" s="373">
        <v>20</v>
      </c>
      <c r="E295" s="373">
        <v>1</v>
      </c>
      <c r="F295" s="373">
        <v>3</v>
      </c>
      <c r="G295" s="373">
        <v>5</v>
      </c>
      <c r="H295" s="373">
        <v>5000</v>
      </c>
      <c r="I295" s="373">
        <v>5400</v>
      </c>
      <c r="J295" s="373"/>
      <c r="K295" s="374" t="s">
        <v>45</v>
      </c>
      <c r="L295" s="374">
        <v>3</v>
      </c>
      <c r="M295" s="375" t="s">
        <v>139</v>
      </c>
      <c r="N295" s="376">
        <f>+N296</f>
        <v>0</v>
      </c>
      <c r="O295" s="376">
        <f>+O296</f>
        <v>0</v>
      </c>
      <c r="P295" s="376">
        <f t="shared" si="216"/>
        <v>0</v>
      </c>
      <c r="Q295" s="377"/>
      <c r="R295" s="378"/>
      <c r="S295" s="378"/>
      <c r="T295" s="376">
        <f>+T296</f>
        <v>0</v>
      </c>
      <c r="U295" s="376">
        <f t="shared" ref="U295:AC295" si="245">+U296</f>
        <v>0</v>
      </c>
      <c r="V295" s="376">
        <f t="shared" si="245"/>
        <v>0</v>
      </c>
      <c r="W295" s="376">
        <f t="shared" si="245"/>
        <v>0</v>
      </c>
      <c r="X295" s="376">
        <f t="shared" si="245"/>
        <v>0</v>
      </c>
      <c r="Y295" s="376">
        <f t="shared" si="245"/>
        <v>0</v>
      </c>
      <c r="Z295" s="376">
        <f t="shared" si="245"/>
        <v>0</v>
      </c>
      <c r="AA295" s="376">
        <f t="shared" si="245"/>
        <v>0</v>
      </c>
      <c r="AB295" s="376">
        <f t="shared" si="245"/>
        <v>0</v>
      </c>
      <c r="AC295" s="376">
        <f t="shared" si="245"/>
        <v>0</v>
      </c>
      <c r="AD295" s="376">
        <f t="shared" si="202"/>
        <v>0</v>
      </c>
      <c r="AE295" s="376">
        <f>+AE296</f>
        <v>0</v>
      </c>
      <c r="AF295" s="376">
        <f>+AF296</f>
        <v>0</v>
      </c>
      <c r="AG295" s="376">
        <f t="shared" si="203"/>
        <v>0</v>
      </c>
      <c r="AH295" s="376">
        <f>+AH296</f>
        <v>0</v>
      </c>
      <c r="AI295" s="376">
        <f>+AI296</f>
        <v>0</v>
      </c>
      <c r="AJ295" s="376">
        <f t="shared" si="204"/>
        <v>0</v>
      </c>
      <c r="AK295" s="376">
        <f>+AK296</f>
        <v>0</v>
      </c>
      <c r="AL295" s="376">
        <f>+AL296</f>
        <v>0</v>
      </c>
      <c r="AM295" s="376">
        <f t="shared" si="205"/>
        <v>0</v>
      </c>
      <c r="AN295" s="376">
        <f>+AN296</f>
        <v>0</v>
      </c>
      <c r="AO295" s="376">
        <f>+AO296</f>
        <v>0</v>
      </c>
      <c r="AP295" s="376">
        <f t="shared" si="206"/>
        <v>0</v>
      </c>
      <c r="AQ295" s="376">
        <f>+AQ296</f>
        <v>0</v>
      </c>
      <c r="AR295" s="376">
        <f>+AR296</f>
        <v>0</v>
      </c>
      <c r="AS295" s="376">
        <f t="shared" si="207"/>
        <v>0</v>
      </c>
      <c r="AT295" s="376"/>
      <c r="AU295" s="376"/>
      <c r="AV295" s="376"/>
      <c r="AW295" s="376"/>
      <c r="AX295" s="376"/>
      <c r="AY295" s="376"/>
      <c r="AZ295" s="376"/>
      <c r="BA295" s="376"/>
    </row>
    <row r="296" spans="1:53" ht="24.75" hidden="1">
      <c r="A296" s="255"/>
      <c r="B296" s="73" t="str">
        <f t="shared" si="231"/>
        <v>135500054005413</v>
      </c>
      <c r="C296" s="379">
        <v>2023</v>
      </c>
      <c r="D296" s="379">
        <v>20</v>
      </c>
      <c r="E296" s="379">
        <v>1</v>
      </c>
      <c r="F296" s="379">
        <v>3</v>
      </c>
      <c r="G296" s="379">
        <v>5</v>
      </c>
      <c r="H296" s="379">
        <v>5000</v>
      </c>
      <c r="I296" s="379">
        <v>5400</v>
      </c>
      <c r="J296" s="379">
        <v>541</v>
      </c>
      <c r="K296" s="380"/>
      <c r="L296" s="380">
        <v>3</v>
      </c>
      <c r="M296" s="381" t="s">
        <v>140</v>
      </c>
      <c r="N296" s="382">
        <f>SUM(N297)</f>
        <v>0</v>
      </c>
      <c r="O296" s="382">
        <f>SUM(O297)</f>
        <v>0</v>
      </c>
      <c r="P296" s="382">
        <f t="shared" si="216"/>
        <v>0</v>
      </c>
      <c r="Q296" s="383"/>
      <c r="R296" s="384"/>
      <c r="S296" s="384"/>
      <c r="T296" s="382">
        <f>T297</f>
        <v>0</v>
      </c>
      <c r="U296" s="382">
        <f t="shared" ref="U296:AC296" si="246">U297</f>
        <v>0</v>
      </c>
      <c r="V296" s="382">
        <f t="shared" si="246"/>
        <v>0</v>
      </c>
      <c r="W296" s="382">
        <f t="shared" si="246"/>
        <v>0</v>
      </c>
      <c r="X296" s="382">
        <f t="shared" si="246"/>
        <v>0</v>
      </c>
      <c r="Y296" s="382">
        <f t="shared" si="246"/>
        <v>0</v>
      </c>
      <c r="Z296" s="382">
        <f t="shared" si="246"/>
        <v>0</v>
      </c>
      <c r="AA296" s="382">
        <f t="shared" si="246"/>
        <v>0</v>
      </c>
      <c r="AB296" s="382">
        <f t="shared" si="246"/>
        <v>0</v>
      </c>
      <c r="AC296" s="382">
        <f t="shared" si="246"/>
        <v>0</v>
      </c>
      <c r="AD296" s="382">
        <f t="shared" si="202"/>
        <v>0</v>
      </c>
      <c r="AE296" s="382">
        <f>AE297</f>
        <v>0</v>
      </c>
      <c r="AF296" s="382">
        <f>AF297</f>
        <v>0</v>
      </c>
      <c r="AG296" s="382">
        <f t="shared" si="203"/>
        <v>0</v>
      </c>
      <c r="AH296" s="382">
        <f>AH297</f>
        <v>0</v>
      </c>
      <c r="AI296" s="382">
        <f>AI297</f>
        <v>0</v>
      </c>
      <c r="AJ296" s="382">
        <f t="shared" si="204"/>
        <v>0</v>
      </c>
      <c r="AK296" s="382">
        <f>AK297</f>
        <v>0</v>
      </c>
      <c r="AL296" s="382">
        <f>AL297</f>
        <v>0</v>
      </c>
      <c r="AM296" s="382">
        <f t="shared" si="205"/>
        <v>0</v>
      </c>
      <c r="AN296" s="382">
        <f>AN297</f>
        <v>0</v>
      </c>
      <c r="AO296" s="382">
        <f>AO297</f>
        <v>0</v>
      </c>
      <c r="AP296" s="382">
        <f t="shared" si="206"/>
        <v>0</v>
      </c>
      <c r="AQ296" s="382">
        <f>AQ297</f>
        <v>0</v>
      </c>
      <c r="AR296" s="382">
        <f>AR297</f>
        <v>0</v>
      </c>
      <c r="AS296" s="382">
        <f t="shared" si="207"/>
        <v>0</v>
      </c>
      <c r="AT296" s="382"/>
      <c r="AU296" s="382"/>
      <c r="AV296" s="382"/>
      <c r="AW296" s="382"/>
      <c r="AX296" s="382"/>
      <c r="AY296" s="382"/>
      <c r="AZ296" s="382"/>
      <c r="BA296" s="382"/>
    </row>
    <row r="297" spans="1:53" ht="24.75" hidden="1">
      <c r="A297" s="256"/>
      <c r="B297" s="73" t="str">
        <f t="shared" si="231"/>
        <v>1355000540054113</v>
      </c>
      <c r="C297" s="385">
        <v>2023</v>
      </c>
      <c r="D297" s="385">
        <v>20</v>
      </c>
      <c r="E297" s="385">
        <v>1</v>
      </c>
      <c r="F297" s="385">
        <v>3</v>
      </c>
      <c r="G297" s="385">
        <v>5</v>
      </c>
      <c r="H297" s="385">
        <v>5000</v>
      </c>
      <c r="I297" s="385">
        <v>5400</v>
      </c>
      <c r="J297" s="385">
        <v>541</v>
      </c>
      <c r="K297" s="386">
        <v>1</v>
      </c>
      <c r="L297" s="386">
        <v>3</v>
      </c>
      <c r="M297" s="387" t="s">
        <v>146</v>
      </c>
      <c r="N297" s="388">
        <f>IFERROR(VLOOKUP($B297,[5]OAX!$B$51:$S$1085,13,0),0)</f>
        <v>0</v>
      </c>
      <c r="O297" s="388">
        <f>IFERROR(VLOOKUP($B297,[5]OAX!$B$51:$S$1085,14,0),0)</f>
        <v>0</v>
      </c>
      <c r="P297" s="388">
        <f t="shared" si="216"/>
        <v>0</v>
      </c>
      <c r="Q297" s="389" t="s">
        <v>59</v>
      </c>
      <c r="R297" s="390">
        <f>IFERROR(VLOOKUP($B297,[5]OAX!$B$51:$S$1085,17,0),0)</f>
        <v>0</v>
      </c>
      <c r="S297" s="390">
        <f>IFERROR(VLOOKUP($B297,[5]OAX!$B$51:$S$1085,18,0),0)</f>
        <v>0</v>
      </c>
      <c r="T297" s="388">
        <v>0</v>
      </c>
      <c r="U297" s="388">
        <v>0</v>
      </c>
      <c r="V297" s="388">
        <v>0</v>
      </c>
      <c r="W297" s="388">
        <v>0</v>
      </c>
      <c r="X297" s="388">
        <v>0</v>
      </c>
      <c r="Y297" s="388">
        <v>0</v>
      </c>
      <c r="Z297" s="388">
        <v>0</v>
      </c>
      <c r="AA297" s="388">
        <v>0</v>
      </c>
      <c r="AB297" s="388">
        <f>N297+T297-X297</f>
        <v>0</v>
      </c>
      <c r="AC297" s="388">
        <f>O297+U297-Y297</f>
        <v>0</v>
      </c>
      <c r="AD297" s="388">
        <f t="shared" si="202"/>
        <v>0</v>
      </c>
      <c r="AE297" s="388">
        <v>0</v>
      </c>
      <c r="AF297" s="388">
        <v>0</v>
      </c>
      <c r="AG297" s="388">
        <f t="shared" si="203"/>
        <v>0</v>
      </c>
      <c r="AH297" s="388">
        <v>0</v>
      </c>
      <c r="AI297" s="388">
        <v>0</v>
      </c>
      <c r="AJ297" s="388">
        <f t="shared" si="204"/>
        <v>0</v>
      </c>
      <c r="AK297" s="388">
        <v>0</v>
      </c>
      <c r="AL297" s="388">
        <v>0</v>
      </c>
      <c r="AM297" s="388">
        <f t="shared" si="205"/>
        <v>0</v>
      </c>
      <c r="AN297" s="388">
        <v>0</v>
      </c>
      <c r="AO297" s="388">
        <v>0</v>
      </c>
      <c r="AP297" s="388">
        <f t="shared" si="206"/>
        <v>0</v>
      </c>
      <c r="AQ297" s="388">
        <f>AB297-AE297--AH297-AK297-AN297</f>
        <v>0</v>
      </c>
      <c r="AR297" s="388">
        <f>AC297-AF297--AI297-AL297-AO297</f>
        <v>0</v>
      </c>
      <c r="AS297" s="388">
        <f t="shared" si="207"/>
        <v>0</v>
      </c>
      <c r="AT297" s="388">
        <f>R297+V297-Z297</f>
        <v>0</v>
      </c>
      <c r="AU297" s="388">
        <f>S297+W297-AA297</f>
        <v>0</v>
      </c>
      <c r="AV297" s="388">
        <v>0</v>
      </c>
      <c r="AW297" s="388">
        <v>0</v>
      </c>
      <c r="AX297" s="388">
        <v>0</v>
      </c>
      <c r="AY297" s="388">
        <v>0</v>
      </c>
      <c r="AZ297" s="388">
        <f t="shared" si="210"/>
        <v>0</v>
      </c>
      <c r="BA297" s="388">
        <f t="shared" si="210"/>
        <v>0</v>
      </c>
    </row>
    <row r="298" spans="1:53" ht="24.75" hidden="1">
      <c r="A298" s="255"/>
      <c r="B298" s="73" t="str">
        <f t="shared" si="231"/>
        <v>135500055003</v>
      </c>
      <c r="C298" s="374">
        <f>C294</f>
        <v>2023</v>
      </c>
      <c r="D298" s="373">
        <v>20</v>
      </c>
      <c r="E298" s="373">
        <f>E294</f>
        <v>1</v>
      </c>
      <c r="F298" s="373">
        <v>3</v>
      </c>
      <c r="G298" s="373">
        <v>5</v>
      </c>
      <c r="H298" s="374">
        <v>5000</v>
      </c>
      <c r="I298" s="373">
        <v>5500</v>
      </c>
      <c r="J298" s="373"/>
      <c r="K298" s="374"/>
      <c r="L298" s="374">
        <v>3</v>
      </c>
      <c r="M298" s="375" t="s">
        <v>150</v>
      </c>
      <c r="N298" s="376">
        <f>+N299</f>
        <v>0</v>
      </c>
      <c r="O298" s="376">
        <f>+O299</f>
        <v>0</v>
      </c>
      <c r="P298" s="376">
        <f t="shared" si="216"/>
        <v>0</v>
      </c>
      <c r="Q298" s="427" t="s">
        <v>45</v>
      </c>
      <c r="R298" s="428"/>
      <c r="S298" s="428"/>
      <c r="T298" s="376">
        <f>+T299</f>
        <v>0</v>
      </c>
      <c r="U298" s="376">
        <f t="shared" ref="U298:AC298" si="247">+U299</f>
        <v>0</v>
      </c>
      <c r="V298" s="376">
        <f t="shared" si="247"/>
        <v>0</v>
      </c>
      <c r="W298" s="376">
        <f t="shared" si="247"/>
        <v>0</v>
      </c>
      <c r="X298" s="376">
        <f t="shared" si="247"/>
        <v>0</v>
      </c>
      <c r="Y298" s="376">
        <f t="shared" si="247"/>
        <v>0</v>
      </c>
      <c r="Z298" s="376">
        <f t="shared" si="247"/>
        <v>0</v>
      </c>
      <c r="AA298" s="376">
        <f t="shared" si="247"/>
        <v>0</v>
      </c>
      <c r="AB298" s="376">
        <f t="shared" si="247"/>
        <v>0</v>
      </c>
      <c r="AC298" s="376">
        <f t="shared" si="247"/>
        <v>0</v>
      </c>
      <c r="AD298" s="376">
        <f t="shared" si="202"/>
        <v>0</v>
      </c>
      <c r="AE298" s="376">
        <f>+AE299</f>
        <v>0</v>
      </c>
      <c r="AF298" s="376">
        <f>+AF299</f>
        <v>0</v>
      </c>
      <c r="AG298" s="376">
        <f t="shared" si="203"/>
        <v>0</v>
      </c>
      <c r="AH298" s="376">
        <f>+AH299</f>
        <v>0</v>
      </c>
      <c r="AI298" s="376">
        <f>+AI299</f>
        <v>0</v>
      </c>
      <c r="AJ298" s="376">
        <f t="shared" si="204"/>
        <v>0</v>
      </c>
      <c r="AK298" s="376">
        <f>+AK299</f>
        <v>0</v>
      </c>
      <c r="AL298" s="376">
        <f>+AL299</f>
        <v>0</v>
      </c>
      <c r="AM298" s="376">
        <f t="shared" si="205"/>
        <v>0</v>
      </c>
      <c r="AN298" s="376">
        <f>+AN299</f>
        <v>0</v>
      </c>
      <c r="AO298" s="376">
        <f>+AO299</f>
        <v>0</v>
      </c>
      <c r="AP298" s="376">
        <f t="shared" si="206"/>
        <v>0</v>
      </c>
      <c r="AQ298" s="376">
        <f>+AQ299</f>
        <v>0</v>
      </c>
      <c r="AR298" s="376">
        <f>+AR299</f>
        <v>0</v>
      </c>
      <c r="AS298" s="376">
        <f t="shared" si="207"/>
        <v>0</v>
      </c>
      <c r="AT298" s="376"/>
      <c r="AU298" s="376"/>
      <c r="AV298" s="376"/>
      <c r="AW298" s="376"/>
      <c r="AX298" s="376"/>
      <c r="AY298" s="376"/>
      <c r="AZ298" s="376"/>
      <c r="BA298" s="376"/>
    </row>
    <row r="299" spans="1:53" ht="24.75" hidden="1">
      <c r="A299" s="255"/>
      <c r="B299" s="73" t="str">
        <f t="shared" si="231"/>
        <v>135500055005513</v>
      </c>
      <c r="C299" s="380">
        <f>C298</f>
        <v>2023</v>
      </c>
      <c r="D299" s="379">
        <v>20</v>
      </c>
      <c r="E299" s="379">
        <f>E298</f>
        <v>1</v>
      </c>
      <c r="F299" s="379">
        <v>3</v>
      </c>
      <c r="G299" s="379">
        <v>5</v>
      </c>
      <c r="H299" s="380">
        <v>5000</v>
      </c>
      <c r="I299" s="379">
        <v>5500</v>
      </c>
      <c r="J299" s="379">
        <v>551</v>
      </c>
      <c r="K299" s="380"/>
      <c r="L299" s="380">
        <v>3</v>
      </c>
      <c r="M299" s="381" t="s">
        <v>151</v>
      </c>
      <c r="N299" s="382">
        <f>SUM(N300:N302)</f>
        <v>0</v>
      </c>
      <c r="O299" s="382">
        <f>SUM(O300:O302)</f>
        <v>0</v>
      </c>
      <c r="P299" s="382">
        <f t="shared" si="216"/>
        <v>0</v>
      </c>
      <c r="Q299" s="431" t="s">
        <v>45</v>
      </c>
      <c r="R299" s="432"/>
      <c r="S299" s="432"/>
      <c r="T299" s="382">
        <f>SUM(T300:T302)</f>
        <v>0</v>
      </c>
      <c r="U299" s="382">
        <f t="shared" ref="U299:AC299" si="248">SUM(U300:U302)</f>
        <v>0</v>
      </c>
      <c r="V299" s="382">
        <f t="shared" si="248"/>
        <v>0</v>
      </c>
      <c r="W299" s="382">
        <f t="shared" si="248"/>
        <v>0</v>
      </c>
      <c r="X299" s="382">
        <f t="shared" si="248"/>
        <v>0</v>
      </c>
      <c r="Y299" s="382">
        <f t="shared" si="248"/>
        <v>0</v>
      </c>
      <c r="Z299" s="382">
        <f t="shared" si="248"/>
        <v>0</v>
      </c>
      <c r="AA299" s="382">
        <f t="shared" si="248"/>
        <v>0</v>
      </c>
      <c r="AB299" s="382">
        <f t="shared" si="248"/>
        <v>0</v>
      </c>
      <c r="AC299" s="382">
        <f t="shared" si="248"/>
        <v>0</v>
      </c>
      <c r="AD299" s="382">
        <f t="shared" si="202"/>
        <v>0</v>
      </c>
      <c r="AE299" s="382">
        <f>SUM(AE300:AE302)</f>
        <v>0</v>
      </c>
      <c r="AF299" s="382">
        <f>SUM(AF300:AF302)</f>
        <v>0</v>
      </c>
      <c r="AG299" s="382">
        <f t="shared" si="203"/>
        <v>0</v>
      </c>
      <c r="AH299" s="382">
        <f>SUM(AH300:AH302)</f>
        <v>0</v>
      </c>
      <c r="AI299" s="382">
        <f>SUM(AI300:AI302)</f>
        <v>0</v>
      </c>
      <c r="AJ299" s="382">
        <f t="shared" si="204"/>
        <v>0</v>
      </c>
      <c r="AK299" s="382">
        <f>SUM(AK300:AK302)</f>
        <v>0</v>
      </c>
      <c r="AL299" s="382">
        <f>SUM(AL300:AL302)</f>
        <v>0</v>
      </c>
      <c r="AM299" s="382">
        <f t="shared" si="205"/>
        <v>0</v>
      </c>
      <c r="AN299" s="382">
        <f>SUM(AN300:AN302)</f>
        <v>0</v>
      </c>
      <c r="AO299" s="382">
        <f>SUM(AO300:AO302)</f>
        <v>0</v>
      </c>
      <c r="AP299" s="382">
        <f t="shared" si="206"/>
        <v>0</v>
      </c>
      <c r="AQ299" s="382">
        <f>SUM(AQ300:AQ302)</f>
        <v>0</v>
      </c>
      <c r="AR299" s="382">
        <f>SUM(AR300:AR302)</f>
        <v>0</v>
      </c>
      <c r="AS299" s="382">
        <f t="shared" si="207"/>
        <v>0</v>
      </c>
      <c r="AT299" s="382"/>
      <c r="AU299" s="382"/>
      <c r="AV299" s="382"/>
      <c r="AW299" s="382"/>
      <c r="AX299" s="382"/>
      <c r="AY299" s="382"/>
      <c r="AZ299" s="382"/>
      <c r="BA299" s="382"/>
    </row>
    <row r="300" spans="1:53" ht="24.75" hidden="1">
      <c r="A300" s="255"/>
      <c r="B300" s="73" t="str">
        <f t="shared" si="231"/>
        <v>1355000550055113</v>
      </c>
      <c r="C300" s="385">
        <v>2023</v>
      </c>
      <c r="D300" s="385">
        <v>20</v>
      </c>
      <c r="E300" s="385">
        <v>1</v>
      </c>
      <c r="F300" s="385">
        <v>3</v>
      </c>
      <c r="G300" s="385">
        <v>5</v>
      </c>
      <c r="H300" s="385">
        <v>5000</v>
      </c>
      <c r="I300" s="385">
        <v>5500</v>
      </c>
      <c r="J300" s="385">
        <v>551</v>
      </c>
      <c r="K300" s="386">
        <v>1</v>
      </c>
      <c r="L300" s="386">
        <v>3</v>
      </c>
      <c r="M300" s="387" t="s">
        <v>210</v>
      </c>
      <c r="N300" s="388">
        <f>IFERROR(VLOOKUP($B300,[5]OAX!$B$51:$S$1085,13,0),0)</f>
        <v>0</v>
      </c>
      <c r="O300" s="388">
        <f>IFERROR(VLOOKUP($B300,[5]OAX!$B$51:$S$1085,14,0),0)</f>
        <v>0</v>
      </c>
      <c r="P300" s="388">
        <f t="shared" si="216"/>
        <v>0</v>
      </c>
      <c r="Q300" s="167" t="s">
        <v>59</v>
      </c>
      <c r="R300" s="390">
        <f>IFERROR(VLOOKUP($B300,[5]OAX!$B$51:$S$1085,17,0),0)</f>
        <v>0</v>
      </c>
      <c r="S300" s="390">
        <f>IFERROR(VLOOKUP($B300,[5]OAX!$B$51:$S$1085,18,0),0)</f>
        <v>0</v>
      </c>
      <c r="T300" s="388">
        <v>0</v>
      </c>
      <c r="U300" s="388">
        <v>0</v>
      </c>
      <c r="V300" s="388">
        <v>0</v>
      </c>
      <c r="W300" s="388">
        <v>0</v>
      </c>
      <c r="X300" s="388">
        <v>0</v>
      </c>
      <c r="Y300" s="388">
        <v>0</v>
      </c>
      <c r="Z300" s="388">
        <v>0</v>
      </c>
      <c r="AA300" s="388">
        <v>0</v>
      </c>
      <c r="AB300" s="388">
        <f t="shared" ref="AB300:AC302" si="249">N300+T300-X300</f>
        <v>0</v>
      </c>
      <c r="AC300" s="388">
        <f t="shared" si="249"/>
        <v>0</v>
      </c>
      <c r="AD300" s="388">
        <f t="shared" si="202"/>
        <v>0</v>
      </c>
      <c r="AE300" s="388">
        <v>0</v>
      </c>
      <c r="AF300" s="388">
        <v>0</v>
      </c>
      <c r="AG300" s="388">
        <f t="shared" si="203"/>
        <v>0</v>
      </c>
      <c r="AH300" s="388">
        <v>0</v>
      </c>
      <c r="AI300" s="388">
        <v>0</v>
      </c>
      <c r="AJ300" s="388">
        <f t="shared" si="204"/>
        <v>0</v>
      </c>
      <c r="AK300" s="388">
        <v>0</v>
      </c>
      <c r="AL300" s="388">
        <v>0</v>
      </c>
      <c r="AM300" s="388">
        <f t="shared" si="205"/>
        <v>0</v>
      </c>
      <c r="AN300" s="388">
        <v>0</v>
      </c>
      <c r="AO300" s="388">
        <v>0</v>
      </c>
      <c r="AP300" s="388">
        <f t="shared" si="206"/>
        <v>0</v>
      </c>
      <c r="AQ300" s="388">
        <f t="shared" ref="AQ300:AR302" si="250">AB300-AE300--AH300-AK300-AN300</f>
        <v>0</v>
      </c>
      <c r="AR300" s="388">
        <f t="shared" si="250"/>
        <v>0</v>
      </c>
      <c r="AS300" s="388">
        <f t="shared" si="207"/>
        <v>0</v>
      </c>
      <c r="AT300" s="388">
        <f t="shared" ref="AT300:AU302" si="251">R300+V300-Z300</f>
        <v>0</v>
      </c>
      <c r="AU300" s="388">
        <f t="shared" si="251"/>
        <v>0</v>
      </c>
      <c r="AV300" s="388">
        <v>0</v>
      </c>
      <c r="AW300" s="388">
        <v>0</v>
      </c>
      <c r="AX300" s="388">
        <v>0</v>
      </c>
      <c r="AY300" s="388">
        <v>0</v>
      </c>
      <c r="AZ300" s="388">
        <f t="shared" si="210"/>
        <v>0</v>
      </c>
      <c r="BA300" s="388">
        <f t="shared" si="210"/>
        <v>0</v>
      </c>
    </row>
    <row r="301" spans="1:53" ht="24.75" hidden="1">
      <c r="A301" s="255"/>
      <c r="B301" s="73" t="str">
        <f t="shared" si="231"/>
        <v>1355000550055123</v>
      </c>
      <c r="C301" s="385">
        <f t="shared" ref="C301:E305" si="252">C300</f>
        <v>2023</v>
      </c>
      <c r="D301" s="385">
        <v>20</v>
      </c>
      <c r="E301" s="385">
        <f t="shared" si="252"/>
        <v>1</v>
      </c>
      <c r="F301" s="385">
        <v>3</v>
      </c>
      <c r="G301" s="385">
        <v>5</v>
      </c>
      <c r="H301" s="385">
        <v>5000</v>
      </c>
      <c r="I301" s="385">
        <v>5500</v>
      </c>
      <c r="J301" s="385">
        <v>551</v>
      </c>
      <c r="K301" s="386">
        <v>2</v>
      </c>
      <c r="L301" s="386">
        <v>3</v>
      </c>
      <c r="M301" s="387" t="s">
        <v>211</v>
      </c>
      <c r="N301" s="388">
        <f>IFERROR(VLOOKUP($B301,[5]OAX!$B$51:$S$1085,13,0),0)</f>
        <v>0</v>
      </c>
      <c r="O301" s="388">
        <f>IFERROR(VLOOKUP($B301,[5]OAX!$B$51:$S$1085,14,0),0)</f>
        <v>0</v>
      </c>
      <c r="P301" s="388">
        <f t="shared" si="216"/>
        <v>0</v>
      </c>
      <c r="Q301" s="167" t="s">
        <v>59</v>
      </c>
      <c r="R301" s="390">
        <f>IFERROR(VLOOKUP($B301,[5]OAX!$B$51:$S$1085,17,0),0)</f>
        <v>0</v>
      </c>
      <c r="S301" s="390">
        <f>IFERROR(VLOOKUP($B301,[5]OAX!$B$51:$S$1085,18,0),0)</f>
        <v>0</v>
      </c>
      <c r="T301" s="388">
        <v>0</v>
      </c>
      <c r="U301" s="388">
        <v>0</v>
      </c>
      <c r="V301" s="388">
        <v>0</v>
      </c>
      <c r="W301" s="388">
        <v>0</v>
      </c>
      <c r="X301" s="388">
        <v>0</v>
      </c>
      <c r="Y301" s="388">
        <v>0</v>
      </c>
      <c r="Z301" s="388">
        <v>0</v>
      </c>
      <c r="AA301" s="388">
        <v>0</v>
      </c>
      <c r="AB301" s="388">
        <f t="shared" si="249"/>
        <v>0</v>
      </c>
      <c r="AC301" s="388">
        <f t="shared" si="249"/>
        <v>0</v>
      </c>
      <c r="AD301" s="388">
        <f t="shared" si="202"/>
        <v>0</v>
      </c>
      <c r="AE301" s="388">
        <v>0</v>
      </c>
      <c r="AF301" s="388">
        <v>0</v>
      </c>
      <c r="AG301" s="388">
        <f t="shared" si="203"/>
        <v>0</v>
      </c>
      <c r="AH301" s="388">
        <v>0</v>
      </c>
      <c r="AI301" s="388">
        <v>0</v>
      </c>
      <c r="AJ301" s="388">
        <f t="shared" si="204"/>
        <v>0</v>
      </c>
      <c r="AK301" s="388">
        <v>0</v>
      </c>
      <c r="AL301" s="388">
        <v>0</v>
      </c>
      <c r="AM301" s="388">
        <f t="shared" si="205"/>
        <v>0</v>
      </c>
      <c r="AN301" s="388">
        <v>0</v>
      </c>
      <c r="AO301" s="388">
        <v>0</v>
      </c>
      <c r="AP301" s="388">
        <f t="shared" si="206"/>
        <v>0</v>
      </c>
      <c r="AQ301" s="388">
        <f t="shared" si="250"/>
        <v>0</v>
      </c>
      <c r="AR301" s="388">
        <f t="shared" si="250"/>
        <v>0</v>
      </c>
      <c r="AS301" s="388">
        <f t="shared" si="207"/>
        <v>0</v>
      </c>
      <c r="AT301" s="388">
        <f t="shared" si="251"/>
        <v>0</v>
      </c>
      <c r="AU301" s="388">
        <f t="shared" si="251"/>
        <v>0</v>
      </c>
      <c r="AV301" s="388">
        <v>0</v>
      </c>
      <c r="AW301" s="388">
        <v>0</v>
      </c>
      <c r="AX301" s="388">
        <v>0</v>
      </c>
      <c r="AY301" s="388">
        <v>0</v>
      </c>
      <c r="AZ301" s="388">
        <f t="shared" si="210"/>
        <v>0</v>
      </c>
      <c r="BA301" s="388">
        <f t="shared" si="210"/>
        <v>0</v>
      </c>
    </row>
    <row r="302" spans="1:53" ht="24.75" hidden="1">
      <c r="A302" s="255"/>
      <c r="B302" s="73" t="str">
        <f t="shared" si="231"/>
        <v>1355000550055133</v>
      </c>
      <c r="C302" s="385">
        <f t="shared" si="252"/>
        <v>2023</v>
      </c>
      <c r="D302" s="385">
        <v>20</v>
      </c>
      <c r="E302" s="385">
        <f t="shared" si="252"/>
        <v>1</v>
      </c>
      <c r="F302" s="385">
        <v>3</v>
      </c>
      <c r="G302" s="385">
        <v>5</v>
      </c>
      <c r="H302" s="385">
        <v>5000</v>
      </c>
      <c r="I302" s="385">
        <v>5500</v>
      </c>
      <c r="J302" s="385">
        <v>551</v>
      </c>
      <c r="K302" s="386">
        <v>3</v>
      </c>
      <c r="L302" s="386">
        <v>3</v>
      </c>
      <c r="M302" s="387" t="s">
        <v>213</v>
      </c>
      <c r="N302" s="388">
        <f>IFERROR(VLOOKUP($B302,[5]OAX!$B$51:$S$1085,13,0),0)</f>
        <v>0</v>
      </c>
      <c r="O302" s="388">
        <f>IFERROR(VLOOKUP($B302,[5]OAX!$B$51:$S$1085,14,0),0)</f>
        <v>0</v>
      </c>
      <c r="P302" s="388">
        <f t="shared" si="216"/>
        <v>0</v>
      </c>
      <c r="Q302" s="167" t="s">
        <v>59</v>
      </c>
      <c r="R302" s="390">
        <f>IFERROR(VLOOKUP($B302,[5]OAX!$B$51:$S$1085,17,0),0)</f>
        <v>0</v>
      </c>
      <c r="S302" s="390">
        <f>IFERROR(VLOOKUP($B302,[5]OAX!$B$51:$S$1085,18,0),0)</f>
        <v>0</v>
      </c>
      <c r="T302" s="388">
        <v>0</v>
      </c>
      <c r="U302" s="388">
        <v>0</v>
      </c>
      <c r="V302" s="388">
        <v>0</v>
      </c>
      <c r="W302" s="388">
        <v>0</v>
      </c>
      <c r="X302" s="388">
        <v>0</v>
      </c>
      <c r="Y302" s="388">
        <v>0</v>
      </c>
      <c r="Z302" s="388">
        <v>0</v>
      </c>
      <c r="AA302" s="388">
        <v>0</v>
      </c>
      <c r="AB302" s="388">
        <f t="shared" si="249"/>
        <v>0</v>
      </c>
      <c r="AC302" s="388">
        <f t="shared" si="249"/>
        <v>0</v>
      </c>
      <c r="AD302" s="388">
        <f t="shared" si="202"/>
        <v>0</v>
      </c>
      <c r="AE302" s="388">
        <v>0</v>
      </c>
      <c r="AF302" s="388">
        <v>0</v>
      </c>
      <c r="AG302" s="388">
        <f t="shared" si="203"/>
        <v>0</v>
      </c>
      <c r="AH302" s="388">
        <v>0</v>
      </c>
      <c r="AI302" s="388">
        <v>0</v>
      </c>
      <c r="AJ302" s="388">
        <f t="shared" si="204"/>
        <v>0</v>
      </c>
      <c r="AK302" s="388">
        <v>0</v>
      </c>
      <c r="AL302" s="388">
        <v>0</v>
      </c>
      <c r="AM302" s="388">
        <f t="shared" si="205"/>
        <v>0</v>
      </c>
      <c r="AN302" s="388">
        <v>0</v>
      </c>
      <c r="AO302" s="388">
        <v>0</v>
      </c>
      <c r="AP302" s="388">
        <f t="shared" si="206"/>
        <v>0</v>
      </c>
      <c r="AQ302" s="388">
        <f t="shared" si="250"/>
        <v>0</v>
      </c>
      <c r="AR302" s="388">
        <f t="shared" si="250"/>
        <v>0</v>
      </c>
      <c r="AS302" s="388">
        <f t="shared" si="207"/>
        <v>0</v>
      </c>
      <c r="AT302" s="388">
        <f t="shared" si="251"/>
        <v>0</v>
      </c>
      <c r="AU302" s="388">
        <f t="shared" si="251"/>
        <v>0</v>
      </c>
      <c r="AV302" s="388">
        <v>0</v>
      </c>
      <c r="AW302" s="388">
        <v>0</v>
      </c>
      <c r="AX302" s="388">
        <v>0</v>
      </c>
      <c r="AY302" s="388">
        <v>0</v>
      </c>
      <c r="AZ302" s="388">
        <f t="shared" si="210"/>
        <v>0</v>
      </c>
      <c r="BA302" s="388">
        <f t="shared" si="210"/>
        <v>0</v>
      </c>
    </row>
    <row r="303" spans="1:53" ht="24.75" hidden="1">
      <c r="A303" s="255"/>
      <c r="B303" s="73" t="str">
        <f t="shared" si="231"/>
        <v>135500056003</v>
      </c>
      <c r="C303" s="374">
        <f t="shared" si="252"/>
        <v>2023</v>
      </c>
      <c r="D303" s="373">
        <v>20</v>
      </c>
      <c r="E303" s="373">
        <f t="shared" si="252"/>
        <v>1</v>
      </c>
      <c r="F303" s="373">
        <v>3</v>
      </c>
      <c r="G303" s="373">
        <v>5</v>
      </c>
      <c r="H303" s="374">
        <v>5000</v>
      </c>
      <c r="I303" s="373">
        <v>5600</v>
      </c>
      <c r="J303" s="373"/>
      <c r="K303" s="374"/>
      <c r="L303" s="374">
        <v>3</v>
      </c>
      <c r="M303" s="375" t="s">
        <v>269</v>
      </c>
      <c r="N303" s="376">
        <f>+N304</f>
        <v>0</v>
      </c>
      <c r="O303" s="376">
        <f>+O304</f>
        <v>0</v>
      </c>
      <c r="P303" s="376">
        <f t="shared" si="216"/>
        <v>0</v>
      </c>
      <c r="Q303" s="427" t="s">
        <v>45</v>
      </c>
      <c r="R303" s="428"/>
      <c r="S303" s="428"/>
      <c r="T303" s="376">
        <f>+T304</f>
        <v>0</v>
      </c>
      <c r="U303" s="376">
        <f t="shared" ref="U303:AC303" si="253">+U304</f>
        <v>0</v>
      </c>
      <c r="V303" s="376">
        <f t="shared" si="253"/>
        <v>0</v>
      </c>
      <c r="W303" s="376">
        <f t="shared" si="253"/>
        <v>0</v>
      </c>
      <c r="X303" s="376">
        <f t="shared" si="253"/>
        <v>0</v>
      </c>
      <c r="Y303" s="376">
        <f t="shared" si="253"/>
        <v>0</v>
      </c>
      <c r="Z303" s="376">
        <f t="shared" si="253"/>
        <v>0</v>
      </c>
      <c r="AA303" s="376">
        <f t="shared" si="253"/>
        <v>0</v>
      </c>
      <c r="AB303" s="376">
        <f t="shared" si="253"/>
        <v>0</v>
      </c>
      <c r="AC303" s="376">
        <f t="shared" si="253"/>
        <v>0</v>
      </c>
      <c r="AD303" s="376">
        <f t="shared" si="202"/>
        <v>0</v>
      </c>
      <c r="AE303" s="376">
        <f>+AE304</f>
        <v>0</v>
      </c>
      <c r="AF303" s="376">
        <f>+AF304</f>
        <v>0</v>
      </c>
      <c r="AG303" s="376">
        <f t="shared" si="203"/>
        <v>0</v>
      </c>
      <c r="AH303" s="376">
        <f>+AH304</f>
        <v>0</v>
      </c>
      <c r="AI303" s="376">
        <f>+AI304</f>
        <v>0</v>
      </c>
      <c r="AJ303" s="376">
        <f t="shared" si="204"/>
        <v>0</v>
      </c>
      <c r="AK303" s="376">
        <f>+AK304</f>
        <v>0</v>
      </c>
      <c r="AL303" s="376">
        <f>+AL304</f>
        <v>0</v>
      </c>
      <c r="AM303" s="376">
        <f t="shared" si="205"/>
        <v>0</v>
      </c>
      <c r="AN303" s="376">
        <f>+AN304</f>
        <v>0</v>
      </c>
      <c r="AO303" s="376">
        <f>+AO304</f>
        <v>0</v>
      </c>
      <c r="AP303" s="376">
        <f t="shared" si="206"/>
        <v>0</v>
      </c>
      <c r="AQ303" s="376">
        <f>+AQ304</f>
        <v>0</v>
      </c>
      <c r="AR303" s="376">
        <f>+AR304</f>
        <v>0</v>
      </c>
      <c r="AS303" s="376">
        <f t="shared" si="207"/>
        <v>0</v>
      </c>
      <c r="AT303" s="376"/>
      <c r="AU303" s="376"/>
      <c r="AV303" s="376"/>
      <c r="AW303" s="376"/>
      <c r="AX303" s="376"/>
      <c r="AY303" s="376"/>
      <c r="AZ303" s="376"/>
      <c r="BA303" s="376"/>
    </row>
    <row r="304" spans="1:53" ht="24.75" hidden="1">
      <c r="A304" s="255"/>
      <c r="B304" s="73" t="str">
        <f t="shared" si="231"/>
        <v>135500056005653</v>
      </c>
      <c r="C304" s="380">
        <f t="shared" si="252"/>
        <v>2023</v>
      </c>
      <c r="D304" s="379">
        <v>20</v>
      </c>
      <c r="E304" s="379">
        <f t="shared" si="252"/>
        <v>1</v>
      </c>
      <c r="F304" s="379">
        <v>3</v>
      </c>
      <c r="G304" s="379">
        <v>5</v>
      </c>
      <c r="H304" s="380">
        <v>5000</v>
      </c>
      <c r="I304" s="379">
        <v>5600</v>
      </c>
      <c r="J304" s="379">
        <v>565</v>
      </c>
      <c r="K304" s="380"/>
      <c r="L304" s="380">
        <v>3</v>
      </c>
      <c r="M304" s="381" t="s">
        <v>215</v>
      </c>
      <c r="N304" s="382">
        <f>SUM(N305:N316)</f>
        <v>0</v>
      </c>
      <c r="O304" s="382">
        <f>SUM(O305:O316)</f>
        <v>0</v>
      </c>
      <c r="P304" s="382">
        <f t="shared" si="216"/>
        <v>0</v>
      </c>
      <c r="Q304" s="429" t="s">
        <v>45</v>
      </c>
      <c r="R304" s="430"/>
      <c r="S304" s="430"/>
      <c r="T304" s="382">
        <f>SUM(T305:T316)</f>
        <v>0</v>
      </c>
      <c r="U304" s="382">
        <f t="shared" ref="U304:AC304" si="254">SUM(U305:U316)</f>
        <v>0</v>
      </c>
      <c r="V304" s="382">
        <f t="shared" si="254"/>
        <v>0</v>
      </c>
      <c r="W304" s="382">
        <f t="shared" si="254"/>
        <v>0</v>
      </c>
      <c r="X304" s="382">
        <f t="shared" si="254"/>
        <v>0</v>
      </c>
      <c r="Y304" s="382">
        <f t="shared" si="254"/>
        <v>0</v>
      </c>
      <c r="Z304" s="382">
        <f t="shared" si="254"/>
        <v>0</v>
      </c>
      <c r="AA304" s="382">
        <f t="shared" si="254"/>
        <v>0</v>
      </c>
      <c r="AB304" s="382">
        <f t="shared" si="254"/>
        <v>0</v>
      </c>
      <c r="AC304" s="382">
        <f t="shared" si="254"/>
        <v>0</v>
      </c>
      <c r="AD304" s="382">
        <f t="shared" si="202"/>
        <v>0</v>
      </c>
      <c r="AE304" s="382">
        <f>SUM(AE305:AE316)</f>
        <v>0</v>
      </c>
      <c r="AF304" s="382">
        <f>SUM(AF305:AF316)</f>
        <v>0</v>
      </c>
      <c r="AG304" s="382">
        <f t="shared" si="203"/>
        <v>0</v>
      </c>
      <c r="AH304" s="382">
        <f>SUM(AH305:AH316)</f>
        <v>0</v>
      </c>
      <c r="AI304" s="382">
        <f>SUM(AI305:AI316)</f>
        <v>0</v>
      </c>
      <c r="AJ304" s="382">
        <f t="shared" si="204"/>
        <v>0</v>
      </c>
      <c r="AK304" s="382">
        <f>SUM(AK305:AK316)</f>
        <v>0</v>
      </c>
      <c r="AL304" s="382">
        <f>SUM(AL305:AL316)</f>
        <v>0</v>
      </c>
      <c r="AM304" s="382">
        <f t="shared" si="205"/>
        <v>0</v>
      </c>
      <c r="AN304" s="382">
        <f>SUM(AN305:AN316)</f>
        <v>0</v>
      </c>
      <c r="AO304" s="382">
        <f>SUM(AO305:AO316)</f>
        <v>0</v>
      </c>
      <c r="AP304" s="382">
        <f t="shared" si="206"/>
        <v>0</v>
      </c>
      <c r="AQ304" s="382">
        <f>SUM(AQ305:AQ316)</f>
        <v>0</v>
      </c>
      <c r="AR304" s="382">
        <f>SUM(AR305:AR316)</f>
        <v>0</v>
      </c>
      <c r="AS304" s="382">
        <f t="shared" si="207"/>
        <v>0</v>
      </c>
      <c r="AT304" s="382"/>
      <c r="AU304" s="382"/>
      <c r="AV304" s="382"/>
      <c r="AW304" s="382"/>
      <c r="AX304" s="382"/>
      <c r="AY304" s="382"/>
      <c r="AZ304" s="382"/>
      <c r="BA304" s="382"/>
    </row>
    <row r="305" spans="1:53" ht="24.75" hidden="1">
      <c r="A305" s="255"/>
      <c r="B305" s="73" t="str">
        <f t="shared" si="231"/>
        <v>1355000560056513</v>
      </c>
      <c r="C305" s="385">
        <f t="shared" si="252"/>
        <v>2023</v>
      </c>
      <c r="D305" s="385">
        <v>20</v>
      </c>
      <c r="E305" s="385">
        <f t="shared" si="252"/>
        <v>1</v>
      </c>
      <c r="F305" s="385">
        <v>3</v>
      </c>
      <c r="G305" s="385">
        <v>5</v>
      </c>
      <c r="H305" s="385">
        <v>5000</v>
      </c>
      <c r="I305" s="385">
        <v>5600</v>
      </c>
      <c r="J305" s="385">
        <v>565</v>
      </c>
      <c r="K305" s="386">
        <v>1</v>
      </c>
      <c r="L305" s="386">
        <v>3</v>
      </c>
      <c r="M305" s="387" t="s">
        <v>216</v>
      </c>
      <c r="N305" s="388">
        <f>IFERROR(VLOOKUP($B305,[5]OAX!$B$51:$S$1085,13,0),0)</f>
        <v>0</v>
      </c>
      <c r="O305" s="388">
        <f>IFERROR(VLOOKUP($B305,[5]OAX!$B$51:$S$1085,14,0),0)</f>
        <v>0</v>
      </c>
      <c r="P305" s="388">
        <f t="shared" si="216"/>
        <v>0</v>
      </c>
      <c r="Q305" s="167" t="s">
        <v>59</v>
      </c>
      <c r="R305" s="390">
        <f>IFERROR(VLOOKUP($B305,[5]OAX!$B$51:$S$1085,17,0),0)</f>
        <v>0</v>
      </c>
      <c r="S305" s="390">
        <f>IFERROR(VLOOKUP($B305,[5]OAX!$B$51:$S$1085,18,0),0)</f>
        <v>0</v>
      </c>
      <c r="T305" s="388">
        <v>0</v>
      </c>
      <c r="U305" s="388">
        <v>0</v>
      </c>
      <c r="V305" s="388">
        <v>0</v>
      </c>
      <c r="W305" s="388">
        <v>0</v>
      </c>
      <c r="X305" s="388">
        <v>0</v>
      </c>
      <c r="Y305" s="388">
        <v>0</v>
      </c>
      <c r="Z305" s="388">
        <v>0</v>
      </c>
      <c r="AA305" s="388">
        <v>0</v>
      </c>
      <c r="AB305" s="388">
        <f t="shared" ref="AB305:AC316" si="255">N305+T305-X305</f>
        <v>0</v>
      </c>
      <c r="AC305" s="388">
        <f t="shared" si="255"/>
        <v>0</v>
      </c>
      <c r="AD305" s="388">
        <f t="shared" si="202"/>
        <v>0</v>
      </c>
      <c r="AE305" s="388">
        <v>0</v>
      </c>
      <c r="AF305" s="388">
        <v>0</v>
      </c>
      <c r="AG305" s="388">
        <f t="shared" si="203"/>
        <v>0</v>
      </c>
      <c r="AH305" s="388">
        <v>0</v>
      </c>
      <c r="AI305" s="388">
        <v>0</v>
      </c>
      <c r="AJ305" s="388">
        <f t="shared" si="204"/>
        <v>0</v>
      </c>
      <c r="AK305" s="388">
        <v>0</v>
      </c>
      <c r="AL305" s="388">
        <v>0</v>
      </c>
      <c r="AM305" s="388">
        <f t="shared" si="205"/>
        <v>0</v>
      </c>
      <c r="AN305" s="388">
        <v>0</v>
      </c>
      <c r="AO305" s="388">
        <v>0</v>
      </c>
      <c r="AP305" s="388">
        <f t="shared" si="206"/>
        <v>0</v>
      </c>
      <c r="AQ305" s="388">
        <f t="shared" ref="AQ305:AR316" si="256">AB305-AE305--AH305-AK305-AN305</f>
        <v>0</v>
      </c>
      <c r="AR305" s="388">
        <f t="shared" si="256"/>
        <v>0</v>
      </c>
      <c r="AS305" s="388">
        <f t="shared" si="207"/>
        <v>0</v>
      </c>
      <c r="AT305" s="388">
        <f t="shared" ref="AT305:AU316" si="257">R305+V305-Z305</f>
        <v>0</v>
      </c>
      <c r="AU305" s="388">
        <f t="shared" si="257"/>
        <v>0</v>
      </c>
      <c r="AV305" s="388">
        <v>0</v>
      </c>
      <c r="AW305" s="388">
        <v>0</v>
      </c>
      <c r="AX305" s="388">
        <v>0</v>
      </c>
      <c r="AY305" s="388">
        <v>0</v>
      </c>
      <c r="AZ305" s="388">
        <f t="shared" si="210"/>
        <v>0</v>
      </c>
      <c r="BA305" s="388">
        <f t="shared" si="210"/>
        <v>0</v>
      </c>
    </row>
    <row r="306" spans="1:53" ht="24.75" hidden="1">
      <c r="A306" s="255"/>
      <c r="B306" s="73" t="str">
        <f t="shared" si="231"/>
        <v>1355000560056523</v>
      </c>
      <c r="C306" s="385">
        <v>2023</v>
      </c>
      <c r="D306" s="385">
        <v>20</v>
      </c>
      <c r="E306" s="385">
        <v>1</v>
      </c>
      <c r="F306" s="385">
        <v>3</v>
      </c>
      <c r="G306" s="385">
        <v>5</v>
      </c>
      <c r="H306" s="385">
        <v>5000</v>
      </c>
      <c r="I306" s="385">
        <v>5600</v>
      </c>
      <c r="J306" s="385">
        <v>565</v>
      </c>
      <c r="K306" s="386">
        <v>2</v>
      </c>
      <c r="L306" s="386">
        <v>3</v>
      </c>
      <c r="M306" s="387" t="s">
        <v>217</v>
      </c>
      <c r="N306" s="388">
        <f>IFERROR(VLOOKUP($B306,[5]OAX!$B$51:$S$1085,13,0),0)</f>
        <v>0</v>
      </c>
      <c r="O306" s="388">
        <f>IFERROR(VLOOKUP($B306,[5]OAX!$B$51:$S$1085,14,0),0)</f>
        <v>0</v>
      </c>
      <c r="P306" s="388">
        <f t="shared" si="216"/>
        <v>0</v>
      </c>
      <c r="Q306" s="167" t="s">
        <v>59</v>
      </c>
      <c r="R306" s="390">
        <f>IFERROR(VLOOKUP($B306,[5]OAX!$B$51:$S$1085,17,0),0)</f>
        <v>0</v>
      </c>
      <c r="S306" s="390">
        <f>IFERROR(VLOOKUP($B306,[5]OAX!$B$51:$S$1085,18,0),0)</f>
        <v>0</v>
      </c>
      <c r="T306" s="388">
        <v>0</v>
      </c>
      <c r="U306" s="388">
        <v>0</v>
      </c>
      <c r="V306" s="388">
        <v>0</v>
      </c>
      <c r="W306" s="388">
        <v>0</v>
      </c>
      <c r="X306" s="388">
        <v>0</v>
      </c>
      <c r="Y306" s="388">
        <v>0</v>
      </c>
      <c r="Z306" s="388">
        <v>0</v>
      </c>
      <c r="AA306" s="388">
        <v>0</v>
      </c>
      <c r="AB306" s="388">
        <f t="shared" si="255"/>
        <v>0</v>
      </c>
      <c r="AC306" s="388">
        <f t="shared" si="255"/>
        <v>0</v>
      </c>
      <c r="AD306" s="388">
        <f t="shared" si="202"/>
        <v>0</v>
      </c>
      <c r="AE306" s="388">
        <v>0</v>
      </c>
      <c r="AF306" s="388">
        <v>0</v>
      </c>
      <c r="AG306" s="388">
        <f t="shared" si="203"/>
        <v>0</v>
      </c>
      <c r="AH306" s="388">
        <v>0</v>
      </c>
      <c r="AI306" s="388">
        <v>0</v>
      </c>
      <c r="AJ306" s="388">
        <f t="shared" si="204"/>
        <v>0</v>
      </c>
      <c r="AK306" s="388">
        <v>0</v>
      </c>
      <c r="AL306" s="388">
        <v>0</v>
      </c>
      <c r="AM306" s="388">
        <f t="shared" si="205"/>
        <v>0</v>
      </c>
      <c r="AN306" s="388">
        <v>0</v>
      </c>
      <c r="AO306" s="388">
        <v>0</v>
      </c>
      <c r="AP306" s="388">
        <f t="shared" si="206"/>
        <v>0</v>
      </c>
      <c r="AQ306" s="388">
        <f t="shared" si="256"/>
        <v>0</v>
      </c>
      <c r="AR306" s="388">
        <f t="shared" si="256"/>
        <v>0</v>
      </c>
      <c r="AS306" s="388">
        <f t="shared" si="207"/>
        <v>0</v>
      </c>
      <c r="AT306" s="388">
        <f t="shared" si="257"/>
        <v>0</v>
      </c>
      <c r="AU306" s="388">
        <f t="shared" si="257"/>
        <v>0</v>
      </c>
      <c r="AV306" s="388">
        <v>0</v>
      </c>
      <c r="AW306" s="388">
        <v>0</v>
      </c>
      <c r="AX306" s="388">
        <v>0</v>
      </c>
      <c r="AY306" s="388">
        <v>0</v>
      </c>
      <c r="AZ306" s="388">
        <f t="shared" si="210"/>
        <v>0</v>
      </c>
      <c r="BA306" s="388">
        <f t="shared" si="210"/>
        <v>0</v>
      </c>
    </row>
    <row r="307" spans="1:53" ht="24.75" hidden="1">
      <c r="A307" s="255"/>
      <c r="B307" s="73" t="str">
        <f t="shared" si="231"/>
        <v>1355000560056533</v>
      </c>
      <c r="C307" s="385">
        <f t="shared" ref="C307:E318" si="258">C306</f>
        <v>2023</v>
      </c>
      <c r="D307" s="385">
        <v>20</v>
      </c>
      <c r="E307" s="385">
        <f t="shared" si="258"/>
        <v>1</v>
      </c>
      <c r="F307" s="385">
        <v>3</v>
      </c>
      <c r="G307" s="385">
        <v>5</v>
      </c>
      <c r="H307" s="385">
        <v>5000</v>
      </c>
      <c r="I307" s="385">
        <v>5600</v>
      </c>
      <c r="J307" s="385">
        <v>565</v>
      </c>
      <c r="K307" s="386">
        <v>3</v>
      </c>
      <c r="L307" s="386">
        <v>3</v>
      </c>
      <c r="M307" s="387" t="s">
        <v>270</v>
      </c>
      <c r="N307" s="388">
        <f>IFERROR(VLOOKUP($B307,[5]OAX!$B$51:$S$1085,13,0),0)</f>
        <v>0</v>
      </c>
      <c r="O307" s="388">
        <f>IFERROR(VLOOKUP($B307,[5]OAX!$B$51:$S$1085,14,0),0)</f>
        <v>0</v>
      </c>
      <c r="P307" s="388">
        <f t="shared" si="216"/>
        <v>0</v>
      </c>
      <c r="Q307" s="167" t="s">
        <v>59</v>
      </c>
      <c r="R307" s="390">
        <f>IFERROR(VLOOKUP($B307,[5]OAX!$B$51:$S$1085,17,0),0)</f>
        <v>0</v>
      </c>
      <c r="S307" s="390">
        <f>IFERROR(VLOOKUP($B307,[5]OAX!$B$51:$S$1085,18,0),0)</f>
        <v>0</v>
      </c>
      <c r="T307" s="388">
        <v>0</v>
      </c>
      <c r="U307" s="388">
        <v>0</v>
      </c>
      <c r="V307" s="388">
        <v>0</v>
      </c>
      <c r="W307" s="388">
        <v>0</v>
      </c>
      <c r="X307" s="388">
        <v>0</v>
      </c>
      <c r="Y307" s="388">
        <v>0</v>
      </c>
      <c r="Z307" s="388">
        <v>0</v>
      </c>
      <c r="AA307" s="388">
        <v>0</v>
      </c>
      <c r="AB307" s="388">
        <f t="shared" si="255"/>
        <v>0</v>
      </c>
      <c r="AC307" s="388">
        <f t="shared" si="255"/>
        <v>0</v>
      </c>
      <c r="AD307" s="388">
        <f t="shared" si="202"/>
        <v>0</v>
      </c>
      <c r="AE307" s="388">
        <v>0</v>
      </c>
      <c r="AF307" s="388">
        <v>0</v>
      </c>
      <c r="AG307" s="388">
        <f t="shared" si="203"/>
        <v>0</v>
      </c>
      <c r="AH307" s="388">
        <v>0</v>
      </c>
      <c r="AI307" s="388">
        <v>0</v>
      </c>
      <c r="AJ307" s="388">
        <f t="shared" si="204"/>
        <v>0</v>
      </c>
      <c r="AK307" s="388">
        <v>0</v>
      </c>
      <c r="AL307" s="388">
        <v>0</v>
      </c>
      <c r="AM307" s="388">
        <f t="shared" si="205"/>
        <v>0</v>
      </c>
      <c r="AN307" s="388">
        <v>0</v>
      </c>
      <c r="AO307" s="388">
        <v>0</v>
      </c>
      <c r="AP307" s="388">
        <f t="shared" si="206"/>
        <v>0</v>
      </c>
      <c r="AQ307" s="388">
        <f t="shared" si="256"/>
        <v>0</v>
      </c>
      <c r="AR307" s="388">
        <f t="shared" si="256"/>
        <v>0</v>
      </c>
      <c r="AS307" s="388">
        <f t="shared" si="207"/>
        <v>0</v>
      </c>
      <c r="AT307" s="388">
        <f t="shared" si="257"/>
        <v>0</v>
      </c>
      <c r="AU307" s="388">
        <f t="shared" si="257"/>
        <v>0</v>
      </c>
      <c r="AV307" s="388">
        <v>0</v>
      </c>
      <c r="AW307" s="388">
        <v>0</v>
      </c>
      <c r="AX307" s="388">
        <v>0</v>
      </c>
      <c r="AY307" s="388">
        <v>0</v>
      </c>
      <c r="AZ307" s="388">
        <f t="shared" si="210"/>
        <v>0</v>
      </c>
      <c r="BA307" s="388">
        <f t="shared" si="210"/>
        <v>0</v>
      </c>
    </row>
    <row r="308" spans="1:53" ht="24.75" hidden="1">
      <c r="A308" s="255"/>
      <c r="B308" s="73" t="str">
        <f t="shared" si="231"/>
        <v>1355000560056543</v>
      </c>
      <c r="C308" s="385">
        <f t="shared" si="258"/>
        <v>2023</v>
      </c>
      <c r="D308" s="385">
        <v>20</v>
      </c>
      <c r="E308" s="385">
        <f t="shared" si="258"/>
        <v>1</v>
      </c>
      <c r="F308" s="385">
        <v>3</v>
      </c>
      <c r="G308" s="385">
        <v>5</v>
      </c>
      <c r="H308" s="385">
        <v>5000</v>
      </c>
      <c r="I308" s="385">
        <v>5600</v>
      </c>
      <c r="J308" s="385">
        <v>565</v>
      </c>
      <c r="K308" s="386">
        <v>4</v>
      </c>
      <c r="L308" s="386">
        <v>3</v>
      </c>
      <c r="M308" s="387" t="s">
        <v>271</v>
      </c>
      <c r="N308" s="388">
        <f>IFERROR(VLOOKUP($B308,[5]OAX!$B$51:$S$1085,13,0),0)</f>
        <v>0</v>
      </c>
      <c r="O308" s="388">
        <f>IFERROR(VLOOKUP($B308,[5]OAX!$B$51:$S$1085,14,0),0)</f>
        <v>0</v>
      </c>
      <c r="P308" s="388">
        <f t="shared" si="216"/>
        <v>0</v>
      </c>
      <c r="Q308" s="167" t="s">
        <v>59</v>
      </c>
      <c r="R308" s="390">
        <f>IFERROR(VLOOKUP($B308,[5]OAX!$B$51:$S$1085,17,0),0)</f>
        <v>0</v>
      </c>
      <c r="S308" s="390">
        <f>IFERROR(VLOOKUP($B308,[5]OAX!$B$51:$S$1085,18,0),0)</f>
        <v>0</v>
      </c>
      <c r="T308" s="388">
        <v>0</v>
      </c>
      <c r="U308" s="388">
        <v>0</v>
      </c>
      <c r="V308" s="388">
        <v>0</v>
      </c>
      <c r="W308" s="388">
        <v>0</v>
      </c>
      <c r="X308" s="388">
        <v>0</v>
      </c>
      <c r="Y308" s="388">
        <v>0</v>
      </c>
      <c r="Z308" s="388">
        <v>0</v>
      </c>
      <c r="AA308" s="388">
        <v>0</v>
      </c>
      <c r="AB308" s="388">
        <f t="shared" si="255"/>
        <v>0</v>
      </c>
      <c r="AC308" s="388">
        <f t="shared" si="255"/>
        <v>0</v>
      </c>
      <c r="AD308" s="388">
        <f t="shared" ref="AD308:AD371" si="259">+AC308+AB308</f>
        <v>0</v>
      </c>
      <c r="AE308" s="388">
        <v>0</v>
      </c>
      <c r="AF308" s="388">
        <v>0</v>
      </c>
      <c r="AG308" s="388">
        <f t="shared" ref="AG308:AG371" si="260">+AF308+AE308</f>
        <v>0</v>
      </c>
      <c r="AH308" s="388">
        <v>0</v>
      </c>
      <c r="AI308" s="388">
        <v>0</v>
      </c>
      <c r="AJ308" s="388">
        <f t="shared" ref="AJ308:AJ371" si="261">+AI308+AH308</f>
        <v>0</v>
      </c>
      <c r="AK308" s="388">
        <v>0</v>
      </c>
      <c r="AL308" s="388">
        <v>0</v>
      </c>
      <c r="AM308" s="388">
        <f t="shared" ref="AM308:AM371" si="262">+AL308+AK308</f>
        <v>0</v>
      </c>
      <c r="AN308" s="388">
        <v>0</v>
      </c>
      <c r="AO308" s="388">
        <v>0</v>
      </c>
      <c r="AP308" s="388">
        <f t="shared" ref="AP308:AP371" si="263">+AO308+AN308</f>
        <v>0</v>
      </c>
      <c r="AQ308" s="388">
        <f t="shared" si="256"/>
        <v>0</v>
      </c>
      <c r="AR308" s="388">
        <f t="shared" si="256"/>
        <v>0</v>
      </c>
      <c r="AS308" s="388">
        <f t="shared" ref="AS308:AS371" si="264">+AR308+AQ308</f>
        <v>0</v>
      </c>
      <c r="AT308" s="388">
        <f t="shared" si="257"/>
        <v>0</v>
      </c>
      <c r="AU308" s="388">
        <f t="shared" si="257"/>
        <v>0</v>
      </c>
      <c r="AV308" s="388">
        <v>0</v>
      </c>
      <c r="AW308" s="388">
        <v>0</v>
      </c>
      <c r="AX308" s="388">
        <v>0</v>
      </c>
      <c r="AY308" s="388">
        <v>0</v>
      </c>
      <c r="AZ308" s="388">
        <f t="shared" si="210"/>
        <v>0</v>
      </c>
      <c r="BA308" s="388">
        <f t="shared" si="210"/>
        <v>0</v>
      </c>
    </row>
    <row r="309" spans="1:53" ht="24.75" hidden="1">
      <c r="A309" s="255"/>
      <c r="B309" s="73" t="str">
        <f t="shared" si="231"/>
        <v>1355000560056553</v>
      </c>
      <c r="C309" s="385">
        <f t="shared" si="258"/>
        <v>2023</v>
      </c>
      <c r="D309" s="385">
        <v>20</v>
      </c>
      <c r="E309" s="385">
        <f t="shared" si="258"/>
        <v>1</v>
      </c>
      <c r="F309" s="385">
        <v>3</v>
      </c>
      <c r="G309" s="385">
        <v>5</v>
      </c>
      <c r="H309" s="385">
        <v>5000</v>
      </c>
      <c r="I309" s="385">
        <v>5600</v>
      </c>
      <c r="J309" s="385">
        <v>565</v>
      </c>
      <c r="K309" s="386">
        <v>5</v>
      </c>
      <c r="L309" s="386">
        <v>3</v>
      </c>
      <c r="M309" s="387" t="s">
        <v>218</v>
      </c>
      <c r="N309" s="388">
        <f>IFERROR(VLOOKUP($B309,[5]OAX!$B$51:$S$1085,13,0),0)</f>
        <v>0</v>
      </c>
      <c r="O309" s="388">
        <f>IFERROR(VLOOKUP($B309,[5]OAX!$B$51:$S$1085,14,0),0)</f>
        <v>0</v>
      </c>
      <c r="P309" s="388">
        <f t="shared" si="216"/>
        <v>0</v>
      </c>
      <c r="Q309" s="167" t="s">
        <v>59</v>
      </c>
      <c r="R309" s="390">
        <f>IFERROR(VLOOKUP($B309,[5]OAX!$B$51:$S$1085,17,0),0)</f>
        <v>0</v>
      </c>
      <c r="S309" s="390">
        <f>IFERROR(VLOOKUP($B309,[5]OAX!$B$51:$S$1085,18,0),0)</f>
        <v>0</v>
      </c>
      <c r="T309" s="388">
        <v>0</v>
      </c>
      <c r="U309" s="388">
        <v>0</v>
      </c>
      <c r="V309" s="388">
        <v>0</v>
      </c>
      <c r="W309" s="388">
        <v>0</v>
      </c>
      <c r="X309" s="388">
        <v>0</v>
      </c>
      <c r="Y309" s="388">
        <v>0</v>
      </c>
      <c r="Z309" s="388">
        <v>0</v>
      </c>
      <c r="AA309" s="388">
        <v>0</v>
      </c>
      <c r="AB309" s="388">
        <f t="shared" si="255"/>
        <v>0</v>
      </c>
      <c r="AC309" s="388">
        <f t="shared" si="255"/>
        <v>0</v>
      </c>
      <c r="AD309" s="388">
        <f t="shared" si="259"/>
        <v>0</v>
      </c>
      <c r="AE309" s="388">
        <v>0</v>
      </c>
      <c r="AF309" s="388">
        <v>0</v>
      </c>
      <c r="AG309" s="388">
        <f t="shared" si="260"/>
        <v>0</v>
      </c>
      <c r="AH309" s="388">
        <v>0</v>
      </c>
      <c r="AI309" s="388">
        <v>0</v>
      </c>
      <c r="AJ309" s="388">
        <f t="shared" si="261"/>
        <v>0</v>
      </c>
      <c r="AK309" s="388">
        <v>0</v>
      </c>
      <c r="AL309" s="388">
        <v>0</v>
      </c>
      <c r="AM309" s="388">
        <f t="shared" si="262"/>
        <v>0</v>
      </c>
      <c r="AN309" s="388">
        <v>0</v>
      </c>
      <c r="AO309" s="388">
        <v>0</v>
      </c>
      <c r="AP309" s="388">
        <f t="shared" si="263"/>
        <v>0</v>
      </c>
      <c r="AQ309" s="388">
        <f t="shared" si="256"/>
        <v>0</v>
      </c>
      <c r="AR309" s="388">
        <f t="shared" si="256"/>
        <v>0</v>
      </c>
      <c r="AS309" s="388">
        <f t="shared" si="264"/>
        <v>0</v>
      </c>
      <c r="AT309" s="388">
        <f t="shared" si="257"/>
        <v>0</v>
      </c>
      <c r="AU309" s="388">
        <f t="shared" si="257"/>
        <v>0</v>
      </c>
      <c r="AV309" s="388">
        <v>0</v>
      </c>
      <c r="AW309" s="388">
        <v>0</v>
      </c>
      <c r="AX309" s="388">
        <v>0</v>
      </c>
      <c r="AY309" s="388">
        <v>0</v>
      </c>
      <c r="AZ309" s="388">
        <f t="shared" si="210"/>
        <v>0</v>
      </c>
      <c r="BA309" s="388">
        <f t="shared" si="210"/>
        <v>0</v>
      </c>
    </row>
    <row r="310" spans="1:53" ht="24.75" hidden="1">
      <c r="A310" s="255"/>
      <c r="B310" s="73" t="str">
        <f t="shared" si="231"/>
        <v>1355000560056563</v>
      </c>
      <c r="C310" s="385">
        <f t="shared" si="258"/>
        <v>2023</v>
      </c>
      <c r="D310" s="385">
        <v>20</v>
      </c>
      <c r="E310" s="385">
        <f t="shared" si="258"/>
        <v>1</v>
      </c>
      <c r="F310" s="385">
        <v>3</v>
      </c>
      <c r="G310" s="385">
        <v>5</v>
      </c>
      <c r="H310" s="385">
        <v>5000</v>
      </c>
      <c r="I310" s="385">
        <v>5600</v>
      </c>
      <c r="J310" s="385">
        <v>565</v>
      </c>
      <c r="K310" s="386">
        <v>6</v>
      </c>
      <c r="L310" s="386">
        <v>3</v>
      </c>
      <c r="M310" s="387" t="s">
        <v>235</v>
      </c>
      <c r="N310" s="388">
        <f>IFERROR(VLOOKUP($B310,[5]OAX!$B$51:$S$1085,13,0),0)</f>
        <v>0</v>
      </c>
      <c r="O310" s="388">
        <f>IFERROR(VLOOKUP($B310,[5]OAX!$B$51:$S$1085,14,0),0)</f>
        <v>0</v>
      </c>
      <c r="P310" s="388">
        <f t="shared" si="216"/>
        <v>0</v>
      </c>
      <c r="Q310" s="167" t="s">
        <v>59</v>
      </c>
      <c r="R310" s="390">
        <f>IFERROR(VLOOKUP($B310,[5]OAX!$B$51:$S$1085,17,0),0)</f>
        <v>0</v>
      </c>
      <c r="S310" s="390">
        <f>IFERROR(VLOOKUP($B310,[5]OAX!$B$51:$S$1085,18,0),0)</f>
        <v>0</v>
      </c>
      <c r="T310" s="388">
        <v>0</v>
      </c>
      <c r="U310" s="388">
        <v>0</v>
      </c>
      <c r="V310" s="388">
        <v>0</v>
      </c>
      <c r="W310" s="388">
        <v>0</v>
      </c>
      <c r="X310" s="388">
        <v>0</v>
      </c>
      <c r="Y310" s="388">
        <v>0</v>
      </c>
      <c r="Z310" s="388">
        <v>0</v>
      </c>
      <c r="AA310" s="388">
        <v>0</v>
      </c>
      <c r="AB310" s="388">
        <f t="shared" si="255"/>
        <v>0</v>
      </c>
      <c r="AC310" s="388">
        <f t="shared" si="255"/>
        <v>0</v>
      </c>
      <c r="AD310" s="388">
        <f t="shared" si="259"/>
        <v>0</v>
      </c>
      <c r="AE310" s="388">
        <v>0</v>
      </c>
      <c r="AF310" s="388">
        <v>0</v>
      </c>
      <c r="AG310" s="388">
        <f t="shared" si="260"/>
        <v>0</v>
      </c>
      <c r="AH310" s="388">
        <v>0</v>
      </c>
      <c r="AI310" s="388">
        <v>0</v>
      </c>
      <c r="AJ310" s="388">
        <f t="shared" si="261"/>
        <v>0</v>
      </c>
      <c r="AK310" s="388">
        <v>0</v>
      </c>
      <c r="AL310" s="388">
        <v>0</v>
      </c>
      <c r="AM310" s="388">
        <f t="shared" si="262"/>
        <v>0</v>
      </c>
      <c r="AN310" s="388">
        <v>0</v>
      </c>
      <c r="AO310" s="388">
        <v>0</v>
      </c>
      <c r="AP310" s="388">
        <f t="shared" si="263"/>
        <v>0</v>
      </c>
      <c r="AQ310" s="388">
        <f t="shared" si="256"/>
        <v>0</v>
      </c>
      <c r="AR310" s="388">
        <f t="shared" si="256"/>
        <v>0</v>
      </c>
      <c r="AS310" s="388">
        <f t="shared" si="264"/>
        <v>0</v>
      </c>
      <c r="AT310" s="388">
        <f t="shared" si="257"/>
        <v>0</v>
      </c>
      <c r="AU310" s="388">
        <f t="shared" si="257"/>
        <v>0</v>
      </c>
      <c r="AV310" s="388">
        <v>0</v>
      </c>
      <c r="AW310" s="388">
        <v>0</v>
      </c>
      <c r="AX310" s="388">
        <v>0</v>
      </c>
      <c r="AY310" s="388">
        <v>0</v>
      </c>
      <c r="AZ310" s="388">
        <f t="shared" si="210"/>
        <v>0</v>
      </c>
      <c r="BA310" s="388">
        <f t="shared" si="210"/>
        <v>0</v>
      </c>
    </row>
    <row r="311" spans="1:53" ht="46.5" hidden="1">
      <c r="A311" s="255"/>
      <c r="B311" s="73" t="str">
        <f t="shared" si="231"/>
        <v>1355000560056573</v>
      </c>
      <c r="C311" s="385">
        <f t="shared" si="258"/>
        <v>2023</v>
      </c>
      <c r="D311" s="385">
        <v>20</v>
      </c>
      <c r="E311" s="385">
        <f t="shared" si="258"/>
        <v>1</v>
      </c>
      <c r="F311" s="385">
        <v>3</v>
      </c>
      <c r="G311" s="385">
        <v>5</v>
      </c>
      <c r="H311" s="385">
        <v>5000</v>
      </c>
      <c r="I311" s="424">
        <v>5600</v>
      </c>
      <c r="J311" s="424">
        <v>565</v>
      </c>
      <c r="K311" s="386">
        <v>7</v>
      </c>
      <c r="L311" s="386">
        <v>3</v>
      </c>
      <c r="M311" s="408" t="s">
        <v>272</v>
      </c>
      <c r="N311" s="388">
        <f>IFERROR(VLOOKUP($B311,[5]OAX!$B$51:$S$1085,13,0),0)</f>
        <v>0</v>
      </c>
      <c r="O311" s="388">
        <f>IFERROR(VLOOKUP($B311,[5]OAX!$B$51:$S$1085,14,0),0)</f>
        <v>0</v>
      </c>
      <c r="P311" s="388">
        <f t="shared" si="216"/>
        <v>0</v>
      </c>
      <c r="Q311" s="409" t="s">
        <v>59</v>
      </c>
      <c r="R311" s="390">
        <f>IFERROR(VLOOKUP($B311,[5]OAX!$B$51:$S$1085,17,0),0)</f>
        <v>0</v>
      </c>
      <c r="S311" s="390">
        <f>IFERROR(VLOOKUP($B311,[5]OAX!$B$51:$S$1085,18,0),0)</f>
        <v>0</v>
      </c>
      <c r="T311" s="388">
        <v>0</v>
      </c>
      <c r="U311" s="388">
        <v>0</v>
      </c>
      <c r="V311" s="388">
        <v>0</v>
      </c>
      <c r="W311" s="388">
        <v>0</v>
      </c>
      <c r="X311" s="388">
        <v>0</v>
      </c>
      <c r="Y311" s="388">
        <v>0</v>
      </c>
      <c r="Z311" s="388">
        <v>0</v>
      </c>
      <c r="AA311" s="388">
        <v>0</v>
      </c>
      <c r="AB311" s="388">
        <f t="shared" si="255"/>
        <v>0</v>
      </c>
      <c r="AC311" s="388">
        <f t="shared" si="255"/>
        <v>0</v>
      </c>
      <c r="AD311" s="388">
        <f t="shared" si="259"/>
        <v>0</v>
      </c>
      <c r="AE311" s="388">
        <v>0</v>
      </c>
      <c r="AF311" s="388">
        <v>0</v>
      </c>
      <c r="AG311" s="388">
        <f t="shared" si="260"/>
        <v>0</v>
      </c>
      <c r="AH311" s="388">
        <v>0</v>
      </c>
      <c r="AI311" s="388">
        <v>0</v>
      </c>
      <c r="AJ311" s="388">
        <f t="shared" si="261"/>
        <v>0</v>
      </c>
      <c r="AK311" s="388">
        <v>0</v>
      </c>
      <c r="AL311" s="388">
        <v>0</v>
      </c>
      <c r="AM311" s="388">
        <f t="shared" si="262"/>
        <v>0</v>
      </c>
      <c r="AN311" s="388">
        <v>0</v>
      </c>
      <c r="AO311" s="388">
        <v>0</v>
      </c>
      <c r="AP311" s="388">
        <f t="shared" si="263"/>
        <v>0</v>
      </c>
      <c r="AQ311" s="388">
        <f t="shared" si="256"/>
        <v>0</v>
      </c>
      <c r="AR311" s="388">
        <f t="shared" si="256"/>
        <v>0</v>
      </c>
      <c r="AS311" s="388">
        <f t="shared" si="264"/>
        <v>0</v>
      </c>
      <c r="AT311" s="388">
        <f t="shared" si="257"/>
        <v>0</v>
      </c>
      <c r="AU311" s="388">
        <f t="shared" si="257"/>
        <v>0</v>
      </c>
      <c r="AV311" s="388">
        <v>0</v>
      </c>
      <c r="AW311" s="388">
        <v>0</v>
      </c>
      <c r="AX311" s="388">
        <v>0</v>
      </c>
      <c r="AY311" s="388">
        <v>0</v>
      </c>
      <c r="AZ311" s="388">
        <f t="shared" si="210"/>
        <v>0</v>
      </c>
      <c r="BA311" s="388">
        <f t="shared" si="210"/>
        <v>0</v>
      </c>
    </row>
    <row r="312" spans="1:53" ht="24.75" hidden="1">
      <c r="A312" s="255"/>
      <c r="B312" s="73" t="str">
        <f t="shared" si="231"/>
        <v>1355000560056583</v>
      </c>
      <c r="C312" s="385">
        <f t="shared" si="258"/>
        <v>2023</v>
      </c>
      <c r="D312" s="385">
        <v>20</v>
      </c>
      <c r="E312" s="385">
        <f t="shared" si="258"/>
        <v>1</v>
      </c>
      <c r="F312" s="385">
        <v>3</v>
      </c>
      <c r="G312" s="385">
        <v>5</v>
      </c>
      <c r="H312" s="385">
        <v>5000</v>
      </c>
      <c r="I312" s="424">
        <v>5600</v>
      </c>
      <c r="J312" s="424">
        <v>565</v>
      </c>
      <c r="K312" s="386">
        <v>8</v>
      </c>
      <c r="L312" s="386">
        <v>3</v>
      </c>
      <c r="M312" s="408" t="s">
        <v>273</v>
      </c>
      <c r="N312" s="388">
        <f>IFERROR(VLOOKUP($B312,[5]OAX!$B$51:$S$1085,13,0),0)</f>
        <v>0</v>
      </c>
      <c r="O312" s="388">
        <f>IFERROR(VLOOKUP($B312,[5]OAX!$B$51:$S$1085,14,0),0)</f>
        <v>0</v>
      </c>
      <c r="P312" s="388">
        <f t="shared" si="216"/>
        <v>0</v>
      </c>
      <c r="Q312" s="409" t="s">
        <v>59</v>
      </c>
      <c r="R312" s="390">
        <f>IFERROR(VLOOKUP($B312,[5]OAX!$B$51:$S$1085,17,0),0)</f>
        <v>0</v>
      </c>
      <c r="S312" s="390">
        <f>IFERROR(VLOOKUP($B312,[5]OAX!$B$51:$S$1085,18,0),0)</f>
        <v>0</v>
      </c>
      <c r="T312" s="388">
        <v>0</v>
      </c>
      <c r="U312" s="388">
        <v>0</v>
      </c>
      <c r="V312" s="388">
        <v>0</v>
      </c>
      <c r="W312" s="388">
        <v>0</v>
      </c>
      <c r="X312" s="388">
        <v>0</v>
      </c>
      <c r="Y312" s="388">
        <v>0</v>
      </c>
      <c r="Z312" s="388">
        <v>0</v>
      </c>
      <c r="AA312" s="388">
        <v>0</v>
      </c>
      <c r="AB312" s="388">
        <f t="shared" si="255"/>
        <v>0</v>
      </c>
      <c r="AC312" s="388">
        <f t="shared" si="255"/>
        <v>0</v>
      </c>
      <c r="AD312" s="388">
        <f t="shared" si="259"/>
        <v>0</v>
      </c>
      <c r="AE312" s="388">
        <v>0</v>
      </c>
      <c r="AF312" s="388">
        <v>0</v>
      </c>
      <c r="AG312" s="388">
        <f t="shared" si="260"/>
        <v>0</v>
      </c>
      <c r="AH312" s="388">
        <v>0</v>
      </c>
      <c r="AI312" s="388">
        <v>0</v>
      </c>
      <c r="AJ312" s="388">
        <f t="shared" si="261"/>
        <v>0</v>
      </c>
      <c r="AK312" s="388">
        <v>0</v>
      </c>
      <c r="AL312" s="388">
        <v>0</v>
      </c>
      <c r="AM312" s="388">
        <f t="shared" si="262"/>
        <v>0</v>
      </c>
      <c r="AN312" s="388">
        <v>0</v>
      </c>
      <c r="AO312" s="388">
        <v>0</v>
      </c>
      <c r="AP312" s="388">
        <f t="shared" si="263"/>
        <v>0</v>
      </c>
      <c r="AQ312" s="388">
        <f t="shared" si="256"/>
        <v>0</v>
      </c>
      <c r="AR312" s="388">
        <f t="shared" si="256"/>
        <v>0</v>
      </c>
      <c r="AS312" s="388">
        <f t="shared" si="264"/>
        <v>0</v>
      </c>
      <c r="AT312" s="388">
        <f t="shared" si="257"/>
        <v>0</v>
      </c>
      <c r="AU312" s="388">
        <f t="shared" si="257"/>
        <v>0</v>
      </c>
      <c r="AV312" s="388">
        <v>0</v>
      </c>
      <c r="AW312" s="388">
        <v>0</v>
      </c>
      <c r="AX312" s="388">
        <v>0</v>
      </c>
      <c r="AY312" s="388">
        <v>0</v>
      </c>
      <c r="AZ312" s="388">
        <f t="shared" si="210"/>
        <v>0</v>
      </c>
      <c r="BA312" s="388">
        <f t="shared" si="210"/>
        <v>0</v>
      </c>
    </row>
    <row r="313" spans="1:53" ht="24.75" hidden="1">
      <c r="A313" s="255"/>
      <c r="B313" s="73" t="str">
        <f t="shared" si="231"/>
        <v>1355000560056593</v>
      </c>
      <c r="C313" s="385">
        <f t="shared" si="258"/>
        <v>2023</v>
      </c>
      <c r="D313" s="385">
        <v>20</v>
      </c>
      <c r="E313" s="385">
        <f t="shared" si="258"/>
        <v>1</v>
      </c>
      <c r="F313" s="385">
        <v>3</v>
      </c>
      <c r="G313" s="385">
        <v>5</v>
      </c>
      <c r="H313" s="385">
        <v>5000</v>
      </c>
      <c r="I313" s="424">
        <v>5600</v>
      </c>
      <c r="J313" s="424">
        <v>565</v>
      </c>
      <c r="K313" s="386">
        <v>9</v>
      </c>
      <c r="L313" s="386">
        <v>3</v>
      </c>
      <c r="M313" s="408" t="s">
        <v>274</v>
      </c>
      <c r="N313" s="388">
        <f>IFERROR(VLOOKUP($B313,[5]OAX!$B$51:$S$1085,13,0),0)</f>
        <v>0</v>
      </c>
      <c r="O313" s="388">
        <f>IFERROR(VLOOKUP($B313,[5]OAX!$B$51:$S$1085,14,0),0)</f>
        <v>0</v>
      </c>
      <c r="P313" s="388">
        <f t="shared" si="216"/>
        <v>0</v>
      </c>
      <c r="Q313" s="409" t="s">
        <v>59</v>
      </c>
      <c r="R313" s="390">
        <f>IFERROR(VLOOKUP($B313,[5]OAX!$B$51:$S$1085,17,0),0)</f>
        <v>0</v>
      </c>
      <c r="S313" s="390">
        <f>IFERROR(VLOOKUP($B313,[5]OAX!$B$51:$S$1085,18,0),0)</f>
        <v>0</v>
      </c>
      <c r="T313" s="388">
        <v>0</v>
      </c>
      <c r="U313" s="388">
        <v>0</v>
      </c>
      <c r="V313" s="388">
        <v>0</v>
      </c>
      <c r="W313" s="388">
        <v>0</v>
      </c>
      <c r="X313" s="388">
        <v>0</v>
      </c>
      <c r="Y313" s="388">
        <v>0</v>
      </c>
      <c r="Z313" s="388">
        <v>0</v>
      </c>
      <c r="AA313" s="388">
        <v>0</v>
      </c>
      <c r="AB313" s="388">
        <f t="shared" si="255"/>
        <v>0</v>
      </c>
      <c r="AC313" s="388">
        <f t="shared" si="255"/>
        <v>0</v>
      </c>
      <c r="AD313" s="388">
        <f t="shared" si="259"/>
        <v>0</v>
      </c>
      <c r="AE313" s="388">
        <v>0</v>
      </c>
      <c r="AF313" s="388">
        <v>0</v>
      </c>
      <c r="AG313" s="388">
        <f t="shared" si="260"/>
        <v>0</v>
      </c>
      <c r="AH313" s="388">
        <v>0</v>
      </c>
      <c r="AI313" s="388">
        <v>0</v>
      </c>
      <c r="AJ313" s="388">
        <f t="shared" si="261"/>
        <v>0</v>
      </c>
      <c r="AK313" s="388">
        <v>0</v>
      </c>
      <c r="AL313" s="388">
        <v>0</v>
      </c>
      <c r="AM313" s="388">
        <f t="shared" si="262"/>
        <v>0</v>
      </c>
      <c r="AN313" s="388">
        <v>0</v>
      </c>
      <c r="AO313" s="388">
        <v>0</v>
      </c>
      <c r="AP313" s="388">
        <f t="shared" si="263"/>
        <v>0</v>
      </c>
      <c r="AQ313" s="388">
        <f t="shared" si="256"/>
        <v>0</v>
      </c>
      <c r="AR313" s="388">
        <f t="shared" si="256"/>
        <v>0</v>
      </c>
      <c r="AS313" s="388">
        <f t="shared" si="264"/>
        <v>0</v>
      </c>
      <c r="AT313" s="388">
        <f t="shared" si="257"/>
        <v>0</v>
      </c>
      <c r="AU313" s="388">
        <f t="shared" si="257"/>
        <v>0</v>
      </c>
      <c r="AV313" s="388">
        <v>0</v>
      </c>
      <c r="AW313" s="388">
        <v>0</v>
      </c>
      <c r="AX313" s="388">
        <v>0</v>
      </c>
      <c r="AY313" s="388">
        <v>0</v>
      </c>
      <c r="AZ313" s="388">
        <f t="shared" si="210"/>
        <v>0</v>
      </c>
      <c r="BA313" s="388">
        <f t="shared" si="210"/>
        <v>0</v>
      </c>
    </row>
    <row r="314" spans="1:53" ht="24.75" hidden="1">
      <c r="A314" s="255"/>
      <c r="B314" s="73" t="str">
        <f t="shared" si="231"/>
        <v>13550005600565103</v>
      </c>
      <c r="C314" s="385">
        <f t="shared" si="258"/>
        <v>2023</v>
      </c>
      <c r="D314" s="385">
        <v>20</v>
      </c>
      <c r="E314" s="385">
        <f t="shared" si="258"/>
        <v>1</v>
      </c>
      <c r="F314" s="385">
        <v>3</v>
      </c>
      <c r="G314" s="385">
        <v>5</v>
      </c>
      <c r="H314" s="385">
        <v>5000</v>
      </c>
      <c r="I314" s="424">
        <v>5600</v>
      </c>
      <c r="J314" s="424">
        <v>565</v>
      </c>
      <c r="K314" s="386">
        <v>10</v>
      </c>
      <c r="L314" s="386">
        <v>3</v>
      </c>
      <c r="M314" s="408" t="s">
        <v>275</v>
      </c>
      <c r="N314" s="388">
        <f>IFERROR(VLOOKUP($B314,[5]OAX!$B$51:$S$1085,13,0),0)</f>
        <v>0</v>
      </c>
      <c r="O314" s="388">
        <f>IFERROR(VLOOKUP($B314,[5]OAX!$B$51:$S$1085,14,0),0)</f>
        <v>0</v>
      </c>
      <c r="P314" s="388">
        <f t="shared" si="216"/>
        <v>0</v>
      </c>
      <c r="Q314" s="409" t="s">
        <v>162</v>
      </c>
      <c r="R314" s="390">
        <f>IFERROR(VLOOKUP($B314,[5]OAX!$B$51:$S$1085,17,0),0)</f>
        <v>0</v>
      </c>
      <c r="S314" s="390">
        <f>IFERROR(VLOOKUP($B314,[5]OAX!$B$51:$S$1085,18,0),0)</f>
        <v>0</v>
      </c>
      <c r="T314" s="388">
        <v>0</v>
      </c>
      <c r="U314" s="388">
        <v>0</v>
      </c>
      <c r="V314" s="388">
        <v>0</v>
      </c>
      <c r="W314" s="388">
        <v>0</v>
      </c>
      <c r="X314" s="388">
        <v>0</v>
      </c>
      <c r="Y314" s="388">
        <v>0</v>
      </c>
      <c r="Z314" s="388">
        <v>0</v>
      </c>
      <c r="AA314" s="388">
        <v>0</v>
      </c>
      <c r="AB314" s="388">
        <f t="shared" si="255"/>
        <v>0</v>
      </c>
      <c r="AC314" s="388">
        <f t="shared" si="255"/>
        <v>0</v>
      </c>
      <c r="AD314" s="388">
        <f t="shared" si="259"/>
        <v>0</v>
      </c>
      <c r="AE314" s="388">
        <v>0</v>
      </c>
      <c r="AF314" s="388">
        <v>0</v>
      </c>
      <c r="AG314" s="388">
        <f t="shared" si="260"/>
        <v>0</v>
      </c>
      <c r="AH314" s="388">
        <v>0</v>
      </c>
      <c r="AI314" s="388">
        <v>0</v>
      </c>
      <c r="AJ314" s="388">
        <f t="shared" si="261"/>
        <v>0</v>
      </c>
      <c r="AK314" s="388">
        <v>0</v>
      </c>
      <c r="AL314" s="388">
        <v>0</v>
      </c>
      <c r="AM314" s="388">
        <f t="shared" si="262"/>
        <v>0</v>
      </c>
      <c r="AN314" s="388">
        <v>0</v>
      </c>
      <c r="AO314" s="388">
        <v>0</v>
      </c>
      <c r="AP314" s="388">
        <f t="shared" si="263"/>
        <v>0</v>
      </c>
      <c r="AQ314" s="388">
        <f t="shared" si="256"/>
        <v>0</v>
      </c>
      <c r="AR314" s="388">
        <f t="shared" si="256"/>
        <v>0</v>
      </c>
      <c r="AS314" s="388">
        <f t="shared" si="264"/>
        <v>0</v>
      </c>
      <c r="AT314" s="388">
        <f t="shared" si="257"/>
        <v>0</v>
      </c>
      <c r="AU314" s="388">
        <f t="shared" si="257"/>
        <v>0</v>
      </c>
      <c r="AV314" s="388">
        <v>0</v>
      </c>
      <c r="AW314" s="388">
        <v>0</v>
      </c>
      <c r="AX314" s="388">
        <v>0</v>
      </c>
      <c r="AY314" s="388">
        <v>0</v>
      </c>
      <c r="AZ314" s="388">
        <f t="shared" si="210"/>
        <v>0</v>
      </c>
      <c r="BA314" s="388">
        <f t="shared" si="210"/>
        <v>0</v>
      </c>
    </row>
    <row r="315" spans="1:53" ht="24.75" hidden="1">
      <c r="A315" s="255"/>
      <c r="B315" s="73" t="str">
        <f t="shared" si="231"/>
        <v>13550005600565113</v>
      </c>
      <c r="C315" s="385">
        <f t="shared" si="258"/>
        <v>2023</v>
      </c>
      <c r="D315" s="385">
        <v>20</v>
      </c>
      <c r="E315" s="385">
        <f t="shared" si="258"/>
        <v>1</v>
      </c>
      <c r="F315" s="385">
        <v>3</v>
      </c>
      <c r="G315" s="385">
        <v>5</v>
      </c>
      <c r="H315" s="385">
        <v>5000</v>
      </c>
      <c r="I315" s="424">
        <v>5600</v>
      </c>
      <c r="J315" s="424">
        <v>565</v>
      </c>
      <c r="K315" s="386">
        <v>11</v>
      </c>
      <c r="L315" s="386">
        <v>3</v>
      </c>
      <c r="M315" s="408" t="s">
        <v>224</v>
      </c>
      <c r="N315" s="388">
        <f>IFERROR(VLOOKUP($B315,[5]OAX!$B$51:$S$1085,13,0),0)</f>
        <v>0</v>
      </c>
      <c r="O315" s="388">
        <f>IFERROR(VLOOKUP($B315,[5]OAX!$B$51:$S$1085,14,0),0)</f>
        <v>0</v>
      </c>
      <c r="P315" s="388">
        <f t="shared" si="216"/>
        <v>0</v>
      </c>
      <c r="Q315" s="409" t="s">
        <v>162</v>
      </c>
      <c r="R315" s="390">
        <f>IFERROR(VLOOKUP($B315,[5]OAX!$B$51:$S$1085,17,0),0)</f>
        <v>0</v>
      </c>
      <c r="S315" s="390">
        <f>IFERROR(VLOOKUP($B315,[5]OAX!$B$51:$S$1085,18,0),0)</f>
        <v>0</v>
      </c>
      <c r="T315" s="388">
        <v>0</v>
      </c>
      <c r="U315" s="388">
        <v>0</v>
      </c>
      <c r="V315" s="388">
        <v>0</v>
      </c>
      <c r="W315" s="388">
        <v>0</v>
      </c>
      <c r="X315" s="388">
        <v>0</v>
      </c>
      <c r="Y315" s="388">
        <v>0</v>
      </c>
      <c r="Z315" s="388">
        <v>0</v>
      </c>
      <c r="AA315" s="388">
        <v>0</v>
      </c>
      <c r="AB315" s="388">
        <f t="shared" si="255"/>
        <v>0</v>
      </c>
      <c r="AC315" s="388">
        <f t="shared" si="255"/>
        <v>0</v>
      </c>
      <c r="AD315" s="388">
        <f t="shared" si="259"/>
        <v>0</v>
      </c>
      <c r="AE315" s="388">
        <v>0</v>
      </c>
      <c r="AF315" s="388">
        <v>0</v>
      </c>
      <c r="AG315" s="388">
        <f t="shared" si="260"/>
        <v>0</v>
      </c>
      <c r="AH315" s="388">
        <v>0</v>
      </c>
      <c r="AI315" s="388">
        <v>0</v>
      </c>
      <c r="AJ315" s="388">
        <f t="shared" si="261"/>
        <v>0</v>
      </c>
      <c r="AK315" s="388">
        <v>0</v>
      </c>
      <c r="AL315" s="388">
        <v>0</v>
      </c>
      <c r="AM315" s="388">
        <f t="shared" si="262"/>
        <v>0</v>
      </c>
      <c r="AN315" s="388">
        <v>0</v>
      </c>
      <c r="AO315" s="388">
        <v>0</v>
      </c>
      <c r="AP315" s="388">
        <f t="shared" si="263"/>
        <v>0</v>
      </c>
      <c r="AQ315" s="388">
        <f t="shared" si="256"/>
        <v>0</v>
      </c>
      <c r="AR315" s="388">
        <f t="shared" si="256"/>
        <v>0</v>
      </c>
      <c r="AS315" s="388">
        <f t="shared" si="264"/>
        <v>0</v>
      </c>
      <c r="AT315" s="388">
        <f t="shared" si="257"/>
        <v>0</v>
      </c>
      <c r="AU315" s="388">
        <f t="shared" si="257"/>
        <v>0</v>
      </c>
      <c r="AV315" s="388">
        <v>0</v>
      </c>
      <c r="AW315" s="388">
        <v>0</v>
      </c>
      <c r="AX315" s="388">
        <v>0</v>
      </c>
      <c r="AY315" s="388">
        <v>0</v>
      </c>
      <c r="AZ315" s="388">
        <f t="shared" ref="AZ315:BA378" si="265">AT315-AV315-AX315</f>
        <v>0</v>
      </c>
      <c r="BA315" s="388">
        <f t="shared" si="265"/>
        <v>0</v>
      </c>
    </row>
    <row r="316" spans="1:53" ht="46.5" hidden="1">
      <c r="A316" s="255"/>
      <c r="B316" s="73" t="str">
        <f t="shared" si="231"/>
        <v>13550005600565123</v>
      </c>
      <c r="C316" s="385">
        <f t="shared" si="258"/>
        <v>2023</v>
      </c>
      <c r="D316" s="385">
        <v>20</v>
      </c>
      <c r="E316" s="385">
        <f t="shared" si="258"/>
        <v>1</v>
      </c>
      <c r="F316" s="385">
        <v>3</v>
      </c>
      <c r="G316" s="385">
        <v>5</v>
      </c>
      <c r="H316" s="385">
        <v>5000</v>
      </c>
      <c r="I316" s="424">
        <v>5600</v>
      </c>
      <c r="J316" s="424">
        <v>565</v>
      </c>
      <c r="K316" s="386">
        <v>12</v>
      </c>
      <c r="L316" s="386">
        <v>3</v>
      </c>
      <c r="M316" s="408" t="s">
        <v>276</v>
      </c>
      <c r="N316" s="388">
        <f>IFERROR(VLOOKUP($B316,[5]OAX!$B$51:$S$1085,13,0),0)</f>
        <v>0</v>
      </c>
      <c r="O316" s="388">
        <f>IFERROR(VLOOKUP($B316,[5]OAX!$B$51:$S$1085,14,0),0)</f>
        <v>0</v>
      </c>
      <c r="P316" s="388">
        <f t="shared" si="216"/>
        <v>0</v>
      </c>
      <c r="Q316" s="409" t="s">
        <v>59</v>
      </c>
      <c r="R316" s="390">
        <f>IFERROR(VLOOKUP($B316,[5]OAX!$B$51:$S$1085,17,0),0)</f>
        <v>0</v>
      </c>
      <c r="S316" s="390">
        <f>IFERROR(VLOOKUP($B316,[5]OAX!$B$51:$S$1085,18,0),0)</f>
        <v>0</v>
      </c>
      <c r="T316" s="388">
        <v>0</v>
      </c>
      <c r="U316" s="388">
        <v>0</v>
      </c>
      <c r="V316" s="388">
        <v>0</v>
      </c>
      <c r="W316" s="388">
        <v>0</v>
      </c>
      <c r="X316" s="388">
        <v>0</v>
      </c>
      <c r="Y316" s="388">
        <v>0</v>
      </c>
      <c r="Z316" s="388">
        <v>0</v>
      </c>
      <c r="AA316" s="388">
        <v>0</v>
      </c>
      <c r="AB316" s="388">
        <f t="shared" si="255"/>
        <v>0</v>
      </c>
      <c r="AC316" s="388">
        <f t="shared" si="255"/>
        <v>0</v>
      </c>
      <c r="AD316" s="388">
        <f t="shared" si="259"/>
        <v>0</v>
      </c>
      <c r="AE316" s="388">
        <v>0</v>
      </c>
      <c r="AF316" s="388">
        <v>0</v>
      </c>
      <c r="AG316" s="388">
        <f t="shared" si="260"/>
        <v>0</v>
      </c>
      <c r="AH316" s="388">
        <v>0</v>
      </c>
      <c r="AI316" s="388">
        <v>0</v>
      </c>
      <c r="AJ316" s="388">
        <f t="shared" si="261"/>
        <v>0</v>
      </c>
      <c r="AK316" s="388">
        <v>0</v>
      </c>
      <c r="AL316" s="388">
        <v>0</v>
      </c>
      <c r="AM316" s="388">
        <f t="shared" si="262"/>
        <v>0</v>
      </c>
      <c r="AN316" s="388">
        <v>0</v>
      </c>
      <c r="AO316" s="388">
        <v>0</v>
      </c>
      <c r="AP316" s="388">
        <f t="shared" si="263"/>
        <v>0</v>
      </c>
      <c r="AQ316" s="388">
        <f t="shared" si="256"/>
        <v>0</v>
      </c>
      <c r="AR316" s="388">
        <f t="shared" si="256"/>
        <v>0</v>
      </c>
      <c r="AS316" s="388">
        <f t="shared" si="264"/>
        <v>0</v>
      </c>
      <c r="AT316" s="388">
        <f t="shared" si="257"/>
        <v>0</v>
      </c>
      <c r="AU316" s="388">
        <f t="shared" si="257"/>
        <v>0</v>
      </c>
      <c r="AV316" s="388">
        <v>0</v>
      </c>
      <c r="AW316" s="388">
        <v>0</v>
      </c>
      <c r="AX316" s="388">
        <v>0</v>
      </c>
      <c r="AY316" s="388">
        <v>0</v>
      </c>
      <c r="AZ316" s="388">
        <f t="shared" si="265"/>
        <v>0</v>
      </c>
      <c r="BA316" s="388">
        <f t="shared" si="265"/>
        <v>0</v>
      </c>
    </row>
    <row r="317" spans="1:53" ht="24.75" hidden="1">
      <c r="A317" s="255"/>
      <c r="B317" s="73" t="str">
        <f t="shared" si="231"/>
        <v>135500059003</v>
      </c>
      <c r="C317" s="374">
        <f t="shared" si="258"/>
        <v>2023</v>
      </c>
      <c r="D317" s="373">
        <v>20</v>
      </c>
      <c r="E317" s="373">
        <f t="shared" si="258"/>
        <v>1</v>
      </c>
      <c r="F317" s="373">
        <v>3</v>
      </c>
      <c r="G317" s="373">
        <v>5</v>
      </c>
      <c r="H317" s="374">
        <v>5000</v>
      </c>
      <c r="I317" s="373">
        <v>5900</v>
      </c>
      <c r="J317" s="373"/>
      <c r="K317" s="374"/>
      <c r="L317" s="374">
        <v>3</v>
      </c>
      <c r="M317" s="375" t="s">
        <v>240</v>
      </c>
      <c r="N317" s="376">
        <f>+N318</f>
        <v>0</v>
      </c>
      <c r="O317" s="376">
        <f>+O318</f>
        <v>0</v>
      </c>
      <c r="P317" s="376">
        <f t="shared" si="216"/>
        <v>0</v>
      </c>
      <c r="Q317" s="427" t="s">
        <v>45</v>
      </c>
      <c r="R317" s="428"/>
      <c r="S317" s="428"/>
      <c r="T317" s="376">
        <f>+T318</f>
        <v>0</v>
      </c>
      <c r="U317" s="376">
        <f t="shared" ref="U317:AC317" si="266">+U318</f>
        <v>0</v>
      </c>
      <c r="V317" s="376">
        <f t="shared" si="266"/>
        <v>0</v>
      </c>
      <c r="W317" s="376">
        <f t="shared" si="266"/>
        <v>0</v>
      </c>
      <c r="X317" s="376">
        <f t="shared" si="266"/>
        <v>0</v>
      </c>
      <c r="Y317" s="376">
        <f t="shared" si="266"/>
        <v>0</v>
      </c>
      <c r="Z317" s="376">
        <f t="shared" si="266"/>
        <v>0</v>
      </c>
      <c r="AA317" s="376">
        <f t="shared" si="266"/>
        <v>0</v>
      </c>
      <c r="AB317" s="376">
        <f t="shared" si="266"/>
        <v>0</v>
      </c>
      <c r="AC317" s="376">
        <f t="shared" si="266"/>
        <v>0</v>
      </c>
      <c r="AD317" s="376">
        <f t="shared" si="259"/>
        <v>0</v>
      </c>
      <c r="AE317" s="376">
        <f>+AE318</f>
        <v>0</v>
      </c>
      <c r="AF317" s="376">
        <f>+AF318</f>
        <v>0</v>
      </c>
      <c r="AG317" s="376">
        <f t="shared" si="260"/>
        <v>0</v>
      </c>
      <c r="AH317" s="376">
        <f>+AH318</f>
        <v>0</v>
      </c>
      <c r="AI317" s="376">
        <f>+AI318</f>
        <v>0</v>
      </c>
      <c r="AJ317" s="376">
        <f t="shared" si="261"/>
        <v>0</v>
      </c>
      <c r="AK317" s="376">
        <f>+AK318</f>
        <v>0</v>
      </c>
      <c r="AL317" s="376">
        <f>+AL318</f>
        <v>0</v>
      </c>
      <c r="AM317" s="376">
        <f t="shared" si="262"/>
        <v>0</v>
      </c>
      <c r="AN317" s="376">
        <f>+AN318</f>
        <v>0</v>
      </c>
      <c r="AO317" s="376">
        <f>+AO318</f>
        <v>0</v>
      </c>
      <c r="AP317" s="376">
        <f t="shared" si="263"/>
        <v>0</v>
      </c>
      <c r="AQ317" s="376">
        <f>+AQ318</f>
        <v>0</v>
      </c>
      <c r="AR317" s="376">
        <f>+AR318</f>
        <v>0</v>
      </c>
      <c r="AS317" s="376">
        <f t="shared" si="264"/>
        <v>0</v>
      </c>
      <c r="AT317" s="376"/>
      <c r="AU317" s="376"/>
      <c r="AV317" s="376"/>
      <c r="AW317" s="376"/>
      <c r="AX317" s="376"/>
      <c r="AY317" s="376"/>
      <c r="AZ317" s="376"/>
      <c r="BA317" s="376"/>
    </row>
    <row r="318" spans="1:53" ht="24.75" hidden="1">
      <c r="A318" s="255"/>
      <c r="B318" s="73" t="str">
        <f t="shared" si="231"/>
        <v>135500059005913</v>
      </c>
      <c r="C318" s="380">
        <f t="shared" si="258"/>
        <v>2023</v>
      </c>
      <c r="D318" s="379">
        <v>20</v>
      </c>
      <c r="E318" s="379">
        <f t="shared" si="258"/>
        <v>1</v>
      </c>
      <c r="F318" s="379">
        <v>3</v>
      </c>
      <c r="G318" s="379">
        <v>5</v>
      </c>
      <c r="H318" s="380">
        <v>5000</v>
      </c>
      <c r="I318" s="379">
        <v>5900</v>
      </c>
      <c r="J318" s="379">
        <v>591</v>
      </c>
      <c r="K318" s="380"/>
      <c r="L318" s="380">
        <v>3</v>
      </c>
      <c r="M318" s="381" t="s">
        <v>241</v>
      </c>
      <c r="N318" s="382">
        <f>SUM(N319:N323)</f>
        <v>0</v>
      </c>
      <c r="O318" s="382">
        <f>SUM(O319:O323)</f>
        <v>0</v>
      </c>
      <c r="P318" s="382">
        <f t="shared" si="216"/>
        <v>0</v>
      </c>
      <c r="Q318" s="429" t="s">
        <v>45</v>
      </c>
      <c r="R318" s="430"/>
      <c r="S318" s="430"/>
      <c r="T318" s="382">
        <f>SUM(T319:T323)</f>
        <v>0</v>
      </c>
      <c r="U318" s="382">
        <f t="shared" ref="U318:AC318" si="267">SUM(U319:U323)</f>
        <v>0</v>
      </c>
      <c r="V318" s="382">
        <f t="shared" si="267"/>
        <v>0</v>
      </c>
      <c r="W318" s="382">
        <f t="shared" si="267"/>
        <v>0</v>
      </c>
      <c r="X318" s="382">
        <f t="shared" si="267"/>
        <v>0</v>
      </c>
      <c r="Y318" s="382">
        <f t="shared" si="267"/>
        <v>0</v>
      </c>
      <c r="Z318" s="382">
        <f t="shared" si="267"/>
        <v>0</v>
      </c>
      <c r="AA318" s="382">
        <f t="shared" si="267"/>
        <v>0</v>
      </c>
      <c r="AB318" s="382">
        <f t="shared" si="267"/>
        <v>0</v>
      </c>
      <c r="AC318" s="382">
        <f t="shared" si="267"/>
        <v>0</v>
      </c>
      <c r="AD318" s="382">
        <f t="shared" si="259"/>
        <v>0</v>
      </c>
      <c r="AE318" s="382">
        <f>SUM(AE319:AE323)</f>
        <v>0</v>
      </c>
      <c r="AF318" s="382">
        <f>SUM(AF319:AF323)</f>
        <v>0</v>
      </c>
      <c r="AG318" s="382">
        <f t="shared" si="260"/>
        <v>0</v>
      </c>
      <c r="AH318" s="382">
        <f>SUM(AH319:AH323)</f>
        <v>0</v>
      </c>
      <c r="AI318" s="382">
        <f>SUM(AI319:AI323)</f>
        <v>0</v>
      </c>
      <c r="AJ318" s="382">
        <f t="shared" si="261"/>
        <v>0</v>
      </c>
      <c r="AK318" s="382">
        <f>SUM(AK319:AK323)</f>
        <v>0</v>
      </c>
      <c r="AL318" s="382">
        <f>SUM(AL319:AL323)</f>
        <v>0</v>
      </c>
      <c r="AM318" s="382">
        <f t="shared" si="262"/>
        <v>0</v>
      </c>
      <c r="AN318" s="382">
        <f>SUM(AN319:AN323)</f>
        <v>0</v>
      </c>
      <c r="AO318" s="382">
        <f>SUM(AO319:AO323)</f>
        <v>0</v>
      </c>
      <c r="AP318" s="382">
        <f t="shared" si="263"/>
        <v>0</v>
      </c>
      <c r="AQ318" s="382">
        <f>SUM(AQ319:AQ323)</f>
        <v>0</v>
      </c>
      <c r="AR318" s="382">
        <f>SUM(AR319:AR323)</f>
        <v>0</v>
      </c>
      <c r="AS318" s="382">
        <f t="shared" si="264"/>
        <v>0</v>
      </c>
      <c r="AT318" s="382"/>
      <c r="AU318" s="382"/>
      <c r="AV318" s="382"/>
      <c r="AW318" s="382"/>
      <c r="AX318" s="382"/>
      <c r="AY318" s="382"/>
      <c r="AZ318" s="382"/>
      <c r="BA318" s="382"/>
    </row>
    <row r="319" spans="1:53" ht="24.75" hidden="1">
      <c r="A319" s="255"/>
      <c r="B319" s="73" t="str">
        <f t="shared" si="231"/>
        <v>1355000590059113</v>
      </c>
      <c r="C319" s="424">
        <v>2023</v>
      </c>
      <c r="D319" s="385">
        <v>20</v>
      </c>
      <c r="E319" s="385">
        <v>1</v>
      </c>
      <c r="F319" s="385">
        <v>3</v>
      </c>
      <c r="G319" s="385">
        <v>5</v>
      </c>
      <c r="H319" s="385">
        <v>5000</v>
      </c>
      <c r="I319" s="424">
        <v>5900</v>
      </c>
      <c r="J319" s="424">
        <v>591</v>
      </c>
      <c r="K319" s="386">
        <v>1</v>
      </c>
      <c r="L319" s="386">
        <v>3</v>
      </c>
      <c r="M319" s="408" t="s">
        <v>277</v>
      </c>
      <c r="N319" s="388">
        <f>IFERROR(VLOOKUP($B319,[5]OAX!$B$51:$S$1085,13,0),0)</f>
        <v>0</v>
      </c>
      <c r="O319" s="388">
        <f>IFERROR(VLOOKUP($B319,[5]OAX!$B$51:$S$1085,14,0),0)</f>
        <v>0</v>
      </c>
      <c r="P319" s="388">
        <f t="shared" si="216"/>
        <v>0</v>
      </c>
      <c r="Q319" s="409" t="s">
        <v>243</v>
      </c>
      <c r="R319" s="390">
        <f>IFERROR(VLOOKUP($B319,[5]OAX!$B$51:$S$1085,17,0),0)</f>
        <v>0</v>
      </c>
      <c r="S319" s="390">
        <f>IFERROR(VLOOKUP($B319,[5]OAX!$B$51:$S$1085,18,0),0)</f>
        <v>0</v>
      </c>
      <c r="T319" s="388">
        <v>0</v>
      </c>
      <c r="U319" s="388">
        <v>0</v>
      </c>
      <c r="V319" s="388">
        <v>0</v>
      </c>
      <c r="W319" s="388">
        <v>0</v>
      </c>
      <c r="X319" s="388">
        <v>0</v>
      </c>
      <c r="Y319" s="388">
        <v>0</v>
      </c>
      <c r="Z319" s="388">
        <v>0</v>
      </c>
      <c r="AA319" s="388">
        <v>0</v>
      </c>
      <c r="AB319" s="388">
        <f t="shared" ref="AB319:AC323" si="268">N319+T319-X319</f>
        <v>0</v>
      </c>
      <c r="AC319" s="388">
        <f t="shared" si="268"/>
        <v>0</v>
      </c>
      <c r="AD319" s="388">
        <f t="shared" si="259"/>
        <v>0</v>
      </c>
      <c r="AE319" s="388">
        <v>0</v>
      </c>
      <c r="AF319" s="388">
        <v>0</v>
      </c>
      <c r="AG319" s="388">
        <f t="shared" si="260"/>
        <v>0</v>
      </c>
      <c r="AH319" s="388">
        <v>0</v>
      </c>
      <c r="AI319" s="388">
        <v>0</v>
      </c>
      <c r="AJ319" s="388">
        <f t="shared" si="261"/>
        <v>0</v>
      </c>
      <c r="AK319" s="388">
        <v>0</v>
      </c>
      <c r="AL319" s="388">
        <v>0</v>
      </c>
      <c r="AM319" s="388">
        <f t="shared" si="262"/>
        <v>0</v>
      </c>
      <c r="AN319" s="388">
        <v>0</v>
      </c>
      <c r="AO319" s="388">
        <v>0</v>
      </c>
      <c r="AP319" s="388">
        <f t="shared" si="263"/>
        <v>0</v>
      </c>
      <c r="AQ319" s="388">
        <f t="shared" ref="AQ319:AR323" si="269">AB319-AE319--AH319-AK319-AN319</f>
        <v>0</v>
      </c>
      <c r="AR319" s="388">
        <f t="shared" si="269"/>
        <v>0</v>
      </c>
      <c r="AS319" s="388">
        <f t="shared" si="264"/>
        <v>0</v>
      </c>
      <c r="AT319" s="388">
        <f t="shared" ref="AT319:AU323" si="270">R319+V319-Z319</f>
        <v>0</v>
      </c>
      <c r="AU319" s="388">
        <f t="shared" si="270"/>
        <v>0</v>
      </c>
      <c r="AV319" s="388">
        <v>0</v>
      </c>
      <c r="AW319" s="388">
        <v>0</v>
      </c>
      <c r="AX319" s="388">
        <v>0</v>
      </c>
      <c r="AY319" s="388">
        <v>0</v>
      </c>
      <c r="AZ319" s="388">
        <f t="shared" si="265"/>
        <v>0</v>
      </c>
      <c r="BA319" s="388">
        <f t="shared" si="265"/>
        <v>0</v>
      </c>
    </row>
    <row r="320" spans="1:53" ht="24.75" hidden="1">
      <c r="A320" s="255"/>
      <c r="B320" s="73" t="str">
        <f t="shared" si="231"/>
        <v>1355000590059123</v>
      </c>
      <c r="C320" s="424">
        <f t="shared" ref="C320:E323" si="271">C319</f>
        <v>2023</v>
      </c>
      <c r="D320" s="385">
        <v>20</v>
      </c>
      <c r="E320" s="385">
        <f t="shared" si="271"/>
        <v>1</v>
      </c>
      <c r="F320" s="385">
        <v>3</v>
      </c>
      <c r="G320" s="385">
        <v>5</v>
      </c>
      <c r="H320" s="385">
        <v>5000</v>
      </c>
      <c r="I320" s="424">
        <v>5900</v>
      </c>
      <c r="J320" s="424">
        <v>591</v>
      </c>
      <c r="K320" s="386">
        <v>2</v>
      </c>
      <c r="L320" s="386">
        <v>3</v>
      </c>
      <c r="M320" s="408" t="s">
        <v>244</v>
      </c>
      <c r="N320" s="388">
        <f>IFERROR(VLOOKUP($B320,[5]OAX!$B$51:$S$1085,13,0),0)</f>
        <v>0</v>
      </c>
      <c r="O320" s="388">
        <f>IFERROR(VLOOKUP($B320,[5]OAX!$B$51:$S$1085,14,0),0)</f>
        <v>0</v>
      </c>
      <c r="P320" s="388">
        <f t="shared" si="216"/>
        <v>0</v>
      </c>
      <c r="Q320" s="409" t="s">
        <v>243</v>
      </c>
      <c r="R320" s="390">
        <f>IFERROR(VLOOKUP($B320,[5]OAX!$B$51:$S$1085,17,0),0)</f>
        <v>0</v>
      </c>
      <c r="S320" s="390">
        <f>IFERROR(VLOOKUP($B320,[5]OAX!$B$51:$S$1085,18,0),0)</f>
        <v>0</v>
      </c>
      <c r="T320" s="388">
        <v>0</v>
      </c>
      <c r="U320" s="388">
        <v>0</v>
      </c>
      <c r="V320" s="388">
        <v>0</v>
      </c>
      <c r="W320" s="388">
        <v>0</v>
      </c>
      <c r="X320" s="388">
        <v>0</v>
      </c>
      <c r="Y320" s="388">
        <v>0</v>
      </c>
      <c r="Z320" s="388">
        <v>0</v>
      </c>
      <c r="AA320" s="388">
        <v>0</v>
      </c>
      <c r="AB320" s="388">
        <f t="shared" si="268"/>
        <v>0</v>
      </c>
      <c r="AC320" s="388">
        <f t="shared" si="268"/>
        <v>0</v>
      </c>
      <c r="AD320" s="388">
        <f t="shared" si="259"/>
        <v>0</v>
      </c>
      <c r="AE320" s="388">
        <v>0</v>
      </c>
      <c r="AF320" s="388">
        <v>0</v>
      </c>
      <c r="AG320" s="388">
        <f t="shared" si="260"/>
        <v>0</v>
      </c>
      <c r="AH320" s="388">
        <v>0</v>
      </c>
      <c r="AI320" s="388">
        <v>0</v>
      </c>
      <c r="AJ320" s="388">
        <f t="shared" si="261"/>
        <v>0</v>
      </c>
      <c r="AK320" s="388">
        <v>0</v>
      </c>
      <c r="AL320" s="388">
        <v>0</v>
      </c>
      <c r="AM320" s="388">
        <f t="shared" si="262"/>
        <v>0</v>
      </c>
      <c r="AN320" s="388">
        <v>0</v>
      </c>
      <c r="AO320" s="388">
        <v>0</v>
      </c>
      <c r="AP320" s="388">
        <f t="shared" si="263"/>
        <v>0</v>
      </c>
      <c r="AQ320" s="388">
        <f t="shared" si="269"/>
        <v>0</v>
      </c>
      <c r="AR320" s="388">
        <f t="shared" si="269"/>
        <v>0</v>
      </c>
      <c r="AS320" s="388">
        <f t="shared" si="264"/>
        <v>0</v>
      </c>
      <c r="AT320" s="388">
        <f t="shared" si="270"/>
        <v>0</v>
      </c>
      <c r="AU320" s="388">
        <f t="shared" si="270"/>
        <v>0</v>
      </c>
      <c r="AV320" s="388">
        <v>0</v>
      </c>
      <c r="AW320" s="388">
        <v>0</v>
      </c>
      <c r="AX320" s="388">
        <v>0</v>
      </c>
      <c r="AY320" s="388">
        <v>0</v>
      </c>
      <c r="AZ320" s="388">
        <f t="shared" si="265"/>
        <v>0</v>
      </c>
      <c r="BA320" s="388">
        <f t="shared" si="265"/>
        <v>0</v>
      </c>
    </row>
    <row r="321" spans="1:53" ht="46.5" hidden="1">
      <c r="A321" s="255"/>
      <c r="B321" s="73" t="str">
        <f t="shared" si="231"/>
        <v>1355000590059133</v>
      </c>
      <c r="C321" s="424">
        <f t="shared" si="271"/>
        <v>2023</v>
      </c>
      <c r="D321" s="385">
        <v>20</v>
      </c>
      <c r="E321" s="385">
        <f t="shared" si="271"/>
        <v>1</v>
      </c>
      <c r="F321" s="385">
        <v>3</v>
      </c>
      <c r="G321" s="385">
        <v>5</v>
      </c>
      <c r="H321" s="385">
        <v>5000</v>
      </c>
      <c r="I321" s="424">
        <v>5900</v>
      </c>
      <c r="J321" s="424">
        <v>591</v>
      </c>
      <c r="K321" s="386">
        <v>3</v>
      </c>
      <c r="L321" s="386">
        <v>3</v>
      </c>
      <c r="M321" s="408" t="s">
        <v>278</v>
      </c>
      <c r="N321" s="388">
        <f>IFERROR(VLOOKUP($B321,[5]OAX!$B$51:$S$1085,13,0),0)</f>
        <v>0</v>
      </c>
      <c r="O321" s="388">
        <f>IFERROR(VLOOKUP($B321,[5]OAX!$B$51:$S$1085,14,0),0)</f>
        <v>0</v>
      </c>
      <c r="P321" s="388">
        <f t="shared" si="216"/>
        <v>0</v>
      </c>
      <c r="Q321" s="409" t="s">
        <v>243</v>
      </c>
      <c r="R321" s="390">
        <f>IFERROR(VLOOKUP($B321,[5]OAX!$B$51:$S$1085,17,0),0)</f>
        <v>0</v>
      </c>
      <c r="S321" s="390">
        <f>IFERROR(VLOOKUP($B321,[5]OAX!$B$51:$S$1085,18,0),0)</f>
        <v>0</v>
      </c>
      <c r="T321" s="388">
        <v>0</v>
      </c>
      <c r="U321" s="388">
        <v>0</v>
      </c>
      <c r="V321" s="388">
        <v>0</v>
      </c>
      <c r="W321" s="388">
        <v>0</v>
      </c>
      <c r="X321" s="388">
        <v>0</v>
      </c>
      <c r="Y321" s="388">
        <v>0</v>
      </c>
      <c r="Z321" s="388">
        <v>0</v>
      </c>
      <c r="AA321" s="388">
        <v>0</v>
      </c>
      <c r="AB321" s="388">
        <f t="shared" si="268"/>
        <v>0</v>
      </c>
      <c r="AC321" s="388">
        <f t="shared" si="268"/>
        <v>0</v>
      </c>
      <c r="AD321" s="388">
        <f t="shared" si="259"/>
        <v>0</v>
      </c>
      <c r="AE321" s="388">
        <v>0</v>
      </c>
      <c r="AF321" s="388">
        <v>0</v>
      </c>
      <c r="AG321" s="388">
        <f t="shared" si="260"/>
        <v>0</v>
      </c>
      <c r="AH321" s="388">
        <v>0</v>
      </c>
      <c r="AI321" s="388">
        <v>0</v>
      </c>
      <c r="AJ321" s="388">
        <f t="shared" si="261"/>
        <v>0</v>
      </c>
      <c r="AK321" s="388">
        <v>0</v>
      </c>
      <c r="AL321" s="388">
        <v>0</v>
      </c>
      <c r="AM321" s="388">
        <f t="shared" si="262"/>
        <v>0</v>
      </c>
      <c r="AN321" s="388">
        <v>0</v>
      </c>
      <c r="AO321" s="388">
        <v>0</v>
      </c>
      <c r="AP321" s="388">
        <f t="shared" si="263"/>
        <v>0</v>
      </c>
      <c r="AQ321" s="388">
        <f t="shared" si="269"/>
        <v>0</v>
      </c>
      <c r="AR321" s="388">
        <f t="shared" si="269"/>
        <v>0</v>
      </c>
      <c r="AS321" s="388">
        <f t="shared" si="264"/>
        <v>0</v>
      </c>
      <c r="AT321" s="388">
        <f t="shared" si="270"/>
        <v>0</v>
      </c>
      <c r="AU321" s="388">
        <f t="shared" si="270"/>
        <v>0</v>
      </c>
      <c r="AV321" s="388">
        <v>0</v>
      </c>
      <c r="AW321" s="388">
        <v>0</v>
      </c>
      <c r="AX321" s="388">
        <v>0</v>
      </c>
      <c r="AY321" s="388">
        <v>0</v>
      </c>
      <c r="AZ321" s="388">
        <f t="shared" si="265"/>
        <v>0</v>
      </c>
      <c r="BA321" s="388">
        <f t="shared" si="265"/>
        <v>0</v>
      </c>
    </row>
    <row r="322" spans="1:53" ht="24.75" hidden="1">
      <c r="A322" s="255"/>
      <c r="B322" s="73" t="str">
        <f t="shared" si="231"/>
        <v>1355000590059143</v>
      </c>
      <c r="C322" s="424">
        <f t="shared" si="271"/>
        <v>2023</v>
      </c>
      <c r="D322" s="385">
        <v>20</v>
      </c>
      <c r="E322" s="385">
        <f t="shared" si="271"/>
        <v>1</v>
      </c>
      <c r="F322" s="385">
        <v>3</v>
      </c>
      <c r="G322" s="385">
        <v>5</v>
      </c>
      <c r="H322" s="385">
        <v>5000</v>
      </c>
      <c r="I322" s="424">
        <v>5900</v>
      </c>
      <c r="J322" s="424">
        <v>591</v>
      </c>
      <c r="K322" s="386">
        <v>4</v>
      </c>
      <c r="L322" s="386">
        <v>3</v>
      </c>
      <c r="M322" s="408" t="s">
        <v>279</v>
      </c>
      <c r="N322" s="388">
        <f>IFERROR(VLOOKUP($B322,[5]OAX!$B$51:$S$1085,13,0),0)</f>
        <v>0</v>
      </c>
      <c r="O322" s="388">
        <f>IFERROR(VLOOKUP($B322,[5]OAX!$B$51:$S$1085,14,0),0)</f>
        <v>0</v>
      </c>
      <c r="P322" s="388">
        <f t="shared" si="216"/>
        <v>0</v>
      </c>
      <c r="Q322" s="409" t="s">
        <v>243</v>
      </c>
      <c r="R322" s="390">
        <f>IFERROR(VLOOKUP($B322,[5]OAX!$B$51:$S$1085,17,0),0)</f>
        <v>0</v>
      </c>
      <c r="S322" s="390">
        <f>IFERROR(VLOOKUP($B322,[5]OAX!$B$51:$S$1085,18,0),0)</f>
        <v>0</v>
      </c>
      <c r="T322" s="388">
        <v>0</v>
      </c>
      <c r="U322" s="388">
        <v>0</v>
      </c>
      <c r="V322" s="388">
        <v>0</v>
      </c>
      <c r="W322" s="388">
        <v>0</v>
      </c>
      <c r="X322" s="388">
        <v>0</v>
      </c>
      <c r="Y322" s="388">
        <v>0</v>
      </c>
      <c r="Z322" s="388">
        <v>0</v>
      </c>
      <c r="AA322" s="388">
        <v>0</v>
      </c>
      <c r="AB322" s="388">
        <f t="shared" si="268"/>
        <v>0</v>
      </c>
      <c r="AC322" s="388">
        <f t="shared" si="268"/>
        <v>0</v>
      </c>
      <c r="AD322" s="388">
        <f t="shared" si="259"/>
        <v>0</v>
      </c>
      <c r="AE322" s="388">
        <v>0</v>
      </c>
      <c r="AF322" s="388">
        <v>0</v>
      </c>
      <c r="AG322" s="388">
        <f t="shared" si="260"/>
        <v>0</v>
      </c>
      <c r="AH322" s="388">
        <v>0</v>
      </c>
      <c r="AI322" s="388">
        <v>0</v>
      </c>
      <c r="AJ322" s="388">
        <f t="shared" si="261"/>
        <v>0</v>
      </c>
      <c r="AK322" s="388">
        <v>0</v>
      </c>
      <c r="AL322" s="388">
        <v>0</v>
      </c>
      <c r="AM322" s="388">
        <f t="shared" si="262"/>
        <v>0</v>
      </c>
      <c r="AN322" s="388">
        <v>0</v>
      </c>
      <c r="AO322" s="388">
        <v>0</v>
      </c>
      <c r="AP322" s="388">
        <f t="shared" si="263"/>
        <v>0</v>
      </c>
      <c r="AQ322" s="388">
        <f t="shared" si="269"/>
        <v>0</v>
      </c>
      <c r="AR322" s="388">
        <f t="shared" si="269"/>
        <v>0</v>
      </c>
      <c r="AS322" s="388">
        <f t="shared" si="264"/>
        <v>0</v>
      </c>
      <c r="AT322" s="388">
        <f t="shared" si="270"/>
        <v>0</v>
      </c>
      <c r="AU322" s="388">
        <f t="shared" si="270"/>
        <v>0</v>
      </c>
      <c r="AV322" s="388">
        <v>0</v>
      </c>
      <c r="AW322" s="388">
        <v>0</v>
      </c>
      <c r="AX322" s="388">
        <v>0</v>
      </c>
      <c r="AY322" s="388">
        <v>0</v>
      </c>
      <c r="AZ322" s="388">
        <f t="shared" si="265"/>
        <v>0</v>
      </c>
      <c r="BA322" s="388">
        <f t="shared" si="265"/>
        <v>0</v>
      </c>
    </row>
    <row r="323" spans="1:53" ht="46.5" hidden="1">
      <c r="A323" s="255"/>
      <c r="B323" s="73" t="str">
        <f t="shared" si="231"/>
        <v>1355000590059153</v>
      </c>
      <c r="C323" s="424">
        <f t="shared" si="271"/>
        <v>2023</v>
      </c>
      <c r="D323" s="385">
        <v>20</v>
      </c>
      <c r="E323" s="385">
        <f t="shared" si="271"/>
        <v>1</v>
      </c>
      <c r="F323" s="385">
        <v>3</v>
      </c>
      <c r="G323" s="385">
        <v>5</v>
      </c>
      <c r="H323" s="385">
        <v>5000</v>
      </c>
      <c r="I323" s="424">
        <v>5900</v>
      </c>
      <c r="J323" s="424">
        <v>591</v>
      </c>
      <c r="K323" s="386">
        <v>5</v>
      </c>
      <c r="L323" s="386">
        <v>3</v>
      </c>
      <c r="M323" s="408" t="s">
        <v>280</v>
      </c>
      <c r="N323" s="388">
        <f>IFERROR(VLOOKUP($B323,[5]OAX!$B$51:$S$1085,13,0),0)</f>
        <v>0</v>
      </c>
      <c r="O323" s="388">
        <f>IFERROR(VLOOKUP($B323,[5]OAX!$B$51:$S$1085,14,0),0)</f>
        <v>0</v>
      </c>
      <c r="P323" s="388">
        <f t="shared" si="216"/>
        <v>0</v>
      </c>
      <c r="Q323" s="409" t="s">
        <v>243</v>
      </c>
      <c r="R323" s="390">
        <f>IFERROR(VLOOKUP($B323,[5]OAX!$B$51:$S$1085,17,0),0)</f>
        <v>0</v>
      </c>
      <c r="S323" s="390">
        <f>IFERROR(VLOOKUP($B323,[5]OAX!$B$51:$S$1085,18,0),0)</f>
        <v>0</v>
      </c>
      <c r="T323" s="388">
        <v>0</v>
      </c>
      <c r="U323" s="388">
        <v>0</v>
      </c>
      <c r="V323" s="388">
        <v>0</v>
      </c>
      <c r="W323" s="388">
        <v>0</v>
      </c>
      <c r="X323" s="388">
        <v>0</v>
      </c>
      <c r="Y323" s="388">
        <v>0</v>
      </c>
      <c r="Z323" s="388">
        <v>0</v>
      </c>
      <c r="AA323" s="388">
        <v>0</v>
      </c>
      <c r="AB323" s="388">
        <f t="shared" si="268"/>
        <v>0</v>
      </c>
      <c r="AC323" s="388">
        <f t="shared" si="268"/>
        <v>0</v>
      </c>
      <c r="AD323" s="388">
        <f t="shared" si="259"/>
        <v>0</v>
      </c>
      <c r="AE323" s="388">
        <v>0</v>
      </c>
      <c r="AF323" s="388">
        <v>0</v>
      </c>
      <c r="AG323" s="388">
        <f t="shared" si="260"/>
        <v>0</v>
      </c>
      <c r="AH323" s="388">
        <v>0</v>
      </c>
      <c r="AI323" s="388">
        <v>0</v>
      </c>
      <c r="AJ323" s="388">
        <f t="shared" si="261"/>
        <v>0</v>
      </c>
      <c r="AK323" s="388">
        <v>0</v>
      </c>
      <c r="AL323" s="388">
        <v>0</v>
      </c>
      <c r="AM323" s="388">
        <f t="shared" si="262"/>
        <v>0</v>
      </c>
      <c r="AN323" s="388">
        <v>0</v>
      </c>
      <c r="AO323" s="388">
        <v>0</v>
      </c>
      <c r="AP323" s="388">
        <f t="shared" si="263"/>
        <v>0</v>
      </c>
      <c r="AQ323" s="388">
        <f t="shared" si="269"/>
        <v>0</v>
      </c>
      <c r="AR323" s="388">
        <f t="shared" si="269"/>
        <v>0</v>
      </c>
      <c r="AS323" s="388">
        <f t="shared" si="264"/>
        <v>0</v>
      </c>
      <c r="AT323" s="388">
        <f t="shared" si="270"/>
        <v>0</v>
      </c>
      <c r="AU323" s="388">
        <f t="shared" si="270"/>
        <v>0</v>
      </c>
      <c r="AV323" s="388">
        <v>0</v>
      </c>
      <c r="AW323" s="388">
        <v>0</v>
      </c>
      <c r="AX323" s="388">
        <v>0</v>
      </c>
      <c r="AY323" s="388">
        <v>0</v>
      </c>
      <c r="AZ323" s="388">
        <f t="shared" si="265"/>
        <v>0</v>
      </c>
      <c r="BA323" s="388">
        <f t="shared" si="265"/>
        <v>0</v>
      </c>
    </row>
    <row r="324" spans="1:53" ht="24.75" hidden="1">
      <c r="A324" s="255"/>
      <c r="B324" s="73" t="str">
        <f t="shared" si="231"/>
        <v>1354</v>
      </c>
      <c r="C324" s="151">
        <v>2023</v>
      </c>
      <c r="D324" s="152">
        <v>20</v>
      </c>
      <c r="E324" s="152">
        <v>1</v>
      </c>
      <c r="F324" s="152">
        <v>3</v>
      </c>
      <c r="G324" s="152">
        <v>5</v>
      </c>
      <c r="H324" s="152"/>
      <c r="I324" s="152"/>
      <c r="J324" s="153"/>
      <c r="K324" s="154"/>
      <c r="L324" s="154">
        <v>4</v>
      </c>
      <c r="M324" s="155" t="s">
        <v>281</v>
      </c>
      <c r="N324" s="156">
        <f>+N325+N333</f>
        <v>0</v>
      </c>
      <c r="O324" s="156">
        <f>+O325+O333</f>
        <v>0</v>
      </c>
      <c r="P324" s="156">
        <f t="shared" si="216"/>
        <v>0</v>
      </c>
      <c r="Q324" s="157"/>
      <c r="R324" s="156"/>
      <c r="S324" s="156"/>
      <c r="T324" s="156">
        <f>+T325+T333</f>
        <v>0</v>
      </c>
      <c r="U324" s="156">
        <f t="shared" ref="U324:AC324" si="272">+U325+U333</f>
        <v>0</v>
      </c>
      <c r="V324" s="156">
        <f t="shared" si="272"/>
        <v>0</v>
      </c>
      <c r="W324" s="156">
        <f t="shared" si="272"/>
        <v>0</v>
      </c>
      <c r="X324" s="156">
        <f t="shared" si="272"/>
        <v>0</v>
      </c>
      <c r="Y324" s="156">
        <f t="shared" si="272"/>
        <v>0</v>
      </c>
      <c r="Z324" s="156">
        <f t="shared" si="272"/>
        <v>0</v>
      </c>
      <c r="AA324" s="156">
        <f t="shared" si="272"/>
        <v>0</v>
      </c>
      <c r="AB324" s="156">
        <f t="shared" si="272"/>
        <v>0</v>
      </c>
      <c r="AC324" s="156">
        <f t="shared" si="272"/>
        <v>0</v>
      </c>
      <c r="AD324" s="156">
        <f t="shared" si="259"/>
        <v>0</v>
      </c>
      <c r="AE324" s="156">
        <f>+AE325+AE333</f>
        <v>0</v>
      </c>
      <c r="AF324" s="156">
        <f>+AF325+AF333</f>
        <v>0</v>
      </c>
      <c r="AG324" s="156">
        <f t="shared" si="260"/>
        <v>0</v>
      </c>
      <c r="AH324" s="156">
        <f>+AH325+AH333</f>
        <v>0</v>
      </c>
      <c r="AI324" s="156">
        <f>+AI325+AI333</f>
        <v>0</v>
      </c>
      <c r="AJ324" s="156">
        <f t="shared" si="261"/>
        <v>0</v>
      </c>
      <c r="AK324" s="156">
        <f>+AK325+AK333</f>
        <v>0</v>
      </c>
      <c r="AL324" s="156">
        <f>+AL325+AL333</f>
        <v>0</v>
      </c>
      <c r="AM324" s="156">
        <f t="shared" si="262"/>
        <v>0</v>
      </c>
      <c r="AN324" s="156">
        <f>+AN325+AN333</f>
        <v>0</v>
      </c>
      <c r="AO324" s="156">
        <f>+AO325+AO333</f>
        <v>0</v>
      </c>
      <c r="AP324" s="156">
        <f t="shared" si="263"/>
        <v>0</v>
      </c>
      <c r="AQ324" s="156">
        <f>+AQ325+AQ333</f>
        <v>0</v>
      </c>
      <c r="AR324" s="156">
        <f>+AR325+AR333</f>
        <v>0</v>
      </c>
      <c r="AS324" s="156">
        <f t="shared" si="264"/>
        <v>0</v>
      </c>
      <c r="AT324" s="156"/>
      <c r="AU324" s="156"/>
      <c r="AV324" s="156"/>
      <c r="AW324" s="156"/>
      <c r="AX324" s="156"/>
      <c r="AY324" s="156"/>
      <c r="AZ324" s="156"/>
      <c r="BA324" s="156"/>
    </row>
    <row r="325" spans="1:53" ht="24.75" hidden="1">
      <c r="A325" s="255"/>
      <c r="B325" s="73" t="str">
        <f t="shared" si="231"/>
        <v>13530004</v>
      </c>
      <c r="C325" s="367">
        <v>2023</v>
      </c>
      <c r="D325" s="367">
        <v>20</v>
      </c>
      <c r="E325" s="367">
        <v>1</v>
      </c>
      <c r="F325" s="367">
        <v>3</v>
      </c>
      <c r="G325" s="367">
        <v>5</v>
      </c>
      <c r="H325" s="367">
        <v>3000</v>
      </c>
      <c r="I325" s="367"/>
      <c r="J325" s="367"/>
      <c r="K325" s="367" t="s">
        <v>45</v>
      </c>
      <c r="L325" s="367">
        <v>4</v>
      </c>
      <c r="M325" s="369" t="s">
        <v>71</v>
      </c>
      <c r="N325" s="370">
        <f>+N326+N330</f>
        <v>0</v>
      </c>
      <c r="O325" s="370">
        <f>+O326+O330</f>
        <v>0</v>
      </c>
      <c r="P325" s="370">
        <f t="shared" si="216"/>
        <v>0</v>
      </c>
      <c r="Q325" s="371" t="s">
        <v>45</v>
      </c>
      <c r="R325" s="372"/>
      <c r="S325" s="372"/>
      <c r="T325" s="370">
        <f>+T326+T330</f>
        <v>0</v>
      </c>
      <c r="U325" s="370">
        <f t="shared" ref="U325:AC325" si="273">+U326+U330</f>
        <v>0</v>
      </c>
      <c r="V325" s="370">
        <f t="shared" si="273"/>
        <v>0</v>
      </c>
      <c r="W325" s="370">
        <f t="shared" si="273"/>
        <v>0</v>
      </c>
      <c r="X325" s="370">
        <f t="shared" si="273"/>
        <v>0</v>
      </c>
      <c r="Y325" s="370">
        <f t="shared" si="273"/>
        <v>0</v>
      </c>
      <c r="Z325" s="370">
        <f t="shared" si="273"/>
        <v>0</v>
      </c>
      <c r="AA325" s="370">
        <f t="shared" si="273"/>
        <v>0</v>
      </c>
      <c r="AB325" s="370">
        <f t="shared" si="273"/>
        <v>0</v>
      </c>
      <c r="AC325" s="370">
        <f t="shared" si="273"/>
        <v>0</v>
      </c>
      <c r="AD325" s="370">
        <f t="shared" si="259"/>
        <v>0</v>
      </c>
      <c r="AE325" s="370">
        <f>+AE326+AE330</f>
        <v>0</v>
      </c>
      <c r="AF325" s="370">
        <f>+AF326+AF330</f>
        <v>0</v>
      </c>
      <c r="AG325" s="370">
        <f t="shared" si="260"/>
        <v>0</v>
      </c>
      <c r="AH325" s="370">
        <f>+AH326+AH330</f>
        <v>0</v>
      </c>
      <c r="AI325" s="370">
        <f>+AI326+AI330</f>
        <v>0</v>
      </c>
      <c r="AJ325" s="370">
        <f t="shared" si="261"/>
        <v>0</v>
      </c>
      <c r="AK325" s="370">
        <f>+AK326+AK330</f>
        <v>0</v>
      </c>
      <c r="AL325" s="370">
        <f>+AL326+AL330</f>
        <v>0</v>
      </c>
      <c r="AM325" s="370">
        <f t="shared" si="262"/>
        <v>0</v>
      </c>
      <c r="AN325" s="370">
        <f>+AN326+AN330</f>
        <v>0</v>
      </c>
      <c r="AO325" s="370">
        <f>+AO326+AO330</f>
        <v>0</v>
      </c>
      <c r="AP325" s="370">
        <f t="shared" si="263"/>
        <v>0</v>
      </c>
      <c r="AQ325" s="370">
        <f>+AQ326+AQ330</f>
        <v>0</v>
      </c>
      <c r="AR325" s="370">
        <f>+AR326+AR330</f>
        <v>0</v>
      </c>
      <c r="AS325" s="370">
        <f t="shared" si="264"/>
        <v>0</v>
      </c>
      <c r="AT325" s="370"/>
      <c r="AU325" s="370"/>
      <c r="AV325" s="370"/>
      <c r="AW325" s="370"/>
      <c r="AX325" s="370"/>
      <c r="AY325" s="370"/>
      <c r="AZ325" s="370"/>
      <c r="BA325" s="370"/>
    </row>
    <row r="326" spans="1:53" ht="24.75" hidden="1">
      <c r="A326" s="255"/>
      <c r="B326" s="73" t="str">
        <f t="shared" si="231"/>
        <v>135300031004</v>
      </c>
      <c r="C326" s="373">
        <v>2023</v>
      </c>
      <c r="D326" s="373">
        <v>20</v>
      </c>
      <c r="E326" s="373">
        <v>1</v>
      </c>
      <c r="F326" s="373">
        <v>3</v>
      </c>
      <c r="G326" s="373">
        <v>5</v>
      </c>
      <c r="H326" s="373">
        <v>3000</v>
      </c>
      <c r="I326" s="373">
        <v>3100</v>
      </c>
      <c r="J326" s="373"/>
      <c r="K326" s="373" t="s">
        <v>45</v>
      </c>
      <c r="L326" s="373">
        <v>4</v>
      </c>
      <c r="M326" s="375" t="s">
        <v>166</v>
      </c>
      <c r="N326" s="376">
        <f>+N327</f>
        <v>0</v>
      </c>
      <c r="O326" s="376">
        <f>+O327</f>
        <v>0</v>
      </c>
      <c r="P326" s="376">
        <f t="shared" si="216"/>
        <v>0</v>
      </c>
      <c r="Q326" s="427" t="s">
        <v>45</v>
      </c>
      <c r="R326" s="428"/>
      <c r="S326" s="428"/>
      <c r="T326" s="376">
        <f>+T327</f>
        <v>0</v>
      </c>
      <c r="U326" s="376">
        <f t="shared" ref="U326:AC326" si="274">+U327</f>
        <v>0</v>
      </c>
      <c r="V326" s="376">
        <f t="shared" si="274"/>
        <v>0</v>
      </c>
      <c r="W326" s="376">
        <f t="shared" si="274"/>
        <v>0</v>
      </c>
      <c r="X326" s="376">
        <f t="shared" si="274"/>
        <v>0</v>
      </c>
      <c r="Y326" s="376">
        <f t="shared" si="274"/>
        <v>0</v>
      </c>
      <c r="Z326" s="376">
        <f t="shared" si="274"/>
        <v>0</v>
      </c>
      <c r="AA326" s="376">
        <f t="shared" si="274"/>
        <v>0</v>
      </c>
      <c r="AB326" s="376">
        <f t="shared" si="274"/>
        <v>0</v>
      </c>
      <c r="AC326" s="376">
        <f t="shared" si="274"/>
        <v>0</v>
      </c>
      <c r="AD326" s="376">
        <f t="shared" si="259"/>
        <v>0</v>
      </c>
      <c r="AE326" s="376">
        <f>+AE327</f>
        <v>0</v>
      </c>
      <c r="AF326" s="376">
        <f>+AF327</f>
        <v>0</v>
      </c>
      <c r="AG326" s="376">
        <f t="shared" si="260"/>
        <v>0</v>
      </c>
      <c r="AH326" s="376">
        <f>+AH327</f>
        <v>0</v>
      </c>
      <c r="AI326" s="376">
        <f>+AI327</f>
        <v>0</v>
      </c>
      <c r="AJ326" s="376">
        <f t="shared" si="261"/>
        <v>0</v>
      </c>
      <c r="AK326" s="376">
        <f>+AK327</f>
        <v>0</v>
      </c>
      <c r="AL326" s="376">
        <f>+AL327</f>
        <v>0</v>
      </c>
      <c r="AM326" s="376">
        <f t="shared" si="262"/>
        <v>0</v>
      </c>
      <c r="AN326" s="376">
        <f>+AN327</f>
        <v>0</v>
      </c>
      <c r="AO326" s="376">
        <f>+AO327</f>
        <v>0</v>
      </c>
      <c r="AP326" s="376">
        <f t="shared" si="263"/>
        <v>0</v>
      </c>
      <c r="AQ326" s="376">
        <f>+AQ327</f>
        <v>0</v>
      </c>
      <c r="AR326" s="376">
        <f>+AR327</f>
        <v>0</v>
      </c>
      <c r="AS326" s="376">
        <f t="shared" si="264"/>
        <v>0</v>
      </c>
      <c r="AT326" s="376"/>
      <c r="AU326" s="376"/>
      <c r="AV326" s="376"/>
      <c r="AW326" s="376"/>
      <c r="AX326" s="376"/>
      <c r="AY326" s="376"/>
      <c r="AZ326" s="376"/>
      <c r="BA326" s="376"/>
    </row>
    <row r="327" spans="1:53" ht="48" hidden="1">
      <c r="A327" s="255"/>
      <c r="B327" s="73" t="str">
        <f t="shared" si="231"/>
        <v>135300031003174</v>
      </c>
      <c r="C327" s="379">
        <v>2023</v>
      </c>
      <c r="D327" s="379">
        <v>20</v>
      </c>
      <c r="E327" s="379">
        <v>1</v>
      </c>
      <c r="F327" s="379">
        <v>3</v>
      </c>
      <c r="G327" s="379">
        <v>5</v>
      </c>
      <c r="H327" s="379">
        <v>3000</v>
      </c>
      <c r="I327" s="379">
        <v>3100</v>
      </c>
      <c r="J327" s="379">
        <v>317</v>
      </c>
      <c r="K327" s="379"/>
      <c r="L327" s="379">
        <v>4</v>
      </c>
      <c r="M327" s="381" t="s">
        <v>282</v>
      </c>
      <c r="N327" s="382">
        <f>SUM(N328:N329)</f>
        <v>0</v>
      </c>
      <c r="O327" s="382">
        <f>SUM(O328:O329)</f>
        <v>0</v>
      </c>
      <c r="P327" s="382">
        <f t="shared" si="216"/>
        <v>0</v>
      </c>
      <c r="Q327" s="429" t="s">
        <v>45</v>
      </c>
      <c r="R327" s="430"/>
      <c r="S327" s="430"/>
      <c r="T327" s="382">
        <f>SUM(T328:T329)</f>
        <v>0</v>
      </c>
      <c r="U327" s="382">
        <f t="shared" ref="U327:AC327" si="275">SUM(U328:U329)</f>
        <v>0</v>
      </c>
      <c r="V327" s="382">
        <f t="shared" si="275"/>
        <v>0</v>
      </c>
      <c r="W327" s="382">
        <f t="shared" si="275"/>
        <v>0</v>
      </c>
      <c r="X327" s="382">
        <f t="shared" si="275"/>
        <v>0</v>
      </c>
      <c r="Y327" s="382">
        <f t="shared" si="275"/>
        <v>0</v>
      </c>
      <c r="Z327" s="382">
        <f t="shared" si="275"/>
        <v>0</v>
      </c>
      <c r="AA327" s="382">
        <f t="shared" si="275"/>
        <v>0</v>
      </c>
      <c r="AB327" s="382">
        <f t="shared" si="275"/>
        <v>0</v>
      </c>
      <c r="AC327" s="382">
        <f t="shared" si="275"/>
        <v>0</v>
      </c>
      <c r="AD327" s="382">
        <f t="shared" si="259"/>
        <v>0</v>
      </c>
      <c r="AE327" s="382">
        <f>SUM(AE328:AE329)</f>
        <v>0</v>
      </c>
      <c r="AF327" s="382">
        <f>SUM(AF328:AF329)</f>
        <v>0</v>
      </c>
      <c r="AG327" s="382">
        <f t="shared" si="260"/>
        <v>0</v>
      </c>
      <c r="AH327" s="382">
        <f>SUM(AH328:AH329)</f>
        <v>0</v>
      </c>
      <c r="AI327" s="382">
        <f>SUM(AI328:AI329)</f>
        <v>0</v>
      </c>
      <c r="AJ327" s="382">
        <f t="shared" si="261"/>
        <v>0</v>
      </c>
      <c r="AK327" s="382">
        <f>SUM(AK328:AK329)</f>
        <v>0</v>
      </c>
      <c r="AL327" s="382">
        <f>SUM(AL328:AL329)</f>
        <v>0</v>
      </c>
      <c r="AM327" s="382">
        <f t="shared" si="262"/>
        <v>0</v>
      </c>
      <c r="AN327" s="382">
        <f>SUM(AN328:AN329)</f>
        <v>0</v>
      </c>
      <c r="AO327" s="382">
        <f>SUM(AO328:AO329)</f>
        <v>0</v>
      </c>
      <c r="AP327" s="382">
        <f t="shared" si="263"/>
        <v>0</v>
      </c>
      <c r="AQ327" s="382">
        <f>SUM(AQ328:AQ329)</f>
        <v>0</v>
      </c>
      <c r="AR327" s="382">
        <f>SUM(AR328:AR329)</f>
        <v>0</v>
      </c>
      <c r="AS327" s="382">
        <f t="shared" si="264"/>
        <v>0</v>
      </c>
      <c r="AT327" s="382"/>
      <c r="AU327" s="382"/>
      <c r="AV327" s="382"/>
      <c r="AW327" s="382"/>
      <c r="AX327" s="382"/>
      <c r="AY327" s="382"/>
      <c r="AZ327" s="382"/>
      <c r="BA327" s="382"/>
    </row>
    <row r="328" spans="1:53" ht="24.75" hidden="1">
      <c r="A328" s="255"/>
      <c r="B328" s="73" t="str">
        <f t="shared" si="231"/>
        <v>1353000310031714</v>
      </c>
      <c r="C328" s="424">
        <v>2023</v>
      </c>
      <c r="D328" s="385">
        <v>20</v>
      </c>
      <c r="E328" s="385">
        <v>1</v>
      </c>
      <c r="F328" s="385">
        <v>3</v>
      </c>
      <c r="G328" s="385">
        <v>5</v>
      </c>
      <c r="H328" s="424">
        <v>3000</v>
      </c>
      <c r="I328" s="424">
        <v>3100</v>
      </c>
      <c r="J328" s="424">
        <v>317</v>
      </c>
      <c r="K328" s="386">
        <v>1</v>
      </c>
      <c r="L328" s="386">
        <v>4</v>
      </c>
      <c r="M328" s="408" t="s">
        <v>168</v>
      </c>
      <c r="N328" s="388">
        <f>IFERROR(VLOOKUP($B328,[5]OAX!$B$51:$S$1085,13,0),0)</f>
        <v>0</v>
      </c>
      <c r="O328" s="388">
        <f>IFERROR(VLOOKUP($B328,[5]OAX!$B$51:$S$1085,14,0),0)</f>
        <v>0</v>
      </c>
      <c r="P328" s="388">
        <f t="shared" si="216"/>
        <v>0</v>
      </c>
      <c r="Q328" s="409" t="s">
        <v>80</v>
      </c>
      <c r="R328" s="390">
        <f>IFERROR(VLOOKUP($B328,[5]OAX!$B$51:$S$1085,17,0),0)</f>
        <v>0</v>
      </c>
      <c r="S328" s="390">
        <f>IFERROR(VLOOKUP($B328,[5]OAX!$B$51:$S$1085,18,0),0)</f>
        <v>0</v>
      </c>
      <c r="T328" s="388">
        <v>0</v>
      </c>
      <c r="U328" s="388">
        <v>0</v>
      </c>
      <c r="V328" s="388">
        <v>0</v>
      </c>
      <c r="W328" s="388">
        <v>0</v>
      </c>
      <c r="X328" s="388">
        <v>0</v>
      </c>
      <c r="Y328" s="388">
        <v>0</v>
      </c>
      <c r="Z328" s="388">
        <v>0</v>
      </c>
      <c r="AA328" s="388">
        <v>0</v>
      </c>
      <c r="AB328" s="388">
        <f>N328+T328-X328</f>
        <v>0</v>
      </c>
      <c r="AC328" s="388">
        <f>O328+U328-Y328</f>
        <v>0</v>
      </c>
      <c r="AD328" s="388">
        <f t="shared" si="259"/>
        <v>0</v>
      </c>
      <c r="AE328" s="388">
        <v>0</v>
      </c>
      <c r="AF328" s="388">
        <v>0</v>
      </c>
      <c r="AG328" s="388">
        <f t="shared" si="260"/>
        <v>0</v>
      </c>
      <c r="AH328" s="388">
        <v>0</v>
      </c>
      <c r="AI328" s="388">
        <v>0</v>
      </c>
      <c r="AJ328" s="388">
        <f t="shared" si="261"/>
        <v>0</v>
      </c>
      <c r="AK328" s="388">
        <v>0</v>
      </c>
      <c r="AL328" s="388">
        <v>0</v>
      </c>
      <c r="AM328" s="388">
        <f t="shared" si="262"/>
        <v>0</v>
      </c>
      <c r="AN328" s="388">
        <v>0</v>
      </c>
      <c r="AO328" s="388">
        <v>0</v>
      </c>
      <c r="AP328" s="388">
        <f t="shared" si="263"/>
        <v>0</v>
      </c>
      <c r="AQ328" s="388">
        <f>AB328-AE328--AH328-AK328-AN328</f>
        <v>0</v>
      </c>
      <c r="AR328" s="388">
        <f>AC328-AF328--AI328-AL328-AO328</f>
        <v>0</v>
      </c>
      <c r="AS328" s="388">
        <f t="shared" si="264"/>
        <v>0</v>
      </c>
      <c r="AT328" s="388">
        <f>R328+V328-Z328</f>
        <v>0</v>
      </c>
      <c r="AU328" s="388">
        <f>S328+W328-AA328</f>
        <v>0</v>
      </c>
      <c r="AV328" s="388">
        <v>0</v>
      </c>
      <c r="AW328" s="388">
        <v>0</v>
      </c>
      <c r="AX328" s="388">
        <v>0</v>
      </c>
      <c r="AY328" s="388">
        <v>0</v>
      </c>
      <c r="AZ328" s="388">
        <f t="shared" si="265"/>
        <v>0</v>
      </c>
      <c r="BA328" s="388">
        <f t="shared" si="265"/>
        <v>0</v>
      </c>
    </row>
    <row r="329" spans="1:53" ht="24.75" hidden="1">
      <c r="A329" s="255"/>
      <c r="B329" s="73" t="str">
        <f t="shared" si="231"/>
        <v>1353000310031724</v>
      </c>
      <c r="C329" s="424">
        <v>2023</v>
      </c>
      <c r="D329" s="385">
        <v>20</v>
      </c>
      <c r="E329" s="385">
        <v>1</v>
      </c>
      <c r="F329" s="385">
        <v>3</v>
      </c>
      <c r="G329" s="385">
        <v>5</v>
      </c>
      <c r="H329" s="424">
        <v>3000</v>
      </c>
      <c r="I329" s="424">
        <v>3100</v>
      </c>
      <c r="J329" s="424">
        <v>317</v>
      </c>
      <c r="K329" s="386">
        <v>2</v>
      </c>
      <c r="L329" s="386">
        <v>4</v>
      </c>
      <c r="M329" s="408" t="s">
        <v>283</v>
      </c>
      <c r="N329" s="388">
        <f>IFERROR(VLOOKUP($B329,[5]OAX!$B$51:$S$1085,13,0),0)</f>
        <v>0</v>
      </c>
      <c r="O329" s="388">
        <f>IFERROR(VLOOKUP($B329,[5]OAX!$B$51:$S$1085,14,0),0)</f>
        <v>0</v>
      </c>
      <c r="P329" s="388">
        <f t="shared" si="216"/>
        <v>0</v>
      </c>
      <c r="Q329" s="409" t="s">
        <v>80</v>
      </c>
      <c r="R329" s="390">
        <f>IFERROR(VLOOKUP($B329,[5]OAX!$B$51:$S$1085,17,0),0)</f>
        <v>0</v>
      </c>
      <c r="S329" s="390">
        <f>IFERROR(VLOOKUP($B329,[5]OAX!$B$51:$S$1085,18,0),0)</f>
        <v>0</v>
      </c>
      <c r="T329" s="388">
        <v>0</v>
      </c>
      <c r="U329" s="388">
        <v>0</v>
      </c>
      <c r="V329" s="388">
        <v>0</v>
      </c>
      <c r="W329" s="388">
        <v>0</v>
      </c>
      <c r="X329" s="388">
        <v>0</v>
      </c>
      <c r="Y329" s="388">
        <v>0</v>
      </c>
      <c r="Z329" s="388">
        <v>0</v>
      </c>
      <c r="AA329" s="388">
        <v>0</v>
      </c>
      <c r="AB329" s="388">
        <f>N329+T329-X329</f>
        <v>0</v>
      </c>
      <c r="AC329" s="388">
        <f>O329+U329-Y329</f>
        <v>0</v>
      </c>
      <c r="AD329" s="388">
        <f t="shared" si="259"/>
        <v>0</v>
      </c>
      <c r="AE329" s="388">
        <v>0</v>
      </c>
      <c r="AF329" s="388">
        <v>0</v>
      </c>
      <c r="AG329" s="388">
        <f t="shared" si="260"/>
        <v>0</v>
      </c>
      <c r="AH329" s="388">
        <v>0</v>
      </c>
      <c r="AI329" s="388">
        <v>0</v>
      </c>
      <c r="AJ329" s="388">
        <f t="shared" si="261"/>
        <v>0</v>
      </c>
      <c r="AK329" s="388">
        <v>0</v>
      </c>
      <c r="AL329" s="388">
        <v>0</v>
      </c>
      <c r="AM329" s="388">
        <f t="shared" si="262"/>
        <v>0</v>
      </c>
      <c r="AN329" s="388">
        <v>0</v>
      </c>
      <c r="AO329" s="388">
        <v>0</v>
      </c>
      <c r="AP329" s="388">
        <f t="shared" si="263"/>
        <v>0</v>
      </c>
      <c r="AQ329" s="388">
        <f>AB329-AE329--AH329-AK329-AN329</f>
        <v>0</v>
      </c>
      <c r="AR329" s="388">
        <f>AC329-AF329--AI329-AL329-AO329</f>
        <v>0</v>
      </c>
      <c r="AS329" s="388">
        <f t="shared" si="264"/>
        <v>0</v>
      </c>
      <c r="AT329" s="388">
        <f>R329+V329-Z329</f>
        <v>0</v>
      </c>
      <c r="AU329" s="388">
        <f>S329+W329-AA329</f>
        <v>0</v>
      </c>
      <c r="AV329" s="388">
        <v>0</v>
      </c>
      <c r="AW329" s="388">
        <v>0</v>
      </c>
      <c r="AX329" s="388">
        <v>0</v>
      </c>
      <c r="AY329" s="388">
        <v>0</v>
      </c>
      <c r="AZ329" s="388">
        <f t="shared" si="265"/>
        <v>0</v>
      </c>
      <c r="BA329" s="388">
        <f t="shared" si="265"/>
        <v>0</v>
      </c>
    </row>
    <row r="330" spans="1:53" ht="24.75" hidden="1">
      <c r="A330" s="255"/>
      <c r="B330" s="73" t="str">
        <f t="shared" si="231"/>
        <v>135300036004</v>
      </c>
      <c r="C330" s="373">
        <v>2023</v>
      </c>
      <c r="D330" s="373">
        <v>20</v>
      </c>
      <c r="E330" s="373">
        <v>1</v>
      </c>
      <c r="F330" s="373">
        <v>3</v>
      </c>
      <c r="G330" s="373">
        <v>5</v>
      </c>
      <c r="H330" s="373">
        <v>3000</v>
      </c>
      <c r="I330" s="373">
        <v>3600</v>
      </c>
      <c r="J330" s="373"/>
      <c r="K330" s="373" t="s">
        <v>45</v>
      </c>
      <c r="L330" s="373">
        <v>4</v>
      </c>
      <c r="M330" s="375" t="s">
        <v>284</v>
      </c>
      <c r="N330" s="376">
        <f>+N331</f>
        <v>0</v>
      </c>
      <c r="O330" s="376">
        <f>+O331</f>
        <v>0</v>
      </c>
      <c r="P330" s="376">
        <f t="shared" ref="P330:P393" si="276">+O330+N330</f>
        <v>0</v>
      </c>
      <c r="Q330" s="427" t="s">
        <v>45</v>
      </c>
      <c r="R330" s="428"/>
      <c r="S330" s="428"/>
      <c r="T330" s="376">
        <f t="shared" ref="T330:AC331" si="277">+T331</f>
        <v>0</v>
      </c>
      <c r="U330" s="376">
        <f t="shared" si="277"/>
        <v>0</v>
      </c>
      <c r="V330" s="376">
        <f t="shared" si="277"/>
        <v>0</v>
      </c>
      <c r="W330" s="376">
        <f t="shared" si="277"/>
        <v>0</v>
      </c>
      <c r="X330" s="376">
        <f t="shared" si="277"/>
        <v>0</v>
      </c>
      <c r="Y330" s="376">
        <f t="shared" si="277"/>
        <v>0</v>
      </c>
      <c r="Z330" s="376">
        <f t="shared" si="277"/>
        <v>0</v>
      </c>
      <c r="AA330" s="376">
        <f t="shared" si="277"/>
        <v>0</v>
      </c>
      <c r="AB330" s="376">
        <f t="shared" si="277"/>
        <v>0</v>
      </c>
      <c r="AC330" s="376">
        <f t="shared" si="277"/>
        <v>0</v>
      </c>
      <c r="AD330" s="376">
        <f t="shared" si="259"/>
        <v>0</v>
      </c>
      <c r="AE330" s="376">
        <f>+AE331</f>
        <v>0</v>
      </c>
      <c r="AF330" s="376">
        <f>+AF331</f>
        <v>0</v>
      </c>
      <c r="AG330" s="376">
        <f t="shared" si="260"/>
        <v>0</v>
      </c>
      <c r="AH330" s="376">
        <f>+AH331</f>
        <v>0</v>
      </c>
      <c r="AI330" s="376">
        <f>+AI331</f>
        <v>0</v>
      </c>
      <c r="AJ330" s="376">
        <f t="shared" si="261"/>
        <v>0</v>
      </c>
      <c r="AK330" s="376">
        <f>+AK331</f>
        <v>0</v>
      </c>
      <c r="AL330" s="376">
        <f>+AL331</f>
        <v>0</v>
      </c>
      <c r="AM330" s="376">
        <f t="shared" si="262"/>
        <v>0</v>
      </c>
      <c r="AN330" s="376">
        <f>+AN331</f>
        <v>0</v>
      </c>
      <c r="AO330" s="376">
        <f>+AO331</f>
        <v>0</v>
      </c>
      <c r="AP330" s="376">
        <f t="shared" si="263"/>
        <v>0</v>
      </c>
      <c r="AQ330" s="376">
        <f>+AQ331</f>
        <v>0</v>
      </c>
      <c r="AR330" s="376">
        <f>+AR331</f>
        <v>0</v>
      </c>
      <c r="AS330" s="376">
        <f t="shared" si="264"/>
        <v>0</v>
      </c>
      <c r="AT330" s="376"/>
      <c r="AU330" s="376"/>
      <c r="AV330" s="376"/>
      <c r="AW330" s="376"/>
      <c r="AX330" s="376"/>
      <c r="AY330" s="376"/>
      <c r="AZ330" s="376"/>
      <c r="BA330" s="376"/>
    </row>
    <row r="331" spans="1:53" ht="48" hidden="1">
      <c r="A331" s="255"/>
      <c r="B331" s="73" t="str">
        <f t="shared" si="231"/>
        <v>135300036003614</v>
      </c>
      <c r="C331" s="379">
        <v>2023</v>
      </c>
      <c r="D331" s="379">
        <v>20</v>
      </c>
      <c r="E331" s="379">
        <v>1</v>
      </c>
      <c r="F331" s="379">
        <v>3</v>
      </c>
      <c r="G331" s="379">
        <v>5</v>
      </c>
      <c r="H331" s="379">
        <v>3000</v>
      </c>
      <c r="I331" s="379">
        <v>3600</v>
      </c>
      <c r="J331" s="379">
        <v>361</v>
      </c>
      <c r="K331" s="379"/>
      <c r="L331" s="379">
        <v>4</v>
      </c>
      <c r="M331" s="381" t="s">
        <v>285</v>
      </c>
      <c r="N331" s="382">
        <f>+N332</f>
        <v>0</v>
      </c>
      <c r="O331" s="382">
        <f>+O332</f>
        <v>0</v>
      </c>
      <c r="P331" s="382">
        <f t="shared" si="276"/>
        <v>0</v>
      </c>
      <c r="Q331" s="429" t="s">
        <v>45</v>
      </c>
      <c r="R331" s="430"/>
      <c r="S331" s="430"/>
      <c r="T331" s="382">
        <f t="shared" si="277"/>
        <v>0</v>
      </c>
      <c r="U331" s="382">
        <f t="shared" si="277"/>
        <v>0</v>
      </c>
      <c r="V331" s="382">
        <f t="shared" si="277"/>
        <v>0</v>
      </c>
      <c r="W331" s="382">
        <f t="shared" si="277"/>
        <v>0</v>
      </c>
      <c r="X331" s="382">
        <f t="shared" si="277"/>
        <v>0</v>
      </c>
      <c r="Y331" s="382">
        <f t="shared" si="277"/>
        <v>0</v>
      </c>
      <c r="Z331" s="382">
        <f t="shared" si="277"/>
        <v>0</v>
      </c>
      <c r="AA331" s="382">
        <f t="shared" si="277"/>
        <v>0</v>
      </c>
      <c r="AB331" s="382">
        <f t="shared" si="277"/>
        <v>0</v>
      </c>
      <c r="AC331" s="382">
        <f t="shared" si="277"/>
        <v>0</v>
      </c>
      <c r="AD331" s="382">
        <f t="shared" si="259"/>
        <v>0</v>
      </c>
      <c r="AE331" s="382">
        <f>+AE332</f>
        <v>0</v>
      </c>
      <c r="AF331" s="382">
        <f>+AF332</f>
        <v>0</v>
      </c>
      <c r="AG331" s="382">
        <f t="shared" si="260"/>
        <v>0</v>
      </c>
      <c r="AH331" s="382">
        <f>+AH332</f>
        <v>0</v>
      </c>
      <c r="AI331" s="382">
        <f>+AI332</f>
        <v>0</v>
      </c>
      <c r="AJ331" s="382">
        <f t="shared" si="261"/>
        <v>0</v>
      </c>
      <c r="AK331" s="382">
        <f>+AK332</f>
        <v>0</v>
      </c>
      <c r="AL331" s="382">
        <f>+AL332</f>
        <v>0</v>
      </c>
      <c r="AM331" s="382">
        <f t="shared" si="262"/>
        <v>0</v>
      </c>
      <c r="AN331" s="382">
        <f>+AN332</f>
        <v>0</v>
      </c>
      <c r="AO331" s="382">
        <f>+AO332</f>
        <v>0</v>
      </c>
      <c r="AP331" s="382">
        <f t="shared" si="263"/>
        <v>0</v>
      </c>
      <c r="AQ331" s="382">
        <f>+AQ332</f>
        <v>0</v>
      </c>
      <c r="AR331" s="382">
        <f>+AR332</f>
        <v>0</v>
      </c>
      <c r="AS331" s="382">
        <f t="shared" si="264"/>
        <v>0</v>
      </c>
      <c r="AT331" s="382"/>
      <c r="AU331" s="382"/>
      <c r="AV331" s="382"/>
      <c r="AW331" s="382"/>
      <c r="AX331" s="382"/>
      <c r="AY331" s="382"/>
      <c r="AZ331" s="382"/>
      <c r="BA331" s="382"/>
    </row>
    <row r="332" spans="1:53" ht="46.5" hidden="1">
      <c r="A332" s="255"/>
      <c r="B332" s="73" t="str">
        <f t="shared" si="231"/>
        <v>1353000360036114</v>
      </c>
      <c r="C332" s="424">
        <v>2023</v>
      </c>
      <c r="D332" s="385">
        <v>20</v>
      </c>
      <c r="E332" s="385">
        <v>1</v>
      </c>
      <c r="F332" s="385">
        <v>3</v>
      </c>
      <c r="G332" s="385">
        <v>5</v>
      </c>
      <c r="H332" s="385">
        <v>3000</v>
      </c>
      <c r="I332" s="424">
        <v>3600</v>
      </c>
      <c r="J332" s="424">
        <v>361</v>
      </c>
      <c r="K332" s="386">
        <v>1</v>
      </c>
      <c r="L332" s="386">
        <v>4</v>
      </c>
      <c r="M332" s="408" t="s">
        <v>286</v>
      </c>
      <c r="N332" s="388">
        <f>IFERROR(VLOOKUP($B332,[5]OAX!$B$51:$S$1085,13,0),0)</f>
        <v>0</v>
      </c>
      <c r="O332" s="388">
        <f>IFERROR(VLOOKUP($B332,[5]OAX!$B$51:$S$1085,14,0),0)</f>
        <v>0</v>
      </c>
      <c r="P332" s="388">
        <f t="shared" si="276"/>
        <v>0</v>
      </c>
      <c r="Q332" s="409" t="s">
        <v>80</v>
      </c>
      <c r="R332" s="390">
        <f>IFERROR(VLOOKUP($B332,[5]OAX!$B$51:$S$1085,17,0),0)</f>
        <v>0</v>
      </c>
      <c r="S332" s="390">
        <f>IFERROR(VLOOKUP($B332,[5]OAX!$B$51:$S$1085,18,0),0)</f>
        <v>0</v>
      </c>
      <c r="T332" s="388">
        <v>0</v>
      </c>
      <c r="U332" s="388">
        <v>0</v>
      </c>
      <c r="V332" s="388">
        <v>0</v>
      </c>
      <c r="W332" s="388">
        <v>0</v>
      </c>
      <c r="X332" s="388">
        <v>0</v>
      </c>
      <c r="Y332" s="388">
        <v>0</v>
      </c>
      <c r="Z332" s="388">
        <v>0</v>
      </c>
      <c r="AA332" s="388">
        <v>0</v>
      </c>
      <c r="AB332" s="388">
        <f>N332+T332-X332</f>
        <v>0</v>
      </c>
      <c r="AC332" s="388">
        <f>O332+U332-Y332</f>
        <v>0</v>
      </c>
      <c r="AD332" s="388">
        <f t="shared" si="259"/>
        <v>0</v>
      </c>
      <c r="AE332" s="388">
        <v>0</v>
      </c>
      <c r="AF332" s="388">
        <v>0</v>
      </c>
      <c r="AG332" s="388">
        <f t="shared" si="260"/>
        <v>0</v>
      </c>
      <c r="AH332" s="388">
        <v>0</v>
      </c>
      <c r="AI332" s="388">
        <v>0</v>
      </c>
      <c r="AJ332" s="388">
        <f t="shared" si="261"/>
        <v>0</v>
      </c>
      <c r="AK332" s="388">
        <v>0</v>
      </c>
      <c r="AL332" s="388">
        <v>0</v>
      </c>
      <c r="AM332" s="388">
        <f t="shared" si="262"/>
        <v>0</v>
      </c>
      <c r="AN332" s="388">
        <v>0</v>
      </c>
      <c r="AO332" s="388">
        <v>0</v>
      </c>
      <c r="AP332" s="388">
        <f t="shared" si="263"/>
        <v>0</v>
      </c>
      <c r="AQ332" s="388">
        <f>AB332-AE332--AH332-AK332-AN332</f>
        <v>0</v>
      </c>
      <c r="AR332" s="388">
        <f>AC332-AF332--AI332-AL332-AO332</f>
        <v>0</v>
      </c>
      <c r="AS332" s="388">
        <f t="shared" si="264"/>
        <v>0</v>
      </c>
      <c r="AT332" s="388">
        <f>R332+V332-Z332</f>
        <v>0</v>
      </c>
      <c r="AU332" s="388">
        <f>S332+W332-AA332</f>
        <v>0</v>
      </c>
      <c r="AV332" s="388">
        <v>0</v>
      </c>
      <c r="AW332" s="388">
        <v>0</v>
      </c>
      <c r="AX332" s="388">
        <v>0</v>
      </c>
      <c r="AY332" s="388">
        <v>0</v>
      </c>
      <c r="AZ332" s="388">
        <f t="shared" si="265"/>
        <v>0</v>
      </c>
      <c r="BA332" s="388">
        <f t="shared" si="265"/>
        <v>0</v>
      </c>
    </row>
    <row r="333" spans="1:53" ht="24.75" hidden="1">
      <c r="A333" s="255"/>
      <c r="B333" s="73" t="str">
        <f t="shared" si="231"/>
        <v>13550004</v>
      </c>
      <c r="C333" s="367">
        <v>2023</v>
      </c>
      <c r="D333" s="367">
        <v>20</v>
      </c>
      <c r="E333" s="367">
        <v>1</v>
      </c>
      <c r="F333" s="367">
        <v>3</v>
      </c>
      <c r="G333" s="367">
        <v>5</v>
      </c>
      <c r="H333" s="367">
        <v>5000</v>
      </c>
      <c r="I333" s="367"/>
      <c r="J333" s="367"/>
      <c r="K333" s="367" t="s">
        <v>45</v>
      </c>
      <c r="L333" s="367">
        <v>4</v>
      </c>
      <c r="M333" s="369" t="s">
        <v>129</v>
      </c>
      <c r="N333" s="370">
        <f>+N334+N349+N360+N363</f>
        <v>0</v>
      </c>
      <c r="O333" s="370">
        <f>+O334+O349+O360+O363</f>
        <v>0</v>
      </c>
      <c r="P333" s="370">
        <f t="shared" si="276"/>
        <v>0</v>
      </c>
      <c r="Q333" s="371" t="s">
        <v>45</v>
      </c>
      <c r="R333" s="372"/>
      <c r="S333" s="372"/>
      <c r="T333" s="370">
        <f>+T334+T349+T360+T363</f>
        <v>0</v>
      </c>
      <c r="U333" s="370">
        <f t="shared" ref="U333:AC333" si="278">+U334+U349+U360+U363</f>
        <v>0</v>
      </c>
      <c r="V333" s="370">
        <f t="shared" si="278"/>
        <v>0</v>
      </c>
      <c r="W333" s="370">
        <f t="shared" si="278"/>
        <v>0</v>
      </c>
      <c r="X333" s="370">
        <f t="shared" si="278"/>
        <v>0</v>
      </c>
      <c r="Y333" s="370">
        <f t="shared" si="278"/>
        <v>0</v>
      </c>
      <c r="Z333" s="370">
        <f t="shared" si="278"/>
        <v>0</v>
      </c>
      <c r="AA333" s="370">
        <f t="shared" si="278"/>
        <v>0</v>
      </c>
      <c r="AB333" s="370">
        <f t="shared" si="278"/>
        <v>0</v>
      </c>
      <c r="AC333" s="370">
        <f t="shared" si="278"/>
        <v>0</v>
      </c>
      <c r="AD333" s="370">
        <f t="shared" si="259"/>
        <v>0</v>
      </c>
      <c r="AE333" s="370">
        <f>+AE334+AE349+AE360+AE363</f>
        <v>0</v>
      </c>
      <c r="AF333" s="370">
        <f>+AF334+AF349+AF360+AF363</f>
        <v>0</v>
      </c>
      <c r="AG333" s="370">
        <f t="shared" si="260"/>
        <v>0</v>
      </c>
      <c r="AH333" s="370">
        <f>+AH334+AH349+AH360+AH363</f>
        <v>0</v>
      </c>
      <c r="AI333" s="370">
        <f>+AI334+AI349+AI360+AI363</f>
        <v>0</v>
      </c>
      <c r="AJ333" s="370">
        <f t="shared" si="261"/>
        <v>0</v>
      </c>
      <c r="AK333" s="370">
        <f>+AK334+AK349+AK360+AK363</f>
        <v>0</v>
      </c>
      <c r="AL333" s="370">
        <f>+AL334+AL349+AL360+AL363</f>
        <v>0</v>
      </c>
      <c r="AM333" s="370">
        <f t="shared" si="262"/>
        <v>0</v>
      </c>
      <c r="AN333" s="370">
        <f>+AN334+AN349+AN360+AN363</f>
        <v>0</v>
      </c>
      <c r="AO333" s="370">
        <f>+AO334+AO349+AO360+AO363</f>
        <v>0</v>
      </c>
      <c r="AP333" s="370">
        <f t="shared" si="263"/>
        <v>0</v>
      </c>
      <c r="AQ333" s="370">
        <f>+AQ334+AQ349+AQ360+AQ363</f>
        <v>0</v>
      </c>
      <c r="AR333" s="370">
        <f>+AR334+AR349+AR360+AR363</f>
        <v>0</v>
      </c>
      <c r="AS333" s="370">
        <f t="shared" si="264"/>
        <v>0</v>
      </c>
      <c r="AT333" s="370"/>
      <c r="AU333" s="370"/>
      <c r="AV333" s="370"/>
      <c r="AW333" s="370"/>
      <c r="AX333" s="370"/>
      <c r="AY333" s="370"/>
      <c r="AZ333" s="370"/>
      <c r="BA333" s="370"/>
    </row>
    <row r="334" spans="1:53" ht="24.75" hidden="1">
      <c r="A334" s="255"/>
      <c r="B334" s="73" t="str">
        <f t="shared" si="231"/>
        <v>135500051004</v>
      </c>
      <c r="C334" s="373">
        <v>2023</v>
      </c>
      <c r="D334" s="373">
        <v>20</v>
      </c>
      <c r="E334" s="373">
        <v>1</v>
      </c>
      <c r="F334" s="373">
        <v>3</v>
      </c>
      <c r="G334" s="373">
        <v>5</v>
      </c>
      <c r="H334" s="373">
        <v>5000</v>
      </c>
      <c r="I334" s="373">
        <v>5100</v>
      </c>
      <c r="J334" s="373"/>
      <c r="K334" s="373"/>
      <c r="L334" s="373">
        <v>4</v>
      </c>
      <c r="M334" s="375" t="s">
        <v>130</v>
      </c>
      <c r="N334" s="376">
        <f>+N335</f>
        <v>0</v>
      </c>
      <c r="O334" s="376">
        <f>+O335</f>
        <v>0</v>
      </c>
      <c r="P334" s="376">
        <f t="shared" si="276"/>
        <v>0</v>
      </c>
      <c r="Q334" s="427"/>
      <c r="R334" s="428"/>
      <c r="S334" s="428"/>
      <c r="T334" s="376">
        <f>+T335</f>
        <v>0</v>
      </c>
      <c r="U334" s="376">
        <f t="shared" ref="U334:AC334" si="279">+U335</f>
        <v>0</v>
      </c>
      <c r="V334" s="376">
        <f t="shared" si="279"/>
        <v>0</v>
      </c>
      <c r="W334" s="376">
        <f t="shared" si="279"/>
        <v>0</v>
      </c>
      <c r="X334" s="376">
        <f t="shared" si="279"/>
        <v>0</v>
      </c>
      <c r="Y334" s="376">
        <f t="shared" si="279"/>
        <v>0</v>
      </c>
      <c r="Z334" s="376">
        <f t="shared" si="279"/>
        <v>0</v>
      </c>
      <c r="AA334" s="376">
        <f t="shared" si="279"/>
        <v>0</v>
      </c>
      <c r="AB334" s="376">
        <f t="shared" si="279"/>
        <v>0</v>
      </c>
      <c r="AC334" s="376">
        <f t="shared" si="279"/>
        <v>0</v>
      </c>
      <c r="AD334" s="376">
        <f t="shared" si="259"/>
        <v>0</v>
      </c>
      <c r="AE334" s="376">
        <f>+AE335</f>
        <v>0</v>
      </c>
      <c r="AF334" s="376">
        <f>+AF335</f>
        <v>0</v>
      </c>
      <c r="AG334" s="376">
        <f t="shared" si="260"/>
        <v>0</v>
      </c>
      <c r="AH334" s="376">
        <f>+AH335</f>
        <v>0</v>
      </c>
      <c r="AI334" s="376">
        <f>+AI335</f>
        <v>0</v>
      </c>
      <c r="AJ334" s="376">
        <f t="shared" si="261"/>
        <v>0</v>
      </c>
      <c r="AK334" s="376">
        <f>+AK335</f>
        <v>0</v>
      </c>
      <c r="AL334" s="376">
        <f>+AL335</f>
        <v>0</v>
      </c>
      <c r="AM334" s="376">
        <f t="shared" si="262"/>
        <v>0</v>
      </c>
      <c r="AN334" s="376">
        <f>+AN335</f>
        <v>0</v>
      </c>
      <c r="AO334" s="376">
        <f>+AO335</f>
        <v>0</v>
      </c>
      <c r="AP334" s="376">
        <f t="shared" si="263"/>
        <v>0</v>
      </c>
      <c r="AQ334" s="376">
        <f>+AQ335</f>
        <v>0</v>
      </c>
      <c r="AR334" s="376">
        <f>+AR335</f>
        <v>0</v>
      </c>
      <c r="AS334" s="376">
        <f t="shared" si="264"/>
        <v>0</v>
      </c>
      <c r="AT334" s="376"/>
      <c r="AU334" s="376"/>
      <c r="AV334" s="376"/>
      <c r="AW334" s="376"/>
      <c r="AX334" s="376"/>
      <c r="AY334" s="376"/>
      <c r="AZ334" s="376"/>
      <c r="BA334" s="376"/>
    </row>
    <row r="335" spans="1:53" ht="24.75" hidden="1">
      <c r="A335" s="255"/>
      <c r="B335" s="73" t="str">
        <f t="shared" si="231"/>
        <v>135500051005154</v>
      </c>
      <c r="C335" s="379">
        <v>2023</v>
      </c>
      <c r="D335" s="379">
        <v>20</v>
      </c>
      <c r="E335" s="379">
        <v>1</v>
      </c>
      <c r="F335" s="379">
        <v>3</v>
      </c>
      <c r="G335" s="379">
        <v>5</v>
      </c>
      <c r="H335" s="379">
        <v>5000</v>
      </c>
      <c r="I335" s="379">
        <v>5100</v>
      </c>
      <c r="J335" s="379">
        <v>515</v>
      </c>
      <c r="K335" s="379"/>
      <c r="L335" s="379">
        <v>4</v>
      </c>
      <c r="M335" s="381" t="s">
        <v>131</v>
      </c>
      <c r="N335" s="382">
        <f>SUM(N336:N348)</f>
        <v>0</v>
      </c>
      <c r="O335" s="382">
        <f>SUM(O336:O348)</f>
        <v>0</v>
      </c>
      <c r="P335" s="382">
        <f t="shared" si="276"/>
        <v>0</v>
      </c>
      <c r="Q335" s="429" t="s">
        <v>45</v>
      </c>
      <c r="R335" s="430"/>
      <c r="S335" s="430"/>
      <c r="T335" s="382">
        <f>SUM(T336:T348)</f>
        <v>0</v>
      </c>
      <c r="U335" s="382">
        <f t="shared" ref="U335:AC335" si="280">SUM(U336:U348)</f>
        <v>0</v>
      </c>
      <c r="V335" s="382">
        <f t="shared" si="280"/>
        <v>0</v>
      </c>
      <c r="W335" s="382">
        <f t="shared" si="280"/>
        <v>0</v>
      </c>
      <c r="X335" s="382">
        <f t="shared" si="280"/>
        <v>0</v>
      </c>
      <c r="Y335" s="382">
        <f t="shared" si="280"/>
        <v>0</v>
      </c>
      <c r="Z335" s="382">
        <f t="shared" si="280"/>
        <v>0</v>
      </c>
      <c r="AA335" s="382">
        <f t="shared" si="280"/>
        <v>0</v>
      </c>
      <c r="AB335" s="382">
        <f t="shared" si="280"/>
        <v>0</v>
      </c>
      <c r="AC335" s="382">
        <f t="shared" si="280"/>
        <v>0</v>
      </c>
      <c r="AD335" s="382">
        <f t="shared" si="259"/>
        <v>0</v>
      </c>
      <c r="AE335" s="382">
        <f>SUM(AE336:AE348)</f>
        <v>0</v>
      </c>
      <c r="AF335" s="382">
        <f>SUM(AF336:AF348)</f>
        <v>0</v>
      </c>
      <c r="AG335" s="382">
        <f t="shared" si="260"/>
        <v>0</v>
      </c>
      <c r="AH335" s="382">
        <f>SUM(AH336:AH348)</f>
        <v>0</v>
      </c>
      <c r="AI335" s="382">
        <f>SUM(AI336:AI348)</f>
        <v>0</v>
      </c>
      <c r="AJ335" s="382">
        <f t="shared" si="261"/>
        <v>0</v>
      </c>
      <c r="AK335" s="382">
        <f>SUM(AK336:AK348)</f>
        <v>0</v>
      </c>
      <c r="AL335" s="382">
        <f>SUM(AL336:AL348)</f>
        <v>0</v>
      </c>
      <c r="AM335" s="382">
        <f t="shared" si="262"/>
        <v>0</v>
      </c>
      <c r="AN335" s="382">
        <f>SUM(AN336:AN348)</f>
        <v>0</v>
      </c>
      <c r="AO335" s="382">
        <f>SUM(AO336:AO348)</f>
        <v>0</v>
      </c>
      <c r="AP335" s="382">
        <f t="shared" si="263"/>
        <v>0</v>
      </c>
      <c r="AQ335" s="382">
        <f>SUM(AQ336:AQ348)</f>
        <v>0</v>
      </c>
      <c r="AR335" s="382">
        <f>SUM(AR336:AR348)</f>
        <v>0</v>
      </c>
      <c r="AS335" s="382">
        <f t="shared" si="264"/>
        <v>0</v>
      </c>
      <c r="AT335" s="382"/>
      <c r="AU335" s="382"/>
      <c r="AV335" s="382"/>
      <c r="AW335" s="382"/>
      <c r="AX335" s="382"/>
      <c r="AY335" s="382"/>
      <c r="AZ335" s="382"/>
      <c r="BA335" s="382"/>
    </row>
    <row r="336" spans="1:53" ht="24.75" hidden="1">
      <c r="A336" s="255"/>
      <c r="B336" s="73" t="str">
        <f t="shared" si="231"/>
        <v>1355000510051514</v>
      </c>
      <c r="C336" s="424">
        <v>2023</v>
      </c>
      <c r="D336" s="385">
        <v>20</v>
      </c>
      <c r="E336" s="385">
        <v>1</v>
      </c>
      <c r="F336" s="385">
        <v>3</v>
      </c>
      <c r="G336" s="385">
        <v>5</v>
      </c>
      <c r="H336" s="424">
        <v>5000</v>
      </c>
      <c r="I336" s="424">
        <v>5100</v>
      </c>
      <c r="J336" s="424">
        <v>515</v>
      </c>
      <c r="K336" s="386">
        <v>1</v>
      </c>
      <c r="L336" s="386">
        <v>4</v>
      </c>
      <c r="M336" s="408" t="s">
        <v>287</v>
      </c>
      <c r="N336" s="388">
        <f>IFERROR(VLOOKUP($B336,[5]OAX!$B$51:$S$1085,13,0),0)</f>
        <v>0</v>
      </c>
      <c r="O336" s="388">
        <f>IFERROR(VLOOKUP($B336,[5]OAX!$B$51:$S$1085,14,0),0)</f>
        <v>0</v>
      </c>
      <c r="P336" s="388">
        <f t="shared" si="276"/>
        <v>0</v>
      </c>
      <c r="Q336" s="409" t="s">
        <v>59</v>
      </c>
      <c r="R336" s="390">
        <f>IFERROR(VLOOKUP($B336,[5]OAX!$B$51:$S$1085,17,0),0)</f>
        <v>0</v>
      </c>
      <c r="S336" s="390">
        <f>IFERROR(VLOOKUP($B336,[5]OAX!$B$51:$S$1085,18,0),0)</f>
        <v>0</v>
      </c>
      <c r="T336" s="388">
        <v>0</v>
      </c>
      <c r="U336" s="388">
        <v>0</v>
      </c>
      <c r="V336" s="388">
        <v>0</v>
      </c>
      <c r="W336" s="388">
        <v>0</v>
      </c>
      <c r="X336" s="388">
        <v>0</v>
      </c>
      <c r="Y336" s="388">
        <v>0</v>
      </c>
      <c r="Z336" s="388">
        <v>0</v>
      </c>
      <c r="AA336" s="388">
        <v>0</v>
      </c>
      <c r="AB336" s="388">
        <f t="shared" ref="AB336:AC348" si="281">N336+T336-X336</f>
        <v>0</v>
      </c>
      <c r="AC336" s="388">
        <f t="shared" si="281"/>
        <v>0</v>
      </c>
      <c r="AD336" s="388">
        <f t="shared" si="259"/>
        <v>0</v>
      </c>
      <c r="AE336" s="388">
        <v>0</v>
      </c>
      <c r="AF336" s="388">
        <v>0</v>
      </c>
      <c r="AG336" s="388">
        <f t="shared" si="260"/>
        <v>0</v>
      </c>
      <c r="AH336" s="388">
        <v>0</v>
      </c>
      <c r="AI336" s="388">
        <v>0</v>
      </c>
      <c r="AJ336" s="388">
        <f t="shared" si="261"/>
        <v>0</v>
      </c>
      <c r="AK336" s="388">
        <v>0</v>
      </c>
      <c r="AL336" s="388">
        <v>0</v>
      </c>
      <c r="AM336" s="388">
        <f t="shared" si="262"/>
        <v>0</v>
      </c>
      <c r="AN336" s="388">
        <v>0</v>
      </c>
      <c r="AO336" s="388">
        <v>0</v>
      </c>
      <c r="AP336" s="388">
        <f t="shared" si="263"/>
        <v>0</v>
      </c>
      <c r="AQ336" s="388">
        <f t="shared" ref="AQ336:AR348" si="282">AB336-AE336--AH336-AK336-AN336</f>
        <v>0</v>
      </c>
      <c r="AR336" s="388">
        <f t="shared" si="282"/>
        <v>0</v>
      </c>
      <c r="AS336" s="388">
        <f t="shared" si="264"/>
        <v>0</v>
      </c>
      <c r="AT336" s="388">
        <f t="shared" ref="AT336:AU348" si="283">R336+V336-Z336</f>
        <v>0</v>
      </c>
      <c r="AU336" s="388">
        <f t="shared" si="283"/>
        <v>0</v>
      </c>
      <c r="AV336" s="388">
        <v>0</v>
      </c>
      <c r="AW336" s="388">
        <v>0</v>
      </c>
      <c r="AX336" s="388">
        <v>0</v>
      </c>
      <c r="AY336" s="388">
        <v>0</v>
      </c>
      <c r="AZ336" s="388">
        <f t="shared" si="265"/>
        <v>0</v>
      </c>
      <c r="BA336" s="388">
        <f t="shared" si="265"/>
        <v>0</v>
      </c>
    </row>
    <row r="337" spans="1:53" ht="24.75" hidden="1">
      <c r="A337" s="255"/>
      <c r="B337" s="73" t="str">
        <f t="shared" si="231"/>
        <v>1355000510051524</v>
      </c>
      <c r="C337" s="424">
        <v>2023</v>
      </c>
      <c r="D337" s="385">
        <v>20</v>
      </c>
      <c r="E337" s="385">
        <v>1</v>
      </c>
      <c r="F337" s="385">
        <v>3</v>
      </c>
      <c r="G337" s="385">
        <v>5</v>
      </c>
      <c r="H337" s="424">
        <v>5000</v>
      </c>
      <c r="I337" s="424">
        <v>5100</v>
      </c>
      <c r="J337" s="424">
        <v>515</v>
      </c>
      <c r="K337" s="386">
        <v>2</v>
      </c>
      <c r="L337" s="386">
        <v>4</v>
      </c>
      <c r="M337" s="408" t="s">
        <v>178</v>
      </c>
      <c r="N337" s="388">
        <f>IFERROR(VLOOKUP($B337,[5]OAX!$B$51:$S$1085,13,0),0)</f>
        <v>0</v>
      </c>
      <c r="O337" s="388">
        <f>IFERROR(VLOOKUP($B337,[5]OAX!$B$51:$S$1085,14,0),0)</f>
        <v>0</v>
      </c>
      <c r="P337" s="388">
        <f t="shared" si="276"/>
        <v>0</v>
      </c>
      <c r="Q337" s="409" t="s">
        <v>59</v>
      </c>
      <c r="R337" s="390">
        <f>IFERROR(VLOOKUP($B337,[5]OAX!$B$51:$S$1085,17,0),0)</f>
        <v>0</v>
      </c>
      <c r="S337" s="390">
        <f>IFERROR(VLOOKUP($B337,[5]OAX!$B$51:$S$1085,18,0),0)</f>
        <v>0</v>
      </c>
      <c r="T337" s="388">
        <v>0</v>
      </c>
      <c r="U337" s="388">
        <v>0</v>
      </c>
      <c r="V337" s="388">
        <v>0</v>
      </c>
      <c r="W337" s="388">
        <v>0</v>
      </c>
      <c r="X337" s="388">
        <v>0</v>
      </c>
      <c r="Y337" s="388">
        <v>0</v>
      </c>
      <c r="Z337" s="388">
        <v>0</v>
      </c>
      <c r="AA337" s="388">
        <v>0</v>
      </c>
      <c r="AB337" s="388">
        <f t="shared" si="281"/>
        <v>0</v>
      </c>
      <c r="AC337" s="388">
        <f t="shared" si="281"/>
        <v>0</v>
      </c>
      <c r="AD337" s="388">
        <f t="shared" si="259"/>
        <v>0</v>
      </c>
      <c r="AE337" s="388">
        <v>0</v>
      </c>
      <c r="AF337" s="388">
        <v>0</v>
      </c>
      <c r="AG337" s="388">
        <f t="shared" si="260"/>
        <v>0</v>
      </c>
      <c r="AH337" s="388">
        <v>0</v>
      </c>
      <c r="AI337" s="388">
        <v>0</v>
      </c>
      <c r="AJ337" s="388">
        <f t="shared" si="261"/>
        <v>0</v>
      </c>
      <c r="AK337" s="388">
        <v>0</v>
      </c>
      <c r="AL337" s="388">
        <v>0</v>
      </c>
      <c r="AM337" s="388">
        <f t="shared" si="262"/>
        <v>0</v>
      </c>
      <c r="AN337" s="388">
        <v>0</v>
      </c>
      <c r="AO337" s="388">
        <v>0</v>
      </c>
      <c r="AP337" s="388">
        <f t="shared" si="263"/>
        <v>0</v>
      </c>
      <c r="AQ337" s="388">
        <f t="shared" si="282"/>
        <v>0</v>
      </c>
      <c r="AR337" s="388">
        <f t="shared" si="282"/>
        <v>0</v>
      </c>
      <c r="AS337" s="388">
        <f t="shared" si="264"/>
        <v>0</v>
      </c>
      <c r="AT337" s="388">
        <f t="shared" si="283"/>
        <v>0</v>
      </c>
      <c r="AU337" s="388">
        <f t="shared" si="283"/>
        <v>0</v>
      </c>
      <c r="AV337" s="388">
        <v>0</v>
      </c>
      <c r="AW337" s="388">
        <v>0</v>
      </c>
      <c r="AX337" s="388">
        <v>0</v>
      </c>
      <c r="AY337" s="388">
        <v>0</v>
      </c>
      <c r="AZ337" s="388">
        <f t="shared" si="265"/>
        <v>0</v>
      </c>
      <c r="BA337" s="388">
        <f t="shared" si="265"/>
        <v>0</v>
      </c>
    </row>
    <row r="338" spans="1:53" ht="24.75" hidden="1">
      <c r="A338" s="255"/>
      <c r="B338" s="73" t="str">
        <f t="shared" si="231"/>
        <v>1355000510051534</v>
      </c>
      <c r="C338" s="424">
        <v>2023</v>
      </c>
      <c r="D338" s="385">
        <v>20</v>
      </c>
      <c r="E338" s="385">
        <v>1</v>
      </c>
      <c r="F338" s="385">
        <v>3</v>
      </c>
      <c r="G338" s="385">
        <v>5</v>
      </c>
      <c r="H338" s="424">
        <v>5000</v>
      </c>
      <c r="I338" s="424">
        <v>5100</v>
      </c>
      <c r="J338" s="424">
        <v>515</v>
      </c>
      <c r="K338" s="386">
        <v>3</v>
      </c>
      <c r="L338" s="386">
        <v>4</v>
      </c>
      <c r="M338" s="408" t="s">
        <v>288</v>
      </c>
      <c r="N338" s="388">
        <f>IFERROR(VLOOKUP($B338,[5]OAX!$B$51:$S$1085,13,0),0)</f>
        <v>0</v>
      </c>
      <c r="O338" s="388">
        <f>IFERROR(VLOOKUP($B338,[5]OAX!$B$51:$S$1085,14,0),0)</f>
        <v>0</v>
      </c>
      <c r="P338" s="388">
        <f t="shared" si="276"/>
        <v>0</v>
      </c>
      <c r="Q338" s="409" t="s">
        <v>59</v>
      </c>
      <c r="R338" s="390">
        <f>IFERROR(VLOOKUP($B338,[5]OAX!$B$51:$S$1085,17,0),0)</f>
        <v>0</v>
      </c>
      <c r="S338" s="390">
        <f>IFERROR(VLOOKUP($B338,[5]OAX!$B$51:$S$1085,18,0),0)</f>
        <v>0</v>
      </c>
      <c r="T338" s="388">
        <v>0</v>
      </c>
      <c r="U338" s="388">
        <v>0</v>
      </c>
      <c r="V338" s="388">
        <v>0</v>
      </c>
      <c r="W338" s="388">
        <v>0</v>
      </c>
      <c r="X338" s="388">
        <v>0</v>
      </c>
      <c r="Y338" s="388">
        <v>0</v>
      </c>
      <c r="Z338" s="388">
        <v>0</v>
      </c>
      <c r="AA338" s="388">
        <v>0</v>
      </c>
      <c r="AB338" s="388">
        <f t="shared" si="281"/>
        <v>0</v>
      </c>
      <c r="AC338" s="388">
        <f t="shared" si="281"/>
        <v>0</v>
      </c>
      <c r="AD338" s="388">
        <f t="shared" si="259"/>
        <v>0</v>
      </c>
      <c r="AE338" s="388">
        <v>0</v>
      </c>
      <c r="AF338" s="388">
        <v>0</v>
      </c>
      <c r="AG338" s="388">
        <f t="shared" si="260"/>
        <v>0</v>
      </c>
      <c r="AH338" s="388">
        <v>0</v>
      </c>
      <c r="AI338" s="388">
        <v>0</v>
      </c>
      <c r="AJ338" s="388">
        <f t="shared" si="261"/>
        <v>0</v>
      </c>
      <c r="AK338" s="388">
        <v>0</v>
      </c>
      <c r="AL338" s="388">
        <v>0</v>
      </c>
      <c r="AM338" s="388">
        <f t="shared" si="262"/>
        <v>0</v>
      </c>
      <c r="AN338" s="388">
        <v>0</v>
      </c>
      <c r="AO338" s="388">
        <v>0</v>
      </c>
      <c r="AP338" s="388">
        <f t="shared" si="263"/>
        <v>0</v>
      </c>
      <c r="AQ338" s="388">
        <f t="shared" si="282"/>
        <v>0</v>
      </c>
      <c r="AR338" s="388">
        <f t="shared" si="282"/>
        <v>0</v>
      </c>
      <c r="AS338" s="388">
        <f t="shared" si="264"/>
        <v>0</v>
      </c>
      <c r="AT338" s="388">
        <f t="shared" si="283"/>
        <v>0</v>
      </c>
      <c r="AU338" s="388">
        <f t="shared" si="283"/>
        <v>0</v>
      </c>
      <c r="AV338" s="388">
        <v>0</v>
      </c>
      <c r="AW338" s="388">
        <v>0</v>
      </c>
      <c r="AX338" s="388">
        <v>0</v>
      </c>
      <c r="AY338" s="388">
        <v>0</v>
      </c>
      <c r="AZ338" s="388">
        <f t="shared" si="265"/>
        <v>0</v>
      </c>
      <c r="BA338" s="388">
        <f t="shared" si="265"/>
        <v>0</v>
      </c>
    </row>
    <row r="339" spans="1:53" ht="24.75" hidden="1">
      <c r="A339" s="255"/>
      <c r="B339" s="73" t="str">
        <f t="shared" si="231"/>
        <v>1355000510051544</v>
      </c>
      <c r="C339" s="424">
        <v>2023</v>
      </c>
      <c r="D339" s="385">
        <v>20</v>
      </c>
      <c r="E339" s="385">
        <v>1</v>
      </c>
      <c r="F339" s="385">
        <v>3</v>
      </c>
      <c r="G339" s="385">
        <v>5</v>
      </c>
      <c r="H339" s="424">
        <v>5000</v>
      </c>
      <c r="I339" s="424">
        <v>5100</v>
      </c>
      <c r="J339" s="424">
        <v>515</v>
      </c>
      <c r="K339" s="386">
        <v>4</v>
      </c>
      <c r="L339" s="386">
        <v>4</v>
      </c>
      <c r="M339" s="408" t="s">
        <v>180</v>
      </c>
      <c r="N339" s="388">
        <f>IFERROR(VLOOKUP($B339,[5]OAX!$B$51:$S$1085,13,0),0)</f>
        <v>0</v>
      </c>
      <c r="O339" s="388">
        <f>IFERROR(VLOOKUP($B339,[5]OAX!$B$51:$S$1085,14,0),0)</f>
        <v>0</v>
      </c>
      <c r="P339" s="388">
        <f t="shared" si="276"/>
        <v>0</v>
      </c>
      <c r="Q339" s="409" t="s">
        <v>59</v>
      </c>
      <c r="R339" s="390">
        <f>IFERROR(VLOOKUP($B339,[5]OAX!$B$51:$S$1085,17,0),0)</f>
        <v>0</v>
      </c>
      <c r="S339" s="390">
        <f>IFERROR(VLOOKUP($B339,[5]OAX!$B$51:$S$1085,18,0),0)</f>
        <v>0</v>
      </c>
      <c r="T339" s="388">
        <v>0</v>
      </c>
      <c r="U339" s="388">
        <v>0</v>
      </c>
      <c r="V339" s="388">
        <v>0</v>
      </c>
      <c r="W339" s="388">
        <v>0</v>
      </c>
      <c r="X339" s="388">
        <v>0</v>
      </c>
      <c r="Y339" s="388">
        <v>0</v>
      </c>
      <c r="Z339" s="388">
        <v>0</v>
      </c>
      <c r="AA339" s="388">
        <v>0</v>
      </c>
      <c r="AB339" s="388">
        <f t="shared" si="281"/>
        <v>0</v>
      </c>
      <c r="AC339" s="388">
        <f t="shared" si="281"/>
        <v>0</v>
      </c>
      <c r="AD339" s="388">
        <f t="shared" si="259"/>
        <v>0</v>
      </c>
      <c r="AE339" s="388">
        <v>0</v>
      </c>
      <c r="AF339" s="388">
        <v>0</v>
      </c>
      <c r="AG339" s="388">
        <f t="shared" si="260"/>
        <v>0</v>
      </c>
      <c r="AH339" s="388">
        <v>0</v>
      </c>
      <c r="AI339" s="388">
        <v>0</v>
      </c>
      <c r="AJ339" s="388">
        <f t="shared" si="261"/>
        <v>0</v>
      </c>
      <c r="AK339" s="388">
        <v>0</v>
      </c>
      <c r="AL339" s="388">
        <v>0</v>
      </c>
      <c r="AM339" s="388">
        <f t="shared" si="262"/>
        <v>0</v>
      </c>
      <c r="AN339" s="388">
        <v>0</v>
      </c>
      <c r="AO339" s="388">
        <v>0</v>
      </c>
      <c r="AP339" s="388">
        <f t="shared" si="263"/>
        <v>0</v>
      </c>
      <c r="AQ339" s="388">
        <f t="shared" si="282"/>
        <v>0</v>
      </c>
      <c r="AR339" s="388">
        <f t="shared" si="282"/>
        <v>0</v>
      </c>
      <c r="AS339" s="388">
        <f t="shared" si="264"/>
        <v>0</v>
      </c>
      <c r="AT339" s="388">
        <f t="shared" si="283"/>
        <v>0</v>
      </c>
      <c r="AU339" s="388">
        <f t="shared" si="283"/>
        <v>0</v>
      </c>
      <c r="AV339" s="388">
        <v>0</v>
      </c>
      <c r="AW339" s="388">
        <v>0</v>
      </c>
      <c r="AX339" s="388">
        <v>0</v>
      </c>
      <c r="AY339" s="388">
        <v>0</v>
      </c>
      <c r="AZ339" s="388">
        <f t="shared" si="265"/>
        <v>0</v>
      </c>
      <c r="BA339" s="388">
        <f t="shared" si="265"/>
        <v>0</v>
      </c>
    </row>
    <row r="340" spans="1:53" ht="24.75" hidden="1">
      <c r="A340" s="255"/>
      <c r="B340" s="73" t="str">
        <f t="shared" si="231"/>
        <v>1355000510051554</v>
      </c>
      <c r="C340" s="424">
        <v>2023</v>
      </c>
      <c r="D340" s="385">
        <v>20</v>
      </c>
      <c r="E340" s="385">
        <v>1</v>
      </c>
      <c r="F340" s="385">
        <v>3</v>
      </c>
      <c r="G340" s="385">
        <v>5</v>
      </c>
      <c r="H340" s="424">
        <v>5000</v>
      </c>
      <c r="I340" s="424">
        <v>5100</v>
      </c>
      <c r="J340" s="424">
        <v>515</v>
      </c>
      <c r="K340" s="386">
        <v>5</v>
      </c>
      <c r="L340" s="386">
        <v>4</v>
      </c>
      <c r="M340" s="408" t="s">
        <v>289</v>
      </c>
      <c r="N340" s="388">
        <f>IFERROR(VLOOKUP($B340,[5]OAX!$B$51:$S$1085,13,0),0)</f>
        <v>0</v>
      </c>
      <c r="O340" s="388">
        <f>IFERROR(VLOOKUP($B340,[5]OAX!$B$51:$S$1085,14,0),0)</f>
        <v>0</v>
      </c>
      <c r="P340" s="388">
        <f t="shared" si="276"/>
        <v>0</v>
      </c>
      <c r="Q340" s="409" t="s">
        <v>59</v>
      </c>
      <c r="R340" s="390">
        <f>IFERROR(VLOOKUP($B340,[5]OAX!$B$51:$S$1085,17,0),0)</f>
        <v>0</v>
      </c>
      <c r="S340" s="390">
        <f>IFERROR(VLOOKUP($B340,[5]OAX!$B$51:$S$1085,18,0),0)</f>
        <v>0</v>
      </c>
      <c r="T340" s="388">
        <v>0</v>
      </c>
      <c r="U340" s="388">
        <v>0</v>
      </c>
      <c r="V340" s="388">
        <v>0</v>
      </c>
      <c r="W340" s="388">
        <v>0</v>
      </c>
      <c r="X340" s="388">
        <v>0</v>
      </c>
      <c r="Y340" s="388">
        <v>0</v>
      </c>
      <c r="Z340" s="388">
        <v>0</v>
      </c>
      <c r="AA340" s="388">
        <v>0</v>
      </c>
      <c r="AB340" s="388">
        <f t="shared" si="281"/>
        <v>0</v>
      </c>
      <c r="AC340" s="388">
        <f t="shared" si="281"/>
        <v>0</v>
      </c>
      <c r="AD340" s="388">
        <f t="shared" si="259"/>
        <v>0</v>
      </c>
      <c r="AE340" s="388">
        <v>0</v>
      </c>
      <c r="AF340" s="388">
        <v>0</v>
      </c>
      <c r="AG340" s="388">
        <f t="shared" si="260"/>
        <v>0</v>
      </c>
      <c r="AH340" s="388">
        <v>0</v>
      </c>
      <c r="AI340" s="388">
        <v>0</v>
      </c>
      <c r="AJ340" s="388">
        <f t="shared" si="261"/>
        <v>0</v>
      </c>
      <c r="AK340" s="388">
        <v>0</v>
      </c>
      <c r="AL340" s="388">
        <v>0</v>
      </c>
      <c r="AM340" s="388">
        <f t="shared" si="262"/>
        <v>0</v>
      </c>
      <c r="AN340" s="388">
        <v>0</v>
      </c>
      <c r="AO340" s="388">
        <v>0</v>
      </c>
      <c r="AP340" s="388">
        <f t="shared" si="263"/>
        <v>0</v>
      </c>
      <c r="AQ340" s="388">
        <f t="shared" si="282"/>
        <v>0</v>
      </c>
      <c r="AR340" s="388">
        <f t="shared" si="282"/>
        <v>0</v>
      </c>
      <c r="AS340" s="388">
        <f t="shared" si="264"/>
        <v>0</v>
      </c>
      <c r="AT340" s="388">
        <f t="shared" si="283"/>
        <v>0</v>
      </c>
      <c r="AU340" s="388">
        <f t="shared" si="283"/>
        <v>0</v>
      </c>
      <c r="AV340" s="388">
        <v>0</v>
      </c>
      <c r="AW340" s="388">
        <v>0</v>
      </c>
      <c r="AX340" s="388">
        <v>0</v>
      </c>
      <c r="AY340" s="388">
        <v>0</v>
      </c>
      <c r="AZ340" s="388">
        <f t="shared" si="265"/>
        <v>0</v>
      </c>
      <c r="BA340" s="388">
        <f t="shared" si="265"/>
        <v>0</v>
      </c>
    </row>
    <row r="341" spans="1:53" ht="24.75" hidden="1">
      <c r="A341" s="255"/>
      <c r="B341" s="73" t="str">
        <f t="shared" si="231"/>
        <v>1355000510051564</v>
      </c>
      <c r="C341" s="424">
        <v>2023</v>
      </c>
      <c r="D341" s="385">
        <v>20</v>
      </c>
      <c r="E341" s="385">
        <v>1</v>
      </c>
      <c r="F341" s="385">
        <v>3</v>
      </c>
      <c r="G341" s="385">
        <v>5</v>
      </c>
      <c r="H341" s="424">
        <v>5000</v>
      </c>
      <c r="I341" s="424">
        <v>5100</v>
      </c>
      <c r="J341" s="424">
        <v>515</v>
      </c>
      <c r="K341" s="386">
        <v>6</v>
      </c>
      <c r="L341" s="386">
        <v>4</v>
      </c>
      <c r="M341" s="408" t="s">
        <v>290</v>
      </c>
      <c r="N341" s="388">
        <f>IFERROR(VLOOKUP($B341,[5]OAX!$B$51:$S$1085,13,0),0)</f>
        <v>0</v>
      </c>
      <c r="O341" s="388">
        <f>IFERROR(VLOOKUP($B341,[5]OAX!$B$51:$S$1085,14,0),0)</f>
        <v>0</v>
      </c>
      <c r="P341" s="388">
        <f t="shared" si="276"/>
        <v>0</v>
      </c>
      <c r="Q341" s="409" t="s">
        <v>59</v>
      </c>
      <c r="R341" s="390">
        <f>IFERROR(VLOOKUP($B341,[5]OAX!$B$51:$S$1085,17,0),0)</f>
        <v>0</v>
      </c>
      <c r="S341" s="390">
        <f>IFERROR(VLOOKUP($B341,[5]OAX!$B$51:$S$1085,18,0),0)</f>
        <v>0</v>
      </c>
      <c r="T341" s="388">
        <v>0</v>
      </c>
      <c r="U341" s="388">
        <v>0</v>
      </c>
      <c r="V341" s="388">
        <v>0</v>
      </c>
      <c r="W341" s="388">
        <v>0</v>
      </c>
      <c r="X341" s="388">
        <v>0</v>
      </c>
      <c r="Y341" s="388">
        <v>0</v>
      </c>
      <c r="Z341" s="388">
        <v>0</v>
      </c>
      <c r="AA341" s="388">
        <v>0</v>
      </c>
      <c r="AB341" s="388">
        <f t="shared" si="281"/>
        <v>0</v>
      </c>
      <c r="AC341" s="388">
        <f t="shared" si="281"/>
        <v>0</v>
      </c>
      <c r="AD341" s="388">
        <f t="shared" si="259"/>
        <v>0</v>
      </c>
      <c r="AE341" s="388">
        <v>0</v>
      </c>
      <c r="AF341" s="388">
        <v>0</v>
      </c>
      <c r="AG341" s="388">
        <f t="shared" si="260"/>
        <v>0</v>
      </c>
      <c r="AH341" s="388">
        <v>0</v>
      </c>
      <c r="AI341" s="388">
        <v>0</v>
      </c>
      <c r="AJ341" s="388">
        <f t="shared" si="261"/>
        <v>0</v>
      </c>
      <c r="AK341" s="388">
        <v>0</v>
      </c>
      <c r="AL341" s="388">
        <v>0</v>
      </c>
      <c r="AM341" s="388">
        <f t="shared" si="262"/>
        <v>0</v>
      </c>
      <c r="AN341" s="388">
        <v>0</v>
      </c>
      <c r="AO341" s="388">
        <v>0</v>
      </c>
      <c r="AP341" s="388">
        <f t="shared" si="263"/>
        <v>0</v>
      </c>
      <c r="AQ341" s="388">
        <f t="shared" si="282"/>
        <v>0</v>
      </c>
      <c r="AR341" s="388">
        <f t="shared" si="282"/>
        <v>0</v>
      </c>
      <c r="AS341" s="388">
        <f t="shared" si="264"/>
        <v>0</v>
      </c>
      <c r="AT341" s="388">
        <f t="shared" si="283"/>
        <v>0</v>
      </c>
      <c r="AU341" s="388">
        <f t="shared" si="283"/>
        <v>0</v>
      </c>
      <c r="AV341" s="388">
        <v>0</v>
      </c>
      <c r="AW341" s="388">
        <v>0</v>
      </c>
      <c r="AX341" s="388">
        <v>0</v>
      </c>
      <c r="AY341" s="388">
        <v>0</v>
      </c>
      <c r="AZ341" s="388">
        <f t="shared" si="265"/>
        <v>0</v>
      </c>
      <c r="BA341" s="388">
        <f t="shared" si="265"/>
        <v>0</v>
      </c>
    </row>
    <row r="342" spans="1:53" ht="46.5" hidden="1">
      <c r="A342" s="255"/>
      <c r="B342" s="73" t="str">
        <f t="shared" si="231"/>
        <v>1355000510051574</v>
      </c>
      <c r="C342" s="424">
        <v>2023</v>
      </c>
      <c r="D342" s="385">
        <v>20</v>
      </c>
      <c r="E342" s="385">
        <v>1</v>
      </c>
      <c r="F342" s="385">
        <v>3</v>
      </c>
      <c r="G342" s="385">
        <v>5</v>
      </c>
      <c r="H342" s="424">
        <v>5000</v>
      </c>
      <c r="I342" s="424">
        <v>5100</v>
      </c>
      <c r="J342" s="424">
        <v>515</v>
      </c>
      <c r="K342" s="386">
        <v>7</v>
      </c>
      <c r="L342" s="386">
        <v>4</v>
      </c>
      <c r="M342" s="408" t="s">
        <v>291</v>
      </c>
      <c r="N342" s="388">
        <f>IFERROR(VLOOKUP($B342,[5]OAX!$B$51:$S$1085,13,0),0)</f>
        <v>0</v>
      </c>
      <c r="O342" s="388">
        <f>IFERROR(VLOOKUP($B342,[5]OAX!$B$51:$S$1085,14,0),0)</f>
        <v>0</v>
      </c>
      <c r="P342" s="388">
        <f t="shared" si="276"/>
        <v>0</v>
      </c>
      <c r="Q342" s="409" t="s">
        <v>59</v>
      </c>
      <c r="R342" s="390">
        <f>IFERROR(VLOOKUP($B342,[5]OAX!$B$51:$S$1085,17,0),0)</f>
        <v>0</v>
      </c>
      <c r="S342" s="390">
        <f>IFERROR(VLOOKUP($B342,[5]OAX!$B$51:$S$1085,18,0),0)</f>
        <v>0</v>
      </c>
      <c r="T342" s="388">
        <v>0</v>
      </c>
      <c r="U342" s="388">
        <v>0</v>
      </c>
      <c r="V342" s="388">
        <v>0</v>
      </c>
      <c r="W342" s="388">
        <v>0</v>
      </c>
      <c r="X342" s="388">
        <v>0</v>
      </c>
      <c r="Y342" s="388">
        <v>0</v>
      </c>
      <c r="Z342" s="388">
        <v>0</v>
      </c>
      <c r="AA342" s="388">
        <v>0</v>
      </c>
      <c r="AB342" s="388">
        <f t="shared" si="281"/>
        <v>0</v>
      </c>
      <c r="AC342" s="388">
        <f t="shared" si="281"/>
        <v>0</v>
      </c>
      <c r="AD342" s="388">
        <f t="shared" si="259"/>
        <v>0</v>
      </c>
      <c r="AE342" s="388">
        <v>0</v>
      </c>
      <c r="AF342" s="388">
        <v>0</v>
      </c>
      <c r="AG342" s="388">
        <f t="shared" si="260"/>
        <v>0</v>
      </c>
      <c r="AH342" s="388">
        <v>0</v>
      </c>
      <c r="AI342" s="388">
        <v>0</v>
      </c>
      <c r="AJ342" s="388">
        <f t="shared" si="261"/>
        <v>0</v>
      </c>
      <c r="AK342" s="388">
        <v>0</v>
      </c>
      <c r="AL342" s="388">
        <v>0</v>
      </c>
      <c r="AM342" s="388">
        <f t="shared" si="262"/>
        <v>0</v>
      </c>
      <c r="AN342" s="388">
        <v>0</v>
      </c>
      <c r="AO342" s="388">
        <v>0</v>
      </c>
      <c r="AP342" s="388">
        <f t="shared" si="263"/>
        <v>0</v>
      </c>
      <c r="AQ342" s="388">
        <f t="shared" si="282"/>
        <v>0</v>
      </c>
      <c r="AR342" s="388">
        <f t="shared" si="282"/>
        <v>0</v>
      </c>
      <c r="AS342" s="388">
        <f t="shared" si="264"/>
        <v>0</v>
      </c>
      <c r="AT342" s="388">
        <f t="shared" si="283"/>
        <v>0</v>
      </c>
      <c r="AU342" s="388">
        <f t="shared" si="283"/>
        <v>0</v>
      </c>
      <c r="AV342" s="388">
        <v>0</v>
      </c>
      <c r="AW342" s="388">
        <v>0</v>
      </c>
      <c r="AX342" s="388">
        <v>0</v>
      </c>
      <c r="AY342" s="388">
        <v>0</v>
      </c>
      <c r="AZ342" s="388">
        <f t="shared" si="265"/>
        <v>0</v>
      </c>
      <c r="BA342" s="388">
        <f t="shared" si="265"/>
        <v>0</v>
      </c>
    </row>
    <row r="343" spans="1:53" ht="24.75" hidden="1">
      <c r="A343" s="255"/>
      <c r="B343" s="73" t="str">
        <f t="shared" ref="B343:B406" si="284">+CONCATENATE(E343,F343,G343,H343,I343,J343,K343,L343)</f>
        <v>1355000510051584</v>
      </c>
      <c r="C343" s="424">
        <v>2023</v>
      </c>
      <c r="D343" s="385">
        <v>20</v>
      </c>
      <c r="E343" s="385">
        <v>1</v>
      </c>
      <c r="F343" s="385">
        <v>3</v>
      </c>
      <c r="G343" s="385">
        <v>5</v>
      </c>
      <c r="H343" s="424">
        <v>5000</v>
      </c>
      <c r="I343" s="424">
        <v>5100</v>
      </c>
      <c r="J343" s="424">
        <v>515</v>
      </c>
      <c r="K343" s="386">
        <v>8</v>
      </c>
      <c r="L343" s="386">
        <v>4</v>
      </c>
      <c r="M343" s="408" t="s">
        <v>292</v>
      </c>
      <c r="N343" s="388">
        <f>IFERROR(VLOOKUP($B343,[5]OAX!$B$51:$S$1085,13,0),0)</f>
        <v>0</v>
      </c>
      <c r="O343" s="388">
        <f>IFERROR(VLOOKUP($B343,[5]OAX!$B$51:$S$1085,14,0),0)</f>
        <v>0</v>
      </c>
      <c r="P343" s="388">
        <f t="shared" si="276"/>
        <v>0</v>
      </c>
      <c r="Q343" s="409" t="s">
        <v>59</v>
      </c>
      <c r="R343" s="390">
        <f>IFERROR(VLOOKUP($B343,[5]OAX!$B$51:$S$1085,17,0),0)</f>
        <v>0</v>
      </c>
      <c r="S343" s="390">
        <f>IFERROR(VLOOKUP($B343,[5]OAX!$B$51:$S$1085,18,0),0)</f>
        <v>0</v>
      </c>
      <c r="T343" s="388">
        <v>0</v>
      </c>
      <c r="U343" s="388">
        <v>0</v>
      </c>
      <c r="V343" s="388">
        <v>0</v>
      </c>
      <c r="W343" s="388">
        <v>0</v>
      </c>
      <c r="X343" s="388">
        <v>0</v>
      </c>
      <c r="Y343" s="388">
        <v>0</v>
      </c>
      <c r="Z343" s="388">
        <v>0</v>
      </c>
      <c r="AA343" s="388">
        <v>0</v>
      </c>
      <c r="AB343" s="388">
        <f t="shared" si="281"/>
        <v>0</v>
      </c>
      <c r="AC343" s="388">
        <f t="shared" si="281"/>
        <v>0</v>
      </c>
      <c r="AD343" s="388">
        <f t="shared" si="259"/>
        <v>0</v>
      </c>
      <c r="AE343" s="388">
        <v>0</v>
      </c>
      <c r="AF343" s="388">
        <v>0</v>
      </c>
      <c r="AG343" s="388">
        <f t="shared" si="260"/>
        <v>0</v>
      </c>
      <c r="AH343" s="388">
        <v>0</v>
      </c>
      <c r="AI343" s="388">
        <v>0</v>
      </c>
      <c r="AJ343" s="388">
        <f t="shared" si="261"/>
        <v>0</v>
      </c>
      <c r="AK343" s="388">
        <v>0</v>
      </c>
      <c r="AL343" s="388">
        <v>0</v>
      </c>
      <c r="AM343" s="388">
        <f t="shared" si="262"/>
        <v>0</v>
      </c>
      <c r="AN343" s="388">
        <v>0</v>
      </c>
      <c r="AO343" s="388">
        <v>0</v>
      </c>
      <c r="AP343" s="388">
        <f t="shared" si="263"/>
        <v>0</v>
      </c>
      <c r="AQ343" s="388">
        <f t="shared" si="282"/>
        <v>0</v>
      </c>
      <c r="AR343" s="388">
        <f t="shared" si="282"/>
        <v>0</v>
      </c>
      <c r="AS343" s="388">
        <f t="shared" si="264"/>
        <v>0</v>
      </c>
      <c r="AT343" s="388">
        <f t="shared" si="283"/>
        <v>0</v>
      </c>
      <c r="AU343" s="388">
        <f t="shared" si="283"/>
        <v>0</v>
      </c>
      <c r="AV343" s="388">
        <v>0</v>
      </c>
      <c r="AW343" s="388">
        <v>0</v>
      </c>
      <c r="AX343" s="388">
        <v>0</v>
      </c>
      <c r="AY343" s="388">
        <v>0</v>
      </c>
      <c r="AZ343" s="388">
        <f t="shared" si="265"/>
        <v>0</v>
      </c>
      <c r="BA343" s="388">
        <f t="shared" si="265"/>
        <v>0</v>
      </c>
    </row>
    <row r="344" spans="1:53" ht="24.75" hidden="1">
      <c r="A344" s="255"/>
      <c r="B344" s="73" t="str">
        <f t="shared" si="284"/>
        <v>1355000510051594</v>
      </c>
      <c r="C344" s="424">
        <v>2023</v>
      </c>
      <c r="D344" s="385">
        <v>20</v>
      </c>
      <c r="E344" s="385">
        <v>1</v>
      </c>
      <c r="F344" s="385">
        <v>3</v>
      </c>
      <c r="G344" s="385">
        <v>5</v>
      </c>
      <c r="H344" s="424">
        <v>5000</v>
      </c>
      <c r="I344" s="424">
        <v>5100</v>
      </c>
      <c r="J344" s="424">
        <v>515</v>
      </c>
      <c r="K344" s="386">
        <v>9</v>
      </c>
      <c r="L344" s="386">
        <v>4</v>
      </c>
      <c r="M344" s="408" t="s">
        <v>293</v>
      </c>
      <c r="N344" s="388">
        <f>IFERROR(VLOOKUP($B344,[5]OAX!$B$51:$S$1085,13,0),0)</f>
        <v>0</v>
      </c>
      <c r="O344" s="388">
        <f>IFERROR(VLOOKUP($B344,[5]OAX!$B$51:$S$1085,14,0),0)</f>
        <v>0</v>
      </c>
      <c r="P344" s="388">
        <f t="shared" si="276"/>
        <v>0</v>
      </c>
      <c r="Q344" s="409" t="s">
        <v>59</v>
      </c>
      <c r="R344" s="390">
        <f>IFERROR(VLOOKUP($B344,[5]OAX!$B$51:$S$1085,17,0),0)</f>
        <v>0</v>
      </c>
      <c r="S344" s="390">
        <f>IFERROR(VLOOKUP($B344,[5]OAX!$B$51:$S$1085,18,0),0)</f>
        <v>0</v>
      </c>
      <c r="T344" s="388">
        <v>0</v>
      </c>
      <c r="U344" s="388">
        <v>0</v>
      </c>
      <c r="V344" s="388">
        <v>0</v>
      </c>
      <c r="W344" s="388">
        <v>0</v>
      </c>
      <c r="X344" s="388">
        <v>0</v>
      </c>
      <c r="Y344" s="388">
        <v>0</v>
      </c>
      <c r="Z344" s="388">
        <v>0</v>
      </c>
      <c r="AA344" s="388">
        <v>0</v>
      </c>
      <c r="AB344" s="388">
        <f t="shared" si="281"/>
        <v>0</v>
      </c>
      <c r="AC344" s="388">
        <f t="shared" si="281"/>
        <v>0</v>
      </c>
      <c r="AD344" s="388">
        <f t="shared" si="259"/>
        <v>0</v>
      </c>
      <c r="AE344" s="388">
        <v>0</v>
      </c>
      <c r="AF344" s="388">
        <v>0</v>
      </c>
      <c r="AG344" s="388">
        <f t="shared" si="260"/>
        <v>0</v>
      </c>
      <c r="AH344" s="388">
        <v>0</v>
      </c>
      <c r="AI344" s="388">
        <v>0</v>
      </c>
      <c r="AJ344" s="388">
        <f t="shared" si="261"/>
        <v>0</v>
      </c>
      <c r="AK344" s="388">
        <v>0</v>
      </c>
      <c r="AL344" s="388">
        <v>0</v>
      </c>
      <c r="AM344" s="388">
        <f t="shared" si="262"/>
        <v>0</v>
      </c>
      <c r="AN344" s="388">
        <v>0</v>
      </c>
      <c r="AO344" s="388">
        <v>0</v>
      </c>
      <c r="AP344" s="388">
        <f t="shared" si="263"/>
        <v>0</v>
      </c>
      <c r="AQ344" s="388">
        <f t="shared" si="282"/>
        <v>0</v>
      </c>
      <c r="AR344" s="388">
        <f t="shared" si="282"/>
        <v>0</v>
      </c>
      <c r="AS344" s="388">
        <f t="shared" si="264"/>
        <v>0</v>
      </c>
      <c r="AT344" s="388">
        <f t="shared" si="283"/>
        <v>0</v>
      </c>
      <c r="AU344" s="388">
        <f t="shared" si="283"/>
        <v>0</v>
      </c>
      <c r="AV344" s="388">
        <v>0</v>
      </c>
      <c r="AW344" s="388">
        <v>0</v>
      </c>
      <c r="AX344" s="388">
        <v>0</v>
      </c>
      <c r="AY344" s="388">
        <v>0</v>
      </c>
      <c r="AZ344" s="388">
        <f t="shared" si="265"/>
        <v>0</v>
      </c>
      <c r="BA344" s="388">
        <f t="shared" si="265"/>
        <v>0</v>
      </c>
    </row>
    <row r="345" spans="1:53" ht="24.75" hidden="1">
      <c r="A345" s="255"/>
      <c r="B345" s="73" t="str">
        <f t="shared" si="284"/>
        <v>13550005100515104</v>
      </c>
      <c r="C345" s="424">
        <v>2023</v>
      </c>
      <c r="D345" s="385">
        <v>20</v>
      </c>
      <c r="E345" s="385">
        <v>1</v>
      </c>
      <c r="F345" s="385">
        <v>3</v>
      </c>
      <c r="G345" s="385">
        <v>5</v>
      </c>
      <c r="H345" s="424">
        <v>5000</v>
      </c>
      <c r="I345" s="424">
        <v>5100</v>
      </c>
      <c r="J345" s="424">
        <v>515</v>
      </c>
      <c r="K345" s="386">
        <v>10</v>
      </c>
      <c r="L345" s="386">
        <v>4</v>
      </c>
      <c r="M345" s="408" t="s">
        <v>294</v>
      </c>
      <c r="N345" s="388">
        <f>IFERROR(VLOOKUP($B345,[5]OAX!$B$51:$S$1085,13,0),0)</f>
        <v>0</v>
      </c>
      <c r="O345" s="388">
        <f>IFERROR(VLOOKUP($B345,[5]OAX!$B$51:$S$1085,14,0),0)</f>
        <v>0</v>
      </c>
      <c r="P345" s="388">
        <f t="shared" si="276"/>
        <v>0</v>
      </c>
      <c r="Q345" s="409" t="s">
        <v>59</v>
      </c>
      <c r="R345" s="390">
        <f>IFERROR(VLOOKUP($B345,[5]OAX!$B$51:$S$1085,17,0),0)</f>
        <v>0</v>
      </c>
      <c r="S345" s="390">
        <f>IFERROR(VLOOKUP($B345,[5]OAX!$B$51:$S$1085,18,0),0)</f>
        <v>0</v>
      </c>
      <c r="T345" s="388">
        <v>0</v>
      </c>
      <c r="U345" s="388">
        <v>0</v>
      </c>
      <c r="V345" s="388">
        <v>0</v>
      </c>
      <c r="W345" s="388">
        <v>0</v>
      </c>
      <c r="X345" s="388">
        <v>0</v>
      </c>
      <c r="Y345" s="388">
        <v>0</v>
      </c>
      <c r="Z345" s="388">
        <v>0</v>
      </c>
      <c r="AA345" s="388">
        <v>0</v>
      </c>
      <c r="AB345" s="388">
        <f t="shared" si="281"/>
        <v>0</v>
      </c>
      <c r="AC345" s="388">
        <f t="shared" si="281"/>
        <v>0</v>
      </c>
      <c r="AD345" s="388">
        <f t="shared" si="259"/>
        <v>0</v>
      </c>
      <c r="AE345" s="388">
        <v>0</v>
      </c>
      <c r="AF345" s="388">
        <v>0</v>
      </c>
      <c r="AG345" s="388">
        <f t="shared" si="260"/>
        <v>0</v>
      </c>
      <c r="AH345" s="388">
        <v>0</v>
      </c>
      <c r="AI345" s="388">
        <v>0</v>
      </c>
      <c r="AJ345" s="388">
        <f t="shared" si="261"/>
        <v>0</v>
      </c>
      <c r="AK345" s="388">
        <v>0</v>
      </c>
      <c r="AL345" s="388">
        <v>0</v>
      </c>
      <c r="AM345" s="388">
        <f t="shared" si="262"/>
        <v>0</v>
      </c>
      <c r="AN345" s="388">
        <v>0</v>
      </c>
      <c r="AO345" s="388">
        <v>0</v>
      </c>
      <c r="AP345" s="388">
        <f t="shared" si="263"/>
        <v>0</v>
      </c>
      <c r="AQ345" s="388">
        <f t="shared" si="282"/>
        <v>0</v>
      </c>
      <c r="AR345" s="388">
        <f t="shared" si="282"/>
        <v>0</v>
      </c>
      <c r="AS345" s="388">
        <f t="shared" si="264"/>
        <v>0</v>
      </c>
      <c r="AT345" s="388">
        <f t="shared" si="283"/>
        <v>0</v>
      </c>
      <c r="AU345" s="388">
        <f t="shared" si="283"/>
        <v>0</v>
      </c>
      <c r="AV345" s="388">
        <v>0</v>
      </c>
      <c r="AW345" s="388">
        <v>0</v>
      </c>
      <c r="AX345" s="388">
        <v>0</v>
      </c>
      <c r="AY345" s="388">
        <v>0</v>
      </c>
      <c r="AZ345" s="388">
        <f t="shared" si="265"/>
        <v>0</v>
      </c>
      <c r="BA345" s="388">
        <f t="shared" si="265"/>
        <v>0</v>
      </c>
    </row>
    <row r="346" spans="1:53" ht="24.75" hidden="1">
      <c r="A346" s="255"/>
      <c r="B346" s="73" t="str">
        <f t="shared" si="284"/>
        <v>13550005100515114</v>
      </c>
      <c r="C346" s="424">
        <v>2023</v>
      </c>
      <c r="D346" s="385">
        <v>20</v>
      </c>
      <c r="E346" s="385">
        <v>1</v>
      </c>
      <c r="F346" s="385">
        <v>3</v>
      </c>
      <c r="G346" s="385">
        <v>5</v>
      </c>
      <c r="H346" s="424">
        <v>5000</v>
      </c>
      <c r="I346" s="424">
        <v>5100</v>
      </c>
      <c r="J346" s="424">
        <v>515</v>
      </c>
      <c r="K346" s="386">
        <v>11</v>
      </c>
      <c r="L346" s="386">
        <v>4</v>
      </c>
      <c r="M346" s="408" t="s">
        <v>186</v>
      </c>
      <c r="N346" s="388">
        <f>IFERROR(VLOOKUP($B346,[5]OAX!$B$51:$S$1085,13,0),0)</f>
        <v>0</v>
      </c>
      <c r="O346" s="388">
        <f>IFERROR(VLOOKUP($B346,[5]OAX!$B$51:$S$1085,14,0),0)</f>
        <v>0</v>
      </c>
      <c r="P346" s="388">
        <f t="shared" si="276"/>
        <v>0</v>
      </c>
      <c r="Q346" s="409" t="s">
        <v>59</v>
      </c>
      <c r="R346" s="390">
        <f>IFERROR(VLOOKUP($B346,[5]OAX!$B$51:$S$1085,17,0),0)</f>
        <v>0</v>
      </c>
      <c r="S346" s="390">
        <f>IFERROR(VLOOKUP($B346,[5]OAX!$B$51:$S$1085,18,0),0)</f>
        <v>0</v>
      </c>
      <c r="T346" s="388">
        <v>0</v>
      </c>
      <c r="U346" s="388">
        <v>0</v>
      </c>
      <c r="V346" s="388">
        <v>0</v>
      </c>
      <c r="W346" s="388">
        <v>0</v>
      </c>
      <c r="X346" s="388">
        <v>0</v>
      </c>
      <c r="Y346" s="388">
        <v>0</v>
      </c>
      <c r="Z346" s="388">
        <v>0</v>
      </c>
      <c r="AA346" s="388">
        <v>0</v>
      </c>
      <c r="AB346" s="388">
        <f t="shared" si="281"/>
        <v>0</v>
      </c>
      <c r="AC346" s="388">
        <f t="shared" si="281"/>
        <v>0</v>
      </c>
      <c r="AD346" s="388">
        <f t="shared" si="259"/>
        <v>0</v>
      </c>
      <c r="AE346" s="388">
        <v>0</v>
      </c>
      <c r="AF346" s="388">
        <v>0</v>
      </c>
      <c r="AG346" s="388">
        <f t="shared" si="260"/>
        <v>0</v>
      </c>
      <c r="AH346" s="388">
        <v>0</v>
      </c>
      <c r="AI346" s="388">
        <v>0</v>
      </c>
      <c r="AJ346" s="388">
        <f t="shared" si="261"/>
        <v>0</v>
      </c>
      <c r="AK346" s="388">
        <v>0</v>
      </c>
      <c r="AL346" s="388">
        <v>0</v>
      </c>
      <c r="AM346" s="388">
        <f t="shared" si="262"/>
        <v>0</v>
      </c>
      <c r="AN346" s="388">
        <v>0</v>
      </c>
      <c r="AO346" s="388">
        <v>0</v>
      </c>
      <c r="AP346" s="388">
        <f t="shared" si="263"/>
        <v>0</v>
      </c>
      <c r="AQ346" s="388">
        <f t="shared" si="282"/>
        <v>0</v>
      </c>
      <c r="AR346" s="388">
        <f t="shared" si="282"/>
        <v>0</v>
      </c>
      <c r="AS346" s="388">
        <f t="shared" si="264"/>
        <v>0</v>
      </c>
      <c r="AT346" s="388">
        <f t="shared" si="283"/>
        <v>0</v>
      </c>
      <c r="AU346" s="388">
        <f t="shared" si="283"/>
        <v>0</v>
      </c>
      <c r="AV346" s="388">
        <v>0</v>
      </c>
      <c r="AW346" s="388">
        <v>0</v>
      </c>
      <c r="AX346" s="388">
        <v>0</v>
      </c>
      <c r="AY346" s="388">
        <v>0</v>
      </c>
      <c r="AZ346" s="388">
        <f t="shared" si="265"/>
        <v>0</v>
      </c>
      <c r="BA346" s="388">
        <f t="shared" si="265"/>
        <v>0</v>
      </c>
    </row>
    <row r="347" spans="1:53" ht="46.5" hidden="1">
      <c r="A347" s="255"/>
      <c r="B347" s="73" t="str">
        <f t="shared" si="284"/>
        <v>13550005100515124</v>
      </c>
      <c r="C347" s="424">
        <v>2023</v>
      </c>
      <c r="D347" s="385">
        <v>20</v>
      </c>
      <c r="E347" s="385">
        <v>1</v>
      </c>
      <c r="F347" s="385">
        <v>3</v>
      </c>
      <c r="G347" s="385">
        <v>5</v>
      </c>
      <c r="H347" s="424">
        <v>5000</v>
      </c>
      <c r="I347" s="424">
        <v>5100</v>
      </c>
      <c r="J347" s="424">
        <v>515</v>
      </c>
      <c r="K347" s="386">
        <v>12</v>
      </c>
      <c r="L347" s="386">
        <v>4</v>
      </c>
      <c r="M347" s="408" t="s">
        <v>256</v>
      </c>
      <c r="N347" s="388">
        <f>IFERROR(VLOOKUP($B347,[5]OAX!$B$51:$S$1085,13,0),0)</f>
        <v>0</v>
      </c>
      <c r="O347" s="388">
        <f>IFERROR(VLOOKUP($B347,[5]OAX!$B$51:$S$1085,14,0),0)</f>
        <v>0</v>
      </c>
      <c r="P347" s="388">
        <f t="shared" si="276"/>
        <v>0</v>
      </c>
      <c r="Q347" s="409" t="s">
        <v>205</v>
      </c>
      <c r="R347" s="390">
        <f>IFERROR(VLOOKUP($B347,[5]OAX!$B$51:$S$1085,17,0),0)</f>
        <v>0</v>
      </c>
      <c r="S347" s="390">
        <f>IFERROR(VLOOKUP($B347,[5]OAX!$B$51:$S$1085,18,0),0)</f>
        <v>0</v>
      </c>
      <c r="T347" s="388">
        <v>0</v>
      </c>
      <c r="U347" s="388">
        <v>0</v>
      </c>
      <c r="V347" s="388">
        <v>0</v>
      </c>
      <c r="W347" s="388">
        <v>0</v>
      </c>
      <c r="X347" s="388">
        <v>0</v>
      </c>
      <c r="Y347" s="388">
        <v>0</v>
      </c>
      <c r="Z347" s="388">
        <v>0</v>
      </c>
      <c r="AA347" s="388">
        <v>0</v>
      </c>
      <c r="AB347" s="388">
        <f t="shared" si="281"/>
        <v>0</v>
      </c>
      <c r="AC347" s="388">
        <f t="shared" si="281"/>
        <v>0</v>
      </c>
      <c r="AD347" s="388">
        <f t="shared" si="259"/>
        <v>0</v>
      </c>
      <c r="AE347" s="388">
        <v>0</v>
      </c>
      <c r="AF347" s="388">
        <v>0</v>
      </c>
      <c r="AG347" s="388">
        <f t="shared" si="260"/>
        <v>0</v>
      </c>
      <c r="AH347" s="388">
        <v>0</v>
      </c>
      <c r="AI347" s="388">
        <v>0</v>
      </c>
      <c r="AJ347" s="388">
        <f t="shared" si="261"/>
        <v>0</v>
      </c>
      <c r="AK347" s="388">
        <v>0</v>
      </c>
      <c r="AL347" s="388">
        <v>0</v>
      </c>
      <c r="AM347" s="388">
        <f t="shared" si="262"/>
        <v>0</v>
      </c>
      <c r="AN347" s="388">
        <v>0</v>
      </c>
      <c r="AO347" s="388">
        <v>0</v>
      </c>
      <c r="AP347" s="388">
        <f t="shared" si="263"/>
        <v>0</v>
      </c>
      <c r="AQ347" s="388">
        <f t="shared" si="282"/>
        <v>0</v>
      </c>
      <c r="AR347" s="388">
        <f t="shared" si="282"/>
        <v>0</v>
      </c>
      <c r="AS347" s="388">
        <f t="shared" si="264"/>
        <v>0</v>
      </c>
      <c r="AT347" s="388">
        <f t="shared" si="283"/>
        <v>0</v>
      </c>
      <c r="AU347" s="388">
        <f t="shared" si="283"/>
        <v>0</v>
      </c>
      <c r="AV347" s="388">
        <v>0</v>
      </c>
      <c r="AW347" s="388">
        <v>0</v>
      </c>
      <c r="AX347" s="388">
        <v>0</v>
      </c>
      <c r="AY347" s="388">
        <v>0</v>
      </c>
      <c r="AZ347" s="388">
        <f t="shared" si="265"/>
        <v>0</v>
      </c>
      <c r="BA347" s="388">
        <f t="shared" si="265"/>
        <v>0</v>
      </c>
    </row>
    <row r="348" spans="1:53" ht="46.5" hidden="1">
      <c r="A348" s="255"/>
      <c r="B348" s="73" t="str">
        <f t="shared" si="284"/>
        <v>13550005100515134</v>
      </c>
      <c r="C348" s="424">
        <v>2023</v>
      </c>
      <c r="D348" s="385">
        <v>20</v>
      </c>
      <c r="E348" s="385">
        <v>1</v>
      </c>
      <c r="F348" s="385">
        <v>3</v>
      </c>
      <c r="G348" s="385">
        <v>5</v>
      </c>
      <c r="H348" s="424">
        <v>5000</v>
      </c>
      <c r="I348" s="424">
        <v>5100</v>
      </c>
      <c r="J348" s="424">
        <v>515</v>
      </c>
      <c r="K348" s="386">
        <v>13</v>
      </c>
      <c r="L348" s="386">
        <v>4</v>
      </c>
      <c r="M348" s="408" t="s">
        <v>191</v>
      </c>
      <c r="N348" s="388">
        <f>IFERROR(VLOOKUP($B348,[5]OAX!$B$51:$S$1085,13,0),0)</f>
        <v>0</v>
      </c>
      <c r="O348" s="388">
        <f>IFERROR(VLOOKUP($B348,[5]OAX!$B$51:$S$1085,14,0),0)</f>
        <v>0</v>
      </c>
      <c r="P348" s="388">
        <f t="shared" si="276"/>
        <v>0</v>
      </c>
      <c r="Q348" s="409" t="s">
        <v>205</v>
      </c>
      <c r="R348" s="390">
        <f>IFERROR(VLOOKUP($B348,[5]OAX!$B$51:$S$1085,17,0),0)</f>
        <v>0</v>
      </c>
      <c r="S348" s="390">
        <f>IFERROR(VLOOKUP($B348,[5]OAX!$B$51:$S$1085,18,0),0)</f>
        <v>0</v>
      </c>
      <c r="T348" s="388">
        <v>0</v>
      </c>
      <c r="U348" s="388">
        <v>0</v>
      </c>
      <c r="V348" s="388">
        <v>0</v>
      </c>
      <c r="W348" s="388">
        <v>0</v>
      </c>
      <c r="X348" s="388">
        <v>0</v>
      </c>
      <c r="Y348" s="388">
        <v>0</v>
      </c>
      <c r="Z348" s="388">
        <v>0</v>
      </c>
      <c r="AA348" s="388">
        <v>0</v>
      </c>
      <c r="AB348" s="388">
        <f t="shared" si="281"/>
        <v>0</v>
      </c>
      <c r="AC348" s="388">
        <f t="shared" si="281"/>
        <v>0</v>
      </c>
      <c r="AD348" s="388">
        <f t="shared" si="259"/>
        <v>0</v>
      </c>
      <c r="AE348" s="388">
        <v>0</v>
      </c>
      <c r="AF348" s="388">
        <v>0</v>
      </c>
      <c r="AG348" s="388">
        <f t="shared" si="260"/>
        <v>0</v>
      </c>
      <c r="AH348" s="388">
        <v>0</v>
      </c>
      <c r="AI348" s="388">
        <v>0</v>
      </c>
      <c r="AJ348" s="388">
        <f t="shared" si="261"/>
        <v>0</v>
      </c>
      <c r="AK348" s="388">
        <v>0</v>
      </c>
      <c r="AL348" s="388">
        <v>0</v>
      </c>
      <c r="AM348" s="388">
        <f t="shared" si="262"/>
        <v>0</v>
      </c>
      <c r="AN348" s="388">
        <v>0</v>
      </c>
      <c r="AO348" s="388">
        <v>0</v>
      </c>
      <c r="AP348" s="388">
        <f t="shared" si="263"/>
        <v>0</v>
      </c>
      <c r="AQ348" s="388">
        <f t="shared" si="282"/>
        <v>0</v>
      </c>
      <c r="AR348" s="388">
        <f t="shared" si="282"/>
        <v>0</v>
      </c>
      <c r="AS348" s="388">
        <f t="shared" si="264"/>
        <v>0</v>
      </c>
      <c r="AT348" s="388">
        <f t="shared" si="283"/>
        <v>0</v>
      </c>
      <c r="AU348" s="388">
        <f t="shared" si="283"/>
        <v>0</v>
      </c>
      <c r="AV348" s="388">
        <v>0</v>
      </c>
      <c r="AW348" s="388">
        <v>0</v>
      </c>
      <c r="AX348" s="388">
        <v>0</v>
      </c>
      <c r="AY348" s="388">
        <v>0</v>
      </c>
      <c r="AZ348" s="388">
        <f t="shared" si="265"/>
        <v>0</v>
      </c>
      <c r="BA348" s="388">
        <f t="shared" si="265"/>
        <v>0</v>
      </c>
    </row>
    <row r="349" spans="1:53" ht="24.75" hidden="1">
      <c r="A349" s="255"/>
      <c r="B349" s="73" t="str">
        <f t="shared" si="284"/>
        <v>135500052004</v>
      </c>
      <c r="C349" s="373">
        <v>2023</v>
      </c>
      <c r="D349" s="373">
        <v>20</v>
      </c>
      <c r="E349" s="373">
        <v>1</v>
      </c>
      <c r="F349" s="373">
        <v>3</v>
      </c>
      <c r="G349" s="373">
        <v>5</v>
      </c>
      <c r="H349" s="373">
        <v>5000</v>
      </c>
      <c r="I349" s="373">
        <v>5200</v>
      </c>
      <c r="J349" s="373"/>
      <c r="K349" s="373" t="s">
        <v>45</v>
      </c>
      <c r="L349" s="373">
        <v>4</v>
      </c>
      <c r="M349" s="375" t="s">
        <v>133</v>
      </c>
      <c r="N349" s="376">
        <f>+N350+N355</f>
        <v>0</v>
      </c>
      <c r="O349" s="376">
        <f>+O350+O355</f>
        <v>0</v>
      </c>
      <c r="P349" s="376">
        <f t="shared" si="276"/>
        <v>0</v>
      </c>
      <c r="Q349" s="427" t="s">
        <v>45</v>
      </c>
      <c r="R349" s="428"/>
      <c r="S349" s="428"/>
      <c r="T349" s="376">
        <f>+T350+T355</f>
        <v>0</v>
      </c>
      <c r="U349" s="376">
        <f t="shared" ref="U349:AC349" si="285">+U350+U355</f>
        <v>0</v>
      </c>
      <c r="V349" s="376">
        <f t="shared" si="285"/>
        <v>0</v>
      </c>
      <c r="W349" s="376">
        <f t="shared" si="285"/>
        <v>0</v>
      </c>
      <c r="X349" s="376">
        <f t="shared" si="285"/>
        <v>0</v>
      </c>
      <c r="Y349" s="376">
        <f t="shared" si="285"/>
        <v>0</v>
      </c>
      <c r="Z349" s="376">
        <f t="shared" si="285"/>
        <v>0</v>
      </c>
      <c r="AA349" s="376">
        <f t="shared" si="285"/>
        <v>0</v>
      </c>
      <c r="AB349" s="376">
        <f t="shared" si="285"/>
        <v>0</v>
      </c>
      <c r="AC349" s="376">
        <f t="shared" si="285"/>
        <v>0</v>
      </c>
      <c r="AD349" s="376">
        <f t="shared" si="259"/>
        <v>0</v>
      </c>
      <c r="AE349" s="376">
        <f>+AE350+AE355</f>
        <v>0</v>
      </c>
      <c r="AF349" s="376">
        <f>+AF350+AF355</f>
        <v>0</v>
      </c>
      <c r="AG349" s="376">
        <f t="shared" si="260"/>
        <v>0</v>
      </c>
      <c r="AH349" s="376">
        <f>+AH350+AH355</f>
        <v>0</v>
      </c>
      <c r="AI349" s="376">
        <f>+AI350+AI355</f>
        <v>0</v>
      </c>
      <c r="AJ349" s="376">
        <f t="shared" si="261"/>
        <v>0</v>
      </c>
      <c r="AK349" s="376">
        <f>+AK350+AK355</f>
        <v>0</v>
      </c>
      <c r="AL349" s="376">
        <f>+AL350+AL355</f>
        <v>0</v>
      </c>
      <c r="AM349" s="376">
        <f t="shared" si="262"/>
        <v>0</v>
      </c>
      <c r="AN349" s="376">
        <f>+AN350+AN355</f>
        <v>0</v>
      </c>
      <c r="AO349" s="376">
        <f>+AO350+AO355</f>
        <v>0</v>
      </c>
      <c r="AP349" s="376">
        <f t="shared" si="263"/>
        <v>0</v>
      </c>
      <c r="AQ349" s="376">
        <f>+AQ350+AQ355</f>
        <v>0</v>
      </c>
      <c r="AR349" s="376">
        <f>+AR350+AR355</f>
        <v>0</v>
      </c>
      <c r="AS349" s="376">
        <f t="shared" si="264"/>
        <v>0</v>
      </c>
      <c r="AT349" s="376"/>
      <c r="AU349" s="376"/>
      <c r="AV349" s="376"/>
      <c r="AW349" s="376"/>
      <c r="AX349" s="376"/>
      <c r="AY349" s="376"/>
      <c r="AZ349" s="376"/>
      <c r="BA349" s="376"/>
    </row>
    <row r="350" spans="1:53" ht="24.75" hidden="1">
      <c r="A350" s="255"/>
      <c r="B350" s="73" t="str">
        <f t="shared" si="284"/>
        <v>135500052005214</v>
      </c>
      <c r="C350" s="379">
        <v>2023</v>
      </c>
      <c r="D350" s="379">
        <v>20</v>
      </c>
      <c r="E350" s="379">
        <v>1</v>
      </c>
      <c r="F350" s="379">
        <v>3</v>
      </c>
      <c r="G350" s="379">
        <v>5</v>
      </c>
      <c r="H350" s="379">
        <v>5000</v>
      </c>
      <c r="I350" s="379">
        <v>5200</v>
      </c>
      <c r="J350" s="379">
        <v>521</v>
      </c>
      <c r="K350" s="379"/>
      <c r="L350" s="379">
        <v>4</v>
      </c>
      <c r="M350" s="381" t="s">
        <v>195</v>
      </c>
      <c r="N350" s="382">
        <f>SUM(N351:N354)</f>
        <v>0</v>
      </c>
      <c r="O350" s="382">
        <f>SUM(O351:O354)</f>
        <v>0</v>
      </c>
      <c r="P350" s="382">
        <f t="shared" si="276"/>
        <v>0</v>
      </c>
      <c r="Q350" s="429" t="s">
        <v>45</v>
      </c>
      <c r="R350" s="430"/>
      <c r="S350" s="430"/>
      <c r="T350" s="382">
        <f>SUM(T351:T354)</f>
        <v>0</v>
      </c>
      <c r="U350" s="382">
        <f t="shared" ref="U350:AC350" si="286">SUM(U351:U354)</f>
        <v>0</v>
      </c>
      <c r="V350" s="382">
        <f t="shared" si="286"/>
        <v>0</v>
      </c>
      <c r="W350" s="382">
        <f t="shared" si="286"/>
        <v>0</v>
      </c>
      <c r="X350" s="382">
        <f t="shared" si="286"/>
        <v>0</v>
      </c>
      <c r="Y350" s="382">
        <f t="shared" si="286"/>
        <v>0</v>
      </c>
      <c r="Z350" s="382">
        <f t="shared" si="286"/>
        <v>0</v>
      </c>
      <c r="AA350" s="382">
        <f t="shared" si="286"/>
        <v>0</v>
      </c>
      <c r="AB350" s="382">
        <f t="shared" si="286"/>
        <v>0</v>
      </c>
      <c r="AC350" s="382">
        <f t="shared" si="286"/>
        <v>0</v>
      </c>
      <c r="AD350" s="382">
        <f t="shared" si="259"/>
        <v>0</v>
      </c>
      <c r="AE350" s="382">
        <f>SUM(AE351:AE354)</f>
        <v>0</v>
      </c>
      <c r="AF350" s="382">
        <f>SUM(AF351:AF354)</f>
        <v>0</v>
      </c>
      <c r="AG350" s="382">
        <f t="shared" si="260"/>
        <v>0</v>
      </c>
      <c r="AH350" s="382">
        <f>SUM(AH351:AH354)</f>
        <v>0</v>
      </c>
      <c r="AI350" s="382">
        <f>SUM(AI351:AI354)</f>
        <v>0</v>
      </c>
      <c r="AJ350" s="382">
        <f t="shared" si="261"/>
        <v>0</v>
      </c>
      <c r="AK350" s="382">
        <f>SUM(AK351:AK354)</f>
        <v>0</v>
      </c>
      <c r="AL350" s="382">
        <f>SUM(AL351:AL354)</f>
        <v>0</v>
      </c>
      <c r="AM350" s="382">
        <f t="shared" si="262"/>
        <v>0</v>
      </c>
      <c r="AN350" s="382">
        <f>SUM(AN351:AN354)</f>
        <v>0</v>
      </c>
      <c r="AO350" s="382">
        <f>SUM(AO351:AO354)</f>
        <v>0</v>
      </c>
      <c r="AP350" s="382">
        <f t="shared" si="263"/>
        <v>0</v>
      </c>
      <c r="AQ350" s="382">
        <f>SUM(AQ351:AQ354)</f>
        <v>0</v>
      </c>
      <c r="AR350" s="382">
        <f>SUM(AR351:AR354)</f>
        <v>0</v>
      </c>
      <c r="AS350" s="382">
        <f t="shared" si="264"/>
        <v>0</v>
      </c>
      <c r="AT350" s="382"/>
      <c r="AU350" s="382"/>
      <c r="AV350" s="382"/>
      <c r="AW350" s="382"/>
      <c r="AX350" s="382"/>
      <c r="AY350" s="382"/>
      <c r="AZ350" s="382"/>
      <c r="BA350" s="382"/>
    </row>
    <row r="351" spans="1:53" ht="46.5" hidden="1">
      <c r="A351" s="255"/>
      <c r="B351" s="73" t="str">
        <f t="shared" si="284"/>
        <v>1355000520052114</v>
      </c>
      <c r="C351" s="424">
        <v>2023</v>
      </c>
      <c r="D351" s="385">
        <v>20</v>
      </c>
      <c r="E351" s="385">
        <v>1</v>
      </c>
      <c r="F351" s="385">
        <v>3</v>
      </c>
      <c r="G351" s="385">
        <v>5</v>
      </c>
      <c r="H351" s="424">
        <v>5000</v>
      </c>
      <c r="I351" s="424">
        <v>5200</v>
      </c>
      <c r="J351" s="424">
        <v>521</v>
      </c>
      <c r="K351" s="386">
        <v>1</v>
      </c>
      <c r="L351" s="386">
        <v>4</v>
      </c>
      <c r="M351" s="408" t="s">
        <v>295</v>
      </c>
      <c r="N351" s="388">
        <f>IFERROR(VLOOKUP($B351,[5]OAX!$B$51:$S$1085,13,0),0)</f>
        <v>0</v>
      </c>
      <c r="O351" s="388">
        <f>IFERROR(VLOOKUP($B351,[5]OAX!$B$51:$S$1085,14,0),0)</f>
        <v>0</v>
      </c>
      <c r="P351" s="388">
        <f t="shared" si="276"/>
        <v>0</v>
      </c>
      <c r="Q351" s="409" t="s">
        <v>205</v>
      </c>
      <c r="R351" s="390">
        <f>IFERROR(VLOOKUP($B351,[5]OAX!$B$51:$S$1085,17,0),0)</f>
        <v>0</v>
      </c>
      <c r="S351" s="390">
        <f>IFERROR(VLOOKUP($B351,[5]OAX!$B$51:$S$1085,18,0),0)</f>
        <v>0</v>
      </c>
      <c r="T351" s="388">
        <v>0</v>
      </c>
      <c r="U351" s="388">
        <v>0</v>
      </c>
      <c r="V351" s="388">
        <v>0</v>
      </c>
      <c r="W351" s="388">
        <v>0</v>
      </c>
      <c r="X351" s="388">
        <v>0</v>
      </c>
      <c r="Y351" s="388">
        <v>0</v>
      </c>
      <c r="Z351" s="388">
        <v>0</v>
      </c>
      <c r="AA351" s="388">
        <v>0</v>
      </c>
      <c r="AB351" s="388">
        <f t="shared" ref="AB351:AC354" si="287">N351+T351-X351</f>
        <v>0</v>
      </c>
      <c r="AC351" s="388">
        <f t="shared" si="287"/>
        <v>0</v>
      </c>
      <c r="AD351" s="388">
        <f t="shared" si="259"/>
        <v>0</v>
      </c>
      <c r="AE351" s="388">
        <v>0</v>
      </c>
      <c r="AF351" s="388">
        <v>0</v>
      </c>
      <c r="AG351" s="388">
        <f t="shared" si="260"/>
        <v>0</v>
      </c>
      <c r="AH351" s="388">
        <v>0</v>
      </c>
      <c r="AI351" s="388">
        <v>0</v>
      </c>
      <c r="AJ351" s="388">
        <f t="shared" si="261"/>
        <v>0</v>
      </c>
      <c r="AK351" s="388">
        <v>0</v>
      </c>
      <c r="AL351" s="388">
        <v>0</v>
      </c>
      <c r="AM351" s="388">
        <f t="shared" si="262"/>
        <v>0</v>
      </c>
      <c r="AN351" s="388">
        <v>0</v>
      </c>
      <c r="AO351" s="388">
        <v>0</v>
      </c>
      <c r="AP351" s="388">
        <f t="shared" si="263"/>
        <v>0</v>
      </c>
      <c r="AQ351" s="388">
        <f t="shared" ref="AQ351:AR354" si="288">AB351-AE351--AH351-AK351-AN351</f>
        <v>0</v>
      </c>
      <c r="AR351" s="388">
        <f t="shared" si="288"/>
        <v>0</v>
      </c>
      <c r="AS351" s="388">
        <f t="shared" si="264"/>
        <v>0</v>
      </c>
      <c r="AT351" s="388">
        <f t="shared" ref="AT351:AU354" si="289">R351+V351-Z351</f>
        <v>0</v>
      </c>
      <c r="AU351" s="388">
        <f t="shared" si="289"/>
        <v>0</v>
      </c>
      <c r="AV351" s="388">
        <v>0</v>
      </c>
      <c r="AW351" s="388">
        <v>0</v>
      </c>
      <c r="AX351" s="388">
        <v>0</v>
      </c>
      <c r="AY351" s="388">
        <v>0</v>
      </c>
      <c r="AZ351" s="388">
        <f t="shared" si="265"/>
        <v>0</v>
      </c>
      <c r="BA351" s="388">
        <f t="shared" si="265"/>
        <v>0</v>
      </c>
    </row>
    <row r="352" spans="1:53" ht="46.5" hidden="1">
      <c r="A352" s="255"/>
      <c r="B352" s="73" t="str">
        <f t="shared" si="284"/>
        <v>1355000520052124</v>
      </c>
      <c r="C352" s="424">
        <v>2023</v>
      </c>
      <c r="D352" s="385">
        <v>20</v>
      </c>
      <c r="E352" s="385">
        <v>1</v>
      </c>
      <c r="F352" s="385">
        <v>3</v>
      </c>
      <c r="G352" s="385">
        <v>5</v>
      </c>
      <c r="H352" s="424">
        <v>5000</v>
      </c>
      <c r="I352" s="424">
        <v>5200</v>
      </c>
      <c r="J352" s="424">
        <v>521</v>
      </c>
      <c r="K352" s="386">
        <v>2</v>
      </c>
      <c r="L352" s="386">
        <v>4</v>
      </c>
      <c r="M352" s="408" t="s">
        <v>296</v>
      </c>
      <c r="N352" s="388">
        <f>IFERROR(VLOOKUP($B352,[5]OAX!$B$51:$S$1085,13,0),0)</f>
        <v>0</v>
      </c>
      <c r="O352" s="388">
        <f>IFERROR(VLOOKUP($B352,[5]OAX!$B$51:$S$1085,14,0),0)</f>
        <v>0</v>
      </c>
      <c r="P352" s="388">
        <f t="shared" si="276"/>
        <v>0</v>
      </c>
      <c r="Q352" s="409" t="s">
        <v>205</v>
      </c>
      <c r="R352" s="390">
        <f>IFERROR(VLOOKUP($B352,[5]OAX!$B$51:$S$1085,17,0),0)</f>
        <v>0</v>
      </c>
      <c r="S352" s="390">
        <f>IFERROR(VLOOKUP($B352,[5]OAX!$B$51:$S$1085,18,0),0)</f>
        <v>0</v>
      </c>
      <c r="T352" s="388">
        <v>0</v>
      </c>
      <c r="U352" s="388">
        <v>0</v>
      </c>
      <c r="V352" s="388">
        <v>0</v>
      </c>
      <c r="W352" s="388">
        <v>0</v>
      </c>
      <c r="X352" s="388">
        <v>0</v>
      </c>
      <c r="Y352" s="388">
        <v>0</v>
      </c>
      <c r="Z352" s="388">
        <v>0</v>
      </c>
      <c r="AA352" s="388">
        <v>0</v>
      </c>
      <c r="AB352" s="388">
        <f t="shared" si="287"/>
        <v>0</v>
      </c>
      <c r="AC352" s="388">
        <f t="shared" si="287"/>
        <v>0</v>
      </c>
      <c r="AD352" s="388">
        <f t="shared" si="259"/>
        <v>0</v>
      </c>
      <c r="AE352" s="388">
        <v>0</v>
      </c>
      <c r="AF352" s="388">
        <v>0</v>
      </c>
      <c r="AG352" s="388">
        <f t="shared" si="260"/>
        <v>0</v>
      </c>
      <c r="AH352" s="388">
        <v>0</v>
      </c>
      <c r="AI352" s="388">
        <v>0</v>
      </c>
      <c r="AJ352" s="388">
        <f t="shared" si="261"/>
        <v>0</v>
      </c>
      <c r="AK352" s="388">
        <v>0</v>
      </c>
      <c r="AL352" s="388">
        <v>0</v>
      </c>
      <c r="AM352" s="388">
        <f t="shared" si="262"/>
        <v>0</v>
      </c>
      <c r="AN352" s="388">
        <v>0</v>
      </c>
      <c r="AO352" s="388">
        <v>0</v>
      </c>
      <c r="AP352" s="388">
        <f t="shared" si="263"/>
        <v>0</v>
      </c>
      <c r="AQ352" s="388">
        <f t="shared" si="288"/>
        <v>0</v>
      </c>
      <c r="AR352" s="388">
        <f t="shared" si="288"/>
        <v>0</v>
      </c>
      <c r="AS352" s="388">
        <f t="shared" si="264"/>
        <v>0</v>
      </c>
      <c r="AT352" s="388">
        <f t="shared" si="289"/>
        <v>0</v>
      </c>
      <c r="AU352" s="388">
        <f t="shared" si="289"/>
        <v>0</v>
      </c>
      <c r="AV352" s="388">
        <v>0</v>
      </c>
      <c r="AW352" s="388">
        <v>0</v>
      </c>
      <c r="AX352" s="388">
        <v>0</v>
      </c>
      <c r="AY352" s="388">
        <v>0</v>
      </c>
      <c r="AZ352" s="388">
        <f t="shared" si="265"/>
        <v>0</v>
      </c>
      <c r="BA352" s="388">
        <f t="shared" si="265"/>
        <v>0</v>
      </c>
    </row>
    <row r="353" spans="1:53" ht="46.5" hidden="1">
      <c r="A353" s="255"/>
      <c r="B353" s="73" t="str">
        <f t="shared" si="284"/>
        <v>1355000520052134</v>
      </c>
      <c r="C353" s="424">
        <v>2023</v>
      </c>
      <c r="D353" s="385">
        <v>20</v>
      </c>
      <c r="E353" s="385">
        <v>1</v>
      </c>
      <c r="F353" s="385">
        <v>3</v>
      </c>
      <c r="G353" s="385">
        <v>5</v>
      </c>
      <c r="H353" s="424">
        <v>5000</v>
      </c>
      <c r="I353" s="424">
        <v>5200</v>
      </c>
      <c r="J353" s="424">
        <v>521</v>
      </c>
      <c r="K353" s="386">
        <v>3</v>
      </c>
      <c r="L353" s="386">
        <v>4</v>
      </c>
      <c r="M353" s="408" t="s">
        <v>297</v>
      </c>
      <c r="N353" s="388">
        <f>IFERROR(VLOOKUP($B353,[5]OAX!$B$51:$S$1085,13,0),0)</f>
        <v>0</v>
      </c>
      <c r="O353" s="388">
        <f>IFERROR(VLOOKUP($B353,[5]OAX!$B$51:$S$1085,14,0),0)</f>
        <v>0</v>
      </c>
      <c r="P353" s="388">
        <f t="shared" si="276"/>
        <v>0</v>
      </c>
      <c r="Q353" s="409" t="s">
        <v>205</v>
      </c>
      <c r="R353" s="390">
        <f>IFERROR(VLOOKUP($B353,[5]OAX!$B$51:$S$1085,17,0),0)</f>
        <v>0</v>
      </c>
      <c r="S353" s="390">
        <f>IFERROR(VLOOKUP($B353,[5]OAX!$B$51:$S$1085,18,0),0)</f>
        <v>0</v>
      </c>
      <c r="T353" s="388">
        <v>0</v>
      </c>
      <c r="U353" s="388">
        <v>0</v>
      </c>
      <c r="V353" s="388">
        <v>0</v>
      </c>
      <c r="W353" s="388">
        <v>0</v>
      </c>
      <c r="X353" s="388">
        <v>0</v>
      </c>
      <c r="Y353" s="388">
        <v>0</v>
      </c>
      <c r="Z353" s="388">
        <v>0</v>
      </c>
      <c r="AA353" s="388">
        <v>0</v>
      </c>
      <c r="AB353" s="388">
        <f t="shared" si="287"/>
        <v>0</v>
      </c>
      <c r="AC353" s="388">
        <f t="shared" si="287"/>
        <v>0</v>
      </c>
      <c r="AD353" s="388">
        <f t="shared" si="259"/>
        <v>0</v>
      </c>
      <c r="AE353" s="388">
        <v>0</v>
      </c>
      <c r="AF353" s="388">
        <v>0</v>
      </c>
      <c r="AG353" s="388">
        <f t="shared" si="260"/>
        <v>0</v>
      </c>
      <c r="AH353" s="388">
        <v>0</v>
      </c>
      <c r="AI353" s="388">
        <v>0</v>
      </c>
      <c r="AJ353" s="388">
        <f t="shared" si="261"/>
        <v>0</v>
      </c>
      <c r="AK353" s="388">
        <v>0</v>
      </c>
      <c r="AL353" s="388">
        <v>0</v>
      </c>
      <c r="AM353" s="388">
        <f t="shared" si="262"/>
        <v>0</v>
      </c>
      <c r="AN353" s="388">
        <v>0</v>
      </c>
      <c r="AO353" s="388">
        <v>0</v>
      </c>
      <c r="AP353" s="388">
        <f t="shared" si="263"/>
        <v>0</v>
      </c>
      <c r="AQ353" s="388">
        <f t="shared" si="288"/>
        <v>0</v>
      </c>
      <c r="AR353" s="388">
        <f t="shared" si="288"/>
        <v>0</v>
      </c>
      <c r="AS353" s="388">
        <f t="shared" si="264"/>
        <v>0</v>
      </c>
      <c r="AT353" s="388">
        <f t="shared" si="289"/>
        <v>0</v>
      </c>
      <c r="AU353" s="388">
        <f t="shared" si="289"/>
        <v>0</v>
      </c>
      <c r="AV353" s="388">
        <v>0</v>
      </c>
      <c r="AW353" s="388">
        <v>0</v>
      </c>
      <c r="AX353" s="388">
        <v>0</v>
      </c>
      <c r="AY353" s="388">
        <v>0</v>
      </c>
      <c r="AZ353" s="388">
        <f t="shared" si="265"/>
        <v>0</v>
      </c>
      <c r="BA353" s="388">
        <f t="shared" si="265"/>
        <v>0</v>
      </c>
    </row>
    <row r="354" spans="1:53" ht="46.5" hidden="1">
      <c r="A354" s="255"/>
      <c r="B354" s="73" t="str">
        <f t="shared" si="284"/>
        <v>1355000520052144</v>
      </c>
      <c r="C354" s="424">
        <v>2023</v>
      </c>
      <c r="D354" s="385">
        <v>20</v>
      </c>
      <c r="E354" s="385">
        <v>1</v>
      </c>
      <c r="F354" s="385">
        <v>3</v>
      </c>
      <c r="G354" s="385">
        <v>5</v>
      </c>
      <c r="H354" s="424">
        <v>5000</v>
      </c>
      <c r="I354" s="424">
        <v>5200</v>
      </c>
      <c r="J354" s="424">
        <v>521</v>
      </c>
      <c r="K354" s="386">
        <v>4</v>
      </c>
      <c r="L354" s="386">
        <v>4</v>
      </c>
      <c r="M354" s="408" t="s">
        <v>298</v>
      </c>
      <c r="N354" s="388">
        <f>IFERROR(VLOOKUP($B354,[5]OAX!$B$51:$S$1085,13,0),0)</f>
        <v>0</v>
      </c>
      <c r="O354" s="388">
        <f>IFERROR(VLOOKUP($B354,[5]OAX!$B$51:$S$1085,14,0),0)</f>
        <v>0</v>
      </c>
      <c r="P354" s="388">
        <f t="shared" si="276"/>
        <v>0</v>
      </c>
      <c r="Q354" s="409" t="s">
        <v>205</v>
      </c>
      <c r="R354" s="390">
        <f>IFERROR(VLOOKUP($B354,[5]OAX!$B$51:$S$1085,17,0),0)</f>
        <v>0</v>
      </c>
      <c r="S354" s="390">
        <f>IFERROR(VLOOKUP($B354,[5]OAX!$B$51:$S$1085,18,0),0)</f>
        <v>0</v>
      </c>
      <c r="T354" s="388">
        <v>0</v>
      </c>
      <c r="U354" s="388">
        <v>0</v>
      </c>
      <c r="V354" s="388">
        <v>0</v>
      </c>
      <c r="W354" s="388">
        <v>0</v>
      </c>
      <c r="X354" s="388">
        <v>0</v>
      </c>
      <c r="Y354" s="388">
        <v>0</v>
      </c>
      <c r="Z354" s="388">
        <v>0</v>
      </c>
      <c r="AA354" s="388">
        <v>0</v>
      </c>
      <c r="AB354" s="388">
        <f t="shared" si="287"/>
        <v>0</v>
      </c>
      <c r="AC354" s="388">
        <f t="shared" si="287"/>
        <v>0</v>
      </c>
      <c r="AD354" s="388">
        <f t="shared" si="259"/>
        <v>0</v>
      </c>
      <c r="AE354" s="388">
        <v>0</v>
      </c>
      <c r="AF354" s="388">
        <v>0</v>
      </c>
      <c r="AG354" s="388">
        <f t="shared" si="260"/>
        <v>0</v>
      </c>
      <c r="AH354" s="388">
        <v>0</v>
      </c>
      <c r="AI354" s="388">
        <v>0</v>
      </c>
      <c r="AJ354" s="388">
        <f t="shared" si="261"/>
        <v>0</v>
      </c>
      <c r="AK354" s="388">
        <v>0</v>
      </c>
      <c r="AL354" s="388">
        <v>0</v>
      </c>
      <c r="AM354" s="388">
        <f t="shared" si="262"/>
        <v>0</v>
      </c>
      <c r="AN354" s="388">
        <v>0</v>
      </c>
      <c r="AO354" s="388">
        <v>0</v>
      </c>
      <c r="AP354" s="388">
        <f t="shared" si="263"/>
        <v>0</v>
      </c>
      <c r="AQ354" s="388">
        <f t="shared" si="288"/>
        <v>0</v>
      </c>
      <c r="AR354" s="388">
        <f t="shared" si="288"/>
        <v>0</v>
      </c>
      <c r="AS354" s="388">
        <f t="shared" si="264"/>
        <v>0</v>
      </c>
      <c r="AT354" s="388">
        <f t="shared" si="289"/>
        <v>0</v>
      </c>
      <c r="AU354" s="388">
        <f t="shared" si="289"/>
        <v>0</v>
      </c>
      <c r="AV354" s="388">
        <v>0</v>
      </c>
      <c r="AW354" s="388">
        <v>0</v>
      </c>
      <c r="AX354" s="388">
        <v>0</v>
      </c>
      <c r="AY354" s="388">
        <v>0</v>
      </c>
      <c r="AZ354" s="388">
        <f t="shared" si="265"/>
        <v>0</v>
      </c>
      <c r="BA354" s="388">
        <f t="shared" si="265"/>
        <v>0</v>
      </c>
    </row>
    <row r="355" spans="1:53" ht="24.75" hidden="1">
      <c r="A355" s="255"/>
      <c r="B355" s="73" t="str">
        <f t="shared" si="284"/>
        <v>135500052005234</v>
      </c>
      <c r="C355" s="379">
        <v>2023</v>
      </c>
      <c r="D355" s="379">
        <v>20</v>
      </c>
      <c r="E355" s="379">
        <v>1</v>
      </c>
      <c r="F355" s="379">
        <v>3</v>
      </c>
      <c r="G355" s="379">
        <v>5</v>
      </c>
      <c r="H355" s="379">
        <v>5000</v>
      </c>
      <c r="I355" s="379">
        <v>5200</v>
      </c>
      <c r="J355" s="379">
        <v>523</v>
      </c>
      <c r="K355" s="379"/>
      <c r="L355" s="379">
        <v>4</v>
      </c>
      <c r="M355" s="381" t="s">
        <v>134</v>
      </c>
      <c r="N355" s="382">
        <f>SUM(N356:N359)</f>
        <v>0</v>
      </c>
      <c r="O355" s="382">
        <f>SUM(O356:O359)</f>
        <v>0</v>
      </c>
      <c r="P355" s="382">
        <f t="shared" si="276"/>
        <v>0</v>
      </c>
      <c r="Q355" s="429" t="s">
        <v>45</v>
      </c>
      <c r="R355" s="430"/>
      <c r="S355" s="430"/>
      <c r="T355" s="382">
        <f>SUM(T356:T359)</f>
        <v>0</v>
      </c>
      <c r="U355" s="382">
        <f t="shared" ref="U355:AC355" si="290">SUM(U356:U359)</f>
        <v>0</v>
      </c>
      <c r="V355" s="382">
        <f t="shared" si="290"/>
        <v>0</v>
      </c>
      <c r="W355" s="382">
        <f t="shared" si="290"/>
        <v>0</v>
      </c>
      <c r="X355" s="382">
        <f t="shared" si="290"/>
        <v>0</v>
      </c>
      <c r="Y355" s="382">
        <f t="shared" si="290"/>
        <v>0</v>
      </c>
      <c r="Z355" s="382">
        <f t="shared" si="290"/>
        <v>0</v>
      </c>
      <c r="AA355" s="382">
        <f t="shared" si="290"/>
        <v>0</v>
      </c>
      <c r="AB355" s="382">
        <f t="shared" si="290"/>
        <v>0</v>
      </c>
      <c r="AC355" s="382">
        <f t="shared" si="290"/>
        <v>0</v>
      </c>
      <c r="AD355" s="382">
        <f t="shared" si="259"/>
        <v>0</v>
      </c>
      <c r="AE355" s="382">
        <f>SUM(AE356:AE359)</f>
        <v>0</v>
      </c>
      <c r="AF355" s="382">
        <f>SUM(AF356:AF359)</f>
        <v>0</v>
      </c>
      <c r="AG355" s="382">
        <f t="shared" si="260"/>
        <v>0</v>
      </c>
      <c r="AH355" s="382">
        <f>SUM(AH356:AH359)</f>
        <v>0</v>
      </c>
      <c r="AI355" s="382">
        <f>SUM(AI356:AI359)</f>
        <v>0</v>
      </c>
      <c r="AJ355" s="382">
        <f t="shared" si="261"/>
        <v>0</v>
      </c>
      <c r="AK355" s="382">
        <f>SUM(AK356:AK359)</f>
        <v>0</v>
      </c>
      <c r="AL355" s="382">
        <f>SUM(AL356:AL359)</f>
        <v>0</v>
      </c>
      <c r="AM355" s="382">
        <f t="shared" si="262"/>
        <v>0</v>
      </c>
      <c r="AN355" s="382">
        <f>SUM(AN356:AN359)</f>
        <v>0</v>
      </c>
      <c r="AO355" s="382">
        <f>SUM(AO356:AO359)</f>
        <v>0</v>
      </c>
      <c r="AP355" s="382">
        <f t="shared" si="263"/>
        <v>0</v>
      </c>
      <c r="AQ355" s="382">
        <f>SUM(AQ356:AQ359)</f>
        <v>0</v>
      </c>
      <c r="AR355" s="382">
        <f>SUM(AR356:AR359)</f>
        <v>0</v>
      </c>
      <c r="AS355" s="382">
        <f t="shared" si="264"/>
        <v>0</v>
      </c>
      <c r="AT355" s="382"/>
      <c r="AU355" s="382"/>
      <c r="AV355" s="382"/>
      <c r="AW355" s="382"/>
      <c r="AX355" s="382"/>
      <c r="AY355" s="382"/>
      <c r="AZ355" s="382"/>
      <c r="BA355" s="382"/>
    </row>
    <row r="356" spans="1:53" ht="24.75" hidden="1">
      <c r="A356" s="255"/>
      <c r="B356" s="73" t="str">
        <f t="shared" si="284"/>
        <v>1355000520052314</v>
      </c>
      <c r="C356" s="424">
        <v>2023</v>
      </c>
      <c r="D356" s="385">
        <v>20</v>
      </c>
      <c r="E356" s="385">
        <v>1</v>
      </c>
      <c r="F356" s="385">
        <v>3</v>
      </c>
      <c r="G356" s="385">
        <v>5</v>
      </c>
      <c r="H356" s="424">
        <v>5000</v>
      </c>
      <c r="I356" s="424">
        <v>5200</v>
      </c>
      <c r="J356" s="424">
        <v>523</v>
      </c>
      <c r="K356" s="386">
        <v>1</v>
      </c>
      <c r="L356" s="386">
        <v>4</v>
      </c>
      <c r="M356" s="408" t="s">
        <v>299</v>
      </c>
      <c r="N356" s="388">
        <f>IFERROR(VLOOKUP($B356,[5]OAX!$B$51:$S$1085,13,0),0)</f>
        <v>0</v>
      </c>
      <c r="O356" s="388">
        <f>IFERROR(VLOOKUP($B356,[5]OAX!$B$51:$S$1085,14,0),0)</f>
        <v>0</v>
      </c>
      <c r="P356" s="388">
        <f t="shared" si="276"/>
        <v>0</v>
      </c>
      <c r="Q356" s="409" t="s">
        <v>59</v>
      </c>
      <c r="R356" s="390">
        <f>IFERROR(VLOOKUP($B356,[5]OAX!$B$51:$S$1085,17,0),0)</f>
        <v>0</v>
      </c>
      <c r="S356" s="390">
        <f>IFERROR(VLOOKUP($B356,[5]OAX!$B$51:$S$1085,18,0),0)</f>
        <v>0</v>
      </c>
      <c r="T356" s="388">
        <v>0</v>
      </c>
      <c r="U356" s="388">
        <v>0</v>
      </c>
      <c r="V356" s="388">
        <v>0</v>
      </c>
      <c r="W356" s="388">
        <v>0</v>
      </c>
      <c r="X356" s="388">
        <v>0</v>
      </c>
      <c r="Y356" s="388">
        <v>0</v>
      </c>
      <c r="Z356" s="388">
        <v>0</v>
      </c>
      <c r="AA356" s="388">
        <v>0</v>
      </c>
      <c r="AB356" s="388">
        <f t="shared" ref="AB356:AC359" si="291">N356+T356-X356</f>
        <v>0</v>
      </c>
      <c r="AC356" s="388">
        <f t="shared" si="291"/>
        <v>0</v>
      </c>
      <c r="AD356" s="388">
        <f t="shared" si="259"/>
        <v>0</v>
      </c>
      <c r="AE356" s="388">
        <v>0</v>
      </c>
      <c r="AF356" s="388">
        <v>0</v>
      </c>
      <c r="AG356" s="388">
        <f t="shared" si="260"/>
        <v>0</v>
      </c>
      <c r="AH356" s="388">
        <v>0</v>
      </c>
      <c r="AI356" s="388">
        <v>0</v>
      </c>
      <c r="AJ356" s="388">
        <f t="shared" si="261"/>
        <v>0</v>
      </c>
      <c r="AK356" s="388">
        <v>0</v>
      </c>
      <c r="AL356" s="388">
        <v>0</v>
      </c>
      <c r="AM356" s="388">
        <f t="shared" si="262"/>
        <v>0</v>
      </c>
      <c r="AN356" s="388">
        <v>0</v>
      </c>
      <c r="AO356" s="388">
        <v>0</v>
      </c>
      <c r="AP356" s="388">
        <f t="shared" si="263"/>
        <v>0</v>
      </c>
      <c r="AQ356" s="388">
        <f t="shared" ref="AQ356:AR359" si="292">AB356-AE356--AH356-AK356-AN356</f>
        <v>0</v>
      </c>
      <c r="AR356" s="388">
        <f t="shared" si="292"/>
        <v>0</v>
      </c>
      <c r="AS356" s="388">
        <f t="shared" si="264"/>
        <v>0</v>
      </c>
      <c r="AT356" s="388">
        <f t="shared" ref="AT356:AU359" si="293">R356+V356-Z356</f>
        <v>0</v>
      </c>
      <c r="AU356" s="388">
        <f t="shared" si="293"/>
        <v>0</v>
      </c>
      <c r="AV356" s="388">
        <v>0</v>
      </c>
      <c r="AW356" s="388">
        <v>0</v>
      </c>
      <c r="AX356" s="388">
        <v>0</v>
      </c>
      <c r="AY356" s="388">
        <v>0</v>
      </c>
      <c r="AZ356" s="388">
        <f t="shared" si="265"/>
        <v>0</v>
      </c>
      <c r="BA356" s="388">
        <f t="shared" si="265"/>
        <v>0</v>
      </c>
    </row>
    <row r="357" spans="1:53" ht="24.75" hidden="1">
      <c r="A357" s="255"/>
      <c r="B357" s="73" t="str">
        <f t="shared" si="284"/>
        <v>1355000520052324</v>
      </c>
      <c r="C357" s="424">
        <v>2023</v>
      </c>
      <c r="D357" s="385">
        <v>20</v>
      </c>
      <c r="E357" s="385">
        <v>1</v>
      </c>
      <c r="F357" s="385">
        <v>3</v>
      </c>
      <c r="G357" s="385">
        <v>5</v>
      </c>
      <c r="H357" s="424">
        <v>5000</v>
      </c>
      <c r="I357" s="424">
        <v>5200</v>
      </c>
      <c r="J357" s="424">
        <v>523</v>
      </c>
      <c r="K357" s="386">
        <v>2</v>
      </c>
      <c r="L357" s="386">
        <v>4</v>
      </c>
      <c r="M357" s="408" t="s">
        <v>201</v>
      </c>
      <c r="N357" s="388">
        <f>IFERROR(VLOOKUP($B357,[5]OAX!$B$51:$S$1085,13,0),0)</f>
        <v>0</v>
      </c>
      <c r="O357" s="388">
        <f>IFERROR(VLOOKUP($B357,[5]OAX!$B$51:$S$1085,14,0),0)</f>
        <v>0</v>
      </c>
      <c r="P357" s="388">
        <f t="shared" si="276"/>
        <v>0</v>
      </c>
      <c r="Q357" s="409" t="s">
        <v>59</v>
      </c>
      <c r="R357" s="390">
        <f>IFERROR(VLOOKUP($B357,[5]OAX!$B$51:$S$1085,17,0),0)</f>
        <v>0</v>
      </c>
      <c r="S357" s="390">
        <f>IFERROR(VLOOKUP($B357,[5]OAX!$B$51:$S$1085,18,0),0)</f>
        <v>0</v>
      </c>
      <c r="T357" s="388">
        <v>0</v>
      </c>
      <c r="U357" s="388">
        <v>0</v>
      </c>
      <c r="V357" s="388">
        <v>0</v>
      </c>
      <c r="W357" s="388">
        <v>0</v>
      </c>
      <c r="X357" s="388">
        <v>0</v>
      </c>
      <c r="Y357" s="388">
        <v>0</v>
      </c>
      <c r="Z357" s="388">
        <v>0</v>
      </c>
      <c r="AA357" s="388">
        <v>0</v>
      </c>
      <c r="AB357" s="388">
        <f t="shared" si="291"/>
        <v>0</v>
      </c>
      <c r="AC357" s="388">
        <f t="shared" si="291"/>
        <v>0</v>
      </c>
      <c r="AD357" s="388">
        <f t="shared" si="259"/>
        <v>0</v>
      </c>
      <c r="AE357" s="388">
        <v>0</v>
      </c>
      <c r="AF357" s="388">
        <v>0</v>
      </c>
      <c r="AG357" s="388">
        <f t="shared" si="260"/>
        <v>0</v>
      </c>
      <c r="AH357" s="388">
        <v>0</v>
      </c>
      <c r="AI357" s="388">
        <v>0</v>
      </c>
      <c r="AJ357" s="388">
        <f t="shared" si="261"/>
        <v>0</v>
      </c>
      <c r="AK357" s="388">
        <v>0</v>
      </c>
      <c r="AL357" s="388">
        <v>0</v>
      </c>
      <c r="AM357" s="388">
        <f t="shared" si="262"/>
        <v>0</v>
      </c>
      <c r="AN357" s="388">
        <v>0</v>
      </c>
      <c r="AO357" s="388">
        <v>0</v>
      </c>
      <c r="AP357" s="388">
        <f t="shared" si="263"/>
        <v>0</v>
      </c>
      <c r="AQ357" s="388">
        <f t="shared" si="292"/>
        <v>0</v>
      </c>
      <c r="AR357" s="388">
        <f t="shared" si="292"/>
        <v>0</v>
      </c>
      <c r="AS357" s="388">
        <f t="shared" si="264"/>
        <v>0</v>
      </c>
      <c r="AT357" s="388">
        <f t="shared" si="293"/>
        <v>0</v>
      </c>
      <c r="AU357" s="388">
        <f t="shared" si="293"/>
        <v>0</v>
      </c>
      <c r="AV357" s="388">
        <v>0</v>
      </c>
      <c r="AW357" s="388">
        <v>0</v>
      </c>
      <c r="AX357" s="388">
        <v>0</v>
      </c>
      <c r="AY357" s="388">
        <v>0</v>
      </c>
      <c r="AZ357" s="388">
        <f t="shared" si="265"/>
        <v>0</v>
      </c>
      <c r="BA357" s="388">
        <f t="shared" si="265"/>
        <v>0</v>
      </c>
    </row>
    <row r="358" spans="1:53" ht="24.75" hidden="1">
      <c r="A358" s="255"/>
      <c r="B358" s="73" t="str">
        <f t="shared" si="284"/>
        <v>1355000520052334</v>
      </c>
      <c r="C358" s="424">
        <v>2023</v>
      </c>
      <c r="D358" s="385">
        <v>20</v>
      </c>
      <c r="E358" s="385">
        <v>1</v>
      </c>
      <c r="F358" s="385">
        <v>3</v>
      </c>
      <c r="G358" s="385">
        <v>5</v>
      </c>
      <c r="H358" s="424">
        <v>5000</v>
      </c>
      <c r="I358" s="424">
        <v>5200</v>
      </c>
      <c r="J358" s="424">
        <v>523</v>
      </c>
      <c r="K358" s="386">
        <v>3</v>
      </c>
      <c r="L358" s="386">
        <v>4</v>
      </c>
      <c r="M358" s="408" t="s">
        <v>268</v>
      </c>
      <c r="N358" s="388">
        <f>IFERROR(VLOOKUP($B358,[5]OAX!$B$51:$S$1085,13,0),0)</f>
        <v>0</v>
      </c>
      <c r="O358" s="388">
        <f>IFERROR(VLOOKUP($B358,[5]OAX!$B$51:$S$1085,14,0),0)</f>
        <v>0</v>
      </c>
      <c r="P358" s="388">
        <f t="shared" si="276"/>
        <v>0</v>
      </c>
      <c r="Q358" s="409" t="s">
        <v>59</v>
      </c>
      <c r="R358" s="390">
        <f>IFERROR(VLOOKUP($B358,[5]OAX!$B$51:$S$1085,17,0),0)</f>
        <v>0</v>
      </c>
      <c r="S358" s="390">
        <f>IFERROR(VLOOKUP($B358,[5]OAX!$B$51:$S$1085,18,0),0)</f>
        <v>0</v>
      </c>
      <c r="T358" s="388">
        <v>0</v>
      </c>
      <c r="U358" s="388">
        <v>0</v>
      </c>
      <c r="V358" s="388">
        <v>0</v>
      </c>
      <c r="W358" s="388">
        <v>0</v>
      </c>
      <c r="X358" s="388">
        <v>0</v>
      </c>
      <c r="Y358" s="388">
        <v>0</v>
      </c>
      <c r="Z358" s="388">
        <v>0</v>
      </c>
      <c r="AA358" s="388">
        <v>0</v>
      </c>
      <c r="AB358" s="388">
        <f t="shared" si="291"/>
        <v>0</v>
      </c>
      <c r="AC358" s="388">
        <f t="shared" si="291"/>
        <v>0</v>
      </c>
      <c r="AD358" s="388">
        <f t="shared" si="259"/>
        <v>0</v>
      </c>
      <c r="AE358" s="388">
        <v>0</v>
      </c>
      <c r="AF358" s="388">
        <v>0</v>
      </c>
      <c r="AG358" s="388">
        <f t="shared" si="260"/>
        <v>0</v>
      </c>
      <c r="AH358" s="388">
        <v>0</v>
      </c>
      <c r="AI358" s="388">
        <v>0</v>
      </c>
      <c r="AJ358" s="388">
        <f t="shared" si="261"/>
        <v>0</v>
      </c>
      <c r="AK358" s="388">
        <v>0</v>
      </c>
      <c r="AL358" s="388">
        <v>0</v>
      </c>
      <c r="AM358" s="388">
        <f t="shared" si="262"/>
        <v>0</v>
      </c>
      <c r="AN358" s="388">
        <v>0</v>
      </c>
      <c r="AO358" s="388">
        <v>0</v>
      </c>
      <c r="AP358" s="388">
        <f t="shared" si="263"/>
        <v>0</v>
      </c>
      <c r="AQ358" s="388">
        <f t="shared" si="292"/>
        <v>0</v>
      </c>
      <c r="AR358" s="388">
        <f t="shared" si="292"/>
        <v>0</v>
      </c>
      <c r="AS358" s="388">
        <f t="shared" si="264"/>
        <v>0</v>
      </c>
      <c r="AT358" s="388">
        <f t="shared" si="293"/>
        <v>0</v>
      </c>
      <c r="AU358" s="388">
        <f t="shared" si="293"/>
        <v>0</v>
      </c>
      <c r="AV358" s="388">
        <v>0</v>
      </c>
      <c r="AW358" s="388">
        <v>0</v>
      </c>
      <c r="AX358" s="388">
        <v>0</v>
      </c>
      <c r="AY358" s="388">
        <v>0</v>
      </c>
      <c r="AZ358" s="388">
        <f t="shared" si="265"/>
        <v>0</v>
      </c>
      <c r="BA358" s="388">
        <f t="shared" si="265"/>
        <v>0</v>
      </c>
    </row>
    <row r="359" spans="1:53" ht="24.75" hidden="1">
      <c r="A359" s="255"/>
      <c r="B359" s="73" t="str">
        <f t="shared" si="284"/>
        <v>1355000520052344</v>
      </c>
      <c r="C359" s="424">
        <v>2023</v>
      </c>
      <c r="D359" s="385">
        <v>20</v>
      </c>
      <c r="E359" s="385">
        <v>1</v>
      </c>
      <c r="F359" s="385">
        <v>3</v>
      </c>
      <c r="G359" s="385">
        <v>5</v>
      </c>
      <c r="H359" s="424">
        <v>5000</v>
      </c>
      <c r="I359" s="424">
        <v>5200</v>
      </c>
      <c r="J359" s="424">
        <v>523</v>
      </c>
      <c r="K359" s="386">
        <v>4</v>
      </c>
      <c r="L359" s="386">
        <v>4</v>
      </c>
      <c r="M359" s="408" t="s">
        <v>300</v>
      </c>
      <c r="N359" s="388">
        <f>IFERROR(VLOOKUP($B359,[5]OAX!$B$51:$S$1085,13,0),0)</f>
        <v>0</v>
      </c>
      <c r="O359" s="388">
        <f>IFERROR(VLOOKUP($B359,[5]OAX!$B$51:$S$1085,14,0),0)</f>
        <v>0</v>
      </c>
      <c r="P359" s="388">
        <f t="shared" si="276"/>
        <v>0</v>
      </c>
      <c r="Q359" s="409" t="s">
        <v>59</v>
      </c>
      <c r="R359" s="390">
        <f>IFERROR(VLOOKUP($B359,[5]OAX!$B$51:$S$1085,17,0),0)</f>
        <v>0</v>
      </c>
      <c r="S359" s="390">
        <f>IFERROR(VLOOKUP($B359,[5]OAX!$B$51:$S$1085,18,0),0)</f>
        <v>0</v>
      </c>
      <c r="T359" s="388">
        <v>0</v>
      </c>
      <c r="U359" s="388">
        <v>0</v>
      </c>
      <c r="V359" s="388">
        <v>0</v>
      </c>
      <c r="W359" s="388">
        <v>0</v>
      </c>
      <c r="X359" s="388">
        <v>0</v>
      </c>
      <c r="Y359" s="388">
        <v>0</v>
      </c>
      <c r="Z359" s="388">
        <v>0</v>
      </c>
      <c r="AA359" s="388">
        <v>0</v>
      </c>
      <c r="AB359" s="388">
        <f t="shared" si="291"/>
        <v>0</v>
      </c>
      <c r="AC359" s="388">
        <f t="shared" si="291"/>
        <v>0</v>
      </c>
      <c r="AD359" s="388">
        <f t="shared" si="259"/>
        <v>0</v>
      </c>
      <c r="AE359" s="388">
        <v>0</v>
      </c>
      <c r="AF359" s="388">
        <v>0</v>
      </c>
      <c r="AG359" s="388">
        <f t="shared" si="260"/>
        <v>0</v>
      </c>
      <c r="AH359" s="388">
        <v>0</v>
      </c>
      <c r="AI359" s="388">
        <v>0</v>
      </c>
      <c r="AJ359" s="388">
        <f t="shared" si="261"/>
        <v>0</v>
      </c>
      <c r="AK359" s="388">
        <v>0</v>
      </c>
      <c r="AL359" s="388">
        <v>0</v>
      </c>
      <c r="AM359" s="388">
        <f t="shared" si="262"/>
        <v>0</v>
      </c>
      <c r="AN359" s="388">
        <v>0</v>
      </c>
      <c r="AO359" s="388">
        <v>0</v>
      </c>
      <c r="AP359" s="388">
        <f t="shared" si="263"/>
        <v>0</v>
      </c>
      <c r="AQ359" s="388">
        <f t="shared" si="292"/>
        <v>0</v>
      </c>
      <c r="AR359" s="388">
        <f t="shared" si="292"/>
        <v>0</v>
      </c>
      <c r="AS359" s="388">
        <f t="shared" si="264"/>
        <v>0</v>
      </c>
      <c r="AT359" s="388">
        <f t="shared" si="293"/>
        <v>0</v>
      </c>
      <c r="AU359" s="388">
        <f t="shared" si="293"/>
        <v>0</v>
      </c>
      <c r="AV359" s="388">
        <v>0</v>
      </c>
      <c r="AW359" s="388">
        <v>0</v>
      </c>
      <c r="AX359" s="388">
        <v>0</v>
      </c>
      <c r="AY359" s="388">
        <v>0</v>
      </c>
      <c r="AZ359" s="388">
        <f t="shared" si="265"/>
        <v>0</v>
      </c>
      <c r="BA359" s="388">
        <f t="shared" si="265"/>
        <v>0</v>
      </c>
    </row>
    <row r="360" spans="1:53" ht="24.75" hidden="1">
      <c r="A360" s="255"/>
      <c r="B360" s="73" t="str">
        <f t="shared" si="284"/>
        <v>135500055004</v>
      </c>
      <c r="C360" s="373">
        <v>2023</v>
      </c>
      <c r="D360" s="373">
        <v>20</v>
      </c>
      <c r="E360" s="373">
        <v>1</v>
      </c>
      <c r="F360" s="373">
        <v>3</v>
      </c>
      <c r="G360" s="373">
        <v>5</v>
      </c>
      <c r="H360" s="373">
        <v>5000</v>
      </c>
      <c r="I360" s="373">
        <v>5500</v>
      </c>
      <c r="J360" s="373"/>
      <c r="K360" s="373"/>
      <c r="L360" s="373">
        <v>4</v>
      </c>
      <c r="M360" s="375" t="s">
        <v>150</v>
      </c>
      <c r="N360" s="376">
        <f>+N361</f>
        <v>0</v>
      </c>
      <c r="O360" s="376">
        <f>+O361</f>
        <v>0</v>
      </c>
      <c r="P360" s="376">
        <f t="shared" si="276"/>
        <v>0</v>
      </c>
      <c r="Q360" s="427" t="s">
        <v>45</v>
      </c>
      <c r="R360" s="428"/>
      <c r="S360" s="428"/>
      <c r="T360" s="376">
        <f>+T361</f>
        <v>0</v>
      </c>
      <c r="U360" s="376">
        <f t="shared" ref="U360:AC361" si="294">+U361</f>
        <v>0</v>
      </c>
      <c r="V360" s="376">
        <f t="shared" si="294"/>
        <v>0</v>
      </c>
      <c r="W360" s="376">
        <f t="shared" si="294"/>
        <v>0</v>
      </c>
      <c r="X360" s="376">
        <f t="shared" si="294"/>
        <v>0</v>
      </c>
      <c r="Y360" s="376">
        <f t="shared" si="294"/>
        <v>0</v>
      </c>
      <c r="Z360" s="376">
        <f t="shared" si="294"/>
        <v>0</v>
      </c>
      <c r="AA360" s="376">
        <f t="shared" si="294"/>
        <v>0</v>
      </c>
      <c r="AB360" s="376">
        <f t="shared" si="294"/>
        <v>0</v>
      </c>
      <c r="AC360" s="376">
        <f t="shared" si="294"/>
        <v>0</v>
      </c>
      <c r="AD360" s="376">
        <f t="shared" si="259"/>
        <v>0</v>
      </c>
      <c r="AE360" s="376">
        <f>+AE361</f>
        <v>0</v>
      </c>
      <c r="AF360" s="376">
        <f>+AF361</f>
        <v>0</v>
      </c>
      <c r="AG360" s="376">
        <f t="shared" si="260"/>
        <v>0</v>
      </c>
      <c r="AH360" s="376">
        <f>+AH361</f>
        <v>0</v>
      </c>
      <c r="AI360" s="376">
        <f>+AI361</f>
        <v>0</v>
      </c>
      <c r="AJ360" s="376">
        <f t="shared" si="261"/>
        <v>0</v>
      </c>
      <c r="AK360" s="376">
        <f>+AK361</f>
        <v>0</v>
      </c>
      <c r="AL360" s="376">
        <f>+AL361</f>
        <v>0</v>
      </c>
      <c r="AM360" s="376">
        <f t="shared" si="262"/>
        <v>0</v>
      </c>
      <c r="AN360" s="376">
        <f>+AN361</f>
        <v>0</v>
      </c>
      <c r="AO360" s="376">
        <f>+AO361</f>
        <v>0</v>
      </c>
      <c r="AP360" s="376">
        <f t="shared" si="263"/>
        <v>0</v>
      </c>
      <c r="AQ360" s="376">
        <f>+AQ361</f>
        <v>0</v>
      </c>
      <c r="AR360" s="376">
        <f>+AR361</f>
        <v>0</v>
      </c>
      <c r="AS360" s="376">
        <f t="shared" si="264"/>
        <v>0</v>
      </c>
      <c r="AT360" s="376"/>
      <c r="AU360" s="376"/>
      <c r="AV360" s="376"/>
      <c r="AW360" s="376"/>
      <c r="AX360" s="376"/>
      <c r="AY360" s="376"/>
      <c r="AZ360" s="376"/>
      <c r="BA360" s="376"/>
    </row>
    <row r="361" spans="1:53" ht="24.75" hidden="1">
      <c r="A361" s="255"/>
      <c r="B361" s="73" t="str">
        <f t="shared" si="284"/>
        <v>135500055005514</v>
      </c>
      <c r="C361" s="379">
        <v>2023</v>
      </c>
      <c r="D361" s="379">
        <v>20</v>
      </c>
      <c r="E361" s="379">
        <v>1</v>
      </c>
      <c r="F361" s="379">
        <v>3</v>
      </c>
      <c r="G361" s="379">
        <v>5</v>
      </c>
      <c r="H361" s="379">
        <v>5000</v>
      </c>
      <c r="I361" s="379">
        <v>5500</v>
      </c>
      <c r="J361" s="379">
        <v>551</v>
      </c>
      <c r="K361" s="379"/>
      <c r="L361" s="379">
        <v>4</v>
      </c>
      <c r="M361" s="381" t="s">
        <v>151</v>
      </c>
      <c r="N361" s="382">
        <f>+N362</f>
        <v>0</v>
      </c>
      <c r="O361" s="382">
        <f>+O362</f>
        <v>0</v>
      </c>
      <c r="P361" s="382">
        <f t="shared" si="276"/>
        <v>0</v>
      </c>
      <c r="Q361" s="429" t="s">
        <v>45</v>
      </c>
      <c r="R361" s="430"/>
      <c r="S361" s="430"/>
      <c r="T361" s="382">
        <f>+T362</f>
        <v>0</v>
      </c>
      <c r="U361" s="382">
        <f t="shared" si="294"/>
        <v>0</v>
      </c>
      <c r="V361" s="382">
        <f t="shared" si="294"/>
        <v>0</v>
      </c>
      <c r="W361" s="382">
        <f t="shared" si="294"/>
        <v>0</v>
      </c>
      <c r="X361" s="382">
        <f t="shared" si="294"/>
        <v>0</v>
      </c>
      <c r="Y361" s="382">
        <f t="shared" si="294"/>
        <v>0</v>
      </c>
      <c r="Z361" s="382">
        <f t="shared" si="294"/>
        <v>0</v>
      </c>
      <c r="AA361" s="382">
        <f t="shared" si="294"/>
        <v>0</v>
      </c>
      <c r="AB361" s="382">
        <f t="shared" si="294"/>
        <v>0</v>
      </c>
      <c r="AC361" s="382">
        <f t="shared" si="294"/>
        <v>0</v>
      </c>
      <c r="AD361" s="382">
        <f t="shared" si="259"/>
        <v>0</v>
      </c>
      <c r="AE361" s="382">
        <f>+AE362</f>
        <v>0</v>
      </c>
      <c r="AF361" s="382">
        <f>+AF362</f>
        <v>0</v>
      </c>
      <c r="AG361" s="382">
        <f t="shared" si="260"/>
        <v>0</v>
      </c>
      <c r="AH361" s="382">
        <f>+AH362</f>
        <v>0</v>
      </c>
      <c r="AI361" s="382">
        <f>+AI362</f>
        <v>0</v>
      </c>
      <c r="AJ361" s="382">
        <f t="shared" si="261"/>
        <v>0</v>
      </c>
      <c r="AK361" s="382">
        <f>+AK362</f>
        <v>0</v>
      </c>
      <c r="AL361" s="382">
        <f>+AL362</f>
        <v>0</v>
      </c>
      <c r="AM361" s="382">
        <f t="shared" si="262"/>
        <v>0</v>
      </c>
      <c r="AN361" s="382">
        <f>+AN362</f>
        <v>0</v>
      </c>
      <c r="AO361" s="382">
        <f>+AO362</f>
        <v>0</v>
      </c>
      <c r="AP361" s="382">
        <f t="shared" si="263"/>
        <v>0</v>
      </c>
      <c r="AQ361" s="382">
        <f>+AQ362</f>
        <v>0</v>
      </c>
      <c r="AR361" s="382">
        <f>+AR362</f>
        <v>0</v>
      </c>
      <c r="AS361" s="382">
        <f t="shared" si="264"/>
        <v>0</v>
      </c>
      <c r="AT361" s="382"/>
      <c r="AU361" s="382"/>
      <c r="AV361" s="382"/>
      <c r="AW361" s="382"/>
      <c r="AX361" s="382"/>
      <c r="AY361" s="382"/>
      <c r="AZ361" s="382"/>
      <c r="BA361" s="382"/>
    </row>
    <row r="362" spans="1:53" ht="24.75" hidden="1">
      <c r="A362" s="255"/>
      <c r="B362" s="73" t="str">
        <f t="shared" si="284"/>
        <v>1355000550055114</v>
      </c>
      <c r="C362" s="424">
        <v>2023</v>
      </c>
      <c r="D362" s="385">
        <v>20</v>
      </c>
      <c r="E362" s="385">
        <v>1</v>
      </c>
      <c r="F362" s="385">
        <v>3</v>
      </c>
      <c r="G362" s="385">
        <v>5</v>
      </c>
      <c r="H362" s="424">
        <v>5000</v>
      </c>
      <c r="I362" s="424">
        <v>5500</v>
      </c>
      <c r="J362" s="424">
        <v>551</v>
      </c>
      <c r="K362" s="386">
        <v>1</v>
      </c>
      <c r="L362" s="386">
        <v>4</v>
      </c>
      <c r="M362" s="408" t="s">
        <v>152</v>
      </c>
      <c r="N362" s="388">
        <f>IFERROR(VLOOKUP($B362,[5]OAX!$B$51:$S$1085,13,0),0)</f>
        <v>0</v>
      </c>
      <c r="O362" s="388">
        <f>IFERROR(VLOOKUP($B362,[5]OAX!$B$51:$S$1085,14,0),0)</f>
        <v>0</v>
      </c>
      <c r="P362" s="388">
        <f t="shared" si="276"/>
        <v>0</v>
      </c>
      <c r="Q362" s="409" t="s">
        <v>59</v>
      </c>
      <c r="R362" s="390">
        <f>IFERROR(VLOOKUP($B362,[5]OAX!$B$51:$S$1085,17,0),0)</f>
        <v>0</v>
      </c>
      <c r="S362" s="390">
        <f>IFERROR(VLOOKUP($B362,[5]OAX!$B$51:$S$1085,18,0),0)</f>
        <v>0</v>
      </c>
      <c r="T362" s="388">
        <v>0</v>
      </c>
      <c r="U362" s="388">
        <v>0</v>
      </c>
      <c r="V362" s="388">
        <v>0</v>
      </c>
      <c r="W362" s="388">
        <v>0</v>
      </c>
      <c r="X362" s="388">
        <v>0</v>
      </c>
      <c r="Y362" s="388">
        <v>0</v>
      </c>
      <c r="Z362" s="388">
        <v>0</v>
      </c>
      <c r="AA362" s="388">
        <v>0</v>
      </c>
      <c r="AB362" s="388">
        <f>N362+T362-X362</f>
        <v>0</v>
      </c>
      <c r="AC362" s="388">
        <f>O362+U362-Y362</f>
        <v>0</v>
      </c>
      <c r="AD362" s="388">
        <f t="shared" si="259"/>
        <v>0</v>
      </c>
      <c r="AE362" s="388">
        <v>0</v>
      </c>
      <c r="AF362" s="388">
        <v>0</v>
      </c>
      <c r="AG362" s="388">
        <f t="shared" si="260"/>
        <v>0</v>
      </c>
      <c r="AH362" s="388">
        <v>0</v>
      </c>
      <c r="AI362" s="388">
        <v>0</v>
      </c>
      <c r="AJ362" s="388">
        <f t="shared" si="261"/>
        <v>0</v>
      </c>
      <c r="AK362" s="388">
        <v>0</v>
      </c>
      <c r="AL362" s="388">
        <v>0</v>
      </c>
      <c r="AM362" s="388">
        <f t="shared" si="262"/>
        <v>0</v>
      </c>
      <c r="AN362" s="388">
        <v>0</v>
      </c>
      <c r="AO362" s="388">
        <v>0</v>
      </c>
      <c r="AP362" s="388">
        <f t="shared" si="263"/>
        <v>0</v>
      </c>
      <c r="AQ362" s="388">
        <f>AB362-AE362--AH362-AK362-AN362</f>
        <v>0</v>
      </c>
      <c r="AR362" s="388">
        <f>AC362-AF362--AI362-AL362-AO362</f>
        <v>0</v>
      </c>
      <c r="AS362" s="388">
        <f t="shared" si="264"/>
        <v>0</v>
      </c>
      <c r="AT362" s="388">
        <f>R362+V362-Z362</f>
        <v>0</v>
      </c>
      <c r="AU362" s="388">
        <f>S362+W362-AA362</f>
        <v>0</v>
      </c>
      <c r="AV362" s="388">
        <v>0</v>
      </c>
      <c r="AW362" s="388">
        <v>0</v>
      </c>
      <c r="AX362" s="388">
        <v>0</v>
      </c>
      <c r="AY362" s="388">
        <v>0</v>
      </c>
      <c r="AZ362" s="388">
        <f t="shared" si="265"/>
        <v>0</v>
      </c>
      <c r="BA362" s="388">
        <f t="shared" si="265"/>
        <v>0</v>
      </c>
    </row>
    <row r="363" spans="1:53" ht="24.75" hidden="1">
      <c r="A363" s="255"/>
      <c r="B363" s="73" t="str">
        <f t="shared" si="284"/>
        <v>135500059004</v>
      </c>
      <c r="C363" s="373">
        <v>2023</v>
      </c>
      <c r="D363" s="373">
        <v>20</v>
      </c>
      <c r="E363" s="373">
        <v>1</v>
      </c>
      <c r="F363" s="373">
        <v>3</v>
      </c>
      <c r="G363" s="373">
        <v>5</v>
      </c>
      <c r="H363" s="373">
        <v>5000</v>
      </c>
      <c r="I363" s="373">
        <v>5900</v>
      </c>
      <c r="J363" s="373"/>
      <c r="K363" s="373"/>
      <c r="L363" s="373">
        <v>4</v>
      </c>
      <c r="M363" s="375" t="s">
        <v>240</v>
      </c>
      <c r="N363" s="376">
        <f>+N364</f>
        <v>0</v>
      </c>
      <c r="O363" s="376">
        <f>+O364</f>
        <v>0</v>
      </c>
      <c r="P363" s="376">
        <f t="shared" si="276"/>
        <v>0</v>
      </c>
      <c r="Q363" s="427"/>
      <c r="R363" s="428"/>
      <c r="S363" s="428"/>
      <c r="T363" s="376">
        <f>+T364</f>
        <v>0</v>
      </c>
      <c r="U363" s="376">
        <f t="shared" ref="U363:AC364" si="295">+U364</f>
        <v>0</v>
      </c>
      <c r="V363" s="376">
        <f t="shared" si="295"/>
        <v>0</v>
      </c>
      <c r="W363" s="376">
        <f t="shared" si="295"/>
        <v>0</v>
      </c>
      <c r="X363" s="376">
        <f t="shared" si="295"/>
        <v>0</v>
      </c>
      <c r="Y363" s="376">
        <f t="shared" si="295"/>
        <v>0</v>
      </c>
      <c r="Z363" s="376">
        <f t="shared" si="295"/>
        <v>0</v>
      </c>
      <c r="AA363" s="376">
        <f t="shared" si="295"/>
        <v>0</v>
      </c>
      <c r="AB363" s="376">
        <f t="shared" si="295"/>
        <v>0</v>
      </c>
      <c r="AC363" s="376">
        <f t="shared" si="295"/>
        <v>0</v>
      </c>
      <c r="AD363" s="376">
        <f t="shared" si="259"/>
        <v>0</v>
      </c>
      <c r="AE363" s="376">
        <f>+AE364</f>
        <v>0</v>
      </c>
      <c r="AF363" s="376">
        <f>+AF364</f>
        <v>0</v>
      </c>
      <c r="AG363" s="376">
        <f t="shared" si="260"/>
        <v>0</v>
      </c>
      <c r="AH363" s="376">
        <f>+AH364</f>
        <v>0</v>
      </c>
      <c r="AI363" s="376">
        <f>+AI364</f>
        <v>0</v>
      </c>
      <c r="AJ363" s="376">
        <f t="shared" si="261"/>
        <v>0</v>
      </c>
      <c r="AK363" s="376">
        <f>+AK364</f>
        <v>0</v>
      </c>
      <c r="AL363" s="376">
        <f>+AL364</f>
        <v>0</v>
      </c>
      <c r="AM363" s="376">
        <f t="shared" si="262"/>
        <v>0</v>
      </c>
      <c r="AN363" s="376">
        <f>+AN364</f>
        <v>0</v>
      </c>
      <c r="AO363" s="376">
        <f>+AO364</f>
        <v>0</v>
      </c>
      <c r="AP363" s="376">
        <f t="shared" si="263"/>
        <v>0</v>
      </c>
      <c r="AQ363" s="376">
        <f>+AQ364</f>
        <v>0</v>
      </c>
      <c r="AR363" s="376">
        <f>+AR364</f>
        <v>0</v>
      </c>
      <c r="AS363" s="376">
        <f t="shared" si="264"/>
        <v>0</v>
      </c>
      <c r="AT363" s="376"/>
      <c r="AU363" s="376"/>
      <c r="AV363" s="376"/>
      <c r="AW363" s="376"/>
      <c r="AX363" s="376"/>
      <c r="AY363" s="376"/>
      <c r="AZ363" s="376"/>
      <c r="BA363" s="376"/>
    </row>
    <row r="364" spans="1:53" ht="24.75" hidden="1">
      <c r="A364" s="255"/>
      <c r="B364" s="73" t="str">
        <f t="shared" si="284"/>
        <v>135500059005914</v>
      </c>
      <c r="C364" s="379">
        <v>2023</v>
      </c>
      <c r="D364" s="379">
        <v>20</v>
      </c>
      <c r="E364" s="379">
        <v>1</v>
      </c>
      <c r="F364" s="379">
        <v>3</v>
      </c>
      <c r="G364" s="379">
        <v>5</v>
      </c>
      <c r="H364" s="379">
        <v>5000</v>
      </c>
      <c r="I364" s="379">
        <v>5900</v>
      </c>
      <c r="J364" s="379">
        <v>591</v>
      </c>
      <c r="K364" s="379"/>
      <c r="L364" s="379">
        <v>4</v>
      </c>
      <c r="M364" s="381" t="s">
        <v>241</v>
      </c>
      <c r="N364" s="382">
        <f>+N365</f>
        <v>0</v>
      </c>
      <c r="O364" s="382">
        <f>+O365</f>
        <v>0</v>
      </c>
      <c r="P364" s="382">
        <f t="shared" si="276"/>
        <v>0</v>
      </c>
      <c r="Q364" s="429" t="s">
        <v>45</v>
      </c>
      <c r="R364" s="430"/>
      <c r="S364" s="430"/>
      <c r="T364" s="382">
        <f>+T365</f>
        <v>0</v>
      </c>
      <c r="U364" s="382">
        <f t="shared" si="295"/>
        <v>0</v>
      </c>
      <c r="V364" s="382">
        <f t="shared" si="295"/>
        <v>0</v>
      </c>
      <c r="W364" s="382">
        <f t="shared" si="295"/>
        <v>0</v>
      </c>
      <c r="X364" s="382">
        <f t="shared" si="295"/>
        <v>0</v>
      </c>
      <c r="Y364" s="382">
        <f t="shared" si="295"/>
        <v>0</v>
      </c>
      <c r="Z364" s="382">
        <f t="shared" si="295"/>
        <v>0</v>
      </c>
      <c r="AA364" s="382">
        <f t="shared" si="295"/>
        <v>0</v>
      </c>
      <c r="AB364" s="382">
        <f t="shared" si="295"/>
        <v>0</v>
      </c>
      <c r="AC364" s="382">
        <f t="shared" si="295"/>
        <v>0</v>
      </c>
      <c r="AD364" s="382">
        <f t="shared" si="259"/>
        <v>0</v>
      </c>
      <c r="AE364" s="382">
        <f>+AE365</f>
        <v>0</v>
      </c>
      <c r="AF364" s="382">
        <f>+AF365</f>
        <v>0</v>
      </c>
      <c r="AG364" s="382">
        <f t="shared" si="260"/>
        <v>0</v>
      </c>
      <c r="AH364" s="382">
        <f>+AH365</f>
        <v>0</v>
      </c>
      <c r="AI364" s="382">
        <f>+AI365</f>
        <v>0</v>
      </c>
      <c r="AJ364" s="382">
        <f t="shared" si="261"/>
        <v>0</v>
      </c>
      <c r="AK364" s="382">
        <f>+AK365</f>
        <v>0</v>
      </c>
      <c r="AL364" s="382">
        <f>+AL365</f>
        <v>0</v>
      </c>
      <c r="AM364" s="382">
        <f t="shared" si="262"/>
        <v>0</v>
      </c>
      <c r="AN364" s="382">
        <f>+AN365</f>
        <v>0</v>
      </c>
      <c r="AO364" s="382">
        <f>+AO365</f>
        <v>0</v>
      </c>
      <c r="AP364" s="382">
        <f t="shared" si="263"/>
        <v>0</v>
      </c>
      <c r="AQ364" s="382">
        <f>+AQ365</f>
        <v>0</v>
      </c>
      <c r="AR364" s="382">
        <f>+AR365</f>
        <v>0</v>
      </c>
      <c r="AS364" s="382">
        <f t="shared" si="264"/>
        <v>0</v>
      </c>
      <c r="AT364" s="382"/>
      <c r="AU364" s="382"/>
      <c r="AV364" s="382"/>
      <c r="AW364" s="382"/>
      <c r="AX364" s="382"/>
      <c r="AY364" s="382"/>
      <c r="AZ364" s="382"/>
      <c r="BA364" s="382"/>
    </row>
    <row r="365" spans="1:53" ht="24.75" hidden="1">
      <c r="A365" s="255"/>
      <c r="B365" s="73" t="str">
        <f t="shared" si="284"/>
        <v>1355000590059114</v>
      </c>
      <c r="C365" s="424">
        <v>2023</v>
      </c>
      <c r="D365" s="385">
        <v>20</v>
      </c>
      <c r="E365" s="385">
        <v>1</v>
      </c>
      <c r="F365" s="385">
        <v>3</v>
      </c>
      <c r="G365" s="385">
        <v>5</v>
      </c>
      <c r="H365" s="424">
        <v>5000</v>
      </c>
      <c r="I365" s="424">
        <v>5900</v>
      </c>
      <c r="J365" s="424">
        <v>591</v>
      </c>
      <c r="K365" s="386">
        <v>1</v>
      </c>
      <c r="L365" s="386">
        <v>4</v>
      </c>
      <c r="M365" s="408" t="s">
        <v>301</v>
      </c>
      <c r="N365" s="388">
        <f>IFERROR(VLOOKUP($B365,[5]OAX!$B$51:$S$1085,13,0),0)</f>
        <v>0</v>
      </c>
      <c r="O365" s="388">
        <f>IFERROR(VLOOKUP($B365,[5]OAX!$B$51:$S$1085,14,0),0)</f>
        <v>0</v>
      </c>
      <c r="P365" s="388">
        <f t="shared" si="276"/>
        <v>0</v>
      </c>
      <c r="Q365" s="409" t="s">
        <v>243</v>
      </c>
      <c r="R365" s="390">
        <f>IFERROR(VLOOKUP($B365,[5]OAX!$B$51:$S$1085,17,0),0)</f>
        <v>0</v>
      </c>
      <c r="S365" s="390">
        <f>IFERROR(VLOOKUP($B365,[5]OAX!$B$51:$S$1085,18,0),0)</f>
        <v>0</v>
      </c>
      <c r="T365" s="388">
        <v>0</v>
      </c>
      <c r="U365" s="388">
        <v>0</v>
      </c>
      <c r="V365" s="388">
        <v>0</v>
      </c>
      <c r="W365" s="388">
        <v>0</v>
      </c>
      <c r="X365" s="388">
        <v>0</v>
      </c>
      <c r="Y365" s="388">
        <v>0</v>
      </c>
      <c r="Z365" s="388">
        <v>0</v>
      </c>
      <c r="AA365" s="388">
        <v>0</v>
      </c>
      <c r="AB365" s="388">
        <f>N365+T365-X365</f>
        <v>0</v>
      </c>
      <c r="AC365" s="388">
        <f>O365+U365-Y365</f>
        <v>0</v>
      </c>
      <c r="AD365" s="388">
        <f t="shared" si="259"/>
        <v>0</v>
      </c>
      <c r="AE365" s="388">
        <v>0</v>
      </c>
      <c r="AF365" s="388">
        <v>0</v>
      </c>
      <c r="AG365" s="388">
        <f t="shared" si="260"/>
        <v>0</v>
      </c>
      <c r="AH365" s="388">
        <v>0</v>
      </c>
      <c r="AI365" s="388">
        <v>0</v>
      </c>
      <c r="AJ365" s="388">
        <f t="shared" si="261"/>
        <v>0</v>
      </c>
      <c r="AK365" s="388">
        <v>0</v>
      </c>
      <c r="AL365" s="388">
        <v>0</v>
      </c>
      <c r="AM365" s="388">
        <f t="shared" si="262"/>
        <v>0</v>
      </c>
      <c r="AN365" s="388">
        <v>0</v>
      </c>
      <c r="AO365" s="388">
        <v>0</v>
      </c>
      <c r="AP365" s="388">
        <f t="shared" si="263"/>
        <v>0</v>
      </c>
      <c r="AQ365" s="388">
        <f>AB365-AE365--AH365-AK365-AN365</f>
        <v>0</v>
      </c>
      <c r="AR365" s="388">
        <f>AC365-AF365--AI365-AL365-AO365</f>
        <v>0</v>
      </c>
      <c r="AS365" s="388">
        <f t="shared" si="264"/>
        <v>0</v>
      </c>
      <c r="AT365" s="388">
        <f>R365+V365-Z365</f>
        <v>0</v>
      </c>
      <c r="AU365" s="388">
        <f>S365+W365-AA365</f>
        <v>0</v>
      </c>
      <c r="AV365" s="388">
        <v>0</v>
      </c>
      <c r="AW365" s="388">
        <v>0</v>
      </c>
      <c r="AX365" s="388">
        <v>0</v>
      </c>
      <c r="AY365" s="388">
        <v>0</v>
      </c>
      <c r="AZ365" s="388">
        <f t="shared" si="265"/>
        <v>0</v>
      </c>
      <c r="BA365" s="388">
        <f t="shared" si="265"/>
        <v>0</v>
      </c>
    </row>
    <row r="366" spans="1:53" ht="48.75" hidden="1">
      <c r="A366" s="255"/>
      <c r="B366" s="73" t="str">
        <f t="shared" si="284"/>
        <v>1355</v>
      </c>
      <c r="C366" s="151">
        <v>2023</v>
      </c>
      <c r="D366" s="152">
        <v>20</v>
      </c>
      <c r="E366" s="152">
        <v>1</v>
      </c>
      <c r="F366" s="152">
        <v>3</v>
      </c>
      <c r="G366" s="152">
        <v>5</v>
      </c>
      <c r="H366" s="152"/>
      <c r="I366" s="152"/>
      <c r="J366" s="153"/>
      <c r="K366" s="154"/>
      <c r="L366" s="154">
        <v>5</v>
      </c>
      <c r="M366" s="155" t="s">
        <v>302</v>
      </c>
      <c r="N366" s="156">
        <f>+N367+N372</f>
        <v>0</v>
      </c>
      <c r="O366" s="156">
        <f>+O367+O372</f>
        <v>0</v>
      </c>
      <c r="P366" s="156">
        <f t="shared" si="276"/>
        <v>0</v>
      </c>
      <c r="Q366" s="157"/>
      <c r="R366" s="156"/>
      <c r="S366" s="156"/>
      <c r="T366" s="156">
        <f>+T367+T372</f>
        <v>0</v>
      </c>
      <c r="U366" s="156">
        <f>+U367+U372</f>
        <v>0</v>
      </c>
      <c r="V366" s="156">
        <f t="shared" ref="V366:AC366" si="296">+V367+V372</f>
        <v>0</v>
      </c>
      <c r="W366" s="156">
        <f t="shared" si="296"/>
        <v>0</v>
      </c>
      <c r="X366" s="156">
        <f t="shared" si="296"/>
        <v>0</v>
      </c>
      <c r="Y366" s="156">
        <f t="shared" si="296"/>
        <v>0</v>
      </c>
      <c r="Z366" s="156">
        <f t="shared" si="296"/>
        <v>0</v>
      </c>
      <c r="AA366" s="156">
        <f t="shared" si="296"/>
        <v>0</v>
      </c>
      <c r="AB366" s="156">
        <f t="shared" si="296"/>
        <v>0</v>
      </c>
      <c r="AC366" s="156">
        <f t="shared" si="296"/>
        <v>0</v>
      </c>
      <c r="AD366" s="156">
        <f t="shared" si="259"/>
        <v>0</v>
      </c>
      <c r="AE366" s="156">
        <f>+AE367+AE372</f>
        <v>0</v>
      </c>
      <c r="AF366" s="156">
        <f>+AF367+AF372</f>
        <v>0</v>
      </c>
      <c r="AG366" s="156">
        <f t="shared" si="260"/>
        <v>0</v>
      </c>
      <c r="AH366" s="156">
        <f>+AH367+AH372</f>
        <v>0</v>
      </c>
      <c r="AI366" s="156">
        <f>+AI367+AI372</f>
        <v>0</v>
      </c>
      <c r="AJ366" s="156">
        <f t="shared" si="261"/>
        <v>0</v>
      </c>
      <c r="AK366" s="156">
        <f>+AK367+AK372</f>
        <v>0</v>
      </c>
      <c r="AL366" s="156">
        <f>+AL367+AL372</f>
        <v>0</v>
      </c>
      <c r="AM366" s="156">
        <f t="shared" si="262"/>
        <v>0</v>
      </c>
      <c r="AN366" s="156">
        <f>+AN367+AN372</f>
        <v>0</v>
      </c>
      <c r="AO366" s="156">
        <f>+AO367+AO372</f>
        <v>0</v>
      </c>
      <c r="AP366" s="156">
        <f t="shared" si="263"/>
        <v>0</v>
      </c>
      <c r="AQ366" s="156">
        <f>+AQ367+AQ372</f>
        <v>0</v>
      </c>
      <c r="AR366" s="156">
        <f>+AR367+AR372</f>
        <v>0</v>
      </c>
      <c r="AS366" s="156">
        <f t="shared" si="264"/>
        <v>0</v>
      </c>
      <c r="AT366" s="156"/>
      <c r="AU366" s="156"/>
      <c r="AV366" s="156"/>
      <c r="AW366" s="156"/>
      <c r="AX366" s="156"/>
      <c r="AY366" s="156"/>
      <c r="AZ366" s="156"/>
      <c r="BA366" s="156"/>
    </row>
    <row r="367" spans="1:53" ht="24.75" hidden="1">
      <c r="A367" s="255"/>
      <c r="B367" s="73" t="str">
        <f t="shared" si="284"/>
        <v>13530005</v>
      </c>
      <c r="C367" s="400">
        <v>2023</v>
      </c>
      <c r="D367" s="400">
        <v>20</v>
      </c>
      <c r="E367" s="400">
        <v>1</v>
      </c>
      <c r="F367" s="400">
        <v>3</v>
      </c>
      <c r="G367" s="400">
        <v>5</v>
      </c>
      <c r="H367" s="400">
        <v>3000</v>
      </c>
      <c r="I367" s="400"/>
      <c r="J367" s="400"/>
      <c r="K367" s="400" t="s">
        <v>45</v>
      </c>
      <c r="L367" s="400">
        <v>5</v>
      </c>
      <c r="M367" s="369" t="s">
        <v>71</v>
      </c>
      <c r="N367" s="370">
        <f>+N368</f>
        <v>0</v>
      </c>
      <c r="O367" s="370">
        <f>+O368</f>
        <v>0</v>
      </c>
      <c r="P367" s="370">
        <f t="shared" si="276"/>
        <v>0</v>
      </c>
      <c r="Q367" s="371" t="s">
        <v>45</v>
      </c>
      <c r="R367" s="372"/>
      <c r="S367" s="372"/>
      <c r="T367" s="370">
        <f>+T368</f>
        <v>0</v>
      </c>
      <c r="U367" s="370">
        <f>+U368</f>
        <v>0</v>
      </c>
      <c r="V367" s="370">
        <f t="shared" ref="U367:AC368" si="297">+V368</f>
        <v>0</v>
      </c>
      <c r="W367" s="370">
        <f t="shared" si="297"/>
        <v>0</v>
      </c>
      <c r="X367" s="370">
        <f t="shared" si="297"/>
        <v>0</v>
      </c>
      <c r="Y367" s="370">
        <f t="shared" si="297"/>
        <v>0</v>
      </c>
      <c r="Z367" s="370">
        <f t="shared" si="297"/>
        <v>0</v>
      </c>
      <c r="AA367" s="370">
        <f t="shared" si="297"/>
        <v>0</v>
      </c>
      <c r="AB367" s="370">
        <f t="shared" si="297"/>
        <v>0</v>
      </c>
      <c r="AC367" s="370">
        <f t="shared" si="297"/>
        <v>0</v>
      </c>
      <c r="AD367" s="370">
        <f t="shared" si="259"/>
        <v>0</v>
      </c>
      <c r="AE367" s="370">
        <f>+AE368</f>
        <v>0</v>
      </c>
      <c r="AF367" s="370">
        <f>+AF368</f>
        <v>0</v>
      </c>
      <c r="AG367" s="370">
        <f t="shared" si="260"/>
        <v>0</v>
      </c>
      <c r="AH367" s="370">
        <f>+AH368</f>
        <v>0</v>
      </c>
      <c r="AI367" s="370">
        <f>+AI368</f>
        <v>0</v>
      </c>
      <c r="AJ367" s="370">
        <f t="shared" si="261"/>
        <v>0</v>
      </c>
      <c r="AK367" s="370">
        <f>+AK368</f>
        <v>0</v>
      </c>
      <c r="AL367" s="370">
        <f>+AL368</f>
        <v>0</v>
      </c>
      <c r="AM367" s="370">
        <f t="shared" si="262"/>
        <v>0</v>
      </c>
      <c r="AN367" s="370">
        <f>+AN368</f>
        <v>0</v>
      </c>
      <c r="AO367" s="370">
        <f>+AO368</f>
        <v>0</v>
      </c>
      <c r="AP367" s="370">
        <f t="shared" si="263"/>
        <v>0</v>
      </c>
      <c r="AQ367" s="370">
        <f>+AQ368</f>
        <v>0</v>
      </c>
      <c r="AR367" s="370">
        <f>+AR368</f>
        <v>0</v>
      </c>
      <c r="AS367" s="370">
        <f t="shared" si="264"/>
        <v>0</v>
      </c>
      <c r="AT367" s="370"/>
      <c r="AU367" s="370"/>
      <c r="AV367" s="370"/>
      <c r="AW367" s="370"/>
      <c r="AX367" s="370"/>
      <c r="AY367" s="370"/>
      <c r="AZ367" s="370"/>
      <c r="BA367" s="370"/>
    </row>
    <row r="368" spans="1:53" ht="48" hidden="1">
      <c r="A368" s="255"/>
      <c r="B368" s="73" t="str">
        <f t="shared" si="284"/>
        <v>135300033005</v>
      </c>
      <c r="C368" s="373">
        <v>2023</v>
      </c>
      <c r="D368" s="373">
        <v>20</v>
      </c>
      <c r="E368" s="373">
        <v>1</v>
      </c>
      <c r="F368" s="373">
        <v>3</v>
      </c>
      <c r="G368" s="373">
        <v>5</v>
      </c>
      <c r="H368" s="373">
        <v>3000</v>
      </c>
      <c r="I368" s="373">
        <v>3300</v>
      </c>
      <c r="J368" s="373"/>
      <c r="K368" s="373"/>
      <c r="L368" s="373">
        <v>5</v>
      </c>
      <c r="M368" s="375" t="s">
        <v>72</v>
      </c>
      <c r="N368" s="376">
        <f>+N369</f>
        <v>0</v>
      </c>
      <c r="O368" s="376">
        <f>+O369</f>
        <v>0</v>
      </c>
      <c r="P368" s="376">
        <f t="shared" si="276"/>
        <v>0</v>
      </c>
      <c r="Q368" s="427"/>
      <c r="R368" s="428"/>
      <c r="S368" s="428"/>
      <c r="T368" s="376">
        <f>+T369</f>
        <v>0</v>
      </c>
      <c r="U368" s="376">
        <f t="shared" si="297"/>
        <v>0</v>
      </c>
      <c r="V368" s="376">
        <f t="shared" si="297"/>
        <v>0</v>
      </c>
      <c r="W368" s="376">
        <f t="shared" si="297"/>
        <v>0</v>
      </c>
      <c r="X368" s="376">
        <f t="shared" si="297"/>
        <v>0</v>
      </c>
      <c r="Y368" s="376">
        <f t="shared" si="297"/>
        <v>0</v>
      </c>
      <c r="Z368" s="376">
        <f t="shared" si="297"/>
        <v>0</v>
      </c>
      <c r="AA368" s="376">
        <f t="shared" si="297"/>
        <v>0</v>
      </c>
      <c r="AB368" s="376">
        <f t="shared" si="297"/>
        <v>0</v>
      </c>
      <c r="AC368" s="376">
        <f t="shared" si="297"/>
        <v>0</v>
      </c>
      <c r="AD368" s="376">
        <f t="shared" si="259"/>
        <v>0</v>
      </c>
      <c r="AE368" s="376">
        <f>+AE369</f>
        <v>0</v>
      </c>
      <c r="AF368" s="376">
        <f>+AF369</f>
        <v>0</v>
      </c>
      <c r="AG368" s="376">
        <f t="shared" si="260"/>
        <v>0</v>
      </c>
      <c r="AH368" s="376">
        <f>+AH369</f>
        <v>0</v>
      </c>
      <c r="AI368" s="376">
        <f>+AI369</f>
        <v>0</v>
      </c>
      <c r="AJ368" s="376">
        <f t="shared" si="261"/>
        <v>0</v>
      </c>
      <c r="AK368" s="376">
        <f>+AK369</f>
        <v>0</v>
      </c>
      <c r="AL368" s="376">
        <f>+AL369</f>
        <v>0</v>
      </c>
      <c r="AM368" s="376">
        <f t="shared" si="262"/>
        <v>0</v>
      </c>
      <c r="AN368" s="376">
        <f>+AN369</f>
        <v>0</v>
      </c>
      <c r="AO368" s="376">
        <f>+AO369</f>
        <v>0</v>
      </c>
      <c r="AP368" s="376">
        <f t="shared" si="263"/>
        <v>0</v>
      </c>
      <c r="AQ368" s="376">
        <f>+AQ369</f>
        <v>0</v>
      </c>
      <c r="AR368" s="376">
        <f>+AR369</f>
        <v>0</v>
      </c>
      <c r="AS368" s="376">
        <f t="shared" si="264"/>
        <v>0</v>
      </c>
      <c r="AT368" s="376"/>
      <c r="AU368" s="376"/>
      <c r="AV368" s="376"/>
      <c r="AW368" s="376"/>
      <c r="AX368" s="376"/>
      <c r="AY368" s="376"/>
      <c r="AZ368" s="376"/>
      <c r="BA368" s="376"/>
    </row>
    <row r="369" spans="1:53" ht="48" hidden="1">
      <c r="A369" s="255"/>
      <c r="B369" s="73" t="str">
        <f t="shared" si="284"/>
        <v>135300033003335</v>
      </c>
      <c r="C369" s="379">
        <v>2023</v>
      </c>
      <c r="D369" s="379">
        <v>20</v>
      </c>
      <c r="E369" s="379">
        <v>1</v>
      </c>
      <c r="F369" s="379">
        <v>3</v>
      </c>
      <c r="G369" s="379">
        <v>5</v>
      </c>
      <c r="H369" s="379">
        <v>3000</v>
      </c>
      <c r="I369" s="379">
        <v>3300</v>
      </c>
      <c r="J369" s="379">
        <v>333</v>
      </c>
      <c r="K369" s="379"/>
      <c r="L369" s="379">
        <v>5</v>
      </c>
      <c r="M369" s="381" t="s">
        <v>174</v>
      </c>
      <c r="N369" s="382">
        <f>SUM(N370:N371)</f>
        <v>0</v>
      </c>
      <c r="O369" s="382">
        <f>SUM(O370:O371)</f>
        <v>0</v>
      </c>
      <c r="P369" s="382">
        <f t="shared" si="276"/>
        <v>0</v>
      </c>
      <c r="Q369" s="429" t="s">
        <v>45</v>
      </c>
      <c r="R369" s="430"/>
      <c r="S369" s="430"/>
      <c r="T369" s="382">
        <f>SUM(T370:T371)</f>
        <v>0</v>
      </c>
      <c r="U369" s="382">
        <f t="shared" ref="U369:AC369" si="298">SUM(U370:U371)</f>
        <v>0</v>
      </c>
      <c r="V369" s="382">
        <f t="shared" si="298"/>
        <v>0</v>
      </c>
      <c r="W369" s="382">
        <f t="shared" si="298"/>
        <v>0</v>
      </c>
      <c r="X369" s="382">
        <f t="shared" si="298"/>
        <v>0</v>
      </c>
      <c r="Y369" s="382">
        <f t="shared" si="298"/>
        <v>0</v>
      </c>
      <c r="Z369" s="382">
        <f t="shared" si="298"/>
        <v>0</v>
      </c>
      <c r="AA369" s="382">
        <f t="shared" si="298"/>
        <v>0</v>
      </c>
      <c r="AB369" s="382">
        <f t="shared" si="298"/>
        <v>0</v>
      </c>
      <c r="AC369" s="382">
        <f t="shared" si="298"/>
        <v>0</v>
      </c>
      <c r="AD369" s="382">
        <f t="shared" si="259"/>
        <v>0</v>
      </c>
      <c r="AE369" s="382">
        <f>SUM(AE370:AE371)</f>
        <v>0</v>
      </c>
      <c r="AF369" s="382">
        <f>SUM(AF370:AF371)</f>
        <v>0</v>
      </c>
      <c r="AG369" s="382">
        <f t="shared" si="260"/>
        <v>0</v>
      </c>
      <c r="AH369" s="382">
        <f>SUM(AH370:AH371)</f>
        <v>0</v>
      </c>
      <c r="AI369" s="382">
        <f>SUM(AI370:AI371)</f>
        <v>0</v>
      </c>
      <c r="AJ369" s="382">
        <f t="shared" si="261"/>
        <v>0</v>
      </c>
      <c r="AK369" s="382">
        <f>SUM(AK370:AK371)</f>
        <v>0</v>
      </c>
      <c r="AL369" s="382">
        <f>SUM(AL370:AL371)</f>
        <v>0</v>
      </c>
      <c r="AM369" s="382">
        <f t="shared" si="262"/>
        <v>0</v>
      </c>
      <c r="AN369" s="382">
        <f>SUM(AN370:AN371)</f>
        <v>0</v>
      </c>
      <c r="AO369" s="382">
        <f>SUM(AO370:AO371)</f>
        <v>0</v>
      </c>
      <c r="AP369" s="382">
        <f t="shared" si="263"/>
        <v>0</v>
      </c>
      <c r="AQ369" s="382">
        <f>SUM(AQ370:AQ371)</f>
        <v>0</v>
      </c>
      <c r="AR369" s="382">
        <f>SUM(AR370:AR371)</f>
        <v>0</v>
      </c>
      <c r="AS369" s="382">
        <f t="shared" si="264"/>
        <v>0</v>
      </c>
      <c r="AT369" s="382"/>
      <c r="AU369" s="382"/>
      <c r="AV369" s="382"/>
      <c r="AW369" s="382"/>
      <c r="AX369" s="382"/>
      <c r="AY369" s="382"/>
      <c r="AZ369" s="382"/>
      <c r="BA369" s="382"/>
    </row>
    <row r="370" spans="1:53" ht="24.75" hidden="1">
      <c r="A370" s="255"/>
      <c r="B370" s="73" t="str">
        <f t="shared" si="284"/>
        <v>1353000330033315</v>
      </c>
      <c r="C370" s="424">
        <v>2023</v>
      </c>
      <c r="D370" s="385">
        <v>20</v>
      </c>
      <c r="E370" s="385">
        <v>1</v>
      </c>
      <c r="F370" s="385">
        <v>3</v>
      </c>
      <c r="G370" s="385">
        <v>5</v>
      </c>
      <c r="H370" s="424">
        <v>3000</v>
      </c>
      <c r="I370" s="424">
        <v>3300</v>
      </c>
      <c r="J370" s="424">
        <v>333</v>
      </c>
      <c r="K370" s="386">
        <v>1</v>
      </c>
      <c r="L370" s="386">
        <v>5</v>
      </c>
      <c r="M370" s="408" t="s">
        <v>303</v>
      </c>
      <c r="N370" s="388">
        <f>IFERROR(VLOOKUP($B370,[5]OAX!$B$51:$S$1085,13,0),0)</f>
        <v>0</v>
      </c>
      <c r="O370" s="388">
        <f>IFERROR(VLOOKUP($B370,[5]OAX!$B$51:$S$1085,14,0),0)</f>
        <v>0</v>
      </c>
      <c r="P370" s="388">
        <f t="shared" si="276"/>
        <v>0</v>
      </c>
      <c r="Q370" s="409" t="s">
        <v>80</v>
      </c>
      <c r="R370" s="390">
        <f>IFERROR(VLOOKUP($B370,[5]OAX!$B$51:$S$1085,17,0),0)</f>
        <v>0</v>
      </c>
      <c r="S370" s="390">
        <f>IFERROR(VLOOKUP($B370,[5]OAX!$B$51:$S$1085,18,0),0)</f>
        <v>0</v>
      </c>
      <c r="T370" s="388">
        <v>0</v>
      </c>
      <c r="U370" s="388">
        <v>0</v>
      </c>
      <c r="V370" s="388">
        <v>0</v>
      </c>
      <c r="W370" s="388">
        <v>0</v>
      </c>
      <c r="X370" s="388">
        <v>0</v>
      </c>
      <c r="Y370" s="388">
        <v>0</v>
      </c>
      <c r="Z370" s="388">
        <v>0</v>
      </c>
      <c r="AA370" s="388">
        <v>0</v>
      </c>
      <c r="AB370" s="388">
        <f>N370+T370-X370</f>
        <v>0</v>
      </c>
      <c r="AC370" s="388">
        <f>O370+U370-Y370</f>
        <v>0</v>
      </c>
      <c r="AD370" s="388">
        <f t="shared" si="259"/>
        <v>0</v>
      </c>
      <c r="AE370" s="388">
        <v>0</v>
      </c>
      <c r="AF370" s="388">
        <v>0</v>
      </c>
      <c r="AG370" s="388">
        <f t="shared" si="260"/>
        <v>0</v>
      </c>
      <c r="AH370" s="388">
        <v>0</v>
      </c>
      <c r="AI370" s="388">
        <v>0</v>
      </c>
      <c r="AJ370" s="388">
        <f t="shared" si="261"/>
        <v>0</v>
      </c>
      <c r="AK370" s="388">
        <v>0</v>
      </c>
      <c r="AL370" s="388">
        <v>0</v>
      </c>
      <c r="AM370" s="388">
        <f t="shared" si="262"/>
        <v>0</v>
      </c>
      <c r="AN370" s="388">
        <v>0</v>
      </c>
      <c r="AO370" s="388">
        <v>0</v>
      </c>
      <c r="AP370" s="388">
        <f t="shared" si="263"/>
        <v>0</v>
      </c>
      <c r="AQ370" s="388">
        <f>AB370-AE370--AH370-AK370-AN370</f>
        <v>0</v>
      </c>
      <c r="AR370" s="388">
        <f>AC370-AF370--AI370-AL370-AO370</f>
        <v>0</v>
      </c>
      <c r="AS370" s="388">
        <f t="shared" si="264"/>
        <v>0</v>
      </c>
      <c r="AT370" s="388">
        <f>R370+V370-Z370</f>
        <v>0</v>
      </c>
      <c r="AU370" s="388">
        <f>S370+W370-AA370</f>
        <v>0</v>
      </c>
      <c r="AV370" s="388">
        <v>0</v>
      </c>
      <c r="AW370" s="388">
        <v>0</v>
      </c>
      <c r="AX370" s="388">
        <v>0</v>
      </c>
      <c r="AY370" s="388">
        <v>0</v>
      </c>
      <c r="AZ370" s="388">
        <f t="shared" si="265"/>
        <v>0</v>
      </c>
      <c r="BA370" s="388">
        <f t="shared" si="265"/>
        <v>0</v>
      </c>
    </row>
    <row r="371" spans="1:53" ht="24.75" hidden="1">
      <c r="A371" s="255"/>
      <c r="B371" s="73" t="str">
        <f t="shared" si="284"/>
        <v>1353000330033325</v>
      </c>
      <c r="C371" s="424">
        <v>2023</v>
      </c>
      <c r="D371" s="385">
        <v>20</v>
      </c>
      <c r="E371" s="385">
        <v>1</v>
      </c>
      <c r="F371" s="385">
        <v>3</v>
      </c>
      <c r="G371" s="385">
        <v>5</v>
      </c>
      <c r="H371" s="424">
        <v>3000</v>
      </c>
      <c r="I371" s="424">
        <v>3300</v>
      </c>
      <c r="J371" s="424">
        <v>333</v>
      </c>
      <c r="K371" s="386">
        <v>2</v>
      </c>
      <c r="L371" s="386">
        <v>5</v>
      </c>
      <c r="M371" s="408" t="s">
        <v>304</v>
      </c>
      <c r="N371" s="388">
        <f>IFERROR(VLOOKUP($B371,[5]OAX!$B$51:$S$1085,13,0),0)</f>
        <v>0</v>
      </c>
      <c r="O371" s="388">
        <f>IFERROR(VLOOKUP($B371,[5]OAX!$B$51:$S$1085,14,0),0)</f>
        <v>0</v>
      </c>
      <c r="P371" s="388">
        <f t="shared" si="276"/>
        <v>0</v>
      </c>
      <c r="Q371" s="409" t="s">
        <v>80</v>
      </c>
      <c r="R371" s="390">
        <f>IFERROR(VLOOKUP($B371,[5]OAX!$B$51:$S$1085,17,0),0)</f>
        <v>0</v>
      </c>
      <c r="S371" s="390">
        <f>IFERROR(VLOOKUP($B371,[5]OAX!$B$51:$S$1085,18,0),0)</f>
        <v>0</v>
      </c>
      <c r="T371" s="388">
        <v>0</v>
      </c>
      <c r="U371" s="388">
        <v>0</v>
      </c>
      <c r="V371" s="388">
        <v>0</v>
      </c>
      <c r="W371" s="388">
        <v>0</v>
      </c>
      <c r="X371" s="388">
        <v>0</v>
      </c>
      <c r="Y371" s="388">
        <v>0</v>
      </c>
      <c r="Z371" s="388">
        <v>0</v>
      </c>
      <c r="AA371" s="388">
        <v>0</v>
      </c>
      <c r="AB371" s="388">
        <f>N371+T371-X371</f>
        <v>0</v>
      </c>
      <c r="AC371" s="388">
        <f>O371+U371-Y371</f>
        <v>0</v>
      </c>
      <c r="AD371" s="388">
        <f t="shared" si="259"/>
        <v>0</v>
      </c>
      <c r="AE371" s="388">
        <v>0</v>
      </c>
      <c r="AF371" s="388">
        <v>0</v>
      </c>
      <c r="AG371" s="388">
        <f t="shared" si="260"/>
        <v>0</v>
      </c>
      <c r="AH371" s="388">
        <v>0</v>
      </c>
      <c r="AI371" s="388">
        <v>0</v>
      </c>
      <c r="AJ371" s="388">
        <f t="shared" si="261"/>
        <v>0</v>
      </c>
      <c r="AK371" s="388">
        <v>0</v>
      </c>
      <c r="AL371" s="388">
        <v>0</v>
      </c>
      <c r="AM371" s="388">
        <f t="shared" si="262"/>
        <v>0</v>
      </c>
      <c r="AN371" s="388">
        <v>0</v>
      </c>
      <c r="AO371" s="388">
        <v>0</v>
      </c>
      <c r="AP371" s="388">
        <f t="shared" si="263"/>
        <v>0</v>
      </c>
      <c r="AQ371" s="388">
        <f>AB371-AE371--AH371-AK371-AN371</f>
        <v>0</v>
      </c>
      <c r="AR371" s="388">
        <f>AC371-AF371--AI371-AL371-AO371</f>
        <v>0</v>
      </c>
      <c r="AS371" s="388">
        <f t="shared" si="264"/>
        <v>0</v>
      </c>
      <c r="AT371" s="388">
        <f>R371+V371-Z371</f>
        <v>0</v>
      </c>
      <c r="AU371" s="388">
        <f>S371+W371-AA371</f>
        <v>0</v>
      </c>
      <c r="AV371" s="388">
        <v>0</v>
      </c>
      <c r="AW371" s="388">
        <v>0</v>
      </c>
      <c r="AX371" s="388">
        <v>0</v>
      </c>
      <c r="AY371" s="388">
        <v>0</v>
      </c>
      <c r="AZ371" s="388">
        <f t="shared" si="265"/>
        <v>0</v>
      </c>
      <c r="BA371" s="388">
        <f t="shared" si="265"/>
        <v>0</v>
      </c>
    </row>
    <row r="372" spans="1:53" ht="24.75" hidden="1">
      <c r="A372" s="255"/>
      <c r="B372" s="73" t="str">
        <f t="shared" si="284"/>
        <v>13550005</v>
      </c>
      <c r="C372" s="400">
        <v>2023</v>
      </c>
      <c r="D372" s="400">
        <v>20</v>
      </c>
      <c r="E372" s="400">
        <v>1</v>
      </c>
      <c r="F372" s="400">
        <v>3</v>
      </c>
      <c r="G372" s="400">
        <v>5</v>
      </c>
      <c r="H372" s="400">
        <v>5000</v>
      </c>
      <c r="I372" s="400"/>
      <c r="J372" s="400"/>
      <c r="K372" s="400" t="s">
        <v>45</v>
      </c>
      <c r="L372" s="400">
        <v>5</v>
      </c>
      <c r="M372" s="369" t="s">
        <v>129</v>
      </c>
      <c r="N372" s="370">
        <f>+N373+N394</f>
        <v>0</v>
      </c>
      <c r="O372" s="370">
        <f>+O373+O394</f>
        <v>0</v>
      </c>
      <c r="P372" s="370">
        <f t="shared" si="276"/>
        <v>0</v>
      </c>
      <c r="Q372" s="371" t="s">
        <v>45</v>
      </c>
      <c r="R372" s="372"/>
      <c r="S372" s="372"/>
      <c r="T372" s="370">
        <f>+T373+T394</f>
        <v>0</v>
      </c>
      <c r="U372" s="370">
        <f t="shared" ref="U372:AC372" si="299">+U373+U394</f>
        <v>0</v>
      </c>
      <c r="V372" s="370">
        <f t="shared" si="299"/>
        <v>0</v>
      </c>
      <c r="W372" s="370">
        <f t="shared" si="299"/>
        <v>0</v>
      </c>
      <c r="X372" s="370">
        <f t="shared" si="299"/>
        <v>0</v>
      </c>
      <c r="Y372" s="370">
        <f t="shared" si="299"/>
        <v>0</v>
      </c>
      <c r="Z372" s="370">
        <f t="shared" si="299"/>
        <v>0</v>
      </c>
      <c r="AA372" s="370">
        <f t="shared" si="299"/>
        <v>0</v>
      </c>
      <c r="AB372" s="370">
        <f t="shared" si="299"/>
        <v>0</v>
      </c>
      <c r="AC372" s="370">
        <f t="shared" si="299"/>
        <v>0</v>
      </c>
      <c r="AD372" s="370">
        <f t="shared" ref="AD372:AD435" si="300">+AC372+AB372</f>
        <v>0</v>
      </c>
      <c r="AE372" s="370">
        <f>+AE373+AE394</f>
        <v>0</v>
      </c>
      <c r="AF372" s="370">
        <f>+AF373+AF394</f>
        <v>0</v>
      </c>
      <c r="AG372" s="370">
        <f t="shared" ref="AG372:AG435" si="301">+AF372+AE372</f>
        <v>0</v>
      </c>
      <c r="AH372" s="370">
        <f>+AH373+AH394</f>
        <v>0</v>
      </c>
      <c r="AI372" s="370">
        <f>+AI373+AI394</f>
        <v>0</v>
      </c>
      <c r="AJ372" s="370">
        <f t="shared" ref="AJ372:AJ435" si="302">+AI372+AH372</f>
        <v>0</v>
      </c>
      <c r="AK372" s="370">
        <f>+AK373+AK394</f>
        <v>0</v>
      </c>
      <c r="AL372" s="370">
        <f>+AL373+AL394</f>
        <v>0</v>
      </c>
      <c r="AM372" s="370">
        <f t="shared" ref="AM372:AM435" si="303">+AL372+AK372</f>
        <v>0</v>
      </c>
      <c r="AN372" s="370">
        <f>+AN373+AN394</f>
        <v>0</v>
      </c>
      <c r="AO372" s="370">
        <f>+AO373+AO394</f>
        <v>0</v>
      </c>
      <c r="AP372" s="370">
        <f t="shared" ref="AP372:AP435" si="304">+AO372+AN372</f>
        <v>0</v>
      </c>
      <c r="AQ372" s="370">
        <f>+AQ373+AQ394</f>
        <v>0</v>
      </c>
      <c r="AR372" s="370">
        <f>+AR373+AR394</f>
        <v>0</v>
      </c>
      <c r="AS372" s="370">
        <f t="shared" ref="AS372:AS435" si="305">+AR372+AQ372</f>
        <v>0</v>
      </c>
      <c r="AT372" s="370"/>
      <c r="AU372" s="370"/>
      <c r="AV372" s="370"/>
      <c r="AW372" s="370"/>
      <c r="AX372" s="370"/>
      <c r="AY372" s="370"/>
      <c r="AZ372" s="370"/>
      <c r="BA372" s="370"/>
    </row>
    <row r="373" spans="1:53" ht="24.75" hidden="1">
      <c r="A373" s="255"/>
      <c r="B373" s="73" t="str">
        <f t="shared" si="284"/>
        <v>135500051005</v>
      </c>
      <c r="C373" s="373">
        <v>2023</v>
      </c>
      <c r="D373" s="373">
        <v>20</v>
      </c>
      <c r="E373" s="373">
        <v>1</v>
      </c>
      <c r="F373" s="373">
        <v>3</v>
      </c>
      <c r="G373" s="373">
        <v>5</v>
      </c>
      <c r="H373" s="373">
        <v>5000</v>
      </c>
      <c r="I373" s="373">
        <v>5100</v>
      </c>
      <c r="J373" s="373"/>
      <c r="K373" s="373"/>
      <c r="L373" s="373">
        <v>5</v>
      </c>
      <c r="M373" s="375" t="s">
        <v>130</v>
      </c>
      <c r="N373" s="376">
        <f>+N374+N391</f>
        <v>0</v>
      </c>
      <c r="O373" s="376">
        <f>+O374+O391</f>
        <v>0</v>
      </c>
      <c r="P373" s="376">
        <f t="shared" si="276"/>
        <v>0</v>
      </c>
      <c r="Q373" s="427"/>
      <c r="R373" s="428"/>
      <c r="S373" s="428"/>
      <c r="T373" s="376">
        <f>+T374+T391</f>
        <v>0</v>
      </c>
      <c r="U373" s="376">
        <f t="shared" ref="U373:AC373" si="306">+U374+U391</f>
        <v>0</v>
      </c>
      <c r="V373" s="376">
        <f t="shared" si="306"/>
        <v>0</v>
      </c>
      <c r="W373" s="376">
        <f t="shared" si="306"/>
        <v>0</v>
      </c>
      <c r="X373" s="376">
        <f t="shared" si="306"/>
        <v>0</v>
      </c>
      <c r="Y373" s="376">
        <f t="shared" si="306"/>
        <v>0</v>
      </c>
      <c r="Z373" s="376">
        <f t="shared" si="306"/>
        <v>0</v>
      </c>
      <c r="AA373" s="376">
        <f t="shared" si="306"/>
        <v>0</v>
      </c>
      <c r="AB373" s="376">
        <f t="shared" si="306"/>
        <v>0</v>
      </c>
      <c r="AC373" s="376">
        <f t="shared" si="306"/>
        <v>0</v>
      </c>
      <c r="AD373" s="376">
        <f t="shared" si="300"/>
        <v>0</v>
      </c>
      <c r="AE373" s="376">
        <f>+AE374+AE391</f>
        <v>0</v>
      </c>
      <c r="AF373" s="376">
        <f>+AF374+AF391</f>
        <v>0</v>
      </c>
      <c r="AG373" s="376">
        <f t="shared" si="301"/>
        <v>0</v>
      </c>
      <c r="AH373" s="376">
        <f>+AH374+AH391</f>
        <v>0</v>
      </c>
      <c r="AI373" s="376">
        <f>+AI374+AI391</f>
        <v>0</v>
      </c>
      <c r="AJ373" s="376">
        <f t="shared" si="302"/>
        <v>0</v>
      </c>
      <c r="AK373" s="376">
        <f>+AK374+AK391</f>
        <v>0</v>
      </c>
      <c r="AL373" s="376">
        <f>+AL374+AL391</f>
        <v>0</v>
      </c>
      <c r="AM373" s="376">
        <f t="shared" si="303"/>
        <v>0</v>
      </c>
      <c r="AN373" s="376">
        <f>+AN374+AN391</f>
        <v>0</v>
      </c>
      <c r="AO373" s="376">
        <f>+AO374+AO391</f>
        <v>0</v>
      </c>
      <c r="AP373" s="376">
        <f t="shared" si="304"/>
        <v>0</v>
      </c>
      <c r="AQ373" s="376">
        <f>+AQ374+AQ391</f>
        <v>0</v>
      </c>
      <c r="AR373" s="376">
        <f>+AR374+AR391</f>
        <v>0</v>
      </c>
      <c r="AS373" s="376">
        <f t="shared" si="305"/>
        <v>0</v>
      </c>
      <c r="AT373" s="376"/>
      <c r="AU373" s="376"/>
      <c r="AV373" s="376"/>
      <c r="AW373" s="376"/>
      <c r="AX373" s="376"/>
      <c r="AY373" s="376"/>
      <c r="AZ373" s="376"/>
      <c r="BA373" s="376"/>
    </row>
    <row r="374" spans="1:53" ht="24.75" hidden="1">
      <c r="A374" s="255"/>
      <c r="B374" s="73" t="str">
        <f t="shared" si="284"/>
        <v>135500051005155</v>
      </c>
      <c r="C374" s="379">
        <v>2023</v>
      </c>
      <c r="D374" s="379">
        <v>20</v>
      </c>
      <c r="E374" s="379">
        <v>1</v>
      </c>
      <c r="F374" s="379">
        <v>3</v>
      </c>
      <c r="G374" s="379">
        <v>5</v>
      </c>
      <c r="H374" s="379">
        <v>5000</v>
      </c>
      <c r="I374" s="379">
        <v>5100</v>
      </c>
      <c r="J374" s="379">
        <v>515</v>
      </c>
      <c r="K374" s="379"/>
      <c r="L374" s="379">
        <v>5</v>
      </c>
      <c r="M374" s="381" t="s">
        <v>131</v>
      </c>
      <c r="N374" s="382">
        <f>SUM(N375:N390)</f>
        <v>0</v>
      </c>
      <c r="O374" s="382">
        <f>SUM(O375:O390)</f>
        <v>0</v>
      </c>
      <c r="P374" s="382">
        <f t="shared" si="276"/>
        <v>0</v>
      </c>
      <c r="Q374" s="429" t="s">
        <v>45</v>
      </c>
      <c r="R374" s="430"/>
      <c r="S374" s="430"/>
      <c r="T374" s="382">
        <f t="shared" ref="T374:AC374" si="307">SUM(T375:T390)</f>
        <v>0</v>
      </c>
      <c r="U374" s="382">
        <f t="shared" si="307"/>
        <v>0</v>
      </c>
      <c r="V374" s="382">
        <f t="shared" si="307"/>
        <v>0</v>
      </c>
      <c r="W374" s="382">
        <f t="shared" si="307"/>
        <v>0</v>
      </c>
      <c r="X374" s="382">
        <f t="shared" si="307"/>
        <v>0</v>
      </c>
      <c r="Y374" s="382">
        <f t="shared" si="307"/>
        <v>0</v>
      </c>
      <c r="Z374" s="382">
        <f t="shared" si="307"/>
        <v>0</v>
      </c>
      <c r="AA374" s="382">
        <f t="shared" si="307"/>
        <v>0</v>
      </c>
      <c r="AB374" s="382">
        <f t="shared" si="307"/>
        <v>0</v>
      </c>
      <c r="AC374" s="382">
        <f t="shared" si="307"/>
        <v>0</v>
      </c>
      <c r="AD374" s="382">
        <f t="shared" si="300"/>
        <v>0</v>
      </c>
      <c r="AE374" s="382">
        <f>SUM(AE375:AE390)</f>
        <v>0</v>
      </c>
      <c r="AF374" s="382">
        <f>SUM(AF375:AF390)</f>
        <v>0</v>
      </c>
      <c r="AG374" s="382">
        <f t="shared" si="301"/>
        <v>0</v>
      </c>
      <c r="AH374" s="382">
        <f>SUM(AH375:AH390)</f>
        <v>0</v>
      </c>
      <c r="AI374" s="382">
        <f>SUM(AI375:AI390)</f>
        <v>0</v>
      </c>
      <c r="AJ374" s="382">
        <f t="shared" si="302"/>
        <v>0</v>
      </c>
      <c r="AK374" s="382">
        <f>SUM(AK375:AK390)</f>
        <v>0</v>
      </c>
      <c r="AL374" s="382">
        <f>SUM(AL375:AL390)</f>
        <v>0</v>
      </c>
      <c r="AM374" s="382">
        <f t="shared" si="303"/>
        <v>0</v>
      </c>
      <c r="AN374" s="382">
        <f>SUM(AN375:AN390)</f>
        <v>0</v>
      </c>
      <c r="AO374" s="382">
        <f>SUM(AO375:AO390)</f>
        <v>0</v>
      </c>
      <c r="AP374" s="382">
        <f t="shared" si="304"/>
        <v>0</v>
      </c>
      <c r="AQ374" s="382">
        <f>SUM(AQ375:AQ390)</f>
        <v>0</v>
      </c>
      <c r="AR374" s="382">
        <f>SUM(AR375:AR390)</f>
        <v>0</v>
      </c>
      <c r="AS374" s="382">
        <f t="shared" si="305"/>
        <v>0</v>
      </c>
      <c r="AT374" s="382"/>
      <c r="AU374" s="382"/>
      <c r="AV374" s="382"/>
      <c r="AW374" s="382"/>
      <c r="AX374" s="382"/>
      <c r="AY374" s="382"/>
      <c r="AZ374" s="382"/>
      <c r="BA374" s="382"/>
    </row>
    <row r="375" spans="1:53" ht="24.75" hidden="1">
      <c r="A375" s="255"/>
      <c r="B375" s="73" t="str">
        <f t="shared" si="284"/>
        <v>1355000510051515</v>
      </c>
      <c r="C375" s="424">
        <v>2023</v>
      </c>
      <c r="D375" s="385">
        <v>20</v>
      </c>
      <c r="E375" s="385">
        <v>1</v>
      </c>
      <c r="F375" s="385">
        <v>3</v>
      </c>
      <c r="G375" s="385">
        <v>5</v>
      </c>
      <c r="H375" s="424">
        <v>5000</v>
      </c>
      <c r="I375" s="424">
        <v>5100</v>
      </c>
      <c r="J375" s="424">
        <v>515</v>
      </c>
      <c r="K375" s="386">
        <v>1</v>
      </c>
      <c r="L375" s="386">
        <v>5</v>
      </c>
      <c r="M375" s="408" t="s">
        <v>287</v>
      </c>
      <c r="N375" s="388">
        <f>IFERROR(VLOOKUP($B375,[5]OAX!$B$51:$S$1085,13,0),0)</f>
        <v>0</v>
      </c>
      <c r="O375" s="388">
        <f>IFERROR(VLOOKUP($B375,[5]OAX!$B$51:$S$1085,14,0),0)</f>
        <v>0</v>
      </c>
      <c r="P375" s="388">
        <f t="shared" si="276"/>
        <v>0</v>
      </c>
      <c r="Q375" s="409" t="s">
        <v>59</v>
      </c>
      <c r="R375" s="390">
        <f>IFERROR(VLOOKUP($B375,[5]OAX!$B$51:$S$1085,17,0),0)</f>
        <v>0</v>
      </c>
      <c r="S375" s="390">
        <f>IFERROR(VLOOKUP($B375,[5]OAX!$B$51:$S$1085,18,0),0)</f>
        <v>0</v>
      </c>
      <c r="T375" s="388">
        <v>0</v>
      </c>
      <c r="U375" s="388">
        <v>0</v>
      </c>
      <c r="V375" s="388">
        <v>0</v>
      </c>
      <c r="W375" s="388">
        <v>0</v>
      </c>
      <c r="X375" s="388">
        <v>0</v>
      </c>
      <c r="Y375" s="388">
        <v>0</v>
      </c>
      <c r="Z375" s="388">
        <v>0</v>
      </c>
      <c r="AA375" s="388">
        <v>0</v>
      </c>
      <c r="AB375" s="388">
        <f t="shared" ref="AB375:AC390" si="308">N375+T375-X375</f>
        <v>0</v>
      </c>
      <c r="AC375" s="388">
        <f t="shared" si="308"/>
        <v>0</v>
      </c>
      <c r="AD375" s="388">
        <f t="shared" si="300"/>
        <v>0</v>
      </c>
      <c r="AE375" s="388">
        <v>0</v>
      </c>
      <c r="AF375" s="388">
        <v>0</v>
      </c>
      <c r="AG375" s="388">
        <f t="shared" si="301"/>
        <v>0</v>
      </c>
      <c r="AH375" s="388">
        <v>0</v>
      </c>
      <c r="AI375" s="388">
        <v>0</v>
      </c>
      <c r="AJ375" s="388">
        <f t="shared" si="302"/>
        <v>0</v>
      </c>
      <c r="AK375" s="388">
        <v>0</v>
      </c>
      <c r="AL375" s="388">
        <v>0</v>
      </c>
      <c r="AM375" s="388">
        <f t="shared" si="303"/>
        <v>0</v>
      </c>
      <c r="AN375" s="388">
        <v>0</v>
      </c>
      <c r="AO375" s="388">
        <v>0</v>
      </c>
      <c r="AP375" s="388">
        <f t="shared" si="304"/>
        <v>0</v>
      </c>
      <c r="AQ375" s="388">
        <f t="shared" ref="AQ375:AR390" si="309">AB375-AE375--AH375-AK375-AN375</f>
        <v>0</v>
      </c>
      <c r="AR375" s="388">
        <f t="shared" si="309"/>
        <v>0</v>
      </c>
      <c r="AS375" s="388">
        <f t="shared" si="305"/>
        <v>0</v>
      </c>
      <c r="AT375" s="388">
        <f t="shared" ref="AT375:AU390" si="310">R375+V375-Z375</f>
        <v>0</v>
      </c>
      <c r="AU375" s="388">
        <f t="shared" si="310"/>
        <v>0</v>
      </c>
      <c r="AV375" s="388">
        <v>0</v>
      </c>
      <c r="AW375" s="388">
        <v>0</v>
      </c>
      <c r="AX375" s="388">
        <v>0</v>
      </c>
      <c r="AY375" s="388">
        <v>0</v>
      </c>
      <c r="AZ375" s="388">
        <f t="shared" si="265"/>
        <v>0</v>
      </c>
      <c r="BA375" s="388">
        <f t="shared" si="265"/>
        <v>0</v>
      </c>
    </row>
    <row r="376" spans="1:53" ht="24.75" hidden="1">
      <c r="A376" s="255"/>
      <c r="B376" s="73" t="str">
        <f t="shared" si="284"/>
        <v>1355000510051525</v>
      </c>
      <c r="C376" s="424">
        <v>2023</v>
      </c>
      <c r="D376" s="385">
        <v>20</v>
      </c>
      <c r="E376" s="385">
        <v>1</v>
      </c>
      <c r="F376" s="385">
        <v>3</v>
      </c>
      <c r="G376" s="385">
        <v>5</v>
      </c>
      <c r="H376" s="424">
        <v>5000</v>
      </c>
      <c r="I376" s="424">
        <v>5100</v>
      </c>
      <c r="J376" s="424">
        <v>515</v>
      </c>
      <c r="K376" s="386">
        <v>2</v>
      </c>
      <c r="L376" s="386">
        <v>5</v>
      </c>
      <c r="M376" s="408" t="s">
        <v>305</v>
      </c>
      <c r="N376" s="388">
        <f>IFERROR(VLOOKUP($B376,[5]OAX!$B$51:$S$1085,13,0),0)</f>
        <v>0</v>
      </c>
      <c r="O376" s="388">
        <f>IFERROR(VLOOKUP($B376,[5]OAX!$B$51:$S$1085,14,0),0)</f>
        <v>0</v>
      </c>
      <c r="P376" s="388">
        <f t="shared" si="276"/>
        <v>0</v>
      </c>
      <c r="Q376" s="409" t="s">
        <v>59</v>
      </c>
      <c r="R376" s="390">
        <f>IFERROR(VLOOKUP($B376,[5]OAX!$B$51:$S$1085,17,0),0)</f>
        <v>0</v>
      </c>
      <c r="S376" s="390">
        <f>IFERROR(VLOOKUP($B376,[5]OAX!$B$51:$S$1085,18,0),0)</f>
        <v>0</v>
      </c>
      <c r="T376" s="388">
        <v>0</v>
      </c>
      <c r="U376" s="388">
        <v>0</v>
      </c>
      <c r="V376" s="388">
        <v>0</v>
      </c>
      <c r="W376" s="388">
        <v>0</v>
      </c>
      <c r="X376" s="388">
        <v>0</v>
      </c>
      <c r="Y376" s="388">
        <v>0</v>
      </c>
      <c r="Z376" s="388">
        <v>0</v>
      </c>
      <c r="AA376" s="388">
        <v>0</v>
      </c>
      <c r="AB376" s="388">
        <f t="shared" si="308"/>
        <v>0</v>
      </c>
      <c r="AC376" s="388">
        <f t="shared" si="308"/>
        <v>0</v>
      </c>
      <c r="AD376" s="388">
        <f t="shared" si="300"/>
        <v>0</v>
      </c>
      <c r="AE376" s="388">
        <v>0</v>
      </c>
      <c r="AF376" s="388">
        <v>0</v>
      </c>
      <c r="AG376" s="388">
        <f t="shared" si="301"/>
        <v>0</v>
      </c>
      <c r="AH376" s="388">
        <v>0</v>
      </c>
      <c r="AI376" s="388">
        <v>0</v>
      </c>
      <c r="AJ376" s="388">
        <f t="shared" si="302"/>
        <v>0</v>
      </c>
      <c r="AK376" s="388">
        <v>0</v>
      </c>
      <c r="AL376" s="388">
        <v>0</v>
      </c>
      <c r="AM376" s="388">
        <f t="shared" si="303"/>
        <v>0</v>
      </c>
      <c r="AN376" s="388">
        <v>0</v>
      </c>
      <c r="AO376" s="388">
        <v>0</v>
      </c>
      <c r="AP376" s="388">
        <f t="shared" si="304"/>
        <v>0</v>
      </c>
      <c r="AQ376" s="388">
        <f t="shared" si="309"/>
        <v>0</v>
      </c>
      <c r="AR376" s="388">
        <f t="shared" si="309"/>
        <v>0</v>
      </c>
      <c r="AS376" s="388">
        <f t="shared" si="305"/>
        <v>0</v>
      </c>
      <c r="AT376" s="388">
        <f t="shared" si="310"/>
        <v>0</v>
      </c>
      <c r="AU376" s="388">
        <f t="shared" si="310"/>
        <v>0</v>
      </c>
      <c r="AV376" s="388">
        <v>0</v>
      </c>
      <c r="AW376" s="388">
        <v>0</v>
      </c>
      <c r="AX376" s="388">
        <v>0</v>
      </c>
      <c r="AY376" s="388">
        <v>0</v>
      </c>
      <c r="AZ376" s="388">
        <f t="shared" si="265"/>
        <v>0</v>
      </c>
      <c r="BA376" s="388">
        <f t="shared" si="265"/>
        <v>0</v>
      </c>
    </row>
    <row r="377" spans="1:53" ht="24.75" hidden="1">
      <c r="A377" s="255"/>
      <c r="B377" s="73" t="str">
        <f t="shared" si="284"/>
        <v>1355000510051535</v>
      </c>
      <c r="C377" s="424">
        <v>2023</v>
      </c>
      <c r="D377" s="385">
        <v>20</v>
      </c>
      <c r="E377" s="385">
        <v>1</v>
      </c>
      <c r="F377" s="385">
        <v>3</v>
      </c>
      <c r="G377" s="385">
        <v>5</v>
      </c>
      <c r="H377" s="424">
        <v>5000</v>
      </c>
      <c r="I377" s="424">
        <v>5100</v>
      </c>
      <c r="J377" s="424">
        <v>515</v>
      </c>
      <c r="K377" s="386">
        <v>3</v>
      </c>
      <c r="L377" s="386">
        <v>5</v>
      </c>
      <c r="M377" s="408" t="s">
        <v>178</v>
      </c>
      <c r="N377" s="388">
        <f>IFERROR(VLOOKUP($B377,[5]OAX!$B$51:$S$1085,13,0),0)</f>
        <v>0</v>
      </c>
      <c r="O377" s="388">
        <f>IFERROR(VLOOKUP($B377,[5]OAX!$B$51:$S$1085,14,0),0)</f>
        <v>0</v>
      </c>
      <c r="P377" s="388">
        <f t="shared" si="276"/>
        <v>0</v>
      </c>
      <c r="Q377" s="409" t="s">
        <v>59</v>
      </c>
      <c r="R377" s="390">
        <f>IFERROR(VLOOKUP($B377,[5]OAX!$B$51:$S$1085,17,0),0)</f>
        <v>0</v>
      </c>
      <c r="S377" s="390">
        <f>IFERROR(VLOOKUP($B377,[5]OAX!$B$51:$S$1085,18,0),0)</f>
        <v>0</v>
      </c>
      <c r="T377" s="388">
        <v>0</v>
      </c>
      <c r="U377" s="388">
        <v>0</v>
      </c>
      <c r="V377" s="388">
        <v>0</v>
      </c>
      <c r="W377" s="388">
        <v>0</v>
      </c>
      <c r="X377" s="388">
        <v>0</v>
      </c>
      <c r="Y377" s="388">
        <v>0</v>
      </c>
      <c r="Z377" s="388">
        <v>0</v>
      </c>
      <c r="AA377" s="388">
        <v>0</v>
      </c>
      <c r="AB377" s="388">
        <f t="shared" si="308"/>
        <v>0</v>
      </c>
      <c r="AC377" s="388">
        <f t="shared" si="308"/>
        <v>0</v>
      </c>
      <c r="AD377" s="388">
        <f t="shared" si="300"/>
        <v>0</v>
      </c>
      <c r="AE377" s="388">
        <v>0</v>
      </c>
      <c r="AF377" s="388">
        <v>0</v>
      </c>
      <c r="AG377" s="388">
        <f t="shared" si="301"/>
        <v>0</v>
      </c>
      <c r="AH377" s="388">
        <v>0</v>
      </c>
      <c r="AI377" s="388">
        <v>0</v>
      </c>
      <c r="AJ377" s="388">
        <f t="shared" si="302"/>
        <v>0</v>
      </c>
      <c r="AK377" s="388">
        <v>0</v>
      </c>
      <c r="AL377" s="388">
        <v>0</v>
      </c>
      <c r="AM377" s="388">
        <f t="shared" si="303"/>
        <v>0</v>
      </c>
      <c r="AN377" s="388">
        <v>0</v>
      </c>
      <c r="AO377" s="388">
        <v>0</v>
      </c>
      <c r="AP377" s="388">
        <f t="shared" si="304"/>
        <v>0</v>
      </c>
      <c r="AQ377" s="388">
        <f t="shared" si="309"/>
        <v>0</v>
      </c>
      <c r="AR377" s="388">
        <f t="shared" si="309"/>
        <v>0</v>
      </c>
      <c r="AS377" s="388">
        <f t="shared" si="305"/>
        <v>0</v>
      </c>
      <c r="AT377" s="388">
        <f t="shared" si="310"/>
        <v>0</v>
      </c>
      <c r="AU377" s="388">
        <f t="shared" si="310"/>
        <v>0</v>
      </c>
      <c r="AV377" s="388">
        <v>0</v>
      </c>
      <c r="AW377" s="388">
        <v>0</v>
      </c>
      <c r="AX377" s="388">
        <v>0</v>
      </c>
      <c r="AY377" s="388">
        <v>0</v>
      </c>
      <c r="AZ377" s="388">
        <f t="shared" si="265"/>
        <v>0</v>
      </c>
      <c r="BA377" s="388">
        <f t="shared" si="265"/>
        <v>0</v>
      </c>
    </row>
    <row r="378" spans="1:53" ht="24.75" hidden="1">
      <c r="A378" s="255"/>
      <c r="B378" s="73" t="str">
        <f t="shared" si="284"/>
        <v>1355000510051545</v>
      </c>
      <c r="C378" s="424">
        <v>2023</v>
      </c>
      <c r="D378" s="385">
        <v>20</v>
      </c>
      <c r="E378" s="385">
        <v>1</v>
      </c>
      <c r="F378" s="385">
        <v>3</v>
      </c>
      <c r="G378" s="385">
        <v>5</v>
      </c>
      <c r="H378" s="424">
        <v>5000</v>
      </c>
      <c r="I378" s="424">
        <v>5100</v>
      </c>
      <c r="J378" s="424">
        <v>515</v>
      </c>
      <c r="K378" s="386">
        <v>4</v>
      </c>
      <c r="L378" s="386">
        <v>5</v>
      </c>
      <c r="M378" s="408" t="s">
        <v>288</v>
      </c>
      <c r="N378" s="388">
        <f>IFERROR(VLOOKUP($B378,[5]OAX!$B$51:$S$1085,13,0),0)</f>
        <v>0</v>
      </c>
      <c r="O378" s="388">
        <f>IFERROR(VLOOKUP($B378,[5]OAX!$B$51:$S$1085,14,0),0)</f>
        <v>0</v>
      </c>
      <c r="P378" s="388">
        <f t="shared" si="276"/>
        <v>0</v>
      </c>
      <c r="Q378" s="409" t="s">
        <v>59</v>
      </c>
      <c r="R378" s="390">
        <f>IFERROR(VLOOKUP($B378,[5]OAX!$B$51:$S$1085,17,0),0)</f>
        <v>0</v>
      </c>
      <c r="S378" s="390">
        <f>IFERROR(VLOOKUP($B378,[5]OAX!$B$51:$S$1085,18,0),0)</f>
        <v>0</v>
      </c>
      <c r="T378" s="388">
        <v>0</v>
      </c>
      <c r="U378" s="388">
        <v>0</v>
      </c>
      <c r="V378" s="388">
        <v>0</v>
      </c>
      <c r="W378" s="388">
        <v>0</v>
      </c>
      <c r="X378" s="388">
        <v>0</v>
      </c>
      <c r="Y378" s="388">
        <v>0</v>
      </c>
      <c r="Z378" s="388">
        <v>0</v>
      </c>
      <c r="AA378" s="388">
        <v>0</v>
      </c>
      <c r="AB378" s="388">
        <f t="shared" si="308"/>
        <v>0</v>
      </c>
      <c r="AC378" s="388">
        <f t="shared" si="308"/>
        <v>0</v>
      </c>
      <c r="AD378" s="388">
        <f t="shared" si="300"/>
        <v>0</v>
      </c>
      <c r="AE378" s="388">
        <v>0</v>
      </c>
      <c r="AF378" s="388">
        <v>0</v>
      </c>
      <c r="AG378" s="388">
        <f t="shared" si="301"/>
        <v>0</v>
      </c>
      <c r="AH378" s="388">
        <v>0</v>
      </c>
      <c r="AI378" s="388">
        <v>0</v>
      </c>
      <c r="AJ378" s="388">
        <f t="shared" si="302"/>
        <v>0</v>
      </c>
      <c r="AK378" s="388">
        <v>0</v>
      </c>
      <c r="AL378" s="388">
        <v>0</v>
      </c>
      <c r="AM378" s="388">
        <f t="shared" si="303"/>
        <v>0</v>
      </c>
      <c r="AN378" s="388">
        <v>0</v>
      </c>
      <c r="AO378" s="388">
        <v>0</v>
      </c>
      <c r="AP378" s="388">
        <f t="shared" si="304"/>
        <v>0</v>
      </c>
      <c r="AQ378" s="388">
        <f t="shared" si="309"/>
        <v>0</v>
      </c>
      <c r="AR378" s="388">
        <f t="shared" si="309"/>
        <v>0</v>
      </c>
      <c r="AS378" s="388">
        <f t="shared" si="305"/>
        <v>0</v>
      </c>
      <c r="AT378" s="388">
        <f t="shared" si="310"/>
        <v>0</v>
      </c>
      <c r="AU378" s="388">
        <f t="shared" si="310"/>
        <v>0</v>
      </c>
      <c r="AV378" s="388">
        <v>0</v>
      </c>
      <c r="AW378" s="388">
        <v>0</v>
      </c>
      <c r="AX378" s="388">
        <v>0</v>
      </c>
      <c r="AY378" s="388">
        <v>0</v>
      </c>
      <c r="AZ378" s="388">
        <f t="shared" si="265"/>
        <v>0</v>
      </c>
      <c r="BA378" s="388">
        <f t="shared" si="265"/>
        <v>0</v>
      </c>
    </row>
    <row r="379" spans="1:53" ht="24.75" hidden="1">
      <c r="A379" s="255"/>
      <c r="B379" s="73" t="str">
        <f t="shared" si="284"/>
        <v>1355000510051555</v>
      </c>
      <c r="C379" s="424">
        <v>2023</v>
      </c>
      <c r="D379" s="385">
        <v>20</v>
      </c>
      <c r="E379" s="385">
        <v>1</v>
      </c>
      <c r="F379" s="385">
        <v>3</v>
      </c>
      <c r="G379" s="385">
        <v>5</v>
      </c>
      <c r="H379" s="424">
        <v>5000</v>
      </c>
      <c r="I379" s="424">
        <v>5100</v>
      </c>
      <c r="J379" s="424">
        <v>515</v>
      </c>
      <c r="K379" s="386">
        <v>5</v>
      </c>
      <c r="L379" s="386">
        <v>5</v>
      </c>
      <c r="M379" s="408" t="s">
        <v>306</v>
      </c>
      <c r="N379" s="388">
        <f>IFERROR(VLOOKUP($B379,[5]OAX!$B$51:$S$1085,13,0),0)</f>
        <v>0</v>
      </c>
      <c r="O379" s="388">
        <f>IFERROR(VLOOKUP($B379,[5]OAX!$B$51:$S$1085,14,0),0)</f>
        <v>0</v>
      </c>
      <c r="P379" s="388">
        <f t="shared" si="276"/>
        <v>0</v>
      </c>
      <c r="Q379" s="409" t="s">
        <v>59</v>
      </c>
      <c r="R379" s="390">
        <f>IFERROR(VLOOKUP($B379,[5]OAX!$B$51:$S$1085,17,0),0)</f>
        <v>0</v>
      </c>
      <c r="S379" s="390">
        <f>IFERROR(VLOOKUP($B379,[5]OAX!$B$51:$S$1085,18,0),0)</f>
        <v>0</v>
      </c>
      <c r="T379" s="388">
        <v>0</v>
      </c>
      <c r="U379" s="388">
        <v>0</v>
      </c>
      <c r="V379" s="388">
        <v>0</v>
      </c>
      <c r="W379" s="388">
        <v>0</v>
      </c>
      <c r="X379" s="388">
        <v>0</v>
      </c>
      <c r="Y379" s="388">
        <v>0</v>
      </c>
      <c r="Z379" s="388">
        <v>0</v>
      </c>
      <c r="AA379" s="388">
        <v>0</v>
      </c>
      <c r="AB379" s="388">
        <f t="shared" si="308"/>
        <v>0</v>
      </c>
      <c r="AC379" s="388">
        <f t="shared" si="308"/>
        <v>0</v>
      </c>
      <c r="AD379" s="388">
        <f t="shared" si="300"/>
        <v>0</v>
      </c>
      <c r="AE379" s="388">
        <v>0</v>
      </c>
      <c r="AF379" s="388">
        <v>0</v>
      </c>
      <c r="AG379" s="388">
        <f t="shared" si="301"/>
        <v>0</v>
      </c>
      <c r="AH379" s="388">
        <v>0</v>
      </c>
      <c r="AI379" s="388">
        <v>0</v>
      </c>
      <c r="AJ379" s="388">
        <f t="shared" si="302"/>
        <v>0</v>
      </c>
      <c r="AK379" s="388">
        <v>0</v>
      </c>
      <c r="AL379" s="388">
        <v>0</v>
      </c>
      <c r="AM379" s="388">
        <f t="shared" si="303"/>
        <v>0</v>
      </c>
      <c r="AN379" s="388">
        <v>0</v>
      </c>
      <c r="AO379" s="388">
        <v>0</v>
      </c>
      <c r="AP379" s="388">
        <f t="shared" si="304"/>
        <v>0</v>
      </c>
      <c r="AQ379" s="388">
        <f t="shared" si="309"/>
        <v>0</v>
      </c>
      <c r="AR379" s="388">
        <f t="shared" si="309"/>
        <v>0</v>
      </c>
      <c r="AS379" s="388">
        <f t="shared" si="305"/>
        <v>0</v>
      </c>
      <c r="AT379" s="388">
        <f t="shared" si="310"/>
        <v>0</v>
      </c>
      <c r="AU379" s="388">
        <f t="shared" si="310"/>
        <v>0</v>
      </c>
      <c r="AV379" s="388">
        <v>0</v>
      </c>
      <c r="AW379" s="388">
        <v>0</v>
      </c>
      <c r="AX379" s="388">
        <v>0</v>
      </c>
      <c r="AY379" s="388">
        <v>0</v>
      </c>
      <c r="AZ379" s="388">
        <f t="shared" ref="AZ379:BA442" si="311">AT379-AV379-AX379</f>
        <v>0</v>
      </c>
      <c r="BA379" s="388">
        <f t="shared" si="311"/>
        <v>0</v>
      </c>
    </row>
    <row r="380" spans="1:53" ht="24.75" hidden="1">
      <c r="A380" s="255"/>
      <c r="B380" s="73" t="str">
        <f t="shared" si="284"/>
        <v>1355000510051565</v>
      </c>
      <c r="C380" s="424">
        <v>2023</v>
      </c>
      <c r="D380" s="385">
        <v>20</v>
      </c>
      <c r="E380" s="385">
        <v>1</v>
      </c>
      <c r="F380" s="385">
        <v>3</v>
      </c>
      <c r="G380" s="385">
        <v>5</v>
      </c>
      <c r="H380" s="424">
        <v>5000</v>
      </c>
      <c r="I380" s="424">
        <v>5100</v>
      </c>
      <c r="J380" s="424">
        <v>515</v>
      </c>
      <c r="K380" s="386">
        <v>6</v>
      </c>
      <c r="L380" s="386">
        <v>5</v>
      </c>
      <c r="M380" s="408" t="s">
        <v>307</v>
      </c>
      <c r="N380" s="388">
        <f>IFERROR(VLOOKUP($B380,[5]OAX!$B$51:$S$1085,13,0),0)</f>
        <v>0</v>
      </c>
      <c r="O380" s="388">
        <f>IFERROR(VLOOKUP($B380,[5]OAX!$B$51:$S$1085,14,0),0)</f>
        <v>0</v>
      </c>
      <c r="P380" s="388">
        <f t="shared" si="276"/>
        <v>0</v>
      </c>
      <c r="Q380" s="409" t="s">
        <v>59</v>
      </c>
      <c r="R380" s="390">
        <f>IFERROR(VLOOKUP($B380,[5]OAX!$B$51:$S$1085,17,0),0)</f>
        <v>0</v>
      </c>
      <c r="S380" s="390">
        <f>IFERROR(VLOOKUP($B380,[5]OAX!$B$51:$S$1085,18,0),0)</f>
        <v>0</v>
      </c>
      <c r="T380" s="388">
        <v>0</v>
      </c>
      <c r="U380" s="388">
        <v>0</v>
      </c>
      <c r="V380" s="388">
        <v>0</v>
      </c>
      <c r="W380" s="388">
        <v>0</v>
      </c>
      <c r="X380" s="388">
        <v>0</v>
      </c>
      <c r="Y380" s="388">
        <v>0</v>
      </c>
      <c r="Z380" s="388">
        <v>0</v>
      </c>
      <c r="AA380" s="388">
        <v>0</v>
      </c>
      <c r="AB380" s="388">
        <f t="shared" si="308"/>
        <v>0</v>
      </c>
      <c r="AC380" s="388">
        <f t="shared" si="308"/>
        <v>0</v>
      </c>
      <c r="AD380" s="388">
        <f t="shared" si="300"/>
        <v>0</v>
      </c>
      <c r="AE380" s="388">
        <v>0</v>
      </c>
      <c r="AF380" s="388">
        <v>0</v>
      </c>
      <c r="AG380" s="388">
        <f t="shared" si="301"/>
        <v>0</v>
      </c>
      <c r="AH380" s="388">
        <v>0</v>
      </c>
      <c r="AI380" s="388">
        <v>0</v>
      </c>
      <c r="AJ380" s="388">
        <f t="shared" si="302"/>
        <v>0</v>
      </c>
      <c r="AK380" s="388">
        <v>0</v>
      </c>
      <c r="AL380" s="388">
        <v>0</v>
      </c>
      <c r="AM380" s="388">
        <f t="shared" si="303"/>
        <v>0</v>
      </c>
      <c r="AN380" s="388">
        <v>0</v>
      </c>
      <c r="AO380" s="388">
        <v>0</v>
      </c>
      <c r="AP380" s="388">
        <f t="shared" si="304"/>
        <v>0</v>
      </c>
      <c r="AQ380" s="388">
        <f t="shared" si="309"/>
        <v>0</v>
      </c>
      <c r="AR380" s="388">
        <f t="shared" si="309"/>
        <v>0</v>
      </c>
      <c r="AS380" s="388">
        <f t="shared" si="305"/>
        <v>0</v>
      </c>
      <c r="AT380" s="388">
        <f t="shared" si="310"/>
        <v>0</v>
      </c>
      <c r="AU380" s="388">
        <f t="shared" si="310"/>
        <v>0</v>
      </c>
      <c r="AV380" s="388">
        <v>0</v>
      </c>
      <c r="AW380" s="388">
        <v>0</v>
      </c>
      <c r="AX380" s="388">
        <v>0</v>
      </c>
      <c r="AY380" s="388">
        <v>0</v>
      </c>
      <c r="AZ380" s="388">
        <f t="shared" si="311"/>
        <v>0</v>
      </c>
      <c r="BA380" s="388">
        <f t="shared" si="311"/>
        <v>0</v>
      </c>
    </row>
    <row r="381" spans="1:53" ht="24.75" hidden="1">
      <c r="A381" s="255"/>
      <c r="B381" s="73" t="str">
        <f t="shared" si="284"/>
        <v>1355000510051575</v>
      </c>
      <c r="C381" s="424">
        <v>2023</v>
      </c>
      <c r="D381" s="385">
        <v>20</v>
      </c>
      <c r="E381" s="385">
        <v>1</v>
      </c>
      <c r="F381" s="385">
        <v>3</v>
      </c>
      <c r="G381" s="385">
        <v>5</v>
      </c>
      <c r="H381" s="424">
        <v>5000</v>
      </c>
      <c r="I381" s="424">
        <v>5100</v>
      </c>
      <c r="J381" s="424">
        <v>515</v>
      </c>
      <c r="K381" s="386">
        <v>7</v>
      </c>
      <c r="L381" s="386">
        <v>5</v>
      </c>
      <c r="M381" s="408" t="s">
        <v>308</v>
      </c>
      <c r="N381" s="388">
        <f>IFERROR(VLOOKUP($B381,[5]OAX!$B$51:$S$1085,13,0),0)</f>
        <v>0</v>
      </c>
      <c r="O381" s="388">
        <f>IFERROR(VLOOKUP($B381,[5]OAX!$B$51:$S$1085,14,0),0)</f>
        <v>0</v>
      </c>
      <c r="P381" s="388">
        <f t="shared" si="276"/>
        <v>0</v>
      </c>
      <c r="Q381" s="409" t="s">
        <v>59</v>
      </c>
      <c r="R381" s="390">
        <f>IFERROR(VLOOKUP($B381,[5]OAX!$B$51:$S$1085,17,0),0)</f>
        <v>0</v>
      </c>
      <c r="S381" s="390">
        <f>IFERROR(VLOOKUP($B381,[5]OAX!$B$51:$S$1085,18,0),0)</f>
        <v>0</v>
      </c>
      <c r="T381" s="388">
        <v>0</v>
      </c>
      <c r="U381" s="388">
        <v>0</v>
      </c>
      <c r="V381" s="388">
        <v>0</v>
      </c>
      <c r="W381" s="388">
        <v>0</v>
      </c>
      <c r="X381" s="388">
        <v>0</v>
      </c>
      <c r="Y381" s="388">
        <v>0</v>
      </c>
      <c r="Z381" s="388">
        <v>0</v>
      </c>
      <c r="AA381" s="388">
        <v>0</v>
      </c>
      <c r="AB381" s="388">
        <f t="shared" si="308"/>
        <v>0</v>
      </c>
      <c r="AC381" s="388">
        <f t="shared" si="308"/>
        <v>0</v>
      </c>
      <c r="AD381" s="388">
        <f t="shared" si="300"/>
        <v>0</v>
      </c>
      <c r="AE381" s="388">
        <v>0</v>
      </c>
      <c r="AF381" s="388">
        <v>0</v>
      </c>
      <c r="AG381" s="388">
        <f t="shared" si="301"/>
        <v>0</v>
      </c>
      <c r="AH381" s="388">
        <v>0</v>
      </c>
      <c r="AI381" s="388">
        <v>0</v>
      </c>
      <c r="AJ381" s="388">
        <f t="shared" si="302"/>
        <v>0</v>
      </c>
      <c r="AK381" s="388">
        <v>0</v>
      </c>
      <c r="AL381" s="388">
        <v>0</v>
      </c>
      <c r="AM381" s="388">
        <f t="shared" si="303"/>
        <v>0</v>
      </c>
      <c r="AN381" s="388">
        <v>0</v>
      </c>
      <c r="AO381" s="388">
        <v>0</v>
      </c>
      <c r="AP381" s="388">
        <f t="shared" si="304"/>
        <v>0</v>
      </c>
      <c r="AQ381" s="388">
        <f t="shared" si="309"/>
        <v>0</v>
      </c>
      <c r="AR381" s="388">
        <f t="shared" si="309"/>
        <v>0</v>
      </c>
      <c r="AS381" s="388">
        <f t="shared" si="305"/>
        <v>0</v>
      </c>
      <c r="AT381" s="388">
        <f t="shared" si="310"/>
        <v>0</v>
      </c>
      <c r="AU381" s="388">
        <f t="shared" si="310"/>
        <v>0</v>
      </c>
      <c r="AV381" s="388">
        <v>0</v>
      </c>
      <c r="AW381" s="388">
        <v>0</v>
      </c>
      <c r="AX381" s="388">
        <v>0</v>
      </c>
      <c r="AY381" s="388">
        <v>0</v>
      </c>
      <c r="AZ381" s="388">
        <f t="shared" si="311"/>
        <v>0</v>
      </c>
      <c r="BA381" s="388">
        <f t="shared" si="311"/>
        <v>0</v>
      </c>
    </row>
    <row r="382" spans="1:53" ht="24.75" hidden="1">
      <c r="A382" s="255"/>
      <c r="B382" s="73" t="str">
        <f t="shared" si="284"/>
        <v>1355000510051585</v>
      </c>
      <c r="C382" s="424">
        <v>2023</v>
      </c>
      <c r="D382" s="385">
        <v>20</v>
      </c>
      <c r="E382" s="385">
        <v>1</v>
      </c>
      <c r="F382" s="385">
        <v>3</v>
      </c>
      <c r="G382" s="385">
        <v>5</v>
      </c>
      <c r="H382" s="424">
        <v>5000</v>
      </c>
      <c r="I382" s="424">
        <v>5100</v>
      </c>
      <c r="J382" s="424">
        <v>515</v>
      </c>
      <c r="K382" s="386">
        <v>8</v>
      </c>
      <c r="L382" s="386">
        <v>5</v>
      </c>
      <c r="M382" s="408" t="s">
        <v>186</v>
      </c>
      <c r="N382" s="388">
        <f>IFERROR(VLOOKUP($B382,[5]OAX!$B$51:$S$1085,13,0),0)</f>
        <v>0</v>
      </c>
      <c r="O382" s="388">
        <f>IFERROR(VLOOKUP($B382,[5]OAX!$B$51:$S$1085,14,0),0)</f>
        <v>0</v>
      </c>
      <c r="P382" s="388">
        <f t="shared" si="276"/>
        <v>0</v>
      </c>
      <c r="Q382" s="409" t="s">
        <v>59</v>
      </c>
      <c r="R382" s="390">
        <f>IFERROR(VLOOKUP($B382,[5]OAX!$B$51:$S$1085,17,0),0)</f>
        <v>0</v>
      </c>
      <c r="S382" s="390">
        <f>IFERROR(VLOOKUP($B382,[5]OAX!$B$51:$S$1085,18,0),0)</f>
        <v>0</v>
      </c>
      <c r="T382" s="388">
        <v>0</v>
      </c>
      <c r="U382" s="388">
        <v>0</v>
      </c>
      <c r="V382" s="388">
        <v>0</v>
      </c>
      <c r="W382" s="388">
        <v>0</v>
      </c>
      <c r="X382" s="388">
        <v>0</v>
      </c>
      <c r="Y382" s="388">
        <v>0</v>
      </c>
      <c r="Z382" s="388">
        <v>0</v>
      </c>
      <c r="AA382" s="388">
        <v>0</v>
      </c>
      <c r="AB382" s="388">
        <f t="shared" si="308"/>
        <v>0</v>
      </c>
      <c r="AC382" s="388">
        <f t="shared" si="308"/>
        <v>0</v>
      </c>
      <c r="AD382" s="388">
        <f t="shared" si="300"/>
        <v>0</v>
      </c>
      <c r="AE382" s="388">
        <v>0</v>
      </c>
      <c r="AF382" s="388">
        <v>0</v>
      </c>
      <c r="AG382" s="388">
        <f t="shared" si="301"/>
        <v>0</v>
      </c>
      <c r="AH382" s="388">
        <v>0</v>
      </c>
      <c r="AI382" s="388">
        <v>0</v>
      </c>
      <c r="AJ382" s="388">
        <f t="shared" si="302"/>
        <v>0</v>
      </c>
      <c r="AK382" s="388">
        <v>0</v>
      </c>
      <c r="AL382" s="388">
        <v>0</v>
      </c>
      <c r="AM382" s="388">
        <f t="shared" si="303"/>
        <v>0</v>
      </c>
      <c r="AN382" s="388">
        <v>0</v>
      </c>
      <c r="AO382" s="388">
        <v>0</v>
      </c>
      <c r="AP382" s="388">
        <f t="shared" si="304"/>
        <v>0</v>
      </c>
      <c r="AQ382" s="388">
        <f t="shared" si="309"/>
        <v>0</v>
      </c>
      <c r="AR382" s="388">
        <f t="shared" si="309"/>
        <v>0</v>
      </c>
      <c r="AS382" s="388">
        <f t="shared" si="305"/>
        <v>0</v>
      </c>
      <c r="AT382" s="388">
        <f t="shared" si="310"/>
        <v>0</v>
      </c>
      <c r="AU382" s="388">
        <f t="shared" si="310"/>
        <v>0</v>
      </c>
      <c r="AV382" s="388">
        <v>0</v>
      </c>
      <c r="AW382" s="388">
        <v>0</v>
      </c>
      <c r="AX382" s="388">
        <v>0</v>
      </c>
      <c r="AY382" s="388">
        <v>0</v>
      </c>
      <c r="AZ382" s="388">
        <f t="shared" si="311"/>
        <v>0</v>
      </c>
      <c r="BA382" s="388">
        <f t="shared" si="311"/>
        <v>0</v>
      </c>
    </row>
    <row r="383" spans="1:53" ht="24.75" hidden="1">
      <c r="A383" s="255"/>
      <c r="B383" s="73" t="str">
        <f t="shared" si="284"/>
        <v>1355000510051595</v>
      </c>
      <c r="C383" s="424">
        <v>2023</v>
      </c>
      <c r="D383" s="385">
        <v>20</v>
      </c>
      <c r="E383" s="385">
        <v>1</v>
      </c>
      <c r="F383" s="385">
        <v>3</v>
      </c>
      <c r="G383" s="385">
        <v>5</v>
      </c>
      <c r="H383" s="424">
        <v>5000</v>
      </c>
      <c r="I383" s="424">
        <v>5100</v>
      </c>
      <c r="J383" s="424">
        <v>515</v>
      </c>
      <c r="K383" s="386">
        <v>9</v>
      </c>
      <c r="L383" s="386">
        <v>5</v>
      </c>
      <c r="M383" s="408" t="s">
        <v>256</v>
      </c>
      <c r="N383" s="388">
        <f>IFERROR(VLOOKUP($B383,[5]OAX!$B$51:$S$1085,13,0),0)</f>
        <v>0</v>
      </c>
      <c r="O383" s="388">
        <f>IFERROR(VLOOKUP($B383,[5]OAX!$B$51:$S$1085,14,0),0)</f>
        <v>0</v>
      </c>
      <c r="P383" s="388">
        <f t="shared" si="276"/>
        <v>0</v>
      </c>
      <c r="Q383" s="409" t="s">
        <v>59</v>
      </c>
      <c r="R383" s="390">
        <f>IFERROR(VLOOKUP($B383,[5]OAX!$B$51:$S$1085,17,0),0)</f>
        <v>0</v>
      </c>
      <c r="S383" s="390">
        <f>IFERROR(VLOOKUP($B383,[5]OAX!$B$51:$S$1085,18,0),0)</f>
        <v>0</v>
      </c>
      <c r="T383" s="388">
        <v>0</v>
      </c>
      <c r="U383" s="388">
        <v>0</v>
      </c>
      <c r="V383" s="388">
        <v>0</v>
      </c>
      <c r="W383" s="388">
        <v>0</v>
      </c>
      <c r="X383" s="388">
        <v>0</v>
      </c>
      <c r="Y383" s="388">
        <v>0</v>
      </c>
      <c r="Z383" s="388">
        <v>0</v>
      </c>
      <c r="AA383" s="388">
        <v>0</v>
      </c>
      <c r="AB383" s="388">
        <f t="shared" si="308"/>
        <v>0</v>
      </c>
      <c r="AC383" s="388">
        <f t="shared" si="308"/>
        <v>0</v>
      </c>
      <c r="AD383" s="388">
        <f t="shared" si="300"/>
        <v>0</v>
      </c>
      <c r="AE383" s="388">
        <v>0</v>
      </c>
      <c r="AF383" s="388">
        <v>0</v>
      </c>
      <c r="AG383" s="388">
        <f t="shared" si="301"/>
        <v>0</v>
      </c>
      <c r="AH383" s="388">
        <v>0</v>
      </c>
      <c r="AI383" s="388">
        <v>0</v>
      </c>
      <c r="AJ383" s="388">
        <f t="shared" si="302"/>
        <v>0</v>
      </c>
      <c r="AK383" s="388">
        <v>0</v>
      </c>
      <c r="AL383" s="388">
        <v>0</v>
      </c>
      <c r="AM383" s="388">
        <f t="shared" si="303"/>
        <v>0</v>
      </c>
      <c r="AN383" s="388">
        <v>0</v>
      </c>
      <c r="AO383" s="388">
        <v>0</v>
      </c>
      <c r="AP383" s="388">
        <f t="shared" si="304"/>
        <v>0</v>
      </c>
      <c r="AQ383" s="388">
        <f t="shared" si="309"/>
        <v>0</v>
      </c>
      <c r="AR383" s="388">
        <f t="shared" si="309"/>
        <v>0</v>
      </c>
      <c r="AS383" s="388">
        <f t="shared" si="305"/>
        <v>0</v>
      </c>
      <c r="AT383" s="388">
        <f t="shared" si="310"/>
        <v>0</v>
      </c>
      <c r="AU383" s="388">
        <f t="shared" si="310"/>
        <v>0</v>
      </c>
      <c r="AV383" s="388">
        <v>0</v>
      </c>
      <c r="AW383" s="388">
        <v>0</v>
      </c>
      <c r="AX383" s="388">
        <v>0</v>
      </c>
      <c r="AY383" s="388">
        <v>0</v>
      </c>
      <c r="AZ383" s="388">
        <f t="shared" si="311"/>
        <v>0</v>
      </c>
      <c r="BA383" s="388">
        <f t="shared" si="311"/>
        <v>0</v>
      </c>
    </row>
    <row r="384" spans="1:53" ht="24.75" hidden="1">
      <c r="A384" s="255"/>
      <c r="B384" s="73" t="str">
        <f t="shared" si="284"/>
        <v>13550005100515105</v>
      </c>
      <c r="C384" s="424">
        <v>2023</v>
      </c>
      <c r="D384" s="385">
        <v>20</v>
      </c>
      <c r="E384" s="385">
        <v>1</v>
      </c>
      <c r="F384" s="385">
        <v>3</v>
      </c>
      <c r="G384" s="385">
        <v>5</v>
      </c>
      <c r="H384" s="424">
        <v>5000</v>
      </c>
      <c r="I384" s="424">
        <v>5100</v>
      </c>
      <c r="J384" s="424">
        <v>515</v>
      </c>
      <c r="K384" s="386">
        <v>10</v>
      </c>
      <c r="L384" s="386">
        <v>5</v>
      </c>
      <c r="M384" s="408" t="s">
        <v>191</v>
      </c>
      <c r="N384" s="388">
        <f>IFERROR(VLOOKUP($B384,[5]OAX!$B$51:$S$1085,13,0),0)</f>
        <v>0</v>
      </c>
      <c r="O384" s="388">
        <f>IFERROR(VLOOKUP($B384,[5]OAX!$B$51:$S$1085,14,0),0)</f>
        <v>0</v>
      </c>
      <c r="P384" s="388">
        <f t="shared" si="276"/>
        <v>0</v>
      </c>
      <c r="Q384" s="409" t="s">
        <v>59</v>
      </c>
      <c r="R384" s="390">
        <f>IFERROR(VLOOKUP($B384,[5]OAX!$B$51:$S$1085,17,0),0)</f>
        <v>0</v>
      </c>
      <c r="S384" s="390">
        <f>IFERROR(VLOOKUP($B384,[5]OAX!$B$51:$S$1085,18,0),0)</f>
        <v>0</v>
      </c>
      <c r="T384" s="388">
        <v>0</v>
      </c>
      <c r="U384" s="388">
        <v>0</v>
      </c>
      <c r="V384" s="388">
        <v>0</v>
      </c>
      <c r="W384" s="388">
        <v>0</v>
      </c>
      <c r="X384" s="388">
        <v>0</v>
      </c>
      <c r="Y384" s="388">
        <v>0</v>
      </c>
      <c r="Z384" s="388">
        <v>0</v>
      </c>
      <c r="AA384" s="388">
        <v>0</v>
      </c>
      <c r="AB384" s="388">
        <f t="shared" si="308"/>
        <v>0</v>
      </c>
      <c r="AC384" s="388">
        <f t="shared" si="308"/>
        <v>0</v>
      </c>
      <c r="AD384" s="388">
        <f t="shared" si="300"/>
        <v>0</v>
      </c>
      <c r="AE384" s="388">
        <v>0</v>
      </c>
      <c r="AF384" s="388">
        <v>0</v>
      </c>
      <c r="AG384" s="388">
        <f t="shared" si="301"/>
        <v>0</v>
      </c>
      <c r="AH384" s="388">
        <v>0</v>
      </c>
      <c r="AI384" s="388">
        <v>0</v>
      </c>
      <c r="AJ384" s="388">
        <f t="shared" si="302"/>
        <v>0</v>
      </c>
      <c r="AK384" s="388">
        <v>0</v>
      </c>
      <c r="AL384" s="388">
        <v>0</v>
      </c>
      <c r="AM384" s="388">
        <f t="shared" si="303"/>
        <v>0</v>
      </c>
      <c r="AN384" s="388">
        <v>0</v>
      </c>
      <c r="AO384" s="388">
        <v>0</v>
      </c>
      <c r="AP384" s="388">
        <f t="shared" si="304"/>
        <v>0</v>
      </c>
      <c r="AQ384" s="388">
        <f t="shared" si="309"/>
        <v>0</v>
      </c>
      <c r="AR384" s="388">
        <f t="shared" si="309"/>
        <v>0</v>
      </c>
      <c r="AS384" s="388">
        <f t="shared" si="305"/>
        <v>0</v>
      </c>
      <c r="AT384" s="388">
        <f t="shared" si="310"/>
        <v>0</v>
      </c>
      <c r="AU384" s="388">
        <f t="shared" si="310"/>
        <v>0</v>
      </c>
      <c r="AV384" s="388">
        <v>0</v>
      </c>
      <c r="AW384" s="388">
        <v>0</v>
      </c>
      <c r="AX384" s="388">
        <v>0</v>
      </c>
      <c r="AY384" s="388">
        <v>0</v>
      </c>
      <c r="AZ384" s="388">
        <f t="shared" si="311"/>
        <v>0</v>
      </c>
      <c r="BA384" s="388">
        <f t="shared" si="311"/>
        <v>0</v>
      </c>
    </row>
    <row r="385" spans="1:53" ht="24.75" hidden="1">
      <c r="A385" s="255"/>
      <c r="B385" s="73" t="str">
        <f t="shared" si="284"/>
        <v>13550005100515115</v>
      </c>
      <c r="C385" s="424">
        <v>2023</v>
      </c>
      <c r="D385" s="385">
        <v>20</v>
      </c>
      <c r="E385" s="385">
        <v>1</v>
      </c>
      <c r="F385" s="385">
        <v>3</v>
      </c>
      <c r="G385" s="385">
        <v>5</v>
      </c>
      <c r="H385" s="424">
        <v>5000</v>
      </c>
      <c r="I385" s="424">
        <v>5100</v>
      </c>
      <c r="J385" s="424">
        <v>515</v>
      </c>
      <c r="K385" s="386">
        <v>11</v>
      </c>
      <c r="L385" s="386">
        <v>5</v>
      </c>
      <c r="M385" s="408" t="s">
        <v>309</v>
      </c>
      <c r="N385" s="388">
        <f>IFERROR(VLOOKUP($B385,[5]OAX!$B$51:$S$1085,13,0),0)</f>
        <v>0</v>
      </c>
      <c r="O385" s="388">
        <f>IFERROR(VLOOKUP($B385,[5]OAX!$B$51:$S$1085,14,0),0)</f>
        <v>0</v>
      </c>
      <c r="P385" s="388">
        <f t="shared" si="276"/>
        <v>0</v>
      </c>
      <c r="Q385" s="409" t="s">
        <v>59</v>
      </c>
      <c r="R385" s="390">
        <f>IFERROR(VLOOKUP($B385,[5]OAX!$B$51:$S$1085,17,0),0)</f>
        <v>0</v>
      </c>
      <c r="S385" s="390">
        <f>IFERROR(VLOOKUP($B385,[5]OAX!$B$51:$S$1085,18,0),0)</f>
        <v>0</v>
      </c>
      <c r="T385" s="388">
        <v>0</v>
      </c>
      <c r="U385" s="388">
        <v>0</v>
      </c>
      <c r="V385" s="388">
        <v>0</v>
      </c>
      <c r="W385" s="388">
        <v>0</v>
      </c>
      <c r="X385" s="388">
        <v>0</v>
      </c>
      <c r="Y385" s="388">
        <v>0</v>
      </c>
      <c r="Z385" s="388">
        <v>0</v>
      </c>
      <c r="AA385" s="388">
        <v>0</v>
      </c>
      <c r="AB385" s="388">
        <f t="shared" si="308"/>
        <v>0</v>
      </c>
      <c r="AC385" s="388">
        <f t="shared" si="308"/>
        <v>0</v>
      </c>
      <c r="AD385" s="388">
        <f t="shared" si="300"/>
        <v>0</v>
      </c>
      <c r="AE385" s="388">
        <v>0</v>
      </c>
      <c r="AF385" s="388">
        <v>0</v>
      </c>
      <c r="AG385" s="388">
        <f t="shared" si="301"/>
        <v>0</v>
      </c>
      <c r="AH385" s="388">
        <v>0</v>
      </c>
      <c r="AI385" s="388">
        <v>0</v>
      </c>
      <c r="AJ385" s="388">
        <f t="shared" si="302"/>
        <v>0</v>
      </c>
      <c r="AK385" s="388">
        <v>0</v>
      </c>
      <c r="AL385" s="388">
        <v>0</v>
      </c>
      <c r="AM385" s="388">
        <f t="shared" si="303"/>
        <v>0</v>
      </c>
      <c r="AN385" s="388">
        <v>0</v>
      </c>
      <c r="AO385" s="388">
        <v>0</v>
      </c>
      <c r="AP385" s="388">
        <f t="shared" si="304"/>
        <v>0</v>
      </c>
      <c r="AQ385" s="388">
        <f t="shared" si="309"/>
        <v>0</v>
      </c>
      <c r="AR385" s="388">
        <f t="shared" si="309"/>
        <v>0</v>
      </c>
      <c r="AS385" s="388">
        <f t="shared" si="305"/>
        <v>0</v>
      </c>
      <c r="AT385" s="388">
        <f t="shared" si="310"/>
        <v>0</v>
      </c>
      <c r="AU385" s="388">
        <f t="shared" si="310"/>
        <v>0</v>
      </c>
      <c r="AV385" s="388">
        <v>0</v>
      </c>
      <c r="AW385" s="388">
        <v>0</v>
      </c>
      <c r="AX385" s="388">
        <v>0</v>
      </c>
      <c r="AY385" s="388">
        <v>0</v>
      </c>
      <c r="AZ385" s="388">
        <f t="shared" si="311"/>
        <v>0</v>
      </c>
      <c r="BA385" s="388">
        <f t="shared" si="311"/>
        <v>0</v>
      </c>
    </row>
    <row r="386" spans="1:53" ht="46.5" hidden="1">
      <c r="A386" s="255"/>
      <c r="B386" s="73" t="str">
        <f t="shared" si="284"/>
        <v>13550005100515125</v>
      </c>
      <c r="C386" s="424">
        <v>2023</v>
      </c>
      <c r="D386" s="385">
        <v>20</v>
      </c>
      <c r="E386" s="385">
        <v>1</v>
      </c>
      <c r="F386" s="385">
        <v>3</v>
      </c>
      <c r="G386" s="385">
        <v>5</v>
      </c>
      <c r="H386" s="424">
        <v>5000</v>
      </c>
      <c r="I386" s="424">
        <v>5100</v>
      </c>
      <c r="J386" s="424">
        <v>515</v>
      </c>
      <c r="K386" s="386">
        <v>12</v>
      </c>
      <c r="L386" s="386">
        <v>5</v>
      </c>
      <c r="M386" s="408" t="s">
        <v>310</v>
      </c>
      <c r="N386" s="388">
        <f>IFERROR(VLOOKUP($B386,[5]OAX!$B$51:$S$1085,13,0),0)</f>
        <v>0</v>
      </c>
      <c r="O386" s="388">
        <f>IFERROR(VLOOKUP($B386,[5]OAX!$B$51:$S$1085,14,0),0)</f>
        <v>0</v>
      </c>
      <c r="P386" s="388">
        <f t="shared" si="276"/>
        <v>0</v>
      </c>
      <c r="Q386" s="409" t="s">
        <v>59</v>
      </c>
      <c r="R386" s="390">
        <f>IFERROR(VLOOKUP($B386,[5]OAX!$B$51:$S$1085,17,0),0)</f>
        <v>0</v>
      </c>
      <c r="S386" s="390">
        <f>IFERROR(VLOOKUP($B386,[5]OAX!$B$51:$S$1085,18,0),0)</f>
        <v>0</v>
      </c>
      <c r="T386" s="388">
        <v>0</v>
      </c>
      <c r="U386" s="388">
        <v>0</v>
      </c>
      <c r="V386" s="388">
        <v>0</v>
      </c>
      <c r="W386" s="388">
        <v>0</v>
      </c>
      <c r="X386" s="388">
        <v>0</v>
      </c>
      <c r="Y386" s="388">
        <v>0</v>
      </c>
      <c r="Z386" s="388">
        <v>0</v>
      </c>
      <c r="AA386" s="388">
        <v>0</v>
      </c>
      <c r="AB386" s="388">
        <f t="shared" si="308"/>
        <v>0</v>
      </c>
      <c r="AC386" s="388">
        <f t="shared" si="308"/>
        <v>0</v>
      </c>
      <c r="AD386" s="388">
        <f t="shared" si="300"/>
        <v>0</v>
      </c>
      <c r="AE386" s="388">
        <v>0</v>
      </c>
      <c r="AF386" s="388">
        <v>0</v>
      </c>
      <c r="AG386" s="388">
        <f t="shared" si="301"/>
        <v>0</v>
      </c>
      <c r="AH386" s="388">
        <v>0</v>
      </c>
      <c r="AI386" s="388">
        <v>0</v>
      </c>
      <c r="AJ386" s="388">
        <f t="shared" si="302"/>
        <v>0</v>
      </c>
      <c r="AK386" s="388">
        <v>0</v>
      </c>
      <c r="AL386" s="388">
        <v>0</v>
      </c>
      <c r="AM386" s="388">
        <f t="shared" si="303"/>
        <v>0</v>
      </c>
      <c r="AN386" s="388">
        <v>0</v>
      </c>
      <c r="AO386" s="388">
        <v>0</v>
      </c>
      <c r="AP386" s="388">
        <f t="shared" si="304"/>
        <v>0</v>
      </c>
      <c r="AQ386" s="388">
        <f t="shared" si="309"/>
        <v>0</v>
      </c>
      <c r="AR386" s="388">
        <f t="shared" si="309"/>
        <v>0</v>
      </c>
      <c r="AS386" s="388">
        <f t="shared" si="305"/>
        <v>0</v>
      </c>
      <c r="AT386" s="388">
        <f t="shared" si="310"/>
        <v>0</v>
      </c>
      <c r="AU386" s="388">
        <f t="shared" si="310"/>
        <v>0</v>
      </c>
      <c r="AV386" s="388">
        <v>0</v>
      </c>
      <c r="AW386" s="388">
        <v>0</v>
      </c>
      <c r="AX386" s="388">
        <v>0</v>
      </c>
      <c r="AY386" s="388">
        <v>0</v>
      </c>
      <c r="AZ386" s="388">
        <f t="shared" si="311"/>
        <v>0</v>
      </c>
      <c r="BA386" s="388">
        <f t="shared" si="311"/>
        <v>0</v>
      </c>
    </row>
    <row r="387" spans="1:53" ht="46.5" hidden="1">
      <c r="A387" s="255"/>
      <c r="B387" s="73" t="str">
        <f t="shared" si="284"/>
        <v>13550005100515135</v>
      </c>
      <c r="C387" s="424">
        <v>2023</v>
      </c>
      <c r="D387" s="385">
        <v>20</v>
      </c>
      <c r="E387" s="385">
        <v>1</v>
      </c>
      <c r="F387" s="385">
        <v>3</v>
      </c>
      <c r="G387" s="385">
        <v>5</v>
      </c>
      <c r="H387" s="424">
        <v>5000</v>
      </c>
      <c r="I387" s="424">
        <v>5100</v>
      </c>
      <c r="J387" s="424">
        <v>515</v>
      </c>
      <c r="K387" s="386">
        <v>13</v>
      </c>
      <c r="L387" s="386">
        <v>5</v>
      </c>
      <c r="M387" s="408" t="s">
        <v>311</v>
      </c>
      <c r="N387" s="388">
        <f>IFERROR(VLOOKUP($B387,[5]OAX!$B$51:$S$1085,13,0),0)</f>
        <v>0</v>
      </c>
      <c r="O387" s="388">
        <f>IFERROR(VLOOKUP($B387,[5]OAX!$B$51:$S$1085,14,0),0)</f>
        <v>0</v>
      </c>
      <c r="P387" s="388">
        <f t="shared" si="276"/>
        <v>0</v>
      </c>
      <c r="Q387" s="409" t="s">
        <v>59</v>
      </c>
      <c r="R387" s="390">
        <f>IFERROR(VLOOKUP($B387,[5]OAX!$B$51:$S$1085,17,0),0)</f>
        <v>0</v>
      </c>
      <c r="S387" s="390">
        <f>IFERROR(VLOOKUP($B387,[5]OAX!$B$51:$S$1085,18,0),0)</f>
        <v>0</v>
      </c>
      <c r="T387" s="388">
        <v>0</v>
      </c>
      <c r="U387" s="388">
        <v>0</v>
      </c>
      <c r="V387" s="388">
        <v>0</v>
      </c>
      <c r="W387" s="388">
        <v>0</v>
      </c>
      <c r="X387" s="388">
        <v>0</v>
      </c>
      <c r="Y387" s="388">
        <v>0</v>
      </c>
      <c r="Z387" s="388">
        <v>0</v>
      </c>
      <c r="AA387" s="388">
        <v>0</v>
      </c>
      <c r="AB387" s="388">
        <f t="shared" si="308"/>
        <v>0</v>
      </c>
      <c r="AC387" s="388">
        <f t="shared" si="308"/>
        <v>0</v>
      </c>
      <c r="AD387" s="388">
        <f t="shared" si="300"/>
        <v>0</v>
      </c>
      <c r="AE387" s="388">
        <v>0</v>
      </c>
      <c r="AF387" s="388">
        <v>0</v>
      </c>
      <c r="AG387" s="388">
        <f t="shared" si="301"/>
        <v>0</v>
      </c>
      <c r="AH387" s="388">
        <v>0</v>
      </c>
      <c r="AI387" s="388">
        <v>0</v>
      </c>
      <c r="AJ387" s="388">
        <f t="shared" si="302"/>
        <v>0</v>
      </c>
      <c r="AK387" s="388">
        <v>0</v>
      </c>
      <c r="AL387" s="388">
        <v>0</v>
      </c>
      <c r="AM387" s="388">
        <f t="shared" si="303"/>
        <v>0</v>
      </c>
      <c r="AN387" s="388">
        <v>0</v>
      </c>
      <c r="AO387" s="388">
        <v>0</v>
      </c>
      <c r="AP387" s="388">
        <f t="shared" si="304"/>
        <v>0</v>
      </c>
      <c r="AQ387" s="388">
        <f t="shared" si="309"/>
        <v>0</v>
      </c>
      <c r="AR387" s="388">
        <f t="shared" si="309"/>
        <v>0</v>
      </c>
      <c r="AS387" s="388">
        <f t="shared" si="305"/>
        <v>0</v>
      </c>
      <c r="AT387" s="388">
        <f t="shared" si="310"/>
        <v>0</v>
      </c>
      <c r="AU387" s="388">
        <f t="shared" si="310"/>
        <v>0</v>
      </c>
      <c r="AV387" s="388">
        <v>0</v>
      </c>
      <c r="AW387" s="388">
        <v>0</v>
      </c>
      <c r="AX387" s="388">
        <v>0</v>
      </c>
      <c r="AY387" s="388">
        <v>0</v>
      </c>
      <c r="AZ387" s="388">
        <f t="shared" si="311"/>
        <v>0</v>
      </c>
      <c r="BA387" s="388">
        <f t="shared" si="311"/>
        <v>0</v>
      </c>
    </row>
    <row r="388" spans="1:53" ht="46.5" hidden="1">
      <c r="A388" s="255"/>
      <c r="B388" s="73" t="str">
        <f t="shared" si="284"/>
        <v>13550005100515145</v>
      </c>
      <c r="C388" s="424">
        <v>2023</v>
      </c>
      <c r="D388" s="385">
        <v>20</v>
      </c>
      <c r="E388" s="385">
        <v>1</v>
      </c>
      <c r="F388" s="385">
        <v>3</v>
      </c>
      <c r="G388" s="385">
        <v>5</v>
      </c>
      <c r="H388" s="424">
        <v>5000</v>
      </c>
      <c r="I388" s="424">
        <v>5100</v>
      </c>
      <c r="J388" s="424">
        <v>515</v>
      </c>
      <c r="K388" s="386">
        <v>14</v>
      </c>
      <c r="L388" s="386">
        <v>5</v>
      </c>
      <c r="M388" s="408" t="s">
        <v>312</v>
      </c>
      <c r="N388" s="388">
        <f>IFERROR(VLOOKUP($B388,[5]OAX!$B$51:$S$1085,13,0),0)</f>
        <v>0</v>
      </c>
      <c r="O388" s="388">
        <f>IFERROR(VLOOKUP($B388,[5]OAX!$B$51:$S$1085,14,0),0)</f>
        <v>0</v>
      </c>
      <c r="P388" s="388">
        <f t="shared" si="276"/>
        <v>0</v>
      </c>
      <c r="Q388" s="409" t="s">
        <v>59</v>
      </c>
      <c r="R388" s="390">
        <f>IFERROR(VLOOKUP($B388,[5]OAX!$B$51:$S$1085,17,0),0)</f>
        <v>0</v>
      </c>
      <c r="S388" s="390">
        <f>IFERROR(VLOOKUP($B388,[5]OAX!$B$51:$S$1085,18,0),0)</f>
        <v>0</v>
      </c>
      <c r="T388" s="388">
        <v>0</v>
      </c>
      <c r="U388" s="388">
        <v>0</v>
      </c>
      <c r="V388" s="388">
        <v>0</v>
      </c>
      <c r="W388" s="388">
        <v>0</v>
      </c>
      <c r="X388" s="388">
        <v>0</v>
      </c>
      <c r="Y388" s="388">
        <v>0</v>
      </c>
      <c r="Z388" s="388">
        <v>0</v>
      </c>
      <c r="AA388" s="388">
        <v>0</v>
      </c>
      <c r="AB388" s="388">
        <f t="shared" si="308"/>
        <v>0</v>
      </c>
      <c r="AC388" s="388">
        <f t="shared" si="308"/>
        <v>0</v>
      </c>
      <c r="AD388" s="388">
        <f t="shared" si="300"/>
        <v>0</v>
      </c>
      <c r="AE388" s="388">
        <v>0</v>
      </c>
      <c r="AF388" s="388">
        <v>0</v>
      </c>
      <c r="AG388" s="388">
        <f t="shared" si="301"/>
        <v>0</v>
      </c>
      <c r="AH388" s="388">
        <v>0</v>
      </c>
      <c r="AI388" s="388">
        <v>0</v>
      </c>
      <c r="AJ388" s="388">
        <f t="shared" si="302"/>
        <v>0</v>
      </c>
      <c r="AK388" s="388">
        <v>0</v>
      </c>
      <c r="AL388" s="388">
        <v>0</v>
      </c>
      <c r="AM388" s="388">
        <f t="shared" si="303"/>
        <v>0</v>
      </c>
      <c r="AN388" s="388">
        <v>0</v>
      </c>
      <c r="AO388" s="388">
        <v>0</v>
      </c>
      <c r="AP388" s="388">
        <f t="shared" si="304"/>
        <v>0</v>
      </c>
      <c r="AQ388" s="388">
        <f t="shared" si="309"/>
        <v>0</v>
      </c>
      <c r="AR388" s="388">
        <f t="shared" si="309"/>
        <v>0</v>
      </c>
      <c r="AS388" s="388">
        <f t="shared" si="305"/>
        <v>0</v>
      </c>
      <c r="AT388" s="388">
        <f t="shared" si="310"/>
        <v>0</v>
      </c>
      <c r="AU388" s="388">
        <f t="shared" si="310"/>
        <v>0</v>
      </c>
      <c r="AV388" s="388">
        <v>0</v>
      </c>
      <c r="AW388" s="388">
        <v>0</v>
      </c>
      <c r="AX388" s="388">
        <v>0</v>
      </c>
      <c r="AY388" s="388">
        <v>0</v>
      </c>
      <c r="AZ388" s="388">
        <f t="shared" si="311"/>
        <v>0</v>
      </c>
      <c r="BA388" s="388">
        <f t="shared" si="311"/>
        <v>0</v>
      </c>
    </row>
    <row r="389" spans="1:53" ht="46.5" hidden="1">
      <c r="A389" s="255"/>
      <c r="B389" s="73" t="str">
        <f t="shared" si="284"/>
        <v>13550005100515155</v>
      </c>
      <c r="C389" s="424">
        <v>2023</v>
      </c>
      <c r="D389" s="385">
        <v>20</v>
      </c>
      <c r="E389" s="385">
        <v>1</v>
      </c>
      <c r="F389" s="385">
        <v>3</v>
      </c>
      <c r="G389" s="385">
        <v>5</v>
      </c>
      <c r="H389" s="424">
        <v>5000</v>
      </c>
      <c r="I389" s="424">
        <v>5100</v>
      </c>
      <c r="J389" s="424">
        <v>515</v>
      </c>
      <c r="K389" s="386">
        <v>15</v>
      </c>
      <c r="L389" s="386">
        <v>5</v>
      </c>
      <c r="M389" s="408" t="s">
        <v>313</v>
      </c>
      <c r="N389" s="388">
        <f>IFERROR(VLOOKUP($B389,[5]OAX!$B$51:$S$1085,13,0),0)</f>
        <v>0</v>
      </c>
      <c r="O389" s="388">
        <f>IFERROR(VLOOKUP($B389,[5]OAX!$B$51:$S$1085,14,0),0)</f>
        <v>0</v>
      </c>
      <c r="P389" s="388">
        <f t="shared" si="276"/>
        <v>0</v>
      </c>
      <c r="Q389" s="409" t="s">
        <v>59</v>
      </c>
      <c r="R389" s="390">
        <f>IFERROR(VLOOKUP($B389,[5]OAX!$B$51:$S$1085,17,0),0)</f>
        <v>0</v>
      </c>
      <c r="S389" s="390">
        <f>IFERROR(VLOOKUP($B389,[5]OAX!$B$51:$S$1085,18,0),0)</f>
        <v>0</v>
      </c>
      <c r="T389" s="388">
        <v>0</v>
      </c>
      <c r="U389" s="388">
        <v>0</v>
      </c>
      <c r="V389" s="388">
        <v>0</v>
      </c>
      <c r="W389" s="388">
        <v>0</v>
      </c>
      <c r="X389" s="388">
        <v>0</v>
      </c>
      <c r="Y389" s="388">
        <v>0</v>
      </c>
      <c r="Z389" s="388">
        <v>0</v>
      </c>
      <c r="AA389" s="388">
        <v>0</v>
      </c>
      <c r="AB389" s="388">
        <f t="shared" si="308"/>
        <v>0</v>
      </c>
      <c r="AC389" s="388">
        <f t="shared" si="308"/>
        <v>0</v>
      </c>
      <c r="AD389" s="388">
        <f t="shared" si="300"/>
        <v>0</v>
      </c>
      <c r="AE389" s="388">
        <v>0</v>
      </c>
      <c r="AF389" s="388">
        <v>0</v>
      </c>
      <c r="AG389" s="388">
        <f t="shared" si="301"/>
        <v>0</v>
      </c>
      <c r="AH389" s="388">
        <v>0</v>
      </c>
      <c r="AI389" s="388">
        <v>0</v>
      </c>
      <c r="AJ389" s="388">
        <f t="shared" si="302"/>
        <v>0</v>
      </c>
      <c r="AK389" s="388">
        <v>0</v>
      </c>
      <c r="AL389" s="388">
        <v>0</v>
      </c>
      <c r="AM389" s="388">
        <f t="shared" si="303"/>
        <v>0</v>
      </c>
      <c r="AN389" s="388">
        <v>0</v>
      </c>
      <c r="AO389" s="388">
        <v>0</v>
      </c>
      <c r="AP389" s="388">
        <f t="shared" si="304"/>
        <v>0</v>
      </c>
      <c r="AQ389" s="388">
        <f t="shared" si="309"/>
        <v>0</v>
      </c>
      <c r="AR389" s="388">
        <f t="shared" si="309"/>
        <v>0</v>
      </c>
      <c r="AS389" s="388">
        <f t="shared" si="305"/>
        <v>0</v>
      </c>
      <c r="AT389" s="388">
        <f t="shared" si="310"/>
        <v>0</v>
      </c>
      <c r="AU389" s="388">
        <f t="shared" si="310"/>
        <v>0</v>
      </c>
      <c r="AV389" s="388">
        <v>0</v>
      </c>
      <c r="AW389" s="388">
        <v>0</v>
      </c>
      <c r="AX389" s="388">
        <v>0</v>
      </c>
      <c r="AY389" s="388">
        <v>0</v>
      </c>
      <c r="AZ389" s="388">
        <f t="shared" si="311"/>
        <v>0</v>
      </c>
      <c r="BA389" s="388">
        <f t="shared" si="311"/>
        <v>0</v>
      </c>
    </row>
    <row r="390" spans="1:53" ht="24.75" hidden="1">
      <c r="A390" s="255"/>
      <c r="B390" s="73" t="str">
        <f t="shared" si="284"/>
        <v>13550005100515165</v>
      </c>
      <c r="C390" s="424">
        <v>2023</v>
      </c>
      <c r="D390" s="385">
        <v>20</v>
      </c>
      <c r="E390" s="385">
        <v>1</v>
      </c>
      <c r="F390" s="385">
        <v>3</v>
      </c>
      <c r="G390" s="385">
        <v>5</v>
      </c>
      <c r="H390" s="424">
        <v>5000</v>
      </c>
      <c r="I390" s="424">
        <v>5100</v>
      </c>
      <c r="J390" s="424">
        <v>515</v>
      </c>
      <c r="K390" s="386">
        <v>16</v>
      </c>
      <c r="L390" s="386">
        <v>5</v>
      </c>
      <c r="M390" s="408" t="s">
        <v>314</v>
      </c>
      <c r="N390" s="388">
        <f>IFERROR(VLOOKUP($B390,[5]OAX!$B$51:$S$1085,13,0),0)</f>
        <v>0</v>
      </c>
      <c r="O390" s="388">
        <f>IFERROR(VLOOKUP($B390,[5]OAX!$B$51:$S$1085,14,0),0)</f>
        <v>0</v>
      </c>
      <c r="P390" s="388">
        <f t="shared" si="276"/>
        <v>0</v>
      </c>
      <c r="Q390" s="409" t="s">
        <v>59</v>
      </c>
      <c r="R390" s="390">
        <f>IFERROR(VLOOKUP($B390,[5]OAX!$B$51:$S$1085,17,0),0)</f>
        <v>0</v>
      </c>
      <c r="S390" s="390">
        <f>IFERROR(VLOOKUP($B390,[5]OAX!$B$51:$S$1085,18,0),0)</f>
        <v>0</v>
      </c>
      <c r="T390" s="388">
        <v>0</v>
      </c>
      <c r="U390" s="388">
        <v>0</v>
      </c>
      <c r="V390" s="388">
        <v>0</v>
      </c>
      <c r="W390" s="388">
        <v>0</v>
      </c>
      <c r="X390" s="388">
        <v>0</v>
      </c>
      <c r="Y390" s="388">
        <v>0</v>
      </c>
      <c r="Z390" s="388">
        <v>0</v>
      </c>
      <c r="AA390" s="388">
        <v>0</v>
      </c>
      <c r="AB390" s="388">
        <f t="shared" si="308"/>
        <v>0</v>
      </c>
      <c r="AC390" s="388">
        <f t="shared" si="308"/>
        <v>0</v>
      </c>
      <c r="AD390" s="388">
        <f t="shared" si="300"/>
        <v>0</v>
      </c>
      <c r="AE390" s="388">
        <v>0</v>
      </c>
      <c r="AF390" s="388">
        <v>0</v>
      </c>
      <c r="AG390" s="388">
        <f t="shared" si="301"/>
        <v>0</v>
      </c>
      <c r="AH390" s="388">
        <v>0</v>
      </c>
      <c r="AI390" s="388">
        <v>0</v>
      </c>
      <c r="AJ390" s="388">
        <f t="shared" si="302"/>
        <v>0</v>
      </c>
      <c r="AK390" s="388">
        <v>0</v>
      </c>
      <c r="AL390" s="388">
        <v>0</v>
      </c>
      <c r="AM390" s="388">
        <f t="shared" si="303"/>
        <v>0</v>
      </c>
      <c r="AN390" s="388">
        <v>0</v>
      </c>
      <c r="AO390" s="388">
        <v>0</v>
      </c>
      <c r="AP390" s="388">
        <f t="shared" si="304"/>
        <v>0</v>
      </c>
      <c r="AQ390" s="388">
        <f t="shared" si="309"/>
        <v>0</v>
      </c>
      <c r="AR390" s="388">
        <f t="shared" si="309"/>
        <v>0</v>
      </c>
      <c r="AS390" s="388">
        <f t="shared" si="305"/>
        <v>0</v>
      </c>
      <c r="AT390" s="388">
        <f t="shared" si="310"/>
        <v>0</v>
      </c>
      <c r="AU390" s="388">
        <f t="shared" si="310"/>
        <v>0</v>
      </c>
      <c r="AV390" s="388">
        <v>0</v>
      </c>
      <c r="AW390" s="388">
        <v>0</v>
      </c>
      <c r="AX390" s="388">
        <v>0</v>
      </c>
      <c r="AY390" s="388">
        <v>0</v>
      </c>
      <c r="AZ390" s="388">
        <f t="shared" si="311"/>
        <v>0</v>
      </c>
      <c r="BA390" s="388">
        <f t="shared" si="311"/>
        <v>0</v>
      </c>
    </row>
    <row r="391" spans="1:53" ht="24.75" hidden="1">
      <c r="A391" s="255"/>
      <c r="B391" s="73" t="str">
        <f t="shared" si="284"/>
        <v>135500051005195</v>
      </c>
      <c r="C391" s="379">
        <v>2023</v>
      </c>
      <c r="D391" s="379">
        <v>20</v>
      </c>
      <c r="E391" s="379">
        <v>1</v>
      </c>
      <c r="F391" s="379">
        <v>3</v>
      </c>
      <c r="G391" s="379">
        <v>5</v>
      </c>
      <c r="H391" s="379">
        <v>5000</v>
      </c>
      <c r="I391" s="379">
        <v>5100</v>
      </c>
      <c r="J391" s="379">
        <v>519</v>
      </c>
      <c r="K391" s="379"/>
      <c r="L391" s="379">
        <v>5</v>
      </c>
      <c r="M391" s="381" t="s">
        <v>192</v>
      </c>
      <c r="N391" s="382">
        <f>SUM(N392:N393)</f>
        <v>0</v>
      </c>
      <c r="O391" s="382">
        <f>SUM(O392:O393)</f>
        <v>0</v>
      </c>
      <c r="P391" s="382">
        <f t="shared" si="276"/>
        <v>0</v>
      </c>
      <c r="Q391" s="429" t="s">
        <v>47</v>
      </c>
      <c r="R391" s="430"/>
      <c r="S391" s="430"/>
      <c r="T391" s="382">
        <f t="shared" ref="T391:AC391" si="312">SUM(T392:T393)</f>
        <v>0</v>
      </c>
      <c r="U391" s="382">
        <f t="shared" si="312"/>
        <v>0</v>
      </c>
      <c r="V391" s="382">
        <f t="shared" si="312"/>
        <v>0</v>
      </c>
      <c r="W391" s="382">
        <f t="shared" si="312"/>
        <v>0</v>
      </c>
      <c r="X391" s="382">
        <f t="shared" si="312"/>
        <v>0</v>
      </c>
      <c r="Y391" s="382">
        <f t="shared" si="312"/>
        <v>0</v>
      </c>
      <c r="Z391" s="382">
        <f t="shared" si="312"/>
        <v>0</v>
      </c>
      <c r="AA391" s="382">
        <f t="shared" si="312"/>
        <v>0</v>
      </c>
      <c r="AB391" s="382">
        <f t="shared" si="312"/>
        <v>0</v>
      </c>
      <c r="AC391" s="382">
        <f t="shared" si="312"/>
        <v>0</v>
      </c>
      <c r="AD391" s="382">
        <f t="shared" si="300"/>
        <v>0</v>
      </c>
      <c r="AE391" s="382">
        <f>SUM(AE392:AE393)</f>
        <v>0</v>
      </c>
      <c r="AF391" s="382">
        <f>SUM(AF392:AF393)</f>
        <v>0</v>
      </c>
      <c r="AG391" s="382">
        <f t="shared" si="301"/>
        <v>0</v>
      </c>
      <c r="AH391" s="382">
        <f>SUM(AH392:AH393)</f>
        <v>0</v>
      </c>
      <c r="AI391" s="382">
        <f>SUM(AI392:AI393)</f>
        <v>0</v>
      </c>
      <c r="AJ391" s="382">
        <f t="shared" si="302"/>
        <v>0</v>
      </c>
      <c r="AK391" s="382">
        <f>SUM(AK392:AK393)</f>
        <v>0</v>
      </c>
      <c r="AL391" s="382">
        <f>SUM(AL392:AL393)</f>
        <v>0</v>
      </c>
      <c r="AM391" s="382">
        <f t="shared" si="303"/>
        <v>0</v>
      </c>
      <c r="AN391" s="382">
        <f>SUM(AN392:AN393)</f>
        <v>0</v>
      </c>
      <c r="AO391" s="382">
        <f>SUM(AO392:AO393)</f>
        <v>0</v>
      </c>
      <c r="AP391" s="382">
        <f t="shared" si="304"/>
        <v>0</v>
      </c>
      <c r="AQ391" s="382">
        <f>SUM(AQ392:AQ393)</f>
        <v>0</v>
      </c>
      <c r="AR391" s="382">
        <f>SUM(AR392:AR393)</f>
        <v>0</v>
      </c>
      <c r="AS391" s="382">
        <f t="shared" si="305"/>
        <v>0</v>
      </c>
      <c r="AT391" s="382"/>
      <c r="AU391" s="382"/>
      <c r="AV391" s="382"/>
      <c r="AW391" s="382"/>
      <c r="AX391" s="382"/>
      <c r="AY391" s="382"/>
      <c r="AZ391" s="382"/>
      <c r="BA391" s="382"/>
    </row>
    <row r="392" spans="1:53" ht="24.75" hidden="1">
      <c r="A392" s="255"/>
      <c r="B392" s="73" t="str">
        <f t="shared" si="284"/>
        <v>1355000510051915</v>
      </c>
      <c r="C392" s="424">
        <v>2023</v>
      </c>
      <c r="D392" s="385">
        <v>20</v>
      </c>
      <c r="E392" s="385">
        <v>1</v>
      </c>
      <c r="F392" s="385">
        <v>3</v>
      </c>
      <c r="G392" s="385">
        <v>5</v>
      </c>
      <c r="H392" s="424">
        <v>5000</v>
      </c>
      <c r="I392" s="424">
        <v>5100</v>
      </c>
      <c r="J392" s="424">
        <v>519</v>
      </c>
      <c r="K392" s="386">
        <v>1</v>
      </c>
      <c r="L392" s="386">
        <v>5</v>
      </c>
      <c r="M392" s="408" t="s">
        <v>193</v>
      </c>
      <c r="N392" s="388">
        <f>IFERROR(VLOOKUP($B392,[5]OAX!$B$51:$S$1085,13,0),0)</f>
        <v>0</v>
      </c>
      <c r="O392" s="388">
        <f>IFERROR(VLOOKUP($B392,[5]OAX!$B$51:$S$1085,14,0),0)</f>
        <v>0</v>
      </c>
      <c r="P392" s="388">
        <f t="shared" si="276"/>
        <v>0</v>
      </c>
      <c r="Q392" s="409" t="s">
        <v>59</v>
      </c>
      <c r="R392" s="390">
        <f>IFERROR(VLOOKUP($B392,[5]OAX!$B$51:$S$1085,17,0),0)</f>
        <v>0</v>
      </c>
      <c r="S392" s="390">
        <f>IFERROR(VLOOKUP($B392,[5]OAX!$B$51:$S$1085,18,0),0)</f>
        <v>0</v>
      </c>
      <c r="T392" s="388">
        <v>0</v>
      </c>
      <c r="U392" s="388">
        <v>0</v>
      </c>
      <c r="V392" s="388">
        <v>0</v>
      </c>
      <c r="W392" s="388">
        <v>0</v>
      </c>
      <c r="X392" s="388">
        <v>0</v>
      </c>
      <c r="Y392" s="388">
        <v>0</v>
      </c>
      <c r="Z392" s="388">
        <v>0</v>
      </c>
      <c r="AA392" s="388">
        <v>0</v>
      </c>
      <c r="AB392" s="388">
        <f>N392+T392-X392</f>
        <v>0</v>
      </c>
      <c r="AC392" s="388">
        <f>O392+U392-Y392</f>
        <v>0</v>
      </c>
      <c r="AD392" s="388">
        <f t="shared" si="300"/>
        <v>0</v>
      </c>
      <c r="AE392" s="388">
        <v>0</v>
      </c>
      <c r="AF392" s="388">
        <v>0</v>
      </c>
      <c r="AG392" s="388">
        <f t="shared" si="301"/>
        <v>0</v>
      </c>
      <c r="AH392" s="388">
        <v>0</v>
      </c>
      <c r="AI392" s="388">
        <v>0</v>
      </c>
      <c r="AJ392" s="388">
        <f t="shared" si="302"/>
        <v>0</v>
      </c>
      <c r="AK392" s="388">
        <v>0</v>
      </c>
      <c r="AL392" s="388">
        <v>0</v>
      </c>
      <c r="AM392" s="388">
        <f t="shared" si="303"/>
        <v>0</v>
      </c>
      <c r="AN392" s="388">
        <v>0</v>
      </c>
      <c r="AO392" s="388">
        <v>0</v>
      </c>
      <c r="AP392" s="388">
        <f t="shared" si="304"/>
        <v>0</v>
      </c>
      <c r="AQ392" s="388">
        <f>AB392-AE392--AH392-AK392-AN392</f>
        <v>0</v>
      </c>
      <c r="AR392" s="388">
        <f>AC392-AF392--AI392-AL392-AO392</f>
        <v>0</v>
      </c>
      <c r="AS392" s="388">
        <f t="shared" si="305"/>
        <v>0</v>
      </c>
      <c r="AT392" s="388">
        <f>R392+V392-Z392</f>
        <v>0</v>
      </c>
      <c r="AU392" s="388">
        <f>S392+W392-AA392</f>
        <v>0</v>
      </c>
      <c r="AV392" s="388">
        <v>0</v>
      </c>
      <c r="AW392" s="388">
        <v>0</v>
      </c>
      <c r="AX392" s="388">
        <v>0</v>
      </c>
      <c r="AY392" s="388">
        <v>0</v>
      </c>
      <c r="AZ392" s="388">
        <f t="shared" si="311"/>
        <v>0</v>
      </c>
      <c r="BA392" s="388">
        <f t="shared" si="311"/>
        <v>0</v>
      </c>
    </row>
    <row r="393" spans="1:53" ht="24.75" hidden="1">
      <c r="A393" s="255"/>
      <c r="B393" s="73" t="str">
        <f t="shared" si="284"/>
        <v>1355000510051925</v>
      </c>
      <c r="C393" s="424">
        <v>2023</v>
      </c>
      <c r="D393" s="385">
        <v>20</v>
      </c>
      <c r="E393" s="385">
        <v>1</v>
      </c>
      <c r="F393" s="385">
        <v>3</v>
      </c>
      <c r="G393" s="385">
        <v>5</v>
      </c>
      <c r="H393" s="424">
        <v>5000</v>
      </c>
      <c r="I393" s="424">
        <v>5100</v>
      </c>
      <c r="J393" s="424">
        <v>519</v>
      </c>
      <c r="K393" s="386">
        <v>2</v>
      </c>
      <c r="L393" s="386">
        <v>5</v>
      </c>
      <c r="M393" s="408" t="s">
        <v>315</v>
      </c>
      <c r="N393" s="388">
        <f>IFERROR(VLOOKUP($B393,[5]OAX!$B$51:$S$1085,13,0),0)</f>
        <v>0</v>
      </c>
      <c r="O393" s="388">
        <f>IFERROR(VLOOKUP($B393,[5]OAX!$B$51:$S$1085,14,0),0)</f>
        <v>0</v>
      </c>
      <c r="P393" s="388">
        <f t="shared" si="276"/>
        <v>0</v>
      </c>
      <c r="Q393" s="409" t="s">
        <v>59</v>
      </c>
      <c r="R393" s="390">
        <f>IFERROR(VLOOKUP($B393,[5]OAX!$B$51:$S$1085,17,0),0)</f>
        <v>0</v>
      </c>
      <c r="S393" s="390">
        <f>IFERROR(VLOOKUP($B393,[5]OAX!$B$51:$S$1085,18,0),0)</f>
        <v>0</v>
      </c>
      <c r="T393" s="388">
        <v>0</v>
      </c>
      <c r="U393" s="388">
        <v>0</v>
      </c>
      <c r="V393" s="388">
        <v>0</v>
      </c>
      <c r="W393" s="388">
        <v>0</v>
      </c>
      <c r="X393" s="388">
        <v>0</v>
      </c>
      <c r="Y393" s="388">
        <v>0</v>
      </c>
      <c r="Z393" s="388">
        <v>0</v>
      </c>
      <c r="AA393" s="388">
        <v>0</v>
      </c>
      <c r="AB393" s="388">
        <f>N393+T393-X393</f>
        <v>0</v>
      </c>
      <c r="AC393" s="388">
        <f>O393+U393-Y393</f>
        <v>0</v>
      </c>
      <c r="AD393" s="388">
        <f t="shared" si="300"/>
        <v>0</v>
      </c>
      <c r="AE393" s="388">
        <v>0</v>
      </c>
      <c r="AF393" s="388">
        <v>0</v>
      </c>
      <c r="AG393" s="388">
        <f t="shared" si="301"/>
        <v>0</v>
      </c>
      <c r="AH393" s="388">
        <v>0</v>
      </c>
      <c r="AI393" s="388">
        <v>0</v>
      </c>
      <c r="AJ393" s="388">
        <f t="shared" si="302"/>
        <v>0</v>
      </c>
      <c r="AK393" s="388">
        <v>0</v>
      </c>
      <c r="AL393" s="388">
        <v>0</v>
      </c>
      <c r="AM393" s="388">
        <f t="shared" si="303"/>
        <v>0</v>
      </c>
      <c r="AN393" s="388">
        <v>0</v>
      </c>
      <c r="AO393" s="388">
        <v>0</v>
      </c>
      <c r="AP393" s="388">
        <f t="shared" si="304"/>
        <v>0</v>
      </c>
      <c r="AQ393" s="388">
        <f>AB393-AE393--AH393-AK393-AN393</f>
        <v>0</v>
      </c>
      <c r="AR393" s="388">
        <f>AC393-AF393--AI393-AL393-AO393</f>
        <v>0</v>
      </c>
      <c r="AS393" s="388">
        <f t="shared" si="305"/>
        <v>0</v>
      </c>
      <c r="AT393" s="388">
        <f>R393+V393-Z393</f>
        <v>0</v>
      </c>
      <c r="AU393" s="388">
        <f>S393+W393-AA393</f>
        <v>0</v>
      </c>
      <c r="AV393" s="388">
        <v>0</v>
      </c>
      <c r="AW393" s="388">
        <v>0</v>
      </c>
      <c r="AX393" s="388">
        <v>0</v>
      </c>
      <c r="AY393" s="388">
        <v>0</v>
      </c>
      <c r="AZ393" s="388">
        <f t="shared" si="311"/>
        <v>0</v>
      </c>
      <c r="BA393" s="388">
        <f t="shared" si="311"/>
        <v>0</v>
      </c>
    </row>
    <row r="394" spans="1:53" ht="24.75" hidden="1">
      <c r="A394" s="255"/>
      <c r="B394" s="73" t="str">
        <f t="shared" si="284"/>
        <v>135500052005</v>
      </c>
      <c r="C394" s="373">
        <v>2023</v>
      </c>
      <c r="D394" s="373">
        <v>20</v>
      </c>
      <c r="E394" s="373">
        <v>1</v>
      </c>
      <c r="F394" s="373">
        <v>3</v>
      </c>
      <c r="G394" s="373">
        <v>5</v>
      </c>
      <c r="H394" s="373">
        <v>5000</v>
      </c>
      <c r="I394" s="373">
        <v>5200</v>
      </c>
      <c r="J394" s="373"/>
      <c r="K394" s="373"/>
      <c r="L394" s="373">
        <v>5</v>
      </c>
      <c r="M394" s="375" t="s">
        <v>133</v>
      </c>
      <c r="N394" s="376">
        <f>+N395+N397</f>
        <v>0</v>
      </c>
      <c r="O394" s="376">
        <f>+O395+O397</f>
        <v>0</v>
      </c>
      <c r="P394" s="376">
        <f t="shared" ref="P394:P457" si="313">+O394+N394</f>
        <v>0</v>
      </c>
      <c r="Q394" s="427" t="s">
        <v>45</v>
      </c>
      <c r="R394" s="428"/>
      <c r="S394" s="428"/>
      <c r="T394" s="376">
        <f>+T395+T397</f>
        <v>0</v>
      </c>
      <c r="U394" s="376">
        <f t="shared" ref="U394:AC394" si="314">+U395+U397</f>
        <v>0</v>
      </c>
      <c r="V394" s="376">
        <f t="shared" si="314"/>
        <v>0</v>
      </c>
      <c r="W394" s="376">
        <f t="shared" si="314"/>
        <v>0</v>
      </c>
      <c r="X394" s="376">
        <f t="shared" si="314"/>
        <v>0</v>
      </c>
      <c r="Y394" s="376">
        <f t="shared" si="314"/>
        <v>0</v>
      </c>
      <c r="Z394" s="376">
        <f t="shared" si="314"/>
        <v>0</v>
      </c>
      <c r="AA394" s="376">
        <f t="shared" si="314"/>
        <v>0</v>
      </c>
      <c r="AB394" s="376">
        <f t="shared" si="314"/>
        <v>0</v>
      </c>
      <c r="AC394" s="376">
        <f t="shared" si="314"/>
        <v>0</v>
      </c>
      <c r="AD394" s="376">
        <f t="shared" si="300"/>
        <v>0</v>
      </c>
      <c r="AE394" s="376">
        <f>+AE395+AE397</f>
        <v>0</v>
      </c>
      <c r="AF394" s="376">
        <f>+AF395+AF397</f>
        <v>0</v>
      </c>
      <c r="AG394" s="376">
        <f t="shared" si="301"/>
        <v>0</v>
      </c>
      <c r="AH394" s="376">
        <f>+AH395+AH397</f>
        <v>0</v>
      </c>
      <c r="AI394" s="376">
        <f>+AI395+AI397</f>
        <v>0</v>
      </c>
      <c r="AJ394" s="376">
        <f t="shared" si="302"/>
        <v>0</v>
      </c>
      <c r="AK394" s="376">
        <f>+AK395+AK397</f>
        <v>0</v>
      </c>
      <c r="AL394" s="376">
        <f>+AL395+AL397</f>
        <v>0</v>
      </c>
      <c r="AM394" s="376">
        <f t="shared" si="303"/>
        <v>0</v>
      </c>
      <c r="AN394" s="376">
        <f>+AN395+AN397</f>
        <v>0</v>
      </c>
      <c r="AO394" s="376">
        <f>+AO395+AO397</f>
        <v>0</v>
      </c>
      <c r="AP394" s="376">
        <f t="shared" si="304"/>
        <v>0</v>
      </c>
      <c r="AQ394" s="376">
        <f>+AQ395+AQ397</f>
        <v>0</v>
      </c>
      <c r="AR394" s="376">
        <f>+AR395+AR397</f>
        <v>0</v>
      </c>
      <c r="AS394" s="376">
        <f t="shared" si="305"/>
        <v>0</v>
      </c>
      <c r="AT394" s="376"/>
      <c r="AU394" s="376"/>
      <c r="AV394" s="376"/>
      <c r="AW394" s="376"/>
      <c r="AX394" s="376"/>
      <c r="AY394" s="376"/>
      <c r="AZ394" s="376"/>
      <c r="BA394" s="376"/>
    </row>
    <row r="395" spans="1:53" ht="24.75" hidden="1">
      <c r="A395" s="255"/>
      <c r="B395" s="73" t="str">
        <f t="shared" si="284"/>
        <v>135500052005215</v>
      </c>
      <c r="C395" s="379">
        <v>2023</v>
      </c>
      <c r="D395" s="379">
        <v>20</v>
      </c>
      <c r="E395" s="379">
        <v>1</v>
      </c>
      <c r="F395" s="379">
        <v>3</v>
      </c>
      <c r="G395" s="379">
        <v>5</v>
      </c>
      <c r="H395" s="379">
        <v>5000</v>
      </c>
      <c r="I395" s="379">
        <v>5200</v>
      </c>
      <c r="J395" s="379">
        <v>521</v>
      </c>
      <c r="K395" s="379"/>
      <c r="L395" s="379">
        <v>5</v>
      </c>
      <c r="M395" s="381" t="s">
        <v>195</v>
      </c>
      <c r="N395" s="382">
        <f>+N396</f>
        <v>0</v>
      </c>
      <c r="O395" s="382">
        <f>+O396</f>
        <v>0</v>
      </c>
      <c r="P395" s="382">
        <f t="shared" si="313"/>
        <v>0</v>
      </c>
      <c r="Q395" s="429" t="s">
        <v>45</v>
      </c>
      <c r="R395" s="430"/>
      <c r="S395" s="430"/>
      <c r="T395" s="382">
        <f>+T396</f>
        <v>0</v>
      </c>
      <c r="U395" s="382">
        <f t="shared" ref="U395:AC395" si="315">+U396</f>
        <v>0</v>
      </c>
      <c r="V395" s="382">
        <f t="shared" si="315"/>
        <v>0</v>
      </c>
      <c r="W395" s="382">
        <f t="shared" si="315"/>
        <v>0</v>
      </c>
      <c r="X395" s="382">
        <f t="shared" si="315"/>
        <v>0</v>
      </c>
      <c r="Y395" s="382">
        <f t="shared" si="315"/>
        <v>0</v>
      </c>
      <c r="Z395" s="382">
        <f t="shared" si="315"/>
        <v>0</v>
      </c>
      <c r="AA395" s="382">
        <f t="shared" si="315"/>
        <v>0</v>
      </c>
      <c r="AB395" s="382">
        <f t="shared" si="315"/>
        <v>0</v>
      </c>
      <c r="AC395" s="382">
        <f t="shared" si="315"/>
        <v>0</v>
      </c>
      <c r="AD395" s="382">
        <f t="shared" si="300"/>
        <v>0</v>
      </c>
      <c r="AE395" s="382">
        <f>+AE396</f>
        <v>0</v>
      </c>
      <c r="AF395" s="382">
        <f>+AF396</f>
        <v>0</v>
      </c>
      <c r="AG395" s="382">
        <f t="shared" si="301"/>
        <v>0</v>
      </c>
      <c r="AH395" s="382">
        <f>+AH396</f>
        <v>0</v>
      </c>
      <c r="AI395" s="382">
        <f>+AI396</f>
        <v>0</v>
      </c>
      <c r="AJ395" s="382">
        <f t="shared" si="302"/>
        <v>0</v>
      </c>
      <c r="AK395" s="382">
        <f>+AK396</f>
        <v>0</v>
      </c>
      <c r="AL395" s="382">
        <f>+AL396</f>
        <v>0</v>
      </c>
      <c r="AM395" s="382">
        <f t="shared" si="303"/>
        <v>0</v>
      </c>
      <c r="AN395" s="382">
        <f>+AN396</f>
        <v>0</v>
      </c>
      <c r="AO395" s="382">
        <f>+AO396</f>
        <v>0</v>
      </c>
      <c r="AP395" s="382">
        <f t="shared" si="304"/>
        <v>0</v>
      </c>
      <c r="AQ395" s="382">
        <f>+AQ396</f>
        <v>0</v>
      </c>
      <c r="AR395" s="382">
        <f>+AR396</f>
        <v>0</v>
      </c>
      <c r="AS395" s="382">
        <f t="shared" si="305"/>
        <v>0</v>
      </c>
      <c r="AT395" s="382"/>
      <c r="AU395" s="382"/>
      <c r="AV395" s="382"/>
      <c r="AW395" s="382"/>
      <c r="AX395" s="382"/>
      <c r="AY395" s="382"/>
      <c r="AZ395" s="382"/>
      <c r="BA395" s="382"/>
    </row>
    <row r="396" spans="1:53" ht="24.75" hidden="1">
      <c r="A396" s="255"/>
      <c r="B396" s="73" t="str">
        <f t="shared" si="284"/>
        <v>1355000520052115</v>
      </c>
      <c r="C396" s="424">
        <v>2023</v>
      </c>
      <c r="D396" s="385">
        <v>20</v>
      </c>
      <c r="E396" s="385">
        <v>1</v>
      </c>
      <c r="F396" s="385">
        <v>3</v>
      </c>
      <c r="G396" s="385">
        <v>5</v>
      </c>
      <c r="H396" s="424">
        <v>5000</v>
      </c>
      <c r="I396" s="424">
        <v>5200</v>
      </c>
      <c r="J396" s="424">
        <v>521</v>
      </c>
      <c r="K396" s="386">
        <v>1</v>
      </c>
      <c r="L396" s="386">
        <v>5</v>
      </c>
      <c r="M396" s="408" t="s">
        <v>316</v>
      </c>
      <c r="N396" s="388">
        <f>IFERROR(VLOOKUP($B396,[5]OAX!$B$51:$S$1085,13,0),0)</f>
        <v>0</v>
      </c>
      <c r="O396" s="388">
        <f>IFERROR(VLOOKUP($B396,[5]OAX!$B$51:$S$1085,14,0),0)</f>
        <v>0</v>
      </c>
      <c r="P396" s="388">
        <f t="shared" si="313"/>
        <v>0</v>
      </c>
      <c r="Q396" s="409" t="s">
        <v>59</v>
      </c>
      <c r="R396" s="390">
        <f>IFERROR(VLOOKUP($B396,[5]OAX!$B$51:$S$1085,17,0),0)</f>
        <v>0</v>
      </c>
      <c r="S396" s="390">
        <f>IFERROR(VLOOKUP($B396,[5]OAX!$B$51:$S$1085,18,0),0)</f>
        <v>0</v>
      </c>
      <c r="T396" s="388">
        <v>0</v>
      </c>
      <c r="U396" s="388">
        <v>0</v>
      </c>
      <c r="V396" s="388">
        <v>0</v>
      </c>
      <c r="W396" s="388">
        <v>0</v>
      </c>
      <c r="X396" s="388">
        <v>0</v>
      </c>
      <c r="Y396" s="388">
        <v>0</v>
      </c>
      <c r="Z396" s="388">
        <v>0</v>
      </c>
      <c r="AA396" s="388">
        <v>0</v>
      </c>
      <c r="AB396" s="388">
        <f>N396+T396-X396</f>
        <v>0</v>
      </c>
      <c r="AC396" s="388">
        <f>O396+U396-Y396</f>
        <v>0</v>
      </c>
      <c r="AD396" s="388">
        <f t="shared" si="300"/>
        <v>0</v>
      </c>
      <c r="AE396" s="388">
        <v>0</v>
      </c>
      <c r="AF396" s="388">
        <v>0</v>
      </c>
      <c r="AG396" s="388">
        <f t="shared" si="301"/>
        <v>0</v>
      </c>
      <c r="AH396" s="388">
        <v>0</v>
      </c>
      <c r="AI396" s="388">
        <v>0</v>
      </c>
      <c r="AJ396" s="388">
        <f t="shared" si="302"/>
        <v>0</v>
      </c>
      <c r="AK396" s="388">
        <v>0</v>
      </c>
      <c r="AL396" s="388">
        <v>0</v>
      </c>
      <c r="AM396" s="388">
        <f t="shared" si="303"/>
        <v>0</v>
      </c>
      <c r="AN396" s="388">
        <v>0</v>
      </c>
      <c r="AO396" s="388">
        <v>0</v>
      </c>
      <c r="AP396" s="388">
        <f t="shared" si="304"/>
        <v>0</v>
      </c>
      <c r="AQ396" s="388">
        <f>AB396-AE396--AH396-AK396-AN396</f>
        <v>0</v>
      </c>
      <c r="AR396" s="388">
        <f>AC396-AF396--AI396-AL396-AO396</f>
        <v>0</v>
      </c>
      <c r="AS396" s="388">
        <f t="shared" si="305"/>
        <v>0</v>
      </c>
      <c r="AT396" s="388">
        <f>R396+V396-Z396</f>
        <v>0</v>
      </c>
      <c r="AU396" s="388">
        <f>S396+W396-AA396</f>
        <v>0</v>
      </c>
      <c r="AV396" s="388">
        <v>0</v>
      </c>
      <c r="AW396" s="388">
        <v>0</v>
      </c>
      <c r="AX396" s="388">
        <v>0</v>
      </c>
      <c r="AY396" s="388">
        <v>0</v>
      </c>
      <c r="AZ396" s="388">
        <f t="shared" si="311"/>
        <v>0</v>
      </c>
      <c r="BA396" s="388">
        <f t="shared" si="311"/>
        <v>0</v>
      </c>
    </row>
    <row r="397" spans="1:53" ht="24.75" hidden="1">
      <c r="A397" s="255"/>
      <c r="B397" s="73" t="str">
        <f t="shared" si="284"/>
        <v>135500052005235</v>
      </c>
      <c r="C397" s="379">
        <v>2023</v>
      </c>
      <c r="D397" s="379">
        <v>20</v>
      </c>
      <c r="E397" s="379">
        <v>1</v>
      </c>
      <c r="F397" s="379">
        <v>3</v>
      </c>
      <c r="G397" s="379">
        <v>5</v>
      </c>
      <c r="H397" s="379">
        <v>5000</v>
      </c>
      <c r="I397" s="379">
        <v>5200</v>
      </c>
      <c r="J397" s="379">
        <v>523</v>
      </c>
      <c r="K397" s="379"/>
      <c r="L397" s="379">
        <v>5</v>
      </c>
      <c r="M397" s="381" t="s">
        <v>134</v>
      </c>
      <c r="N397" s="382">
        <f>+N398</f>
        <v>0</v>
      </c>
      <c r="O397" s="382">
        <f>+O398</f>
        <v>0</v>
      </c>
      <c r="P397" s="382">
        <f t="shared" si="313"/>
        <v>0</v>
      </c>
      <c r="Q397" s="429" t="s">
        <v>45</v>
      </c>
      <c r="R397" s="430"/>
      <c r="S397" s="430"/>
      <c r="T397" s="382">
        <f>+T398</f>
        <v>0</v>
      </c>
      <c r="U397" s="382">
        <f t="shared" ref="U397:AC397" si="316">+U398</f>
        <v>0</v>
      </c>
      <c r="V397" s="382">
        <f t="shared" si="316"/>
        <v>0</v>
      </c>
      <c r="W397" s="382">
        <f t="shared" si="316"/>
        <v>0</v>
      </c>
      <c r="X397" s="382">
        <f t="shared" si="316"/>
        <v>0</v>
      </c>
      <c r="Y397" s="382">
        <f t="shared" si="316"/>
        <v>0</v>
      </c>
      <c r="Z397" s="382">
        <f t="shared" si="316"/>
        <v>0</v>
      </c>
      <c r="AA397" s="382">
        <f t="shared" si="316"/>
        <v>0</v>
      </c>
      <c r="AB397" s="382">
        <f t="shared" si="316"/>
        <v>0</v>
      </c>
      <c r="AC397" s="382">
        <f t="shared" si="316"/>
        <v>0</v>
      </c>
      <c r="AD397" s="382">
        <f t="shared" si="300"/>
        <v>0</v>
      </c>
      <c r="AE397" s="382">
        <f>+AE398</f>
        <v>0</v>
      </c>
      <c r="AF397" s="382">
        <f>+AF398</f>
        <v>0</v>
      </c>
      <c r="AG397" s="382">
        <f t="shared" si="301"/>
        <v>0</v>
      </c>
      <c r="AH397" s="382">
        <f>+AH398</f>
        <v>0</v>
      </c>
      <c r="AI397" s="382">
        <f>+AI398</f>
        <v>0</v>
      </c>
      <c r="AJ397" s="382">
        <f t="shared" si="302"/>
        <v>0</v>
      </c>
      <c r="AK397" s="382">
        <f>+AK398</f>
        <v>0</v>
      </c>
      <c r="AL397" s="382">
        <f>+AL398</f>
        <v>0</v>
      </c>
      <c r="AM397" s="382">
        <f t="shared" si="303"/>
        <v>0</v>
      </c>
      <c r="AN397" s="382">
        <f>+AN398</f>
        <v>0</v>
      </c>
      <c r="AO397" s="382">
        <f>+AO398</f>
        <v>0</v>
      </c>
      <c r="AP397" s="382">
        <f t="shared" si="304"/>
        <v>0</v>
      </c>
      <c r="AQ397" s="382">
        <f>+AQ398</f>
        <v>0</v>
      </c>
      <c r="AR397" s="382">
        <f>+AR398</f>
        <v>0</v>
      </c>
      <c r="AS397" s="382">
        <f t="shared" si="305"/>
        <v>0</v>
      </c>
      <c r="AT397" s="382"/>
      <c r="AU397" s="382"/>
      <c r="AV397" s="382"/>
      <c r="AW397" s="382"/>
      <c r="AX397" s="382"/>
      <c r="AY397" s="382"/>
      <c r="AZ397" s="382"/>
      <c r="BA397" s="382"/>
    </row>
    <row r="398" spans="1:53" ht="24.75" hidden="1">
      <c r="A398" s="255"/>
      <c r="B398" s="73" t="str">
        <f t="shared" si="284"/>
        <v>1355000520052315</v>
      </c>
      <c r="C398" s="424">
        <v>2023</v>
      </c>
      <c r="D398" s="385">
        <v>20</v>
      </c>
      <c r="E398" s="385">
        <v>1</v>
      </c>
      <c r="F398" s="385">
        <v>3</v>
      </c>
      <c r="G398" s="385">
        <v>5</v>
      </c>
      <c r="H398" s="424">
        <v>5000</v>
      </c>
      <c r="I398" s="424">
        <v>5200</v>
      </c>
      <c r="J398" s="424">
        <v>523</v>
      </c>
      <c r="K398" s="386">
        <v>1</v>
      </c>
      <c r="L398" s="386">
        <v>5</v>
      </c>
      <c r="M398" s="408" t="s">
        <v>268</v>
      </c>
      <c r="N398" s="388">
        <f>IFERROR(VLOOKUP($B398,[5]OAX!$B$51:$S$1085,13,0),0)</f>
        <v>0</v>
      </c>
      <c r="O398" s="388">
        <f>IFERROR(VLOOKUP($B398,[5]OAX!$B$51:$S$1085,14,0),0)</f>
        <v>0</v>
      </c>
      <c r="P398" s="388">
        <f t="shared" si="313"/>
        <v>0</v>
      </c>
      <c r="Q398" s="409" t="s">
        <v>59</v>
      </c>
      <c r="R398" s="390">
        <f>IFERROR(VLOOKUP($B398,[5]OAX!$B$51:$S$1085,17,0),0)</f>
        <v>0</v>
      </c>
      <c r="S398" s="390">
        <f>IFERROR(VLOOKUP($B398,[5]OAX!$B$51:$S$1085,18,0),0)</f>
        <v>0</v>
      </c>
      <c r="T398" s="388">
        <v>0</v>
      </c>
      <c r="U398" s="388">
        <v>0</v>
      </c>
      <c r="V398" s="388">
        <v>0</v>
      </c>
      <c r="W398" s="388">
        <v>0</v>
      </c>
      <c r="X398" s="388">
        <v>0</v>
      </c>
      <c r="Y398" s="388">
        <v>0</v>
      </c>
      <c r="Z398" s="388">
        <v>0</v>
      </c>
      <c r="AA398" s="388">
        <v>0</v>
      </c>
      <c r="AB398" s="388">
        <f>N398+T398-X398</f>
        <v>0</v>
      </c>
      <c r="AC398" s="388">
        <f>O398+U398-Y398</f>
        <v>0</v>
      </c>
      <c r="AD398" s="388">
        <f t="shared" si="300"/>
        <v>0</v>
      </c>
      <c r="AE398" s="388">
        <v>0</v>
      </c>
      <c r="AF398" s="388">
        <v>0</v>
      </c>
      <c r="AG398" s="388">
        <f t="shared" si="301"/>
        <v>0</v>
      </c>
      <c r="AH398" s="388">
        <v>0</v>
      </c>
      <c r="AI398" s="388">
        <v>0</v>
      </c>
      <c r="AJ398" s="388">
        <f t="shared" si="302"/>
        <v>0</v>
      </c>
      <c r="AK398" s="388">
        <v>0</v>
      </c>
      <c r="AL398" s="388">
        <v>0</v>
      </c>
      <c r="AM398" s="388">
        <f t="shared" si="303"/>
        <v>0</v>
      </c>
      <c r="AN398" s="388">
        <v>0</v>
      </c>
      <c r="AO398" s="388">
        <v>0</v>
      </c>
      <c r="AP398" s="388">
        <f t="shared" si="304"/>
        <v>0</v>
      </c>
      <c r="AQ398" s="388">
        <f>AB398-AE398--AH398-AK398-AN398</f>
        <v>0</v>
      </c>
      <c r="AR398" s="388">
        <f>AC398-AF398--AI398-AL398-AO398</f>
        <v>0</v>
      </c>
      <c r="AS398" s="388">
        <f t="shared" si="305"/>
        <v>0</v>
      </c>
      <c r="AT398" s="388">
        <f>R398+V398-Z398</f>
        <v>0</v>
      </c>
      <c r="AU398" s="388">
        <f>S398+W398-AA398</f>
        <v>0</v>
      </c>
      <c r="AV398" s="388">
        <v>0</v>
      </c>
      <c r="AW398" s="388">
        <v>0</v>
      </c>
      <c r="AX398" s="388">
        <v>0</v>
      </c>
      <c r="AY398" s="388">
        <v>0</v>
      </c>
      <c r="AZ398" s="388">
        <f t="shared" si="311"/>
        <v>0</v>
      </c>
      <c r="BA398" s="388">
        <f t="shared" si="311"/>
        <v>0</v>
      </c>
    </row>
    <row r="399" spans="1:53" ht="24.75" hidden="1">
      <c r="A399" s="255"/>
      <c r="B399" s="73" t="str">
        <f t="shared" si="284"/>
        <v>1356</v>
      </c>
      <c r="C399" s="151">
        <v>2023</v>
      </c>
      <c r="D399" s="152">
        <v>20</v>
      </c>
      <c r="E399" s="152">
        <v>1</v>
      </c>
      <c r="F399" s="152">
        <v>3</v>
      </c>
      <c r="G399" s="152">
        <v>5</v>
      </c>
      <c r="H399" s="152"/>
      <c r="I399" s="152"/>
      <c r="J399" s="153"/>
      <c r="K399" s="154"/>
      <c r="L399" s="154">
        <v>6</v>
      </c>
      <c r="M399" s="155" t="s">
        <v>317</v>
      </c>
      <c r="N399" s="156">
        <f>+N400+N404+N408</f>
        <v>0</v>
      </c>
      <c r="O399" s="156">
        <f>+O400+O404+O408</f>
        <v>0</v>
      </c>
      <c r="P399" s="156">
        <f t="shared" si="313"/>
        <v>0</v>
      </c>
      <c r="Q399" s="157"/>
      <c r="R399" s="156"/>
      <c r="S399" s="156"/>
      <c r="T399" s="156">
        <f>+T400+T404+T408</f>
        <v>0</v>
      </c>
      <c r="U399" s="156">
        <f t="shared" ref="U399:AC399" si="317">+U400+U404+U408</f>
        <v>0</v>
      </c>
      <c r="V399" s="156">
        <f t="shared" si="317"/>
        <v>0</v>
      </c>
      <c r="W399" s="156">
        <f t="shared" si="317"/>
        <v>0</v>
      </c>
      <c r="X399" s="156">
        <f t="shared" si="317"/>
        <v>0</v>
      </c>
      <c r="Y399" s="156">
        <f t="shared" si="317"/>
        <v>0</v>
      </c>
      <c r="Z399" s="156">
        <f t="shared" si="317"/>
        <v>0</v>
      </c>
      <c r="AA399" s="156">
        <f t="shared" si="317"/>
        <v>0</v>
      </c>
      <c r="AB399" s="156">
        <f t="shared" si="317"/>
        <v>0</v>
      </c>
      <c r="AC399" s="156">
        <f t="shared" si="317"/>
        <v>0</v>
      </c>
      <c r="AD399" s="156">
        <f t="shared" si="300"/>
        <v>0</v>
      </c>
      <c r="AE399" s="156">
        <f>+AE400+AE404+AE408</f>
        <v>0</v>
      </c>
      <c r="AF399" s="156">
        <f>+AF400+AF404+AF408</f>
        <v>0</v>
      </c>
      <c r="AG399" s="156">
        <f t="shared" si="301"/>
        <v>0</v>
      </c>
      <c r="AH399" s="156">
        <f>+AH400+AH404+AH408</f>
        <v>0</v>
      </c>
      <c r="AI399" s="156">
        <f>+AI400+AI404+AI408</f>
        <v>0</v>
      </c>
      <c r="AJ399" s="156">
        <f t="shared" si="302"/>
        <v>0</v>
      </c>
      <c r="AK399" s="156">
        <f>+AK400+AK404+AK408</f>
        <v>0</v>
      </c>
      <c r="AL399" s="156">
        <f>+AL400+AL404+AL408</f>
        <v>0</v>
      </c>
      <c r="AM399" s="156">
        <f t="shared" si="303"/>
        <v>0</v>
      </c>
      <c r="AN399" s="156">
        <f>+AN400+AN404+AN408</f>
        <v>0</v>
      </c>
      <c r="AO399" s="156">
        <f>+AO400+AO404+AO408</f>
        <v>0</v>
      </c>
      <c r="AP399" s="156">
        <f t="shared" si="304"/>
        <v>0</v>
      </c>
      <c r="AQ399" s="156">
        <f>+AQ400+AQ404+AQ408</f>
        <v>0</v>
      </c>
      <c r="AR399" s="156">
        <f>+AR400+AR404+AR408</f>
        <v>0</v>
      </c>
      <c r="AS399" s="156">
        <f t="shared" si="305"/>
        <v>0</v>
      </c>
      <c r="AT399" s="156"/>
      <c r="AU399" s="156"/>
      <c r="AV399" s="156"/>
      <c r="AW399" s="156"/>
      <c r="AX399" s="156"/>
      <c r="AY399" s="156"/>
      <c r="AZ399" s="156"/>
      <c r="BA399" s="156"/>
    </row>
    <row r="400" spans="1:53" ht="24.75" hidden="1">
      <c r="A400" s="255"/>
      <c r="B400" s="73" t="str">
        <f t="shared" si="284"/>
        <v>13520006</v>
      </c>
      <c r="C400" s="400">
        <v>2023</v>
      </c>
      <c r="D400" s="400">
        <v>20</v>
      </c>
      <c r="E400" s="400">
        <v>1</v>
      </c>
      <c r="F400" s="400">
        <v>3</v>
      </c>
      <c r="G400" s="400">
        <v>5</v>
      </c>
      <c r="H400" s="400">
        <v>2000</v>
      </c>
      <c r="I400" s="400"/>
      <c r="J400" s="400"/>
      <c r="K400" s="433" t="s">
        <v>45</v>
      </c>
      <c r="L400" s="433">
        <v>6</v>
      </c>
      <c r="M400" s="434" t="s">
        <v>55</v>
      </c>
      <c r="N400" s="435">
        <f>+N401</f>
        <v>0</v>
      </c>
      <c r="O400" s="435">
        <f>+O401</f>
        <v>0</v>
      </c>
      <c r="P400" s="435">
        <f t="shared" si="313"/>
        <v>0</v>
      </c>
      <c r="Q400" s="425" t="s">
        <v>45</v>
      </c>
      <c r="R400" s="436"/>
      <c r="S400" s="436"/>
      <c r="T400" s="435">
        <f>+T401</f>
        <v>0</v>
      </c>
      <c r="U400" s="435">
        <f t="shared" ref="U400:AC401" si="318">+U401</f>
        <v>0</v>
      </c>
      <c r="V400" s="435">
        <f t="shared" si="318"/>
        <v>0</v>
      </c>
      <c r="W400" s="435">
        <f t="shared" si="318"/>
        <v>0</v>
      </c>
      <c r="X400" s="435">
        <f t="shared" si="318"/>
        <v>0</v>
      </c>
      <c r="Y400" s="435">
        <f t="shared" si="318"/>
        <v>0</v>
      </c>
      <c r="Z400" s="435">
        <f t="shared" si="318"/>
        <v>0</v>
      </c>
      <c r="AA400" s="435">
        <f t="shared" si="318"/>
        <v>0</v>
      </c>
      <c r="AB400" s="435">
        <f t="shared" si="318"/>
        <v>0</v>
      </c>
      <c r="AC400" s="435">
        <f t="shared" si="318"/>
        <v>0</v>
      </c>
      <c r="AD400" s="435">
        <f t="shared" si="300"/>
        <v>0</v>
      </c>
      <c r="AE400" s="435">
        <f>+AE401</f>
        <v>0</v>
      </c>
      <c r="AF400" s="435">
        <f>+AF401</f>
        <v>0</v>
      </c>
      <c r="AG400" s="435">
        <f t="shared" si="301"/>
        <v>0</v>
      </c>
      <c r="AH400" s="435">
        <f>+AH401</f>
        <v>0</v>
      </c>
      <c r="AI400" s="435">
        <f>+AI401</f>
        <v>0</v>
      </c>
      <c r="AJ400" s="435">
        <f t="shared" si="302"/>
        <v>0</v>
      </c>
      <c r="AK400" s="435">
        <f>+AK401</f>
        <v>0</v>
      </c>
      <c r="AL400" s="435">
        <f>+AL401</f>
        <v>0</v>
      </c>
      <c r="AM400" s="435">
        <f t="shared" si="303"/>
        <v>0</v>
      </c>
      <c r="AN400" s="435">
        <f>+AN401</f>
        <v>0</v>
      </c>
      <c r="AO400" s="435">
        <f>+AO401</f>
        <v>0</v>
      </c>
      <c r="AP400" s="435">
        <f t="shared" si="304"/>
        <v>0</v>
      </c>
      <c r="AQ400" s="435">
        <f>+AQ401</f>
        <v>0</v>
      </c>
      <c r="AR400" s="435">
        <f>+AR401</f>
        <v>0</v>
      </c>
      <c r="AS400" s="435">
        <f t="shared" si="305"/>
        <v>0</v>
      </c>
      <c r="AT400" s="435"/>
      <c r="AU400" s="435"/>
      <c r="AV400" s="435"/>
      <c r="AW400" s="435"/>
      <c r="AX400" s="435"/>
      <c r="AY400" s="435"/>
      <c r="AZ400" s="435"/>
      <c r="BA400" s="435"/>
    </row>
    <row r="401" spans="1:53" ht="24.75" hidden="1">
      <c r="A401" s="255"/>
      <c r="B401" s="73" t="str">
        <f t="shared" si="284"/>
        <v>135200024006</v>
      </c>
      <c r="C401" s="437">
        <v>2023</v>
      </c>
      <c r="D401" s="437">
        <v>20</v>
      </c>
      <c r="E401" s="437">
        <v>1</v>
      </c>
      <c r="F401" s="437">
        <v>3</v>
      </c>
      <c r="G401" s="437">
        <v>5</v>
      </c>
      <c r="H401" s="438">
        <v>2000</v>
      </c>
      <c r="I401" s="438">
        <v>2400</v>
      </c>
      <c r="J401" s="438"/>
      <c r="K401" s="438" t="s">
        <v>45</v>
      </c>
      <c r="L401" s="438">
        <v>6</v>
      </c>
      <c r="M401" s="439" t="s">
        <v>318</v>
      </c>
      <c r="N401" s="440">
        <f>+N402</f>
        <v>0</v>
      </c>
      <c r="O401" s="440">
        <f>+O402</f>
        <v>0</v>
      </c>
      <c r="P401" s="440">
        <f t="shared" si="313"/>
        <v>0</v>
      </c>
      <c r="Q401" s="427" t="s">
        <v>45</v>
      </c>
      <c r="R401" s="441"/>
      <c r="S401" s="441"/>
      <c r="T401" s="440">
        <f>+T402</f>
        <v>0</v>
      </c>
      <c r="U401" s="440">
        <f t="shared" si="318"/>
        <v>0</v>
      </c>
      <c r="V401" s="440">
        <f t="shared" si="318"/>
        <v>0</v>
      </c>
      <c r="W401" s="440">
        <f t="shared" si="318"/>
        <v>0</v>
      </c>
      <c r="X401" s="440">
        <f t="shared" si="318"/>
        <v>0</v>
      </c>
      <c r="Y401" s="440">
        <f t="shared" si="318"/>
        <v>0</v>
      </c>
      <c r="Z401" s="440">
        <f t="shared" si="318"/>
        <v>0</v>
      </c>
      <c r="AA401" s="440">
        <f t="shared" si="318"/>
        <v>0</v>
      </c>
      <c r="AB401" s="440">
        <f t="shared" si="318"/>
        <v>0</v>
      </c>
      <c r="AC401" s="440">
        <f t="shared" si="318"/>
        <v>0</v>
      </c>
      <c r="AD401" s="440">
        <f t="shared" si="300"/>
        <v>0</v>
      </c>
      <c r="AE401" s="440">
        <f>+AE402</f>
        <v>0</v>
      </c>
      <c r="AF401" s="440">
        <f>+AF402</f>
        <v>0</v>
      </c>
      <c r="AG401" s="440">
        <f t="shared" si="301"/>
        <v>0</v>
      </c>
      <c r="AH401" s="440">
        <f>+AH402</f>
        <v>0</v>
      </c>
      <c r="AI401" s="440">
        <f>+AI402</f>
        <v>0</v>
      </c>
      <c r="AJ401" s="440">
        <f t="shared" si="302"/>
        <v>0</v>
      </c>
      <c r="AK401" s="440">
        <f>+AK402</f>
        <v>0</v>
      </c>
      <c r="AL401" s="440">
        <f>+AL402</f>
        <v>0</v>
      </c>
      <c r="AM401" s="440">
        <f t="shared" si="303"/>
        <v>0</v>
      </c>
      <c r="AN401" s="440">
        <f>+AN402</f>
        <v>0</v>
      </c>
      <c r="AO401" s="440">
        <f>+AO402</f>
        <v>0</v>
      </c>
      <c r="AP401" s="440">
        <f t="shared" si="304"/>
        <v>0</v>
      </c>
      <c r="AQ401" s="440">
        <f>+AQ402</f>
        <v>0</v>
      </c>
      <c r="AR401" s="440">
        <f>+AR402</f>
        <v>0</v>
      </c>
      <c r="AS401" s="440">
        <f t="shared" si="305"/>
        <v>0</v>
      </c>
      <c r="AT401" s="440"/>
      <c r="AU401" s="440"/>
      <c r="AV401" s="440"/>
      <c r="AW401" s="440"/>
      <c r="AX401" s="440"/>
      <c r="AY401" s="440"/>
      <c r="AZ401" s="440"/>
      <c r="BA401" s="440"/>
    </row>
    <row r="402" spans="1:53" ht="24.75" hidden="1">
      <c r="A402" s="255"/>
      <c r="B402" s="73" t="str">
        <f t="shared" si="284"/>
        <v>135200024002476</v>
      </c>
      <c r="C402" s="404">
        <v>2023</v>
      </c>
      <c r="D402" s="404">
        <v>20</v>
      </c>
      <c r="E402" s="404">
        <v>1</v>
      </c>
      <c r="F402" s="404">
        <v>3</v>
      </c>
      <c r="G402" s="404">
        <v>5</v>
      </c>
      <c r="H402" s="404">
        <v>2000</v>
      </c>
      <c r="I402" s="404">
        <v>2400</v>
      </c>
      <c r="J402" s="404">
        <v>247</v>
      </c>
      <c r="K402" s="404"/>
      <c r="L402" s="404">
        <v>6</v>
      </c>
      <c r="M402" s="381" t="s">
        <v>319</v>
      </c>
      <c r="N402" s="382">
        <f>SUM(N403)</f>
        <v>0</v>
      </c>
      <c r="O402" s="382">
        <f>SUM(O403)</f>
        <v>0</v>
      </c>
      <c r="P402" s="382">
        <f t="shared" si="313"/>
        <v>0</v>
      </c>
      <c r="Q402" s="429"/>
      <c r="R402" s="429"/>
      <c r="S402" s="429"/>
      <c r="T402" s="382">
        <f t="shared" ref="T402:AC402" si="319">SUM(T403)</f>
        <v>0</v>
      </c>
      <c r="U402" s="382">
        <f t="shared" si="319"/>
        <v>0</v>
      </c>
      <c r="V402" s="382">
        <f t="shared" si="319"/>
        <v>0</v>
      </c>
      <c r="W402" s="382">
        <f t="shared" si="319"/>
        <v>0</v>
      </c>
      <c r="X402" s="382">
        <f t="shared" si="319"/>
        <v>0</v>
      </c>
      <c r="Y402" s="382">
        <f t="shared" si="319"/>
        <v>0</v>
      </c>
      <c r="Z402" s="382">
        <f t="shared" si="319"/>
        <v>0</v>
      </c>
      <c r="AA402" s="382">
        <f t="shared" si="319"/>
        <v>0</v>
      </c>
      <c r="AB402" s="382">
        <f t="shared" si="319"/>
        <v>0</v>
      </c>
      <c r="AC402" s="382">
        <f t="shared" si="319"/>
        <v>0</v>
      </c>
      <c r="AD402" s="382">
        <f t="shared" si="300"/>
        <v>0</v>
      </c>
      <c r="AE402" s="382">
        <f>SUM(AE403)</f>
        <v>0</v>
      </c>
      <c r="AF402" s="382">
        <f>SUM(AF403)</f>
        <v>0</v>
      </c>
      <c r="AG402" s="382">
        <f t="shared" si="301"/>
        <v>0</v>
      </c>
      <c r="AH402" s="382">
        <f>SUM(AH403)</f>
        <v>0</v>
      </c>
      <c r="AI402" s="382">
        <f>SUM(AI403)</f>
        <v>0</v>
      </c>
      <c r="AJ402" s="382">
        <f t="shared" si="302"/>
        <v>0</v>
      </c>
      <c r="AK402" s="382">
        <f>SUM(AK403)</f>
        <v>0</v>
      </c>
      <c r="AL402" s="382">
        <f>SUM(AL403)</f>
        <v>0</v>
      </c>
      <c r="AM402" s="382">
        <f t="shared" si="303"/>
        <v>0</v>
      </c>
      <c r="AN402" s="382">
        <f>SUM(AN403)</f>
        <v>0</v>
      </c>
      <c r="AO402" s="382">
        <f>SUM(AO403)</f>
        <v>0</v>
      </c>
      <c r="AP402" s="382">
        <f t="shared" si="304"/>
        <v>0</v>
      </c>
      <c r="AQ402" s="382">
        <f>SUM(AQ403)</f>
        <v>0</v>
      </c>
      <c r="AR402" s="382">
        <f>SUM(AR403)</f>
        <v>0</v>
      </c>
      <c r="AS402" s="382">
        <f t="shared" si="305"/>
        <v>0</v>
      </c>
      <c r="AT402" s="382"/>
      <c r="AU402" s="382"/>
      <c r="AV402" s="382"/>
      <c r="AW402" s="382"/>
      <c r="AX402" s="382"/>
      <c r="AY402" s="382"/>
      <c r="AZ402" s="382"/>
      <c r="BA402" s="382"/>
    </row>
    <row r="403" spans="1:53" ht="46.5" hidden="1">
      <c r="A403" s="255"/>
      <c r="B403" s="73" t="str">
        <f t="shared" si="284"/>
        <v>1352000240024716</v>
      </c>
      <c r="C403" s="442">
        <v>2023</v>
      </c>
      <c r="D403" s="37">
        <v>20</v>
      </c>
      <c r="E403" s="37">
        <v>1</v>
      </c>
      <c r="F403" s="37">
        <v>3</v>
      </c>
      <c r="G403" s="37">
        <v>5</v>
      </c>
      <c r="H403" s="442">
        <v>2000</v>
      </c>
      <c r="I403" s="442">
        <v>2400</v>
      </c>
      <c r="J403" s="442">
        <v>247</v>
      </c>
      <c r="K403" s="386">
        <v>1</v>
      </c>
      <c r="L403" s="386">
        <v>6</v>
      </c>
      <c r="M403" s="408" t="s">
        <v>320</v>
      </c>
      <c r="N403" s="388">
        <f>IFERROR(VLOOKUP($B403,[5]OAX!$B$51:$S$1085,13,0),0)</f>
        <v>0</v>
      </c>
      <c r="O403" s="388">
        <f>IFERROR(VLOOKUP($B403,[5]OAX!$B$51:$S$1085,14,0),0)</f>
        <v>0</v>
      </c>
      <c r="P403" s="388">
        <f t="shared" si="313"/>
        <v>0</v>
      </c>
      <c r="Q403" s="409" t="s">
        <v>158</v>
      </c>
      <c r="R403" s="390">
        <f>IFERROR(VLOOKUP($B403,[5]OAX!$B$51:$S$1085,17,0),0)</f>
        <v>0</v>
      </c>
      <c r="S403" s="390">
        <f>IFERROR(VLOOKUP($B403,[5]OAX!$B$51:$S$1085,18,0),0)</f>
        <v>0</v>
      </c>
      <c r="T403" s="388">
        <v>0</v>
      </c>
      <c r="U403" s="388">
        <v>0</v>
      </c>
      <c r="V403" s="388">
        <v>0</v>
      </c>
      <c r="W403" s="388">
        <v>0</v>
      </c>
      <c r="X403" s="388">
        <v>0</v>
      </c>
      <c r="Y403" s="388">
        <v>0</v>
      </c>
      <c r="Z403" s="388">
        <v>0</v>
      </c>
      <c r="AA403" s="388">
        <v>0</v>
      </c>
      <c r="AB403" s="388">
        <f>N403+T403-X403</f>
        <v>0</v>
      </c>
      <c r="AC403" s="388">
        <f>O403+U403-Y403</f>
        <v>0</v>
      </c>
      <c r="AD403" s="388">
        <f t="shared" si="300"/>
        <v>0</v>
      </c>
      <c r="AE403" s="388">
        <v>0</v>
      </c>
      <c r="AF403" s="388">
        <v>0</v>
      </c>
      <c r="AG403" s="388">
        <f t="shared" si="301"/>
        <v>0</v>
      </c>
      <c r="AH403" s="388">
        <v>0</v>
      </c>
      <c r="AI403" s="388">
        <v>0</v>
      </c>
      <c r="AJ403" s="388">
        <f t="shared" si="302"/>
        <v>0</v>
      </c>
      <c r="AK403" s="388">
        <v>0</v>
      </c>
      <c r="AL403" s="388">
        <v>0</v>
      </c>
      <c r="AM403" s="388">
        <f t="shared" si="303"/>
        <v>0</v>
      </c>
      <c r="AN403" s="388">
        <v>0</v>
      </c>
      <c r="AO403" s="388">
        <v>0</v>
      </c>
      <c r="AP403" s="388">
        <f t="shared" si="304"/>
        <v>0</v>
      </c>
      <c r="AQ403" s="388">
        <f>AB403-AE403--AH403-AK403-AN403</f>
        <v>0</v>
      </c>
      <c r="AR403" s="388">
        <f>AC403-AF403--AI403-AL403-AO403</f>
        <v>0</v>
      </c>
      <c r="AS403" s="388">
        <f t="shared" si="305"/>
        <v>0</v>
      </c>
      <c r="AT403" s="388">
        <f>R403+V403-Z403</f>
        <v>0</v>
      </c>
      <c r="AU403" s="388">
        <f>S403+W403-AA403</f>
        <v>0</v>
      </c>
      <c r="AV403" s="388">
        <v>0</v>
      </c>
      <c r="AW403" s="388">
        <v>0</v>
      </c>
      <c r="AX403" s="388">
        <v>0</v>
      </c>
      <c r="AY403" s="388">
        <v>0</v>
      </c>
      <c r="AZ403" s="388">
        <f t="shared" si="311"/>
        <v>0</v>
      </c>
      <c r="BA403" s="388">
        <f t="shared" si="311"/>
        <v>0</v>
      </c>
    </row>
    <row r="404" spans="1:53" ht="24.75" hidden="1">
      <c r="A404" s="255"/>
      <c r="B404" s="73" t="str">
        <f t="shared" si="284"/>
        <v>13530006</v>
      </c>
      <c r="C404" s="400">
        <v>2023</v>
      </c>
      <c r="D404" s="400">
        <v>20</v>
      </c>
      <c r="E404" s="400">
        <v>1</v>
      </c>
      <c r="F404" s="400">
        <v>3</v>
      </c>
      <c r="G404" s="400">
        <v>5</v>
      </c>
      <c r="H404" s="400">
        <v>3000</v>
      </c>
      <c r="I404" s="400"/>
      <c r="J404" s="400"/>
      <c r="K404" s="436" t="s">
        <v>45</v>
      </c>
      <c r="L404" s="436">
        <v>6</v>
      </c>
      <c r="M404" s="434" t="s">
        <v>71</v>
      </c>
      <c r="N404" s="435">
        <f>+N405</f>
        <v>0</v>
      </c>
      <c r="O404" s="435">
        <f>+O405</f>
        <v>0</v>
      </c>
      <c r="P404" s="435">
        <f t="shared" si="313"/>
        <v>0</v>
      </c>
      <c r="Q404" s="425"/>
      <c r="R404" s="436"/>
      <c r="S404" s="436"/>
      <c r="T404" s="435">
        <f>+T405</f>
        <v>0</v>
      </c>
      <c r="U404" s="435">
        <f t="shared" ref="U404:AC405" si="320">+U405</f>
        <v>0</v>
      </c>
      <c r="V404" s="435">
        <f t="shared" si="320"/>
        <v>0</v>
      </c>
      <c r="W404" s="435">
        <f t="shared" si="320"/>
        <v>0</v>
      </c>
      <c r="X404" s="435">
        <f t="shared" si="320"/>
        <v>0</v>
      </c>
      <c r="Y404" s="435">
        <f t="shared" si="320"/>
        <v>0</v>
      </c>
      <c r="Z404" s="435">
        <f t="shared" si="320"/>
        <v>0</v>
      </c>
      <c r="AA404" s="435">
        <f t="shared" si="320"/>
        <v>0</v>
      </c>
      <c r="AB404" s="435">
        <f t="shared" si="320"/>
        <v>0</v>
      </c>
      <c r="AC404" s="435">
        <f t="shared" si="320"/>
        <v>0</v>
      </c>
      <c r="AD404" s="435">
        <f t="shared" si="300"/>
        <v>0</v>
      </c>
      <c r="AE404" s="435">
        <f>+AE405</f>
        <v>0</v>
      </c>
      <c r="AF404" s="435">
        <f>+AF405</f>
        <v>0</v>
      </c>
      <c r="AG404" s="435">
        <f t="shared" si="301"/>
        <v>0</v>
      </c>
      <c r="AH404" s="435">
        <f>+AH405</f>
        <v>0</v>
      </c>
      <c r="AI404" s="435">
        <f>+AI405</f>
        <v>0</v>
      </c>
      <c r="AJ404" s="435">
        <f t="shared" si="302"/>
        <v>0</v>
      </c>
      <c r="AK404" s="435">
        <f>+AK405</f>
        <v>0</v>
      </c>
      <c r="AL404" s="435">
        <f>+AL405</f>
        <v>0</v>
      </c>
      <c r="AM404" s="435">
        <f t="shared" si="303"/>
        <v>0</v>
      </c>
      <c r="AN404" s="435">
        <f>+AN405</f>
        <v>0</v>
      </c>
      <c r="AO404" s="435">
        <f>+AO405</f>
        <v>0</v>
      </c>
      <c r="AP404" s="435">
        <f t="shared" si="304"/>
        <v>0</v>
      </c>
      <c r="AQ404" s="435">
        <f>+AQ405</f>
        <v>0</v>
      </c>
      <c r="AR404" s="435">
        <f>+AR405</f>
        <v>0</v>
      </c>
      <c r="AS404" s="435">
        <f t="shared" si="305"/>
        <v>0</v>
      </c>
      <c r="AT404" s="435"/>
      <c r="AU404" s="435"/>
      <c r="AV404" s="435"/>
      <c r="AW404" s="435"/>
      <c r="AX404" s="435"/>
      <c r="AY404" s="435"/>
      <c r="AZ404" s="435"/>
      <c r="BA404" s="435"/>
    </row>
    <row r="405" spans="1:53" ht="48" hidden="1">
      <c r="A405" s="255"/>
      <c r="B405" s="73" t="str">
        <f t="shared" si="284"/>
        <v>135300033006</v>
      </c>
      <c r="C405" s="437">
        <v>2023</v>
      </c>
      <c r="D405" s="437">
        <v>20</v>
      </c>
      <c r="E405" s="437">
        <v>1</v>
      </c>
      <c r="F405" s="437">
        <v>3</v>
      </c>
      <c r="G405" s="437">
        <v>5</v>
      </c>
      <c r="H405" s="437">
        <v>3000</v>
      </c>
      <c r="I405" s="437">
        <v>3300</v>
      </c>
      <c r="J405" s="437"/>
      <c r="K405" s="437" t="s">
        <v>45</v>
      </c>
      <c r="L405" s="437">
        <v>6</v>
      </c>
      <c r="M405" s="439" t="s">
        <v>72</v>
      </c>
      <c r="N405" s="440">
        <f>+N406</f>
        <v>0</v>
      </c>
      <c r="O405" s="440">
        <f>+O406</f>
        <v>0</v>
      </c>
      <c r="P405" s="440">
        <f t="shared" si="313"/>
        <v>0</v>
      </c>
      <c r="Q405" s="443"/>
      <c r="R405" s="444"/>
      <c r="S405" s="444"/>
      <c r="T405" s="440">
        <f>+T406</f>
        <v>0</v>
      </c>
      <c r="U405" s="440">
        <f t="shared" si="320"/>
        <v>0</v>
      </c>
      <c r="V405" s="440">
        <f t="shared" si="320"/>
        <v>0</v>
      </c>
      <c r="W405" s="440">
        <f t="shared" si="320"/>
        <v>0</v>
      </c>
      <c r="X405" s="440">
        <f t="shared" si="320"/>
        <v>0</v>
      </c>
      <c r="Y405" s="440">
        <f t="shared" si="320"/>
        <v>0</v>
      </c>
      <c r="Z405" s="440">
        <f t="shared" si="320"/>
        <v>0</v>
      </c>
      <c r="AA405" s="440">
        <f t="shared" si="320"/>
        <v>0</v>
      </c>
      <c r="AB405" s="440">
        <f t="shared" si="320"/>
        <v>0</v>
      </c>
      <c r="AC405" s="440">
        <f t="shared" si="320"/>
        <v>0</v>
      </c>
      <c r="AD405" s="440">
        <f t="shared" si="300"/>
        <v>0</v>
      </c>
      <c r="AE405" s="440">
        <f>+AE406</f>
        <v>0</v>
      </c>
      <c r="AF405" s="440">
        <f>+AF406</f>
        <v>0</v>
      </c>
      <c r="AG405" s="440">
        <f t="shared" si="301"/>
        <v>0</v>
      </c>
      <c r="AH405" s="440">
        <f>+AH406</f>
        <v>0</v>
      </c>
      <c r="AI405" s="440">
        <f>+AI406</f>
        <v>0</v>
      </c>
      <c r="AJ405" s="440">
        <f t="shared" si="302"/>
        <v>0</v>
      </c>
      <c r="AK405" s="440">
        <f>+AK406</f>
        <v>0</v>
      </c>
      <c r="AL405" s="440">
        <f>+AL406</f>
        <v>0</v>
      </c>
      <c r="AM405" s="440">
        <f t="shared" si="303"/>
        <v>0</v>
      </c>
      <c r="AN405" s="440">
        <f>+AN406</f>
        <v>0</v>
      </c>
      <c r="AO405" s="440">
        <f>+AO406</f>
        <v>0</v>
      </c>
      <c r="AP405" s="440">
        <f t="shared" si="304"/>
        <v>0</v>
      </c>
      <c r="AQ405" s="440">
        <f>+AQ406</f>
        <v>0</v>
      </c>
      <c r="AR405" s="440">
        <f>+AR406</f>
        <v>0</v>
      </c>
      <c r="AS405" s="440">
        <f t="shared" si="305"/>
        <v>0</v>
      </c>
      <c r="AT405" s="440"/>
      <c r="AU405" s="440"/>
      <c r="AV405" s="440"/>
      <c r="AW405" s="440"/>
      <c r="AX405" s="440"/>
      <c r="AY405" s="440"/>
      <c r="AZ405" s="440"/>
      <c r="BA405" s="440"/>
    </row>
    <row r="406" spans="1:53" ht="24.75" hidden="1">
      <c r="A406" s="255"/>
      <c r="B406" s="73" t="str">
        <f t="shared" si="284"/>
        <v>135300033003396</v>
      </c>
      <c r="C406" s="404">
        <v>2023</v>
      </c>
      <c r="D406" s="404">
        <v>20</v>
      </c>
      <c r="E406" s="404">
        <v>1</v>
      </c>
      <c r="F406" s="404">
        <v>3</v>
      </c>
      <c r="G406" s="404">
        <v>5</v>
      </c>
      <c r="H406" s="404">
        <v>3000</v>
      </c>
      <c r="I406" s="404">
        <v>3300</v>
      </c>
      <c r="J406" s="404">
        <v>339</v>
      </c>
      <c r="K406" s="404"/>
      <c r="L406" s="404">
        <v>6</v>
      </c>
      <c r="M406" s="381" t="s">
        <v>73</v>
      </c>
      <c r="N406" s="382">
        <f>SUM(N407)</f>
        <v>0</v>
      </c>
      <c r="O406" s="382">
        <f>SUM(O407)</f>
        <v>0</v>
      </c>
      <c r="P406" s="382">
        <f t="shared" si="313"/>
        <v>0</v>
      </c>
      <c r="Q406" s="429"/>
      <c r="R406" s="430"/>
      <c r="S406" s="430"/>
      <c r="T406" s="382">
        <f>SUM(T407)</f>
        <v>0</v>
      </c>
      <c r="U406" s="382">
        <f t="shared" ref="U406:AC406" si="321">SUM(U407)</f>
        <v>0</v>
      </c>
      <c r="V406" s="382">
        <f t="shared" si="321"/>
        <v>0</v>
      </c>
      <c r="W406" s="382">
        <f t="shared" si="321"/>
        <v>0</v>
      </c>
      <c r="X406" s="382">
        <f t="shared" si="321"/>
        <v>0</v>
      </c>
      <c r="Y406" s="382">
        <f t="shared" si="321"/>
        <v>0</v>
      </c>
      <c r="Z406" s="382">
        <f t="shared" si="321"/>
        <v>0</v>
      </c>
      <c r="AA406" s="382">
        <f t="shared" si="321"/>
        <v>0</v>
      </c>
      <c r="AB406" s="382">
        <f t="shared" si="321"/>
        <v>0</v>
      </c>
      <c r="AC406" s="382">
        <f t="shared" si="321"/>
        <v>0</v>
      </c>
      <c r="AD406" s="382">
        <f t="shared" si="300"/>
        <v>0</v>
      </c>
      <c r="AE406" s="382">
        <f>SUM(AE407)</f>
        <v>0</v>
      </c>
      <c r="AF406" s="382">
        <f>SUM(AF407)</f>
        <v>0</v>
      </c>
      <c r="AG406" s="382">
        <f t="shared" si="301"/>
        <v>0</v>
      </c>
      <c r="AH406" s="382">
        <f>SUM(AH407)</f>
        <v>0</v>
      </c>
      <c r="AI406" s="382">
        <f>SUM(AI407)</f>
        <v>0</v>
      </c>
      <c r="AJ406" s="382">
        <f t="shared" si="302"/>
        <v>0</v>
      </c>
      <c r="AK406" s="382">
        <f>SUM(AK407)</f>
        <v>0</v>
      </c>
      <c r="AL406" s="382">
        <f>SUM(AL407)</f>
        <v>0</v>
      </c>
      <c r="AM406" s="382">
        <f t="shared" si="303"/>
        <v>0</v>
      </c>
      <c r="AN406" s="382">
        <f>SUM(AN407)</f>
        <v>0</v>
      </c>
      <c r="AO406" s="382">
        <f>SUM(AO407)</f>
        <v>0</v>
      </c>
      <c r="AP406" s="382">
        <f t="shared" si="304"/>
        <v>0</v>
      </c>
      <c r="AQ406" s="382">
        <f>SUM(AQ407)</f>
        <v>0</v>
      </c>
      <c r="AR406" s="382">
        <f>SUM(AR407)</f>
        <v>0</v>
      </c>
      <c r="AS406" s="382">
        <f t="shared" si="305"/>
        <v>0</v>
      </c>
      <c r="AT406" s="382"/>
      <c r="AU406" s="382"/>
      <c r="AV406" s="382"/>
      <c r="AW406" s="382"/>
      <c r="AX406" s="382"/>
      <c r="AY406" s="382"/>
      <c r="AZ406" s="382"/>
      <c r="BA406" s="382"/>
    </row>
    <row r="407" spans="1:53" ht="46.5" hidden="1">
      <c r="A407" s="255"/>
      <c r="B407" s="73" t="str">
        <f t="shared" ref="B407:B470" si="322">+CONCATENATE(E407,F407,G407,H407,I407,J407,K407,L407)</f>
        <v>1353000330033926</v>
      </c>
      <c r="C407" s="442">
        <v>2023</v>
      </c>
      <c r="D407" s="37">
        <v>20</v>
      </c>
      <c r="E407" s="37">
        <v>1</v>
      </c>
      <c r="F407" s="37">
        <v>3</v>
      </c>
      <c r="G407" s="37">
        <v>5</v>
      </c>
      <c r="H407" s="442">
        <v>3000</v>
      </c>
      <c r="I407" s="442">
        <v>3300</v>
      </c>
      <c r="J407" s="442">
        <v>339</v>
      </c>
      <c r="K407" s="386">
        <v>2</v>
      </c>
      <c r="L407" s="386">
        <v>6</v>
      </c>
      <c r="M407" s="408" t="s">
        <v>321</v>
      </c>
      <c r="N407" s="388">
        <f>IFERROR(VLOOKUP($B407,[5]OAX!$B$51:$S$1085,13,0),0)</f>
        <v>0</v>
      </c>
      <c r="O407" s="388">
        <f>IFERROR(VLOOKUP($B407,[5]OAX!$B$51:$S$1085,14,0),0)</f>
        <v>0</v>
      </c>
      <c r="P407" s="388">
        <f t="shared" si="313"/>
        <v>0</v>
      </c>
      <c r="Q407" s="409" t="s">
        <v>322</v>
      </c>
      <c r="R407" s="390">
        <f>IFERROR(VLOOKUP($B407,[5]OAX!$B$51:$S$1085,17,0),0)</f>
        <v>0</v>
      </c>
      <c r="S407" s="390">
        <f>IFERROR(VLOOKUP($B407,[5]OAX!$B$51:$S$1085,18,0),0)</f>
        <v>0</v>
      </c>
      <c r="T407" s="388">
        <v>0</v>
      </c>
      <c r="U407" s="388">
        <v>0</v>
      </c>
      <c r="V407" s="388">
        <v>0</v>
      </c>
      <c r="W407" s="388">
        <v>0</v>
      </c>
      <c r="X407" s="388">
        <v>0</v>
      </c>
      <c r="Y407" s="388">
        <v>0</v>
      </c>
      <c r="Z407" s="388">
        <v>0</v>
      </c>
      <c r="AA407" s="388">
        <v>0</v>
      </c>
      <c r="AB407" s="388">
        <f>N407+T407-X407</f>
        <v>0</v>
      </c>
      <c r="AC407" s="388">
        <f>O407+U407-Y407</f>
        <v>0</v>
      </c>
      <c r="AD407" s="388">
        <f t="shared" si="300"/>
        <v>0</v>
      </c>
      <c r="AE407" s="388">
        <v>0</v>
      </c>
      <c r="AF407" s="388">
        <v>0</v>
      </c>
      <c r="AG407" s="388">
        <f t="shared" si="301"/>
        <v>0</v>
      </c>
      <c r="AH407" s="388">
        <v>0</v>
      </c>
      <c r="AI407" s="388">
        <v>0</v>
      </c>
      <c r="AJ407" s="388">
        <f t="shared" si="302"/>
        <v>0</v>
      </c>
      <c r="AK407" s="388">
        <v>0</v>
      </c>
      <c r="AL407" s="388">
        <v>0</v>
      </c>
      <c r="AM407" s="388">
        <f t="shared" si="303"/>
        <v>0</v>
      </c>
      <c r="AN407" s="388">
        <v>0</v>
      </c>
      <c r="AO407" s="388">
        <v>0</v>
      </c>
      <c r="AP407" s="388">
        <f t="shared" si="304"/>
        <v>0</v>
      </c>
      <c r="AQ407" s="388">
        <f>AB407-AE407--AH407-AK407-AN407</f>
        <v>0</v>
      </c>
      <c r="AR407" s="388">
        <f>AC407-AF407--AI407-AL407-AO407</f>
        <v>0</v>
      </c>
      <c r="AS407" s="388">
        <f t="shared" si="305"/>
        <v>0</v>
      </c>
      <c r="AT407" s="388">
        <f>R407+V407-Z407</f>
        <v>0</v>
      </c>
      <c r="AU407" s="388">
        <f>S407+W407-AA407</f>
        <v>0</v>
      </c>
      <c r="AV407" s="388">
        <v>0</v>
      </c>
      <c r="AW407" s="388">
        <v>0</v>
      </c>
      <c r="AX407" s="388">
        <v>0</v>
      </c>
      <c r="AY407" s="388">
        <v>0</v>
      </c>
      <c r="AZ407" s="388">
        <f t="shared" si="311"/>
        <v>0</v>
      </c>
      <c r="BA407" s="388">
        <f t="shared" si="311"/>
        <v>0</v>
      </c>
    </row>
    <row r="408" spans="1:53" ht="24.75" hidden="1">
      <c r="A408" s="255"/>
      <c r="B408" s="73" t="str">
        <f t="shared" si="322"/>
        <v>13550006</v>
      </c>
      <c r="C408" s="400">
        <v>2023</v>
      </c>
      <c r="D408" s="400">
        <v>20</v>
      </c>
      <c r="E408" s="400">
        <v>1</v>
      </c>
      <c r="F408" s="400">
        <v>3</v>
      </c>
      <c r="G408" s="400">
        <v>5</v>
      </c>
      <c r="H408" s="400">
        <v>5000</v>
      </c>
      <c r="I408" s="436"/>
      <c r="J408" s="436"/>
      <c r="K408" s="436"/>
      <c r="L408" s="436">
        <v>6</v>
      </c>
      <c r="M408" s="434" t="s">
        <v>129</v>
      </c>
      <c r="N408" s="435">
        <f>+N409+N415</f>
        <v>0</v>
      </c>
      <c r="O408" s="435">
        <f>+O409+O415</f>
        <v>0</v>
      </c>
      <c r="P408" s="435">
        <f t="shared" si="313"/>
        <v>0</v>
      </c>
      <c r="Q408" s="425"/>
      <c r="R408" s="445"/>
      <c r="S408" s="445"/>
      <c r="T408" s="435">
        <f>+T409+T415</f>
        <v>0</v>
      </c>
      <c r="U408" s="435">
        <f t="shared" ref="U408:AC408" si="323">+U409+U415</f>
        <v>0</v>
      </c>
      <c r="V408" s="435">
        <f t="shared" si="323"/>
        <v>0</v>
      </c>
      <c r="W408" s="435">
        <f t="shared" si="323"/>
        <v>0</v>
      </c>
      <c r="X408" s="435">
        <f t="shared" si="323"/>
        <v>0</v>
      </c>
      <c r="Y408" s="435">
        <f t="shared" si="323"/>
        <v>0</v>
      </c>
      <c r="Z408" s="435">
        <f t="shared" si="323"/>
        <v>0</v>
      </c>
      <c r="AA408" s="435">
        <f t="shared" si="323"/>
        <v>0</v>
      </c>
      <c r="AB408" s="435">
        <f t="shared" si="323"/>
        <v>0</v>
      </c>
      <c r="AC408" s="435">
        <f t="shared" si="323"/>
        <v>0</v>
      </c>
      <c r="AD408" s="435">
        <f t="shared" si="300"/>
        <v>0</v>
      </c>
      <c r="AE408" s="435">
        <f>+AE409+AE415</f>
        <v>0</v>
      </c>
      <c r="AF408" s="435">
        <f>+AF409+AF415</f>
        <v>0</v>
      </c>
      <c r="AG408" s="435">
        <f t="shared" si="301"/>
        <v>0</v>
      </c>
      <c r="AH408" s="435">
        <f>+AH409+AH415</f>
        <v>0</v>
      </c>
      <c r="AI408" s="435">
        <f>+AI409+AI415</f>
        <v>0</v>
      </c>
      <c r="AJ408" s="435">
        <f t="shared" si="302"/>
        <v>0</v>
      </c>
      <c r="AK408" s="435">
        <f>+AK409+AK415</f>
        <v>0</v>
      </c>
      <c r="AL408" s="435">
        <f>+AL409+AL415</f>
        <v>0</v>
      </c>
      <c r="AM408" s="435">
        <f t="shared" si="303"/>
        <v>0</v>
      </c>
      <c r="AN408" s="435">
        <f>+AN409+AN415</f>
        <v>0</v>
      </c>
      <c r="AO408" s="435">
        <f>+AO409+AO415</f>
        <v>0</v>
      </c>
      <c r="AP408" s="435">
        <f t="shared" si="304"/>
        <v>0</v>
      </c>
      <c r="AQ408" s="435">
        <f>+AQ409+AQ415</f>
        <v>0</v>
      </c>
      <c r="AR408" s="435">
        <f>+AR409+AR415</f>
        <v>0</v>
      </c>
      <c r="AS408" s="435">
        <f t="shared" si="305"/>
        <v>0</v>
      </c>
      <c r="AT408" s="435"/>
      <c r="AU408" s="435"/>
      <c r="AV408" s="435"/>
      <c r="AW408" s="435"/>
      <c r="AX408" s="435"/>
      <c r="AY408" s="435"/>
      <c r="AZ408" s="435"/>
      <c r="BA408" s="435"/>
    </row>
    <row r="409" spans="1:53" ht="24.75" hidden="1">
      <c r="A409" s="255"/>
      <c r="B409" s="73" t="str">
        <f t="shared" si="322"/>
        <v>135500051006</v>
      </c>
      <c r="C409" s="437">
        <v>2023</v>
      </c>
      <c r="D409" s="437">
        <v>20</v>
      </c>
      <c r="E409" s="437">
        <v>1</v>
      </c>
      <c r="F409" s="437">
        <v>3</v>
      </c>
      <c r="G409" s="437">
        <v>5</v>
      </c>
      <c r="H409" s="437">
        <v>5000</v>
      </c>
      <c r="I409" s="437">
        <v>5100</v>
      </c>
      <c r="J409" s="437"/>
      <c r="K409" s="437"/>
      <c r="L409" s="437">
        <v>6</v>
      </c>
      <c r="M409" s="439" t="s">
        <v>130</v>
      </c>
      <c r="N409" s="440">
        <f>+N410</f>
        <v>0</v>
      </c>
      <c r="O409" s="440">
        <f>+O410</f>
        <v>0</v>
      </c>
      <c r="P409" s="440">
        <f t="shared" si="313"/>
        <v>0</v>
      </c>
      <c r="Q409" s="443"/>
      <c r="R409" s="446"/>
      <c r="S409" s="446"/>
      <c r="T409" s="440">
        <f>+T410</f>
        <v>0</v>
      </c>
      <c r="U409" s="440">
        <f t="shared" ref="U409:AC409" si="324">+U410</f>
        <v>0</v>
      </c>
      <c r="V409" s="440">
        <f t="shared" si="324"/>
        <v>0</v>
      </c>
      <c r="W409" s="440">
        <f t="shared" si="324"/>
        <v>0</v>
      </c>
      <c r="X409" s="440">
        <f t="shared" si="324"/>
        <v>0</v>
      </c>
      <c r="Y409" s="440">
        <f t="shared" si="324"/>
        <v>0</v>
      </c>
      <c r="Z409" s="440">
        <f t="shared" si="324"/>
        <v>0</v>
      </c>
      <c r="AA409" s="440">
        <f t="shared" si="324"/>
        <v>0</v>
      </c>
      <c r="AB409" s="440">
        <f t="shared" si="324"/>
        <v>0</v>
      </c>
      <c r="AC409" s="440">
        <f t="shared" si="324"/>
        <v>0</v>
      </c>
      <c r="AD409" s="440">
        <f t="shared" si="300"/>
        <v>0</v>
      </c>
      <c r="AE409" s="440">
        <f>+AE410</f>
        <v>0</v>
      </c>
      <c r="AF409" s="440">
        <f>+AF410</f>
        <v>0</v>
      </c>
      <c r="AG409" s="440">
        <f t="shared" si="301"/>
        <v>0</v>
      </c>
      <c r="AH409" s="440">
        <f>+AH410</f>
        <v>0</v>
      </c>
      <c r="AI409" s="440">
        <f>+AI410</f>
        <v>0</v>
      </c>
      <c r="AJ409" s="440">
        <f t="shared" si="302"/>
        <v>0</v>
      </c>
      <c r="AK409" s="440">
        <f>+AK410</f>
        <v>0</v>
      </c>
      <c r="AL409" s="440">
        <f>+AL410</f>
        <v>0</v>
      </c>
      <c r="AM409" s="440">
        <f t="shared" si="303"/>
        <v>0</v>
      </c>
      <c r="AN409" s="440">
        <f>+AN410</f>
        <v>0</v>
      </c>
      <c r="AO409" s="440">
        <f>+AO410</f>
        <v>0</v>
      </c>
      <c r="AP409" s="440">
        <f t="shared" si="304"/>
        <v>0</v>
      </c>
      <c r="AQ409" s="440">
        <f>+AQ410</f>
        <v>0</v>
      </c>
      <c r="AR409" s="440">
        <f>+AR410</f>
        <v>0</v>
      </c>
      <c r="AS409" s="440">
        <f t="shared" si="305"/>
        <v>0</v>
      </c>
      <c r="AT409" s="440"/>
      <c r="AU409" s="440"/>
      <c r="AV409" s="440"/>
      <c r="AW409" s="440"/>
      <c r="AX409" s="440"/>
      <c r="AY409" s="440"/>
      <c r="AZ409" s="440"/>
      <c r="BA409" s="440"/>
    </row>
    <row r="410" spans="1:53" ht="24.75" hidden="1">
      <c r="A410" s="255"/>
      <c r="B410" s="73" t="str">
        <f t="shared" si="322"/>
        <v>135500051005156</v>
      </c>
      <c r="C410" s="404">
        <v>2023</v>
      </c>
      <c r="D410" s="404">
        <v>20</v>
      </c>
      <c r="E410" s="404">
        <v>1</v>
      </c>
      <c r="F410" s="404">
        <v>3</v>
      </c>
      <c r="G410" s="404">
        <v>5</v>
      </c>
      <c r="H410" s="404">
        <v>5000</v>
      </c>
      <c r="I410" s="404">
        <v>5100</v>
      </c>
      <c r="J410" s="404">
        <v>515</v>
      </c>
      <c r="K410" s="404"/>
      <c r="L410" s="404">
        <v>6</v>
      </c>
      <c r="M410" s="381" t="s">
        <v>131</v>
      </c>
      <c r="N410" s="382">
        <f>SUM(N411:N414)</f>
        <v>0</v>
      </c>
      <c r="O410" s="382">
        <f>SUM(O411:O414)</f>
        <v>0</v>
      </c>
      <c r="P410" s="382">
        <f t="shared" si="313"/>
        <v>0</v>
      </c>
      <c r="Q410" s="429"/>
      <c r="R410" s="429"/>
      <c r="S410" s="429"/>
      <c r="T410" s="382">
        <f>SUM(T411:T414)</f>
        <v>0</v>
      </c>
      <c r="U410" s="382">
        <f t="shared" ref="U410:AC410" si="325">SUM(U411:U414)</f>
        <v>0</v>
      </c>
      <c r="V410" s="382">
        <f t="shared" si="325"/>
        <v>0</v>
      </c>
      <c r="W410" s="382">
        <f t="shared" si="325"/>
        <v>0</v>
      </c>
      <c r="X410" s="382">
        <f t="shared" si="325"/>
        <v>0</v>
      </c>
      <c r="Y410" s="382">
        <f t="shared" si="325"/>
        <v>0</v>
      </c>
      <c r="Z410" s="382">
        <f t="shared" si="325"/>
        <v>0</v>
      </c>
      <c r="AA410" s="382">
        <f t="shared" si="325"/>
        <v>0</v>
      </c>
      <c r="AB410" s="382">
        <f t="shared" si="325"/>
        <v>0</v>
      </c>
      <c r="AC410" s="382">
        <f t="shared" si="325"/>
        <v>0</v>
      </c>
      <c r="AD410" s="382">
        <f t="shared" si="300"/>
        <v>0</v>
      </c>
      <c r="AE410" s="382">
        <f>SUM(AE411:AE414)</f>
        <v>0</v>
      </c>
      <c r="AF410" s="382">
        <f>SUM(AF411:AF414)</f>
        <v>0</v>
      </c>
      <c r="AG410" s="382">
        <f t="shared" si="301"/>
        <v>0</v>
      </c>
      <c r="AH410" s="382">
        <f>SUM(AH411:AH414)</f>
        <v>0</v>
      </c>
      <c r="AI410" s="382">
        <f>SUM(AI411:AI414)</f>
        <v>0</v>
      </c>
      <c r="AJ410" s="382">
        <f t="shared" si="302"/>
        <v>0</v>
      </c>
      <c r="AK410" s="382">
        <f>SUM(AK411:AK414)</f>
        <v>0</v>
      </c>
      <c r="AL410" s="382">
        <f>SUM(AL411:AL414)</f>
        <v>0</v>
      </c>
      <c r="AM410" s="382">
        <f t="shared" si="303"/>
        <v>0</v>
      </c>
      <c r="AN410" s="382">
        <f>SUM(AN411:AN414)</f>
        <v>0</v>
      </c>
      <c r="AO410" s="382">
        <f>SUM(AO411:AO414)</f>
        <v>0</v>
      </c>
      <c r="AP410" s="382">
        <f t="shared" si="304"/>
        <v>0</v>
      </c>
      <c r="AQ410" s="382">
        <f>SUM(AQ411:AQ414)</f>
        <v>0</v>
      </c>
      <c r="AR410" s="382">
        <f>SUM(AR411:AR414)</f>
        <v>0</v>
      </c>
      <c r="AS410" s="382">
        <f t="shared" si="305"/>
        <v>0</v>
      </c>
      <c r="AT410" s="382"/>
      <c r="AU410" s="382"/>
      <c r="AV410" s="382"/>
      <c r="AW410" s="382"/>
      <c r="AX410" s="382"/>
      <c r="AY410" s="382"/>
      <c r="AZ410" s="382"/>
      <c r="BA410" s="382"/>
    </row>
    <row r="411" spans="1:53" ht="46.5" hidden="1">
      <c r="A411" s="255"/>
      <c r="B411" s="73" t="str">
        <f t="shared" si="322"/>
        <v>1355000510051516</v>
      </c>
      <c r="C411" s="442">
        <v>2023</v>
      </c>
      <c r="D411" s="37">
        <v>20</v>
      </c>
      <c r="E411" s="37">
        <v>1</v>
      </c>
      <c r="F411" s="37">
        <v>3</v>
      </c>
      <c r="G411" s="37">
        <v>5</v>
      </c>
      <c r="H411" s="442">
        <v>5000</v>
      </c>
      <c r="I411" s="442">
        <v>5100</v>
      </c>
      <c r="J411" s="442">
        <v>515</v>
      </c>
      <c r="K411" s="386">
        <f>1</f>
        <v>1</v>
      </c>
      <c r="L411" s="386">
        <v>6</v>
      </c>
      <c r="M411" s="408" t="s">
        <v>180</v>
      </c>
      <c r="N411" s="388">
        <f>IFERROR(VLOOKUP($B411,[5]OAX!$B$51:$S$1085,13,0),0)</f>
        <v>0</v>
      </c>
      <c r="O411" s="388">
        <f>IFERROR(VLOOKUP($B411,[5]OAX!$B$51:$S$1085,14,0),0)</f>
        <v>0</v>
      </c>
      <c r="P411" s="388">
        <f t="shared" si="313"/>
        <v>0</v>
      </c>
      <c r="Q411" s="409" t="s">
        <v>205</v>
      </c>
      <c r="R411" s="390">
        <f>IFERROR(VLOOKUP($B411,[5]OAX!$B$51:$S$1085,17,0),0)</f>
        <v>0</v>
      </c>
      <c r="S411" s="390">
        <f>IFERROR(VLOOKUP($B411,[5]OAX!$B$51:$S$1085,18,0),0)</f>
        <v>0</v>
      </c>
      <c r="T411" s="388">
        <v>0</v>
      </c>
      <c r="U411" s="388">
        <v>0</v>
      </c>
      <c r="V411" s="388">
        <v>0</v>
      </c>
      <c r="W411" s="388">
        <v>0</v>
      </c>
      <c r="X411" s="388">
        <v>0</v>
      </c>
      <c r="Y411" s="388">
        <v>0</v>
      </c>
      <c r="Z411" s="388">
        <v>0</v>
      </c>
      <c r="AA411" s="388">
        <v>0</v>
      </c>
      <c r="AB411" s="388">
        <f t="shared" ref="AB411:AC414" si="326">N411+T411-X411</f>
        <v>0</v>
      </c>
      <c r="AC411" s="388">
        <f t="shared" si="326"/>
        <v>0</v>
      </c>
      <c r="AD411" s="388">
        <f t="shared" si="300"/>
        <v>0</v>
      </c>
      <c r="AE411" s="388">
        <v>0</v>
      </c>
      <c r="AF411" s="388">
        <v>0</v>
      </c>
      <c r="AG411" s="388">
        <f t="shared" si="301"/>
        <v>0</v>
      </c>
      <c r="AH411" s="388">
        <v>0</v>
      </c>
      <c r="AI411" s="388">
        <v>0</v>
      </c>
      <c r="AJ411" s="388">
        <f t="shared" si="302"/>
        <v>0</v>
      </c>
      <c r="AK411" s="388">
        <v>0</v>
      </c>
      <c r="AL411" s="388">
        <v>0</v>
      </c>
      <c r="AM411" s="388">
        <f t="shared" si="303"/>
        <v>0</v>
      </c>
      <c r="AN411" s="388">
        <v>0</v>
      </c>
      <c r="AO411" s="388">
        <v>0</v>
      </c>
      <c r="AP411" s="388">
        <f t="shared" si="304"/>
        <v>0</v>
      </c>
      <c r="AQ411" s="388">
        <f t="shared" ref="AQ411:AR414" si="327">AB411-AE411--AH411-AK411-AN411</f>
        <v>0</v>
      </c>
      <c r="AR411" s="388">
        <f t="shared" si="327"/>
        <v>0</v>
      </c>
      <c r="AS411" s="388">
        <f t="shared" si="305"/>
        <v>0</v>
      </c>
      <c r="AT411" s="388">
        <f t="shared" ref="AT411:AU414" si="328">R411+V411-Z411</f>
        <v>0</v>
      </c>
      <c r="AU411" s="388">
        <f t="shared" si="328"/>
        <v>0</v>
      </c>
      <c r="AV411" s="388">
        <v>0</v>
      </c>
      <c r="AW411" s="388">
        <v>0</v>
      </c>
      <c r="AX411" s="388">
        <v>0</v>
      </c>
      <c r="AY411" s="388">
        <v>0</v>
      </c>
      <c r="AZ411" s="388">
        <f t="shared" si="311"/>
        <v>0</v>
      </c>
      <c r="BA411" s="388">
        <f t="shared" si="311"/>
        <v>0</v>
      </c>
    </row>
    <row r="412" spans="1:53" ht="46.5" hidden="1">
      <c r="A412" s="255"/>
      <c r="B412" s="73" t="str">
        <f t="shared" si="322"/>
        <v>1355000510051526</v>
      </c>
      <c r="C412" s="442">
        <v>2023</v>
      </c>
      <c r="D412" s="37">
        <v>20</v>
      </c>
      <c r="E412" s="37">
        <v>1</v>
      </c>
      <c r="F412" s="37">
        <f>F411</f>
        <v>3</v>
      </c>
      <c r="G412" s="37">
        <v>5</v>
      </c>
      <c r="H412" s="442">
        <v>5000</v>
      </c>
      <c r="I412" s="442">
        <v>5100</v>
      </c>
      <c r="J412" s="442">
        <v>515</v>
      </c>
      <c r="K412" s="386">
        <v>2</v>
      </c>
      <c r="L412" s="386">
        <v>6</v>
      </c>
      <c r="M412" s="408" t="s">
        <v>323</v>
      </c>
      <c r="N412" s="388">
        <f>IFERROR(VLOOKUP($B412,[5]OAX!$B$51:$S$1085,13,0),0)</f>
        <v>0</v>
      </c>
      <c r="O412" s="388">
        <f>IFERROR(VLOOKUP($B412,[5]OAX!$B$51:$S$1085,14,0),0)</f>
        <v>0</v>
      </c>
      <c r="P412" s="388">
        <f t="shared" si="313"/>
        <v>0</v>
      </c>
      <c r="Q412" s="409" t="s">
        <v>205</v>
      </c>
      <c r="R412" s="390">
        <f>IFERROR(VLOOKUP($B412,[5]OAX!$B$51:$S$1085,17,0),0)</f>
        <v>0</v>
      </c>
      <c r="S412" s="390">
        <f>IFERROR(VLOOKUP($B412,[5]OAX!$B$51:$S$1085,18,0),0)</f>
        <v>0</v>
      </c>
      <c r="T412" s="388">
        <v>0</v>
      </c>
      <c r="U412" s="388">
        <v>0</v>
      </c>
      <c r="V412" s="388">
        <v>0</v>
      </c>
      <c r="W412" s="388">
        <v>0</v>
      </c>
      <c r="X412" s="388">
        <v>0</v>
      </c>
      <c r="Y412" s="388">
        <v>0</v>
      </c>
      <c r="Z412" s="388">
        <v>0</v>
      </c>
      <c r="AA412" s="388">
        <v>0</v>
      </c>
      <c r="AB412" s="388">
        <f t="shared" si="326"/>
        <v>0</v>
      </c>
      <c r="AC412" s="388">
        <f t="shared" si="326"/>
        <v>0</v>
      </c>
      <c r="AD412" s="388">
        <f t="shared" si="300"/>
        <v>0</v>
      </c>
      <c r="AE412" s="388">
        <v>0</v>
      </c>
      <c r="AF412" s="388">
        <v>0</v>
      </c>
      <c r="AG412" s="388">
        <f t="shared" si="301"/>
        <v>0</v>
      </c>
      <c r="AH412" s="388">
        <v>0</v>
      </c>
      <c r="AI412" s="388">
        <v>0</v>
      </c>
      <c r="AJ412" s="388">
        <f t="shared" si="302"/>
        <v>0</v>
      </c>
      <c r="AK412" s="388">
        <v>0</v>
      </c>
      <c r="AL412" s="388">
        <v>0</v>
      </c>
      <c r="AM412" s="388">
        <f t="shared" si="303"/>
        <v>0</v>
      </c>
      <c r="AN412" s="388">
        <v>0</v>
      </c>
      <c r="AO412" s="388">
        <v>0</v>
      </c>
      <c r="AP412" s="388">
        <f t="shared" si="304"/>
        <v>0</v>
      </c>
      <c r="AQ412" s="388">
        <f t="shared" si="327"/>
        <v>0</v>
      </c>
      <c r="AR412" s="388">
        <f t="shared" si="327"/>
        <v>0</v>
      </c>
      <c r="AS412" s="388">
        <f t="shared" si="305"/>
        <v>0</v>
      </c>
      <c r="AT412" s="388">
        <f t="shared" si="328"/>
        <v>0</v>
      </c>
      <c r="AU412" s="388">
        <f t="shared" si="328"/>
        <v>0</v>
      </c>
      <c r="AV412" s="388">
        <v>0</v>
      </c>
      <c r="AW412" s="388">
        <v>0</v>
      </c>
      <c r="AX412" s="388">
        <v>0</v>
      </c>
      <c r="AY412" s="388">
        <v>0</v>
      </c>
      <c r="AZ412" s="388">
        <f t="shared" si="311"/>
        <v>0</v>
      </c>
      <c r="BA412" s="388">
        <f t="shared" si="311"/>
        <v>0</v>
      </c>
    </row>
    <row r="413" spans="1:53" ht="46.5" hidden="1">
      <c r="A413" s="255"/>
      <c r="B413" s="73" t="str">
        <f t="shared" si="322"/>
        <v>1355000510051536</v>
      </c>
      <c r="C413" s="442">
        <v>2023</v>
      </c>
      <c r="D413" s="37">
        <v>20</v>
      </c>
      <c r="E413" s="37">
        <v>1</v>
      </c>
      <c r="F413" s="37">
        <f>F412</f>
        <v>3</v>
      </c>
      <c r="G413" s="37">
        <v>5</v>
      </c>
      <c r="H413" s="442">
        <v>5000</v>
      </c>
      <c r="I413" s="442">
        <v>5100</v>
      </c>
      <c r="J413" s="442">
        <v>515</v>
      </c>
      <c r="K413" s="386">
        <v>3</v>
      </c>
      <c r="L413" s="386">
        <v>6</v>
      </c>
      <c r="M413" s="408" t="s">
        <v>324</v>
      </c>
      <c r="N413" s="388">
        <f>IFERROR(VLOOKUP($B413,[5]OAX!$B$51:$S$1085,13,0),0)</f>
        <v>0</v>
      </c>
      <c r="O413" s="388">
        <f>IFERROR(VLOOKUP($B413,[5]OAX!$B$51:$S$1085,14,0),0)</f>
        <v>0</v>
      </c>
      <c r="P413" s="388">
        <f t="shared" si="313"/>
        <v>0</v>
      </c>
      <c r="Q413" s="409" t="s">
        <v>205</v>
      </c>
      <c r="R413" s="390">
        <f>IFERROR(VLOOKUP($B413,[5]OAX!$B$51:$S$1085,17,0),0)</f>
        <v>0</v>
      </c>
      <c r="S413" s="390">
        <f>IFERROR(VLOOKUP($B413,[5]OAX!$B$51:$S$1085,18,0),0)</f>
        <v>0</v>
      </c>
      <c r="T413" s="388">
        <v>0</v>
      </c>
      <c r="U413" s="388">
        <v>0</v>
      </c>
      <c r="V413" s="388">
        <v>0</v>
      </c>
      <c r="W413" s="388">
        <v>0</v>
      </c>
      <c r="X413" s="388">
        <v>0</v>
      </c>
      <c r="Y413" s="388">
        <v>0</v>
      </c>
      <c r="Z413" s="388">
        <v>0</v>
      </c>
      <c r="AA413" s="388">
        <v>0</v>
      </c>
      <c r="AB413" s="388">
        <f t="shared" si="326"/>
        <v>0</v>
      </c>
      <c r="AC413" s="388">
        <f t="shared" si="326"/>
        <v>0</v>
      </c>
      <c r="AD413" s="388">
        <f t="shared" si="300"/>
        <v>0</v>
      </c>
      <c r="AE413" s="388">
        <v>0</v>
      </c>
      <c r="AF413" s="388">
        <v>0</v>
      </c>
      <c r="AG413" s="388">
        <f t="shared" si="301"/>
        <v>0</v>
      </c>
      <c r="AH413" s="388">
        <v>0</v>
      </c>
      <c r="AI413" s="388">
        <v>0</v>
      </c>
      <c r="AJ413" s="388">
        <f t="shared" si="302"/>
        <v>0</v>
      </c>
      <c r="AK413" s="388">
        <v>0</v>
      </c>
      <c r="AL413" s="388">
        <v>0</v>
      </c>
      <c r="AM413" s="388">
        <f t="shared" si="303"/>
        <v>0</v>
      </c>
      <c r="AN413" s="388">
        <v>0</v>
      </c>
      <c r="AO413" s="388">
        <v>0</v>
      </c>
      <c r="AP413" s="388">
        <f t="shared" si="304"/>
        <v>0</v>
      </c>
      <c r="AQ413" s="388">
        <f t="shared" si="327"/>
        <v>0</v>
      </c>
      <c r="AR413" s="388">
        <f t="shared" si="327"/>
        <v>0</v>
      </c>
      <c r="AS413" s="388">
        <f t="shared" si="305"/>
        <v>0</v>
      </c>
      <c r="AT413" s="388">
        <f t="shared" si="328"/>
        <v>0</v>
      </c>
      <c r="AU413" s="388">
        <f t="shared" si="328"/>
        <v>0</v>
      </c>
      <c r="AV413" s="388">
        <v>0</v>
      </c>
      <c r="AW413" s="388">
        <v>0</v>
      </c>
      <c r="AX413" s="388">
        <v>0</v>
      </c>
      <c r="AY413" s="388">
        <v>0</v>
      </c>
      <c r="AZ413" s="388">
        <f t="shared" si="311"/>
        <v>0</v>
      </c>
      <c r="BA413" s="388">
        <f t="shared" si="311"/>
        <v>0</v>
      </c>
    </row>
    <row r="414" spans="1:53" ht="46.5" hidden="1">
      <c r="A414" s="255"/>
      <c r="B414" s="73" t="str">
        <f t="shared" si="322"/>
        <v>1355000510051556</v>
      </c>
      <c r="C414" s="442">
        <v>2023</v>
      </c>
      <c r="D414" s="37">
        <v>20</v>
      </c>
      <c r="E414" s="37">
        <v>1</v>
      </c>
      <c r="F414" s="37">
        <v>3</v>
      </c>
      <c r="G414" s="37">
        <v>5</v>
      </c>
      <c r="H414" s="442">
        <v>5000</v>
      </c>
      <c r="I414" s="442">
        <v>5100</v>
      </c>
      <c r="J414" s="442">
        <v>515</v>
      </c>
      <c r="K414" s="386">
        <v>5</v>
      </c>
      <c r="L414" s="386">
        <v>6</v>
      </c>
      <c r="M414" s="408" t="s">
        <v>325</v>
      </c>
      <c r="N414" s="388">
        <f>IFERROR(VLOOKUP($B414,[5]OAX!$B$51:$S$1085,13,0),0)</f>
        <v>0</v>
      </c>
      <c r="O414" s="388">
        <f>IFERROR(VLOOKUP($B414,[5]OAX!$B$51:$S$1085,14,0),0)</f>
        <v>0</v>
      </c>
      <c r="P414" s="388">
        <f t="shared" si="313"/>
        <v>0</v>
      </c>
      <c r="Q414" s="409" t="s">
        <v>205</v>
      </c>
      <c r="R414" s="390">
        <f>IFERROR(VLOOKUP($B414,[5]OAX!$B$51:$S$1085,17,0),0)</f>
        <v>0</v>
      </c>
      <c r="S414" s="390">
        <f>IFERROR(VLOOKUP($B414,[5]OAX!$B$51:$S$1085,18,0),0)</f>
        <v>0</v>
      </c>
      <c r="T414" s="388">
        <v>0</v>
      </c>
      <c r="U414" s="388">
        <v>0</v>
      </c>
      <c r="V414" s="388">
        <v>0</v>
      </c>
      <c r="W414" s="388">
        <v>0</v>
      </c>
      <c r="X414" s="388">
        <v>0</v>
      </c>
      <c r="Y414" s="388">
        <v>0</v>
      </c>
      <c r="Z414" s="388">
        <v>0</v>
      </c>
      <c r="AA414" s="388">
        <v>0</v>
      </c>
      <c r="AB414" s="388">
        <f t="shared" si="326"/>
        <v>0</v>
      </c>
      <c r="AC414" s="388">
        <f t="shared" si="326"/>
        <v>0</v>
      </c>
      <c r="AD414" s="388">
        <f t="shared" si="300"/>
        <v>0</v>
      </c>
      <c r="AE414" s="388">
        <v>0</v>
      </c>
      <c r="AF414" s="388">
        <v>0</v>
      </c>
      <c r="AG414" s="388">
        <f t="shared" si="301"/>
        <v>0</v>
      </c>
      <c r="AH414" s="388">
        <v>0</v>
      </c>
      <c r="AI414" s="388">
        <v>0</v>
      </c>
      <c r="AJ414" s="388">
        <f t="shared" si="302"/>
        <v>0</v>
      </c>
      <c r="AK414" s="388">
        <v>0</v>
      </c>
      <c r="AL414" s="388">
        <v>0</v>
      </c>
      <c r="AM414" s="388">
        <f t="shared" si="303"/>
        <v>0</v>
      </c>
      <c r="AN414" s="388">
        <v>0</v>
      </c>
      <c r="AO414" s="388">
        <v>0</v>
      </c>
      <c r="AP414" s="388">
        <f t="shared" si="304"/>
        <v>0</v>
      </c>
      <c r="AQ414" s="388">
        <f t="shared" si="327"/>
        <v>0</v>
      </c>
      <c r="AR414" s="388">
        <f t="shared" si="327"/>
        <v>0</v>
      </c>
      <c r="AS414" s="388">
        <f t="shared" si="305"/>
        <v>0</v>
      </c>
      <c r="AT414" s="388">
        <f t="shared" si="328"/>
        <v>0</v>
      </c>
      <c r="AU414" s="388">
        <f t="shared" si="328"/>
        <v>0</v>
      </c>
      <c r="AV414" s="388">
        <v>0</v>
      </c>
      <c r="AW414" s="388">
        <v>0</v>
      </c>
      <c r="AX414" s="388">
        <v>0</v>
      </c>
      <c r="AY414" s="388">
        <v>0</v>
      </c>
      <c r="AZ414" s="388">
        <f t="shared" si="311"/>
        <v>0</v>
      </c>
      <c r="BA414" s="388">
        <f t="shared" si="311"/>
        <v>0</v>
      </c>
    </row>
    <row r="415" spans="1:53" ht="24.75" hidden="1">
      <c r="A415" s="255"/>
      <c r="B415" s="73" t="str">
        <f t="shared" si="322"/>
        <v>135500052006</v>
      </c>
      <c r="C415" s="437">
        <v>2023</v>
      </c>
      <c r="D415" s="437">
        <v>20</v>
      </c>
      <c r="E415" s="437">
        <v>1</v>
      </c>
      <c r="F415" s="437">
        <v>3</v>
      </c>
      <c r="G415" s="437">
        <v>5</v>
      </c>
      <c r="H415" s="437">
        <v>5000</v>
      </c>
      <c r="I415" s="437">
        <v>5200</v>
      </c>
      <c r="J415" s="437"/>
      <c r="K415" s="437"/>
      <c r="L415" s="437">
        <v>6</v>
      </c>
      <c r="M415" s="439" t="s">
        <v>326</v>
      </c>
      <c r="N415" s="440">
        <f>+N416</f>
        <v>0</v>
      </c>
      <c r="O415" s="440">
        <f>+O416</f>
        <v>0</v>
      </c>
      <c r="P415" s="440">
        <f t="shared" si="313"/>
        <v>0</v>
      </c>
      <c r="Q415" s="447" t="s">
        <v>45</v>
      </c>
      <c r="R415" s="448"/>
      <c r="S415" s="448"/>
      <c r="T415" s="440">
        <f>+T416</f>
        <v>0</v>
      </c>
      <c r="U415" s="440">
        <f t="shared" ref="U415:AC415" si="329">+U416</f>
        <v>0</v>
      </c>
      <c r="V415" s="440">
        <f t="shared" si="329"/>
        <v>0</v>
      </c>
      <c r="W415" s="440">
        <f t="shared" si="329"/>
        <v>0</v>
      </c>
      <c r="X415" s="440">
        <f t="shared" si="329"/>
        <v>0</v>
      </c>
      <c r="Y415" s="440">
        <f t="shared" si="329"/>
        <v>0</v>
      </c>
      <c r="Z415" s="440">
        <f t="shared" si="329"/>
        <v>0</v>
      </c>
      <c r="AA415" s="440">
        <f t="shared" si="329"/>
        <v>0</v>
      </c>
      <c r="AB415" s="440">
        <f t="shared" si="329"/>
        <v>0</v>
      </c>
      <c r="AC415" s="440">
        <f t="shared" si="329"/>
        <v>0</v>
      </c>
      <c r="AD415" s="440">
        <f t="shared" si="300"/>
        <v>0</v>
      </c>
      <c r="AE415" s="440">
        <f>+AE416</f>
        <v>0</v>
      </c>
      <c r="AF415" s="440">
        <f>+AF416</f>
        <v>0</v>
      </c>
      <c r="AG415" s="440">
        <f t="shared" si="301"/>
        <v>0</v>
      </c>
      <c r="AH415" s="440">
        <f>+AH416</f>
        <v>0</v>
      </c>
      <c r="AI415" s="440">
        <f>+AI416</f>
        <v>0</v>
      </c>
      <c r="AJ415" s="440">
        <f t="shared" si="302"/>
        <v>0</v>
      </c>
      <c r="AK415" s="440">
        <f>+AK416</f>
        <v>0</v>
      </c>
      <c r="AL415" s="440">
        <f>+AL416</f>
        <v>0</v>
      </c>
      <c r="AM415" s="440">
        <f t="shared" si="303"/>
        <v>0</v>
      </c>
      <c r="AN415" s="440">
        <f>+AN416</f>
        <v>0</v>
      </c>
      <c r="AO415" s="440">
        <f>+AO416</f>
        <v>0</v>
      </c>
      <c r="AP415" s="440">
        <f t="shared" si="304"/>
        <v>0</v>
      </c>
      <c r="AQ415" s="440">
        <f>+AQ416</f>
        <v>0</v>
      </c>
      <c r="AR415" s="440">
        <f>+AR416</f>
        <v>0</v>
      </c>
      <c r="AS415" s="440">
        <f t="shared" si="305"/>
        <v>0</v>
      </c>
      <c r="AT415" s="440"/>
      <c r="AU415" s="440"/>
      <c r="AV415" s="440"/>
      <c r="AW415" s="440"/>
      <c r="AX415" s="440"/>
      <c r="AY415" s="440"/>
      <c r="AZ415" s="440"/>
      <c r="BA415" s="440"/>
    </row>
    <row r="416" spans="1:53" ht="24.75" hidden="1">
      <c r="A416" s="255"/>
      <c r="B416" s="73" t="str">
        <f t="shared" si="322"/>
        <v>135500052005236</v>
      </c>
      <c r="C416" s="404">
        <v>2023</v>
      </c>
      <c r="D416" s="404">
        <v>20</v>
      </c>
      <c r="E416" s="404">
        <v>1</v>
      </c>
      <c r="F416" s="404">
        <v>3</v>
      </c>
      <c r="G416" s="404">
        <v>5</v>
      </c>
      <c r="H416" s="404">
        <v>5000</v>
      </c>
      <c r="I416" s="404">
        <v>5200</v>
      </c>
      <c r="J416" s="404">
        <v>523</v>
      </c>
      <c r="K416" s="404"/>
      <c r="L416" s="404">
        <v>6</v>
      </c>
      <c r="M416" s="381" t="s">
        <v>134</v>
      </c>
      <c r="N416" s="382">
        <f>SUM(N417)</f>
        <v>0</v>
      </c>
      <c r="O416" s="382">
        <f>SUM(O417)</f>
        <v>0</v>
      </c>
      <c r="P416" s="382">
        <f t="shared" si="313"/>
        <v>0</v>
      </c>
      <c r="Q416" s="429"/>
      <c r="R416" s="429"/>
      <c r="S416" s="429"/>
      <c r="T416" s="382">
        <f>SUM(T417)</f>
        <v>0</v>
      </c>
      <c r="U416" s="382">
        <f t="shared" ref="U416:AC416" si="330">SUM(U417)</f>
        <v>0</v>
      </c>
      <c r="V416" s="382">
        <f t="shared" si="330"/>
        <v>0</v>
      </c>
      <c r="W416" s="382">
        <f t="shared" si="330"/>
        <v>0</v>
      </c>
      <c r="X416" s="382">
        <f t="shared" si="330"/>
        <v>0</v>
      </c>
      <c r="Y416" s="382">
        <f t="shared" si="330"/>
        <v>0</v>
      </c>
      <c r="Z416" s="382">
        <f t="shared" si="330"/>
        <v>0</v>
      </c>
      <c r="AA416" s="382">
        <f t="shared" si="330"/>
        <v>0</v>
      </c>
      <c r="AB416" s="382">
        <f t="shared" si="330"/>
        <v>0</v>
      </c>
      <c r="AC416" s="382">
        <f t="shared" si="330"/>
        <v>0</v>
      </c>
      <c r="AD416" s="382">
        <f t="shared" si="300"/>
        <v>0</v>
      </c>
      <c r="AE416" s="382">
        <f>SUM(AE417)</f>
        <v>0</v>
      </c>
      <c r="AF416" s="382">
        <f>SUM(AF417)</f>
        <v>0</v>
      </c>
      <c r="AG416" s="382">
        <f t="shared" si="301"/>
        <v>0</v>
      </c>
      <c r="AH416" s="382">
        <f>SUM(AH417)</f>
        <v>0</v>
      </c>
      <c r="AI416" s="382">
        <f>SUM(AI417)</f>
        <v>0</v>
      </c>
      <c r="AJ416" s="382">
        <f t="shared" si="302"/>
        <v>0</v>
      </c>
      <c r="AK416" s="382">
        <f>SUM(AK417)</f>
        <v>0</v>
      </c>
      <c r="AL416" s="382">
        <f>SUM(AL417)</f>
        <v>0</v>
      </c>
      <c r="AM416" s="382">
        <f t="shared" si="303"/>
        <v>0</v>
      </c>
      <c r="AN416" s="382">
        <f>SUM(AN417)</f>
        <v>0</v>
      </c>
      <c r="AO416" s="382">
        <f>SUM(AO417)</f>
        <v>0</v>
      </c>
      <c r="AP416" s="382">
        <f t="shared" si="304"/>
        <v>0</v>
      </c>
      <c r="AQ416" s="382">
        <f>SUM(AQ417)</f>
        <v>0</v>
      </c>
      <c r="AR416" s="382">
        <f>SUM(AR417)</f>
        <v>0</v>
      </c>
      <c r="AS416" s="382">
        <f t="shared" si="305"/>
        <v>0</v>
      </c>
      <c r="AT416" s="382"/>
      <c r="AU416" s="382"/>
      <c r="AV416" s="382"/>
      <c r="AW416" s="382"/>
      <c r="AX416" s="382"/>
      <c r="AY416" s="382"/>
      <c r="AZ416" s="382"/>
      <c r="BA416" s="382"/>
    </row>
    <row r="417" spans="1:53" ht="46.5" hidden="1">
      <c r="A417" s="255"/>
      <c r="B417" s="73" t="str">
        <f t="shared" si="322"/>
        <v>1355000520052316</v>
      </c>
      <c r="C417" s="442">
        <v>2023</v>
      </c>
      <c r="D417" s="37">
        <v>20</v>
      </c>
      <c r="E417" s="37">
        <v>1</v>
      </c>
      <c r="F417" s="37">
        <v>3</v>
      </c>
      <c r="G417" s="37">
        <v>5</v>
      </c>
      <c r="H417" s="442">
        <v>5000</v>
      </c>
      <c r="I417" s="442">
        <v>5200</v>
      </c>
      <c r="J417" s="442">
        <v>523</v>
      </c>
      <c r="K417" s="386">
        <v>1</v>
      </c>
      <c r="L417" s="386">
        <v>6</v>
      </c>
      <c r="M417" s="408" t="s">
        <v>268</v>
      </c>
      <c r="N417" s="388">
        <f>IFERROR(VLOOKUP($B417,[5]OAX!$B$51:$S$1085,13,0),0)</f>
        <v>0</v>
      </c>
      <c r="O417" s="388">
        <f>IFERROR(VLOOKUP($B417,[5]OAX!$B$51:$S$1085,14,0),0)</f>
        <v>0</v>
      </c>
      <c r="P417" s="388">
        <f t="shared" si="313"/>
        <v>0</v>
      </c>
      <c r="Q417" s="409" t="s">
        <v>205</v>
      </c>
      <c r="R417" s="390">
        <f>IFERROR(VLOOKUP($B417,[5]OAX!$B$51:$S$1085,17,0),0)</f>
        <v>0</v>
      </c>
      <c r="S417" s="390">
        <f>IFERROR(VLOOKUP($B417,[5]OAX!$B$51:$S$1085,18,0),0)</f>
        <v>0</v>
      </c>
      <c r="T417" s="388">
        <v>0</v>
      </c>
      <c r="U417" s="388">
        <v>0</v>
      </c>
      <c r="V417" s="388">
        <v>0</v>
      </c>
      <c r="W417" s="388">
        <v>0</v>
      </c>
      <c r="X417" s="388">
        <v>0</v>
      </c>
      <c r="Y417" s="388">
        <v>0</v>
      </c>
      <c r="Z417" s="388">
        <v>0</v>
      </c>
      <c r="AA417" s="388">
        <v>0</v>
      </c>
      <c r="AB417" s="388">
        <f>N417+T417-X417</f>
        <v>0</v>
      </c>
      <c r="AC417" s="388">
        <f>O417+U417-Y417</f>
        <v>0</v>
      </c>
      <c r="AD417" s="388">
        <f t="shared" si="300"/>
        <v>0</v>
      </c>
      <c r="AE417" s="388">
        <v>0</v>
      </c>
      <c r="AF417" s="388">
        <v>0</v>
      </c>
      <c r="AG417" s="388">
        <f t="shared" si="301"/>
        <v>0</v>
      </c>
      <c r="AH417" s="388">
        <v>0</v>
      </c>
      <c r="AI417" s="388">
        <v>0</v>
      </c>
      <c r="AJ417" s="388">
        <f t="shared" si="302"/>
        <v>0</v>
      </c>
      <c r="AK417" s="388">
        <v>0</v>
      </c>
      <c r="AL417" s="388">
        <v>0</v>
      </c>
      <c r="AM417" s="388">
        <f t="shared" si="303"/>
        <v>0</v>
      </c>
      <c r="AN417" s="388">
        <v>0</v>
      </c>
      <c r="AO417" s="388">
        <v>0</v>
      </c>
      <c r="AP417" s="388">
        <f t="shared" si="304"/>
        <v>0</v>
      </c>
      <c r="AQ417" s="388">
        <f>AB417-AE417--AH417-AK417-AN417</f>
        <v>0</v>
      </c>
      <c r="AR417" s="388">
        <f>AC417-AF417--AI417-AL417-AO417</f>
        <v>0</v>
      </c>
      <c r="AS417" s="388">
        <f t="shared" si="305"/>
        <v>0</v>
      </c>
      <c r="AT417" s="388">
        <f>R417+V417-Z417</f>
        <v>0</v>
      </c>
      <c r="AU417" s="388">
        <f>S417+W417-AA417</f>
        <v>0</v>
      </c>
      <c r="AV417" s="388">
        <v>0</v>
      </c>
      <c r="AW417" s="388">
        <v>0</v>
      </c>
      <c r="AX417" s="388">
        <v>0</v>
      </c>
      <c r="AY417" s="388">
        <v>0</v>
      </c>
      <c r="AZ417" s="388">
        <f t="shared" si="311"/>
        <v>0</v>
      </c>
      <c r="BA417" s="388">
        <f t="shared" si="311"/>
        <v>0</v>
      </c>
    </row>
    <row r="418" spans="1:53" ht="48" hidden="1">
      <c r="A418" s="255"/>
      <c r="B418" s="73" t="str">
        <f t="shared" si="322"/>
        <v>136</v>
      </c>
      <c r="C418" s="410">
        <v>2023</v>
      </c>
      <c r="D418" s="410">
        <v>20</v>
      </c>
      <c r="E418" s="410">
        <v>1</v>
      </c>
      <c r="F418" s="410">
        <v>3</v>
      </c>
      <c r="G418" s="410">
        <v>6</v>
      </c>
      <c r="H418" s="410"/>
      <c r="I418" s="410"/>
      <c r="J418" s="410"/>
      <c r="K418" s="410"/>
      <c r="L418" s="410"/>
      <c r="M418" s="449" t="s">
        <v>327</v>
      </c>
      <c r="N418" s="450">
        <f>+N419+N424+N434</f>
        <v>0</v>
      </c>
      <c r="O418" s="450">
        <f>+O419+O424+O434</f>
        <v>0</v>
      </c>
      <c r="P418" s="450">
        <f t="shared" si="313"/>
        <v>0</v>
      </c>
      <c r="Q418" s="398"/>
      <c r="R418" s="451"/>
      <c r="S418" s="451"/>
      <c r="T418" s="450">
        <f>+T419+T424+T434</f>
        <v>0</v>
      </c>
      <c r="U418" s="450">
        <f t="shared" ref="U418:AC418" si="331">+U419+U424+U434</f>
        <v>0</v>
      </c>
      <c r="V418" s="450">
        <f t="shared" si="331"/>
        <v>0</v>
      </c>
      <c r="W418" s="450">
        <f t="shared" si="331"/>
        <v>0</v>
      </c>
      <c r="X418" s="450">
        <f t="shared" si="331"/>
        <v>0</v>
      </c>
      <c r="Y418" s="450">
        <f t="shared" si="331"/>
        <v>0</v>
      </c>
      <c r="Z418" s="450">
        <f t="shared" si="331"/>
        <v>0</v>
      </c>
      <c r="AA418" s="450">
        <f t="shared" si="331"/>
        <v>0</v>
      </c>
      <c r="AB418" s="450">
        <f t="shared" si="331"/>
        <v>0</v>
      </c>
      <c r="AC418" s="450">
        <f t="shared" si="331"/>
        <v>0</v>
      </c>
      <c r="AD418" s="450">
        <f t="shared" si="300"/>
        <v>0</v>
      </c>
      <c r="AE418" s="450">
        <f>+AE419+AE424+AE434</f>
        <v>0</v>
      </c>
      <c r="AF418" s="450">
        <f>+AF419+AF424+AF434</f>
        <v>0</v>
      </c>
      <c r="AG418" s="450">
        <f t="shared" si="301"/>
        <v>0</v>
      </c>
      <c r="AH418" s="450">
        <f>+AH419+AH424+AH434</f>
        <v>0</v>
      </c>
      <c r="AI418" s="450">
        <f>+AI419+AI424+AI434</f>
        <v>0</v>
      </c>
      <c r="AJ418" s="450">
        <f t="shared" si="302"/>
        <v>0</v>
      </c>
      <c r="AK418" s="450">
        <f>+AK419+AK424+AK434</f>
        <v>0</v>
      </c>
      <c r="AL418" s="450">
        <f>+AL419+AL424+AL434</f>
        <v>0</v>
      </c>
      <c r="AM418" s="450">
        <f t="shared" si="303"/>
        <v>0</v>
      </c>
      <c r="AN418" s="450">
        <f>+AN419+AN424+AN434</f>
        <v>0</v>
      </c>
      <c r="AO418" s="450">
        <f>+AO419+AO424+AO434</f>
        <v>0</v>
      </c>
      <c r="AP418" s="450">
        <f t="shared" si="304"/>
        <v>0</v>
      </c>
      <c r="AQ418" s="450">
        <f>+AQ419+AQ424+AQ434</f>
        <v>0</v>
      </c>
      <c r="AR418" s="450">
        <f>+AR419+AR424+AR434</f>
        <v>0</v>
      </c>
      <c r="AS418" s="450">
        <f t="shared" si="305"/>
        <v>0</v>
      </c>
      <c r="AT418" s="450"/>
      <c r="AU418" s="450"/>
      <c r="AV418" s="450"/>
      <c r="AW418" s="450"/>
      <c r="AX418" s="450"/>
      <c r="AY418" s="450"/>
      <c r="AZ418" s="450"/>
      <c r="BA418" s="450"/>
    </row>
    <row r="419" spans="1:53" ht="24.75" hidden="1">
      <c r="A419" s="255"/>
      <c r="B419" s="73" t="str">
        <f t="shared" si="322"/>
        <v>1362000</v>
      </c>
      <c r="C419" s="400">
        <v>2023</v>
      </c>
      <c r="D419" s="400">
        <v>20</v>
      </c>
      <c r="E419" s="400">
        <v>1</v>
      </c>
      <c r="F419" s="400">
        <v>3</v>
      </c>
      <c r="G419" s="400">
        <v>6</v>
      </c>
      <c r="H419" s="400">
        <v>2000</v>
      </c>
      <c r="I419" s="400"/>
      <c r="J419" s="400"/>
      <c r="K419" s="400"/>
      <c r="L419" s="400"/>
      <c r="M419" s="369" t="s">
        <v>55</v>
      </c>
      <c r="N419" s="370">
        <f>+N420</f>
        <v>0</v>
      </c>
      <c r="O419" s="370">
        <f>+O420</f>
        <v>0</v>
      </c>
      <c r="P419" s="370">
        <f t="shared" si="313"/>
        <v>0</v>
      </c>
      <c r="Q419" s="371"/>
      <c r="R419" s="371"/>
      <c r="S419" s="371"/>
      <c r="T419" s="370">
        <f>+T420</f>
        <v>0</v>
      </c>
      <c r="U419" s="370">
        <f t="shared" ref="U419:AC420" si="332">+U420</f>
        <v>0</v>
      </c>
      <c r="V419" s="370">
        <f t="shared" si="332"/>
        <v>0</v>
      </c>
      <c r="W419" s="370">
        <f t="shared" si="332"/>
        <v>0</v>
      </c>
      <c r="X419" s="370">
        <f t="shared" si="332"/>
        <v>0</v>
      </c>
      <c r="Y419" s="370">
        <f t="shared" si="332"/>
        <v>0</v>
      </c>
      <c r="Z419" s="370">
        <f t="shared" si="332"/>
        <v>0</v>
      </c>
      <c r="AA419" s="370">
        <f t="shared" si="332"/>
        <v>0</v>
      </c>
      <c r="AB419" s="370">
        <f t="shared" si="332"/>
        <v>0</v>
      </c>
      <c r="AC419" s="370">
        <f t="shared" si="332"/>
        <v>0</v>
      </c>
      <c r="AD419" s="370">
        <f t="shared" si="300"/>
        <v>0</v>
      </c>
      <c r="AE419" s="370">
        <f>+AE420</f>
        <v>0</v>
      </c>
      <c r="AF419" s="370">
        <f>+AF420</f>
        <v>0</v>
      </c>
      <c r="AG419" s="370">
        <f t="shared" si="301"/>
        <v>0</v>
      </c>
      <c r="AH419" s="370">
        <f>+AH420</f>
        <v>0</v>
      </c>
      <c r="AI419" s="370">
        <f>+AI420</f>
        <v>0</v>
      </c>
      <c r="AJ419" s="370">
        <f t="shared" si="302"/>
        <v>0</v>
      </c>
      <c r="AK419" s="370">
        <f>+AK420</f>
        <v>0</v>
      </c>
      <c r="AL419" s="370">
        <f>+AL420</f>
        <v>0</v>
      </c>
      <c r="AM419" s="370">
        <f t="shared" si="303"/>
        <v>0</v>
      </c>
      <c r="AN419" s="370">
        <f>+AN420</f>
        <v>0</v>
      </c>
      <c r="AO419" s="370">
        <f>+AO420</f>
        <v>0</v>
      </c>
      <c r="AP419" s="370">
        <f t="shared" si="304"/>
        <v>0</v>
      </c>
      <c r="AQ419" s="370">
        <f>+AQ420</f>
        <v>0</v>
      </c>
      <c r="AR419" s="370">
        <f>+AR420</f>
        <v>0</v>
      </c>
      <c r="AS419" s="370">
        <f t="shared" si="305"/>
        <v>0</v>
      </c>
      <c r="AT419" s="370"/>
      <c r="AU419" s="370"/>
      <c r="AV419" s="370"/>
      <c r="AW419" s="370"/>
      <c r="AX419" s="370"/>
      <c r="AY419" s="370"/>
      <c r="AZ419" s="370"/>
      <c r="BA419" s="370"/>
    </row>
    <row r="420" spans="1:53" ht="48" hidden="1">
      <c r="A420" s="255"/>
      <c r="B420" s="73" t="str">
        <f t="shared" si="322"/>
        <v>13620002700</v>
      </c>
      <c r="C420" s="401">
        <v>2023</v>
      </c>
      <c r="D420" s="401">
        <v>20</v>
      </c>
      <c r="E420" s="401">
        <v>1</v>
      </c>
      <c r="F420" s="401">
        <v>3</v>
      </c>
      <c r="G420" s="401">
        <v>6</v>
      </c>
      <c r="H420" s="401">
        <v>2000</v>
      </c>
      <c r="I420" s="401">
        <v>2700</v>
      </c>
      <c r="J420" s="401"/>
      <c r="K420" s="401"/>
      <c r="L420" s="401"/>
      <c r="M420" s="375" t="s">
        <v>328</v>
      </c>
      <c r="N420" s="376">
        <f>+N421</f>
        <v>0</v>
      </c>
      <c r="O420" s="376">
        <f>+O421</f>
        <v>0</v>
      </c>
      <c r="P420" s="376">
        <f t="shared" si="313"/>
        <v>0</v>
      </c>
      <c r="Q420" s="427"/>
      <c r="R420" s="427"/>
      <c r="S420" s="427"/>
      <c r="T420" s="376">
        <f>+T421</f>
        <v>0</v>
      </c>
      <c r="U420" s="376">
        <f t="shared" si="332"/>
        <v>0</v>
      </c>
      <c r="V420" s="376">
        <f t="shared" si="332"/>
        <v>0</v>
      </c>
      <c r="W420" s="376">
        <f t="shared" si="332"/>
        <v>0</v>
      </c>
      <c r="X420" s="376">
        <f t="shared" si="332"/>
        <v>0</v>
      </c>
      <c r="Y420" s="376">
        <f t="shared" si="332"/>
        <v>0</v>
      </c>
      <c r="Z420" s="376">
        <f t="shared" si="332"/>
        <v>0</v>
      </c>
      <c r="AA420" s="376">
        <f t="shared" si="332"/>
        <v>0</v>
      </c>
      <c r="AB420" s="376">
        <f t="shared" si="332"/>
        <v>0</v>
      </c>
      <c r="AC420" s="376">
        <f t="shared" si="332"/>
        <v>0</v>
      </c>
      <c r="AD420" s="376">
        <f t="shared" si="300"/>
        <v>0</v>
      </c>
      <c r="AE420" s="376">
        <f>+AE421</f>
        <v>0</v>
      </c>
      <c r="AF420" s="376">
        <f>+AF421</f>
        <v>0</v>
      </c>
      <c r="AG420" s="376">
        <f t="shared" si="301"/>
        <v>0</v>
      </c>
      <c r="AH420" s="376">
        <f>+AH421</f>
        <v>0</v>
      </c>
      <c r="AI420" s="376">
        <f>+AI421</f>
        <v>0</v>
      </c>
      <c r="AJ420" s="376">
        <f t="shared" si="302"/>
        <v>0</v>
      </c>
      <c r="AK420" s="376">
        <f>+AK421</f>
        <v>0</v>
      </c>
      <c r="AL420" s="376">
        <f>+AL421</f>
        <v>0</v>
      </c>
      <c r="AM420" s="376">
        <f t="shared" si="303"/>
        <v>0</v>
      </c>
      <c r="AN420" s="376">
        <f>+AN421</f>
        <v>0</v>
      </c>
      <c r="AO420" s="376">
        <f>+AO421</f>
        <v>0</v>
      </c>
      <c r="AP420" s="376">
        <f t="shared" si="304"/>
        <v>0</v>
      </c>
      <c r="AQ420" s="376">
        <f>+AQ421</f>
        <v>0</v>
      </c>
      <c r="AR420" s="376">
        <f>+AR421</f>
        <v>0</v>
      </c>
      <c r="AS420" s="376">
        <f t="shared" si="305"/>
        <v>0</v>
      </c>
      <c r="AT420" s="376"/>
      <c r="AU420" s="376"/>
      <c r="AV420" s="376"/>
      <c r="AW420" s="376"/>
      <c r="AX420" s="376"/>
      <c r="AY420" s="376"/>
      <c r="AZ420" s="376"/>
      <c r="BA420" s="376"/>
    </row>
    <row r="421" spans="1:53" ht="24.75" hidden="1">
      <c r="A421" s="255"/>
      <c r="B421" s="73" t="str">
        <f t="shared" si="322"/>
        <v>13620002700272</v>
      </c>
      <c r="C421" s="404">
        <v>2023</v>
      </c>
      <c r="D421" s="404">
        <v>20</v>
      </c>
      <c r="E421" s="404">
        <v>1</v>
      </c>
      <c r="F421" s="404">
        <v>3</v>
      </c>
      <c r="G421" s="404">
        <v>6</v>
      </c>
      <c r="H421" s="404">
        <v>2000</v>
      </c>
      <c r="I421" s="404">
        <v>2700</v>
      </c>
      <c r="J421" s="404">
        <v>272</v>
      </c>
      <c r="K421" s="404"/>
      <c r="L421" s="404"/>
      <c r="M421" s="381" t="s">
        <v>329</v>
      </c>
      <c r="N421" s="382">
        <f>SUM(N422:N423)</f>
        <v>0</v>
      </c>
      <c r="O421" s="382">
        <f>SUM(O422:O423)</f>
        <v>0</v>
      </c>
      <c r="P421" s="382">
        <f t="shared" si="313"/>
        <v>0</v>
      </c>
      <c r="Q421" s="383"/>
      <c r="R421" s="383"/>
      <c r="S421" s="383"/>
      <c r="T421" s="382">
        <f>SUM(T422:T423)</f>
        <v>0</v>
      </c>
      <c r="U421" s="382">
        <f t="shared" ref="U421:AC421" si="333">SUM(U422:U423)</f>
        <v>0</v>
      </c>
      <c r="V421" s="382">
        <f t="shared" si="333"/>
        <v>0</v>
      </c>
      <c r="W421" s="382">
        <f t="shared" si="333"/>
        <v>0</v>
      </c>
      <c r="X421" s="382">
        <f t="shared" si="333"/>
        <v>0</v>
      </c>
      <c r="Y421" s="382">
        <f t="shared" si="333"/>
        <v>0</v>
      </c>
      <c r="Z421" s="382">
        <f t="shared" si="333"/>
        <v>0</v>
      </c>
      <c r="AA421" s="382">
        <f t="shared" si="333"/>
        <v>0</v>
      </c>
      <c r="AB421" s="382">
        <f t="shared" si="333"/>
        <v>0</v>
      </c>
      <c r="AC421" s="382">
        <f t="shared" si="333"/>
        <v>0</v>
      </c>
      <c r="AD421" s="382">
        <f t="shared" si="300"/>
        <v>0</v>
      </c>
      <c r="AE421" s="382">
        <f>SUM(AE422:AE423)</f>
        <v>0</v>
      </c>
      <c r="AF421" s="382">
        <f>SUM(AF422:AF423)</f>
        <v>0</v>
      </c>
      <c r="AG421" s="382">
        <f t="shared" si="301"/>
        <v>0</v>
      </c>
      <c r="AH421" s="382">
        <f>SUM(AH422:AH423)</f>
        <v>0</v>
      </c>
      <c r="AI421" s="382">
        <f>SUM(AI422:AI423)</f>
        <v>0</v>
      </c>
      <c r="AJ421" s="382">
        <f t="shared" si="302"/>
        <v>0</v>
      </c>
      <c r="AK421" s="382">
        <f>SUM(AK422:AK423)</f>
        <v>0</v>
      </c>
      <c r="AL421" s="382">
        <f>SUM(AL422:AL423)</f>
        <v>0</v>
      </c>
      <c r="AM421" s="382">
        <f t="shared" si="303"/>
        <v>0</v>
      </c>
      <c r="AN421" s="382">
        <f>SUM(AN422:AN423)</f>
        <v>0</v>
      </c>
      <c r="AO421" s="382">
        <f>SUM(AO422:AO423)</f>
        <v>0</v>
      </c>
      <c r="AP421" s="382">
        <f t="shared" si="304"/>
        <v>0</v>
      </c>
      <c r="AQ421" s="382">
        <f>SUM(AQ422:AQ423)</f>
        <v>0</v>
      </c>
      <c r="AR421" s="382">
        <f>SUM(AR422:AR423)</f>
        <v>0</v>
      </c>
      <c r="AS421" s="382">
        <f t="shared" si="305"/>
        <v>0</v>
      </c>
      <c r="AT421" s="382"/>
      <c r="AU421" s="382"/>
      <c r="AV421" s="382"/>
      <c r="AW421" s="382"/>
      <c r="AX421" s="382"/>
      <c r="AY421" s="382"/>
      <c r="AZ421" s="382"/>
      <c r="BA421" s="382"/>
    </row>
    <row r="422" spans="1:53" ht="24.75" hidden="1">
      <c r="A422" s="255"/>
      <c r="B422" s="73" t="str">
        <f t="shared" si="322"/>
        <v>136200027002721</v>
      </c>
      <c r="C422" s="424">
        <v>2023</v>
      </c>
      <c r="D422" s="385">
        <v>20</v>
      </c>
      <c r="E422" s="37">
        <v>1</v>
      </c>
      <c r="F422" s="37">
        <v>3</v>
      </c>
      <c r="G422" s="37">
        <v>6</v>
      </c>
      <c r="H422" s="37">
        <v>2000</v>
      </c>
      <c r="I422" s="37">
        <v>2700</v>
      </c>
      <c r="J422" s="37">
        <v>272</v>
      </c>
      <c r="K422" s="407">
        <v>1</v>
      </c>
      <c r="L422" s="407"/>
      <c r="M422" s="387" t="s">
        <v>330</v>
      </c>
      <c r="N422" s="388">
        <f>IFERROR(VLOOKUP($B422,[5]OAX!$B$51:$S$1085,13,0),0)</f>
        <v>0</v>
      </c>
      <c r="O422" s="388">
        <f>IFERROR(VLOOKUP($B422,[5]OAX!$B$51:$S$1085,14,0),0)</f>
        <v>0</v>
      </c>
      <c r="P422" s="388">
        <f t="shared" si="313"/>
        <v>0</v>
      </c>
      <c r="Q422" s="389" t="s">
        <v>59</v>
      </c>
      <c r="R422" s="390">
        <f>IFERROR(VLOOKUP($B422,[5]OAX!$B$51:$S$1085,17,0),0)</f>
        <v>0</v>
      </c>
      <c r="S422" s="390">
        <f>IFERROR(VLOOKUP($B422,[5]OAX!$B$51:$S$1085,18,0),0)</f>
        <v>0</v>
      </c>
      <c r="T422" s="388">
        <v>0</v>
      </c>
      <c r="U422" s="388">
        <v>0</v>
      </c>
      <c r="V422" s="388">
        <v>0</v>
      </c>
      <c r="W422" s="388">
        <v>0</v>
      </c>
      <c r="X422" s="388">
        <v>0</v>
      </c>
      <c r="Y422" s="388">
        <v>0</v>
      </c>
      <c r="Z422" s="388">
        <v>0</v>
      </c>
      <c r="AA422" s="388">
        <v>0</v>
      </c>
      <c r="AB422" s="388">
        <f>N422+T422-X422</f>
        <v>0</v>
      </c>
      <c r="AC422" s="388">
        <f>O422+U422-Y422</f>
        <v>0</v>
      </c>
      <c r="AD422" s="388">
        <f t="shared" si="300"/>
        <v>0</v>
      </c>
      <c r="AE422" s="388">
        <v>0</v>
      </c>
      <c r="AF422" s="388">
        <v>0</v>
      </c>
      <c r="AG422" s="388">
        <f t="shared" si="301"/>
        <v>0</v>
      </c>
      <c r="AH422" s="388">
        <v>0</v>
      </c>
      <c r="AI422" s="388">
        <v>0</v>
      </c>
      <c r="AJ422" s="388">
        <f t="shared" si="302"/>
        <v>0</v>
      </c>
      <c r="AK422" s="388">
        <v>0</v>
      </c>
      <c r="AL422" s="388">
        <v>0</v>
      </c>
      <c r="AM422" s="388">
        <f t="shared" si="303"/>
        <v>0</v>
      </c>
      <c r="AN422" s="388">
        <v>0</v>
      </c>
      <c r="AO422" s="388">
        <v>0</v>
      </c>
      <c r="AP422" s="388">
        <f t="shared" si="304"/>
        <v>0</v>
      </c>
      <c r="AQ422" s="388">
        <f>AB422-AE422--AH422-AK422-AN422</f>
        <v>0</v>
      </c>
      <c r="AR422" s="388">
        <f>AC422-AF422--AI422-AL422-AO422</f>
        <v>0</v>
      </c>
      <c r="AS422" s="388">
        <f t="shared" si="305"/>
        <v>0</v>
      </c>
      <c r="AT422" s="388">
        <f>R422+V422-Z422</f>
        <v>0</v>
      </c>
      <c r="AU422" s="388">
        <f>S422+W422-AA422</f>
        <v>0</v>
      </c>
      <c r="AV422" s="388">
        <v>0</v>
      </c>
      <c r="AW422" s="388">
        <v>0</v>
      </c>
      <c r="AX422" s="388">
        <v>0</v>
      </c>
      <c r="AY422" s="388">
        <v>0</v>
      </c>
      <c r="AZ422" s="388">
        <f t="shared" si="311"/>
        <v>0</v>
      </c>
      <c r="BA422" s="388">
        <f t="shared" si="311"/>
        <v>0</v>
      </c>
    </row>
    <row r="423" spans="1:53" ht="24.75" hidden="1">
      <c r="A423" s="255"/>
      <c r="B423" s="73" t="str">
        <f t="shared" si="322"/>
        <v>136200027002722</v>
      </c>
      <c r="C423" s="424">
        <v>2023</v>
      </c>
      <c r="D423" s="385">
        <v>20</v>
      </c>
      <c r="E423" s="37">
        <v>1</v>
      </c>
      <c r="F423" s="37">
        <v>3</v>
      </c>
      <c r="G423" s="37">
        <v>6</v>
      </c>
      <c r="H423" s="37">
        <v>2000</v>
      </c>
      <c r="I423" s="37">
        <v>2700</v>
      </c>
      <c r="J423" s="37">
        <v>272</v>
      </c>
      <c r="K423" s="407">
        <v>2</v>
      </c>
      <c r="L423" s="407"/>
      <c r="M423" s="387" t="s">
        <v>331</v>
      </c>
      <c r="N423" s="388">
        <f>IFERROR(VLOOKUP($B423,[5]OAX!$B$51:$S$1085,13,0),0)</f>
        <v>0</v>
      </c>
      <c r="O423" s="388">
        <f>IFERROR(VLOOKUP($B423,[5]OAX!$B$51:$S$1085,14,0),0)</f>
        <v>0</v>
      </c>
      <c r="P423" s="388">
        <f t="shared" si="313"/>
        <v>0</v>
      </c>
      <c r="Q423" s="389" t="s">
        <v>59</v>
      </c>
      <c r="R423" s="390">
        <f>IFERROR(VLOOKUP($B423,[5]OAX!$B$51:$S$1085,17,0),0)</f>
        <v>0</v>
      </c>
      <c r="S423" s="390">
        <f>IFERROR(VLOOKUP($B423,[5]OAX!$B$51:$S$1085,18,0),0)</f>
        <v>0</v>
      </c>
      <c r="T423" s="388">
        <v>0</v>
      </c>
      <c r="U423" s="388">
        <v>0</v>
      </c>
      <c r="V423" s="388">
        <v>0</v>
      </c>
      <c r="W423" s="388">
        <v>0</v>
      </c>
      <c r="X423" s="388">
        <v>0</v>
      </c>
      <c r="Y423" s="388">
        <v>0</v>
      </c>
      <c r="Z423" s="388">
        <v>0</v>
      </c>
      <c r="AA423" s="388">
        <v>0</v>
      </c>
      <c r="AB423" s="388">
        <f>N423+T423-X423</f>
        <v>0</v>
      </c>
      <c r="AC423" s="388">
        <f>O423+U423-Y423</f>
        <v>0</v>
      </c>
      <c r="AD423" s="388">
        <f t="shared" si="300"/>
        <v>0</v>
      </c>
      <c r="AE423" s="388">
        <v>0</v>
      </c>
      <c r="AF423" s="388">
        <v>0</v>
      </c>
      <c r="AG423" s="388">
        <f t="shared" si="301"/>
        <v>0</v>
      </c>
      <c r="AH423" s="388">
        <v>0</v>
      </c>
      <c r="AI423" s="388">
        <v>0</v>
      </c>
      <c r="AJ423" s="388">
        <f t="shared" si="302"/>
        <v>0</v>
      </c>
      <c r="AK423" s="388">
        <v>0</v>
      </c>
      <c r="AL423" s="388">
        <v>0</v>
      </c>
      <c r="AM423" s="388">
        <f t="shared" si="303"/>
        <v>0</v>
      </c>
      <c r="AN423" s="388">
        <v>0</v>
      </c>
      <c r="AO423" s="388">
        <v>0</v>
      </c>
      <c r="AP423" s="388">
        <f t="shared" si="304"/>
        <v>0</v>
      </c>
      <c r="AQ423" s="388">
        <f>AB423-AE423--AH423-AK423-AN423</f>
        <v>0</v>
      </c>
      <c r="AR423" s="388">
        <f>AC423-AF423--AI423-AL423-AO423</f>
        <v>0</v>
      </c>
      <c r="AS423" s="388">
        <f t="shared" si="305"/>
        <v>0</v>
      </c>
      <c r="AT423" s="388">
        <f>R423+V423-Z423</f>
        <v>0</v>
      </c>
      <c r="AU423" s="388">
        <f>S423+W423-AA423</f>
        <v>0</v>
      </c>
      <c r="AV423" s="388">
        <v>0</v>
      </c>
      <c r="AW423" s="388">
        <v>0</v>
      </c>
      <c r="AX423" s="388">
        <v>0</v>
      </c>
      <c r="AY423" s="388">
        <v>0</v>
      </c>
      <c r="AZ423" s="388">
        <f t="shared" si="311"/>
        <v>0</v>
      </c>
      <c r="BA423" s="388">
        <f t="shared" si="311"/>
        <v>0</v>
      </c>
    </row>
    <row r="424" spans="1:53" ht="24.75" hidden="1">
      <c r="A424" s="255"/>
      <c r="B424" s="73" t="str">
        <f t="shared" si="322"/>
        <v>1363000</v>
      </c>
      <c r="C424" s="400">
        <v>2023</v>
      </c>
      <c r="D424" s="400">
        <v>20</v>
      </c>
      <c r="E424" s="400">
        <v>1</v>
      </c>
      <c r="F424" s="400">
        <v>3</v>
      </c>
      <c r="G424" s="400">
        <v>6</v>
      </c>
      <c r="H424" s="400">
        <v>3000</v>
      </c>
      <c r="I424" s="400"/>
      <c r="J424" s="400"/>
      <c r="K424" s="400"/>
      <c r="L424" s="400"/>
      <c r="M424" s="369" t="s">
        <v>71</v>
      </c>
      <c r="N424" s="370">
        <f>+N425+N428</f>
        <v>0</v>
      </c>
      <c r="O424" s="370">
        <f>+O425+O428</f>
        <v>0</v>
      </c>
      <c r="P424" s="370">
        <f t="shared" si="313"/>
        <v>0</v>
      </c>
      <c r="Q424" s="371"/>
      <c r="R424" s="371"/>
      <c r="S424" s="371"/>
      <c r="T424" s="370">
        <f>+T425+T428</f>
        <v>0</v>
      </c>
      <c r="U424" s="370">
        <f t="shared" ref="U424:AC424" si="334">+U425+U428</f>
        <v>0</v>
      </c>
      <c r="V424" s="370">
        <f t="shared" si="334"/>
        <v>0</v>
      </c>
      <c r="W424" s="370">
        <f t="shared" si="334"/>
        <v>0</v>
      </c>
      <c r="X424" s="370">
        <f t="shared" si="334"/>
        <v>0</v>
      </c>
      <c r="Y424" s="370">
        <f t="shared" si="334"/>
        <v>0</v>
      </c>
      <c r="Z424" s="370">
        <f t="shared" si="334"/>
        <v>0</v>
      </c>
      <c r="AA424" s="370">
        <f t="shared" si="334"/>
        <v>0</v>
      </c>
      <c r="AB424" s="370">
        <f t="shared" si="334"/>
        <v>0</v>
      </c>
      <c r="AC424" s="370">
        <f t="shared" si="334"/>
        <v>0</v>
      </c>
      <c r="AD424" s="370">
        <f t="shared" si="300"/>
        <v>0</v>
      </c>
      <c r="AE424" s="370">
        <f>+AE425+AE428</f>
        <v>0</v>
      </c>
      <c r="AF424" s="370">
        <f>+AF425+AF428</f>
        <v>0</v>
      </c>
      <c r="AG424" s="370">
        <f t="shared" si="301"/>
        <v>0</v>
      </c>
      <c r="AH424" s="370">
        <f>+AH425+AH428</f>
        <v>0</v>
      </c>
      <c r="AI424" s="370">
        <f>+AI425+AI428</f>
        <v>0</v>
      </c>
      <c r="AJ424" s="370">
        <f t="shared" si="302"/>
        <v>0</v>
      </c>
      <c r="AK424" s="370">
        <f>+AK425+AK428</f>
        <v>0</v>
      </c>
      <c r="AL424" s="370">
        <f>+AL425+AL428</f>
        <v>0</v>
      </c>
      <c r="AM424" s="370">
        <f t="shared" si="303"/>
        <v>0</v>
      </c>
      <c r="AN424" s="370">
        <f>+AN425+AN428</f>
        <v>0</v>
      </c>
      <c r="AO424" s="370">
        <f>+AO425+AO428</f>
        <v>0</v>
      </c>
      <c r="AP424" s="370">
        <f t="shared" si="304"/>
        <v>0</v>
      </c>
      <c r="AQ424" s="370">
        <f>+AQ425+AQ428</f>
        <v>0</v>
      </c>
      <c r="AR424" s="370">
        <f>+AR425+AR428</f>
        <v>0</v>
      </c>
      <c r="AS424" s="370">
        <f t="shared" si="305"/>
        <v>0</v>
      </c>
      <c r="AT424" s="370"/>
      <c r="AU424" s="370"/>
      <c r="AV424" s="370"/>
      <c r="AW424" s="370"/>
      <c r="AX424" s="370"/>
      <c r="AY424" s="370"/>
      <c r="AZ424" s="370"/>
      <c r="BA424" s="370"/>
    </row>
    <row r="425" spans="1:53" ht="24.75" hidden="1">
      <c r="A425" s="255"/>
      <c r="B425" s="73" t="str">
        <f t="shared" si="322"/>
        <v>13630003100</v>
      </c>
      <c r="C425" s="401">
        <v>2023</v>
      </c>
      <c r="D425" s="401">
        <v>20</v>
      </c>
      <c r="E425" s="401">
        <v>1</v>
      </c>
      <c r="F425" s="401">
        <v>3</v>
      </c>
      <c r="G425" s="401">
        <v>6</v>
      </c>
      <c r="H425" s="401">
        <v>3000</v>
      </c>
      <c r="I425" s="401">
        <v>3100</v>
      </c>
      <c r="J425" s="401"/>
      <c r="K425" s="427"/>
      <c r="L425" s="427"/>
      <c r="M425" s="375" t="s">
        <v>166</v>
      </c>
      <c r="N425" s="376">
        <f>+N426</f>
        <v>0</v>
      </c>
      <c r="O425" s="376">
        <f>+O426</f>
        <v>0</v>
      </c>
      <c r="P425" s="376">
        <f t="shared" si="313"/>
        <v>0</v>
      </c>
      <c r="Q425" s="427"/>
      <c r="R425" s="427"/>
      <c r="S425" s="427"/>
      <c r="T425" s="376">
        <f>+T426</f>
        <v>0</v>
      </c>
      <c r="U425" s="376">
        <f t="shared" ref="U425:AC426" si="335">+U426</f>
        <v>0</v>
      </c>
      <c r="V425" s="376">
        <f t="shared" si="335"/>
        <v>0</v>
      </c>
      <c r="W425" s="376">
        <f t="shared" si="335"/>
        <v>0</v>
      </c>
      <c r="X425" s="376">
        <f t="shared" si="335"/>
        <v>0</v>
      </c>
      <c r="Y425" s="376">
        <f t="shared" si="335"/>
        <v>0</v>
      </c>
      <c r="Z425" s="376">
        <f t="shared" si="335"/>
        <v>0</v>
      </c>
      <c r="AA425" s="376">
        <f t="shared" si="335"/>
        <v>0</v>
      </c>
      <c r="AB425" s="376">
        <f t="shared" si="335"/>
        <v>0</v>
      </c>
      <c r="AC425" s="376">
        <f t="shared" si="335"/>
        <v>0</v>
      </c>
      <c r="AD425" s="376">
        <f t="shared" si="300"/>
        <v>0</v>
      </c>
      <c r="AE425" s="376">
        <f>+AE426</f>
        <v>0</v>
      </c>
      <c r="AF425" s="376">
        <f>+AF426</f>
        <v>0</v>
      </c>
      <c r="AG425" s="376">
        <f t="shared" si="301"/>
        <v>0</v>
      </c>
      <c r="AH425" s="376">
        <f>+AH426</f>
        <v>0</v>
      </c>
      <c r="AI425" s="376">
        <f>+AI426</f>
        <v>0</v>
      </c>
      <c r="AJ425" s="376">
        <f t="shared" si="302"/>
        <v>0</v>
      </c>
      <c r="AK425" s="376">
        <f>+AK426</f>
        <v>0</v>
      </c>
      <c r="AL425" s="376">
        <f>+AL426</f>
        <v>0</v>
      </c>
      <c r="AM425" s="376">
        <f t="shared" si="303"/>
        <v>0</v>
      </c>
      <c r="AN425" s="376">
        <f>+AN426</f>
        <v>0</v>
      </c>
      <c r="AO425" s="376">
        <f>+AO426</f>
        <v>0</v>
      </c>
      <c r="AP425" s="376">
        <f t="shared" si="304"/>
        <v>0</v>
      </c>
      <c r="AQ425" s="376">
        <f>+AQ426</f>
        <v>0</v>
      </c>
      <c r="AR425" s="376">
        <f>+AR426</f>
        <v>0</v>
      </c>
      <c r="AS425" s="376">
        <f t="shared" si="305"/>
        <v>0</v>
      </c>
      <c r="AT425" s="376"/>
      <c r="AU425" s="376"/>
      <c r="AV425" s="376"/>
      <c r="AW425" s="376"/>
      <c r="AX425" s="376"/>
      <c r="AY425" s="376"/>
      <c r="AZ425" s="376"/>
      <c r="BA425" s="376"/>
    </row>
    <row r="426" spans="1:53" ht="48" hidden="1">
      <c r="A426" s="255"/>
      <c r="B426" s="73" t="str">
        <f t="shared" si="322"/>
        <v>13630003100317</v>
      </c>
      <c r="C426" s="404">
        <v>2023</v>
      </c>
      <c r="D426" s="404">
        <v>20</v>
      </c>
      <c r="E426" s="404">
        <v>1</v>
      </c>
      <c r="F426" s="404">
        <v>3</v>
      </c>
      <c r="G426" s="404">
        <v>6</v>
      </c>
      <c r="H426" s="404">
        <v>3000</v>
      </c>
      <c r="I426" s="404">
        <v>3100</v>
      </c>
      <c r="J426" s="404">
        <v>317</v>
      </c>
      <c r="K426" s="404"/>
      <c r="L426" s="404"/>
      <c r="M426" s="381" t="s">
        <v>332</v>
      </c>
      <c r="N426" s="382">
        <f>+N427</f>
        <v>0</v>
      </c>
      <c r="O426" s="382">
        <f>+O427</f>
        <v>0</v>
      </c>
      <c r="P426" s="382">
        <f t="shared" si="313"/>
        <v>0</v>
      </c>
      <c r="Q426" s="383"/>
      <c r="R426" s="383"/>
      <c r="S426" s="383"/>
      <c r="T426" s="382">
        <f>+T427</f>
        <v>0</v>
      </c>
      <c r="U426" s="382">
        <f t="shared" si="335"/>
        <v>0</v>
      </c>
      <c r="V426" s="382">
        <f t="shared" si="335"/>
        <v>0</v>
      </c>
      <c r="W426" s="382">
        <f t="shared" si="335"/>
        <v>0</v>
      </c>
      <c r="X426" s="382">
        <f t="shared" si="335"/>
        <v>0</v>
      </c>
      <c r="Y426" s="382">
        <f t="shared" si="335"/>
        <v>0</v>
      </c>
      <c r="Z426" s="382">
        <f t="shared" si="335"/>
        <v>0</v>
      </c>
      <c r="AA426" s="382">
        <f t="shared" si="335"/>
        <v>0</v>
      </c>
      <c r="AB426" s="382">
        <f t="shared" si="335"/>
        <v>0</v>
      </c>
      <c r="AC426" s="382">
        <f t="shared" si="335"/>
        <v>0</v>
      </c>
      <c r="AD426" s="382">
        <f t="shared" si="300"/>
        <v>0</v>
      </c>
      <c r="AE426" s="382">
        <f>+AE427</f>
        <v>0</v>
      </c>
      <c r="AF426" s="382">
        <f>+AF427</f>
        <v>0</v>
      </c>
      <c r="AG426" s="382">
        <f t="shared" si="301"/>
        <v>0</v>
      </c>
      <c r="AH426" s="382">
        <f>+AH427</f>
        <v>0</v>
      </c>
      <c r="AI426" s="382">
        <f>+AI427</f>
        <v>0</v>
      </c>
      <c r="AJ426" s="382">
        <f t="shared" si="302"/>
        <v>0</v>
      </c>
      <c r="AK426" s="382">
        <f>+AK427</f>
        <v>0</v>
      </c>
      <c r="AL426" s="382">
        <f>+AL427</f>
        <v>0</v>
      </c>
      <c r="AM426" s="382">
        <f t="shared" si="303"/>
        <v>0</v>
      </c>
      <c r="AN426" s="382">
        <f>+AN427</f>
        <v>0</v>
      </c>
      <c r="AO426" s="382">
        <f>+AO427</f>
        <v>0</v>
      </c>
      <c r="AP426" s="382">
        <f t="shared" si="304"/>
        <v>0</v>
      </c>
      <c r="AQ426" s="382">
        <f>+AQ427</f>
        <v>0</v>
      </c>
      <c r="AR426" s="382">
        <f>+AR427</f>
        <v>0</v>
      </c>
      <c r="AS426" s="382">
        <f t="shared" si="305"/>
        <v>0</v>
      </c>
      <c r="AT426" s="382"/>
      <c r="AU426" s="382"/>
      <c r="AV426" s="382"/>
      <c r="AW426" s="382"/>
      <c r="AX426" s="382"/>
      <c r="AY426" s="382"/>
      <c r="AZ426" s="382"/>
      <c r="BA426" s="382"/>
    </row>
    <row r="427" spans="1:53" ht="24.75" hidden="1">
      <c r="A427" s="255"/>
      <c r="B427" s="73" t="str">
        <f t="shared" si="322"/>
        <v>136300031003171</v>
      </c>
      <c r="C427" s="424">
        <v>2023</v>
      </c>
      <c r="D427" s="385">
        <v>20</v>
      </c>
      <c r="E427" s="37">
        <v>1</v>
      </c>
      <c r="F427" s="37">
        <v>3</v>
      </c>
      <c r="G427" s="37">
        <v>6</v>
      </c>
      <c r="H427" s="37">
        <v>3000</v>
      </c>
      <c r="I427" s="37">
        <v>3100</v>
      </c>
      <c r="J427" s="37">
        <v>317</v>
      </c>
      <c r="K427" s="407">
        <v>1</v>
      </c>
      <c r="L427" s="407"/>
      <c r="M427" s="387" t="s">
        <v>168</v>
      </c>
      <c r="N427" s="388">
        <f>IFERROR(VLOOKUP($B427,[5]OAX!$B$51:$S$1085,13,0),0)</f>
        <v>0</v>
      </c>
      <c r="O427" s="388">
        <f>IFERROR(VLOOKUP($B427,[5]OAX!$B$51:$S$1085,14,0),0)</f>
        <v>0</v>
      </c>
      <c r="P427" s="388">
        <f t="shared" si="313"/>
        <v>0</v>
      </c>
      <c r="Q427" s="389" t="s">
        <v>80</v>
      </c>
      <c r="R427" s="390">
        <f>IFERROR(VLOOKUP($B427,[5]OAX!$B$51:$S$1085,17,0),0)</f>
        <v>0</v>
      </c>
      <c r="S427" s="390">
        <f>IFERROR(VLOOKUP($B427,[5]OAX!$B$51:$S$1085,18,0),0)</f>
        <v>0</v>
      </c>
      <c r="T427" s="388">
        <v>0</v>
      </c>
      <c r="U427" s="388">
        <v>0</v>
      </c>
      <c r="V427" s="388">
        <v>0</v>
      </c>
      <c r="W427" s="388">
        <v>0</v>
      </c>
      <c r="X427" s="388">
        <v>0</v>
      </c>
      <c r="Y427" s="388">
        <v>0</v>
      </c>
      <c r="Z427" s="388">
        <v>0</v>
      </c>
      <c r="AA427" s="388">
        <v>0</v>
      </c>
      <c r="AB427" s="388">
        <f>N427+T427-X427</f>
        <v>0</v>
      </c>
      <c r="AC427" s="388">
        <f>O427+U427-Y427</f>
        <v>0</v>
      </c>
      <c r="AD427" s="388">
        <f t="shared" si="300"/>
        <v>0</v>
      </c>
      <c r="AE427" s="388">
        <v>0</v>
      </c>
      <c r="AF427" s="388">
        <v>0</v>
      </c>
      <c r="AG427" s="388">
        <f t="shared" si="301"/>
        <v>0</v>
      </c>
      <c r="AH427" s="388">
        <v>0</v>
      </c>
      <c r="AI427" s="388">
        <v>0</v>
      </c>
      <c r="AJ427" s="388">
        <f t="shared" si="302"/>
        <v>0</v>
      </c>
      <c r="AK427" s="388">
        <v>0</v>
      </c>
      <c r="AL427" s="388">
        <v>0</v>
      </c>
      <c r="AM427" s="388">
        <f t="shared" si="303"/>
        <v>0</v>
      </c>
      <c r="AN427" s="388">
        <v>0</v>
      </c>
      <c r="AO427" s="388">
        <v>0</v>
      </c>
      <c r="AP427" s="388">
        <f t="shared" si="304"/>
        <v>0</v>
      </c>
      <c r="AQ427" s="388">
        <f>AB427-AE427--AH427-AK427-AN427</f>
        <v>0</v>
      </c>
      <c r="AR427" s="388">
        <f>AC427-AF427--AI427-AL427-AO427</f>
        <v>0</v>
      </c>
      <c r="AS427" s="388">
        <f t="shared" si="305"/>
        <v>0</v>
      </c>
      <c r="AT427" s="388">
        <f>R427+V427-Z427</f>
        <v>0</v>
      </c>
      <c r="AU427" s="388">
        <f>S427+W427-AA427</f>
        <v>0</v>
      </c>
      <c r="AV427" s="388">
        <v>0</v>
      </c>
      <c r="AW427" s="388">
        <v>0</v>
      </c>
      <c r="AX427" s="388">
        <v>0</v>
      </c>
      <c r="AY427" s="388">
        <v>0</v>
      </c>
      <c r="AZ427" s="388">
        <f t="shared" si="311"/>
        <v>0</v>
      </c>
      <c r="BA427" s="388">
        <f t="shared" si="311"/>
        <v>0</v>
      </c>
    </row>
    <row r="428" spans="1:53" ht="48" hidden="1">
      <c r="A428" s="255"/>
      <c r="B428" s="73" t="str">
        <f t="shared" si="322"/>
        <v>13630003300</v>
      </c>
      <c r="C428" s="401">
        <v>2023</v>
      </c>
      <c r="D428" s="401">
        <v>20</v>
      </c>
      <c r="E428" s="401">
        <v>1</v>
      </c>
      <c r="F428" s="401">
        <v>3</v>
      </c>
      <c r="G428" s="401">
        <v>6</v>
      </c>
      <c r="H428" s="401">
        <v>3000</v>
      </c>
      <c r="I428" s="401">
        <v>3300</v>
      </c>
      <c r="J428" s="401"/>
      <c r="K428" s="427"/>
      <c r="L428" s="427"/>
      <c r="M428" s="375" t="s">
        <v>72</v>
      </c>
      <c r="N428" s="376">
        <f>+N429</f>
        <v>0</v>
      </c>
      <c r="O428" s="376">
        <f>+O429</f>
        <v>0</v>
      </c>
      <c r="P428" s="376">
        <f t="shared" si="313"/>
        <v>0</v>
      </c>
      <c r="Q428" s="427"/>
      <c r="R428" s="427"/>
      <c r="S428" s="427"/>
      <c r="T428" s="376">
        <f>+T429</f>
        <v>0</v>
      </c>
      <c r="U428" s="376">
        <f t="shared" ref="U428:AC428" si="336">+U429</f>
        <v>0</v>
      </c>
      <c r="V428" s="376">
        <f t="shared" si="336"/>
        <v>0</v>
      </c>
      <c r="W428" s="376">
        <f t="shared" si="336"/>
        <v>0</v>
      </c>
      <c r="X428" s="376">
        <f t="shared" si="336"/>
        <v>0</v>
      </c>
      <c r="Y428" s="376">
        <f t="shared" si="336"/>
        <v>0</v>
      </c>
      <c r="Z428" s="376">
        <f t="shared" si="336"/>
        <v>0</v>
      </c>
      <c r="AA428" s="376">
        <f t="shared" si="336"/>
        <v>0</v>
      </c>
      <c r="AB428" s="376">
        <f t="shared" si="336"/>
        <v>0</v>
      </c>
      <c r="AC428" s="376">
        <f t="shared" si="336"/>
        <v>0</v>
      </c>
      <c r="AD428" s="376">
        <f t="shared" si="300"/>
        <v>0</v>
      </c>
      <c r="AE428" s="376">
        <f>+AE429</f>
        <v>0</v>
      </c>
      <c r="AF428" s="376">
        <f>+AF429</f>
        <v>0</v>
      </c>
      <c r="AG428" s="376">
        <f t="shared" si="301"/>
        <v>0</v>
      </c>
      <c r="AH428" s="376">
        <f>+AH429</f>
        <v>0</v>
      </c>
      <c r="AI428" s="376">
        <f>+AI429</f>
        <v>0</v>
      </c>
      <c r="AJ428" s="376">
        <f t="shared" si="302"/>
        <v>0</v>
      </c>
      <c r="AK428" s="376">
        <f>+AK429</f>
        <v>0</v>
      </c>
      <c r="AL428" s="376">
        <f>+AL429</f>
        <v>0</v>
      </c>
      <c r="AM428" s="376">
        <f t="shared" si="303"/>
        <v>0</v>
      </c>
      <c r="AN428" s="376">
        <f>+AN429</f>
        <v>0</v>
      </c>
      <c r="AO428" s="376">
        <f>+AO429</f>
        <v>0</v>
      </c>
      <c r="AP428" s="376">
        <f t="shared" si="304"/>
        <v>0</v>
      </c>
      <c r="AQ428" s="376">
        <f>+AQ429</f>
        <v>0</v>
      </c>
      <c r="AR428" s="376">
        <f>+AR429</f>
        <v>0</v>
      </c>
      <c r="AS428" s="376">
        <f t="shared" si="305"/>
        <v>0</v>
      </c>
      <c r="AT428" s="376"/>
      <c r="AU428" s="376"/>
      <c r="AV428" s="376"/>
      <c r="AW428" s="376"/>
      <c r="AX428" s="376"/>
      <c r="AY428" s="376"/>
      <c r="AZ428" s="376"/>
      <c r="BA428" s="376"/>
    </row>
    <row r="429" spans="1:53" ht="48" hidden="1">
      <c r="A429" s="255"/>
      <c r="B429" s="73" t="str">
        <f t="shared" si="322"/>
        <v>13630003300333</v>
      </c>
      <c r="C429" s="404">
        <v>2023</v>
      </c>
      <c r="D429" s="404">
        <v>20</v>
      </c>
      <c r="E429" s="404">
        <v>1</v>
      </c>
      <c r="F429" s="404">
        <v>3</v>
      </c>
      <c r="G429" s="404">
        <v>6</v>
      </c>
      <c r="H429" s="404">
        <v>3000</v>
      </c>
      <c r="I429" s="404">
        <v>3300</v>
      </c>
      <c r="J429" s="404">
        <v>333</v>
      </c>
      <c r="K429" s="404"/>
      <c r="L429" s="404"/>
      <c r="M429" s="381" t="s">
        <v>333</v>
      </c>
      <c r="N429" s="382">
        <f>SUM(N430:N433)</f>
        <v>0</v>
      </c>
      <c r="O429" s="382">
        <f>SUM(O430:O433)</f>
        <v>0</v>
      </c>
      <c r="P429" s="382">
        <f t="shared" si="313"/>
        <v>0</v>
      </c>
      <c r="Q429" s="383"/>
      <c r="R429" s="383"/>
      <c r="S429" s="383"/>
      <c r="T429" s="382">
        <f>SUM(T430:T433)</f>
        <v>0</v>
      </c>
      <c r="U429" s="382">
        <f t="shared" ref="U429:AC429" si="337">SUM(U430:U433)</f>
        <v>0</v>
      </c>
      <c r="V429" s="382">
        <f t="shared" si="337"/>
        <v>0</v>
      </c>
      <c r="W429" s="382">
        <f t="shared" si="337"/>
        <v>0</v>
      </c>
      <c r="X429" s="382">
        <f t="shared" si="337"/>
        <v>0</v>
      </c>
      <c r="Y429" s="382">
        <f t="shared" si="337"/>
        <v>0</v>
      </c>
      <c r="Z429" s="382">
        <f t="shared" si="337"/>
        <v>0</v>
      </c>
      <c r="AA429" s="382">
        <f t="shared" si="337"/>
        <v>0</v>
      </c>
      <c r="AB429" s="382">
        <f t="shared" si="337"/>
        <v>0</v>
      </c>
      <c r="AC429" s="382">
        <f t="shared" si="337"/>
        <v>0</v>
      </c>
      <c r="AD429" s="382">
        <f t="shared" si="300"/>
        <v>0</v>
      </c>
      <c r="AE429" s="382">
        <f>SUM(AE430:AE433)</f>
        <v>0</v>
      </c>
      <c r="AF429" s="382">
        <f>SUM(AF430:AF433)</f>
        <v>0</v>
      </c>
      <c r="AG429" s="382">
        <f t="shared" si="301"/>
        <v>0</v>
      </c>
      <c r="AH429" s="382">
        <f>SUM(AH430:AH433)</f>
        <v>0</v>
      </c>
      <c r="AI429" s="382">
        <f>SUM(AI430:AI433)</f>
        <v>0</v>
      </c>
      <c r="AJ429" s="382">
        <f t="shared" si="302"/>
        <v>0</v>
      </c>
      <c r="AK429" s="382">
        <f>SUM(AK430:AK433)</f>
        <v>0</v>
      </c>
      <c r="AL429" s="382">
        <f>SUM(AL430:AL433)</f>
        <v>0</v>
      </c>
      <c r="AM429" s="382">
        <f t="shared" si="303"/>
        <v>0</v>
      </c>
      <c r="AN429" s="382">
        <f>SUM(AN430:AN433)</f>
        <v>0</v>
      </c>
      <c r="AO429" s="382">
        <f>SUM(AO430:AO433)</f>
        <v>0</v>
      </c>
      <c r="AP429" s="382">
        <f t="shared" si="304"/>
        <v>0</v>
      </c>
      <c r="AQ429" s="382">
        <f>SUM(AQ430:AQ433)</f>
        <v>0</v>
      </c>
      <c r="AR429" s="382">
        <f>SUM(AR430:AR433)</f>
        <v>0</v>
      </c>
      <c r="AS429" s="382">
        <f t="shared" si="305"/>
        <v>0</v>
      </c>
      <c r="AT429" s="382"/>
      <c r="AU429" s="382"/>
      <c r="AV429" s="382"/>
      <c r="AW429" s="382"/>
      <c r="AX429" s="382"/>
      <c r="AY429" s="382"/>
      <c r="AZ429" s="382"/>
      <c r="BA429" s="382"/>
    </row>
    <row r="430" spans="1:53" ht="24.75" hidden="1">
      <c r="A430" s="255"/>
      <c r="B430" s="73" t="str">
        <f t="shared" si="322"/>
        <v>136300033003331</v>
      </c>
      <c r="C430" s="424">
        <v>2023</v>
      </c>
      <c r="D430" s="385">
        <v>20</v>
      </c>
      <c r="E430" s="37">
        <v>1</v>
      </c>
      <c r="F430" s="37">
        <v>3</v>
      </c>
      <c r="G430" s="37">
        <v>6</v>
      </c>
      <c r="H430" s="37">
        <v>3000</v>
      </c>
      <c r="I430" s="37">
        <v>3300</v>
      </c>
      <c r="J430" s="37">
        <v>333</v>
      </c>
      <c r="K430" s="407">
        <v>1</v>
      </c>
      <c r="L430" s="407"/>
      <c r="M430" s="387" t="s">
        <v>334</v>
      </c>
      <c r="N430" s="388">
        <f>IFERROR(VLOOKUP($B430,[5]OAX!$B$51:$S$1085,13,0),0)</f>
        <v>0</v>
      </c>
      <c r="O430" s="388">
        <f>IFERROR(VLOOKUP($B430,[5]OAX!$B$51:$S$1085,14,0),0)</f>
        <v>0</v>
      </c>
      <c r="P430" s="388">
        <f t="shared" si="313"/>
        <v>0</v>
      </c>
      <c r="Q430" s="389" t="s">
        <v>175</v>
      </c>
      <c r="R430" s="390">
        <f>IFERROR(VLOOKUP($B430,[5]OAX!$B$51:$S$1085,17,0),0)</f>
        <v>0</v>
      </c>
      <c r="S430" s="390">
        <f>IFERROR(VLOOKUP($B430,[5]OAX!$B$51:$S$1085,18,0),0)</f>
        <v>0</v>
      </c>
      <c r="T430" s="388">
        <v>0</v>
      </c>
      <c r="U430" s="388">
        <v>0</v>
      </c>
      <c r="V430" s="388">
        <v>0</v>
      </c>
      <c r="W430" s="388">
        <v>0</v>
      </c>
      <c r="X430" s="388">
        <v>0</v>
      </c>
      <c r="Y430" s="388">
        <v>0</v>
      </c>
      <c r="Z430" s="388">
        <v>0</v>
      </c>
      <c r="AA430" s="388">
        <v>0</v>
      </c>
      <c r="AB430" s="388">
        <f t="shared" ref="AB430:AC433" si="338">N430+T430-X430</f>
        <v>0</v>
      </c>
      <c r="AC430" s="388">
        <f t="shared" si="338"/>
        <v>0</v>
      </c>
      <c r="AD430" s="388">
        <f t="shared" si="300"/>
        <v>0</v>
      </c>
      <c r="AE430" s="388">
        <v>0</v>
      </c>
      <c r="AF430" s="388">
        <v>0</v>
      </c>
      <c r="AG430" s="388">
        <f t="shared" si="301"/>
        <v>0</v>
      </c>
      <c r="AH430" s="388">
        <v>0</v>
      </c>
      <c r="AI430" s="388">
        <v>0</v>
      </c>
      <c r="AJ430" s="388">
        <f t="shared" si="302"/>
        <v>0</v>
      </c>
      <c r="AK430" s="388">
        <v>0</v>
      </c>
      <c r="AL430" s="388">
        <v>0</v>
      </c>
      <c r="AM430" s="388">
        <f t="shared" si="303"/>
        <v>0</v>
      </c>
      <c r="AN430" s="388">
        <v>0</v>
      </c>
      <c r="AO430" s="388">
        <v>0</v>
      </c>
      <c r="AP430" s="388">
        <f t="shared" si="304"/>
        <v>0</v>
      </c>
      <c r="AQ430" s="388">
        <f t="shared" ref="AQ430:AR433" si="339">AB430-AE430--AH430-AK430-AN430</f>
        <v>0</v>
      </c>
      <c r="AR430" s="388">
        <f t="shared" si="339"/>
        <v>0</v>
      </c>
      <c r="AS430" s="388">
        <f t="shared" si="305"/>
        <v>0</v>
      </c>
      <c r="AT430" s="388">
        <f t="shared" ref="AT430:AU433" si="340">R430+V430-Z430</f>
        <v>0</v>
      </c>
      <c r="AU430" s="388">
        <f t="shared" si="340"/>
        <v>0</v>
      </c>
      <c r="AV430" s="388">
        <v>0</v>
      </c>
      <c r="AW430" s="388">
        <v>0</v>
      </c>
      <c r="AX430" s="388">
        <v>0</v>
      </c>
      <c r="AY430" s="388">
        <v>0</v>
      </c>
      <c r="AZ430" s="388">
        <f t="shared" si="311"/>
        <v>0</v>
      </c>
      <c r="BA430" s="388">
        <f t="shared" si="311"/>
        <v>0</v>
      </c>
    </row>
    <row r="431" spans="1:53" ht="69.75" hidden="1">
      <c r="A431" s="255"/>
      <c r="B431" s="73" t="str">
        <f t="shared" si="322"/>
        <v>136300033003332</v>
      </c>
      <c r="C431" s="424">
        <v>2023</v>
      </c>
      <c r="D431" s="385">
        <v>20</v>
      </c>
      <c r="E431" s="37">
        <v>1</v>
      </c>
      <c r="F431" s="37">
        <v>3</v>
      </c>
      <c r="G431" s="37">
        <v>6</v>
      </c>
      <c r="H431" s="37">
        <v>3000</v>
      </c>
      <c r="I431" s="37">
        <v>3300</v>
      </c>
      <c r="J431" s="37">
        <v>333</v>
      </c>
      <c r="K431" s="407">
        <v>2</v>
      </c>
      <c r="L431" s="407"/>
      <c r="M431" s="387" t="s">
        <v>335</v>
      </c>
      <c r="N431" s="388">
        <f>IFERROR(VLOOKUP($B431,[5]OAX!$B$51:$S$1085,13,0),0)</f>
        <v>0</v>
      </c>
      <c r="O431" s="388">
        <f>IFERROR(VLOOKUP($B431,[5]OAX!$B$51:$S$1085,14,0),0)</f>
        <v>0</v>
      </c>
      <c r="P431" s="388">
        <f t="shared" si="313"/>
        <v>0</v>
      </c>
      <c r="Q431" s="389" t="s">
        <v>175</v>
      </c>
      <c r="R431" s="390">
        <f>IFERROR(VLOOKUP($B431,[5]OAX!$B$51:$S$1085,17,0),0)</f>
        <v>0</v>
      </c>
      <c r="S431" s="390">
        <f>IFERROR(VLOOKUP($B431,[5]OAX!$B$51:$S$1085,18,0),0)</f>
        <v>0</v>
      </c>
      <c r="T431" s="388">
        <v>0</v>
      </c>
      <c r="U431" s="388">
        <v>0</v>
      </c>
      <c r="V431" s="388">
        <v>0</v>
      </c>
      <c r="W431" s="388">
        <v>0</v>
      </c>
      <c r="X431" s="388">
        <v>0</v>
      </c>
      <c r="Y431" s="388">
        <v>0</v>
      </c>
      <c r="Z431" s="388">
        <v>0</v>
      </c>
      <c r="AA431" s="388">
        <v>0</v>
      </c>
      <c r="AB431" s="388">
        <f t="shared" si="338"/>
        <v>0</v>
      </c>
      <c r="AC431" s="388">
        <f t="shared" si="338"/>
        <v>0</v>
      </c>
      <c r="AD431" s="388">
        <f t="shared" si="300"/>
        <v>0</v>
      </c>
      <c r="AE431" s="388">
        <v>0</v>
      </c>
      <c r="AF431" s="388">
        <v>0</v>
      </c>
      <c r="AG431" s="388">
        <f t="shared" si="301"/>
        <v>0</v>
      </c>
      <c r="AH431" s="388">
        <v>0</v>
      </c>
      <c r="AI431" s="388">
        <v>0</v>
      </c>
      <c r="AJ431" s="388">
        <f t="shared" si="302"/>
        <v>0</v>
      </c>
      <c r="AK431" s="388">
        <v>0</v>
      </c>
      <c r="AL431" s="388">
        <v>0</v>
      </c>
      <c r="AM431" s="388">
        <f t="shared" si="303"/>
        <v>0</v>
      </c>
      <c r="AN431" s="388">
        <v>0</v>
      </c>
      <c r="AO431" s="388">
        <v>0</v>
      </c>
      <c r="AP431" s="388">
        <f t="shared" si="304"/>
        <v>0</v>
      </c>
      <c r="AQ431" s="388">
        <f t="shared" si="339"/>
        <v>0</v>
      </c>
      <c r="AR431" s="388">
        <f t="shared" si="339"/>
        <v>0</v>
      </c>
      <c r="AS431" s="388">
        <f t="shared" si="305"/>
        <v>0</v>
      </c>
      <c r="AT431" s="388">
        <f t="shared" si="340"/>
        <v>0</v>
      </c>
      <c r="AU431" s="388">
        <f t="shared" si="340"/>
        <v>0</v>
      </c>
      <c r="AV431" s="388">
        <v>0</v>
      </c>
      <c r="AW431" s="388">
        <v>0</v>
      </c>
      <c r="AX431" s="388">
        <v>0</v>
      </c>
      <c r="AY431" s="388">
        <v>0</v>
      </c>
      <c r="AZ431" s="388">
        <f t="shared" si="311"/>
        <v>0</v>
      </c>
      <c r="BA431" s="388">
        <f t="shared" si="311"/>
        <v>0</v>
      </c>
    </row>
    <row r="432" spans="1:53" ht="24.75" hidden="1">
      <c r="A432" s="255"/>
      <c r="B432" s="73" t="str">
        <f t="shared" si="322"/>
        <v>136300033003333</v>
      </c>
      <c r="C432" s="424">
        <v>2023</v>
      </c>
      <c r="D432" s="385">
        <v>20</v>
      </c>
      <c r="E432" s="37">
        <v>1</v>
      </c>
      <c r="F432" s="37">
        <v>3</v>
      </c>
      <c r="G432" s="37">
        <v>6</v>
      </c>
      <c r="H432" s="37">
        <v>3000</v>
      </c>
      <c r="I432" s="37">
        <v>3300</v>
      </c>
      <c r="J432" s="37">
        <v>333</v>
      </c>
      <c r="K432" s="407">
        <v>3</v>
      </c>
      <c r="L432" s="407"/>
      <c r="M432" s="387" t="s">
        <v>336</v>
      </c>
      <c r="N432" s="388">
        <f>IFERROR(VLOOKUP($B432,[5]OAX!$B$51:$S$1085,13,0),0)</f>
        <v>0</v>
      </c>
      <c r="O432" s="388">
        <f>IFERROR(VLOOKUP($B432,[5]OAX!$B$51:$S$1085,14,0),0)</f>
        <v>0</v>
      </c>
      <c r="P432" s="388">
        <f t="shared" si="313"/>
        <v>0</v>
      </c>
      <c r="Q432" s="389" t="s">
        <v>175</v>
      </c>
      <c r="R432" s="390">
        <f>IFERROR(VLOOKUP($B432,[5]OAX!$B$51:$S$1085,17,0),0)</f>
        <v>0</v>
      </c>
      <c r="S432" s="390">
        <f>IFERROR(VLOOKUP($B432,[5]OAX!$B$51:$S$1085,18,0),0)</f>
        <v>0</v>
      </c>
      <c r="T432" s="388">
        <v>0</v>
      </c>
      <c r="U432" s="388">
        <v>0</v>
      </c>
      <c r="V432" s="388">
        <v>0</v>
      </c>
      <c r="W432" s="388">
        <v>0</v>
      </c>
      <c r="X432" s="388">
        <v>0</v>
      </c>
      <c r="Y432" s="388">
        <v>0</v>
      </c>
      <c r="Z432" s="388">
        <v>0</v>
      </c>
      <c r="AA432" s="388">
        <v>0</v>
      </c>
      <c r="AB432" s="388">
        <f t="shared" si="338"/>
        <v>0</v>
      </c>
      <c r="AC432" s="388">
        <f t="shared" si="338"/>
        <v>0</v>
      </c>
      <c r="AD432" s="388">
        <f t="shared" si="300"/>
        <v>0</v>
      </c>
      <c r="AE432" s="388">
        <v>0</v>
      </c>
      <c r="AF432" s="388">
        <v>0</v>
      </c>
      <c r="AG432" s="388">
        <f t="shared" si="301"/>
        <v>0</v>
      </c>
      <c r="AH432" s="388">
        <v>0</v>
      </c>
      <c r="AI432" s="388">
        <v>0</v>
      </c>
      <c r="AJ432" s="388">
        <f t="shared" si="302"/>
        <v>0</v>
      </c>
      <c r="AK432" s="388">
        <v>0</v>
      </c>
      <c r="AL432" s="388">
        <v>0</v>
      </c>
      <c r="AM432" s="388">
        <f t="shared" si="303"/>
        <v>0</v>
      </c>
      <c r="AN432" s="388">
        <v>0</v>
      </c>
      <c r="AO432" s="388">
        <v>0</v>
      </c>
      <c r="AP432" s="388">
        <f t="shared" si="304"/>
        <v>0</v>
      </c>
      <c r="AQ432" s="388">
        <f t="shared" si="339"/>
        <v>0</v>
      </c>
      <c r="AR432" s="388">
        <f t="shared" si="339"/>
        <v>0</v>
      </c>
      <c r="AS432" s="388">
        <f t="shared" si="305"/>
        <v>0</v>
      </c>
      <c r="AT432" s="388">
        <f t="shared" si="340"/>
        <v>0</v>
      </c>
      <c r="AU432" s="388">
        <f t="shared" si="340"/>
        <v>0</v>
      </c>
      <c r="AV432" s="388">
        <v>0</v>
      </c>
      <c r="AW432" s="388">
        <v>0</v>
      </c>
      <c r="AX432" s="388">
        <v>0</v>
      </c>
      <c r="AY432" s="388">
        <v>0</v>
      </c>
      <c r="AZ432" s="388">
        <f t="shared" si="311"/>
        <v>0</v>
      </c>
      <c r="BA432" s="388">
        <f t="shared" si="311"/>
        <v>0</v>
      </c>
    </row>
    <row r="433" spans="1:53" ht="46.5" hidden="1">
      <c r="A433" s="255"/>
      <c r="B433" s="73" t="str">
        <f t="shared" si="322"/>
        <v>136300033003334</v>
      </c>
      <c r="C433" s="424">
        <v>2023</v>
      </c>
      <c r="D433" s="385">
        <v>20</v>
      </c>
      <c r="E433" s="37">
        <v>1</v>
      </c>
      <c r="F433" s="37">
        <v>3</v>
      </c>
      <c r="G433" s="37">
        <v>6</v>
      </c>
      <c r="H433" s="37">
        <v>3000</v>
      </c>
      <c r="I433" s="37">
        <v>3300</v>
      </c>
      <c r="J433" s="37">
        <v>333</v>
      </c>
      <c r="K433" s="407">
        <v>4</v>
      </c>
      <c r="L433" s="407"/>
      <c r="M433" s="387" t="s">
        <v>337</v>
      </c>
      <c r="N433" s="388">
        <f>IFERROR(VLOOKUP($B433,[5]OAX!$B$51:$S$1085,13,0),0)</f>
        <v>0</v>
      </c>
      <c r="O433" s="388">
        <f>IFERROR(VLOOKUP($B433,[5]OAX!$B$51:$S$1085,14,0),0)</f>
        <v>0</v>
      </c>
      <c r="P433" s="388">
        <f t="shared" si="313"/>
        <v>0</v>
      </c>
      <c r="Q433" s="389" t="s">
        <v>175</v>
      </c>
      <c r="R433" s="390">
        <f>IFERROR(VLOOKUP($B433,[5]OAX!$B$51:$S$1085,17,0),0)</f>
        <v>0</v>
      </c>
      <c r="S433" s="390">
        <f>IFERROR(VLOOKUP($B433,[5]OAX!$B$51:$S$1085,18,0),0)</f>
        <v>0</v>
      </c>
      <c r="T433" s="388">
        <v>0</v>
      </c>
      <c r="U433" s="388">
        <v>0</v>
      </c>
      <c r="V433" s="388">
        <v>0</v>
      </c>
      <c r="W433" s="388">
        <v>0</v>
      </c>
      <c r="X433" s="388">
        <v>0</v>
      </c>
      <c r="Y433" s="388">
        <v>0</v>
      </c>
      <c r="Z433" s="388">
        <v>0</v>
      </c>
      <c r="AA433" s="388">
        <v>0</v>
      </c>
      <c r="AB433" s="388">
        <f t="shared" si="338"/>
        <v>0</v>
      </c>
      <c r="AC433" s="388">
        <f t="shared" si="338"/>
        <v>0</v>
      </c>
      <c r="AD433" s="388">
        <f t="shared" si="300"/>
        <v>0</v>
      </c>
      <c r="AE433" s="388">
        <v>0</v>
      </c>
      <c r="AF433" s="388">
        <v>0</v>
      </c>
      <c r="AG433" s="388">
        <f t="shared" si="301"/>
        <v>0</v>
      </c>
      <c r="AH433" s="388">
        <v>0</v>
      </c>
      <c r="AI433" s="388">
        <v>0</v>
      </c>
      <c r="AJ433" s="388">
        <f t="shared" si="302"/>
        <v>0</v>
      </c>
      <c r="AK433" s="388">
        <v>0</v>
      </c>
      <c r="AL433" s="388">
        <v>0</v>
      </c>
      <c r="AM433" s="388">
        <f t="shared" si="303"/>
        <v>0</v>
      </c>
      <c r="AN433" s="388">
        <v>0</v>
      </c>
      <c r="AO433" s="388">
        <v>0</v>
      </c>
      <c r="AP433" s="388">
        <f t="shared" si="304"/>
        <v>0</v>
      </c>
      <c r="AQ433" s="388">
        <f t="shared" si="339"/>
        <v>0</v>
      </c>
      <c r="AR433" s="388">
        <f t="shared" si="339"/>
        <v>0</v>
      </c>
      <c r="AS433" s="388">
        <f t="shared" si="305"/>
        <v>0</v>
      </c>
      <c r="AT433" s="388">
        <f t="shared" si="340"/>
        <v>0</v>
      </c>
      <c r="AU433" s="388">
        <f t="shared" si="340"/>
        <v>0</v>
      </c>
      <c r="AV433" s="388">
        <v>0</v>
      </c>
      <c r="AW433" s="388">
        <v>0</v>
      </c>
      <c r="AX433" s="388">
        <v>0</v>
      </c>
      <c r="AY433" s="388">
        <v>0</v>
      </c>
      <c r="AZ433" s="388">
        <f t="shared" si="311"/>
        <v>0</v>
      </c>
      <c r="BA433" s="388">
        <f t="shared" si="311"/>
        <v>0</v>
      </c>
    </row>
    <row r="434" spans="1:53" ht="24.75" hidden="1">
      <c r="A434" s="255"/>
      <c r="B434" s="73" t="str">
        <f t="shared" si="322"/>
        <v>1365000</v>
      </c>
      <c r="C434" s="400">
        <v>2023</v>
      </c>
      <c r="D434" s="400">
        <v>20</v>
      </c>
      <c r="E434" s="400">
        <v>1</v>
      </c>
      <c r="F434" s="400">
        <v>3</v>
      </c>
      <c r="G434" s="400">
        <v>6</v>
      </c>
      <c r="H434" s="400">
        <v>5000</v>
      </c>
      <c r="I434" s="400"/>
      <c r="J434" s="400"/>
      <c r="K434" s="400"/>
      <c r="L434" s="400"/>
      <c r="M434" s="369" t="s">
        <v>129</v>
      </c>
      <c r="N434" s="370">
        <f>+N435+N444+N450+N592</f>
        <v>0</v>
      </c>
      <c r="O434" s="370">
        <f>+O435+O444+O450+O592</f>
        <v>0</v>
      </c>
      <c r="P434" s="370">
        <f t="shared" si="313"/>
        <v>0</v>
      </c>
      <c r="Q434" s="371"/>
      <c r="R434" s="371"/>
      <c r="S434" s="371"/>
      <c r="T434" s="370">
        <f>+T435+T444+T450+T592</f>
        <v>0</v>
      </c>
      <c r="U434" s="370">
        <f t="shared" ref="U434:AC434" si="341">+U435+U444+U450+U592</f>
        <v>0</v>
      </c>
      <c r="V434" s="370">
        <f t="shared" si="341"/>
        <v>0</v>
      </c>
      <c r="W434" s="370">
        <f t="shared" si="341"/>
        <v>0</v>
      </c>
      <c r="X434" s="370">
        <f t="shared" si="341"/>
        <v>0</v>
      </c>
      <c r="Y434" s="370">
        <f t="shared" si="341"/>
        <v>0</v>
      </c>
      <c r="Z434" s="370">
        <f t="shared" si="341"/>
        <v>0</v>
      </c>
      <c r="AA434" s="370">
        <f t="shared" si="341"/>
        <v>0</v>
      </c>
      <c r="AB434" s="370">
        <f t="shared" si="341"/>
        <v>0</v>
      </c>
      <c r="AC434" s="370">
        <f t="shared" si="341"/>
        <v>0</v>
      </c>
      <c r="AD434" s="370">
        <f t="shared" si="300"/>
        <v>0</v>
      </c>
      <c r="AE434" s="370">
        <f>+AE435+AE444+AE450+AE592</f>
        <v>0</v>
      </c>
      <c r="AF434" s="370">
        <f>+AF435+AF444+AF450+AF592</f>
        <v>0</v>
      </c>
      <c r="AG434" s="370">
        <f t="shared" si="301"/>
        <v>0</v>
      </c>
      <c r="AH434" s="370">
        <f>+AH435+AH444+AH450+AH592</f>
        <v>0</v>
      </c>
      <c r="AI434" s="370">
        <f>+AI435+AI444+AI450+AI592</f>
        <v>0</v>
      </c>
      <c r="AJ434" s="370">
        <f t="shared" si="302"/>
        <v>0</v>
      </c>
      <c r="AK434" s="370">
        <f>+AK435+AK444+AK450+AK592</f>
        <v>0</v>
      </c>
      <c r="AL434" s="370">
        <f>+AL435+AL444+AL450+AL592</f>
        <v>0</v>
      </c>
      <c r="AM434" s="370">
        <f t="shared" si="303"/>
        <v>0</v>
      </c>
      <c r="AN434" s="370">
        <f>+AN435+AN444+AN450+AN592</f>
        <v>0</v>
      </c>
      <c r="AO434" s="370">
        <f>+AO435+AO444+AO450+AO592</f>
        <v>0</v>
      </c>
      <c r="AP434" s="370">
        <f t="shared" si="304"/>
        <v>0</v>
      </c>
      <c r="AQ434" s="370">
        <f>+AQ435+AQ444+AQ450+AQ592</f>
        <v>0</v>
      </c>
      <c r="AR434" s="370">
        <f>+AR435+AR444+AR450+AR592</f>
        <v>0</v>
      </c>
      <c r="AS434" s="370">
        <f t="shared" si="305"/>
        <v>0</v>
      </c>
      <c r="AT434" s="370"/>
      <c r="AU434" s="370"/>
      <c r="AV434" s="370"/>
      <c r="AW434" s="370"/>
      <c r="AX434" s="370"/>
      <c r="AY434" s="370"/>
      <c r="AZ434" s="370"/>
      <c r="BA434" s="370"/>
    </row>
    <row r="435" spans="1:53" ht="24.75" hidden="1">
      <c r="A435" s="255"/>
      <c r="B435" s="73" t="str">
        <f t="shared" si="322"/>
        <v>13650005100</v>
      </c>
      <c r="C435" s="401">
        <v>2023</v>
      </c>
      <c r="D435" s="401">
        <v>20</v>
      </c>
      <c r="E435" s="401">
        <v>1</v>
      </c>
      <c r="F435" s="401">
        <v>3</v>
      </c>
      <c r="G435" s="401">
        <v>6</v>
      </c>
      <c r="H435" s="401">
        <v>5000</v>
      </c>
      <c r="I435" s="401">
        <v>5100</v>
      </c>
      <c r="J435" s="401"/>
      <c r="K435" s="427"/>
      <c r="L435" s="427"/>
      <c r="M435" s="375" t="s">
        <v>130</v>
      </c>
      <c r="N435" s="376">
        <f>+N436</f>
        <v>0</v>
      </c>
      <c r="O435" s="376">
        <f>+O436</f>
        <v>0</v>
      </c>
      <c r="P435" s="376">
        <f t="shared" si="313"/>
        <v>0</v>
      </c>
      <c r="Q435" s="427"/>
      <c r="R435" s="427"/>
      <c r="S435" s="427"/>
      <c r="T435" s="376">
        <f>+T436</f>
        <v>0</v>
      </c>
      <c r="U435" s="376">
        <f t="shared" ref="U435:AC435" si="342">+U436</f>
        <v>0</v>
      </c>
      <c r="V435" s="376">
        <f t="shared" si="342"/>
        <v>0</v>
      </c>
      <c r="W435" s="376">
        <f t="shared" si="342"/>
        <v>0</v>
      </c>
      <c r="X435" s="376">
        <f t="shared" si="342"/>
        <v>0</v>
      </c>
      <c r="Y435" s="376">
        <f t="shared" si="342"/>
        <v>0</v>
      </c>
      <c r="Z435" s="376">
        <f t="shared" si="342"/>
        <v>0</v>
      </c>
      <c r="AA435" s="376">
        <f t="shared" si="342"/>
        <v>0</v>
      </c>
      <c r="AB435" s="376">
        <f t="shared" si="342"/>
        <v>0</v>
      </c>
      <c r="AC435" s="376">
        <f t="shared" si="342"/>
        <v>0</v>
      </c>
      <c r="AD435" s="376">
        <f t="shared" si="300"/>
        <v>0</v>
      </c>
      <c r="AE435" s="376">
        <f>+AE436</f>
        <v>0</v>
      </c>
      <c r="AF435" s="376">
        <f>+AF436</f>
        <v>0</v>
      </c>
      <c r="AG435" s="376">
        <f t="shared" si="301"/>
        <v>0</v>
      </c>
      <c r="AH435" s="376">
        <f>+AH436</f>
        <v>0</v>
      </c>
      <c r="AI435" s="376">
        <f>+AI436</f>
        <v>0</v>
      </c>
      <c r="AJ435" s="376">
        <f t="shared" si="302"/>
        <v>0</v>
      </c>
      <c r="AK435" s="376">
        <f>+AK436</f>
        <v>0</v>
      </c>
      <c r="AL435" s="376">
        <f>+AL436</f>
        <v>0</v>
      </c>
      <c r="AM435" s="376">
        <f t="shared" si="303"/>
        <v>0</v>
      </c>
      <c r="AN435" s="376">
        <f>+AN436</f>
        <v>0</v>
      </c>
      <c r="AO435" s="376">
        <f>+AO436</f>
        <v>0</v>
      </c>
      <c r="AP435" s="376">
        <f t="shared" si="304"/>
        <v>0</v>
      </c>
      <c r="AQ435" s="376">
        <f>+AQ436</f>
        <v>0</v>
      </c>
      <c r="AR435" s="376">
        <f>+AR436</f>
        <v>0</v>
      </c>
      <c r="AS435" s="376">
        <f t="shared" si="305"/>
        <v>0</v>
      </c>
      <c r="AT435" s="376"/>
      <c r="AU435" s="376"/>
      <c r="AV435" s="376"/>
      <c r="AW435" s="376"/>
      <c r="AX435" s="376"/>
      <c r="AY435" s="376"/>
      <c r="AZ435" s="376"/>
      <c r="BA435" s="376"/>
    </row>
    <row r="436" spans="1:53" ht="24.75" hidden="1">
      <c r="A436" s="255"/>
      <c r="B436" s="73" t="str">
        <f t="shared" si="322"/>
        <v>13650005100515</v>
      </c>
      <c r="C436" s="404">
        <v>2023</v>
      </c>
      <c r="D436" s="404">
        <v>20</v>
      </c>
      <c r="E436" s="404">
        <v>1</v>
      </c>
      <c r="F436" s="404">
        <v>3</v>
      </c>
      <c r="G436" s="404">
        <v>6</v>
      </c>
      <c r="H436" s="404">
        <v>5000</v>
      </c>
      <c r="I436" s="404">
        <v>5100</v>
      </c>
      <c r="J436" s="404">
        <v>515</v>
      </c>
      <c r="K436" s="404"/>
      <c r="L436" s="404"/>
      <c r="M436" s="381" t="s">
        <v>338</v>
      </c>
      <c r="N436" s="382">
        <f>SUM(N437:N443)</f>
        <v>0</v>
      </c>
      <c r="O436" s="382">
        <f>SUM(O437:O443)</f>
        <v>0</v>
      </c>
      <c r="P436" s="382">
        <f t="shared" si="313"/>
        <v>0</v>
      </c>
      <c r="Q436" s="383"/>
      <c r="R436" s="383"/>
      <c r="S436" s="383"/>
      <c r="T436" s="382">
        <f>SUM(T437:T443)</f>
        <v>0</v>
      </c>
      <c r="U436" s="382">
        <f t="shared" ref="U436:AC436" si="343">SUM(U437:U443)</f>
        <v>0</v>
      </c>
      <c r="V436" s="382">
        <f t="shared" si="343"/>
        <v>0</v>
      </c>
      <c r="W436" s="382">
        <f t="shared" si="343"/>
        <v>0</v>
      </c>
      <c r="X436" s="382">
        <f t="shared" si="343"/>
        <v>0</v>
      </c>
      <c r="Y436" s="382">
        <f t="shared" si="343"/>
        <v>0</v>
      </c>
      <c r="Z436" s="382">
        <f t="shared" si="343"/>
        <v>0</v>
      </c>
      <c r="AA436" s="382">
        <f t="shared" si="343"/>
        <v>0</v>
      </c>
      <c r="AB436" s="382">
        <f t="shared" si="343"/>
        <v>0</v>
      </c>
      <c r="AC436" s="382">
        <f t="shared" si="343"/>
        <v>0</v>
      </c>
      <c r="AD436" s="382">
        <f t="shared" ref="AD436:AD499" si="344">+AC436+AB436</f>
        <v>0</v>
      </c>
      <c r="AE436" s="382">
        <f>SUM(AE437:AE443)</f>
        <v>0</v>
      </c>
      <c r="AF436" s="382">
        <f>SUM(AF437:AF443)</f>
        <v>0</v>
      </c>
      <c r="AG436" s="382">
        <f t="shared" ref="AG436:AG499" si="345">+AF436+AE436</f>
        <v>0</v>
      </c>
      <c r="AH436" s="382">
        <f>SUM(AH437:AH443)</f>
        <v>0</v>
      </c>
      <c r="AI436" s="382">
        <f>SUM(AI437:AI443)</f>
        <v>0</v>
      </c>
      <c r="AJ436" s="382">
        <f t="shared" ref="AJ436:AJ499" si="346">+AI436+AH436</f>
        <v>0</v>
      </c>
      <c r="AK436" s="382">
        <f>SUM(AK437:AK443)</f>
        <v>0</v>
      </c>
      <c r="AL436" s="382">
        <f>SUM(AL437:AL443)</f>
        <v>0</v>
      </c>
      <c r="AM436" s="382">
        <f t="shared" ref="AM436:AM499" si="347">+AL436+AK436</f>
        <v>0</v>
      </c>
      <c r="AN436" s="382">
        <f>SUM(AN437:AN443)</f>
        <v>0</v>
      </c>
      <c r="AO436" s="382">
        <f>SUM(AO437:AO443)</f>
        <v>0</v>
      </c>
      <c r="AP436" s="382">
        <f t="shared" ref="AP436:AP499" si="348">+AO436+AN436</f>
        <v>0</v>
      </c>
      <c r="AQ436" s="382">
        <f>SUM(AQ437:AQ443)</f>
        <v>0</v>
      </c>
      <c r="AR436" s="382">
        <f>SUM(AR437:AR443)</f>
        <v>0</v>
      </c>
      <c r="AS436" s="382">
        <f t="shared" ref="AS436:AS499" si="349">+AR436+AQ436</f>
        <v>0</v>
      </c>
      <c r="AT436" s="382"/>
      <c r="AU436" s="382"/>
      <c r="AV436" s="382"/>
      <c r="AW436" s="382"/>
      <c r="AX436" s="382"/>
      <c r="AY436" s="382"/>
      <c r="AZ436" s="382"/>
      <c r="BA436" s="382"/>
    </row>
    <row r="437" spans="1:53" ht="24.75" hidden="1">
      <c r="A437" s="255"/>
      <c r="B437" s="73" t="str">
        <f t="shared" si="322"/>
        <v>136500051005151</v>
      </c>
      <c r="C437" s="424">
        <v>2023</v>
      </c>
      <c r="D437" s="385">
        <v>20</v>
      </c>
      <c r="E437" s="37">
        <v>1</v>
      </c>
      <c r="F437" s="37">
        <v>3</v>
      </c>
      <c r="G437" s="37">
        <v>6</v>
      </c>
      <c r="H437" s="37">
        <v>5000</v>
      </c>
      <c r="I437" s="37">
        <v>5100</v>
      </c>
      <c r="J437" s="37">
        <v>515</v>
      </c>
      <c r="K437" s="407">
        <v>1</v>
      </c>
      <c r="L437" s="407"/>
      <c r="M437" s="387" t="s">
        <v>178</v>
      </c>
      <c r="N437" s="388">
        <f>IFERROR(VLOOKUP($B437,[5]OAX!$B$51:$S$1085,13,0),0)</f>
        <v>0</v>
      </c>
      <c r="O437" s="388">
        <f>IFERROR(VLOOKUP($B437,[5]OAX!$B$51:$S$1085,14,0),0)</f>
        <v>0</v>
      </c>
      <c r="P437" s="388">
        <f t="shared" si="313"/>
        <v>0</v>
      </c>
      <c r="Q437" s="389" t="s">
        <v>59</v>
      </c>
      <c r="R437" s="390">
        <f>IFERROR(VLOOKUP($B437,[5]OAX!$B$51:$S$1085,17,0),0)</f>
        <v>0</v>
      </c>
      <c r="S437" s="390">
        <f>IFERROR(VLOOKUP($B437,[5]OAX!$B$51:$S$1085,18,0),0)</f>
        <v>0</v>
      </c>
      <c r="T437" s="388">
        <v>0</v>
      </c>
      <c r="U437" s="388">
        <v>0</v>
      </c>
      <c r="V437" s="388">
        <v>0</v>
      </c>
      <c r="W437" s="388">
        <v>0</v>
      </c>
      <c r="X437" s="388">
        <v>0</v>
      </c>
      <c r="Y437" s="388">
        <v>0</v>
      </c>
      <c r="Z437" s="388">
        <v>0</v>
      </c>
      <c r="AA437" s="388">
        <v>0</v>
      </c>
      <c r="AB437" s="388">
        <f t="shared" ref="AB437:AC443" si="350">N437+T437-X437</f>
        <v>0</v>
      </c>
      <c r="AC437" s="388">
        <f t="shared" si="350"/>
        <v>0</v>
      </c>
      <c r="AD437" s="388">
        <f t="shared" si="344"/>
        <v>0</v>
      </c>
      <c r="AE437" s="388">
        <v>0</v>
      </c>
      <c r="AF437" s="388">
        <v>0</v>
      </c>
      <c r="AG437" s="388">
        <f t="shared" si="345"/>
        <v>0</v>
      </c>
      <c r="AH437" s="388">
        <v>0</v>
      </c>
      <c r="AI437" s="388">
        <v>0</v>
      </c>
      <c r="AJ437" s="388">
        <f t="shared" si="346"/>
        <v>0</v>
      </c>
      <c r="AK437" s="388">
        <v>0</v>
      </c>
      <c r="AL437" s="388">
        <v>0</v>
      </c>
      <c r="AM437" s="388">
        <f t="shared" si="347"/>
        <v>0</v>
      </c>
      <c r="AN437" s="388">
        <v>0</v>
      </c>
      <c r="AO437" s="388">
        <v>0</v>
      </c>
      <c r="AP437" s="388">
        <f t="shared" si="348"/>
        <v>0</v>
      </c>
      <c r="AQ437" s="388">
        <f t="shared" ref="AQ437:AR443" si="351">AB437-AE437--AH437-AK437-AN437</f>
        <v>0</v>
      </c>
      <c r="AR437" s="388">
        <f t="shared" si="351"/>
        <v>0</v>
      </c>
      <c r="AS437" s="388">
        <f t="shared" si="349"/>
        <v>0</v>
      </c>
      <c r="AT437" s="388">
        <f t="shared" ref="AT437:AU443" si="352">R437+V437-Z437</f>
        <v>0</v>
      </c>
      <c r="AU437" s="388">
        <f t="shared" si="352"/>
        <v>0</v>
      </c>
      <c r="AV437" s="388">
        <v>0</v>
      </c>
      <c r="AW437" s="388">
        <v>0</v>
      </c>
      <c r="AX437" s="388">
        <v>0</v>
      </c>
      <c r="AY437" s="388">
        <v>0</v>
      </c>
      <c r="AZ437" s="388">
        <f t="shared" si="311"/>
        <v>0</v>
      </c>
      <c r="BA437" s="388">
        <f t="shared" si="311"/>
        <v>0</v>
      </c>
    </row>
    <row r="438" spans="1:53" ht="24.75" hidden="1">
      <c r="A438" s="255"/>
      <c r="B438" s="73" t="str">
        <f t="shared" si="322"/>
        <v>136500051005152</v>
      </c>
      <c r="C438" s="424">
        <v>2023</v>
      </c>
      <c r="D438" s="385">
        <v>20</v>
      </c>
      <c r="E438" s="37">
        <v>1</v>
      </c>
      <c r="F438" s="37">
        <v>3</v>
      </c>
      <c r="G438" s="37">
        <v>6</v>
      </c>
      <c r="H438" s="37">
        <v>5000</v>
      </c>
      <c r="I438" s="37">
        <v>5100</v>
      </c>
      <c r="J438" s="37">
        <v>515</v>
      </c>
      <c r="K438" s="407">
        <v>2</v>
      </c>
      <c r="L438" s="407"/>
      <c r="M438" s="387" t="s">
        <v>288</v>
      </c>
      <c r="N438" s="388">
        <f>IFERROR(VLOOKUP($B438,[5]OAX!$B$51:$S$1085,13,0),0)</f>
        <v>0</v>
      </c>
      <c r="O438" s="388">
        <f>IFERROR(VLOOKUP($B438,[5]OAX!$B$51:$S$1085,14,0),0)</f>
        <v>0</v>
      </c>
      <c r="P438" s="388">
        <f t="shared" si="313"/>
        <v>0</v>
      </c>
      <c r="Q438" s="389" t="s">
        <v>59</v>
      </c>
      <c r="R438" s="390">
        <f>IFERROR(VLOOKUP($B438,[5]OAX!$B$51:$S$1085,17,0),0)</f>
        <v>0</v>
      </c>
      <c r="S438" s="390">
        <f>IFERROR(VLOOKUP($B438,[5]OAX!$B$51:$S$1085,18,0),0)</f>
        <v>0</v>
      </c>
      <c r="T438" s="388">
        <v>0</v>
      </c>
      <c r="U438" s="388">
        <v>0</v>
      </c>
      <c r="V438" s="388">
        <v>0</v>
      </c>
      <c r="W438" s="388">
        <v>0</v>
      </c>
      <c r="X438" s="388">
        <v>0</v>
      </c>
      <c r="Y438" s="388">
        <v>0</v>
      </c>
      <c r="Z438" s="388">
        <v>0</v>
      </c>
      <c r="AA438" s="388">
        <v>0</v>
      </c>
      <c r="AB438" s="388">
        <f t="shared" si="350"/>
        <v>0</v>
      </c>
      <c r="AC438" s="388">
        <f t="shared" si="350"/>
        <v>0</v>
      </c>
      <c r="AD438" s="388">
        <f t="shared" si="344"/>
        <v>0</v>
      </c>
      <c r="AE438" s="388">
        <v>0</v>
      </c>
      <c r="AF438" s="388">
        <v>0</v>
      </c>
      <c r="AG438" s="388">
        <f t="shared" si="345"/>
        <v>0</v>
      </c>
      <c r="AH438" s="388">
        <v>0</v>
      </c>
      <c r="AI438" s="388">
        <v>0</v>
      </c>
      <c r="AJ438" s="388">
        <f t="shared" si="346"/>
        <v>0</v>
      </c>
      <c r="AK438" s="388">
        <v>0</v>
      </c>
      <c r="AL438" s="388">
        <v>0</v>
      </c>
      <c r="AM438" s="388">
        <f t="shared" si="347"/>
        <v>0</v>
      </c>
      <c r="AN438" s="388">
        <v>0</v>
      </c>
      <c r="AO438" s="388">
        <v>0</v>
      </c>
      <c r="AP438" s="388">
        <f t="shared" si="348"/>
        <v>0</v>
      </c>
      <c r="AQ438" s="388">
        <f t="shared" si="351"/>
        <v>0</v>
      </c>
      <c r="AR438" s="388">
        <f t="shared" si="351"/>
        <v>0</v>
      </c>
      <c r="AS438" s="388">
        <f t="shared" si="349"/>
        <v>0</v>
      </c>
      <c r="AT438" s="388">
        <f t="shared" si="352"/>
        <v>0</v>
      </c>
      <c r="AU438" s="388">
        <f t="shared" si="352"/>
        <v>0</v>
      </c>
      <c r="AV438" s="388">
        <v>0</v>
      </c>
      <c r="AW438" s="388">
        <v>0</v>
      </c>
      <c r="AX438" s="388">
        <v>0</v>
      </c>
      <c r="AY438" s="388">
        <v>0</v>
      </c>
      <c r="AZ438" s="388">
        <f t="shared" si="311"/>
        <v>0</v>
      </c>
      <c r="BA438" s="388">
        <f t="shared" si="311"/>
        <v>0</v>
      </c>
    </row>
    <row r="439" spans="1:53" ht="24.75" hidden="1">
      <c r="A439" s="255"/>
      <c r="B439" s="73" t="str">
        <f t="shared" si="322"/>
        <v>136500051005153</v>
      </c>
      <c r="C439" s="424">
        <v>2023</v>
      </c>
      <c r="D439" s="385">
        <v>20</v>
      </c>
      <c r="E439" s="37">
        <v>1</v>
      </c>
      <c r="F439" s="37">
        <v>3</v>
      </c>
      <c r="G439" s="37">
        <v>6</v>
      </c>
      <c r="H439" s="37">
        <v>5000</v>
      </c>
      <c r="I439" s="37">
        <v>5100</v>
      </c>
      <c r="J439" s="37">
        <v>515</v>
      </c>
      <c r="K439" s="407">
        <v>3</v>
      </c>
      <c r="L439" s="407"/>
      <c r="M439" s="387" t="s">
        <v>180</v>
      </c>
      <c r="N439" s="388">
        <f>IFERROR(VLOOKUP($B439,[5]OAX!$B$51:$S$1085,13,0),0)</f>
        <v>0</v>
      </c>
      <c r="O439" s="388">
        <f>IFERROR(VLOOKUP($B439,[5]OAX!$B$51:$S$1085,14,0),0)</f>
        <v>0</v>
      </c>
      <c r="P439" s="388">
        <f t="shared" si="313"/>
        <v>0</v>
      </c>
      <c r="Q439" s="389" t="s">
        <v>59</v>
      </c>
      <c r="R439" s="390">
        <f>IFERROR(VLOOKUP($B439,[5]OAX!$B$51:$S$1085,17,0),0)</f>
        <v>0</v>
      </c>
      <c r="S439" s="390">
        <f>IFERROR(VLOOKUP($B439,[5]OAX!$B$51:$S$1085,18,0),0)</f>
        <v>0</v>
      </c>
      <c r="T439" s="388">
        <v>0</v>
      </c>
      <c r="U439" s="388">
        <v>0</v>
      </c>
      <c r="V439" s="388">
        <v>0</v>
      </c>
      <c r="W439" s="388">
        <v>0</v>
      </c>
      <c r="X439" s="388">
        <v>0</v>
      </c>
      <c r="Y439" s="388">
        <v>0</v>
      </c>
      <c r="Z439" s="388">
        <v>0</v>
      </c>
      <c r="AA439" s="388">
        <v>0</v>
      </c>
      <c r="AB439" s="388">
        <f t="shared" si="350"/>
        <v>0</v>
      </c>
      <c r="AC439" s="388">
        <f t="shared" si="350"/>
        <v>0</v>
      </c>
      <c r="AD439" s="388">
        <f t="shared" si="344"/>
        <v>0</v>
      </c>
      <c r="AE439" s="388">
        <v>0</v>
      </c>
      <c r="AF439" s="388">
        <v>0</v>
      </c>
      <c r="AG439" s="388">
        <f t="shared" si="345"/>
        <v>0</v>
      </c>
      <c r="AH439" s="388">
        <v>0</v>
      </c>
      <c r="AI439" s="388">
        <v>0</v>
      </c>
      <c r="AJ439" s="388">
        <f t="shared" si="346"/>
        <v>0</v>
      </c>
      <c r="AK439" s="388">
        <v>0</v>
      </c>
      <c r="AL439" s="388">
        <v>0</v>
      </c>
      <c r="AM439" s="388">
        <f t="shared" si="347"/>
        <v>0</v>
      </c>
      <c r="AN439" s="388">
        <v>0</v>
      </c>
      <c r="AO439" s="388">
        <v>0</v>
      </c>
      <c r="AP439" s="388">
        <f t="shared" si="348"/>
        <v>0</v>
      </c>
      <c r="AQ439" s="388">
        <f t="shared" si="351"/>
        <v>0</v>
      </c>
      <c r="AR439" s="388">
        <f t="shared" si="351"/>
        <v>0</v>
      </c>
      <c r="AS439" s="388">
        <f t="shared" si="349"/>
        <v>0</v>
      </c>
      <c r="AT439" s="388">
        <f t="shared" si="352"/>
        <v>0</v>
      </c>
      <c r="AU439" s="388">
        <f t="shared" si="352"/>
        <v>0</v>
      </c>
      <c r="AV439" s="388">
        <v>0</v>
      </c>
      <c r="AW439" s="388">
        <v>0</v>
      </c>
      <c r="AX439" s="388">
        <v>0</v>
      </c>
      <c r="AY439" s="388">
        <v>0</v>
      </c>
      <c r="AZ439" s="388">
        <f t="shared" si="311"/>
        <v>0</v>
      </c>
      <c r="BA439" s="388">
        <f t="shared" si="311"/>
        <v>0</v>
      </c>
    </row>
    <row r="440" spans="1:53" ht="24.75" hidden="1">
      <c r="A440" s="255"/>
      <c r="B440" s="73" t="str">
        <f t="shared" si="322"/>
        <v>136500051005154</v>
      </c>
      <c r="C440" s="424">
        <v>2023</v>
      </c>
      <c r="D440" s="385">
        <v>20</v>
      </c>
      <c r="E440" s="37">
        <v>1</v>
      </c>
      <c r="F440" s="37">
        <v>3</v>
      </c>
      <c r="G440" s="37">
        <v>6</v>
      </c>
      <c r="H440" s="37">
        <v>5000</v>
      </c>
      <c r="I440" s="37">
        <v>5100</v>
      </c>
      <c r="J440" s="37">
        <v>515</v>
      </c>
      <c r="K440" s="407">
        <v>4</v>
      </c>
      <c r="L440" s="407"/>
      <c r="M440" s="387" t="s">
        <v>339</v>
      </c>
      <c r="N440" s="388">
        <f>IFERROR(VLOOKUP($B440,[5]OAX!$B$51:$S$1085,13,0),0)</f>
        <v>0</v>
      </c>
      <c r="O440" s="388">
        <f>IFERROR(VLOOKUP($B440,[5]OAX!$B$51:$S$1085,14,0),0)</f>
        <v>0</v>
      </c>
      <c r="P440" s="388">
        <f t="shared" si="313"/>
        <v>0</v>
      </c>
      <c r="Q440" s="389" t="s">
        <v>59</v>
      </c>
      <c r="R440" s="390">
        <f>IFERROR(VLOOKUP($B440,[5]OAX!$B$51:$S$1085,17,0),0)</f>
        <v>0</v>
      </c>
      <c r="S440" s="390">
        <f>IFERROR(VLOOKUP($B440,[5]OAX!$B$51:$S$1085,18,0),0)</f>
        <v>0</v>
      </c>
      <c r="T440" s="388">
        <v>0</v>
      </c>
      <c r="U440" s="388">
        <v>0</v>
      </c>
      <c r="V440" s="388">
        <v>0</v>
      </c>
      <c r="W440" s="388">
        <v>0</v>
      </c>
      <c r="X440" s="388">
        <v>0</v>
      </c>
      <c r="Y440" s="388">
        <v>0</v>
      </c>
      <c r="Z440" s="388">
        <v>0</v>
      </c>
      <c r="AA440" s="388">
        <v>0</v>
      </c>
      <c r="AB440" s="388">
        <f t="shared" si="350"/>
        <v>0</v>
      </c>
      <c r="AC440" s="388">
        <f t="shared" si="350"/>
        <v>0</v>
      </c>
      <c r="AD440" s="388">
        <f t="shared" si="344"/>
        <v>0</v>
      </c>
      <c r="AE440" s="388">
        <v>0</v>
      </c>
      <c r="AF440" s="388">
        <v>0</v>
      </c>
      <c r="AG440" s="388">
        <f t="shared" si="345"/>
        <v>0</v>
      </c>
      <c r="AH440" s="388">
        <v>0</v>
      </c>
      <c r="AI440" s="388">
        <v>0</v>
      </c>
      <c r="AJ440" s="388">
        <f t="shared" si="346"/>
        <v>0</v>
      </c>
      <c r="AK440" s="388">
        <v>0</v>
      </c>
      <c r="AL440" s="388">
        <v>0</v>
      </c>
      <c r="AM440" s="388">
        <f t="shared" si="347"/>
        <v>0</v>
      </c>
      <c r="AN440" s="388">
        <v>0</v>
      </c>
      <c r="AO440" s="388">
        <v>0</v>
      </c>
      <c r="AP440" s="388">
        <f t="shared" si="348"/>
        <v>0</v>
      </c>
      <c r="AQ440" s="388">
        <f t="shared" si="351"/>
        <v>0</v>
      </c>
      <c r="AR440" s="388">
        <f t="shared" si="351"/>
        <v>0</v>
      </c>
      <c r="AS440" s="388">
        <f t="shared" si="349"/>
        <v>0</v>
      </c>
      <c r="AT440" s="388">
        <f t="shared" si="352"/>
        <v>0</v>
      </c>
      <c r="AU440" s="388">
        <f t="shared" si="352"/>
        <v>0</v>
      </c>
      <c r="AV440" s="388">
        <v>0</v>
      </c>
      <c r="AW440" s="388">
        <v>0</v>
      </c>
      <c r="AX440" s="388">
        <v>0</v>
      </c>
      <c r="AY440" s="388">
        <v>0</v>
      </c>
      <c r="AZ440" s="388">
        <f t="shared" si="311"/>
        <v>0</v>
      </c>
      <c r="BA440" s="388">
        <f t="shared" si="311"/>
        <v>0</v>
      </c>
    </row>
    <row r="441" spans="1:53" ht="24.75" hidden="1">
      <c r="A441" s="255"/>
      <c r="B441" s="73" t="str">
        <f t="shared" si="322"/>
        <v>136500051005155</v>
      </c>
      <c r="C441" s="424">
        <v>2023</v>
      </c>
      <c r="D441" s="385">
        <v>20</v>
      </c>
      <c r="E441" s="37">
        <v>1</v>
      </c>
      <c r="F441" s="37">
        <v>3</v>
      </c>
      <c r="G441" s="37">
        <v>6</v>
      </c>
      <c r="H441" s="37">
        <v>5000</v>
      </c>
      <c r="I441" s="37">
        <v>5100</v>
      </c>
      <c r="J441" s="37">
        <v>515</v>
      </c>
      <c r="K441" s="407">
        <v>5</v>
      </c>
      <c r="L441" s="407"/>
      <c r="M441" s="387" t="s">
        <v>340</v>
      </c>
      <c r="N441" s="388">
        <f>IFERROR(VLOOKUP($B441,[5]OAX!$B$51:$S$1085,13,0),0)</f>
        <v>0</v>
      </c>
      <c r="O441" s="388">
        <f>IFERROR(VLOOKUP($B441,[5]OAX!$B$51:$S$1085,14,0),0)</f>
        <v>0</v>
      </c>
      <c r="P441" s="388">
        <f t="shared" si="313"/>
        <v>0</v>
      </c>
      <c r="Q441" s="389" t="s">
        <v>59</v>
      </c>
      <c r="R441" s="390">
        <f>IFERROR(VLOOKUP($B441,[5]OAX!$B$51:$S$1085,17,0),0)</f>
        <v>0</v>
      </c>
      <c r="S441" s="390">
        <f>IFERROR(VLOOKUP($B441,[5]OAX!$B$51:$S$1085,18,0),0)</f>
        <v>0</v>
      </c>
      <c r="T441" s="388">
        <v>0</v>
      </c>
      <c r="U441" s="388">
        <v>0</v>
      </c>
      <c r="V441" s="388">
        <v>0</v>
      </c>
      <c r="W441" s="388">
        <v>0</v>
      </c>
      <c r="X441" s="388">
        <v>0</v>
      </c>
      <c r="Y441" s="388">
        <v>0</v>
      </c>
      <c r="Z441" s="388">
        <v>0</v>
      </c>
      <c r="AA441" s="388">
        <v>0</v>
      </c>
      <c r="AB441" s="388">
        <f t="shared" si="350"/>
        <v>0</v>
      </c>
      <c r="AC441" s="388">
        <f t="shared" si="350"/>
        <v>0</v>
      </c>
      <c r="AD441" s="388">
        <f t="shared" si="344"/>
        <v>0</v>
      </c>
      <c r="AE441" s="388">
        <v>0</v>
      </c>
      <c r="AF441" s="388">
        <v>0</v>
      </c>
      <c r="AG441" s="388">
        <f t="shared" si="345"/>
        <v>0</v>
      </c>
      <c r="AH441" s="388">
        <v>0</v>
      </c>
      <c r="AI441" s="388">
        <v>0</v>
      </c>
      <c r="AJ441" s="388">
        <f t="shared" si="346"/>
        <v>0</v>
      </c>
      <c r="AK441" s="388">
        <v>0</v>
      </c>
      <c r="AL441" s="388">
        <v>0</v>
      </c>
      <c r="AM441" s="388">
        <f t="shared" si="347"/>
        <v>0</v>
      </c>
      <c r="AN441" s="388">
        <v>0</v>
      </c>
      <c r="AO441" s="388">
        <v>0</v>
      </c>
      <c r="AP441" s="388">
        <f t="shared" si="348"/>
        <v>0</v>
      </c>
      <c r="AQ441" s="388">
        <f t="shared" si="351"/>
        <v>0</v>
      </c>
      <c r="AR441" s="388">
        <f t="shared" si="351"/>
        <v>0</v>
      </c>
      <c r="AS441" s="388">
        <f t="shared" si="349"/>
        <v>0</v>
      </c>
      <c r="AT441" s="388">
        <f t="shared" si="352"/>
        <v>0</v>
      </c>
      <c r="AU441" s="388">
        <f t="shared" si="352"/>
        <v>0</v>
      </c>
      <c r="AV441" s="388">
        <v>0</v>
      </c>
      <c r="AW441" s="388">
        <v>0</v>
      </c>
      <c r="AX441" s="388">
        <v>0</v>
      </c>
      <c r="AY441" s="388">
        <v>0</v>
      </c>
      <c r="AZ441" s="388">
        <f t="shared" si="311"/>
        <v>0</v>
      </c>
      <c r="BA441" s="388">
        <f t="shared" si="311"/>
        <v>0</v>
      </c>
    </row>
    <row r="442" spans="1:53" ht="24.75" hidden="1">
      <c r="A442" s="255"/>
      <c r="B442" s="73" t="str">
        <f t="shared" si="322"/>
        <v>136500051005156</v>
      </c>
      <c r="C442" s="424">
        <v>2023</v>
      </c>
      <c r="D442" s="385">
        <v>20</v>
      </c>
      <c r="E442" s="37">
        <v>1</v>
      </c>
      <c r="F442" s="37">
        <v>3</v>
      </c>
      <c r="G442" s="37">
        <v>6</v>
      </c>
      <c r="H442" s="37">
        <v>5000</v>
      </c>
      <c r="I442" s="37">
        <v>5100</v>
      </c>
      <c r="J442" s="37">
        <v>515</v>
      </c>
      <c r="K442" s="407">
        <v>6</v>
      </c>
      <c r="L442" s="407"/>
      <c r="M442" s="387" t="s">
        <v>191</v>
      </c>
      <c r="N442" s="388">
        <f>IFERROR(VLOOKUP($B442,[5]OAX!$B$51:$S$1085,13,0),0)</f>
        <v>0</v>
      </c>
      <c r="O442" s="388">
        <f>IFERROR(VLOOKUP($B442,[5]OAX!$B$51:$S$1085,14,0),0)</f>
        <v>0</v>
      </c>
      <c r="P442" s="388">
        <f t="shared" si="313"/>
        <v>0</v>
      </c>
      <c r="Q442" s="389" t="s">
        <v>59</v>
      </c>
      <c r="R442" s="390">
        <f>IFERROR(VLOOKUP($B442,[5]OAX!$B$51:$S$1085,17,0),0)</f>
        <v>0</v>
      </c>
      <c r="S442" s="390">
        <f>IFERROR(VLOOKUP($B442,[5]OAX!$B$51:$S$1085,18,0),0)</f>
        <v>0</v>
      </c>
      <c r="T442" s="388">
        <v>0</v>
      </c>
      <c r="U442" s="388">
        <v>0</v>
      </c>
      <c r="V442" s="388">
        <v>0</v>
      </c>
      <c r="W442" s="388">
        <v>0</v>
      </c>
      <c r="X442" s="388">
        <v>0</v>
      </c>
      <c r="Y442" s="388">
        <v>0</v>
      </c>
      <c r="Z442" s="388">
        <v>0</v>
      </c>
      <c r="AA442" s="388">
        <v>0</v>
      </c>
      <c r="AB442" s="388">
        <f t="shared" si="350"/>
        <v>0</v>
      </c>
      <c r="AC442" s="388">
        <f t="shared" si="350"/>
        <v>0</v>
      </c>
      <c r="AD442" s="388">
        <f t="shared" si="344"/>
        <v>0</v>
      </c>
      <c r="AE442" s="388">
        <v>0</v>
      </c>
      <c r="AF442" s="388">
        <v>0</v>
      </c>
      <c r="AG442" s="388">
        <f t="shared" si="345"/>
        <v>0</v>
      </c>
      <c r="AH442" s="388">
        <v>0</v>
      </c>
      <c r="AI442" s="388">
        <v>0</v>
      </c>
      <c r="AJ442" s="388">
        <f t="shared" si="346"/>
        <v>0</v>
      </c>
      <c r="AK442" s="388">
        <v>0</v>
      </c>
      <c r="AL442" s="388">
        <v>0</v>
      </c>
      <c r="AM442" s="388">
        <f t="shared" si="347"/>
        <v>0</v>
      </c>
      <c r="AN442" s="388">
        <v>0</v>
      </c>
      <c r="AO442" s="388">
        <v>0</v>
      </c>
      <c r="AP442" s="388">
        <f t="shared" si="348"/>
        <v>0</v>
      </c>
      <c r="AQ442" s="388">
        <f t="shared" si="351"/>
        <v>0</v>
      </c>
      <c r="AR442" s="388">
        <f t="shared" si="351"/>
        <v>0</v>
      </c>
      <c r="AS442" s="388">
        <f t="shared" si="349"/>
        <v>0</v>
      </c>
      <c r="AT442" s="388">
        <f t="shared" si="352"/>
        <v>0</v>
      </c>
      <c r="AU442" s="388">
        <f t="shared" si="352"/>
        <v>0</v>
      </c>
      <c r="AV442" s="388">
        <v>0</v>
      </c>
      <c r="AW442" s="388">
        <v>0</v>
      </c>
      <c r="AX442" s="388">
        <v>0</v>
      </c>
      <c r="AY442" s="388">
        <v>0</v>
      </c>
      <c r="AZ442" s="388">
        <f t="shared" si="311"/>
        <v>0</v>
      </c>
      <c r="BA442" s="388">
        <f t="shared" si="311"/>
        <v>0</v>
      </c>
    </row>
    <row r="443" spans="1:53" ht="24.75" hidden="1">
      <c r="A443" s="255"/>
      <c r="B443" s="73" t="str">
        <f t="shared" si="322"/>
        <v>136500051005157</v>
      </c>
      <c r="C443" s="424">
        <v>2023</v>
      </c>
      <c r="D443" s="385">
        <v>20</v>
      </c>
      <c r="E443" s="37">
        <v>1</v>
      </c>
      <c r="F443" s="37">
        <v>3</v>
      </c>
      <c r="G443" s="37">
        <v>6</v>
      </c>
      <c r="H443" s="37">
        <v>5000</v>
      </c>
      <c r="I443" s="37">
        <v>5100</v>
      </c>
      <c r="J443" s="37">
        <v>515</v>
      </c>
      <c r="K443" s="407">
        <v>7</v>
      </c>
      <c r="L443" s="407"/>
      <c r="M443" s="387" t="s">
        <v>341</v>
      </c>
      <c r="N443" s="388">
        <f>IFERROR(VLOOKUP($B443,[5]OAX!$B$51:$S$1085,13,0),0)</f>
        <v>0</v>
      </c>
      <c r="O443" s="388">
        <f>IFERROR(VLOOKUP($B443,[5]OAX!$B$51:$S$1085,14,0),0)</f>
        <v>0</v>
      </c>
      <c r="P443" s="388">
        <f t="shared" si="313"/>
        <v>0</v>
      </c>
      <c r="Q443" s="389" t="s">
        <v>59</v>
      </c>
      <c r="R443" s="390">
        <f>IFERROR(VLOOKUP($B443,[5]OAX!$B$51:$S$1085,17,0),0)</f>
        <v>0</v>
      </c>
      <c r="S443" s="390">
        <f>IFERROR(VLOOKUP($B443,[5]OAX!$B$51:$S$1085,18,0),0)</f>
        <v>0</v>
      </c>
      <c r="T443" s="388">
        <v>0</v>
      </c>
      <c r="U443" s="388">
        <v>0</v>
      </c>
      <c r="V443" s="388">
        <v>0</v>
      </c>
      <c r="W443" s="388">
        <v>0</v>
      </c>
      <c r="X443" s="388">
        <v>0</v>
      </c>
      <c r="Y443" s="388">
        <v>0</v>
      </c>
      <c r="Z443" s="388">
        <v>0</v>
      </c>
      <c r="AA443" s="388">
        <v>0</v>
      </c>
      <c r="AB443" s="388">
        <f t="shared" si="350"/>
        <v>0</v>
      </c>
      <c r="AC443" s="388">
        <f t="shared" si="350"/>
        <v>0</v>
      </c>
      <c r="AD443" s="388">
        <f t="shared" si="344"/>
        <v>0</v>
      </c>
      <c r="AE443" s="388">
        <v>0</v>
      </c>
      <c r="AF443" s="388">
        <v>0</v>
      </c>
      <c r="AG443" s="388">
        <f t="shared" si="345"/>
        <v>0</v>
      </c>
      <c r="AH443" s="388">
        <v>0</v>
      </c>
      <c r="AI443" s="388">
        <v>0</v>
      </c>
      <c r="AJ443" s="388">
        <f t="shared" si="346"/>
        <v>0</v>
      </c>
      <c r="AK443" s="388">
        <v>0</v>
      </c>
      <c r="AL443" s="388">
        <v>0</v>
      </c>
      <c r="AM443" s="388">
        <f t="shared" si="347"/>
        <v>0</v>
      </c>
      <c r="AN443" s="388">
        <v>0</v>
      </c>
      <c r="AO443" s="388">
        <v>0</v>
      </c>
      <c r="AP443" s="388">
        <f t="shared" si="348"/>
        <v>0</v>
      </c>
      <c r="AQ443" s="388">
        <f t="shared" si="351"/>
        <v>0</v>
      </c>
      <c r="AR443" s="388">
        <f t="shared" si="351"/>
        <v>0</v>
      </c>
      <c r="AS443" s="388">
        <f t="shared" si="349"/>
        <v>0</v>
      </c>
      <c r="AT443" s="388">
        <f t="shared" si="352"/>
        <v>0</v>
      </c>
      <c r="AU443" s="388">
        <f t="shared" si="352"/>
        <v>0</v>
      </c>
      <c r="AV443" s="388">
        <v>0</v>
      </c>
      <c r="AW443" s="388">
        <v>0</v>
      </c>
      <c r="AX443" s="388">
        <v>0</v>
      </c>
      <c r="AY443" s="388">
        <v>0</v>
      </c>
      <c r="AZ443" s="388">
        <f t="shared" ref="AZ443:BA506" si="353">AT443-AV443-AX443</f>
        <v>0</v>
      </c>
      <c r="BA443" s="388">
        <f t="shared" si="353"/>
        <v>0</v>
      </c>
    </row>
    <row r="444" spans="1:53" ht="24.75" hidden="1">
      <c r="A444" s="255"/>
      <c r="B444" s="73" t="str">
        <f t="shared" si="322"/>
        <v>13650005200</v>
      </c>
      <c r="C444" s="401">
        <v>2023</v>
      </c>
      <c r="D444" s="401">
        <v>20</v>
      </c>
      <c r="E444" s="401">
        <v>1</v>
      </c>
      <c r="F444" s="401">
        <v>3</v>
      </c>
      <c r="G444" s="401">
        <v>6</v>
      </c>
      <c r="H444" s="401">
        <v>5000</v>
      </c>
      <c r="I444" s="401">
        <v>5200</v>
      </c>
      <c r="J444" s="401"/>
      <c r="K444" s="427"/>
      <c r="L444" s="427"/>
      <c r="M444" s="375" t="s">
        <v>133</v>
      </c>
      <c r="N444" s="376">
        <f>+N445</f>
        <v>0</v>
      </c>
      <c r="O444" s="376">
        <f>+O445</f>
        <v>0</v>
      </c>
      <c r="P444" s="376">
        <f t="shared" si="313"/>
        <v>0</v>
      </c>
      <c r="Q444" s="427"/>
      <c r="R444" s="427"/>
      <c r="S444" s="427"/>
      <c r="T444" s="376">
        <f>+T445</f>
        <v>0</v>
      </c>
      <c r="U444" s="376">
        <f t="shared" ref="U444:AC444" si="354">+U445</f>
        <v>0</v>
      </c>
      <c r="V444" s="376">
        <f t="shared" si="354"/>
        <v>0</v>
      </c>
      <c r="W444" s="376">
        <f t="shared" si="354"/>
        <v>0</v>
      </c>
      <c r="X444" s="376">
        <f t="shared" si="354"/>
        <v>0</v>
      </c>
      <c r="Y444" s="376">
        <f t="shared" si="354"/>
        <v>0</v>
      </c>
      <c r="Z444" s="376">
        <f t="shared" si="354"/>
        <v>0</v>
      </c>
      <c r="AA444" s="376">
        <f t="shared" si="354"/>
        <v>0</v>
      </c>
      <c r="AB444" s="376">
        <f t="shared" si="354"/>
        <v>0</v>
      </c>
      <c r="AC444" s="376">
        <f t="shared" si="354"/>
        <v>0</v>
      </c>
      <c r="AD444" s="376">
        <f t="shared" si="344"/>
        <v>0</v>
      </c>
      <c r="AE444" s="376">
        <f>+AE445</f>
        <v>0</v>
      </c>
      <c r="AF444" s="376">
        <f>+AF445</f>
        <v>0</v>
      </c>
      <c r="AG444" s="376">
        <f t="shared" si="345"/>
        <v>0</v>
      </c>
      <c r="AH444" s="376">
        <f>+AH445</f>
        <v>0</v>
      </c>
      <c r="AI444" s="376">
        <f>+AI445</f>
        <v>0</v>
      </c>
      <c r="AJ444" s="376">
        <f t="shared" si="346"/>
        <v>0</v>
      </c>
      <c r="AK444" s="376">
        <f>+AK445</f>
        <v>0</v>
      </c>
      <c r="AL444" s="376">
        <f>+AL445</f>
        <v>0</v>
      </c>
      <c r="AM444" s="376">
        <f t="shared" si="347"/>
        <v>0</v>
      </c>
      <c r="AN444" s="376">
        <f>+AN445</f>
        <v>0</v>
      </c>
      <c r="AO444" s="376">
        <f>+AO445</f>
        <v>0</v>
      </c>
      <c r="AP444" s="376">
        <f t="shared" si="348"/>
        <v>0</v>
      </c>
      <c r="AQ444" s="376">
        <f>+AQ445</f>
        <v>0</v>
      </c>
      <c r="AR444" s="376">
        <f>+AR445</f>
        <v>0</v>
      </c>
      <c r="AS444" s="376">
        <f t="shared" si="349"/>
        <v>0</v>
      </c>
      <c r="AT444" s="376"/>
      <c r="AU444" s="376"/>
      <c r="AV444" s="376"/>
      <c r="AW444" s="376"/>
      <c r="AX444" s="376"/>
      <c r="AY444" s="376"/>
      <c r="AZ444" s="376"/>
      <c r="BA444" s="376"/>
    </row>
    <row r="445" spans="1:53" ht="24.75" hidden="1">
      <c r="A445" s="255"/>
      <c r="B445" s="73" t="str">
        <f t="shared" si="322"/>
        <v>13650005200523</v>
      </c>
      <c r="C445" s="404">
        <v>2023</v>
      </c>
      <c r="D445" s="404">
        <v>20</v>
      </c>
      <c r="E445" s="404">
        <v>1</v>
      </c>
      <c r="F445" s="404">
        <v>3</v>
      </c>
      <c r="G445" s="404">
        <v>6</v>
      </c>
      <c r="H445" s="404">
        <v>5000</v>
      </c>
      <c r="I445" s="404">
        <v>5200</v>
      </c>
      <c r="J445" s="404">
        <v>523</v>
      </c>
      <c r="K445" s="404"/>
      <c r="L445" s="404"/>
      <c r="M445" s="381" t="s">
        <v>134</v>
      </c>
      <c r="N445" s="382">
        <f>SUM(N446:N449)</f>
        <v>0</v>
      </c>
      <c r="O445" s="382">
        <f>SUM(O446:O449)</f>
        <v>0</v>
      </c>
      <c r="P445" s="382">
        <f t="shared" si="313"/>
        <v>0</v>
      </c>
      <c r="Q445" s="383"/>
      <c r="R445" s="383"/>
      <c r="S445" s="383"/>
      <c r="T445" s="382">
        <f>SUM(T446:T449)</f>
        <v>0</v>
      </c>
      <c r="U445" s="382">
        <f t="shared" ref="U445:AC445" si="355">SUM(U446:U449)</f>
        <v>0</v>
      </c>
      <c r="V445" s="382">
        <f t="shared" si="355"/>
        <v>0</v>
      </c>
      <c r="W445" s="382">
        <f t="shared" si="355"/>
        <v>0</v>
      </c>
      <c r="X445" s="382">
        <f t="shared" si="355"/>
        <v>0</v>
      </c>
      <c r="Y445" s="382">
        <f t="shared" si="355"/>
        <v>0</v>
      </c>
      <c r="Z445" s="382">
        <f t="shared" si="355"/>
        <v>0</v>
      </c>
      <c r="AA445" s="382">
        <f t="shared" si="355"/>
        <v>0</v>
      </c>
      <c r="AB445" s="382">
        <f t="shared" si="355"/>
        <v>0</v>
      </c>
      <c r="AC445" s="382">
        <f t="shared" si="355"/>
        <v>0</v>
      </c>
      <c r="AD445" s="382">
        <f t="shared" si="344"/>
        <v>0</v>
      </c>
      <c r="AE445" s="382">
        <f>SUM(AE446:AE449)</f>
        <v>0</v>
      </c>
      <c r="AF445" s="382">
        <f>SUM(AF446:AF449)</f>
        <v>0</v>
      </c>
      <c r="AG445" s="382">
        <f t="shared" si="345"/>
        <v>0</v>
      </c>
      <c r="AH445" s="382">
        <f>SUM(AH446:AH449)</f>
        <v>0</v>
      </c>
      <c r="AI445" s="382">
        <f>SUM(AI446:AI449)</f>
        <v>0</v>
      </c>
      <c r="AJ445" s="382">
        <f t="shared" si="346"/>
        <v>0</v>
      </c>
      <c r="AK445" s="382">
        <f>SUM(AK446:AK449)</f>
        <v>0</v>
      </c>
      <c r="AL445" s="382">
        <f>SUM(AL446:AL449)</f>
        <v>0</v>
      </c>
      <c r="AM445" s="382">
        <f t="shared" si="347"/>
        <v>0</v>
      </c>
      <c r="AN445" s="382">
        <f>SUM(AN446:AN449)</f>
        <v>0</v>
      </c>
      <c r="AO445" s="382">
        <f>SUM(AO446:AO449)</f>
        <v>0</v>
      </c>
      <c r="AP445" s="382">
        <f t="shared" si="348"/>
        <v>0</v>
      </c>
      <c r="AQ445" s="382">
        <f>SUM(AQ446:AQ449)</f>
        <v>0</v>
      </c>
      <c r="AR445" s="382">
        <f>SUM(AR446:AR449)</f>
        <v>0</v>
      </c>
      <c r="AS445" s="382">
        <f t="shared" si="349"/>
        <v>0</v>
      </c>
      <c r="AT445" s="382"/>
      <c r="AU445" s="382"/>
      <c r="AV445" s="382"/>
      <c r="AW445" s="382"/>
      <c r="AX445" s="382"/>
      <c r="AY445" s="382"/>
      <c r="AZ445" s="382"/>
      <c r="BA445" s="382"/>
    </row>
    <row r="446" spans="1:53" ht="24.75" hidden="1">
      <c r="A446" s="255"/>
      <c r="B446" s="73" t="str">
        <f t="shared" si="322"/>
        <v>136500052005231</v>
      </c>
      <c r="C446" s="424">
        <v>2023</v>
      </c>
      <c r="D446" s="385">
        <v>20</v>
      </c>
      <c r="E446" s="37">
        <v>1</v>
      </c>
      <c r="F446" s="37">
        <v>3</v>
      </c>
      <c r="G446" s="37">
        <v>6</v>
      </c>
      <c r="H446" s="37">
        <v>5000</v>
      </c>
      <c r="I446" s="37">
        <v>5200</v>
      </c>
      <c r="J446" s="37">
        <v>523</v>
      </c>
      <c r="K446" s="407">
        <v>1</v>
      </c>
      <c r="L446" s="407"/>
      <c r="M446" s="387" t="s">
        <v>342</v>
      </c>
      <c r="N446" s="388">
        <f>IFERROR(VLOOKUP($B446,[5]OAX!$B$51:$S$1085,13,0),0)</f>
        <v>0</v>
      </c>
      <c r="O446" s="388">
        <f>IFERROR(VLOOKUP($B446,[5]OAX!$B$51:$S$1085,14,0),0)</f>
        <v>0</v>
      </c>
      <c r="P446" s="388">
        <f t="shared" si="313"/>
        <v>0</v>
      </c>
      <c r="Q446" s="409" t="s">
        <v>59</v>
      </c>
      <c r="R446" s="390">
        <f>IFERROR(VLOOKUP($B446,[5]OAX!$B$51:$S$1085,17,0),0)</f>
        <v>0</v>
      </c>
      <c r="S446" s="390">
        <f>IFERROR(VLOOKUP($B446,[5]OAX!$B$51:$S$1085,18,0),0)</f>
        <v>0</v>
      </c>
      <c r="T446" s="388">
        <v>0</v>
      </c>
      <c r="U446" s="388">
        <v>0</v>
      </c>
      <c r="V446" s="388">
        <v>0</v>
      </c>
      <c r="W446" s="388">
        <v>0</v>
      </c>
      <c r="X446" s="388">
        <v>0</v>
      </c>
      <c r="Y446" s="388">
        <v>0</v>
      </c>
      <c r="Z446" s="388">
        <v>0</v>
      </c>
      <c r="AA446" s="388">
        <v>0</v>
      </c>
      <c r="AB446" s="388">
        <f t="shared" ref="AB446:AC449" si="356">N446+T446-X446</f>
        <v>0</v>
      </c>
      <c r="AC446" s="388">
        <f t="shared" si="356"/>
        <v>0</v>
      </c>
      <c r="AD446" s="388">
        <f t="shared" si="344"/>
        <v>0</v>
      </c>
      <c r="AE446" s="388">
        <v>0</v>
      </c>
      <c r="AF446" s="388">
        <v>0</v>
      </c>
      <c r="AG446" s="388">
        <f t="shared" si="345"/>
        <v>0</v>
      </c>
      <c r="AH446" s="388">
        <v>0</v>
      </c>
      <c r="AI446" s="388">
        <v>0</v>
      </c>
      <c r="AJ446" s="388">
        <f t="shared" si="346"/>
        <v>0</v>
      </c>
      <c r="AK446" s="388">
        <v>0</v>
      </c>
      <c r="AL446" s="388">
        <v>0</v>
      </c>
      <c r="AM446" s="388">
        <f t="shared" si="347"/>
        <v>0</v>
      </c>
      <c r="AN446" s="388">
        <v>0</v>
      </c>
      <c r="AO446" s="388">
        <v>0</v>
      </c>
      <c r="AP446" s="388">
        <f t="shared" si="348"/>
        <v>0</v>
      </c>
      <c r="AQ446" s="388">
        <f t="shared" ref="AQ446:AR449" si="357">AB446-AE446--AH446-AK446-AN446</f>
        <v>0</v>
      </c>
      <c r="AR446" s="388">
        <f t="shared" si="357"/>
        <v>0</v>
      </c>
      <c r="AS446" s="388">
        <f t="shared" si="349"/>
        <v>0</v>
      </c>
      <c r="AT446" s="388">
        <f t="shared" ref="AT446:AU449" si="358">R446+V446-Z446</f>
        <v>0</v>
      </c>
      <c r="AU446" s="388">
        <f t="shared" si="358"/>
        <v>0</v>
      </c>
      <c r="AV446" s="388">
        <v>0</v>
      </c>
      <c r="AW446" s="388">
        <v>0</v>
      </c>
      <c r="AX446" s="388">
        <v>0</v>
      </c>
      <c r="AY446" s="388">
        <v>0</v>
      </c>
      <c r="AZ446" s="388">
        <f t="shared" si="353"/>
        <v>0</v>
      </c>
      <c r="BA446" s="388">
        <f t="shared" si="353"/>
        <v>0</v>
      </c>
    </row>
    <row r="447" spans="1:53" ht="24.75" hidden="1">
      <c r="A447" s="255"/>
      <c r="B447" s="73" t="str">
        <f t="shared" si="322"/>
        <v>136500052005232</v>
      </c>
      <c r="C447" s="424">
        <v>2023</v>
      </c>
      <c r="D447" s="385">
        <v>20</v>
      </c>
      <c r="E447" s="37">
        <v>1</v>
      </c>
      <c r="F447" s="37">
        <v>3</v>
      </c>
      <c r="G447" s="37">
        <v>6</v>
      </c>
      <c r="H447" s="37">
        <v>5000</v>
      </c>
      <c r="I447" s="37">
        <v>5200</v>
      </c>
      <c r="J447" s="37">
        <v>523</v>
      </c>
      <c r="K447" s="407">
        <v>2</v>
      </c>
      <c r="L447" s="407"/>
      <c r="M447" s="387" t="s">
        <v>343</v>
      </c>
      <c r="N447" s="388">
        <f>IFERROR(VLOOKUP($B447,[5]OAX!$B$51:$S$1085,13,0),0)</f>
        <v>0</v>
      </c>
      <c r="O447" s="388">
        <f>IFERROR(VLOOKUP($B447,[5]OAX!$B$51:$S$1085,14,0),0)</f>
        <v>0</v>
      </c>
      <c r="P447" s="388">
        <f t="shared" si="313"/>
        <v>0</v>
      </c>
      <c r="Q447" s="409" t="s">
        <v>59</v>
      </c>
      <c r="R447" s="390">
        <f>IFERROR(VLOOKUP($B447,[5]OAX!$B$51:$S$1085,17,0),0)</f>
        <v>0</v>
      </c>
      <c r="S447" s="390">
        <f>IFERROR(VLOOKUP($B447,[5]OAX!$B$51:$S$1085,18,0),0)</f>
        <v>0</v>
      </c>
      <c r="T447" s="388">
        <v>0</v>
      </c>
      <c r="U447" s="388">
        <v>0</v>
      </c>
      <c r="V447" s="388">
        <v>0</v>
      </c>
      <c r="W447" s="388">
        <v>0</v>
      </c>
      <c r="X447" s="388">
        <v>0</v>
      </c>
      <c r="Y447" s="388">
        <v>0</v>
      </c>
      <c r="Z447" s="388">
        <v>0</v>
      </c>
      <c r="AA447" s="388">
        <v>0</v>
      </c>
      <c r="AB447" s="388">
        <f t="shared" si="356"/>
        <v>0</v>
      </c>
      <c r="AC447" s="388">
        <f t="shared" si="356"/>
        <v>0</v>
      </c>
      <c r="AD447" s="388">
        <f t="shared" si="344"/>
        <v>0</v>
      </c>
      <c r="AE447" s="388">
        <v>0</v>
      </c>
      <c r="AF447" s="388">
        <v>0</v>
      </c>
      <c r="AG447" s="388">
        <f t="shared" si="345"/>
        <v>0</v>
      </c>
      <c r="AH447" s="388">
        <v>0</v>
      </c>
      <c r="AI447" s="388">
        <v>0</v>
      </c>
      <c r="AJ447" s="388">
        <f t="shared" si="346"/>
        <v>0</v>
      </c>
      <c r="AK447" s="388">
        <v>0</v>
      </c>
      <c r="AL447" s="388">
        <v>0</v>
      </c>
      <c r="AM447" s="388">
        <f t="shared" si="347"/>
        <v>0</v>
      </c>
      <c r="AN447" s="388">
        <v>0</v>
      </c>
      <c r="AO447" s="388">
        <v>0</v>
      </c>
      <c r="AP447" s="388">
        <f t="shared" si="348"/>
        <v>0</v>
      </c>
      <c r="AQ447" s="388">
        <f t="shared" si="357"/>
        <v>0</v>
      </c>
      <c r="AR447" s="388">
        <f t="shared" si="357"/>
        <v>0</v>
      </c>
      <c r="AS447" s="388">
        <f t="shared" si="349"/>
        <v>0</v>
      </c>
      <c r="AT447" s="388">
        <f t="shared" si="358"/>
        <v>0</v>
      </c>
      <c r="AU447" s="388">
        <f t="shared" si="358"/>
        <v>0</v>
      </c>
      <c r="AV447" s="388">
        <v>0</v>
      </c>
      <c r="AW447" s="388">
        <v>0</v>
      </c>
      <c r="AX447" s="388">
        <v>0</v>
      </c>
      <c r="AY447" s="388">
        <v>0</v>
      </c>
      <c r="AZ447" s="388">
        <f t="shared" si="353"/>
        <v>0</v>
      </c>
      <c r="BA447" s="388">
        <f t="shared" si="353"/>
        <v>0</v>
      </c>
    </row>
    <row r="448" spans="1:53" ht="24.75" hidden="1">
      <c r="A448" s="255"/>
      <c r="B448" s="73" t="str">
        <f t="shared" si="322"/>
        <v>136500052005233</v>
      </c>
      <c r="C448" s="424">
        <v>2023</v>
      </c>
      <c r="D448" s="385">
        <v>20</v>
      </c>
      <c r="E448" s="37">
        <v>1</v>
      </c>
      <c r="F448" s="37">
        <v>3</v>
      </c>
      <c r="G448" s="37">
        <v>6</v>
      </c>
      <c r="H448" s="37">
        <v>5000</v>
      </c>
      <c r="I448" s="37">
        <v>5200</v>
      </c>
      <c r="J448" s="37">
        <v>523</v>
      </c>
      <c r="K448" s="407">
        <v>3</v>
      </c>
      <c r="L448" s="407"/>
      <c r="M448" s="387" t="s">
        <v>344</v>
      </c>
      <c r="N448" s="388">
        <f>IFERROR(VLOOKUP($B448,[5]OAX!$B$51:$S$1085,13,0),0)</f>
        <v>0</v>
      </c>
      <c r="O448" s="388">
        <f>IFERROR(VLOOKUP($B448,[5]OAX!$B$51:$S$1085,14,0),0)</f>
        <v>0</v>
      </c>
      <c r="P448" s="388">
        <f t="shared" si="313"/>
        <v>0</v>
      </c>
      <c r="Q448" s="409" t="s">
        <v>59</v>
      </c>
      <c r="R448" s="390">
        <f>IFERROR(VLOOKUP($B448,[5]OAX!$B$51:$S$1085,17,0),0)</f>
        <v>0</v>
      </c>
      <c r="S448" s="390">
        <f>IFERROR(VLOOKUP($B448,[5]OAX!$B$51:$S$1085,18,0),0)</f>
        <v>0</v>
      </c>
      <c r="T448" s="388">
        <v>0</v>
      </c>
      <c r="U448" s="388">
        <v>0</v>
      </c>
      <c r="V448" s="388">
        <v>0</v>
      </c>
      <c r="W448" s="388">
        <v>0</v>
      </c>
      <c r="X448" s="388">
        <v>0</v>
      </c>
      <c r="Y448" s="388">
        <v>0</v>
      </c>
      <c r="Z448" s="388">
        <v>0</v>
      </c>
      <c r="AA448" s="388">
        <v>0</v>
      </c>
      <c r="AB448" s="388">
        <f t="shared" si="356"/>
        <v>0</v>
      </c>
      <c r="AC448" s="388">
        <f t="shared" si="356"/>
        <v>0</v>
      </c>
      <c r="AD448" s="388">
        <f t="shared" si="344"/>
        <v>0</v>
      </c>
      <c r="AE448" s="388">
        <v>0</v>
      </c>
      <c r="AF448" s="388">
        <v>0</v>
      </c>
      <c r="AG448" s="388">
        <f t="shared" si="345"/>
        <v>0</v>
      </c>
      <c r="AH448" s="388">
        <v>0</v>
      </c>
      <c r="AI448" s="388">
        <v>0</v>
      </c>
      <c r="AJ448" s="388">
        <f t="shared" si="346"/>
        <v>0</v>
      </c>
      <c r="AK448" s="388">
        <v>0</v>
      </c>
      <c r="AL448" s="388">
        <v>0</v>
      </c>
      <c r="AM448" s="388">
        <f t="shared" si="347"/>
        <v>0</v>
      </c>
      <c r="AN448" s="388">
        <v>0</v>
      </c>
      <c r="AO448" s="388">
        <v>0</v>
      </c>
      <c r="AP448" s="388">
        <f t="shared" si="348"/>
        <v>0</v>
      </c>
      <c r="AQ448" s="388">
        <f t="shared" si="357"/>
        <v>0</v>
      </c>
      <c r="AR448" s="388">
        <f t="shared" si="357"/>
        <v>0</v>
      </c>
      <c r="AS448" s="388">
        <f t="shared" si="349"/>
        <v>0</v>
      </c>
      <c r="AT448" s="388">
        <f t="shared" si="358"/>
        <v>0</v>
      </c>
      <c r="AU448" s="388">
        <f t="shared" si="358"/>
        <v>0</v>
      </c>
      <c r="AV448" s="388">
        <v>0</v>
      </c>
      <c r="AW448" s="388">
        <v>0</v>
      </c>
      <c r="AX448" s="388">
        <v>0</v>
      </c>
      <c r="AY448" s="388">
        <v>0</v>
      </c>
      <c r="AZ448" s="388">
        <f t="shared" si="353"/>
        <v>0</v>
      </c>
      <c r="BA448" s="388">
        <f t="shared" si="353"/>
        <v>0</v>
      </c>
    </row>
    <row r="449" spans="1:53" ht="24.75" hidden="1">
      <c r="A449" s="255"/>
      <c r="B449" s="73" t="str">
        <f t="shared" si="322"/>
        <v>136500052005234</v>
      </c>
      <c r="C449" s="424">
        <v>2023</v>
      </c>
      <c r="D449" s="385">
        <v>20</v>
      </c>
      <c r="E449" s="37">
        <v>1</v>
      </c>
      <c r="F449" s="37">
        <v>3</v>
      </c>
      <c r="G449" s="37">
        <v>6</v>
      </c>
      <c r="H449" s="37">
        <v>5000</v>
      </c>
      <c r="I449" s="37">
        <v>5200</v>
      </c>
      <c r="J449" s="37">
        <v>523</v>
      </c>
      <c r="K449" s="407">
        <v>4</v>
      </c>
      <c r="L449" s="407"/>
      <c r="M449" s="387" t="s">
        <v>345</v>
      </c>
      <c r="N449" s="388">
        <f>IFERROR(VLOOKUP($B449,[5]OAX!$B$51:$S$1085,13,0),0)</f>
        <v>0</v>
      </c>
      <c r="O449" s="388">
        <f>IFERROR(VLOOKUP($B449,[5]OAX!$B$51:$S$1085,14,0),0)</f>
        <v>0</v>
      </c>
      <c r="P449" s="388">
        <f t="shared" si="313"/>
        <v>0</v>
      </c>
      <c r="Q449" s="409" t="s">
        <v>59</v>
      </c>
      <c r="R449" s="390">
        <f>IFERROR(VLOOKUP($B449,[5]OAX!$B$51:$S$1085,17,0),0)</f>
        <v>0</v>
      </c>
      <c r="S449" s="390">
        <f>IFERROR(VLOOKUP($B449,[5]OAX!$B$51:$S$1085,18,0),0)</f>
        <v>0</v>
      </c>
      <c r="T449" s="388">
        <v>0</v>
      </c>
      <c r="U449" s="388">
        <v>0</v>
      </c>
      <c r="V449" s="388">
        <v>0</v>
      </c>
      <c r="W449" s="388">
        <v>0</v>
      </c>
      <c r="X449" s="388">
        <v>0</v>
      </c>
      <c r="Y449" s="388">
        <v>0</v>
      </c>
      <c r="Z449" s="388">
        <v>0</v>
      </c>
      <c r="AA449" s="388">
        <v>0</v>
      </c>
      <c r="AB449" s="388">
        <f t="shared" si="356"/>
        <v>0</v>
      </c>
      <c r="AC449" s="388">
        <f t="shared" si="356"/>
        <v>0</v>
      </c>
      <c r="AD449" s="388">
        <f t="shared" si="344"/>
        <v>0</v>
      </c>
      <c r="AE449" s="388">
        <v>0</v>
      </c>
      <c r="AF449" s="388">
        <v>0</v>
      </c>
      <c r="AG449" s="388">
        <f t="shared" si="345"/>
        <v>0</v>
      </c>
      <c r="AH449" s="388">
        <v>0</v>
      </c>
      <c r="AI449" s="388">
        <v>0</v>
      </c>
      <c r="AJ449" s="388">
        <f t="shared" si="346"/>
        <v>0</v>
      </c>
      <c r="AK449" s="388">
        <v>0</v>
      </c>
      <c r="AL449" s="388">
        <v>0</v>
      </c>
      <c r="AM449" s="388">
        <f t="shared" si="347"/>
        <v>0</v>
      </c>
      <c r="AN449" s="388">
        <v>0</v>
      </c>
      <c r="AO449" s="388">
        <v>0</v>
      </c>
      <c r="AP449" s="388">
        <f t="shared" si="348"/>
        <v>0</v>
      </c>
      <c r="AQ449" s="388">
        <f t="shared" si="357"/>
        <v>0</v>
      </c>
      <c r="AR449" s="388">
        <f t="shared" si="357"/>
        <v>0</v>
      </c>
      <c r="AS449" s="388">
        <f t="shared" si="349"/>
        <v>0</v>
      </c>
      <c r="AT449" s="388">
        <f t="shared" si="358"/>
        <v>0</v>
      </c>
      <c r="AU449" s="388">
        <f t="shared" si="358"/>
        <v>0</v>
      </c>
      <c r="AV449" s="388">
        <v>0</v>
      </c>
      <c r="AW449" s="388">
        <v>0</v>
      </c>
      <c r="AX449" s="388">
        <v>0</v>
      </c>
      <c r="AY449" s="388">
        <v>0</v>
      </c>
      <c r="AZ449" s="388">
        <f t="shared" si="353"/>
        <v>0</v>
      </c>
      <c r="BA449" s="388">
        <f t="shared" si="353"/>
        <v>0</v>
      </c>
    </row>
    <row r="450" spans="1:53" ht="24.75" hidden="1">
      <c r="A450" s="255"/>
      <c r="B450" s="73" t="str">
        <f t="shared" si="322"/>
        <v>13650005300</v>
      </c>
      <c r="C450" s="401">
        <v>2023</v>
      </c>
      <c r="D450" s="401">
        <v>20</v>
      </c>
      <c r="E450" s="401">
        <v>1</v>
      </c>
      <c r="F450" s="401">
        <v>3</v>
      </c>
      <c r="G450" s="401">
        <v>6</v>
      </c>
      <c r="H450" s="401">
        <v>5000</v>
      </c>
      <c r="I450" s="401">
        <v>5300</v>
      </c>
      <c r="J450" s="401"/>
      <c r="K450" s="427"/>
      <c r="L450" s="427"/>
      <c r="M450" s="375" t="s">
        <v>346</v>
      </c>
      <c r="N450" s="376">
        <f>+N451</f>
        <v>0</v>
      </c>
      <c r="O450" s="376">
        <f>+O451</f>
        <v>0</v>
      </c>
      <c r="P450" s="376">
        <f t="shared" si="313"/>
        <v>0</v>
      </c>
      <c r="Q450" s="427"/>
      <c r="R450" s="427"/>
      <c r="S450" s="427"/>
      <c r="T450" s="376">
        <f>+T451</f>
        <v>0</v>
      </c>
      <c r="U450" s="376">
        <f t="shared" ref="U450:AC450" si="359">+U451</f>
        <v>0</v>
      </c>
      <c r="V450" s="376">
        <f t="shared" si="359"/>
        <v>0</v>
      </c>
      <c r="W450" s="376">
        <f t="shared" si="359"/>
        <v>0</v>
      </c>
      <c r="X450" s="376">
        <f t="shared" si="359"/>
        <v>0</v>
      </c>
      <c r="Y450" s="376">
        <f t="shared" si="359"/>
        <v>0</v>
      </c>
      <c r="Z450" s="376">
        <f t="shared" si="359"/>
        <v>0</v>
      </c>
      <c r="AA450" s="376">
        <f t="shared" si="359"/>
        <v>0</v>
      </c>
      <c r="AB450" s="376">
        <f t="shared" si="359"/>
        <v>0</v>
      </c>
      <c r="AC450" s="376">
        <f t="shared" si="359"/>
        <v>0</v>
      </c>
      <c r="AD450" s="376">
        <f t="shared" si="344"/>
        <v>0</v>
      </c>
      <c r="AE450" s="376">
        <f>+AE451</f>
        <v>0</v>
      </c>
      <c r="AF450" s="376">
        <f>+AF451</f>
        <v>0</v>
      </c>
      <c r="AG450" s="376">
        <f t="shared" si="345"/>
        <v>0</v>
      </c>
      <c r="AH450" s="376">
        <f>+AH451</f>
        <v>0</v>
      </c>
      <c r="AI450" s="376">
        <f>+AI451</f>
        <v>0</v>
      </c>
      <c r="AJ450" s="376">
        <f t="shared" si="346"/>
        <v>0</v>
      </c>
      <c r="AK450" s="376">
        <f>+AK451</f>
        <v>0</v>
      </c>
      <c r="AL450" s="376">
        <f>+AL451</f>
        <v>0</v>
      </c>
      <c r="AM450" s="376">
        <f t="shared" si="347"/>
        <v>0</v>
      </c>
      <c r="AN450" s="376">
        <f>+AN451</f>
        <v>0</v>
      </c>
      <c r="AO450" s="376">
        <f>+AO451</f>
        <v>0</v>
      </c>
      <c r="AP450" s="376">
        <f t="shared" si="348"/>
        <v>0</v>
      </c>
      <c r="AQ450" s="376">
        <f>+AQ451</f>
        <v>0</v>
      </c>
      <c r="AR450" s="376">
        <f>+AR451</f>
        <v>0</v>
      </c>
      <c r="AS450" s="376">
        <f t="shared" si="349"/>
        <v>0</v>
      </c>
      <c r="AT450" s="376"/>
      <c r="AU450" s="376"/>
      <c r="AV450" s="376"/>
      <c r="AW450" s="376"/>
      <c r="AX450" s="376"/>
      <c r="AY450" s="376"/>
      <c r="AZ450" s="376"/>
      <c r="BA450" s="376"/>
    </row>
    <row r="451" spans="1:53" ht="24.75" hidden="1">
      <c r="A451" s="255"/>
      <c r="B451" s="73" t="str">
        <f t="shared" si="322"/>
        <v>13650005300531</v>
      </c>
      <c r="C451" s="404">
        <v>2023</v>
      </c>
      <c r="D451" s="404">
        <v>20</v>
      </c>
      <c r="E451" s="404">
        <v>1</v>
      </c>
      <c r="F451" s="404">
        <v>3</v>
      </c>
      <c r="G451" s="404">
        <v>6</v>
      </c>
      <c r="H451" s="404">
        <v>5000</v>
      </c>
      <c r="I451" s="404">
        <v>5300</v>
      </c>
      <c r="J451" s="404">
        <v>531</v>
      </c>
      <c r="K451" s="404"/>
      <c r="L451" s="404"/>
      <c r="M451" s="381" t="s">
        <v>347</v>
      </c>
      <c r="N451" s="382">
        <f>SUM(N452:N591)</f>
        <v>0</v>
      </c>
      <c r="O451" s="382">
        <f>SUM(O452:O591)</f>
        <v>0</v>
      </c>
      <c r="P451" s="382">
        <f t="shared" si="313"/>
        <v>0</v>
      </c>
      <c r="Q451" s="383"/>
      <c r="R451" s="383"/>
      <c r="S451" s="383"/>
      <c r="T451" s="382">
        <f>SUM(T452:T591)</f>
        <v>0</v>
      </c>
      <c r="U451" s="382">
        <f t="shared" ref="U451:AC451" si="360">SUM(U452:U591)</f>
        <v>0</v>
      </c>
      <c r="V451" s="382">
        <f t="shared" si="360"/>
        <v>0</v>
      </c>
      <c r="W451" s="382">
        <f t="shared" si="360"/>
        <v>0</v>
      </c>
      <c r="X451" s="382">
        <f t="shared" si="360"/>
        <v>0</v>
      </c>
      <c r="Y451" s="382">
        <f t="shared" si="360"/>
        <v>0</v>
      </c>
      <c r="Z451" s="382">
        <f t="shared" si="360"/>
        <v>0</v>
      </c>
      <c r="AA451" s="382">
        <f t="shared" si="360"/>
        <v>0</v>
      </c>
      <c r="AB451" s="382">
        <f t="shared" si="360"/>
        <v>0</v>
      </c>
      <c r="AC451" s="382">
        <f t="shared" si="360"/>
        <v>0</v>
      </c>
      <c r="AD451" s="382">
        <f t="shared" si="344"/>
        <v>0</v>
      </c>
      <c r="AE451" s="382">
        <f>SUM(AE452:AE591)</f>
        <v>0</v>
      </c>
      <c r="AF451" s="382">
        <f>SUM(AF452:AF591)</f>
        <v>0</v>
      </c>
      <c r="AG451" s="382">
        <f t="shared" si="345"/>
        <v>0</v>
      </c>
      <c r="AH451" s="382">
        <f>SUM(AH452:AH591)</f>
        <v>0</v>
      </c>
      <c r="AI451" s="382">
        <f>SUM(AI452:AI591)</f>
        <v>0</v>
      </c>
      <c r="AJ451" s="382">
        <f t="shared" si="346"/>
        <v>0</v>
      </c>
      <c r="AK451" s="382">
        <f>SUM(AK452:AK591)</f>
        <v>0</v>
      </c>
      <c r="AL451" s="382">
        <f>SUM(AL452:AL591)</f>
        <v>0</v>
      </c>
      <c r="AM451" s="382">
        <f t="shared" si="347"/>
        <v>0</v>
      </c>
      <c r="AN451" s="382">
        <f>SUM(AN452:AN591)</f>
        <v>0</v>
      </c>
      <c r="AO451" s="382">
        <f>SUM(AO452:AO591)</f>
        <v>0</v>
      </c>
      <c r="AP451" s="382">
        <f t="shared" si="348"/>
        <v>0</v>
      </c>
      <c r="AQ451" s="382">
        <f>SUM(AQ452:AQ591)</f>
        <v>0</v>
      </c>
      <c r="AR451" s="382">
        <f>SUM(AR452:AR591)</f>
        <v>0</v>
      </c>
      <c r="AS451" s="382">
        <f t="shared" si="349"/>
        <v>0</v>
      </c>
      <c r="AT451" s="382"/>
      <c r="AU451" s="382"/>
      <c r="AV451" s="382"/>
      <c r="AW451" s="382"/>
      <c r="AX451" s="382"/>
      <c r="AY451" s="382"/>
      <c r="AZ451" s="382"/>
      <c r="BA451" s="382"/>
    </row>
    <row r="452" spans="1:53" ht="24.75" hidden="1">
      <c r="A452" s="255"/>
      <c r="B452" s="73" t="str">
        <f t="shared" si="322"/>
        <v>136500053005311</v>
      </c>
      <c r="C452" s="424">
        <v>2023</v>
      </c>
      <c r="D452" s="385">
        <v>20</v>
      </c>
      <c r="E452" s="37">
        <v>1</v>
      </c>
      <c r="F452" s="37">
        <v>3</v>
      </c>
      <c r="G452" s="37">
        <v>6</v>
      </c>
      <c r="H452" s="37">
        <v>5000</v>
      </c>
      <c r="I452" s="37">
        <v>5300</v>
      </c>
      <c r="J452" s="37">
        <v>531</v>
      </c>
      <c r="K452" s="407">
        <v>1</v>
      </c>
      <c r="L452" s="407"/>
      <c r="M452" s="387" t="s">
        <v>348</v>
      </c>
      <c r="N452" s="388">
        <f>IFERROR(VLOOKUP($B452,[5]OAX!$B$51:$S$1085,13,0),0)</f>
        <v>0</v>
      </c>
      <c r="O452" s="388">
        <f>IFERROR(VLOOKUP($B452,[5]OAX!$B$51:$S$1085,14,0),0)</f>
        <v>0</v>
      </c>
      <c r="P452" s="388">
        <f t="shared" si="313"/>
        <v>0</v>
      </c>
      <c r="Q452" s="389" t="s">
        <v>59</v>
      </c>
      <c r="R452" s="390">
        <f>IFERROR(VLOOKUP($B452,[5]OAX!$B$51:$S$1085,17,0),0)</f>
        <v>0</v>
      </c>
      <c r="S452" s="390">
        <f>IFERROR(VLOOKUP($B452,[5]OAX!$B$51:$S$1085,18,0),0)</f>
        <v>0</v>
      </c>
      <c r="T452" s="388">
        <v>0</v>
      </c>
      <c r="U452" s="388">
        <v>0</v>
      </c>
      <c r="V452" s="388">
        <v>0</v>
      </c>
      <c r="W452" s="388">
        <v>0</v>
      </c>
      <c r="X452" s="388">
        <v>0</v>
      </c>
      <c r="Y452" s="388">
        <v>0</v>
      </c>
      <c r="Z452" s="388">
        <v>0</v>
      </c>
      <c r="AA452" s="388">
        <v>0</v>
      </c>
      <c r="AB452" s="388">
        <f t="shared" ref="AB452:AC483" si="361">N452+T452-X452</f>
        <v>0</v>
      </c>
      <c r="AC452" s="388">
        <f t="shared" si="361"/>
        <v>0</v>
      </c>
      <c r="AD452" s="388">
        <f t="shared" si="344"/>
        <v>0</v>
      </c>
      <c r="AE452" s="388">
        <v>0</v>
      </c>
      <c r="AF452" s="388">
        <v>0</v>
      </c>
      <c r="AG452" s="388">
        <f t="shared" si="345"/>
        <v>0</v>
      </c>
      <c r="AH452" s="388">
        <v>0</v>
      </c>
      <c r="AI452" s="388">
        <v>0</v>
      </c>
      <c r="AJ452" s="388">
        <f t="shared" si="346"/>
        <v>0</v>
      </c>
      <c r="AK452" s="388">
        <v>0</v>
      </c>
      <c r="AL452" s="388">
        <v>0</v>
      </c>
      <c r="AM452" s="388">
        <f t="shared" si="347"/>
        <v>0</v>
      </c>
      <c r="AN452" s="388">
        <v>0</v>
      </c>
      <c r="AO452" s="388">
        <v>0</v>
      </c>
      <c r="AP452" s="388">
        <f t="shared" si="348"/>
        <v>0</v>
      </c>
      <c r="AQ452" s="388">
        <f t="shared" ref="AQ452:AR483" si="362">AB452-AE452--AH452-AK452-AN452</f>
        <v>0</v>
      </c>
      <c r="AR452" s="388">
        <f t="shared" si="362"/>
        <v>0</v>
      </c>
      <c r="AS452" s="388">
        <f t="shared" si="349"/>
        <v>0</v>
      </c>
      <c r="AT452" s="388">
        <f t="shared" ref="AT452:AU483" si="363">R452+V452-Z452</f>
        <v>0</v>
      </c>
      <c r="AU452" s="388">
        <f t="shared" si="363"/>
        <v>0</v>
      </c>
      <c r="AV452" s="388">
        <v>0</v>
      </c>
      <c r="AW452" s="388">
        <v>0</v>
      </c>
      <c r="AX452" s="388">
        <v>0</v>
      </c>
      <c r="AY452" s="388">
        <v>0</v>
      </c>
      <c r="AZ452" s="388">
        <f t="shared" si="353"/>
        <v>0</v>
      </c>
      <c r="BA452" s="388">
        <f t="shared" si="353"/>
        <v>0</v>
      </c>
    </row>
    <row r="453" spans="1:53" ht="24.75" hidden="1">
      <c r="A453" s="255"/>
      <c r="B453" s="73" t="str">
        <f t="shared" si="322"/>
        <v>136500053005312</v>
      </c>
      <c r="C453" s="424">
        <v>2023</v>
      </c>
      <c r="D453" s="385">
        <v>20</v>
      </c>
      <c r="E453" s="37">
        <v>1</v>
      </c>
      <c r="F453" s="37">
        <v>3</v>
      </c>
      <c r="G453" s="37">
        <v>6</v>
      </c>
      <c r="H453" s="37">
        <v>5000</v>
      </c>
      <c r="I453" s="37">
        <v>5300</v>
      </c>
      <c r="J453" s="37">
        <v>531</v>
      </c>
      <c r="K453" s="407">
        <v>2</v>
      </c>
      <c r="L453" s="407"/>
      <c r="M453" s="387" t="s">
        <v>349</v>
      </c>
      <c r="N453" s="388">
        <f>IFERROR(VLOOKUP($B453,[5]OAX!$B$51:$S$1085,13,0),0)</f>
        <v>0</v>
      </c>
      <c r="O453" s="388">
        <f>IFERROR(VLOOKUP($B453,[5]OAX!$B$51:$S$1085,14,0),0)</f>
        <v>0</v>
      </c>
      <c r="P453" s="388">
        <f t="shared" si="313"/>
        <v>0</v>
      </c>
      <c r="Q453" s="389" t="s">
        <v>59</v>
      </c>
      <c r="R453" s="390">
        <f>IFERROR(VLOOKUP($B453,[5]OAX!$B$51:$S$1085,17,0),0)</f>
        <v>0</v>
      </c>
      <c r="S453" s="390">
        <f>IFERROR(VLOOKUP($B453,[5]OAX!$B$51:$S$1085,18,0),0)</f>
        <v>0</v>
      </c>
      <c r="T453" s="388">
        <v>0</v>
      </c>
      <c r="U453" s="388">
        <v>0</v>
      </c>
      <c r="V453" s="388">
        <v>0</v>
      </c>
      <c r="W453" s="388">
        <v>0</v>
      </c>
      <c r="X453" s="388">
        <v>0</v>
      </c>
      <c r="Y453" s="388">
        <v>0</v>
      </c>
      <c r="Z453" s="388">
        <v>0</v>
      </c>
      <c r="AA453" s="388">
        <v>0</v>
      </c>
      <c r="AB453" s="388">
        <f t="shared" si="361"/>
        <v>0</v>
      </c>
      <c r="AC453" s="388">
        <f t="shared" si="361"/>
        <v>0</v>
      </c>
      <c r="AD453" s="388">
        <f t="shared" si="344"/>
        <v>0</v>
      </c>
      <c r="AE453" s="388">
        <v>0</v>
      </c>
      <c r="AF453" s="388">
        <v>0</v>
      </c>
      <c r="AG453" s="388">
        <f t="shared" si="345"/>
        <v>0</v>
      </c>
      <c r="AH453" s="388">
        <v>0</v>
      </c>
      <c r="AI453" s="388">
        <v>0</v>
      </c>
      <c r="AJ453" s="388">
        <f t="shared" si="346"/>
        <v>0</v>
      </c>
      <c r="AK453" s="388">
        <v>0</v>
      </c>
      <c r="AL453" s="388">
        <v>0</v>
      </c>
      <c r="AM453" s="388">
        <f t="shared" si="347"/>
        <v>0</v>
      </c>
      <c r="AN453" s="388">
        <v>0</v>
      </c>
      <c r="AO453" s="388">
        <v>0</v>
      </c>
      <c r="AP453" s="388">
        <f t="shared" si="348"/>
        <v>0</v>
      </c>
      <c r="AQ453" s="388">
        <f t="shared" si="362"/>
        <v>0</v>
      </c>
      <c r="AR453" s="388">
        <f t="shared" si="362"/>
        <v>0</v>
      </c>
      <c r="AS453" s="388">
        <f t="shared" si="349"/>
        <v>0</v>
      </c>
      <c r="AT453" s="388">
        <f t="shared" si="363"/>
        <v>0</v>
      </c>
      <c r="AU453" s="388">
        <f t="shared" si="363"/>
        <v>0</v>
      </c>
      <c r="AV453" s="388">
        <v>0</v>
      </c>
      <c r="AW453" s="388">
        <v>0</v>
      </c>
      <c r="AX453" s="388">
        <v>0</v>
      </c>
      <c r="AY453" s="388">
        <v>0</v>
      </c>
      <c r="AZ453" s="388">
        <f t="shared" si="353"/>
        <v>0</v>
      </c>
      <c r="BA453" s="388">
        <f t="shared" si="353"/>
        <v>0</v>
      </c>
    </row>
    <row r="454" spans="1:53" ht="24.75" hidden="1">
      <c r="A454" s="255"/>
      <c r="B454" s="73" t="str">
        <f t="shared" si="322"/>
        <v>136500053005313</v>
      </c>
      <c r="C454" s="424">
        <v>2023</v>
      </c>
      <c r="D454" s="385">
        <v>20</v>
      </c>
      <c r="E454" s="37">
        <v>1</v>
      </c>
      <c r="F454" s="37">
        <v>3</v>
      </c>
      <c r="G454" s="37">
        <v>6</v>
      </c>
      <c r="H454" s="37">
        <v>5000</v>
      </c>
      <c r="I454" s="37">
        <v>5300</v>
      </c>
      <c r="J454" s="37">
        <v>531</v>
      </c>
      <c r="K454" s="407">
        <v>3</v>
      </c>
      <c r="L454" s="407"/>
      <c r="M454" s="387" t="s">
        <v>350</v>
      </c>
      <c r="N454" s="388">
        <f>IFERROR(VLOOKUP($B454,[5]OAX!$B$51:$S$1085,13,0),0)</f>
        <v>0</v>
      </c>
      <c r="O454" s="388">
        <f>IFERROR(VLOOKUP($B454,[5]OAX!$B$51:$S$1085,14,0),0)</f>
        <v>0</v>
      </c>
      <c r="P454" s="388">
        <f t="shared" si="313"/>
        <v>0</v>
      </c>
      <c r="Q454" s="389" t="s">
        <v>59</v>
      </c>
      <c r="R454" s="390">
        <f>IFERROR(VLOOKUP($B454,[5]OAX!$B$51:$S$1085,17,0),0)</f>
        <v>0</v>
      </c>
      <c r="S454" s="390">
        <f>IFERROR(VLOOKUP($B454,[5]OAX!$B$51:$S$1085,18,0),0)</f>
        <v>0</v>
      </c>
      <c r="T454" s="388">
        <v>0</v>
      </c>
      <c r="U454" s="388">
        <v>0</v>
      </c>
      <c r="V454" s="388">
        <v>0</v>
      </c>
      <c r="W454" s="388">
        <v>0</v>
      </c>
      <c r="X454" s="388">
        <v>0</v>
      </c>
      <c r="Y454" s="388">
        <v>0</v>
      </c>
      <c r="Z454" s="388">
        <v>0</v>
      </c>
      <c r="AA454" s="388">
        <v>0</v>
      </c>
      <c r="AB454" s="388">
        <f t="shared" si="361"/>
        <v>0</v>
      </c>
      <c r="AC454" s="388">
        <f t="shared" si="361"/>
        <v>0</v>
      </c>
      <c r="AD454" s="388">
        <f t="shared" si="344"/>
        <v>0</v>
      </c>
      <c r="AE454" s="388">
        <v>0</v>
      </c>
      <c r="AF454" s="388">
        <v>0</v>
      </c>
      <c r="AG454" s="388">
        <f t="shared" si="345"/>
        <v>0</v>
      </c>
      <c r="AH454" s="388">
        <v>0</v>
      </c>
      <c r="AI454" s="388">
        <v>0</v>
      </c>
      <c r="AJ454" s="388">
        <f t="shared" si="346"/>
        <v>0</v>
      </c>
      <c r="AK454" s="388">
        <v>0</v>
      </c>
      <c r="AL454" s="388">
        <v>0</v>
      </c>
      <c r="AM454" s="388">
        <f t="shared" si="347"/>
        <v>0</v>
      </c>
      <c r="AN454" s="388">
        <v>0</v>
      </c>
      <c r="AO454" s="388">
        <v>0</v>
      </c>
      <c r="AP454" s="388">
        <f t="shared" si="348"/>
        <v>0</v>
      </c>
      <c r="AQ454" s="388">
        <f t="shared" si="362"/>
        <v>0</v>
      </c>
      <c r="AR454" s="388">
        <f t="shared" si="362"/>
        <v>0</v>
      </c>
      <c r="AS454" s="388">
        <f t="shared" si="349"/>
        <v>0</v>
      </c>
      <c r="AT454" s="388">
        <f t="shared" si="363"/>
        <v>0</v>
      </c>
      <c r="AU454" s="388">
        <f t="shared" si="363"/>
        <v>0</v>
      </c>
      <c r="AV454" s="388">
        <v>0</v>
      </c>
      <c r="AW454" s="388">
        <v>0</v>
      </c>
      <c r="AX454" s="388">
        <v>0</v>
      </c>
      <c r="AY454" s="388">
        <v>0</v>
      </c>
      <c r="AZ454" s="388">
        <f t="shared" si="353"/>
        <v>0</v>
      </c>
      <c r="BA454" s="388">
        <f t="shared" si="353"/>
        <v>0</v>
      </c>
    </row>
    <row r="455" spans="1:53" ht="24.75" hidden="1">
      <c r="A455" s="255"/>
      <c r="B455" s="73" t="str">
        <f t="shared" si="322"/>
        <v>136500053005314</v>
      </c>
      <c r="C455" s="424">
        <v>2023</v>
      </c>
      <c r="D455" s="385">
        <v>20</v>
      </c>
      <c r="E455" s="37">
        <v>1</v>
      </c>
      <c r="F455" s="37">
        <v>3</v>
      </c>
      <c r="G455" s="37">
        <v>6</v>
      </c>
      <c r="H455" s="37">
        <v>5000</v>
      </c>
      <c r="I455" s="37">
        <v>5300</v>
      </c>
      <c r="J455" s="37">
        <v>531</v>
      </c>
      <c r="K455" s="407">
        <v>4</v>
      </c>
      <c r="L455" s="407"/>
      <c r="M455" s="387" t="s">
        <v>351</v>
      </c>
      <c r="N455" s="388">
        <f>IFERROR(VLOOKUP($B455,[5]OAX!$B$51:$S$1085,13,0),0)</f>
        <v>0</v>
      </c>
      <c r="O455" s="388">
        <f>IFERROR(VLOOKUP($B455,[5]OAX!$B$51:$S$1085,14,0),0)</f>
        <v>0</v>
      </c>
      <c r="P455" s="388">
        <f t="shared" si="313"/>
        <v>0</v>
      </c>
      <c r="Q455" s="389" t="s">
        <v>59</v>
      </c>
      <c r="R455" s="390">
        <f>IFERROR(VLOOKUP($B455,[5]OAX!$B$51:$S$1085,17,0),0)</f>
        <v>0</v>
      </c>
      <c r="S455" s="390">
        <f>IFERROR(VLOOKUP($B455,[5]OAX!$B$51:$S$1085,18,0),0)</f>
        <v>0</v>
      </c>
      <c r="T455" s="388">
        <v>0</v>
      </c>
      <c r="U455" s="388">
        <v>0</v>
      </c>
      <c r="V455" s="388">
        <v>0</v>
      </c>
      <c r="W455" s="388">
        <v>0</v>
      </c>
      <c r="X455" s="388">
        <v>0</v>
      </c>
      <c r="Y455" s="388">
        <v>0</v>
      </c>
      <c r="Z455" s="388">
        <v>0</v>
      </c>
      <c r="AA455" s="388">
        <v>0</v>
      </c>
      <c r="AB455" s="388">
        <f t="shared" si="361"/>
        <v>0</v>
      </c>
      <c r="AC455" s="388">
        <f t="shared" si="361"/>
        <v>0</v>
      </c>
      <c r="AD455" s="388">
        <f t="shared" si="344"/>
        <v>0</v>
      </c>
      <c r="AE455" s="388">
        <v>0</v>
      </c>
      <c r="AF455" s="388">
        <v>0</v>
      </c>
      <c r="AG455" s="388">
        <f t="shared" si="345"/>
        <v>0</v>
      </c>
      <c r="AH455" s="388">
        <v>0</v>
      </c>
      <c r="AI455" s="388">
        <v>0</v>
      </c>
      <c r="AJ455" s="388">
        <f t="shared" si="346"/>
        <v>0</v>
      </c>
      <c r="AK455" s="388">
        <v>0</v>
      </c>
      <c r="AL455" s="388">
        <v>0</v>
      </c>
      <c r="AM455" s="388">
        <f t="shared" si="347"/>
        <v>0</v>
      </c>
      <c r="AN455" s="388">
        <v>0</v>
      </c>
      <c r="AO455" s="388">
        <v>0</v>
      </c>
      <c r="AP455" s="388">
        <f t="shared" si="348"/>
        <v>0</v>
      </c>
      <c r="AQ455" s="388">
        <f t="shared" si="362"/>
        <v>0</v>
      </c>
      <c r="AR455" s="388">
        <f t="shared" si="362"/>
        <v>0</v>
      </c>
      <c r="AS455" s="388">
        <f t="shared" si="349"/>
        <v>0</v>
      </c>
      <c r="AT455" s="388">
        <f t="shared" si="363"/>
        <v>0</v>
      </c>
      <c r="AU455" s="388">
        <f t="shared" si="363"/>
        <v>0</v>
      </c>
      <c r="AV455" s="388">
        <v>0</v>
      </c>
      <c r="AW455" s="388">
        <v>0</v>
      </c>
      <c r="AX455" s="388">
        <v>0</v>
      </c>
      <c r="AY455" s="388">
        <v>0</v>
      </c>
      <c r="AZ455" s="388">
        <f t="shared" si="353"/>
        <v>0</v>
      </c>
      <c r="BA455" s="388">
        <f t="shared" si="353"/>
        <v>0</v>
      </c>
    </row>
    <row r="456" spans="1:53" ht="24.75" hidden="1">
      <c r="A456" s="255"/>
      <c r="B456" s="73" t="str">
        <f t="shared" si="322"/>
        <v>136500053005315</v>
      </c>
      <c r="C456" s="424">
        <v>2023</v>
      </c>
      <c r="D456" s="385">
        <v>20</v>
      </c>
      <c r="E456" s="37">
        <v>1</v>
      </c>
      <c r="F456" s="37">
        <v>3</v>
      </c>
      <c r="G456" s="37">
        <v>6</v>
      </c>
      <c r="H456" s="37">
        <v>5000</v>
      </c>
      <c r="I456" s="37">
        <v>5300</v>
      </c>
      <c r="J456" s="37">
        <v>531</v>
      </c>
      <c r="K456" s="407">
        <v>5</v>
      </c>
      <c r="L456" s="407"/>
      <c r="M456" s="387" t="s">
        <v>352</v>
      </c>
      <c r="N456" s="388">
        <f>IFERROR(VLOOKUP($B456,[5]OAX!$B$51:$S$1085,13,0),0)</f>
        <v>0</v>
      </c>
      <c r="O456" s="388">
        <f>IFERROR(VLOOKUP($B456,[5]OAX!$B$51:$S$1085,14,0),0)</f>
        <v>0</v>
      </c>
      <c r="P456" s="388">
        <f t="shared" si="313"/>
        <v>0</v>
      </c>
      <c r="Q456" s="389" t="s">
        <v>59</v>
      </c>
      <c r="R456" s="390">
        <f>IFERROR(VLOOKUP($B456,[5]OAX!$B$51:$S$1085,17,0),0)</f>
        <v>0</v>
      </c>
      <c r="S456" s="390">
        <f>IFERROR(VLOOKUP($B456,[5]OAX!$B$51:$S$1085,18,0),0)</f>
        <v>0</v>
      </c>
      <c r="T456" s="388">
        <v>0</v>
      </c>
      <c r="U456" s="388">
        <v>0</v>
      </c>
      <c r="V456" s="388">
        <v>0</v>
      </c>
      <c r="W456" s="388">
        <v>0</v>
      </c>
      <c r="X456" s="388">
        <v>0</v>
      </c>
      <c r="Y456" s="388">
        <v>0</v>
      </c>
      <c r="Z456" s="388">
        <v>0</v>
      </c>
      <c r="AA456" s="388">
        <v>0</v>
      </c>
      <c r="AB456" s="388">
        <f t="shared" si="361"/>
        <v>0</v>
      </c>
      <c r="AC456" s="388">
        <f t="shared" si="361"/>
        <v>0</v>
      </c>
      <c r="AD456" s="388">
        <f t="shared" si="344"/>
        <v>0</v>
      </c>
      <c r="AE456" s="388">
        <v>0</v>
      </c>
      <c r="AF456" s="388">
        <v>0</v>
      </c>
      <c r="AG456" s="388">
        <f t="shared" si="345"/>
        <v>0</v>
      </c>
      <c r="AH456" s="388">
        <v>0</v>
      </c>
      <c r="AI456" s="388">
        <v>0</v>
      </c>
      <c r="AJ456" s="388">
        <f t="shared" si="346"/>
        <v>0</v>
      </c>
      <c r="AK456" s="388">
        <v>0</v>
      </c>
      <c r="AL456" s="388">
        <v>0</v>
      </c>
      <c r="AM456" s="388">
        <f t="shared" si="347"/>
        <v>0</v>
      </c>
      <c r="AN456" s="388">
        <v>0</v>
      </c>
      <c r="AO456" s="388">
        <v>0</v>
      </c>
      <c r="AP456" s="388">
        <f t="shared" si="348"/>
        <v>0</v>
      </c>
      <c r="AQ456" s="388">
        <f t="shared" si="362"/>
        <v>0</v>
      </c>
      <c r="AR456" s="388">
        <f t="shared" si="362"/>
        <v>0</v>
      </c>
      <c r="AS456" s="388">
        <f t="shared" si="349"/>
        <v>0</v>
      </c>
      <c r="AT456" s="388">
        <f t="shared" si="363"/>
        <v>0</v>
      </c>
      <c r="AU456" s="388">
        <f t="shared" si="363"/>
        <v>0</v>
      </c>
      <c r="AV456" s="388">
        <v>0</v>
      </c>
      <c r="AW456" s="388">
        <v>0</v>
      </c>
      <c r="AX456" s="388">
        <v>0</v>
      </c>
      <c r="AY456" s="388">
        <v>0</v>
      </c>
      <c r="AZ456" s="388">
        <f t="shared" si="353"/>
        <v>0</v>
      </c>
      <c r="BA456" s="388">
        <f t="shared" si="353"/>
        <v>0</v>
      </c>
    </row>
    <row r="457" spans="1:53" ht="46.5" hidden="1">
      <c r="A457" s="255"/>
      <c r="B457" s="73" t="str">
        <f t="shared" si="322"/>
        <v>136500053005316</v>
      </c>
      <c r="C457" s="424">
        <v>2023</v>
      </c>
      <c r="D457" s="385">
        <v>20</v>
      </c>
      <c r="E457" s="37">
        <v>1</v>
      </c>
      <c r="F457" s="37">
        <v>3</v>
      </c>
      <c r="G457" s="37">
        <v>6</v>
      </c>
      <c r="H457" s="37">
        <v>5000</v>
      </c>
      <c r="I457" s="37">
        <v>5300</v>
      </c>
      <c r="J457" s="37">
        <v>531</v>
      </c>
      <c r="K457" s="407">
        <v>6</v>
      </c>
      <c r="L457" s="407"/>
      <c r="M457" s="387" t="s">
        <v>353</v>
      </c>
      <c r="N457" s="388">
        <f>IFERROR(VLOOKUP($B457,[5]OAX!$B$51:$S$1085,13,0),0)</f>
        <v>0</v>
      </c>
      <c r="O457" s="388">
        <f>IFERROR(VLOOKUP($B457,[5]OAX!$B$51:$S$1085,14,0),0)</f>
        <v>0</v>
      </c>
      <c r="P457" s="388">
        <f t="shared" si="313"/>
        <v>0</v>
      </c>
      <c r="Q457" s="389" t="s">
        <v>59</v>
      </c>
      <c r="R457" s="390">
        <f>IFERROR(VLOOKUP($B457,[5]OAX!$B$51:$S$1085,17,0),0)</f>
        <v>0</v>
      </c>
      <c r="S457" s="390">
        <f>IFERROR(VLOOKUP($B457,[5]OAX!$B$51:$S$1085,18,0),0)</f>
        <v>0</v>
      </c>
      <c r="T457" s="388">
        <v>0</v>
      </c>
      <c r="U457" s="388">
        <v>0</v>
      </c>
      <c r="V457" s="388">
        <v>0</v>
      </c>
      <c r="W457" s="388">
        <v>0</v>
      </c>
      <c r="X457" s="388">
        <v>0</v>
      </c>
      <c r="Y457" s="388">
        <v>0</v>
      </c>
      <c r="Z457" s="388">
        <v>0</v>
      </c>
      <c r="AA457" s="388">
        <v>0</v>
      </c>
      <c r="AB457" s="388">
        <f t="shared" si="361"/>
        <v>0</v>
      </c>
      <c r="AC457" s="388">
        <f t="shared" si="361"/>
        <v>0</v>
      </c>
      <c r="AD457" s="388">
        <f t="shared" si="344"/>
        <v>0</v>
      </c>
      <c r="AE457" s="388">
        <v>0</v>
      </c>
      <c r="AF457" s="388">
        <v>0</v>
      </c>
      <c r="AG457" s="388">
        <f t="shared" si="345"/>
        <v>0</v>
      </c>
      <c r="AH457" s="388">
        <v>0</v>
      </c>
      <c r="AI457" s="388">
        <v>0</v>
      </c>
      <c r="AJ457" s="388">
        <f t="shared" si="346"/>
        <v>0</v>
      </c>
      <c r="AK457" s="388">
        <v>0</v>
      </c>
      <c r="AL457" s="388">
        <v>0</v>
      </c>
      <c r="AM457" s="388">
        <f t="shared" si="347"/>
        <v>0</v>
      </c>
      <c r="AN457" s="388">
        <v>0</v>
      </c>
      <c r="AO457" s="388">
        <v>0</v>
      </c>
      <c r="AP457" s="388">
        <f t="shared" si="348"/>
        <v>0</v>
      </c>
      <c r="AQ457" s="388">
        <f t="shared" si="362"/>
        <v>0</v>
      </c>
      <c r="AR457" s="388">
        <f t="shared" si="362"/>
        <v>0</v>
      </c>
      <c r="AS457" s="388">
        <f t="shared" si="349"/>
        <v>0</v>
      </c>
      <c r="AT457" s="388">
        <f t="shared" si="363"/>
        <v>0</v>
      </c>
      <c r="AU457" s="388">
        <f t="shared" si="363"/>
        <v>0</v>
      </c>
      <c r="AV457" s="388">
        <v>0</v>
      </c>
      <c r="AW457" s="388">
        <v>0</v>
      </c>
      <c r="AX457" s="388">
        <v>0</v>
      </c>
      <c r="AY457" s="388">
        <v>0</v>
      </c>
      <c r="AZ457" s="388">
        <f t="shared" si="353"/>
        <v>0</v>
      </c>
      <c r="BA457" s="388">
        <f t="shared" si="353"/>
        <v>0</v>
      </c>
    </row>
    <row r="458" spans="1:53" ht="24.75" hidden="1">
      <c r="A458" s="255"/>
      <c r="B458" s="73" t="str">
        <f t="shared" si="322"/>
        <v>136500053005317</v>
      </c>
      <c r="C458" s="424">
        <v>2023</v>
      </c>
      <c r="D458" s="385">
        <v>20</v>
      </c>
      <c r="E458" s="37">
        <v>1</v>
      </c>
      <c r="F458" s="37">
        <v>3</v>
      </c>
      <c r="G458" s="37">
        <v>6</v>
      </c>
      <c r="H458" s="37">
        <v>5000</v>
      </c>
      <c r="I458" s="37">
        <v>5300</v>
      </c>
      <c r="J458" s="37">
        <v>531</v>
      </c>
      <c r="K458" s="407">
        <v>7</v>
      </c>
      <c r="L458" s="407"/>
      <c r="M458" s="387" t="s">
        <v>354</v>
      </c>
      <c r="N458" s="388">
        <f>IFERROR(VLOOKUP($B458,[5]OAX!$B$51:$S$1085,13,0),0)</f>
        <v>0</v>
      </c>
      <c r="O458" s="388">
        <f>IFERROR(VLOOKUP($B458,[5]OAX!$B$51:$S$1085,14,0),0)</f>
        <v>0</v>
      </c>
      <c r="P458" s="388">
        <f t="shared" ref="P458:P521" si="364">+O458+N458</f>
        <v>0</v>
      </c>
      <c r="Q458" s="389" t="s">
        <v>59</v>
      </c>
      <c r="R458" s="390">
        <f>IFERROR(VLOOKUP($B458,[5]OAX!$B$51:$S$1085,17,0),0)</f>
        <v>0</v>
      </c>
      <c r="S458" s="390">
        <f>IFERROR(VLOOKUP($B458,[5]OAX!$B$51:$S$1085,18,0),0)</f>
        <v>0</v>
      </c>
      <c r="T458" s="388">
        <v>0</v>
      </c>
      <c r="U458" s="388">
        <v>0</v>
      </c>
      <c r="V458" s="388">
        <v>0</v>
      </c>
      <c r="W458" s="388">
        <v>0</v>
      </c>
      <c r="X458" s="388">
        <v>0</v>
      </c>
      <c r="Y458" s="388">
        <v>0</v>
      </c>
      <c r="Z458" s="388">
        <v>0</v>
      </c>
      <c r="AA458" s="388">
        <v>0</v>
      </c>
      <c r="AB458" s="388">
        <f t="shared" si="361"/>
        <v>0</v>
      </c>
      <c r="AC458" s="388">
        <f t="shared" si="361"/>
        <v>0</v>
      </c>
      <c r="AD458" s="388">
        <f t="shared" si="344"/>
        <v>0</v>
      </c>
      <c r="AE458" s="388">
        <v>0</v>
      </c>
      <c r="AF458" s="388">
        <v>0</v>
      </c>
      <c r="AG458" s="388">
        <f t="shared" si="345"/>
        <v>0</v>
      </c>
      <c r="AH458" s="388">
        <v>0</v>
      </c>
      <c r="AI458" s="388">
        <v>0</v>
      </c>
      <c r="AJ458" s="388">
        <f t="shared" si="346"/>
        <v>0</v>
      </c>
      <c r="AK458" s="388">
        <v>0</v>
      </c>
      <c r="AL458" s="388">
        <v>0</v>
      </c>
      <c r="AM458" s="388">
        <f t="shared" si="347"/>
        <v>0</v>
      </c>
      <c r="AN458" s="388">
        <v>0</v>
      </c>
      <c r="AO458" s="388">
        <v>0</v>
      </c>
      <c r="AP458" s="388">
        <f t="shared" si="348"/>
        <v>0</v>
      </c>
      <c r="AQ458" s="388">
        <f t="shared" si="362"/>
        <v>0</v>
      </c>
      <c r="AR458" s="388">
        <f t="shared" si="362"/>
        <v>0</v>
      </c>
      <c r="AS458" s="388">
        <f t="shared" si="349"/>
        <v>0</v>
      </c>
      <c r="AT458" s="388">
        <f t="shared" si="363"/>
        <v>0</v>
      </c>
      <c r="AU458" s="388">
        <f t="shared" si="363"/>
        <v>0</v>
      </c>
      <c r="AV458" s="388">
        <v>0</v>
      </c>
      <c r="AW458" s="388">
        <v>0</v>
      </c>
      <c r="AX458" s="388">
        <v>0</v>
      </c>
      <c r="AY458" s="388">
        <v>0</v>
      </c>
      <c r="AZ458" s="388">
        <f t="shared" si="353"/>
        <v>0</v>
      </c>
      <c r="BA458" s="388">
        <f t="shared" si="353"/>
        <v>0</v>
      </c>
    </row>
    <row r="459" spans="1:53" ht="24.75" hidden="1">
      <c r="A459" s="255"/>
      <c r="B459" s="73" t="str">
        <f t="shared" si="322"/>
        <v>136500053005318</v>
      </c>
      <c r="C459" s="424">
        <v>2023</v>
      </c>
      <c r="D459" s="385">
        <v>20</v>
      </c>
      <c r="E459" s="37">
        <v>1</v>
      </c>
      <c r="F459" s="37">
        <v>3</v>
      </c>
      <c r="G459" s="37">
        <v>6</v>
      </c>
      <c r="H459" s="37">
        <v>5000</v>
      </c>
      <c r="I459" s="37">
        <v>5300</v>
      </c>
      <c r="J459" s="37">
        <v>531</v>
      </c>
      <c r="K459" s="407">
        <v>8</v>
      </c>
      <c r="L459" s="407"/>
      <c r="M459" s="387" t="s">
        <v>355</v>
      </c>
      <c r="N459" s="388">
        <f>IFERROR(VLOOKUP($B459,[5]OAX!$B$51:$S$1085,13,0),0)</f>
        <v>0</v>
      </c>
      <c r="O459" s="388">
        <f>IFERROR(VLOOKUP($B459,[5]OAX!$B$51:$S$1085,14,0),0)</f>
        <v>0</v>
      </c>
      <c r="P459" s="388">
        <f t="shared" si="364"/>
        <v>0</v>
      </c>
      <c r="Q459" s="389" t="s">
        <v>59</v>
      </c>
      <c r="R459" s="390">
        <f>IFERROR(VLOOKUP($B459,[5]OAX!$B$51:$S$1085,17,0),0)</f>
        <v>0</v>
      </c>
      <c r="S459" s="390">
        <f>IFERROR(VLOOKUP($B459,[5]OAX!$B$51:$S$1085,18,0),0)</f>
        <v>0</v>
      </c>
      <c r="T459" s="388">
        <v>0</v>
      </c>
      <c r="U459" s="388">
        <v>0</v>
      </c>
      <c r="V459" s="388">
        <v>0</v>
      </c>
      <c r="W459" s="388">
        <v>0</v>
      </c>
      <c r="X459" s="388">
        <v>0</v>
      </c>
      <c r="Y459" s="388">
        <v>0</v>
      </c>
      <c r="Z459" s="388">
        <v>0</v>
      </c>
      <c r="AA459" s="388">
        <v>0</v>
      </c>
      <c r="AB459" s="388">
        <f t="shared" si="361"/>
        <v>0</v>
      </c>
      <c r="AC459" s="388">
        <f t="shared" si="361"/>
        <v>0</v>
      </c>
      <c r="AD459" s="388">
        <f t="shared" si="344"/>
        <v>0</v>
      </c>
      <c r="AE459" s="388">
        <v>0</v>
      </c>
      <c r="AF459" s="388">
        <v>0</v>
      </c>
      <c r="AG459" s="388">
        <f t="shared" si="345"/>
        <v>0</v>
      </c>
      <c r="AH459" s="388">
        <v>0</v>
      </c>
      <c r="AI459" s="388">
        <v>0</v>
      </c>
      <c r="AJ459" s="388">
        <f t="shared" si="346"/>
        <v>0</v>
      </c>
      <c r="AK459" s="388">
        <v>0</v>
      </c>
      <c r="AL459" s="388">
        <v>0</v>
      </c>
      <c r="AM459" s="388">
        <f t="shared" si="347"/>
        <v>0</v>
      </c>
      <c r="AN459" s="388">
        <v>0</v>
      </c>
      <c r="AO459" s="388">
        <v>0</v>
      </c>
      <c r="AP459" s="388">
        <f t="shared" si="348"/>
        <v>0</v>
      </c>
      <c r="AQ459" s="388">
        <f t="shared" si="362"/>
        <v>0</v>
      </c>
      <c r="AR459" s="388">
        <f t="shared" si="362"/>
        <v>0</v>
      </c>
      <c r="AS459" s="388">
        <f t="shared" si="349"/>
        <v>0</v>
      </c>
      <c r="AT459" s="388">
        <f t="shared" si="363"/>
        <v>0</v>
      </c>
      <c r="AU459" s="388">
        <f t="shared" si="363"/>
        <v>0</v>
      </c>
      <c r="AV459" s="388">
        <v>0</v>
      </c>
      <c r="AW459" s="388">
        <v>0</v>
      </c>
      <c r="AX459" s="388">
        <v>0</v>
      </c>
      <c r="AY459" s="388">
        <v>0</v>
      </c>
      <c r="AZ459" s="388">
        <f t="shared" si="353"/>
        <v>0</v>
      </c>
      <c r="BA459" s="388">
        <f t="shared" si="353"/>
        <v>0</v>
      </c>
    </row>
    <row r="460" spans="1:53" ht="24.75" hidden="1">
      <c r="A460" s="255"/>
      <c r="B460" s="73" t="str">
        <f t="shared" si="322"/>
        <v>136500053005319</v>
      </c>
      <c r="C460" s="424">
        <v>2023</v>
      </c>
      <c r="D460" s="385">
        <v>20</v>
      </c>
      <c r="E460" s="37">
        <v>1</v>
      </c>
      <c r="F460" s="37">
        <v>3</v>
      </c>
      <c r="G460" s="37">
        <v>6</v>
      </c>
      <c r="H460" s="37">
        <v>5000</v>
      </c>
      <c r="I460" s="37">
        <v>5300</v>
      </c>
      <c r="J460" s="37">
        <v>531</v>
      </c>
      <c r="K460" s="407">
        <v>9</v>
      </c>
      <c r="L460" s="407"/>
      <c r="M460" s="387" t="s">
        <v>356</v>
      </c>
      <c r="N460" s="388">
        <f>IFERROR(VLOOKUP($B460,[5]OAX!$B$51:$S$1085,13,0),0)</f>
        <v>0</v>
      </c>
      <c r="O460" s="388">
        <f>IFERROR(VLOOKUP($B460,[5]OAX!$B$51:$S$1085,14,0),0)</f>
        <v>0</v>
      </c>
      <c r="P460" s="388">
        <f t="shared" si="364"/>
        <v>0</v>
      </c>
      <c r="Q460" s="389" t="s">
        <v>59</v>
      </c>
      <c r="R460" s="390">
        <f>IFERROR(VLOOKUP($B460,[5]OAX!$B$51:$S$1085,17,0),0)</f>
        <v>0</v>
      </c>
      <c r="S460" s="390">
        <f>IFERROR(VLOOKUP($B460,[5]OAX!$B$51:$S$1085,18,0),0)</f>
        <v>0</v>
      </c>
      <c r="T460" s="388">
        <v>0</v>
      </c>
      <c r="U460" s="388">
        <v>0</v>
      </c>
      <c r="V460" s="388">
        <v>0</v>
      </c>
      <c r="W460" s="388">
        <v>0</v>
      </c>
      <c r="X460" s="388">
        <v>0</v>
      </c>
      <c r="Y460" s="388">
        <v>0</v>
      </c>
      <c r="Z460" s="388">
        <v>0</v>
      </c>
      <c r="AA460" s="388">
        <v>0</v>
      </c>
      <c r="AB460" s="388">
        <f t="shared" si="361"/>
        <v>0</v>
      </c>
      <c r="AC460" s="388">
        <f t="shared" si="361"/>
        <v>0</v>
      </c>
      <c r="AD460" s="388">
        <f t="shared" si="344"/>
        <v>0</v>
      </c>
      <c r="AE460" s="388">
        <v>0</v>
      </c>
      <c r="AF460" s="388">
        <v>0</v>
      </c>
      <c r="AG460" s="388">
        <f t="shared" si="345"/>
        <v>0</v>
      </c>
      <c r="AH460" s="388">
        <v>0</v>
      </c>
      <c r="AI460" s="388">
        <v>0</v>
      </c>
      <c r="AJ460" s="388">
        <f t="shared" si="346"/>
        <v>0</v>
      </c>
      <c r="AK460" s="388">
        <v>0</v>
      </c>
      <c r="AL460" s="388">
        <v>0</v>
      </c>
      <c r="AM460" s="388">
        <f t="shared" si="347"/>
        <v>0</v>
      </c>
      <c r="AN460" s="388">
        <v>0</v>
      </c>
      <c r="AO460" s="388">
        <v>0</v>
      </c>
      <c r="AP460" s="388">
        <f t="shared" si="348"/>
        <v>0</v>
      </c>
      <c r="AQ460" s="388">
        <f t="shared" si="362"/>
        <v>0</v>
      </c>
      <c r="AR460" s="388">
        <f t="shared" si="362"/>
        <v>0</v>
      </c>
      <c r="AS460" s="388">
        <f t="shared" si="349"/>
        <v>0</v>
      </c>
      <c r="AT460" s="388">
        <f t="shared" si="363"/>
        <v>0</v>
      </c>
      <c r="AU460" s="388">
        <f t="shared" si="363"/>
        <v>0</v>
      </c>
      <c r="AV460" s="388">
        <v>0</v>
      </c>
      <c r="AW460" s="388">
        <v>0</v>
      </c>
      <c r="AX460" s="388">
        <v>0</v>
      </c>
      <c r="AY460" s="388">
        <v>0</v>
      </c>
      <c r="AZ460" s="388">
        <f t="shared" si="353"/>
        <v>0</v>
      </c>
      <c r="BA460" s="388">
        <f t="shared" si="353"/>
        <v>0</v>
      </c>
    </row>
    <row r="461" spans="1:53" ht="69.75" hidden="1">
      <c r="A461" s="255"/>
      <c r="B461" s="73" t="str">
        <f t="shared" si="322"/>
        <v>1365000530053110</v>
      </c>
      <c r="C461" s="424">
        <v>2023</v>
      </c>
      <c r="D461" s="385">
        <v>20</v>
      </c>
      <c r="E461" s="37">
        <v>1</v>
      </c>
      <c r="F461" s="37">
        <v>3</v>
      </c>
      <c r="G461" s="37">
        <v>6</v>
      </c>
      <c r="H461" s="37">
        <v>5000</v>
      </c>
      <c r="I461" s="37">
        <v>5300</v>
      </c>
      <c r="J461" s="37">
        <v>531</v>
      </c>
      <c r="K461" s="407">
        <v>10</v>
      </c>
      <c r="L461" s="407"/>
      <c r="M461" s="387" t="s">
        <v>357</v>
      </c>
      <c r="N461" s="388">
        <f>IFERROR(VLOOKUP($B461,[5]OAX!$B$51:$S$1085,13,0),0)</f>
        <v>0</v>
      </c>
      <c r="O461" s="388">
        <f>IFERROR(VLOOKUP($B461,[5]OAX!$B$51:$S$1085,14,0),0)</f>
        <v>0</v>
      </c>
      <c r="P461" s="388">
        <f t="shared" si="364"/>
        <v>0</v>
      </c>
      <c r="Q461" s="389" t="s">
        <v>59</v>
      </c>
      <c r="R461" s="390">
        <f>IFERROR(VLOOKUP($B461,[5]OAX!$B$51:$S$1085,17,0),0)</f>
        <v>0</v>
      </c>
      <c r="S461" s="390">
        <f>IFERROR(VLOOKUP($B461,[5]OAX!$B$51:$S$1085,18,0),0)</f>
        <v>0</v>
      </c>
      <c r="T461" s="388">
        <v>0</v>
      </c>
      <c r="U461" s="388">
        <v>0</v>
      </c>
      <c r="V461" s="388">
        <v>0</v>
      </c>
      <c r="W461" s="388">
        <v>0</v>
      </c>
      <c r="X461" s="388">
        <v>0</v>
      </c>
      <c r="Y461" s="388">
        <v>0</v>
      </c>
      <c r="Z461" s="388">
        <v>0</v>
      </c>
      <c r="AA461" s="388">
        <v>0</v>
      </c>
      <c r="AB461" s="388">
        <f t="shared" si="361"/>
        <v>0</v>
      </c>
      <c r="AC461" s="388">
        <f t="shared" si="361"/>
        <v>0</v>
      </c>
      <c r="AD461" s="388">
        <f t="shared" si="344"/>
        <v>0</v>
      </c>
      <c r="AE461" s="388">
        <v>0</v>
      </c>
      <c r="AF461" s="388">
        <v>0</v>
      </c>
      <c r="AG461" s="388">
        <f t="shared" si="345"/>
        <v>0</v>
      </c>
      <c r="AH461" s="388">
        <v>0</v>
      </c>
      <c r="AI461" s="388">
        <v>0</v>
      </c>
      <c r="AJ461" s="388">
        <f t="shared" si="346"/>
        <v>0</v>
      </c>
      <c r="AK461" s="388">
        <v>0</v>
      </c>
      <c r="AL461" s="388">
        <v>0</v>
      </c>
      <c r="AM461" s="388">
        <f t="shared" si="347"/>
        <v>0</v>
      </c>
      <c r="AN461" s="388">
        <v>0</v>
      </c>
      <c r="AO461" s="388">
        <v>0</v>
      </c>
      <c r="AP461" s="388">
        <f t="shared" si="348"/>
        <v>0</v>
      </c>
      <c r="AQ461" s="388">
        <f t="shared" si="362"/>
        <v>0</v>
      </c>
      <c r="AR461" s="388">
        <f t="shared" si="362"/>
        <v>0</v>
      </c>
      <c r="AS461" s="388">
        <f t="shared" si="349"/>
        <v>0</v>
      </c>
      <c r="AT461" s="388">
        <f t="shared" si="363"/>
        <v>0</v>
      </c>
      <c r="AU461" s="388">
        <f t="shared" si="363"/>
        <v>0</v>
      </c>
      <c r="AV461" s="388">
        <v>0</v>
      </c>
      <c r="AW461" s="388">
        <v>0</v>
      </c>
      <c r="AX461" s="388">
        <v>0</v>
      </c>
      <c r="AY461" s="388">
        <v>0</v>
      </c>
      <c r="AZ461" s="388">
        <f t="shared" si="353"/>
        <v>0</v>
      </c>
      <c r="BA461" s="388">
        <f t="shared" si="353"/>
        <v>0</v>
      </c>
    </row>
    <row r="462" spans="1:53" ht="24.75" hidden="1">
      <c r="A462" s="255"/>
      <c r="B462" s="73" t="str">
        <f t="shared" si="322"/>
        <v>1365000530053111</v>
      </c>
      <c r="C462" s="424">
        <v>2023</v>
      </c>
      <c r="D462" s="385">
        <v>20</v>
      </c>
      <c r="E462" s="37">
        <v>1</v>
      </c>
      <c r="F462" s="37">
        <v>3</v>
      </c>
      <c r="G462" s="37">
        <v>6</v>
      </c>
      <c r="H462" s="37">
        <v>5000</v>
      </c>
      <c r="I462" s="37">
        <v>5300</v>
      </c>
      <c r="J462" s="37">
        <v>531</v>
      </c>
      <c r="K462" s="407">
        <v>11</v>
      </c>
      <c r="L462" s="407"/>
      <c r="M462" s="387" t="s">
        <v>358</v>
      </c>
      <c r="N462" s="388">
        <f>IFERROR(VLOOKUP($B462,[5]OAX!$B$51:$S$1085,13,0),0)</f>
        <v>0</v>
      </c>
      <c r="O462" s="388">
        <f>IFERROR(VLOOKUP($B462,[5]OAX!$B$51:$S$1085,14,0),0)</f>
        <v>0</v>
      </c>
      <c r="P462" s="388">
        <f t="shared" si="364"/>
        <v>0</v>
      </c>
      <c r="Q462" s="389" t="s">
        <v>59</v>
      </c>
      <c r="R462" s="390">
        <f>IFERROR(VLOOKUP($B462,[5]OAX!$B$51:$S$1085,17,0),0)</f>
        <v>0</v>
      </c>
      <c r="S462" s="390">
        <f>IFERROR(VLOOKUP($B462,[5]OAX!$B$51:$S$1085,18,0),0)</f>
        <v>0</v>
      </c>
      <c r="T462" s="388">
        <v>0</v>
      </c>
      <c r="U462" s="388">
        <v>0</v>
      </c>
      <c r="V462" s="388">
        <v>0</v>
      </c>
      <c r="W462" s="388">
        <v>0</v>
      </c>
      <c r="X462" s="388">
        <v>0</v>
      </c>
      <c r="Y462" s="388">
        <v>0</v>
      </c>
      <c r="Z462" s="388">
        <v>0</v>
      </c>
      <c r="AA462" s="388">
        <v>0</v>
      </c>
      <c r="AB462" s="388">
        <f t="shared" si="361"/>
        <v>0</v>
      </c>
      <c r="AC462" s="388">
        <f t="shared" si="361"/>
        <v>0</v>
      </c>
      <c r="AD462" s="388">
        <f t="shared" si="344"/>
        <v>0</v>
      </c>
      <c r="AE462" s="388">
        <v>0</v>
      </c>
      <c r="AF462" s="388">
        <v>0</v>
      </c>
      <c r="AG462" s="388">
        <f t="shared" si="345"/>
        <v>0</v>
      </c>
      <c r="AH462" s="388">
        <v>0</v>
      </c>
      <c r="AI462" s="388">
        <v>0</v>
      </c>
      <c r="AJ462" s="388">
        <f t="shared" si="346"/>
        <v>0</v>
      </c>
      <c r="AK462" s="388">
        <v>0</v>
      </c>
      <c r="AL462" s="388">
        <v>0</v>
      </c>
      <c r="AM462" s="388">
        <f t="shared" si="347"/>
        <v>0</v>
      </c>
      <c r="AN462" s="388">
        <v>0</v>
      </c>
      <c r="AO462" s="388">
        <v>0</v>
      </c>
      <c r="AP462" s="388">
        <f t="shared" si="348"/>
        <v>0</v>
      </c>
      <c r="AQ462" s="388">
        <f t="shared" si="362"/>
        <v>0</v>
      </c>
      <c r="AR462" s="388">
        <f t="shared" si="362"/>
        <v>0</v>
      </c>
      <c r="AS462" s="388">
        <f t="shared" si="349"/>
        <v>0</v>
      </c>
      <c r="AT462" s="388">
        <f t="shared" si="363"/>
        <v>0</v>
      </c>
      <c r="AU462" s="388">
        <f t="shared" si="363"/>
        <v>0</v>
      </c>
      <c r="AV462" s="388">
        <v>0</v>
      </c>
      <c r="AW462" s="388">
        <v>0</v>
      </c>
      <c r="AX462" s="388">
        <v>0</v>
      </c>
      <c r="AY462" s="388">
        <v>0</v>
      </c>
      <c r="AZ462" s="388">
        <f t="shared" si="353"/>
        <v>0</v>
      </c>
      <c r="BA462" s="388">
        <f t="shared" si="353"/>
        <v>0</v>
      </c>
    </row>
    <row r="463" spans="1:53" ht="24.75" hidden="1">
      <c r="A463" s="255"/>
      <c r="B463" s="73" t="str">
        <f t="shared" si="322"/>
        <v>1365000530053112</v>
      </c>
      <c r="C463" s="424">
        <v>2023</v>
      </c>
      <c r="D463" s="385">
        <v>20</v>
      </c>
      <c r="E463" s="37">
        <v>1</v>
      </c>
      <c r="F463" s="37">
        <v>3</v>
      </c>
      <c r="G463" s="37">
        <v>6</v>
      </c>
      <c r="H463" s="37">
        <v>5000</v>
      </c>
      <c r="I463" s="37">
        <v>5300</v>
      </c>
      <c r="J463" s="37">
        <v>531</v>
      </c>
      <c r="K463" s="407">
        <v>12</v>
      </c>
      <c r="L463" s="407"/>
      <c r="M463" s="387" t="s">
        <v>359</v>
      </c>
      <c r="N463" s="388">
        <f>IFERROR(VLOOKUP($B463,[5]OAX!$B$51:$S$1085,13,0),0)</f>
        <v>0</v>
      </c>
      <c r="O463" s="388">
        <f>IFERROR(VLOOKUP($B463,[5]OAX!$B$51:$S$1085,14,0),0)</f>
        <v>0</v>
      </c>
      <c r="P463" s="388">
        <f t="shared" si="364"/>
        <v>0</v>
      </c>
      <c r="Q463" s="389" t="s">
        <v>59</v>
      </c>
      <c r="R463" s="390">
        <f>IFERROR(VLOOKUP($B463,[5]OAX!$B$51:$S$1085,17,0),0)</f>
        <v>0</v>
      </c>
      <c r="S463" s="390">
        <f>IFERROR(VLOOKUP($B463,[5]OAX!$B$51:$S$1085,18,0),0)</f>
        <v>0</v>
      </c>
      <c r="T463" s="388">
        <v>0</v>
      </c>
      <c r="U463" s="388">
        <v>0</v>
      </c>
      <c r="V463" s="388">
        <v>0</v>
      </c>
      <c r="W463" s="388">
        <v>0</v>
      </c>
      <c r="X463" s="388">
        <v>0</v>
      </c>
      <c r="Y463" s="388">
        <v>0</v>
      </c>
      <c r="Z463" s="388">
        <v>0</v>
      </c>
      <c r="AA463" s="388">
        <v>0</v>
      </c>
      <c r="AB463" s="388">
        <f t="shared" si="361"/>
        <v>0</v>
      </c>
      <c r="AC463" s="388">
        <f t="shared" si="361"/>
        <v>0</v>
      </c>
      <c r="AD463" s="388">
        <f t="shared" si="344"/>
        <v>0</v>
      </c>
      <c r="AE463" s="388">
        <v>0</v>
      </c>
      <c r="AF463" s="388">
        <v>0</v>
      </c>
      <c r="AG463" s="388">
        <f t="shared" si="345"/>
        <v>0</v>
      </c>
      <c r="AH463" s="388">
        <v>0</v>
      </c>
      <c r="AI463" s="388">
        <v>0</v>
      </c>
      <c r="AJ463" s="388">
        <f t="shared" si="346"/>
        <v>0</v>
      </c>
      <c r="AK463" s="388">
        <v>0</v>
      </c>
      <c r="AL463" s="388">
        <v>0</v>
      </c>
      <c r="AM463" s="388">
        <f t="shared" si="347"/>
        <v>0</v>
      </c>
      <c r="AN463" s="388">
        <v>0</v>
      </c>
      <c r="AO463" s="388">
        <v>0</v>
      </c>
      <c r="AP463" s="388">
        <f t="shared" si="348"/>
        <v>0</v>
      </c>
      <c r="AQ463" s="388">
        <f t="shared" si="362"/>
        <v>0</v>
      </c>
      <c r="AR463" s="388">
        <f t="shared" si="362"/>
        <v>0</v>
      </c>
      <c r="AS463" s="388">
        <f t="shared" si="349"/>
        <v>0</v>
      </c>
      <c r="AT463" s="388">
        <f t="shared" si="363"/>
        <v>0</v>
      </c>
      <c r="AU463" s="388">
        <f t="shared" si="363"/>
        <v>0</v>
      </c>
      <c r="AV463" s="388">
        <v>0</v>
      </c>
      <c r="AW463" s="388">
        <v>0</v>
      </c>
      <c r="AX463" s="388">
        <v>0</v>
      </c>
      <c r="AY463" s="388">
        <v>0</v>
      </c>
      <c r="AZ463" s="388">
        <f t="shared" si="353"/>
        <v>0</v>
      </c>
      <c r="BA463" s="388">
        <f t="shared" si="353"/>
        <v>0</v>
      </c>
    </row>
    <row r="464" spans="1:53" ht="24.75" hidden="1">
      <c r="A464" s="255"/>
      <c r="B464" s="73" t="str">
        <f t="shared" si="322"/>
        <v>1365000530053113</v>
      </c>
      <c r="C464" s="424">
        <v>2023</v>
      </c>
      <c r="D464" s="385">
        <v>20</v>
      </c>
      <c r="E464" s="37">
        <v>1</v>
      </c>
      <c r="F464" s="37">
        <v>3</v>
      </c>
      <c r="G464" s="37">
        <v>6</v>
      </c>
      <c r="H464" s="37">
        <v>5000</v>
      </c>
      <c r="I464" s="37">
        <v>5300</v>
      </c>
      <c r="J464" s="37">
        <v>531</v>
      </c>
      <c r="K464" s="407">
        <v>13</v>
      </c>
      <c r="L464" s="407"/>
      <c r="M464" s="387" t="s">
        <v>360</v>
      </c>
      <c r="N464" s="388">
        <f>IFERROR(VLOOKUP($B464,[5]OAX!$B$51:$S$1085,13,0),0)</f>
        <v>0</v>
      </c>
      <c r="O464" s="388">
        <f>IFERROR(VLOOKUP($B464,[5]OAX!$B$51:$S$1085,14,0),0)</f>
        <v>0</v>
      </c>
      <c r="P464" s="388">
        <f t="shared" si="364"/>
        <v>0</v>
      </c>
      <c r="Q464" s="389" t="s">
        <v>59</v>
      </c>
      <c r="R464" s="390">
        <f>IFERROR(VLOOKUP($B464,[5]OAX!$B$51:$S$1085,17,0),0)</f>
        <v>0</v>
      </c>
      <c r="S464" s="390">
        <f>IFERROR(VLOOKUP($B464,[5]OAX!$B$51:$S$1085,18,0),0)</f>
        <v>0</v>
      </c>
      <c r="T464" s="388">
        <v>0</v>
      </c>
      <c r="U464" s="388">
        <v>0</v>
      </c>
      <c r="V464" s="388">
        <v>0</v>
      </c>
      <c r="W464" s="388">
        <v>0</v>
      </c>
      <c r="X464" s="388">
        <v>0</v>
      </c>
      <c r="Y464" s="388">
        <v>0</v>
      </c>
      <c r="Z464" s="388">
        <v>0</v>
      </c>
      <c r="AA464" s="388">
        <v>0</v>
      </c>
      <c r="AB464" s="388">
        <f t="shared" si="361"/>
        <v>0</v>
      </c>
      <c r="AC464" s="388">
        <f t="shared" si="361"/>
        <v>0</v>
      </c>
      <c r="AD464" s="388">
        <f t="shared" si="344"/>
        <v>0</v>
      </c>
      <c r="AE464" s="388">
        <v>0</v>
      </c>
      <c r="AF464" s="388">
        <v>0</v>
      </c>
      <c r="AG464" s="388">
        <f t="shared" si="345"/>
        <v>0</v>
      </c>
      <c r="AH464" s="388">
        <v>0</v>
      </c>
      <c r="AI464" s="388">
        <v>0</v>
      </c>
      <c r="AJ464" s="388">
        <f t="shared" si="346"/>
        <v>0</v>
      </c>
      <c r="AK464" s="388">
        <v>0</v>
      </c>
      <c r="AL464" s="388">
        <v>0</v>
      </c>
      <c r="AM464" s="388">
        <f t="shared" si="347"/>
        <v>0</v>
      </c>
      <c r="AN464" s="388">
        <v>0</v>
      </c>
      <c r="AO464" s="388">
        <v>0</v>
      </c>
      <c r="AP464" s="388">
        <f t="shared" si="348"/>
        <v>0</v>
      </c>
      <c r="AQ464" s="388">
        <f t="shared" si="362"/>
        <v>0</v>
      </c>
      <c r="AR464" s="388">
        <f t="shared" si="362"/>
        <v>0</v>
      </c>
      <c r="AS464" s="388">
        <f t="shared" si="349"/>
        <v>0</v>
      </c>
      <c r="AT464" s="388">
        <f t="shared" si="363"/>
        <v>0</v>
      </c>
      <c r="AU464" s="388">
        <f t="shared" si="363"/>
        <v>0</v>
      </c>
      <c r="AV464" s="388">
        <v>0</v>
      </c>
      <c r="AW464" s="388">
        <v>0</v>
      </c>
      <c r="AX464" s="388">
        <v>0</v>
      </c>
      <c r="AY464" s="388">
        <v>0</v>
      </c>
      <c r="AZ464" s="388">
        <f t="shared" si="353"/>
        <v>0</v>
      </c>
      <c r="BA464" s="388">
        <f t="shared" si="353"/>
        <v>0</v>
      </c>
    </row>
    <row r="465" spans="1:53" ht="24.75" hidden="1">
      <c r="A465" s="255"/>
      <c r="B465" s="73" t="str">
        <f t="shared" si="322"/>
        <v>1365000530053114</v>
      </c>
      <c r="C465" s="424">
        <v>2023</v>
      </c>
      <c r="D465" s="385">
        <v>20</v>
      </c>
      <c r="E465" s="37">
        <v>1</v>
      </c>
      <c r="F465" s="37">
        <v>3</v>
      </c>
      <c r="G465" s="37">
        <v>6</v>
      </c>
      <c r="H465" s="37">
        <v>5000</v>
      </c>
      <c r="I465" s="37">
        <v>5300</v>
      </c>
      <c r="J465" s="37">
        <v>531</v>
      </c>
      <c r="K465" s="407">
        <v>14</v>
      </c>
      <c r="L465" s="407"/>
      <c r="M465" s="387" t="s">
        <v>361</v>
      </c>
      <c r="N465" s="388">
        <f>IFERROR(VLOOKUP($B465,[5]OAX!$B$51:$S$1085,13,0),0)</f>
        <v>0</v>
      </c>
      <c r="O465" s="388">
        <f>IFERROR(VLOOKUP($B465,[5]OAX!$B$51:$S$1085,14,0),0)</f>
        <v>0</v>
      </c>
      <c r="P465" s="388">
        <f t="shared" si="364"/>
        <v>0</v>
      </c>
      <c r="Q465" s="389" t="s">
        <v>59</v>
      </c>
      <c r="R465" s="390">
        <f>IFERROR(VLOOKUP($B465,[5]OAX!$B$51:$S$1085,17,0),0)</f>
        <v>0</v>
      </c>
      <c r="S465" s="390">
        <f>IFERROR(VLOOKUP($B465,[5]OAX!$B$51:$S$1085,18,0),0)</f>
        <v>0</v>
      </c>
      <c r="T465" s="388">
        <v>0</v>
      </c>
      <c r="U465" s="388">
        <v>0</v>
      </c>
      <c r="V465" s="388">
        <v>0</v>
      </c>
      <c r="W465" s="388">
        <v>0</v>
      </c>
      <c r="X465" s="388">
        <v>0</v>
      </c>
      <c r="Y465" s="388">
        <v>0</v>
      </c>
      <c r="Z465" s="388">
        <v>0</v>
      </c>
      <c r="AA465" s="388">
        <v>0</v>
      </c>
      <c r="AB465" s="388">
        <f t="shared" si="361"/>
        <v>0</v>
      </c>
      <c r="AC465" s="388">
        <f t="shared" si="361"/>
        <v>0</v>
      </c>
      <c r="AD465" s="388">
        <f t="shared" si="344"/>
        <v>0</v>
      </c>
      <c r="AE465" s="388">
        <v>0</v>
      </c>
      <c r="AF465" s="388">
        <v>0</v>
      </c>
      <c r="AG465" s="388">
        <f t="shared" si="345"/>
        <v>0</v>
      </c>
      <c r="AH465" s="388">
        <v>0</v>
      </c>
      <c r="AI465" s="388">
        <v>0</v>
      </c>
      <c r="AJ465" s="388">
        <f t="shared" si="346"/>
        <v>0</v>
      </c>
      <c r="AK465" s="388">
        <v>0</v>
      </c>
      <c r="AL465" s="388">
        <v>0</v>
      </c>
      <c r="AM465" s="388">
        <f t="shared" si="347"/>
        <v>0</v>
      </c>
      <c r="AN465" s="388">
        <v>0</v>
      </c>
      <c r="AO465" s="388">
        <v>0</v>
      </c>
      <c r="AP465" s="388">
        <f t="shared" si="348"/>
        <v>0</v>
      </c>
      <c r="AQ465" s="388">
        <f t="shared" si="362"/>
        <v>0</v>
      </c>
      <c r="AR465" s="388">
        <f t="shared" si="362"/>
        <v>0</v>
      </c>
      <c r="AS465" s="388">
        <f t="shared" si="349"/>
        <v>0</v>
      </c>
      <c r="AT465" s="388">
        <f t="shared" si="363"/>
        <v>0</v>
      </c>
      <c r="AU465" s="388">
        <f t="shared" si="363"/>
        <v>0</v>
      </c>
      <c r="AV465" s="388">
        <v>0</v>
      </c>
      <c r="AW465" s="388">
        <v>0</v>
      </c>
      <c r="AX465" s="388">
        <v>0</v>
      </c>
      <c r="AY465" s="388">
        <v>0</v>
      </c>
      <c r="AZ465" s="388">
        <f t="shared" si="353"/>
        <v>0</v>
      </c>
      <c r="BA465" s="388">
        <f t="shared" si="353"/>
        <v>0</v>
      </c>
    </row>
    <row r="466" spans="1:53" ht="24.75" hidden="1">
      <c r="A466" s="255"/>
      <c r="B466" s="73" t="str">
        <f t="shared" si="322"/>
        <v>1365000530053115</v>
      </c>
      <c r="C466" s="424">
        <v>2023</v>
      </c>
      <c r="D466" s="385">
        <v>20</v>
      </c>
      <c r="E466" s="37">
        <v>1</v>
      </c>
      <c r="F466" s="37">
        <v>3</v>
      </c>
      <c r="G466" s="37">
        <v>6</v>
      </c>
      <c r="H466" s="37">
        <v>5000</v>
      </c>
      <c r="I466" s="37">
        <v>5300</v>
      </c>
      <c r="J466" s="37">
        <v>531</v>
      </c>
      <c r="K466" s="407">
        <v>15</v>
      </c>
      <c r="L466" s="407"/>
      <c r="M466" s="387" t="s">
        <v>362</v>
      </c>
      <c r="N466" s="388">
        <f>IFERROR(VLOOKUP($B466,[5]OAX!$B$51:$S$1085,13,0),0)</f>
        <v>0</v>
      </c>
      <c r="O466" s="388">
        <f>IFERROR(VLOOKUP($B466,[5]OAX!$B$51:$S$1085,14,0),0)</f>
        <v>0</v>
      </c>
      <c r="P466" s="388">
        <f t="shared" si="364"/>
        <v>0</v>
      </c>
      <c r="Q466" s="389" t="s">
        <v>59</v>
      </c>
      <c r="R466" s="390">
        <f>IFERROR(VLOOKUP($B466,[5]OAX!$B$51:$S$1085,17,0),0)</f>
        <v>0</v>
      </c>
      <c r="S466" s="390">
        <f>IFERROR(VLOOKUP($B466,[5]OAX!$B$51:$S$1085,18,0),0)</f>
        <v>0</v>
      </c>
      <c r="T466" s="388">
        <v>0</v>
      </c>
      <c r="U466" s="388">
        <v>0</v>
      </c>
      <c r="V466" s="388">
        <v>0</v>
      </c>
      <c r="W466" s="388">
        <v>0</v>
      </c>
      <c r="X466" s="388">
        <v>0</v>
      </c>
      <c r="Y466" s="388">
        <v>0</v>
      </c>
      <c r="Z466" s="388">
        <v>0</v>
      </c>
      <c r="AA466" s="388">
        <v>0</v>
      </c>
      <c r="AB466" s="388">
        <f t="shared" si="361"/>
        <v>0</v>
      </c>
      <c r="AC466" s="388">
        <f t="shared" si="361"/>
        <v>0</v>
      </c>
      <c r="AD466" s="388">
        <f t="shared" si="344"/>
        <v>0</v>
      </c>
      <c r="AE466" s="388">
        <v>0</v>
      </c>
      <c r="AF466" s="388">
        <v>0</v>
      </c>
      <c r="AG466" s="388">
        <f t="shared" si="345"/>
        <v>0</v>
      </c>
      <c r="AH466" s="388">
        <v>0</v>
      </c>
      <c r="AI466" s="388">
        <v>0</v>
      </c>
      <c r="AJ466" s="388">
        <f t="shared" si="346"/>
        <v>0</v>
      </c>
      <c r="AK466" s="388">
        <v>0</v>
      </c>
      <c r="AL466" s="388">
        <v>0</v>
      </c>
      <c r="AM466" s="388">
        <f t="shared" si="347"/>
        <v>0</v>
      </c>
      <c r="AN466" s="388">
        <v>0</v>
      </c>
      <c r="AO466" s="388">
        <v>0</v>
      </c>
      <c r="AP466" s="388">
        <f t="shared" si="348"/>
        <v>0</v>
      </c>
      <c r="AQ466" s="388">
        <f t="shared" si="362"/>
        <v>0</v>
      </c>
      <c r="AR466" s="388">
        <f t="shared" si="362"/>
        <v>0</v>
      </c>
      <c r="AS466" s="388">
        <f t="shared" si="349"/>
        <v>0</v>
      </c>
      <c r="AT466" s="388">
        <f t="shared" si="363"/>
        <v>0</v>
      </c>
      <c r="AU466" s="388">
        <f t="shared" si="363"/>
        <v>0</v>
      </c>
      <c r="AV466" s="388">
        <v>0</v>
      </c>
      <c r="AW466" s="388">
        <v>0</v>
      </c>
      <c r="AX466" s="388">
        <v>0</v>
      </c>
      <c r="AY466" s="388">
        <v>0</v>
      </c>
      <c r="AZ466" s="388">
        <f t="shared" si="353"/>
        <v>0</v>
      </c>
      <c r="BA466" s="388">
        <f t="shared" si="353"/>
        <v>0</v>
      </c>
    </row>
    <row r="467" spans="1:53" ht="24.75" hidden="1">
      <c r="A467" s="255"/>
      <c r="B467" s="73" t="str">
        <f t="shared" si="322"/>
        <v>1365000530053116</v>
      </c>
      <c r="C467" s="424">
        <v>2023</v>
      </c>
      <c r="D467" s="385">
        <v>20</v>
      </c>
      <c r="E467" s="37">
        <v>1</v>
      </c>
      <c r="F467" s="37">
        <v>3</v>
      </c>
      <c r="G467" s="37">
        <v>6</v>
      </c>
      <c r="H467" s="37">
        <v>5000</v>
      </c>
      <c r="I467" s="37">
        <v>5300</v>
      </c>
      <c r="J467" s="37">
        <v>531</v>
      </c>
      <c r="K467" s="407">
        <v>16</v>
      </c>
      <c r="L467" s="407"/>
      <c r="M467" s="387" t="s">
        <v>363</v>
      </c>
      <c r="N467" s="388">
        <f>IFERROR(VLOOKUP($B467,[5]OAX!$B$51:$S$1085,13,0),0)</f>
        <v>0</v>
      </c>
      <c r="O467" s="388">
        <f>IFERROR(VLOOKUP($B467,[5]OAX!$B$51:$S$1085,14,0),0)</f>
        <v>0</v>
      </c>
      <c r="P467" s="388">
        <f t="shared" si="364"/>
        <v>0</v>
      </c>
      <c r="Q467" s="389" t="s">
        <v>59</v>
      </c>
      <c r="R467" s="390">
        <f>IFERROR(VLOOKUP($B467,[5]OAX!$B$51:$S$1085,17,0),0)</f>
        <v>0</v>
      </c>
      <c r="S467" s="390">
        <f>IFERROR(VLOOKUP($B467,[5]OAX!$B$51:$S$1085,18,0),0)</f>
        <v>0</v>
      </c>
      <c r="T467" s="388">
        <v>0</v>
      </c>
      <c r="U467" s="388">
        <v>0</v>
      </c>
      <c r="V467" s="388">
        <v>0</v>
      </c>
      <c r="W467" s="388">
        <v>0</v>
      </c>
      <c r="X467" s="388">
        <v>0</v>
      </c>
      <c r="Y467" s="388">
        <v>0</v>
      </c>
      <c r="Z467" s="388">
        <v>0</v>
      </c>
      <c r="AA467" s="388">
        <v>0</v>
      </c>
      <c r="AB467" s="388">
        <f t="shared" si="361"/>
        <v>0</v>
      </c>
      <c r="AC467" s="388">
        <f t="shared" si="361"/>
        <v>0</v>
      </c>
      <c r="AD467" s="388">
        <f t="shared" si="344"/>
        <v>0</v>
      </c>
      <c r="AE467" s="388">
        <v>0</v>
      </c>
      <c r="AF467" s="388">
        <v>0</v>
      </c>
      <c r="AG467" s="388">
        <f t="shared" si="345"/>
        <v>0</v>
      </c>
      <c r="AH467" s="388">
        <v>0</v>
      </c>
      <c r="AI467" s="388">
        <v>0</v>
      </c>
      <c r="AJ467" s="388">
        <f t="shared" si="346"/>
        <v>0</v>
      </c>
      <c r="AK467" s="388">
        <v>0</v>
      </c>
      <c r="AL467" s="388">
        <v>0</v>
      </c>
      <c r="AM467" s="388">
        <f t="shared" si="347"/>
        <v>0</v>
      </c>
      <c r="AN467" s="388">
        <v>0</v>
      </c>
      <c r="AO467" s="388">
        <v>0</v>
      </c>
      <c r="AP467" s="388">
        <f t="shared" si="348"/>
        <v>0</v>
      </c>
      <c r="AQ467" s="388">
        <f t="shared" si="362"/>
        <v>0</v>
      </c>
      <c r="AR467" s="388">
        <f t="shared" si="362"/>
        <v>0</v>
      </c>
      <c r="AS467" s="388">
        <f t="shared" si="349"/>
        <v>0</v>
      </c>
      <c r="AT467" s="388">
        <f t="shared" si="363"/>
        <v>0</v>
      </c>
      <c r="AU467" s="388">
        <f t="shared" si="363"/>
        <v>0</v>
      </c>
      <c r="AV467" s="388">
        <v>0</v>
      </c>
      <c r="AW467" s="388">
        <v>0</v>
      </c>
      <c r="AX467" s="388">
        <v>0</v>
      </c>
      <c r="AY467" s="388">
        <v>0</v>
      </c>
      <c r="AZ467" s="388">
        <f t="shared" si="353"/>
        <v>0</v>
      </c>
      <c r="BA467" s="388">
        <f t="shared" si="353"/>
        <v>0</v>
      </c>
    </row>
    <row r="468" spans="1:53" ht="24.75" hidden="1">
      <c r="A468" s="255"/>
      <c r="B468" s="73" t="str">
        <f t="shared" si="322"/>
        <v>1365000530053117</v>
      </c>
      <c r="C468" s="424">
        <v>2023</v>
      </c>
      <c r="D468" s="385">
        <v>20</v>
      </c>
      <c r="E468" s="37">
        <v>1</v>
      </c>
      <c r="F468" s="37">
        <v>3</v>
      </c>
      <c r="G468" s="37">
        <v>6</v>
      </c>
      <c r="H468" s="37">
        <v>5000</v>
      </c>
      <c r="I468" s="37">
        <v>5300</v>
      </c>
      <c r="J468" s="37">
        <v>531</v>
      </c>
      <c r="K468" s="407">
        <v>17</v>
      </c>
      <c r="L468" s="407"/>
      <c r="M468" s="387" t="s">
        <v>206</v>
      </c>
      <c r="N468" s="388">
        <f>IFERROR(VLOOKUP($B468,[5]OAX!$B$51:$S$1085,13,0),0)</f>
        <v>0</v>
      </c>
      <c r="O468" s="388">
        <f>IFERROR(VLOOKUP($B468,[5]OAX!$B$51:$S$1085,14,0),0)</f>
        <v>0</v>
      </c>
      <c r="P468" s="388">
        <f t="shared" si="364"/>
        <v>0</v>
      </c>
      <c r="Q468" s="389" t="s">
        <v>59</v>
      </c>
      <c r="R468" s="390">
        <f>IFERROR(VLOOKUP($B468,[5]OAX!$B$51:$S$1085,17,0),0)</f>
        <v>0</v>
      </c>
      <c r="S468" s="390">
        <f>IFERROR(VLOOKUP($B468,[5]OAX!$B$51:$S$1085,18,0),0)</f>
        <v>0</v>
      </c>
      <c r="T468" s="388">
        <v>0</v>
      </c>
      <c r="U468" s="388">
        <v>0</v>
      </c>
      <c r="V468" s="388">
        <v>0</v>
      </c>
      <c r="W468" s="388">
        <v>0</v>
      </c>
      <c r="X468" s="388">
        <v>0</v>
      </c>
      <c r="Y468" s="388">
        <v>0</v>
      </c>
      <c r="Z468" s="388">
        <v>0</v>
      </c>
      <c r="AA468" s="388">
        <v>0</v>
      </c>
      <c r="AB468" s="388">
        <f t="shared" si="361"/>
        <v>0</v>
      </c>
      <c r="AC468" s="388">
        <f t="shared" si="361"/>
        <v>0</v>
      </c>
      <c r="AD468" s="388">
        <f t="shared" si="344"/>
        <v>0</v>
      </c>
      <c r="AE468" s="388">
        <v>0</v>
      </c>
      <c r="AF468" s="388">
        <v>0</v>
      </c>
      <c r="AG468" s="388">
        <f t="shared" si="345"/>
        <v>0</v>
      </c>
      <c r="AH468" s="388">
        <v>0</v>
      </c>
      <c r="AI468" s="388">
        <v>0</v>
      </c>
      <c r="AJ468" s="388">
        <f t="shared" si="346"/>
        <v>0</v>
      </c>
      <c r="AK468" s="388">
        <v>0</v>
      </c>
      <c r="AL468" s="388">
        <v>0</v>
      </c>
      <c r="AM468" s="388">
        <f t="shared" si="347"/>
        <v>0</v>
      </c>
      <c r="AN468" s="388">
        <v>0</v>
      </c>
      <c r="AO468" s="388">
        <v>0</v>
      </c>
      <c r="AP468" s="388">
        <f t="shared" si="348"/>
        <v>0</v>
      </c>
      <c r="AQ468" s="388">
        <f t="shared" si="362"/>
        <v>0</v>
      </c>
      <c r="AR468" s="388">
        <f t="shared" si="362"/>
        <v>0</v>
      </c>
      <c r="AS468" s="388">
        <f t="shared" si="349"/>
        <v>0</v>
      </c>
      <c r="AT468" s="388">
        <f t="shared" si="363"/>
        <v>0</v>
      </c>
      <c r="AU468" s="388">
        <f t="shared" si="363"/>
        <v>0</v>
      </c>
      <c r="AV468" s="388">
        <v>0</v>
      </c>
      <c r="AW468" s="388">
        <v>0</v>
      </c>
      <c r="AX468" s="388">
        <v>0</v>
      </c>
      <c r="AY468" s="388">
        <v>0</v>
      </c>
      <c r="AZ468" s="388">
        <f t="shared" si="353"/>
        <v>0</v>
      </c>
      <c r="BA468" s="388">
        <f t="shared" si="353"/>
        <v>0</v>
      </c>
    </row>
    <row r="469" spans="1:53" ht="24.75" hidden="1">
      <c r="A469" s="255"/>
      <c r="B469" s="73" t="str">
        <f t="shared" si="322"/>
        <v>1365000530053118</v>
      </c>
      <c r="C469" s="424">
        <v>2023</v>
      </c>
      <c r="D469" s="385">
        <v>20</v>
      </c>
      <c r="E469" s="37">
        <v>1</v>
      </c>
      <c r="F469" s="37">
        <v>3</v>
      </c>
      <c r="G469" s="37">
        <v>6</v>
      </c>
      <c r="H469" s="37">
        <v>5000</v>
      </c>
      <c r="I469" s="37">
        <v>5300</v>
      </c>
      <c r="J469" s="37">
        <v>531</v>
      </c>
      <c r="K469" s="407">
        <v>18</v>
      </c>
      <c r="L469" s="407"/>
      <c r="M469" s="387" t="s">
        <v>364</v>
      </c>
      <c r="N469" s="388">
        <f>IFERROR(VLOOKUP($B469,[5]OAX!$B$51:$S$1085,13,0),0)</f>
        <v>0</v>
      </c>
      <c r="O469" s="388">
        <f>IFERROR(VLOOKUP($B469,[5]OAX!$B$51:$S$1085,14,0),0)</f>
        <v>0</v>
      </c>
      <c r="P469" s="388">
        <f t="shared" si="364"/>
        <v>0</v>
      </c>
      <c r="Q469" s="389" t="s">
        <v>59</v>
      </c>
      <c r="R469" s="390">
        <f>IFERROR(VLOOKUP($B469,[5]OAX!$B$51:$S$1085,17,0),0)</f>
        <v>0</v>
      </c>
      <c r="S469" s="390">
        <f>IFERROR(VLOOKUP($B469,[5]OAX!$B$51:$S$1085,18,0),0)</f>
        <v>0</v>
      </c>
      <c r="T469" s="388">
        <v>0</v>
      </c>
      <c r="U469" s="388">
        <v>0</v>
      </c>
      <c r="V469" s="388">
        <v>0</v>
      </c>
      <c r="W469" s="388">
        <v>0</v>
      </c>
      <c r="X469" s="388">
        <v>0</v>
      </c>
      <c r="Y469" s="388">
        <v>0</v>
      </c>
      <c r="Z469" s="388">
        <v>0</v>
      </c>
      <c r="AA469" s="388">
        <v>0</v>
      </c>
      <c r="AB469" s="388">
        <f t="shared" si="361"/>
        <v>0</v>
      </c>
      <c r="AC469" s="388">
        <f t="shared" si="361"/>
        <v>0</v>
      </c>
      <c r="AD469" s="388">
        <f t="shared" si="344"/>
        <v>0</v>
      </c>
      <c r="AE469" s="388">
        <v>0</v>
      </c>
      <c r="AF469" s="388">
        <v>0</v>
      </c>
      <c r="AG469" s="388">
        <f t="shared" si="345"/>
        <v>0</v>
      </c>
      <c r="AH469" s="388">
        <v>0</v>
      </c>
      <c r="AI469" s="388">
        <v>0</v>
      </c>
      <c r="AJ469" s="388">
        <f t="shared" si="346"/>
        <v>0</v>
      </c>
      <c r="AK469" s="388">
        <v>0</v>
      </c>
      <c r="AL469" s="388">
        <v>0</v>
      </c>
      <c r="AM469" s="388">
        <f t="shared" si="347"/>
        <v>0</v>
      </c>
      <c r="AN469" s="388">
        <v>0</v>
      </c>
      <c r="AO469" s="388">
        <v>0</v>
      </c>
      <c r="AP469" s="388">
        <f t="shared" si="348"/>
        <v>0</v>
      </c>
      <c r="AQ469" s="388">
        <f t="shared" si="362"/>
        <v>0</v>
      </c>
      <c r="AR469" s="388">
        <f t="shared" si="362"/>
        <v>0</v>
      </c>
      <c r="AS469" s="388">
        <f t="shared" si="349"/>
        <v>0</v>
      </c>
      <c r="AT469" s="388">
        <f t="shared" si="363"/>
        <v>0</v>
      </c>
      <c r="AU469" s="388">
        <f t="shared" si="363"/>
        <v>0</v>
      </c>
      <c r="AV469" s="388">
        <v>0</v>
      </c>
      <c r="AW469" s="388">
        <v>0</v>
      </c>
      <c r="AX469" s="388">
        <v>0</v>
      </c>
      <c r="AY469" s="388">
        <v>0</v>
      </c>
      <c r="AZ469" s="388">
        <f t="shared" si="353"/>
        <v>0</v>
      </c>
      <c r="BA469" s="388">
        <f t="shared" si="353"/>
        <v>0</v>
      </c>
    </row>
    <row r="470" spans="1:53" ht="24.75" hidden="1">
      <c r="A470" s="255"/>
      <c r="B470" s="73" t="str">
        <f t="shared" si="322"/>
        <v>1365000530053119</v>
      </c>
      <c r="C470" s="424">
        <v>2023</v>
      </c>
      <c r="D470" s="385">
        <v>20</v>
      </c>
      <c r="E470" s="37">
        <v>1</v>
      </c>
      <c r="F470" s="37">
        <v>3</v>
      </c>
      <c r="G470" s="37">
        <v>6</v>
      </c>
      <c r="H470" s="37">
        <v>5000</v>
      </c>
      <c r="I470" s="37">
        <v>5300</v>
      </c>
      <c r="J470" s="37">
        <v>531</v>
      </c>
      <c r="K470" s="407">
        <v>19</v>
      </c>
      <c r="L470" s="407"/>
      <c r="M470" s="387" t="s">
        <v>365</v>
      </c>
      <c r="N470" s="388">
        <f>IFERROR(VLOOKUP($B470,[5]OAX!$B$51:$S$1085,13,0),0)</f>
        <v>0</v>
      </c>
      <c r="O470" s="388">
        <f>IFERROR(VLOOKUP($B470,[5]OAX!$B$51:$S$1085,14,0),0)</f>
        <v>0</v>
      </c>
      <c r="P470" s="388">
        <f t="shared" si="364"/>
        <v>0</v>
      </c>
      <c r="Q470" s="389" t="s">
        <v>59</v>
      </c>
      <c r="R470" s="390">
        <f>IFERROR(VLOOKUP($B470,[5]OAX!$B$51:$S$1085,17,0),0)</f>
        <v>0</v>
      </c>
      <c r="S470" s="390">
        <f>IFERROR(VLOOKUP($B470,[5]OAX!$B$51:$S$1085,18,0),0)</f>
        <v>0</v>
      </c>
      <c r="T470" s="388">
        <v>0</v>
      </c>
      <c r="U470" s="388">
        <v>0</v>
      </c>
      <c r="V470" s="388">
        <v>0</v>
      </c>
      <c r="W470" s="388">
        <v>0</v>
      </c>
      <c r="X470" s="388">
        <v>0</v>
      </c>
      <c r="Y470" s="388">
        <v>0</v>
      </c>
      <c r="Z470" s="388">
        <v>0</v>
      </c>
      <c r="AA470" s="388">
        <v>0</v>
      </c>
      <c r="AB470" s="388">
        <f t="shared" si="361"/>
        <v>0</v>
      </c>
      <c r="AC470" s="388">
        <f t="shared" si="361"/>
        <v>0</v>
      </c>
      <c r="AD470" s="388">
        <f t="shared" si="344"/>
        <v>0</v>
      </c>
      <c r="AE470" s="388">
        <v>0</v>
      </c>
      <c r="AF470" s="388">
        <v>0</v>
      </c>
      <c r="AG470" s="388">
        <f t="shared" si="345"/>
        <v>0</v>
      </c>
      <c r="AH470" s="388">
        <v>0</v>
      </c>
      <c r="AI470" s="388">
        <v>0</v>
      </c>
      <c r="AJ470" s="388">
        <f t="shared" si="346"/>
        <v>0</v>
      </c>
      <c r="AK470" s="388">
        <v>0</v>
      </c>
      <c r="AL470" s="388">
        <v>0</v>
      </c>
      <c r="AM470" s="388">
        <f t="shared" si="347"/>
        <v>0</v>
      </c>
      <c r="AN470" s="388">
        <v>0</v>
      </c>
      <c r="AO470" s="388">
        <v>0</v>
      </c>
      <c r="AP470" s="388">
        <f t="shared" si="348"/>
        <v>0</v>
      </c>
      <c r="AQ470" s="388">
        <f t="shared" si="362"/>
        <v>0</v>
      </c>
      <c r="AR470" s="388">
        <f t="shared" si="362"/>
        <v>0</v>
      </c>
      <c r="AS470" s="388">
        <f t="shared" si="349"/>
        <v>0</v>
      </c>
      <c r="AT470" s="388">
        <f t="shared" si="363"/>
        <v>0</v>
      </c>
      <c r="AU470" s="388">
        <f t="shared" si="363"/>
        <v>0</v>
      </c>
      <c r="AV470" s="388">
        <v>0</v>
      </c>
      <c r="AW470" s="388">
        <v>0</v>
      </c>
      <c r="AX470" s="388">
        <v>0</v>
      </c>
      <c r="AY470" s="388">
        <v>0</v>
      </c>
      <c r="AZ470" s="388">
        <f t="shared" si="353"/>
        <v>0</v>
      </c>
      <c r="BA470" s="388">
        <f t="shared" si="353"/>
        <v>0</v>
      </c>
    </row>
    <row r="471" spans="1:53" ht="24.75" hidden="1">
      <c r="A471" s="255"/>
      <c r="B471" s="73" t="str">
        <f t="shared" ref="B471:B534" si="365">+CONCATENATE(E471,F471,G471,H471,I471,J471,K471,L471)</f>
        <v>1365000530053120</v>
      </c>
      <c r="C471" s="424">
        <v>2023</v>
      </c>
      <c r="D471" s="385">
        <v>20</v>
      </c>
      <c r="E471" s="37">
        <v>1</v>
      </c>
      <c r="F471" s="37">
        <v>3</v>
      </c>
      <c r="G471" s="37">
        <v>6</v>
      </c>
      <c r="H471" s="37">
        <v>5000</v>
      </c>
      <c r="I471" s="37">
        <v>5300</v>
      </c>
      <c r="J471" s="37">
        <v>531</v>
      </c>
      <c r="K471" s="407">
        <v>20</v>
      </c>
      <c r="L471" s="407"/>
      <c r="M471" s="387" t="s">
        <v>366</v>
      </c>
      <c r="N471" s="388">
        <f>IFERROR(VLOOKUP($B471,[5]OAX!$B$51:$S$1085,13,0),0)</f>
        <v>0</v>
      </c>
      <c r="O471" s="388">
        <f>IFERROR(VLOOKUP($B471,[5]OAX!$B$51:$S$1085,14,0),0)</f>
        <v>0</v>
      </c>
      <c r="P471" s="388">
        <f t="shared" si="364"/>
        <v>0</v>
      </c>
      <c r="Q471" s="389" t="s">
        <v>59</v>
      </c>
      <c r="R471" s="390">
        <f>IFERROR(VLOOKUP($B471,[5]OAX!$B$51:$S$1085,17,0),0)</f>
        <v>0</v>
      </c>
      <c r="S471" s="390">
        <f>IFERROR(VLOOKUP($B471,[5]OAX!$B$51:$S$1085,18,0),0)</f>
        <v>0</v>
      </c>
      <c r="T471" s="388">
        <v>0</v>
      </c>
      <c r="U471" s="388">
        <v>0</v>
      </c>
      <c r="V471" s="388">
        <v>0</v>
      </c>
      <c r="W471" s="388">
        <v>0</v>
      </c>
      <c r="X471" s="388">
        <v>0</v>
      </c>
      <c r="Y471" s="388">
        <v>0</v>
      </c>
      <c r="Z471" s="388">
        <v>0</v>
      </c>
      <c r="AA471" s="388">
        <v>0</v>
      </c>
      <c r="AB471" s="388">
        <f t="shared" si="361"/>
        <v>0</v>
      </c>
      <c r="AC471" s="388">
        <f t="shared" si="361"/>
        <v>0</v>
      </c>
      <c r="AD471" s="388">
        <f t="shared" si="344"/>
        <v>0</v>
      </c>
      <c r="AE471" s="388">
        <v>0</v>
      </c>
      <c r="AF471" s="388">
        <v>0</v>
      </c>
      <c r="AG471" s="388">
        <f t="shared" si="345"/>
        <v>0</v>
      </c>
      <c r="AH471" s="388">
        <v>0</v>
      </c>
      <c r="AI471" s="388">
        <v>0</v>
      </c>
      <c r="AJ471" s="388">
        <f t="shared" si="346"/>
        <v>0</v>
      </c>
      <c r="AK471" s="388">
        <v>0</v>
      </c>
      <c r="AL471" s="388">
        <v>0</v>
      </c>
      <c r="AM471" s="388">
        <f t="shared" si="347"/>
        <v>0</v>
      </c>
      <c r="AN471" s="388">
        <v>0</v>
      </c>
      <c r="AO471" s="388">
        <v>0</v>
      </c>
      <c r="AP471" s="388">
        <f t="shared" si="348"/>
        <v>0</v>
      </c>
      <c r="AQ471" s="388">
        <f t="shared" si="362"/>
        <v>0</v>
      </c>
      <c r="AR471" s="388">
        <f t="shared" si="362"/>
        <v>0</v>
      </c>
      <c r="AS471" s="388">
        <f t="shared" si="349"/>
        <v>0</v>
      </c>
      <c r="AT471" s="388">
        <f t="shared" si="363"/>
        <v>0</v>
      </c>
      <c r="AU471" s="388">
        <f t="shared" si="363"/>
        <v>0</v>
      </c>
      <c r="AV471" s="388">
        <v>0</v>
      </c>
      <c r="AW471" s="388">
        <v>0</v>
      </c>
      <c r="AX471" s="388">
        <v>0</v>
      </c>
      <c r="AY471" s="388">
        <v>0</v>
      </c>
      <c r="AZ471" s="388">
        <f t="shared" si="353"/>
        <v>0</v>
      </c>
      <c r="BA471" s="388">
        <f t="shared" si="353"/>
        <v>0</v>
      </c>
    </row>
    <row r="472" spans="1:53" ht="24.75" hidden="1">
      <c r="A472" s="255"/>
      <c r="B472" s="73" t="str">
        <f t="shared" si="365"/>
        <v>1365000530053121</v>
      </c>
      <c r="C472" s="424">
        <v>2023</v>
      </c>
      <c r="D472" s="385">
        <v>20</v>
      </c>
      <c r="E472" s="37">
        <v>1</v>
      </c>
      <c r="F472" s="37">
        <v>3</v>
      </c>
      <c r="G472" s="37">
        <v>6</v>
      </c>
      <c r="H472" s="37">
        <v>5000</v>
      </c>
      <c r="I472" s="37">
        <v>5300</v>
      </c>
      <c r="J472" s="37">
        <v>531</v>
      </c>
      <c r="K472" s="407">
        <v>21</v>
      </c>
      <c r="L472" s="407"/>
      <c r="M472" s="387" t="s">
        <v>367</v>
      </c>
      <c r="N472" s="388">
        <f>IFERROR(VLOOKUP($B472,[5]OAX!$B$51:$S$1085,13,0),0)</f>
        <v>0</v>
      </c>
      <c r="O472" s="388">
        <f>IFERROR(VLOOKUP($B472,[5]OAX!$B$51:$S$1085,14,0),0)</f>
        <v>0</v>
      </c>
      <c r="P472" s="388">
        <f t="shared" si="364"/>
        <v>0</v>
      </c>
      <c r="Q472" s="389" t="s">
        <v>59</v>
      </c>
      <c r="R472" s="390">
        <f>IFERROR(VLOOKUP($B472,[5]OAX!$B$51:$S$1085,17,0),0)</f>
        <v>0</v>
      </c>
      <c r="S472" s="390">
        <f>IFERROR(VLOOKUP($B472,[5]OAX!$B$51:$S$1085,18,0),0)</f>
        <v>0</v>
      </c>
      <c r="T472" s="388">
        <v>0</v>
      </c>
      <c r="U472" s="388">
        <v>0</v>
      </c>
      <c r="V472" s="388">
        <v>0</v>
      </c>
      <c r="W472" s="388">
        <v>0</v>
      </c>
      <c r="X472" s="388">
        <v>0</v>
      </c>
      <c r="Y472" s="388">
        <v>0</v>
      </c>
      <c r="Z472" s="388">
        <v>0</v>
      </c>
      <c r="AA472" s="388">
        <v>0</v>
      </c>
      <c r="AB472" s="388">
        <f t="shared" si="361"/>
        <v>0</v>
      </c>
      <c r="AC472" s="388">
        <f t="shared" si="361"/>
        <v>0</v>
      </c>
      <c r="AD472" s="388">
        <f t="shared" si="344"/>
        <v>0</v>
      </c>
      <c r="AE472" s="388">
        <v>0</v>
      </c>
      <c r="AF472" s="388">
        <v>0</v>
      </c>
      <c r="AG472" s="388">
        <f t="shared" si="345"/>
        <v>0</v>
      </c>
      <c r="AH472" s="388">
        <v>0</v>
      </c>
      <c r="AI472" s="388">
        <v>0</v>
      </c>
      <c r="AJ472" s="388">
        <f t="shared" si="346"/>
        <v>0</v>
      </c>
      <c r="AK472" s="388">
        <v>0</v>
      </c>
      <c r="AL472" s="388">
        <v>0</v>
      </c>
      <c r="AM472" s="388">
        <f t="shared" si="347"/>
        <v>0</v>
      </c>
      <c r="AN472" s="388">
        <v>0</v>
      </c>
      <c r="AO472" s="388">
        <v>0</v>
      </c>
      <c r="AP472" s="388">
        <f t="shared" si="348"/>
        <v>0</v>
      </c>
      <c r="AQ472" s="388">
        <f t="shared" si="362"/>
        <v>0</v>
      </c>
      <c r="AR472" s="388">
        <f t="shared" si="362"/>
        <v>0</v>
      </c>
      <c r="AS472" s="388">
        <f t="shared" si="349"/>
        <v>0</v>
      </c>
      <c r="AT472" s="388">
        <f t="shared" si="363"/>
        <v>0</v>
      </c>
      <c r="AU472" s="388">
        <f t="shared" si="363"/>
        <v>0</v>
      </c>
      <c r="AV472" s="388">
        <v>0</v>
      </c>
      <c r="AW472" s="388">
        <v>0</v>
      </c>
      <c r="AX472" s="388">
        <v>0</v>
      </c>
      <c r="AY472" s="388">
        <v>0</v>
      </c>
      <c r="AZ472" s="388">
        <f t="shared" si="353"/>
        <v>0</v>
      </c>
      <c r="BA472" s="388">
        <f t="shared" si="353"/>
        <v>0</v>
      </c>
    </row>
    <row r="473" spans="1:53" ht="24.75" hidden="1">
      <c r="A473" s="255"/>
      <c r="B473" s="73" t="str">
        <f t="shared" si="365"/>
        <v>1365000530053122</v>
      </c>
      <c r="C473" s="424">
        <v>2023</v>
      </c>
      <c r="D473" s="385">
        <v>20</v>
      </c>
      <c r="E473" s="37">
        <v>1</v>
      </c>
      <c r="F473" s="37">
        <v>3</v>
      </c>
      <c r="G473" s="37">
        <v>6</v>
      </c>
      <c r="H473" s="37">
        <v>5000</v>
      </c>
      <c r="I473" s="37">
        <v>5300</v>
      </c>
      <c r="J473" s="37">
        <v>531</v>
      </c>
      <c r="K473" s="407">
        <v>22</v>
      </c>
      <c r="L473" s="407"/>
      <c r="M473" s="387" t="s">
        <v>368</v>
      </c>
      <c r="N473" s="388">
        <f>IFERROR(VLOOKUP($B473,[5]OAX!$B$51:$S$1085,13,0),0)</f>
        <v>0</v>
      </c>
      <c r="O473" s="388">
        <f>IFERROR(VLOOKUP($B473,[5]OAX!$B$51:$S$1085,14,0),0)</f>
        <v>0</v>
      </c>
      <c r="P473" s="388">
        <f t="shared" si="364"/>
        <v>0</v>
      </c>
      <c r="Q473" s="389" t="s">
        <v>59</v>
      </c>
      <c r="R473" s="390">
        <f>IFERROR(VLOOKUP($B473,[5]OAX!$B$51:$S$1085,17,0),0)</f>
        <v>0</v>
      </c>
      <c r="S473" s="390">
        <f>IFERROR(VLOOKUP($B473,[5]OAX!$B$51:$S$1085,18,0),0)</f>
        <v>0</v>
      </c>
      <c r="T473" s="388">
        <v>0</v>
      </c>
      <c r="U473" s="388">
        <v>0</v>
      </c>
      <c r="V473" s="388">
        <v>0</v>
      </c>
      <c r="W473" s="388">
        <v>0</v>
      </c>
      <c r="X473" s="388">
        <v>0</v>
      </c>
      <c r="Y473" s="388">
        <v>0</v>
      </c>
      <c r="Z473" s="388">
        <v>0</v>
      </c>
      <c r="AA473" s="388">
        <v>0</v>
      </c>
      <c r="AB473" s="388">
        <f t="shared" si="361"/>
        <v>0</v>
      </c>
      <c r="AC473" s="388">
        <f t="shared" si="361"/>
        <v>0</v>
      </c>
      <c r="AD473" s="388">
        <f t="shared" si="344"/>
        <v>0</v>
      </c>
      <c r="AE473" s="388">
        <v>0</v>
      </c>
      <c r="AF473" s="388">
        <v>0</v>
      </c>
      <c r="AG473" s="388">
        <f t="shared" si="345"/>
        <v>0</v>
      </c>
      <c r="AH473" s="388">
        <v>0</v>
      </c>
      <c r="AI473" s="388">
        <v>0</v>
      </c>
      <c r="AJ473" s="388">
        <f t="shared" si="346"/>
        <v>0</v>
      </c>
      <c r="AK473" s="388">
        <v>0</v>
      </c>
      <c r="AL473" s="388">
        <v>0</v>
      </c>
      <c r="AM473" s="388">
        <f t="shared" si="347"/>
        <v>0</v>
      </c>
      <c r="AN473" s="388">
        <v>0</v>
      </c>
      <c r="AO473" s="388">
        <v>0</v>
      </c>
      <c r="AP473" s="388">
        <f t="shared" si="348"/>
        <v>0</v>
      </c>
      <c r="AQ473" s="388">
        <f t="shared" si="362"/>
        <v>0</v>
      </c>
      <c r="AR473" s="388">
        <f t="shared" si="362"/>
        <v>0</v>
      </c>
      <c r="AS473" s="388">
        <f t="shared" si="349"/>
        <v>0</v>
      </c>
      <c r="AT473" s="388">
        <f t="shared" si="363"/>
        <v>0</v>
      </c>
      <c r="AU473" s="388">
        <f t="shared" si="363"/>
        <v>0</v>
      </c>
      <c r="AV473" s="388">
        <v>0</v>
      </c>
      <c r="AW473" s="388">
        <v>0</v>
      </c>
      <c r="AX473" s="388">
        <v>0</v>
      </c>
      <c r="AY473" s="388">
        <v>0</v>
      </c>
      <c r="AZ473" s="388">
        <f t="shared" si="353"/>
        <v>0</v>
      </c>
      <c r="BA473" s="388">
        <f t="shared" si="353"/>
        <v>0</v>
      </c>
    </row>
    <row r="474" spans="1:53" ht="46.5" hidden="1">
      <c r="A474" s="255"/>
      <c r="B474" s="73" t="str">
        <f t="shared" si="365"/>
        <v>1365000530053123</v>
      </c>
      <c r="C474" s="424">
        <v>2023</v>
      </c>
      <c r="D474" s="385">
        <v>20</v>
      </c>
      <c r="E474" s="37">
        <v>1</v>
      </c>
      <c r="F474" s="37">
        <v>3</v>
      </c>
      <c r="G474" s="37">
        <v>6</v>
      </c>
      <c r="H474" s="37">
        <v>5000</v>
      </c>
      <c r="I474" s="37">
        <v>5300</v>
      </c>
      <c r="J474" s="37">
        <v>531</v>
      </c>
      <c r="K474" s="407">
        <v>23</v>
      </c>
      <c r="L474" s="407"/>
      <c r="M474" s="387" t="s">
        <v>369</v>
      </c>
      <c r="N474" s="388">
        <f>IFERROR(VLOOKUP($B474,[5]OAX!$B$51:$S$1085,13,0),0)</f>
        <v>0</v>
      </c>
      <c r="O474" s="388">
        <f>IFERROR(VLOOKUP($B474,[5]OAX!$B$51:$S$1085,14,0),0)</f>
        <v>0</v>
      </c>
      <c r="P474" s="388">
        <f t="shared" si="364"/>
        <v>0</v>
      </c>
      <c r="Q474" s="389" t="s">
        <v>59</v>
      </c>
      <c r="R474" s="390">
        <f>IFERROR(VLOOKUP($B474,[5]OAX!$B$51:$S$1085,17,0),0)</f>
        <v>0</v>
      </c>
      <c r="S474" s="390">
        <f>IFERROR(VLOOKUP($B474,[5]OAX!$B$51:$S$1085,18,0),0)</f>
        <v>0</v>
      </c>
      <c r="T474" s="388">
        <v>0</v>
      </c>
      <c r="U474" s="388">
        <v>0</v>
      </c>
      <c r="V474" s="388">
        <v>0</v>
      </c>
      <c r="W474" s="388">
        <v>0</v>
      </c>
      <c r="X474" s="388">
        <v>0</v>
      </c>
      <c r="Y474" s="388">
        <v>0</v>
      </c>
      <c r="Z474" s="388">
        <v>0</v>
      </c>
      <c r="AA474" s="388">
        <v>0</v>
      </c>
      <c r="AB474" s="388">
        <f t="shared" si="361"/>
        <v>0</v>
      </c>
      <c r="AC474" s="388">
        <f t="shared" si="361"/>
        <v>0</v>
      </c>
      <c r="AD474" s="388">
        <f t="shared" si="344"/>
        <v>0</v>
      </c>
      <c r="AE474" s="388">
        <v>0</v>
      </c>
      <c r="AF474" s="388">
        <v>0</v>
      </c>
      <c r="AG474" s="388">
        <f t="shared" si="345"/>
        <v>0</v>
      </c>
      <c r="AH474" s="388">
        <v>0</v>
      </c>
      <c r="AI474" s="388">
        <v>0</v>
      </c>
      <c r="AJ474" s="388">
        <f t="shared" si="346"/>
        <v>0</v>
      </c>
      <c r="AK474" s="388">
        <v>0</v>
      </c>
      <c r="AL474" s="388">
        <v>0</v>
      </c>
      <c r="AM474" s="388">
        <f t="shared" si="347"/>
        <v>0</v>
      </c>
      <c r="AN474" s="388">
        <v>0</v>
      </c>
      <c r="AO474" s="388">
        <v>0</v>
      </c>
      <c r="AP474" s="388">
        <f t="shared" si="348"/>
        <v>0</v>
      </c>
      <c r="AQ474" s="388">
        <f t="shared" si="362"/>
        <v>0</v>
      </c>
      <c r="AR474" s="388">
        <f t="shared" si="362"/>
        <v>0</v>
      </c>
      <c r="AS474" s="388">
        <f t="shared" si="349"/>
        <v>0</v>
      </c>
      <c r="AT474" s="388">
        <f t="shared" si="363"/>
        <v>0</v>
      </c>
      <c r="AU474" s="388">
        <f t="shared" si="363"/>
        <v>0</v>
      </c>
      <c r="AV474" s="388">
        <v>0</v>
      </c>
      <c r="AW474" s="388">
        <v>0</v>
      </c>
      <c r="AX474" s="388">
        <v>0</v>
      </c>
      <c r="AY474" s="388">
        <v>0</v>
      </c>
      <c r="AZ474" s="388">
        <f t="shared" si="353"/>
        <v>0</v>
      </c>
      <c r="BA474" s="388">
        <f t="shared" si="353"/>
        <v>0</v>
      </c>
    </row>
    <row r="475" spans="1:53" ht="24.75" hidden="1">
      <c r="A475" s="255"/>
      <c r="B475" s="73" t="str">
        <f t="shared" si="365"/>
        <v>1365000530053124</v>
      </c>
      <c r="C475" s="424">
        <v>2023</v>
      </c>
      <c r="D475" s="385">
        <v>20</v>
      </c>
      <c r="E475" s="37">
        <v>1</v>
      </c>
      <c r="F475" s="37">
        <v>3</v>
      </c>
      <c r="G475" s="37">
        <v>6</v>
      </c>
      <c r="H475" s="37">
        <v>5000</v>
      </c>
      <c r="I475" s="37">
        <v>5300</v>
      </c>
      <c r="J475" s="37">
        <v>531</v>
      </c>
      <c r="K475" s="407">
        <v>24</v>
      </c>
      <c r="L475" s="407"/>
      <c r="M475" s="387" t="s">
        <v>370</v>
      </c>
      <c r="N475" s="388">
        <f>IFERROR(VLOOKUP($B475,[5]OAX!$B$51:$S$1085,13,0),0)</f>
        <v>0</v>
      </c>
      <c r="O475" s="388">
        <f>IFERROR(VLOOKUP($B475,[5]OAX!$B$51:$S$1085,14,0),0)</f>
        <v>0</v>
      </c>
      <c r="P475" s="388">
        <f t="shared" si="364"/>
        <v>0</v>
      </c>
      <c r="Q475" s="389" t="s">
        <v>59</v>
      </c>
      <c r="R475" s="390">
        <f>IFERROR(VLOOKUP($B475,[5]OAX!$B$51:$S$1085,17,0),0)</f>
        <v>0</v>
      </c>
      <c r="S475" s="390">
        <f>IFERROR(VLOOKUP($B475,[5]OAX!$B$51:$S$1085,18,0),0)</f>
        <v>0</v>
      </c>
      <c r="T475" s="388">
        <v>0</v>
      </c>
      <c r="U475" s="388">
        <v>0</v>
      </c>
      <c r="V475" s="388">
        <v>0</v>
      </c>
      <c r="W475" s="388">
        <v>0</v>
      </c>
      <c r="X475" s="388">
        <v>0</v>
      </c>
      <c r="Y475" s="388">
        <v>0</v>
      </c>
      <c r="Z475" s="388">
        <v>0</v>
      </c>
      <c r="AA475" s="388">
        <v>0</v>
      </c>
      <c r="AB475" s="388">
        <f t="shared" si="361"/>
        <v>0</v>
      </c>
      <c r="AC475" s="388">
        <f t="shared" si="361"/>
        <v>0</v>
      </c>
      <c r="AD475" s="388">
        <f t="shared" si="344"/>
        <v>0</v>
      </c>
      <c r="AE475" s="388">
        <v>0</v>
      </c>
      <c r="AF475" s="388">
        <v>0</v>
      </c>
      <c r="AG475" s="388">
        <f t="shared" si="345"/>
        <v>0</v>
      </c>
      <c r="AH475" s="388">
        <v>0</v>
      </c>
      <c r="AI475" s="388">
        <v>0</v>
      </c>
      <c r="AJ475" s="388">
        <f t="shared" si="346"/>
        <v>0</v>
      </c>
      <c r="AK475" s="388">
        <v>0</v>
      </c>
      <c r="AL475" s="388">
        <v>0</v>
      </c>
      <c r="AM475" s="388">
        <f t="shared" si="347"/>
        <v>0</v>
      </c>
      <c r="AN475" s="388">
        <v>0</v>
      </c>
      <c r="AO475" s="388">
        <v>0</v>
      </c>
      <c r="AP475" s="388">
        <f t="shared" si="348"/>
        <v>0</v>
      </c>
      <c r="AQ475" s="388">
        <f t="shared" si="362"/>
        <v>0</v>
      </c>
      <c r="AR475" s="388">
        <f t="shared" si="362"/>
        <v>0</v>
      </c>
      <c r="AS475" s="388">
        <f t="shared" si="349"/>
        <v>0</v>
      </c>
      <c r="AT475" s="388">
        <f t="shared" si="363"/>
        <v>0</v>
      </c>
      <c r="AU475" s="388">
        <f t="shared" si="363"/>
        <v>0</v>
      </c>
      <c r="AV475" s="388">
        <v>0</v>
      </c>
      <c r="AW475" s="388">
        <v>0</v>
      </c>
      <c r="AX475" s="388">
        <v>0</v>
      </c>
      <c r="AY475" s="388">
        <v>0</v>
      </c>
      <c r="AZ475" s="388">
        <f t="shared" si="353"/>
        <v>0</v>
      </c>
      <c r="BA475" s="388">
        <f t="shared" si="353"/>
        <v>0</v>
      </c>
    </row>
    <row r="476" spans="1:53" ht="24.75" hidden="1">
      <c r="A476" s="255"/>
      <c r="B476" s="73" t="str">
        <f t="shared" si="365"/>
        <v>1365000530053125</v>
      </c>
      <c r="C476" s="424">
        <v>2023</v>
      </c>
      <c r="D476" s="385">
        <v>20</v>
      </c>
      <c r="E476" s="37">
        <v>1</v>
      </c>
      <c r="F476" s="37">
        <v>3</v>
      </c>
      <c r="G476" s="37">
        <v>6</v>
      </c>
      <c r="H476" s="37">
        <v>5000</v>
      </c>
      <c r="I476" s="37">
        <v>5300</v>
      </c>
      <c r="J476" s="37">
        <v>531</v>
      </c>
      <c r="K476" s="407">
        <v>25</v>
      </c>
      <c r="L476" s="407"/>
      <c r="M476" s="387" t="s">
        <v>371</v>
      </c>
      <c r="N476" s="388">
        <f>IFERROR(VLOOKUP($B476,[5]OAX!$B$51:$S$1085,13,0),0)</f>
        <v>0</v>
      </c>
      <c r="O476" s="388">
        <f>IFERROR(VLOOKUP($B476,[5]OAX!$B$51:$S$1085,14,0),0)</f>
        <v>0</v>
      </c>
      <c r="P476" s="388">
        <f t="shared" si="364"/>
        <v>0</v>
      </c>
      <c r="Q476" s="389" t="s">
        <v>59</v>
      </c>
      <c r="R476" s="390">
        <f>IFERROR(VLOOKUP($B476,[5]OAX!$B$51:$S$1085,17,0),0)</f>
        <v>0</v>
      </c>
      <c r="S476" s="390">
        <f>IFERROR(VLOOKUP($B476,[5]OAX!$B$51:$S$1085,18,0),0)</f>
        <v>0</v>
      </c>
      <c r="T476" s="388">
        <v>0</v>
      </c>
      <c r="U476" s="388">
        <v>0</v>
      </c>
      <c r="V476" s="388">
        <v>0</v>
      </c>
      <c r="W476" s="388">
        <v>0</v>
      </c>
      <c r="X476" s="388">
        <v>0</v>
      </c>
      <c r="Y476" s="388">
        <v>0</v>
      </c>
      <c r="Z476" s="388">
        <v>0</v>
      </c>
      <c r="AA476" s="388">
        <v>0</v>
      </c>
      <c r="AB476" s="388">
        <f t="shared" si="361"/>
        <v>0</v>
      </c>
      <c r="AC476" s="388">
        <f t="shared" si="361"/>
        <v>0</v>
      </c>
      <c r="AD476" s="388">
        <f t="shared" si="344"/>
        <v>0</v>
      </c>
      <c r="AE476" s="388">
        <v>0</v>
      </c>
      <c r="AF476" s="388">
        <v>0</v>
      </c>
      <c r="AG476" s="388">
        <f t="shared" si="345"/>
        <v>0</v>
      </c>
      <c r="AH476" s="388">
        <v>0</v>
      </c>
      <c r="AI476" s="388">
        <v>0</v>
      </c>
      <c r="AJ476" s="388">
        <f t="shared" si="346"/>
        <v>0</v>
      </c>
      <c r="AK476" s="388">
        <v>0</v>
      </c>
      <c r="AL476" s="388">
        <v>0</v>
      </c>
      <c r="AM476" s="388">
        <f t="shared" si="347"/>
        <v>0</v>
      </c>
      <c r="AN476" s="388">
        <v>0</v>
      </c>
      <c r="AO476" s="388">
        <v>0</v>
      </c>
      <c r="AP476" s="388">
        <f t="shared" si="348"/>
        <v>0</v>
      </c>
      <c r="AQ476" s="388">
        <f t="shared" si="362"/>
        <v>0</v>
      </c>
      <c r="AR476" s="388">
        <f t="shared" si="362"/>
        <v>0</v>
      </c>
      <c r="AS476" s="388">
        <f t="shared" si="349"/>
        <v>0</v>
      </c>
      <c r="AT476" s="388">
        <f t="shared" si="363"/>
        <v>0</v>
      </c>
      <c r="AU476" s="388">
        <f t="shared" si="363"/>
        <v>0</v>
      </c>
      <c r="AV476" s="388">
        <v>0</v>
      </c>
      <c r="AW476" s="388">
        <v>0</v>
      </c>
      <c r="AX476" s="388">
        <v>0</v>
      </c>
      <c r="AY476" s="388">
        <v>0</v>
      </c>
      <c r="AZ476" s="388">
        <f t="shared" si="353"/>
        <v>0</v>
      </c>
      <c r="BA476" s="388">
        <f t="shared" si="353"/>
        <v>0</v>
      </c>
    </row>
    <row r="477" spans="1:53" ht="24.75" hidden="1">
      <c r="A477" s="255"/>
      <c r="B477" s="73" t="str">
        <f t="shared" si="365"/>
        <v>1365000530053126</v>
      </c>
      <c r="C477" s="424">
        <v>2023</v>
      </c>
      <c r="D477" s="385">
        <v>20</v>
      </c>
      <c r="E477" s="37">
        <v>1</v>
      </c>
      <c r="F477" s="37">
        <v>3</v>
      </c>
      <c r="G477" s="37">
        <v>6</v>
      </c>
      <c r="H477" s="37">
        <v>5000</v>
      </c>
      <c r="I477" s="37">
        <v>5300</v>
      </c>
      <c r="J477" s="37">
        <v>531</v>
      </c>
      <c r="K477" s="407">
        <v>26</v>
      </c>
      <c r="L477" s="407"/>
      <c r="M477" s="387" t="s">
        <v>372</v>
      </c>
      <c r="N477" s="388">
        <f>IFERROR(VLOOKUP($B477,[5]OAX!$B$51:$S$1085,13,0),0)</f>
        <v>0</v>
      </c>
      <c r="O477" s="388">
        <f>IFERROR(VLOOKUP($B477,[5]OAX!$B$51:$S$1085,14,0),0)</f>
        <v>0</v>
      </c>
      <c r="P477" s="388">
        <f t="shared" si="364"/>
        <v>0</v>
      </c>
      <c r="Q477" s="389" t="s">
        <v>59</v>
      </c>
      <c r="R477" s="390">
        <f>IFERROR(VLOOKUP($B477,[5]OAX!$B$51:$S$1085,17,0),0)</f>
        <v>0</v>
      </c>
      <c r="S477" s="390">
        <f>IFERROR(VLOOKUP($B477,[5]OAX!$B$51:$S$1085,18,0),0)</f>
        <v>0</v>
      </c>
      <c r="T477" s="388">
        <v>0</v>
      </c>
      <c r="U477" s="388">
        <v>0</v>
      </c>
      <c r="V477" s="388">
        <v>0</v>
      </c>
      <c r="W477" s="388">
        <v>0</v>
      </c>
      <c r="X477" s="388">
        <v>0</v>
      </c>
      <c r="Y477" s="388">
        <v>0</v>
      </c>
      <c r="Z477" s="388">
        <v>0</v>
      </c>
      <c r="AA477" s="388">
        <v>0</v>
      </c>
      <c r="AB477" s="388">
        <f t="shared" si="361"/>
        <v>0</v>
      </c>
      <c r="AC477" s="388">
        <f t="shared" si="361"/>
        <v>0</v>
      </c>
      <c r="AD477" s="388">
        <f t="shared" si="344"/>
        <v>0</v>
      </c>
      <c r="AE477" s="388">
        <v>0</v>
      </c>
      <c r="AF477" s="388">
        <v>0</v>
      </c>
      <c r="AG477" s="388">
        <f t="shared" si="345"/>
        <v>0</v>
      </c>
      <c r="AH477" s="388">
        <v>0</v>
      </c>
      <c r="AI477" s="388">
        <v>0</v>
      </c>
      <c r="AJ477" s="388">
        <f t="shared" si="346"/>
        <v>0</v>
      </c>
      <c r="AK477" s="388">
        <v>0</v>
      </c>
      <c r="AL477" s="388">
        <v>0</v>
      </c>
      <c r="AM477" s="388">
        <f t="shared" si="347"/>
        <v>0</v>
      </c>
      <c r="AN477" s="388">
        <v>0</v>
      </c>
      <c r="AO477" s="388">
        <v>0</v>
      </c>
      <c r="AP477" s="388">
        <f t="shared" si="348"/>
        <v>0</v>
      </c>
      <c r="AQ477" s="388">
        <f t="shared" si="362"/>
        <v>0</v>
      </c>
      <c r="AR477" s="388">
        <f t="shared" si="362"/>
        <v>0</v>
      </c>
      <c r="AS477" s="388">
        <f t="shared" si="349"/>
        <v>0</v>
      </c>
      <c r="AT477" s="388">
        <f t="shared" si="363"/>
        <v>0</v>
      </c>
      <c r="AU477" s="388">
        <f t="shared" si="363"/>
        <v>0</v>
      </c>
      <c r="AV477" s="388">
        <v>0</v>
      </c>
      <c r="AW477" s="388">
        <v>0</v>
      </c>
      <c r="AX477" s="388">
        <v>0</v>
      </c>
      <c r="AY477" s="388">
        <v>0</v>
      </c>
      <c r="AZ477" s="388">
        <f t="shared" si="353"/>
        <v>0</v>
      </c>
      <c r="BA477" s="388">
        <f t="shared" si="353"/>
        <v>0</v>
      </c>
    </row>
    <row r="478" spans="1:53" ht="24.75" hidden="1">
      <c r="A478" s="255"/>
      <c r="B478" s="73" t="str">
        <f t="shared" si="365"/>
        <v>1365000530053127</v>
      </c>
      <c r="C478" s="424">
        <v>2023</v>
      </c>
      <c r="D478" s="385">
        <v>20</v>
      </c>
      <c r="E478" s="37">
        <v>1</v>
      </c>
      <c r="F478" s="37">
        <v>3</v>
      </c>
      <c r="G478" s="37">
        <v>6</v>
      </c>
      <c r="H478" s="37">
        <v>5000</v>
      </c>
      <c r="I478" s="37">
        <v>5300</v>
      </c>
      <c r="J478" s="37">
        <v>531</v>
      </c>
      <c r="K478" s="407">
        <v>27</v>
      </c>
      <c r="L478" s="407"/>
      <c r="M478" s="387" t="s">
        <v>373</v>
      </c>
      <c r="N478" s="388">
        <f>IFERROR(VLOOKUP($B478,[5]OAX!$B$51:$S$1085,13,0),0)</f>
        <v>0</v>
      </c>
      <c r="O478" s="388">
        <f>IFERROR(VLOOKUP($B478,[5]OAX!$B$51:$S$1085,14,0),0)</f>
        <v>0</v>
      </c>
      <c r="P478" s="388">
        <f t="shared" si="364"/>
        <v>0</v>
      </c>
      <c r="Q478" s="389" t="s">
        <v>59</v>
      </c>
      <c r="R478" s="390">
        <f>IFERROR(VLOOKUP($B478,[5]OAX!$B$51:$S$1085,17,0),0)</f>
        <v>0</v>
      </c>
      <c r="S478" s="390">
        <f>IFERROR(VLOOKUP($B478,[5]OAX!$B$51:$S$1085,18,0),0)</f>
        <v>0</v>
      </c>
      <c r="T478" s="388">
        <v>0</v>
      </c>
      <c r="U478" s="388">
        <v>0</v>
      </c>
      <c r="V478" s="388">
        <v>0</v>
      </c>
      <c r="W478" s="388">
        <v>0</v>
      </c>
      <c r="X478" s="388">
        <v>0</v>
      </c>
      <c r="Y478" s="388">
        <v>0</v>
      </c>
      <c r="Z478" s="388">
        <v>0</v>
      </c>
      <c r="AA478" s="388">
        <v>0</v>
      </c>
      <c r="AB478" s="388">
        <f t="shared" si="361"/>
        <v>0</v>
      </c>
      <c r="AC478" s="388">
        <f t="shared" si="361"/>
        <v>0</v>
      </c>
      <c r="AD478" s="388">
        <f t="shared" si="344"/>
        <v>0</v>
      </c>
      <c r="AE478" s="388">
        <v>0</v>
      </c>
      <c r="AF478" s="388">
        <v>0</v>
      </c>
      <c r="AG478" s="388">
        <f t="shared" si="345"/>
        <v>0</v>
      </c>
      <c r="AH478" s="388">
        <v>0</v>
      </c>
      <c r="AI478" s="388">
        <v>0</v>
      </c>
      <c r="AJ478" s="388">
        <f t="shared" si="346"/>
        <v>0</v>
      </c>
      <c r="AK478" s="388">
        <v>0</v>
      </c>
      <c r="AL478" s="388">
        <v>0</v>
      </c>
      <c r="AM478" s="388">
        <f t="shared" si="347"/>
        <v>0</v>
      </c>
      <c r="AN478" s="388">
        <v>0</v>
      </c>
      <c r="AO478" s="388">
        <v>0</v>
      </c>
      <c r="AP478" s="388">
        <f t="shared" si="348"/>
        <v>0</v>
      </c>
      <c r="AQ478" s="388">
        <f t="shared" si="362"/>
        <v>0</v>
      </c>
      <c r="AR478" s="388">
        <f t="shared" si="362"/>
        <v>0</v>
      </c>
      <c r="AS478" s="388">
        <f t="shared" si="349"/>
        <v>0</v>
      </c>
      <c r="AT478" s="388">
        <f t="shared" si="363"/>
        <v>0</v>
      </c>
      <c r="AU478" s="388">
        <f t="shared" si="363"/>
        <v>0</v>
      </c>
      <c r="AV478" s="388">
        <v>0</v>
      </c>
      <c r="AW478" s="388">
        <v>0</v>
      </c>
      <c r="AX478" s="388">
        <v>0</v>
      </c>
      <c r="AY478" s="388">
        <v>0</v>
      </c>
      <c r="AZ478" s="388">
        <f t="shared" si="353"/>
        <v>0</v>
      </c>
      <c r="BA478" s="388">
        <f t="shared" si="353"/>
        <v>0</v>
      </c>
    </row>
    <row r="479" spans="1:53" ht="24.75" hidden="1">
      <c r="A479" s="255"/>
      <c r="B479" s="73" t="str">
        <f t="shared" si="365"/>
        <v>1365000530053128</v>
      </c>
      <c r="C479" s="424">
        <v>2023</v>
      </c>
      <c r="D479" s="385">
        <v>20</v>
      </c>
      <c r="E479" s="37">
        <v>1</v>
      </c>
      <c r="F479" s="37">
        <v>3</v>
      </c>
      <c r="G479" s="37">
        <v>6</v>
      </c>
      <c r="H479" s="37">
        <v>5000</v>
      </c>
      <c r="I479" s="37">
        <v>5300</v>
      </c>
      <c r="J479" s="37">
        <v>531</v>
      </c>
      <c r="K479" s="407">
        <v>28</v>
      </c>
      <c r="L479" s="407"/>
      <c r="M479" s="387" t="s">
        <v>374</v>
      </c>
      <c r="N479" s="388">
        <f>IFERROR(VLOOKUP($B479,[5]OAX!$B$51:$S$1085,13,0),0)</f>
        <v>0</v>
      </c>
      <c r="O479" s="388">
        <f>IFERROR(VLOOKUP($B479,[5]OAX!$B$51:$S$1085,14,0),0)</f>
        <v>0</v>
      </c>
      <c r="P479" s="388">
        <f t="shared" si="364"/>
        <v>0</v>
      </c>
      <c r="Q479" s="389" t="s">
        <v>59</v>
      </c>
      <c r="R479" s="390">
        <f>IFERROR(VLOOKUP($B479,[5]OAX!$B$51:$S$1085,17,0),0)</f>
        <v>0</v>
      </c>
      <c r="S479" s="390">
        <f>IFERROR(VLOOKUP($B479,[5]OAX!$B$51:$S$1085,18,0),0)</f>
        <v>0</v>
      </c>
      <c r="T479" s="388">
        <v>0</v>
      </c>
      <c r="U479" s="388">
        <v>0</v>
      </c>
      <c r="V479" s="388">
        <v>0</v>
      </c>
      <c r="W479" s="388">
        <v>0</v>
      </c>
      <c r="X479" s="388">
        <v>0</v>
      </c>
      <c r="Y479" s="388">
        <v>0</v>
      </c>
      <c r="Z479" s="388">
        <v>0</v>
      </c>
      <c r="AA479" s="388">
        <v>0</v>
      </c>
      <c r="AB479" s="388">
        <f t="shared" si="361"/>
        <v>0</v>
      </c>
      <c r="AC479" s="388">
        <f t="shared" si="361"/>
        <v>0</v>
      </c>
      <c r="AD479" s="388">
        <f t="shared" si="344"/>
        <v>0</v>
      </c>
      <c r="AE479" s="388">
        <v>0</v>
      </c>
      <c r="AF479" s="388">
        <v>0</v>
      </c>
      <c r="AG479" s="388">
        <f t="shared" si="345"/>
        <v>0</v>
      </c>
      <c r="AH479" s="388">
        <v>0</v>
      </c>
      <c r="AI479" s="388">
        <v>0</v>
      </c>
      <c r="AJ479" s="388">
        <f t="shared" si="346"/>
        <v>0</v>
      </c>
      <c r="AK479" s="388">
        <v>0</v>
      </c>
      <c r="AL479" s="388">
        <v>0</v>
      </c>
      <c r="AM479" s="388">
        <f t="shared" si="347"/>
        <v>0</v>
      </c>
      <c r="AN479" s="388">
        <v>0</v>
      </c>
      <c r="AO479" s="388">
        <v>0</v>
      </c>
      <c r="AP479" s="388">
        <f t="shared" si="348"/>
        <v>0</v>
      </c>
      <c r="AQ479" s="388">
        <f t="shared" si="362"/>
        <v>0</v>
      </c>
      <c r="AR479" s="388">
        <f t="shared" si="362"/>
        <v>0</v>
      </c>
      <c r="AS479" s="388">
        <f t="shared" si="349"/>
        <v>0</v>
      </c>
      <c r="AT479" s="388">
        <f t="shared" si="363"/>
        <v>0</v>
      </c>
      <c r="AU479" s="388">
        <f t="shared" si="363"/>
        <v>0</v>
      </c>
      <c r="AV479" s="388">
        <v>0</v>
      </c>
      <c r="AW479" s="388">
        <v>0</v>
      </c>
      <c r="AX479" s="388">
        <v>0</v>
      </c>
      <c r="AY479" s="388">
        <v>0</v>
      </c>
      <c r="AZ479" s="388">
        <f t="shared" si="353"/>
        <v>0</v>
      </c>
      <c r="BA479" s="388">
        <f t="shared" si="353"/>
        <v>0</v>
      </c>
    </row>
    <row r="480" spans="1:53" ht="24.75" hidden="1">
      <c r="A480" s="255"/>
      <c r="B480" s="73" t="str">
        <f t="shared" si="365"/>
        <v>1365000530053129</v>
      </c>
      <c r="C480" s="424">
        <v>2023</v>
      </c>
      <c r="D480" s="385">
        <v>20</v>
      </c>
      <c r="E480" s="37">
        <v>1</v>
      </c>
      <c r="F480" s="37">
        <v>3</v>
      </c>
      <c r="G480" s="37">
        <v>6</v>
      </c>
      <c r="H480" s="37">
        <v>5000</v>
      </c>
      <c r="I480" s="37">
        <v>5300</v>
      </c>
      <c r="J480" s="37">
        <v>531</v>
      </c>
      <c r="K480" s="407">
        <v>29</v>
      </c>
      <c r="L480" s="407"/>
      <c r="M480" s="387" t="s">
        <v>375</v>
      </c>
      <c r="N480" s="388">
        <f>IFERROR(VLOOKUP($B480,[5]OAX!$B$51:$S$1085,13,0),0)</f>
        <v>0</v>
      </c>
      <c r="O480" s="388">
        <f>IFERROR(VLOOKUP($B480,[5]OAX!$B$51:$S$1085,14,0),0)</f>
        <v>0</v>
      </c>
      <c r="P480" s="388">
        <f t="shared" si="364"/>
        <v>0</v>
      </c>
      <c r="Q480" s="389" t="s">
        <v>59</v>
      </c>
      <c r="R480" s="390">
        <f>IFERROR(VLOOKUP($B480,[5]OAX!$B$51:$S$1085,17,0),0)</f>
        <v>0</v>
      </c>
      <c r="S480" s="390">
        <f>IFERROR(VLOOKUP($B480,[5]OAX!$B$51:$S$1085,18,0),0)</f>
        <v>0</v>
      </c>
      <c r="T480" s="388">
        <v>0</v>
      </c>
      <c r="U480" s="388">
        <v>0</v>
      </c>
      <c r="V480" s="388">
        <v>0</v>
      </c>
      <c r="W480" s="388">
        <v>0</v>
      </c>
      <c r="X480" s="388">
        <v>0</v>
      </c>
      <c r="Y480" s="388">
        <v>0</v>
      </c>
      <c r="Z480" s="388">
        <v>0</v>
      </c>
      <c r="AA480" s="388">
        <v>0</v>
      </c>
      <c r="AB480" s="388">
        <f t="shared" si="361"/>
        <v>0</v>
      </c>
      <c r="AC480" s="388">
        <f t="shared" si="361"/>
        <v>0</v>
      </c>
      <c r="AD480" s="388">
        <f t="shared" si="344"/>
        <v>0</v>
      </c>
      <c r="AE480" s="388">
        <v>0</v>
      </c>
      <c r="AF480" s="388">
        <v>0</v>
      </c>
      <c r="AG480" s="388">
        <f t="shared" si="345"/>
        <v>0</v>
      </c>
      <c r="AH480" s="388">
        <v>0</v>
      </c>
      <c r="AI480" s="388">
        <v>0</v>
      </c>
      <c r="AJ480" s="388">
        <f t="shared" si="346"/>
        <v>0</v>
      </c>
      <c r="AK480" s="388">
        <v>0</v>
      </c>
      <c r="AL480" s="388">
        <v>0</v>
      </c>
      <c r="AM480" s="388">
        <f t="shared" si="347"/>
        <v>0</v>
      </c>
      <c r="AN480" s="388">
        <v>0</v>
      </c>
      <c r="AO480" s="388">
        <v>0</v>
      </c>
      <c r="AP480" s="388">
        <f t="shared" si="348"/>
        <v>0</v>
      </c>
      <c r="AQ480" s="388">
        <f t="shared" si="362"/>
        <v>0</v>
      </c>
      <c r="AR480" s="388">
        <f t="shared" si="362"/>
        <v>0</v>
      </c>
      <c r="AS480" s="388">
        <f t="shared" si="349"/>
        <v>0</v>
      </c>
      <c r="AT480" s="388">
        <f t="shared" si="363"/>
        <v>0</v>
      </c>
      <c r="AU480" s="388">
        <f t="shared" si="363"/>
        <v>0</v>
      </c>
      <c r="AV480" s="388">
        <v>0</v>
      </c>
      <c r="AW480" s="388">
        <v>0</v>
      </c>
      <c r="AX480" s="388">
        <v>0</v>
      </c>
      <c r="AY480" s="388">
        <v>0</v>
      </c>
      <c r="AZ480" s="388">
        <f t="shared" si="353"/>
        <v>0</v>
      </c>
      <c r="BA480" s="388">
        <f t="shared" si="353"/>
        <v>0</v>
      </c>
    </row>
    <row r="481" spans="1:53" ht="24.75" hidden="1">
      <c r="A481" s="255"/>
      <c r="B481" s="73" t="str">
        <f t="shared" si="365"/>
        <v>1365000530053130</v>
      </c>
      <c r="C481" s="424">
        <v>2023</v>
      </c>
      <c r="D481" s="385">
        <v>20</v>
      </c>
      <c r="E481" s="37">
        <v>1</v>
      </c>
      <c r="F481" s="37">
        <v>3</v>
      </c>
      <c r="G481" s="37">
        <v>6</v>
      </c>
      <c r="H481" s="37">
        <v>5000</v>
      </c>
      <c r="I481" s="37">
        <v>5300</v>
      </c>
      <c r="J481" s="37">
        <v>531</v>
      </c>
      <c r="K481" s="407">
        <v>30</v>
      </c>
      <c r="L481" s="407"/>
      <c r="M481" s="387" t="s">
        <v>376</v>
      </c>
      <c r="N481" s="388">
        <f>IFERROR(VLOOKUP($B481,[5]OAX!$B$51:$S$1085,13,0),0)</f>
        <v>0</v>
      </c>
      <c r="O481" s="388">
        <f>IFERROR(VLOOKUP($B481,[5]OAX!$B$51:$S$1085,14,0),0)</f>
        <v>0</v>
      </c>
      <c r="P481" s="388">
        <f t="shared" si="364"/>
        <v>0</v>
      </c>
      <c r="Q481" s="389" t="s">
        <v>59</v>
      </c>
      <c r="R481" s="390">
        <f>IFERROR(VLOOKUP($B481,[5]OAX!$B$51:$S$1085,17,0),0)</f>
        <v>0</v>
      </c>
      <c r="S481" s="390">
        <f>IFERROR(VLOOKUP($B481,[5]OAX!$B$51:$S$1085,18,0),0)</f>
        <v>0</v>
      </c>
      <c r="T481" s="388">
        <v>0</v>
      </c>
      <c r="U481" s="388">
        <v>0</v>
      </c>
      <c r="V481" s="388">
        <v>0</v>
      </c>
      <c r="W481" s="388">
        <v>0</v>
      </c>
      <c r="X481" s="388">
        <v>0</v>
      </c>
      <c r="Y481" s="388">
        <v>0</v>
      </c>
      <c r="Z481" s="388">
        <v>0</v>
      </c>
      <c r="AA481" s="388">
        <v>0</v>
      </c>
      <c r="AB481" s="388">
        <f t="shared" si="361"/>
        <v>0</v>
      </c>
      <c r="AC481" s="388">
        <f t="shared" si="361"/>
        <v>0</v>
      </c>
      <c r="AD481" s="388">
        <f t="shared" si="344"/>
        <v>0</v>
      </c>
      <c r="AE481" s="388">
        <v>0</v>
      </c>
      <c r="AF481" s="388">
        <v>0</v>
      </c>
      <c r="AG481" s="388">
        <f t="shared" si="345"/>
        <v>0</v>
      </c>
      <c r="AH481" s="388">
        <v>0</v>
      </c>
      <c r="AI481" s="388">
        <v>0</v>
      </c>
      <c r="AJ481" s="388">
        <f t="shared" si="346"/>
        <v>0</v>
      </c>
      <c r="AK481" s="388">
        <v>0</v>
      </c>
      <c r="AL481" s="388">
        <v>0</v>
      </c>
      <c r="AM481" s="388">
        <f t="shared" si="347"/>
        <v>0</v>
      </c>
      <c r="AN481" s="388">
        <v>0</v>
      </c>
      <c r="AO481" s="388">
        <v>0</v>
      </c>
      <c r="AP481" s="388">
        <f t="shared" si="348"/>
        <v>0</v>
      </c>
      <c r="AQ481" s="388">
        <f t="shared" si="362"/>
        <v>0</v>
      </c>
      <c r="AR481" s="388">
        <f t="shared" si="362"/>
        <v>0</v>
      </c>
      <c r="AS481" s="388">
        <f t="shared" si="349"/>
        <v>0</v>
      </c>
      <c r="AT481" s="388">
        <f t="shared" si="363"/>
        <v>0</v>
      </c>
      <c r="AU481" s="388">
        <f t="shared" si="363"/>
        <v>0</v>
      </c>
      <c r="AV481" s="388">
        <v>0</v>
      </c>
      <c r="AW481" s="388">
        <v>0</v>
      </c>
      <c r="AX481" s="388">
        <v>0</v>
      </c>
      <c r="AY481" s="388">
        <v>0</v>
      </c>
      <c r="AZ481" s="388">
        <f t="shared" si="353"/>
        <v>0</v>
      </c>
      <c r="BA481" s="388">
        <f t="shared" si="353"/>
        <v>0</v>
      </c>
    </row>
    <row r="482" spans="1:53" ht="24.75" hidden="1">
      <c r="A482" s="255"/>
      <c r="B482" s="73" t="str">
        <f t="shared" si="365"/>
        <v>1365000530053131</v>
      </c>
      <c r="C482" s="424">
        <v>2023</v>
      </c>
      <c r="D482" s="385">
        <v>20</v>
      </c>
      <c r="E482" s="37">
        <v>1</v>
      </c>
      <c r="F482" s="37">
        <v>3</v>
      </c>
      <c r="G482" s="37">
        <v>6</v>
      </c>
      <c r="H482" s="37">
        <v>5000</v>
      </c>
      <c r="I482" s="37">
        <v>5300</v>
      </c>
      <c r="J482" s="37">
        <v>531</v>
      </c>
      <c r="K482" s="407">
        <v>31</v>
      </c>
      <c r="L482" s="407"/>
      <c r="M482" s="387" t="s">
        <v>377</v>
      </c>
      <c r="N482" s="388">
        <f>IFERROR(VLOOKUP($B482,[5]OAX!$B$51:$S$1085,13,0),0)</f>
        <v>0</v>
      </c>
      <c r="O482" s="388">
        <f>IFERROR(VLOOKUP($B482,[5]OAX!$B$51:$S$1085,14,0),0)</f>
        <v>0</v>
      </c>
      <c r="P482" s="388">
        <f t="shared" si="364"/>
        <v>0</v>
      </c>
      <c r="Q482" s="389" t="s">
        <v>59</v>
      </c>
      <c r="R482" s="390">
        <f>IFERROR(VLOOKUP($B482,[5]OAX!$B$51:$S$1085,17,0),0)</f>
        <v>0</v>
      </c>
      <c r="S482" s="390">
        <f>IFERROR(VLOOKUP($B482,[5]OAX!$B$51:$S$1085,18,0),0)</f>
        <v>0</v>
      </c>
      <c r="T482" s="388">
        <v>0</v>
      </c>
      <c r="U482" s="388">
        <v>0</v>
      </c>
      <c r="V482" s="388">
        <v>0</v>
      </c>
      <c r="W482" s="388">
        <v>0</v>
      </c>
      <c r="X482" s="388">
        <v>0</v>
      </c>
      <c r="Y482" s="388">
        <v>0</v>
      </c>
      <c r="Z482" s="388">
        <v>0</v>
      </c>
      <c r="AA482" s="388">
        <v>0</v>
      </c>
      <c r="AB482" s="388">
        <f t="shared" si="361"/>
        <v>0</v>
      </c>
      <c r="AC482" s="388">
        <f t="shared" si="361"/>
        <v>0</v>
      </c>
      <c r="AD482" s="388">
        <f t="shared" si="344"/>
        <v>0</v>
      </c>
      <c r="AE482" s="388">
        <v>0</v>
      </c>
      <c r="AF482" s="388">
        <v>0</v>
      </c>
      <c r="AG482" s="388">
        <f t="shared" si="345"/>
        <v>0</v>
      </c>
      <c r="AH482" s="388">
        <v>0</v>
      </c>
      <c r="AI482" s="388">
        <v>0</v>
      </c>
      <c r="AJ482" s="388">
        <f t="shared" si="346"/>
        <v>0</v>
      </c>
      <c r="AK482" s="388">
        <v>0</v>
      </c>
      <c r="AL482" s="388">
        <v>0</v>
      </c>
      <c r="AM482" s="388">
        <f t="shared" si="347"/>
        <v>0</v>
      </c>
      <c r="AN482" s="388">
        <v>0</v>
      </c>
      <c r="AO482" s="388">
        <v>0</v>
      </c>
      <c r="AP482" s="388">
        <f t="shared" si="348"/>
        <v>0</v>
      </c>
      <c r="AQ482" s="388">
        <f t="shared" si="362"/>
        <v>0</v>
      </c>
      <c r="AR482" s="388">
        <f t="shared" si="362"/>
        <v>0</v>
      </c>
      <c r="AS482" s="388">
        <f t="shared" si="349"/>
        <v>0</v>
      </c>
      <c r="AT482" s="388">
        <f t="shared" si="363"/>
        <v>0</v>
      </c>
      <c r="AU482" s="388">
        <f t="shared" si="363"/>
        <v>0</v>
      </c>
      <c r="AV482" s="388">
        <v>0</v>
      </c>
      <c r="AW482" s="388">
        <v>0</v>
      </c>
      <c r="AX482" s="388">
        <v>0</v>
      </c>
      <c r="AY482" s="388">
        <v>0</v>
      </c>
      <c r="AZ482" s="388">
        <f t="shared" si="353"/>
        <v>0</v>
      </c>
      <c r="BA482" s="388">
        <f t="shared" si="353"/>
        <v>0</v>
      </c>
    </row>
    <row r="483" spans="1:53" ht="24.75" hidden="1">
      <c r="A483" s="255"/>
      <c r="B483" s="73" t="str">
        <f t="shared" si="365"/>
        <v>1365000530053132</v>
      </c>
      <c r="C483" s="424">
        <v>2023</v>
      </c>
      <c r="D483" s="385">
        <v>20</v>
      </c>
      <c r="E483" s="37">
        <v>1</v>
      </c>
      <c r="F483" s="37">
        <v>3</v>
      </c>
      <c r="G483" s="37">
        <v>6</v>
      </c>
      <c r="H483" s="37">
        <v>5000</v>
      </c>
      <c r="I483" s="37">
        <v>5300</v>
      </c>
      <c r="J483" s="37">
        <v>531</v>
      </c>
      <c r="K483" s="407">
        <v>32</v>
      </c>
      <c r="L483" s="407"/>
      <c r="M483" s="387" t="s">
        <v>378</v>
      </c>
      <c r="N483" s="388">
        <f>IFERROR(VLOOKUP($B483,[5]OAX!$B$51:$S$1085,13,0),0)</f>
        <v>0</v>
      </c>
      <c r="O483" s="388">
        <f>IFERROR(VLOOKUP($B483,[5]OAX!$B$51:$S$1085,14,0),0)</f>
        <v>0</v>
      </c>
      <c r="P483" s="388">
        <f t="shared" si="364"/>
        <v>0</v>
      </c>
      <c r="Q483" s="389" t="s">
        <v>59</v>
      </c>
      <c r="R483" s="390">
        <f>IFERROR(VLOOKUP($B483,[5]OAX!$B$51:$S$1085,17,0),0)</f>
        <v>0</v>
      </c>
      <c r="S483" s="390">
        <f>IFERROR(VLOOKUP($B483,[5]OAX!$B$51:$S$1085,18,0),0)</f>
        <v>0</v>
      </c>
      <c r="T483" s="388">
        <v>0</v>
      </c>
      <c r="U483" s="388">
        <v>0</v>
      </c>
      <c r="V483" s="388">
        <v>0</v>
      </c>
      <c r="W483" s="388">
        <v>0</v>
      </c>
      <c r="X483" s="388">
        <v>0</v>
      </c>
      <c r="Y483" s="388">
        <v>0</v>
      </c>
      <c r="Z483" s="388">
        <v>0</v>
      </c>
      <c r="AA483" s="388">
        <v>0</v>
      </c>
      <c r="AB483" s="388">
        <f t="shared" si="361"/>
        <v>0</v>
      </c>
      <c r="AC483" s="388">
        <f t="shared" si="361"/>
        <v>0</v>
      </c>
      <c r="AD483" s="388">
        <f t="shared" si="344"/>
        <v>0</v>
      </c>
      <c r="AE483" s="388">
        <v>0</v>
      </c>
      <c r="AF483" s="388">
        <v>0</v>
      </c>
      <c r="AG483" s="388">
        <f t="shared" si="345"/>
        <v>0</v>
      </c>
      <c r="AH483" s="388">
        <v>0</v>
      </c>
      <c r="AI483" s="388">
        <v>0</v>
      </c>
      <c r="AJ483" s="388">
        <f t="shared" si="346"/>
        <v>0</v>
      </c>
      <c r="AK483" s="388">
        <v>0</v>
      </c>
      <c r="AL483" s="388">
        <v>0</v>
      </c>
      <c r="AM483" s="388">
        <f t="shared" si="347"/>
        <v>0</v>
      </c>
      <c r="AN483" s="388">
        <v>0</v>
      </c>
      <c r="AO483" s="388">
        <v>0</v>
      </c>
      <c r="AP483" s="388">
        <f t="shared" si="348"/>
        <v>0</v>
      </c>
      <c r="AQ483" s="388">
        <f t="shared" si="362"/>
        <v>0</v>
      </c>
      <c r="AR483" s="388">
        <f t="shared" si="362"/>
        <v>0</v>
      </c>
      <c r="AS483" s="388">
        <f t="shared" si="349"/>
        <v>0</v>
      </c>
      <c r="AT483" s="388">
        <f t="shared" si="363"/>
        <v>0</v>
      </c>
      <c r="AU483" s="388">
        <f t="shared" si="363"/>
        <v>0</v>
      </c>
      <c r="AV483" s="388">
        <v>0</v>
      </c>
      <c r="AW483" s="388">
        <v>0</v>
      </c>
      <c r="AX483" s="388">
        <v>0</v>
      </c>
      <c r="AY483" s="388">
        <v>0</v>
      </c>
      <c r="AZ483" s="388">
        <f t="shared" si="353"/>
        <v>0</v>
      </c>
      <c r="BA483" s="388">
        <f t="shared" si="353"/>
        <v>0</v>
      </c>
    </row>
    <row r="484" spans="1:53" ht="24.75" hidden="1">
      <c r="A484" s="255"/>
      <c r="B484" s="73" t="str">
        <f t="shared" si="365"/>
        <v>1365000530053133</v>
      </c>
      <c r="C484" s="424">
        <v>2023</v>
      </c>
      <c r="D484" s="385">
        <v>20</v>
      </c>
      <c r="E484" s="37">
        <v>1</v>
      </c>
      <c r="F484" s="37">
        <v>3</v>
      </c>
      <c r="G484" s="37">
        <v>6</v>
      </c>
      <c r="H484" s="37">
        <v>5000</v>
      </c>
      <c r="I484" s="37">
        <v>5300</v>
      </c>
      <c r="J484" s="37">
        <v>531</v>
      </c>
      <c r="K484" s="407">
        <v>33</v>
      </c>
      <c r="L484" s="407"/>
      <c r="M484" s="387" t="s">
        <v>379</v>
      </c>
      <c r="N484" s="388">
        <f>IFERROR(VLOOKUP($B484,[5]OAX!$B$51:$S$1085,13,0),0)</f>
        <v>0</v>
      </c>
      <c r="O484" s="388">
        <f>IFERROR(VLOOKUP($B484,[5]OAX!$B$51:$S$1085,14,0),0)</f>
        <v>0</v>
      </c>
      <c r="P484" s="388">
        <f t="shared" si="364"/>
        <v>0</v>
      </c>
      <c r="Q484" s="389" t="s">
        <v>59</v>
      </c>
      <c r="R484" s="390">
        <f>IFERROR(VLOOKUP($B484,[5]OAX!$B$51:$S$1085,17,0),0)</f>
        <v>0</v>
      </c>
      <c r="S484" s="390">
        <f>IFERROR(VLOOKUP($B484,[5]OAX!$B$51:$S$1085,18,0),0)</f>
        <v>0</v>
      </c>
      <c r="T484" s="388">
        <v>0</v>
      </c>
      <c r="U484" s="388">
        <v>0</v>
      </c>
      <c r="V484" s="388">
        <v>0</v>
      </c>
      <c r="W484" s="388">
        <v>0</v>
      </c>
      <c r="X484" s="388">
        <v>0</v>
      </c>
      <c r="Y484" s="388">
        <v>0</v>
      </c>
      <c r="Z484" s="388">
        <v>0</v>
      </c>
      <c r="AA484" s="388">
        <v>0</v>
      </c>
      <c r="AB484" s="388">
        <f t="shared" ref="AB484:AC515" si="366">N484+T484-X484</f>
        <v>0</v>
      </c>
      <c r="AC484" s="388">
        <f t="shared" si="366"/>
        <v>0</v>
      </c>
      <c r="AD484" s="388">
        <f t="shared" si="344"/>
        <v>0</v>
      </c>
      <c r="AE484" s="388">
        <v>0</v>
      </c>
      <c r="AF484" s="388">
        <v>0</v>
      </c>
      <c r="AG484" s="388">
        <f t="shared" si="345"/>
        <v>0</v>
      </c>
      <c r="AH484" s="388">
        <v>0</v>
      </c>
      <c r="AI484" s="388">
        <v>0</v>
      </c>
      <c r="AJ484" s="388">
        <f t="shared" si="346"/>
        <v>0</v>
      </c>
      <c r="AK484" s="388">
        <v>0</v>
      </c>
      <c r="AL484" s="388">
        <v>0</v>
      </c>
      <c r="AM484" s="388">
        <f t="shared" si="347"/>
        <v>0</v>
      </c>
      <c r="AN484" s="388">
        <v>0</v>
      </c>
      <c r="AO484" s="388">
        <v>0</v>
      </c>
      <c r="AP484" s="388">
        <f t="shared" si="348"/>
        <v>0</v>
      </c>
      <c r="AQ484" s="388">
        <f t="shared" ref="AQ484:AR515" si="367">AB484-AE484--AH484-AK484-AN484</f>
        <v>0</v>
      </c>
      <c r="AR484" s="388">
        <f t="shared" si="367"/>
        <v>0</v>
      </c>
      <c r="AS484" s="388">
        <f t="shared" si="349"/>
        <v>0</v>
      </c>
      <c r="AT484" s="388">
        <f t="shared" ref="AT484:AU515" si="368">R484+V484-Z484</f>
        <v>0</v>
      </c>
      <c r="AU484" s="388">
        <f t="shared" si="368"/>
        <v>0</v>
      </c>
      <c r="AV484" s="388">
        <v>0</v>
      </c>
      <c r="AW484" s="388">
        <v>0</v>
      </c>
      <c r="AX484" s="388">
        <v>0</v>
      </c>
      <c r="AY484" s="388">
        <v>0</v>
      </c>
      <c r="AZ484" s="388">
        <f t="shared" si="353"/>
        <v>0</v>
      </c>
      <c r="BA484" s="388">
        <f t="shared" si="353"/>
        <v>0</v>
      </c>
    </row>
    <row r="485" spans="1:53" ht="24.75" hidden="1">
      <c r="A485" s="255"/>
      <c r="B485" s="73" t="str">
        <f t="shared" si="365"/>
        <v>1365000530053134</v>
      </c>
      <c r="C485" s="424">
        <v>2023</v>
      </c>
      <c r="D485" s="385">
        <v>20</v>
      </c>
      <c r="E485" s="37">
        <v>1</v>
      </c>
      <c r="F485" s="37">
        <v>3</v>
      </c>
      <c r="G485" s="37">
        <v>6</v>
      </c>
      <c r="H485" s="37">
        <v>5000</v>
      </c>
      <c r="I485" s="37">
        <v>5300</v>
      </c>
      <c r="J485" s="37">
        <v>531</v>
      </c>
      <c r="K485" s="407">
        <v>34</v>
      </c>
      <c r="L485" s="407"/>
      <c r="M485" s="387" t="s">
        <v>380</v>
      </c>
      <c r="N485" s="388">
        <f>IFERROR(VLOOKUP($B485,[5]OAX!$B$51:$S$1085,13,0),0)</f>
        <v>0</v>
      </c>
      <c r="O485" s="388">
        <f>IFERROR(VLOOKUP($B485,[5]OAX!$B$51:$S$1085,14,0),0)</f>
        <v>0</v>
      </c>
      <c r="P485" s="388">
        <f t="shared" si="364"/>
        <v>0</v>
      </c>
      <c r="Q485" s="389" t="s">
        <v>59</v>
      </c>
      <c r="R485" s="390">
        <f>IFERROR(VLOOKUP($B485,[5]OAX!$B$51:$S$1085,17,0),0)</f>
        <v>0</v>
      </c>
      <c r="S485" s="390">
        <f>IFERROR(VLOOKUP($B485,[5]OAX!$B$51:$S$1085,18,0),0)</f>
        <v>0</v>
      </c>
      <c r="T485" s="388">
        <v>0</v>
      </c>
      <c r="U485" s="388">
        <v>0</v>
      </c>
      <c r="V485" s="388">
        <v>0</v>
      </c>
      <c r="W485" s="388">
        <v>0</v>
      </c>
      <c r="X485" s="388">
        <v>0</v>
      </c>
      <c r="Y485" s="388">
        <v>0</v>
      </c>
      <c r="Z485" s="388">
        <v>0</v>
      </c>
      <c r="AA485" s="388">
        <v>0</v>
      </c>
      <c r="AB485" s="388">
        <f t="shared" si="366"/>
        <v>0</v>
      </c>
      <c r="AC485" s="388">
        <f t="shared" si="366"/>
        <v>0</v>
      </c>
      <c r="AD485" s="388">
        <f t="shared" si="344"/>
        <v>0</v>
      </c>
      <c r="AE485" s="388">
        <v>0</v>
      </c>
      <c r="AF485" s="388">
        <v>0</v>
      </c>
      <c r="AG485" s="388">
        <f t="shared" si="345"/>
        <v>0</v>
      </c>
      <c r="AH485" s="388">
        <v>0</v>
      </c>
      <c r="AI485" s="388">
        <v>0</v>
      </c>
      <c r="AJ485" s="388">
        <f t="shared" si="346"/>
        <v>0</v>
      </c>
      <c r="AK485" s="388">
        <v>0</v>
      </c>
      <c r="AL485" s="388">
        <v>0</v>
      </c>
      <c r="AM485" s="388">
        <f t="shared" si="347"/>
        <v>0</v>
      </c>
      <c r="AN485" s="388">
        <v>0</v>
      </c>
      <c r="AO485" s="388">
        <v>0</v>
      </c>
      <c r="AP485" s="388">
        <f t="shared" si="348"/>
        <v>0</v>
      </c>
      <c r="AQ485" s="388">
        <f t="shared" si="367"/>
        <v>0</v>
      </c>
      <c r="AR485" s="388">
        <f t="shared" si="367"/>
        <v>0</v>
      </c>
      <c r="AS485" s="388">
        <f t="shared" si="349"/>
        <v>0</v>
      </c>
      <c r="AT485" s="388">
        <f t="shared" si="368"/>
        <v>0</v>
      </c>
      <c r="AU485" s="388">
        <f t="shared" si="368"/>
        <v>0</v>
      </c>
      <c r="AV485" s="388">
        <v>0</v>
      </c>
      <c r="AW485" s="388">
        <v>0</v>
      </c>
      <c r="AX485" s="388">
        <v>0</v>
      </c>
      <c r="AY485" s="388">
        <v>0</v>
      </c>
      <c r="AZ485" s="388">
        <f t="shared" si="353"/>
        <v>0</v>
      </c>
      <c r="BA485" s="388">
        <f t="shared" si="353"/>
        <v>0</v>
      </c>
    </row>
    <row r="486" spans="1:53" ht="24.75" hidden="1">
      <c r="A486" s="255"/>
      <c r="B486" s="73" t="str">
        <f t="shared" si="365"/>
        <v>1365000530053135</v>
      </c>
      <c r="C486" s="424">
        <v>2023</v>
      </c>
      <c r="D486" s="385">
        <v>20</v>
      </c>
      <c r="E486" s="37">
        <v>1</v>
      </c>
      <c r="F486" s="37">
        <v>3</v>
      </c>
      <c r="G486" s="37">
        <v>6</v>
      </c>
      <c r="H486" s="37">
        <v>5000</v>
      </c>
      <c r="I486" s="37">
        <v>5300</v>
      </c>
      <c r="J486" s="37">
        <v>531</v>
      </c>
      <c r="K486" s="407">
        <v>35</v>
      </c>
      <c r="L486" s="407"/>
      <c r="M486" s="387" t="s">
        <v>381</v>
      </c>
      <c r="N486" s="388">
        <f>IFERROR(VLOOKUP($B486,[5]OAX!$B$51:$S$1085,13,0),0)</f>
        <v>0</v>
      </c>
      <c r="O486" s="388">
        <f>IFERROR(VLOOKUP($B486,[5]OAX!$B$51:$S$1085,14,0),0)</f>
        <v>0</v>
      </c>
      <c r="P486" s="388">
        <f t="shared" si="364"/>
        <v>0</v>
      </c>
      <c r="Q486" s="389" t="s">
        <v>59</v>
      </c>
      <c r="R486" s="390">
        <f>IFERROR(VLOOKUP($B486,[5]OAX!$B$51:$S$1085,17,0),0)</f>
        <v>0</v>
      </c>
      <c r="S486" s="390">
        <f>IFERROR(VLOOKUP($B486,[5]OAX!$B$51:$S$1085,18,0),0)</f>
        <v>0</v>
      </c>
      <c r="T486" s="388">
        <v>0</v>
      </c>
      <c r="U486" s="388">
        <v>0</v>
      </c>
      <c r="V486" s="388">
        <v>0</v>
      </c>
      <c r="W486" s="388">
        <v>0</v>
      </c>
      <c r="X486" s="388">
        <v>0</v>
      </c>
      <c r="Y486" s="388">
        <v>0</v>
      </c>
      <c r="Z486" s="388">
        <v>0</v>
      </c>
      <c r="AA486" s="388">
        <v>0</v>
      </c>
      <c r="AB486" s="388">
        <f t="shared" si="366"/>
        <v>0</v>
      </c>
      <c r="AC486" s="388">
        <f t="shared" si="366"/>
        <v>0</v>
      </c>
      <c r="AD486" s="388">
        <f t="shared" si="344"/>
        <v>0</v>
      </c>
      <c r="AE486" s="388">
        <v>0</v>
      </c>
      <c r="AF486" s="388">
        <v>0</v>
      </c>
      <c r="AG486" s="388">
        <f t="shared" si="345"/>
        <v>0</v>
      </c>
      <c r="AH486" s="388">
        <v>0</v>
      </c>
      <c r="AI486" s="388">
        <v>0</v>
      </c>
      <c r="AJ486" s="388">
        <f t="shared" si="346"/>
        <v>0</v>
      </c>
      <c r="AK486" s="388">
        <v>0</v>
      </c>
      <c r="AL486" s="388">
        <v>0</v>
      </c>
      <c r="AM486" s="388">
        <f t="shared" si="347"/>
        <v>0</v>
      </c>
      <c r="AN486" s="388">
        <v>0</v>
      </c>
      <c r="AO486" s="388">
        <v>0</v>
      </c>
      <c r="AP486" s="388">
        <f t="shared" si="348"/>
        <v>0</v>
      </c>
      <c r="AQ486" s="388">
        <f t="shared" si="367"/>
        <v>0</v>
      </c>
      <c r="AR486" s="388">
        <f t="shared" si="367"/>
        <v>0</v>
      </c>
      <c r="AS486" s="388">
        <f t="shared" si="349"/>
        <v>0</v>
      </c>
      <c r="AT486" s="388">
        <f t="shared" si="368"/>
        <v>0</v>
      </c>
      <c r="AU486" s="388">
        <f t="shared" si="368"/>
        <v>0</v>
      </c>
      <c r="AV486" s="388">
        <v>0</v>
      </c>
      <c r="AW486" s="388">
        <v>0</v>
      </c>
      <c r="AX486" s="388">
        <v>0</v>
      </c>
      <c r="AY486" s="388">
        <v>0</v>
      </c>
      <c r="AZ486" s="388">
        <f t="shared" si="353"/>
        <v>0</v>
      </c>
      <c r="BA486" s="388">
        <f t="shared" si="353"/>
        <v>0</v>
      </c>
    </row>
    <row r="487" spans="1:53" ht="24.75" hidden="1">
      <c r="A487" s="255"/>
      <c r="B487" s="73" t="str">
        <f t="shared" si="365"/>
        <v>1365000530053136</v>
      </c>
      <c r="C487" s="424">
        <v>2023</v>
      </c>
      <c r="D487" s="385">
        <v>20</v>
      </c>
      <c r="E487" s="37">
        <v>1</v>
      </c>
      <c r="F487" s="37">
        <v>3</v>
      </c>
      <c r="G487" s="37">
        <v>6</v>
      </c>
      <c r="H487" s="37">
        <v>5000</v>
      </c>
      <c r="I487" s="37">
        <v>5300</v>
      </c>
      <c r="J487" s="37">
        <v>531</v>
      </c>
      <c r="K487" s="407">
        <v>36</v>
      </c>
      <c r="L487" s="407"/>
      <c r="M487" s="387" t="s">
        <v>382</v>
      </c>
      <c r="N487" s="388">
        <f>IFERROR(VLOOKUP($B487,[5]OAX!$B$51:$S$1085,13,0),0)</f>
        <v>0</v>
      </c>
      <c r="O487" s="388">
        <f>IFERROR(VLOOKUP($B487,[5]OAX!$B$51:$S$1085,14,0),0)</f>
        <v>0</v>
      </c>
      <c r="P487" s="388">
        <f t="shared" si="364"/>
        <v>0</v>
      </c>
      <c r="Q487" s="389" t="s">
        <v>59</v>
      </c>
      <c r="R487" s="390">
        <f>IFERROR(VLOOKUP($B487,[5]OAX!$B$51:$S$1085,17,0),0)</f>
        <v>0</v>
      </c>
      <c r="S487" s="390">
        <f>IFERROR(VLOOKUP($B487,[5]OAX!$B$51:$S$1085,18,0),0)</f>
        <v>0</v>
      </c>
      <c r="T487" s="388">
        <v>0</v>
      </c>
      <c r="U487" s="388">
        <v>0</v>
      </c>
      <c r="V487" s="388">
        <v>0</v>
      </c>
      <c r="W487" s="388">
        <v>0</v>
      </c>
      <c r="X487" s="388">
        <v>0</v>
      </c>
      <c r="Y487" s="388">
        <v>0</v>
      </c>
      <c r="Z487" s="388">
        <v>0</v>
      </c>
      <c r="AA487" s="388">
        <v>0</v>
      </c>
      <c r="AB487" s="388">
        <f t="shared" si="366"/>
        <v>0</v>
      </c>
      <c r="AC487" s="388">
        <f t="shared" si="366"/>
        <v>0</v>
      </c>
      <c r="AD487" s="388">
        <f t="shared" si="344"/>
        <v>0</v>
      </c>
      <c r="AE487" s="388">
        <v>0</v>
      </c>
      <c r="AF487" s="388">
        <v>0</v>
      </c>
      <c r="AG487" s="388">
        <f t="shared" si="345"/>
        <v>0</v>
      </c>
      <c r="AH487" s="388">
        <v>0</v>
      </c>
      <c r="AI487" s="388">
        <v>0</v>
      </c>
      <c r="AJ487" s="388">
        <f t="shared" si="346"/>
        <v>0</v>
      </c>
      <c r="AK487" s="388">
        <v>0</v>
      </c>
      <c r="AL487" s="388">
        <v>0</v>
      </c>
      <c r="AM487" s="388">
        <f t="shared" si="347"/>
        <v>0</v>
      </c>
      <c r="AN487" s="388">
        <v>0</v>
      </c>
      <c r="AO487" s="388">
        <v>0</v>
      </c>
      <c r="AP487" s="388">
        <f t="shared" si="348"/>
        <v>0</v>
      </c>
      <c r="AQ487" s="388">
        <f t="shared" si="367"/>
        <v>0</v>
      </c>
      <c r="AR487" s="388">
        <f t="shared" si="367"/>
        <v>0</v>
      </c>
      <c r="AS487" s="388">
        <f t="shared" si="349"/>
        <v>0</v>
      </c>
      <c r="AT487" s="388">
        <f t="shared" si="368"/>
        <v>0</v>
      </c>
      <c r="AU487" s="388">
        <f t="shared" si="368"/>
        <v>0</v>
      </c>
      <c r="AV487" s="388">
        <v>0</v>
      </c>
      <c r="AW487" s="388">
        <v>0</v>
      </c>
      <c r="AX487" s="388">
        <v>0</v>
      </c>
      <c r="AY487" s="388">
        <v>0</v>
      </c>
      <c r="AZ487" s="388">
        <f t="shared" si="353"/>
        <v>0</v>
      </c>
      <c r="BA487" s="388">
        <f t="shared" si="353"/>
        <v>0</v>
      </c>
    </row>
    <row r="488" spans="1:53" ht="24.75" hidden="1">
      <c r="A488" s="255"/>
      <c r="B488" s="73" t="str">
        <f t="shared" si="365"/>
        <v>1365000530053137</v>
      </c>
      <c r="C488" s="424">
        <v>2023</v>
      </c>
      <c r="D488" s="385">
        <v>20</v>
      </c>
      <c r="E488" s="37">
        <v>1</v>
      </c>
      <c r="F488" s="37">
        <v>3</v>
      </c>
      <c r="G488" s="37">
        <v>6</v>
      </c>
      <c r="H488" s="37">
        <v>5000</v>
      </c>
      <c r="I488" s="37">
        <v>5300</v>
      </c>
      <c r="J488" s="37">
        <v>531</v>
      </c>
      <c r="K488" s="407">
        <v>37</v>
      </c>
      <c r="L488" s="407"/>
      <c r="M488" s="387" t="s">
        <v>383</v>
      </c>
      <c r="N488" s="388">
        <f>IFERROR(VLOOKUP($B488,[5]OAX!$B$51:$S$1085,13,0),0)</f>
        <v>0</v>
      </c>
      <c r="O488" s="388">
        <f>IFERROR(VLOOKUP($B488,[5]OAX!$B$51:$S$1085,14,0),0)</f>
        <v>0</v>
      </c>
      <c r="P488" s="388">
        <f t="shared" si="364"/>
        <v>0</v>
      </c>
      <c r="Q488" s="389" t="s">
        <v>59</v>
      </c>
      <c r="R488" s="390">
        <f>IFERROR(VLOOKUP($B488,[5]OAX!$B$51:$S$1085,17,0),0)</f>
        <v>0</v>
      </c>
      <c r="S488" s="390">
        <f>IFERROR(VLOOKUP($B488,[5]OAX!$B$51:$S$1085,18,0),0)</f>
        <v>0</v>
      </c>
      <c r="T488" s="388">
        <v>0</v>
      </c>
      <c r="U488" s="388">
        <v>0</v>
      </c>
      <c r="V488" s="388">
        <v>0</v>
      </c>
      <c r="W488" s="388">
        <v>0</v>
      </c>
      <c r="X488" s="388">
        <v>0</v>
      </c>
      <c r="Y488" s="388">
        <v>0</v>
      </c>
      <c r="Z488" s="388">
        <v>0</v>
      </c>
      <c r="AA488" s="388">
        <v>0</v>
      </c>
      <c r="AB488" s="388">
        <f t="shared" si="366"/>
        <v>0</v>
      </c>
      <c r="AC488" s="388">
        <f t="shared" si="366"/>
        <v>0</v>
      </c>
      <c r="AD488" s="388">
        <f t="shared" si="344"/>
        <v>0</v>
      </c>
      <c r="AE488" s="388">
        <v>0</v>
      </c>
      <c r="AF488" s="388">
        <v>0</v>
      </c>
      <c r="AG488" s="388">
        <f t="shared" si="345"/>
        <v>0</v>
      </c>
      <c r="AH488" s="388">
        <v>0</v>
      </c>
      <c r="AI488" s="388">
        <v>0</v>
      </c>
      <c r="AJ488" s="388">
        <f t="shared" si="346"/>
        <v>0</v>
      </c>
      <c r="AK488" s="388">
        <v>0</v>
      </c>
      <c r="AL488" s="388">
        <v>0</v>
      </c>
      <c r="AM488" s="388">
        <f t="shared" si="347"/>
        <v>0</v>
      </c>
      <c r="AN488" s="388">
        <v>0</v>
      </c>
      <c r="AO488" s="388">
        <v>0</v>
      </c>
      <c r="AP488" s="388">
        <f t="shared" si="348"/>
        <v>0</v>
      </c>
      <c r="AQ488" s="388">
        <f t="shared" si="367"/>
        <v>0</v>
      </c>
      <c r="AR488" s="388">
        <f t="shared" si="367"/>
        <v>0</v>
      </c>
      <c r="AS488" s="388">
        <f t="shared" si="349"/>
        <v>0</v>
      </c>
      <c r="AT488" s="388">
        <f t="shared" si="368"/>
        <v>0</v>
      </c>
      <c r="AU488" s="388">
        <f t="shared" si="368"/>
        <v>0</v>
      </c>
      <c r="AV488" s="388">
        <v>0</v>
      </c>
      <c r="AW488" s="388">
        <v>0</v>
      </c>
      <c r="AX488" s="388">
        <v>0</v>
      </c>
      <c r="AY488" s="388">
        <v>0</v>
      </c>
      <c r="AZ488" s="388">
        <f t="shared" si="353"/>
        <v>0</v>
      </c>
      <c r="BA488" s="388">
        <f t="shared" si="353"/>
        <v>0</v>
      </c>
    </row>
    <row r="489" spans="1:53" ht="24.75" hidden="1">
      <c r="A489" s="255"/>
      <c r="B489" s="73" t="str">
        <f t="shared" si="365"/>
        <v>1365000530053138</v>
      </c>
      <c r="C489" s="424">
        <v>2023</v>
      </c>
      <c r="D489" s="385">
        <v>20</v>
      </c>
      <c r="E489" s="37">
        <v>1</v>
      </c>
      <c r="F489" s="37">
        <v>3</v>
      </c>
      <c r="G489" s="37">
        <v>6</v>
      </c>
      <c r="H489" s="37">
        <v>5000</v>
      </c>
      <c r="I489" s="37">
        <v>5300</v>
      </c>
      <c r="J489" s="37">
        <v>531</v>
      </c>
      <c r="K489" s="407">
        <v>38</v>
      </c>
      <c r="L489" s="407"/>
      <c r="M489" s="387" t="s">
        <v>384</v>
      </c>
      <c r="N489" s="388">
        <f>IFERROR(VLOOKUP($B489,[5]OAX!$B$51:$S$1085,13,0),0)</f>
        <v>0</v>
      </c>
      <c r="O489" s="388">
        <f>IFERROR(VLOOKUP($B489,[5]OAX!$B$51:$S$1085,14,0),0)</f>
        <v>0</v>
      </c>
      <c r="P489" s="388">
        <f t="shared" si="364"/>
        <v>0</v>
      </c>
      <c r="Q489" s="389" t="s">
        <v>59</v>
      </c>
      <c r="R489" s="390">
        <f>IFERROR(VLOOKUP($B489,[5]OAX!$B$51:$S$1085,17,0),0)</f>
        <v>0</v>
      </c>
      <c r="S489" s="390">
        <f>IFERROR(VLOOKUP($B489,[5]OAX!$B$51:$S$1085,18,0),0)</f>
        <v>0</v>
      </c>
      <c r="T489" s="388">
        <v>0</v>
      </c>
      <c r="U489" s="388">
        <v>0</v>
      </c>
      <c r="V489" s="388">
        <v>0</v>
      </c>
      <c r="W489" s="388">
        <v>0</v>
      </c>
      <c r="X489" s="388">
        <v>0</v>
      </c>
      <c r="Y489" s="388">
        <v>0</v>
      </c>
      <c r="Z489" s="388">
        <v>0</v>
      </c>
      <c r="AA489" s="388">
        <v>0</v>
      </c>
      <c r="AB489" s="388">
        <f t="shared" si="366"/>
        <v>0</v>
      </c>
      <c r="AC489" s="388">
        <f t="shared" si="366"/>
        <v>0</v>
      </c>
      <c r="AD489" s="388">
        <f t="shared" si="344"/>
        <v>0</v>
      </c>
      <c r="AE489" s="388">
        <v>0</v>
      </c>
      <c r="AF489" s="388">
        <v>0</v>
      </c>
      <c r="AG489" s="388">
        <f t="shared" si="345"/>
        <v>0</v>
      </c>
      <c r="AH489" s="388">
        <v>0</v>
      </c>
      <c r="AI489" s="388">
        <v>0</v>
      </c>
      <c r="AJ489" s="388">
        <f t="shared" si="346"/>
        <v>0</v>
      </c>
      <c r="AK489" s="388">
        <v>0</v>
      </c>
      <c r="AL489" s="388">
        <v>0</v>
      </c>
      <c r="AM489" s="388">
        <f t="shared" si="347"/>
        <v>0</v>
      </c>
      <c r="AN489" s="388">
        <v>0</v>
      </c>
      <c r="AO489" s="388">
        <v>0</v>
      </c>
      <c r="AP489" s="388">
        <f t="shared" si="348"/>
        <v>0</v>
      </c>
      <c r="AQ489" s="388">
        <f t="shared" si="367"/>
        <v>0</v>
      </c>
      <c r="AR489" s="388">
        <f t="shared" si="367"/>
        <v>0</v>
      </c>
      <c r="AS489" s="388">
        <f t="shared" si="349"/>
        <v>0</v>
      </c>
      <c r="AT489" s="388">
        <f t="shared" si="368"/>
        <v>0</v>
      </c>
      <c r="AU489" s="388">
        <f t="shared" si="368"/>
        <v>0</v>
      </c>
      <c r="AV489" s="388">
        <v>0</v>
      </c>
      <c r="AW489" s="388">
        <v>0</v>
      </c>
      <c r="AX489" s="388">
        <v>0</v>
      </c>
      <c r="AY489" s="388">
        <v>0</v>
      </c>
      <c r="AZ489" s="388">
        <f t="shared" si="353"/>
        <v>0</v>
      </c>
      <c r="BA489" s="388">
        <f t="shared" si="353"/>
        <v>0</v>
      </c>
    </row>
    <row r="490" spans="1:53" ht="24.75" hidden="1">
      <c r="A490" s="255"/>
      <c r="B490" s="73" t="str">
        <f t="shared" si="365"/>
        <v>1365000530053139</v>
      </c>
      <c r="C490" s="424">
        <v>2023</v>
      </c>
      <c r="D490" s="385">
        <v>20</v>
      </c>
      <c r="E490" s="37">
        <v>1</v>
      </c>
      <c r="F490" s="37">
        <v>3</v>
      </c>
      <c r="G490" s="37">
        <v>6</v>
      </c>
      <c r="H490" s="37">
        <v>5000</v>
      </c>
      <c r="I490" s="37">
        <v>5300</v>
      </c>
      <c r="J490" s="37">
        <v>531</v>
      </c>
      <c r="K490" s="407">
        <v>39</v>
      </c>
      <c r="L490" s="407"/>
      <c r="M490" s="387" t="s">
        <v>385</v>
      </c>
      <c r="N490" s="388">
        <f>IFERROR(VLOOKUP($B490,[5]OAX!$B$51:$S$1085,13,0),0)</f>
        <v>0</v>
      </c>
      <c r="O490" s="388">
        <f>IFERROR(VLOOKUP($B490,[5]OAX!$B$51:$S$1085,14,0),0)</f>
        <v>0</v>
      </c>
      <c r="P490" s="388">
        <f t="shared" si="364"/>
        <v>0</v>
      </c>
      <c r="Q490" s="389" t="s">
        <v>59</v>
      </c>
      <c r="R490" s="390">
        <f>IFERROR(VLOOKUP($B490,[5]OAX!$B$51:$S$1085,17,0),0)</f>
        <v>0</v>
      </c>
      <c r="S490" s="390">
        <f>IFERROR(VLOOKUP($B490,[5]OAX!$B$51:$S$1085,18,0),0)</f>
        <v>0</v>
      </c>
      <c r="T490" s="388">
        <v>0</v>
      </c>
      <c r="U490" s="388">
        <v>0</v>
      </c>
      <c r="V490" s="388">
        <v>0</v>
      </c>
      <c r="W490" s="388">
        <v>0</v>
      </c>
      <c r="X490" s="388">
        <v>0</v>
      </c>
      <c r="Y490" s="388">
        <v>0</v>
      </c>
      <c r="Z490" s="388">
        <v>0</v>
      </c>
      <c r="AA490" s="388">
        <v>0</v>
      </c>
      <c r="AB490" s="388">
        <f t="shared" si="366"/>
        <v>0</v>
      </c>
      <c r="AC490" s="388">
        <f t="shared" si="366"/>
        <v>0</v>
      </c>
      <c r="AD490" s="388">
        <f t="shared" si="344"/>
        <v>0</v>
      </c>
      <c r="AE490" s="388">
        <v>0</v>
      </c>
      <c r="AF490" s="388">
        <v>0</v>
      </c>
      <c r="AG490" s="388">
        <f t="shared" si="345"/>
        <v>0</v>
      </c>
      <c r="AH490" s="388">
        <v>0</v>
      </c>
      <c r="AI490" s="388">
        <v>0</v>
      </c>
      <c r="AJ490" s="388">
        <f t="shared" si="346"/>
        <v>0</v>
      </c>
      <c r="AK490" s="388">
        <v>0</v>
      </c>
      <c r="AL490" s="388">
        <v>0</v>
      </c>
      <c r="AM490" s="388">
        <f t="shared" si="347"/>
        <v>0</v>
      </c>
      <c r="AN490" s="388">
        <v>0</v>
      </c>
      <c r="AO490" s="388">
        <v>0</v>
      </c>
      <c r="AP490" s="388">
        <f t="shared" si="348"/>
        <v>0</v>
      </c>
      <c r="AQ490" s="388">
        <f t="shared" si="367"/>
        <v>0</v>
      </c>
      <c r="AR490" s="388">
        <f t="shared" si="367"/>
        <v>0</v>
      </c>
      <c r="AS490" s="388">
        <f t="shared" si="349"/>
        <v>0</v>
      </c>
      <c r="AT490" s="388">
        <f t="shared" si="368"/>
        <v>0</v>
      </c>
      <c r="AU490" s="388">
        <f t="shared" si="368"/>
        <v>0</v>
      </c>
      <c r="AV490" s="388">
        <v>0</v>
      </c>
      <c r="AW490" s="388">
        <v>0</v>
      </c>
      <c r="AX490" s="388">
        <v>0</v>
      </c>
      <c r="AY490" s="388">
        <v>0</v>
      </c>
      <c r="AZ490" s="388">
        <f t="shared" si="353"/>
        <v>0</v>
      </c>
      <c r="BA490" s="388">
        <f t="shared" si="353"/>
        <v>0</v>
      </c>
    </row>
    <row r="491" spans="1:53" ht="24.75" hidden="1">
      <c r="A491" s="255"/>
      <c r="B491" s="73" t="str">
        <f t="shared" si="365"/>
        <v>1365000530053140</v>
      </c>
      <c r="C491" s="424">
        <v>2023</v>
      </c>
      <c r="D491" s="385">
        <v>20</v>
      </c>
      <c r="E491" s="37">
        <v>1</v>
      </c>
      <c r="F491" s="37">
        <v>3</v>
      </c>
      <c r="G491" s="37">
        <v>6</v>
      </c>
      <c r="H491" s="37">
        <v>5000</v>
      </c>
      <c r="I491" s="37">
        <v>5300</v>
      </c>
      <c r="J491" s="37">
        <v>531</v>
      </c>
      <c r="K491" s="407">
        <v>40</v>
      </c>
      <c r="L491" s="407"/>
      <c r="M491" s="387" t="s">
        <v>386</v>
      </c>
      <c r="N491" s="388">
        <f>IFERROR(VLOOKUP($B491,[5]OAX!$B$51:$S$1085,13,0),0)</f>
        <v>0</v>
      </c>
      <c r="O491" s="388">
        <f>IFERROR(VLOOKUP($B491,[5]OAX!$B$51:$S$1085,14,0),0)</f>
        <v>0</v>
      </c>
      <c r="P491" s="388">
        <f t="shared" si="364"/>
        <v>0</v>
      </c>
      <c r="Q491" s="389" t="s">
        <v>59</v>
      </c>
      <c r="R491" s="390">
        <f>IFERROR(VLOOKUP($B491,[5]OAX!$B$51:$S$1085,17,0),0)</f>
        <v>0</v>
      </c>
      <c r="S491" s="390">
        <f>IFERROR(VLOOKUP($B491,[5]OAX!$B$51:$S$1085,18,0),0)</f>
        <v>0</v>
      </c>
      <c r="T491" s="388">
        <v>0</v>
      </c>
      <c r="U491" s="388">
        <v>0</v>
      </c>
      <c r="V491" s="388">
        <v>0</v>
      </c>
      <c r="W491" s="388">
        <v>0</v>
      </c>
      <c r="X491" s="388">
        <v>0</v>
      </c>
      <c r="Y491" s="388">
        <v>0</v>
      </c>
      <c r="Z491" s="388">
        <v>0</v>
      </c>
      <c r="AA491" s="388">
        <v>0</v>
      </c>
      <c r="AB491" s="388">
        <f t="shared" si="366"/>
        <v>0</v>
      </c>
      <c r="AC491" s="388">
        <f t="shared" si="366"/>
        <v>0</v>
      </c>
      <c r="AD491" s="388">
        <f t="shared" si="344"/>
        <v>0</v>
      </c>
      <c r="AE491" s="388">
        <v>0</v>
      </c>
      <c r="AF491" s="388">
        <v>0</v>
      </c>
      <c r="AG491" s="388">
        <f t="shared" si="345"/>
        <v>0</v>
      </c>
      <c r="AH491" s="388">
        <v>0</v>
      </c>
      <c r="AI491" s="388">
        <v>0</v>
      </c>
      <c r="AJ491" s="388">
        <f t="shared" si="346"/>
        <v>0</v>
      </c>
      <c r="AK491" s="388">
        <v>0</v>
      </c>
      <c r="AL491" s="388">
        <v>0</v>
      </c>
      <c r="AM491" s="388">
        <f t="shared" si="347"/>
        <v>0</v>
      </c>
      <c r="AN491" s="388">
        <v>0</v>
      </c>
      <c r="AO491" s="388">
        <v>0</v>
      </c>
      <c r="AP491" s="388">
        <f t="shared" si="348"/>
        <v>0</v>
      </c>
      <c r="AQ491" s="388">
        <f t="shared" si="367"/>
        <v>0</v>
      </c>
      <c r="AR491" s="388">
        <f t="shared" si="367"/>
        <v>0</v>
      </c>
      <c r="AS491" s="388">
        <f t="shared" si="349"/>
        <v>0</v>
      </c>
      <c r="AT491" s="388">
        <f t="shared" si="368"/>
        <v>0</v>
      </c>
      <c r="AU491" s="388">
        <f t="shared" si="368"/>
        <v>0</v>
      </c>
      <c r="AV491" s="388">
        <v>0</v>
      </c>
      <c r="AW491" s="388">
        <v>0</v>
      </c>
      <c r="AX491" s="388">
        <v>0</v>
      </c>
      <c r="AY491" s="388">
        <v>0</v>
      </c>
      <c r="AZ491" s="388">
        <f t="shared" si="353"/>
        <v>0</v>
      </c>
      <c r="BA491" s="388">
        <f t="shared" si="353"/>
        <v>0</v>
      </c>
    </row>
    <row r="492" spans="1:53" ht="46.5" hidden="1">
      <c r="A492" s="255"/>
      <c r="B492" s="73" t="str">
        <f t="shared" si="365"/>
        <v>1365000530053141</v>
      </c>
      <c r="C492" s="424">
        <v>2023</v>
      </c>
      <c r="D492" s="385">
        <v>20</v>
      </c>
      <c r="E492" s="37">
        <v>1</v>
      </c>
      <c r="F492" s="37">
        <v>3</v>
      </c>
      <c r="G492" s="37">
        <v>6</v>
      </c>
      <c r="H492" s="37">
        <v>5000</v>
      </c>
      <c r="I492" s="37">
        <v>5300</v>
      </c>
      <c r="J492" s="37">
        <v>531</v>
      </c>
      <c r="K492" s="407">
        <v>41</v>
      </c>
      <c r="L492" s="407"/>
      <c r="M492" s="387" t="s">
        <v>387</v>
      </c>
      <c r="N492" s="388">
        <f>IFERROR(VLOOKUP($B492,[5]OAX!$B$51:$S$1085,13,0),0)</f>
        <v>0</v>
      </c>
      <c r="O492" s="388">
        <f>IFERROR(VLOOKUP($B492,[5]OAX!$B$51:$S$1085,14,0),0)</f>
        <v>0</v>
      </c>
      <c r="P492" s="388">
        <f t="shared" si="364"/>
        <v>0</v>
      </c>
      <c r="Q492" s="389" t="s">
        <v>59</v>
      </c>
      <c r="R492" s="390">
        <f>IFERROR(VLOOKUP($B492,[5]OAX!$B$51:$S$1085,17,0),0)</f>
        <v>0</v>
      </c>
      <c r="S492" s="390">
        <f>IFERROR(VLOOKUP($B492,[5]OAX!$B$51:$S$1085,18,0),0)</f>
        <v>0</v>
      </c>
      <c r="T492" s="388">
        <v>0</v>
      </c>
      <c r="U492" s="388">
        <v>0</v>
      </c>
      <c r="V492" s="388">
        <v>0</v>
      </c>
      <c r="W492" s="388">
        <v>0</v>
      </c>
      <c r="X492" s="388">
        <v>0</v>
      </c>
      <c r="Y492" s="388">
        <v>0</v>
      </c>
      <c r="Z492" s="388">
        <v>0</v>
      </c>
      <c r="AA492" s="388">
        <v>0</v>
      </c>
      <c r="AB492" s="388">
        <f t="shared" si="366"/>
        <v>0</v>
      </c>
      <c r="AC492" s="388">
        <f t="shared" si="366"/>
        <v>0</v>
      </c>
      <c r="AD492" s="388">
        <f t="shared" si="344"/>
        <v>0</v>
      </c>
      <c r="AE492" s="388">
        <v>0</v>
      </c>
      <c r="AF492" s="388">
        <v>0</v>
      </c>
      <c r="AG492" s="388">
        <f t="shared" si="345"/>
        <v>0</v>
      </c>
      <c r="AH492" s="388">
        <v>0</v>
      </c>
      <c r="AI492" s="388">
        <v>0</v>
      </c>
      <c r="AJ492" s="388">
        <f t="shared" si="346"/>
        <v>0</v>
      </c>
      <c r="AK492" s="388">
        <v>0</v>
      </c>
      <c r="AL492" s="388">
        <v>0</v>
      </c>
      <c r="AM492" s="388">
        <f t="shared" si="347"/>
        <v>0</v>
      </c>
      <c r="AN492" s="388">
        <v>0</v>
      </c>
      <c r="AO492" s="388">
        <v>0</v>
      </c>
      <c r="AP492" s="388">
        <f t="shared" si="348"/>
        <v>0</v>
      </c>
      <c r="AQ492" s="388">
        <f t="shared" si="367"/>
        <v>0</v>
      </c>
      <c r="AR492" s="388">
        <f t="shared" si="367"/>
        <v>0</v>
      </c>
      <c r="AS492" s="388">
        <f t="shared" si="349"/>
        <v>0</v>
      </c>
      <c r="AT492" s="388">
        <f t="shared" si="368"/>
        <v>0</v>
      </c>
      <c r="AU492" s="388">
        <f t="shared" si="368"/>
        <v>0</v>
      </c>
      <c r="AV492" s="388">
        <v>0</v>
      </c>
      <c r="AW492" s="388">
        <v>0</v>
      </c>
      <c r="AX492" s="388">
        <v>0</v>
      </c>
      <c r="AY492" s="388">
        <v>0</v>
      </c>
      <c r="AZ492" s="388">
        <f t="shared" si="353"/>
        <v>0</v>
      </c>
      <c r="BA492" s="388">
        <f t="shared" si="353"/>
        <v>0</v>
      </c>
    </row>
    <row r="493" spans="1:53" ht="24.75" hidden="1">
      <c r="A493" s="255"/>
      <c r="B493" s="73" t="str">
        <f t="shared" si="365"/>
        <v>1365000530053142</v>
      </c>
      <c r="C493" s="424">
        <v>2023</v>
      </c>
      <c r="D493" s="385">
        <v>20</v>
      </c>
      <c r="E493" s="37">
        <v>1</v>
      </c>
      <c r="F493" s="37">
        <v>3</v>
      </c>
      <c r="G493" s="37">
        <v>6</v>
      </c>
      <c r="H493" s="37">
        <v>5000</v>
      </c>
      <c r="I493" s="37">
        <v>5300</v>
      </c>
      <c r="J493" s="37">
        <v>531</v>
      </c>
      <c r="K493" s="407">
        <v>42</v>
      </c>
      <c r="L493" s="407"/>
      <c r="M493" s="387" t="s">
        <v>388</v>
      </c>
      <c r="N493" s="388">
        <f>IFERROR(VLOOKUP($B493,[5]OAX!$B$51:$S$1085,13,0),0)</f>
        <v>0</v>
      </c>
      <c r="O493" s="388">
        <f>IFERROR(VLOOKUP($B493,[5]OAX!$B$51:$S$1085,14,0),0)</f>
        <v>0</v>
      </c>
      <c r="P493" s="388">
        <f t="shared" si="364"/>
        <v>0</v>
      </c>
      <c r="Q493" s="389" t="s">
        <v>59</v>
      </c>
      <c r="R493" s="390">
        <f>IFERROR(VLOOKUP($B493,[5]OAX!$B$51:$S$1085,17,0),0)</f>
        <v>0</v>
      </c>
      <c r="S493" s="390">
        <f>IFERROR(VLOOKUP($B493,[5]OAX!$B$51:$S$1085,18,0),0)</f>
        <v>0</v>
      </c>
      <c r="T493" s="388">
        <v>0</v>
      </c>
      <c r="U493" s="388">
        <v>0</v>
      </c>
      <c r="V493" s="388">
        <v>0</v>
      </c>
      <c r="W493" s="388">
        <v>0</v>
      </c>
      <c r="X493" s="388">
        <v>0</v>
      </c>
      <c r="Y493" s="388">
        <v>0</v>
      </c>
      <c r="Z493" s="388">
        <v>0</v>
      </c>
      <c r="AA493" s="388">
        <v>0</v>
      </c>
      <c r="AB493" s="388">
        <f t="shared" si="366"/>
        <v>0</v>
      </c>
      <c r="AC493" s="388">
        <f t="shared" si="366"/>
        <v>0</v>
      </c>
      <c r="AD493" s="388">
        <f t="shared" si="344"/>
        <v>0</v>
      </c>
      <c r="AE493" s="388">
        <v>0</v>
      </c>
      <c r="AF493" s="388">
        <v>0</v>
      </c>
      <c r="AG493" s="388">
        <f t="shared" si="345"/>
        <v>0</v>
      </c>
      <c r="AH493" s="388">
        <v>0</v>
      </c>
      <c r="AI493" s="388">
        <v>0</v>
      </c>
      <c r="AJ493" s="388">
        <f t="shared" si="346"/>
        <v>0</v>
      </c>
      <c r="AK493" s="388">
        <v>0</v>
      </c>
      <c r="AL493" s="388">
        <v>0</v>
      </c>
      <c r="AM493" s="388">
        <f t="shared" si="347"/>
        <v>0</v>
      </c>
      <c r="AN493" s="388">
        <v>0</v>
      </c>
      <c r="AO493" s="388">
        <v>0</v>
      </c>
      <c r="AP493" s="388">
        <f t="shared" si="348"/>
        <v>0</v>
      </c>
      <c r="AQ493" s="388">
        <f t="shared" si="367"/>
        <v>0</v>
      </c>
      <c r="AR493" s="388">
        <f t="shared" si="367"/>
        <v>0</v>
      </c>
      <c r="AS493" s="388">
        <f t="shared" si="349"/>
        <v>0</v>
      </c>
      <c r="AT493" s="388">
        <f t="shared" si="368"/>
        <v>0</v>
      </c>
      <c r="AU493" s="388">
        <f t="shared" si="368"/>
        <v>0</v>
      </c>
      <c r="AV493" s="388">
        <v>0</v>
      </c>
      <c r="AW493" s="388">
        <v>0</v>
      </c>
      <c r="AX493" s="388">
        <v>0</v>
      </c>
      <c r="AY493" s="388">
        <v>0</v>
      </c>
      <c r="AZ493" s="388">
        <f t="shared" si="353"/>
        <v>0</v>
      </c>
      <c r="BA493" s="388">
        <f t="shared" si="353"/>
        <v>0</v>
      </c>
    </row>
    <row r="494" spans="1:53" ht="24.75" hidden="1">
      <c r="A494" s="255"/>
      <c r="B494" s="73" t="str">
        <f t="shared" si="365"/>
        <v>1365000530053143</v>
      </c>
      <c r="C494" s="424">
        <v>2023</v>
      </c>
      <c r="D494" s="385">
        <v>20</v>
      </c>
      <c r="E494" s="37">
        <v>1</v>
      </c>
      <c r="F494" s="37">
        <v>3</v>
      </c>
      <c r="G494" s="37">
        <v>6</v>
      </c>
      <c r="H494" s="37">
        <v>5000</v>
      </c>
      <c r="I494" s="37">
        <v>5300</v>
      </c>
      <c r="J494" s="37">
        <v>531</v>
      </c>
      <c r="K494" s="407">
        <v>43</v>
      </c>
      <c r="L494" s="407"/>
      <c r="M494" s="387" t="s">
        <v>389</v>
      </c>
      <c r="N494" s="388">
        <f>IFERROR(VLOOKUP($B494,[5]OAX!$B$51:$S$1085,13,0),0)</f>
        <v>0</v>
      </c>
      <c r="O494" s="388">
        <f>IFERROR(VLOOKUP($B494,[5]OAX!$B$51:$S$1085,14,0),0)</f>
        <v>0</v>
      </c>
      <c r="P494" s="388">
        <f t="shared" si="364"/>
        <v>0</v>
      </c>
      <c r="Q494" s="389" t="s">
        <v>59</v>
      </c>
      <c r="R494" s="390">
        <f>IFERROR(VLOOKUP($B494,[5]OAX!$B$51:$S$1085,17,0),0)</f>
        <v>0</v>
      </c>
      <c r="S494" s="390">
        <f>IFERROR(VLOOKUP($B494,[5]OAX!$B$51:$S$1085,18,0),0)</f>
        <v>0</v>
      </c>
      <c r="T494" s="388">
        <v>0</v>
      </c>
      <c r="U494" s="388">
        <v>0</v>
      </c>
      <c r="V494" s="388">
        <v>0</v>
      </c>
      <c r="W494" s="388">
        <v>0</v>
      </c>
      <c r="X494" s="388">
        <v>0</v>
      </c>
      <c r="Y494" s="388">
        <v>0</v>
      </c>
      <c r="Z494" s="388">
        <v>0</v>
      </c>
      <c r="AA494" s="388">
        <v>0</v>
      </c>
      <c r="AB494" s="388">
        <f t="shared" si="366"/>
        <v>0</v>
      </c>
      <c r="AC494" s="388">
        <f t="shared" si="366"/>
        <v>0</v>
      </c>
      <c r="AD494" s="388">
        <f t="shared" si="344"/>
        <v>0</v>
      </c>
      <c r="AE494" s="388">
        <v>0</v>
      </c>
      <c r="AF494" s="388">
        <v>0</v>
      </c>
      <c r="AG494" s="388">
        <f t="shared" si="345"/>
        <v>0</v>
      </c>
      <c r="AH494" s="388">
        <v>0</v>
      </c>
      <c r="AI494" s="388">
        <v>0</v>
      </c>
      <c r="AJ494" s="388">
        <f t="shared" si="346"/>
        <v>0</v>
      </c>
      <c r="AK494" s="388">
        <v>0</v>
      </c>
      <c r="AL494" s="388">
        <v>0</v>
      </c>
      <c r="AM494" s="388">
        <f t="shared" si="347"/>
        <v>0</v>
      </c>
      <c r="AN494" s="388">
        <v>0</v>
      </c>
      <c r="AO494" s="388">
        <v>0</v>
      </c>
      <c r="AP494" s="388">
        <f t="shared" si="348"/>
        <v>0</v>
      </c>
      <c r="AQ494" s="388">
        <f t="shared" si="367"/>
        <v>0</v>
      </c>
      <c r="AR494" s="388">
        <f t="shared" si="367"/>
        <v>0</v>
      </c>
      <c r="AS494" s="388">
        <f t="shared" si="349"/>
        <v>0</v>
      </c>
      <c r="AT494" s="388">
        <f t="shared" si="368"/>
        <v>0</v>
      </c>
      <c r="AU494" s="388">
        <f t="shared" si="368"/>
        <v>0</v>
      </c>
      <c r="AV494" s="388">
        <v>0</v>
      </c>
      <c r="AW494" s="388">
        <v>0</v>
      </c>
      <c r="AX494" s="388">
        <v>0</v>
      </c>
      <c r="AY494" s="388">
        <v>0</v>
      </c>
      <c r="AZ494" s="388">
        <f t="shared" si="353"/>
        <v>0</v>
      </c>
      <c r="BA494" s="388">
        <f t="shared" si="353"/>
        <v>0</v>
      </c>
    </row>
    <row r="495" spans="1:53" ht="46.5" hidden="1">
      <c r="A495" s="255"/>
      <c r="B495" s="73" t="str">
        <f t="shared" si="365"/>
        <v>1365000530053144</v>
      </c>
      <c r="C495" s="424">
        <v>2023</v>
      </c>
      <c r="D495" s="385">
        <v>20</v>
      </c>
      <c r="E495" s="37">
        <v>1</v>
      </c>
      <c r="F495" s="37">
        <v>3</v>
      </c>
      <c r="G495" s="37">
        <v>6</v>
      </c>
      <c r="H495" s="37">
        <v>5000</v>
      </c>
      <c r="I495" s="37">
        <v>5300</v>
      </c>
      <c r="J495" s="37">
        <v>531</v>
      </c>
      <c r="K495" s="407">
        <v>44</v>
      </c>
      <c r="L495" s="407"/>
      <c r="M495" s="387" t="s">
        <v>390</v>
      </c>
      <c r="N495" s="388">
        <f>IFERROR(VLOOKUP($B495,[5]OAX!$B$51:$S$1085,13,0),0)</f>
        <v>0</v>
      </c>
      <c r="O495" s="388">
        <f>IFERROR(VLOOKUP($B495,[5]OAX!$B$51:$S$1085,14,0),0)</f>
        <v>0</v>
      </c>
      <c r="P495" s="388">
        <f t="shared" si="364"/>
        <v>0</v>
      </c>
      <c r="Q495" s="389" t="s">
        <v>59</v>
      </c>
      <c r="R495" s="390">
        <f>IFERROR(VLOOKUP($B495,[5]OAX!$B$51:$S$1085,17,0),0)</f>
        <v>0</v>
      </c>
      <c r="S495" s="390">
        <f>IFERROR(VLOOKUP($B495,[5]OAX!$B$51:$S$1085,18,0),0)</f>
        <v>0</v>
      </c>
      <c r="T495" s="388">
        <v>0</v>
      </c>
      <c r="U495" s="388">
        <v>0</v>
      </c>
      <c r="V495" s="388">
        <v>0</v>
      </c>
      <c r="W495" s="388">
        <v>0</v>
      </c>
      <c r="X495" s="388">
        <v>0</v>
      </c>
      <c r="Y495" s="388">
        <v>0</v>
      </c>
      <c r="Z495" s="388">
        <v>0</v>
      </c>
      <c r="AA495" s="388">
        <v>0</v>
      </c>
      <c r="AB495" s="388">
        <f t="shared" si="366"/>
        <v>0</v>
      </c>
      <c r="AC495" s="388">
        <f t="shared" si="366"/>
        <v>0</v>
      </c>
      <c r="AD495" s="388">
        <f t="shared" si="344"/>
        <v>0</v>
      </c>
      <c r="AE495" s="388">
        <v>0</v>
      </c>
      <c r="AF495" s="388">
        <v>0</v>
      </c>
      <c r="AG495" s="388">
        <f t="shared" si="345"/>
        <v>0</v>
      </c>
      <c r="AH495" s="388">
        <v>0</v>
      </c>
      <c r="AI495" s="388">
        <v>0</v>
      </c>
      <c r="AJ495" s="388">
        <f t="shared" si="346"/>
        <v>0</v>
      </c>
      <c r="AK495" s="388">
        <v>0</v>
      </c>
      <c r="AL495" s="388">
        <v>0</v>
      </c>
      <c r="AM495" s="388">
        <f t="shared" si="347"/>
        <v>0</v>
      </c>
      <c r="AN495" s="388">
        <v>0</v>
      </c>
      <c r="AO495" s="388">
        <v>0</v>
      </c>
      <c r="AP495" s="388">
        <f t="shared" si="348"/>
        <v>0</v>
      </c>
      <c r="AQ495" s="388">
        <f t="shared" si="367"/>
        <v>0</v>
      </c>
      <c r="AR495" s="388">
        <f t="shared" si="367"/>
        <v>0</v>
      </c>
      <c r="AS495" s="388">
        <f t="shared" si="349"/>
        <v>0</v>
      </c>
      <c r="AT495" s="388">
        <f t="shared" si="368"/>
        <v>0</v>
      </c>
      <c r="AU495" s="388">
        <f t="shared" si="368"/>
        <v>0</v>
      </c>
      <c r="AV495" s="388">
        <v>0</v>
      </c>
      <c r="AW495" s="388">
        <v>0</v>
      </c>
      <c r="AX495" s="388">
        <v>0</v>
      </c>
      <c r="AY495" s="388">
        <v>0</v>
      </c>
      <c r="AZ495" s="388">
        <f t="shared" si="353"/>
        <v>0</v>
      </c>
      <c r="BA495" s="388">
        <f t="shared" si="353"/>
        <v>0</v>
      </c>
    </row>
    <row r="496" spans="1:53" ht="46.5" hidden="1">
      <c r="A496" s="255"/>
      <c r="B496" s="73" t="str">
        <f t="shared" si="365"/>
        <v>1365000530053145</v>
      </c>
      <c r="C496" s="424">
        <v>2023</v>
      </c>
      <c r="D496" s="385">
        <v>20</v>
      </c>
      <c r="E496" s="37">
        <v>1</v>
      </c>
      <c r="F496" s="37">
        <v>3</v>
      </c>
      <c r="G496" s="37">
        <v>6</v>
      </c>
      <c r="H496" s="37">
        <v>5000</v>
      </c>
      <c r="I496" s="37">
        <v>5300</v>
      </c>
      <c r="J496" s="37">
        <v>531</v>
      </c>
      <c r="K496" s="407">
        <v>45</v>
      </c>
      <c r="L496" s="407"/>
      <c r="M496" s="387" t="s">
        <v>391</v>
      </c>
      <c r="N496" s="388">
        <f>IFERROR(VLOOKUP($B496,[5]OAX!$B$51:$S$1085,13,0),0)</f>
        <v>0</v>
      </c>
      <c r="O496" s="388">
        <f>IFERROR(VLOOKUP($B496,[5]OAX!$B$51:$S$1085,14,0),0)</f>
        <v>0</v>
      </c>
      <c r="P496" s="388">
        <f t="shared" si="364"/>
        <v>0</v>
      </c>
      <c r="Q496" s="389" t="s">
        <v>59</v>
      </c>
      <c r="R496" s="390">
        <f>IFERROR(VLOOKUP($B496,[5]OAX!$B$51:$S$1085,17,0),0)</f>
        <v>0</v>
      </c>
      <c r="S496" s="390">
        <f>IFERROR(VLOOKUP($B496,[5]OAX!$B$51:$S$1085,18,0),0)</f>
        <v>0</v>
      </c>
      <c r="T496" s="388">
        <v>0</v>
      </c>
      <c r="U496" s="388">
        <v>0</v>
      </c>
      <c r="V496" s="388">
        <v>0</v>
      </c>
      <c r="W496" s="388">
        <v>0</v>
      </c>
      <c r="X496" s="388">
        <v>0</v>
      </c>
      <c r="Y496" s="388">
        <v>0</v>
      </c>
      <c r="Z496" s="388">
        <v>0</v>
      </c>
      <c r="AA496" s="388">
        <v>0</v>
      </c>
      <c r="AB496" s="388">
        <f t="shared" si="366"/>
        <v>0</v>
      </c>
      <c r="AC496" s="388">
        <f t="shared" si="366"/>
        <v>0</v>
      </c>
      <c r="AD496" s="388">
        <f t="shared" si="344"/>
        <v>0</v>
      </c>
      <c r="AE496" s="388">
        <v>0</v>
      </c>
      <c r="AF496" s="388">
        <v>0</v>
      </c>
      <c r="AG496" s="388">
        <f t="shared" si="345"/>
        <v>0</v>
      </c>
      <c r="AH496" s="388">
        <v>0</v>
      </c>
      <c r="AI496" s="388">
        <v>0</v>
      </c>
      <c r="AJ496" s="388">
        <f t="shared" si="346"/>
        <v>0</v>
      </c>
      <c r="AK496" s="388">
        <v>0</v>
      </c>
      <c r="AL496" s="388">
        <v>0</v>
      </c>
      <c r="AM496" s="388">
        <f t="shared" si="347"/>
        <v>0</v>
      </c>
      <c r="AN496" s="388">
        <v>0</v>
      </c>
      <c r="AO496" s="388">
        <v>0</v>
      </c>
      <c r="AP496" s="388">
        <f t="shared" si="348"/>
        <v>0</v>
      </c>
      <c r="AQ496" s="388">
        <f t="shared" si="367"/>
        <v>0</v>
      </c>
      <c r="AR496" s="388">
        <f t="shared" si="367"/>
        <v>0</v>
      </c>
      <c r="AS496" s="388">
        <f t="shared" si="349"/>
        <v>0</v>
      </c>
      <c r="AT496" s="388">
        <f t="shared" si="368"/>
        <v>0</v>
      </c>
      <c r="AU496" s="388">
        <f t="shared" si="368"/>
        <v>0</v>
      </c>
      <c r="AV496" s="388">
        <v>0</v>
      </c>
      <c r="AW496" s="388">
        <v>0</v>
      </c>
      <c r="AX496" s="388">
        <v>0</v>
      </c>
      <c r="AY496" s="388">
        <v>0</v>
      </c>
      <c r="AZ496" s="388">
        <f t="shared" si="353"/>
        <v>0</v>
      </c>
      <c r="BA496" s="388">
        <f t="shared" si="353"/>
        <v>0</v>
      </c>
    </row>
    <row r="497" spans="1:53" ht="24.75" hidden="1">
      <c r="A497" s="255"/>
      <c r="B497" s="73" t="str">
        <f t="shared" si="365"/>
        <v>1365000530053146</v>
      </c>
      <c r="C497" s="424">
        <v>2023</v>
      </c>
      <c r="D497" s="385">
        <v>20</v>
      </c>
      <c r="E497" s="37">
        <v>1</v>
      </c>
      <c r="F497" s="37">
        <v>3</v>
      </c>
      <c r="G497" s="37">
        <v>6</v>
      </c>
      <c r="H497" s="37">
        <v>5000</v>
      </c>
      <c r="I497" s="37">
        <v>5300</v>
      </c>
      <c r="J497" s="37">
        <v>531</v>
      </c>
      <c r="K497" s="407">
        <v>46</v>
      </c>
      <c r="L497" s="407"/>
      <c r="M497" s="387" t="s">
        <v>392</v>
      </c>
      <c r="N497" s="388">
        <f>IFERROR(VLOOKUP($B497,[5]OAX!$B$51:$S$1085,13,0),0)</f>
        <v>0</v>
      </c>
      <c r="O497" s="388">
        <f>IFERROR(VLOOKUP($B497,[5]OAX!$B$51:$S$1085,14,0),0)</f>
        <v>0</v>
      </c>
      <c r="P497" s="388">
        <f t="shared" si="364"/>
        <v>0</v>
      </c>
      <c r="Q497" s="389" t="s">
        <v>59</v>
      </c>
      <c r="R497" s="390">
        <f>IFERROR(VLOOKUP($B497,[5]OAX!$B$51:$S$1085,17,0),0)</f>
        <v>0</v>
      </c>
      <c r="S497" s="390">
        <f>IFERROR(VLOOKUP($B497,[5]OAX!$B$51:$S$1085,18,0),0)</f>
        <v>0</v>
      </c>
      <c r="T497" s="388">
        <v>0</v>
      </c>
      <c r="U497" s="388">
        <v>0</v>
      </c>
      <c r="V497" s="388">
        <v>0</v>
      </c>
      <c r="W497" s="388">
        <v>0</v>
      </c>
      <c r="X497" s="388">
        <v>0</v>
      </c>
      <c r="Y497" s="388">
        <v>0</v>
      </c>
      <c r="Z497" s="388">
        <v>0</v>
      </c>
      <c r="AA497" s="388">
        <v>0</v>
      </c>
      <c r="AB497" s="388">
        <f t="shared" si="366"/>
        <v>0</v>
      </c>
      <c r="AC497" s="388">
        <f t="shared" si="366"/>
        <v>0</v>
      </c>
      <c r="AD497" s="388">
        <f t="shared" si="344"/>
        <v>0</v>
      </c>
      <c r="AE497" s="388">
        <v>0</v>
      </c>
      <c r="AF497" s="388">
        <v>0</v>
      </c>
      <c r="AG497" s="388">
        <f t="shared" si="345"/>
        <v>0</v>
      </c>
      <c r="AH497" s="388">
        <v>0</v>
      </c>
      <c r="AI497" s="388">
        <v>0</v>
      </c>
      <c r="AJ497" s="388">
        <f t="shared" si="346"/>
        <v>0</v>
      </c>
      <c r="AK497" s="388">
        <v>0</v>
      </c>
      <c r="AL497" s="388">
        <v>0</v>
      </c>
      <c r="AM497" s="388">
        <f t="shared" si="347"/>
        <v>0</v>
      </c>
      <c r="AN497" s="388">
        <v>0</v>
      </c>
      <c r="AO497" s="388">
        <v>0</v>
      </c>
      <c r="AP497" s="388">
        <f t="shared" si="348"/>
        <v>0</v>
      </c>
      <c r="AQ497" s="388">
        <f t="shared" si="367"/>
        <v>0</v>
      </c>
      <c r="AR497" s="388">
        <f t="shared" si="367"/>
        <v>0</v>
      </c>
      <c r="AS497" s="388">
        <f t="shared" si="349"/>
        <v>0</v>
      </c>
      <c r="AT497" s="388">
        <f t="shared" si="368"/>
        <v>0</v>
      </c>
      <c r="AU497" s="388">
        <f t="shared" si="368"/>
        <v>0</v>
      </c>
      <c r="AV497" s="388">
        <v>0</v>
      </c>
      <c r="AW497" s="388">
        <v>0</v>
      </c>
      <c r="AX497" s="388">
        <v>0</v>
      </c>
      <c r="AY497" s="388">
        <v>0</v>
      </c>
      <c r="AZ497" s="388">
        <f t="shared" si="353"/>
        <v>0</v>
      </c>
      <c r="BA497" s="388">
        <f t="shared" si="353"/>
        <v>0</v>
      </c>
    </row>
    <row r="498" spans="1:53" ht="24.75" hidden="1">
      <c r="A498" s="255"/>
      <c r="B498" s="73" t="str">
        <f t="shared" si="365"/>
        <v>1365000530053147</v>
      </c>
      <c r="C498" s="424">
        <v>2023</v>
      </c>
      <c r="D498" s="385">
        <v>20</v>
      </c>
      <c r="E498" s="37">
        <v>1</v>
      </c>
      <c r="F498" s="37">
        <v>3</v>
      </c>
      <c r="G498" s="37">
        <v>6</v>
      </c>
      <c r="H498" s="37">
        <v>5000</v>
      </c>
      <c r="I498" s="37">
        <v>5300</v>
      </c>
      <c r="J498" s="37">
        <v>531</v>
      </c>
      <c r="K498" s="407">
        <v>47</v>
      </c>
      <c r="L498" s="407"/>
      <c r="M498" s="387" t="s">
        <v>393</v>
      </c>
      <c r="N498" s="388">
        <f>IFERROR(VLOOKUP($B498,[5]OAX!$B$51:$S$1085,13,0),0)</f>
        <v>0</v>
      </c>
      <c r="O498" s="388">
        <f>IFERROR(VLOOKUP($B498,[5]OAX!$B$51:$S$1085,14,0),0)</f>
        <v>0</v>
      </c>
      <c r="P498" s="388">
        <f t="shared" si="364"/>
        <v>0</v>
      </c>
      <c r="Q498" s="389" t="s">
        <v>59</v>
      </c>
      <c r="R498" s="390">
        <f>IFERROR(VLOOKUP($B498,[5]OAX!$B$51:$S$1085,17,0),0)</f>
        <v>0</v>
      </c>
      <c r="S498" s="390">
        <f>IFERROR(VLOOKUP($B498,[5]OAX!$B$51:$S$1085,18,0),0)</f>
        <v>0</v>
      </c>
      <c r="T498" s="388">
        <v>0</v>
      </c>
      <c r="U498" s="388">
        <v>0</v>
      </c>
      <c r="V498" s="388">
        <v>0</v>
      </c>
      <c r="W498" s="388">
        <v>0</v>
      </c>
      <c r="X498" s="388">
        <v>0</v>
      </c>
      <c r="Y498" s="388">
        <v>0</v>
      </c>
      <c r="Z498" s="388">
        <v>0</v>
      </c>
      <c r="AA498" s="388">
        <v>0</v>
      </c>
      <c r="AB498" s="388">
        <f t="shared" si="366"/>
        <v>0</v>
      </c>
      <c r="AC498" s="388">
        <f t="shared" si="366"/>
        <v>0</v>
      </c>
      <c r="AD498" s="388">
        <f t="shared" si="344"/>
        <v>0</v>
      </c>
      <c r="AE498" s="388">
        <v>0</v>
      </c>
      <c r="AF498" s="388">
        <v>0</v>
      </c>
      <c r="AG498" s="388">
        <f t="shared" si="345"/>
        <v>0</v>
      </c>
      <c r="AH498" s="388">
        <v>0</v>
      </c>
      <c r="AI498" s="388">
        <v>0</v>
      </c>
      <c r="AJ498" s="388">
        <f t="shared" si="346"/>
        <v>0</v>
      </c>
      <c r="AK498" s="388">
        <v>0</v>
      </c>
      <c r="AL498" s="388">
        <v>0</v>
      </c>
      <c r="AM498" s="388">
        <f t="shared" si="347"/>
        <v>0</v>
      </c>
      <c r="AN498" s="388">
        <v>0</v>
      </c>
      <c r="AO498" s="388">
        <v>0</v>
      </c>
      <c r="AP498" s="388">
        <f t="shared" si="348"/>
        <v>0</v>
      </c>
      <c r="AQ498" s="388">
        <f t="shared" si="367"/>
        <v>0</v>
      </c>
      <c r="AR498" s="388">
        <f t="shared" si="367"/>
        <v>0</v>
      </c>
      <c r="AS498" s="388">
        <f t="shared" si="349"/>
        <v>0</v>
      </c>
      <c r="AT498" s="388">
        <f t="shared" si="368"/>
        <v>0</v>
      </c>
      <c r="AU498" s="388">
        <f t="shared" si="368"/>
        <v>0</v>
      </c>
      <c r="AV498" s="388">
        <v>0</v>
      </c>
      <c r="AW498" s="388">
        <v>0</v>
      </c>
      <c r="AX498" s="388">
        <v>0</v>
      </c>
      <c r="AY498" s="388">
        <v>0</v>
      </c>
      <c r="AZ498" s="388">
        <f t="shared" si="353"/>
        <v>0</v>
      </c>
      <c r="BA498" s="388">
        <f t="shared" si="353"/>
        <v>0</v>
      </c>
    </row>
    <row r="499" spans="1:53" ht="24.75" hidden="1">
      <c r="A499" s="255"/>
      <c r="B499" s="73" t="str">
        <f t="shared" si="365"/>
        <v>1365000530053148</v>
      </c>
      <c r="C499" s="424">
        <v>2023</v>
      </c>
      <c r="D499" s="385">
        <v>20</v>
      </c>
      <c r="E499" s="37">
        <v>1</v>
      </c>
      <c r="F499" s="37">
        <v>3</v>
      </c>
      <c r="G499" s="37">
        <v>6</v>
      </c>
      <c r="H499" s="37">
        <v>5000</v>
      </c>
      <c r="I499" s="37">
        <v>5300</v>
      </c>
      <c r="J499" s="37">
        <v>531</v>
      </c>
      <c r="K499" s="407">
        <v>48</v>
      </c>
      <c r="L499" s="407"/>
      <c r="M499" s="387" t="s">
        <v>394</v>
      </c>
      <c r="N499" s="388">
        <f>IFERROR(VLOOKUP($B499,[5]OAX!$B$51:$S$1085,13,0),0)</f>
        <v>0</v>
      </c>
      <c r="O499" s="388">
        <f>IFERROR(VLOOKUP($B499,[5]OAX!$B$51:$S$1085,14,0),0)</f>
        <v>0</v>
      </c>
      <c r="P499" s="388">
        <f t="shared" si="364"/>
        <v>0</v>
      </c>
      <c r="Q499" s="389" t="s">
        <v>59</v>
      </c>
      <c r="R499" s="390">
        <f>IFERROR(VLOOKUP($B499,[5]OAX!$B$51:$S$1085,17,0),0)</f>
        <v>0</v>
      </c>
      <c r="S499" s="390">
        <f>IFERROR(VLOOKUP($B499,[5]OAX!$B$51:$S$1085,18,0),0)</f>
        <v>0</v>
      </c>
      <c r="T499" s="388">
        <v>0</v>
      </c>
      <c r="U499" s="388">
        <v>0</v>
      </c>
      <c r="V499" s="388">
        <v>0</v>
      </c>
      <c r="W499" s="388">
        <v>0</v>
      </c>
      <c r="X499" s="388">
        <v>0</v>
      </c>
      <c r="Y499" s="388">
        <v>0</v>
      </c>
      <c r="Z499" s="388">
        <v>0</v>
      </c>
      <c r="AA499" s="388">
        <v>0</v>
      </c>
      <c r="AB499" s="388">
        <f t="shared" si="366"/>
        <v>0</v>
      </c>
      <c r="AC499" s="388">
        <f t="shared" si="366"/>
        <v>0</v>
      </c>
      <c r="AD499" s="388">
        <f t="shared" si="344"/>
        <v>0</v>
      </c>
      <c r="AE499" s="388">
        <v>0</v>
      </c>
      <c r="AF499" s="388">
        <v>0</v>
      </c>
      <c r="AG499" s="388">
        <f t="shared" si="345"/>
        <v>0</v>
      </c>
      <c r="AH499" s="388">
        <v>0</v>
      </c>
      <c r="AI499" s="388">
        <v>0</v>
      </c>
      <c r="AJ499" s="388">
        <f t="shared" si="346"/>
        <v>0</v>
      </c>
      <c r="AK499" s="388">
        <v>0</v>
      </c>
      <c r="AL499" s="388">
        <v>0</v>
      </c>
      <c r="AM499" s="388">
        <f t="shared" si="347"/>
        <v>0</v>
      </c>
      <c r="AN499" s="388">
        <v>0</v>
      </c>
      <c r="AO499" s="388">
        <v>0</v>
      </c>
      <c r="AP499" s="388">
        <f t="shared" si="348"/>
        <v>0</v>
      </c>
      <c r="AQ499" s="388">
        <f t="shared" si="367"/>
        <v>0</v>
      </c>
      <c r="AR499" s="388">
        <f t="shared" si="367"/>
        <v>0</v>
      </c>
      <c r="AS499" s="388">
        <f t="shared" si="349"/>
        <v>0</v>
      </c>
      <c r="AT499" s="388">
        <f t="shared" si="368"/>
        <v>0</v>
      </c>
      <c r="AU499" s="388">
        <f t="shared" si="368"/>
        <v>0</v>
      </c>
      <c r="AV499" s="388">
        <v>0</v>
      </c>
      <c r="AW499" s="388">
        <v>0</v>
      </c>
      <c r="AX499" s="388">
        <v>0</v>
      </c>
      <c r="AY499" s="388">
        <v>0</v>
      </c>
      <c r="AZ499" s="388">
        <f t="shared" si="353"/>
        <v>0</v>
      </c>
      <c r="BA499" s="388">
        <f t="shared" si="353"/>
        <v>0</v>
      </c>
    </row>
    <row r="500" spans="1:53" ht="46.5" hidden="1">
      <c r="A500" s="255"/>
      <c r="B500" s="73" t="str">
        <f t="shared" si="365"/>
        <v>1365000530053149</v>
      </c>
      <c r="C500" s="424">
        <v>2023</v>
      </c>
      <c r="D500" s="385">
        <v>20</v>
      </c>
      <c r="E500" s="37">
        <v>1</v>
      </c>
      <c r="F500" s="37">
        <v>3</v>
      </c>
      <c r="G500" s="37">
        <v>6</v>
      </c>
      <c r="H500" s="37">
        <v>5000</v>
      </c>
      <c r="I500" s="37">
        <v>5300</v>
      </c>
      <c r="J500" s="37">
        <v>531</v>
      </c>
      <c r="K500" s="407">
        <v>49</v>
      </c>
      <c r="L500" s="407"/>
      <c r="M500" s="387" t="s">
        <v>395</v>
      </c>
      <c r="N500" s="388">
        <f>IFERROR(VLOOKUP($B500,[5]OAX!$B$51:$S$1085,13,0),0)</f>
        <v>0</v>
      </c>
      <c r="O500" s="388">
        <f>IFERROR(VLOOKUP($B500,[5]OAX!$B$51:$S$1085,14,0),0)</f>
        <v>0</v>
      </c>
      <c r="P500" s="388">
        <f t="shared" si="364"/>
        <v>0</v>
      </c>
      <c r="Q500" s="389" t="s">
        <v>59</v>
      </c>
      <c r="R500" s="390">
        <f>IFERROR(VLOOKUP($B500,[5]OAX!$B$51:$S$1085,17,0),0)</f>
        <v>0</v>
      </c>
      <c r="S500" s="390">
        <f>IFERROR(VLOOKUP($B500,[5]OAX!$B$51:$S$1085,18,0),0)</f>
        <v>0</v>
      </c>
      <c r="T500" s="388">
        <v>0</v>
      </c>
      <c r="U500" s="388">
        <v>0</v>
      </c>
      <c r="V500" s="388">
        <v>0</v>
      </c>
      <c r="W500" s="388">
        <v>0</v>
      </c>
      <c r="X500" s="388">
        <v>0</v>
      </c>
      <c r="Y500" s="388">
        <v>0</v>
      </c>
      <c r="Z500" s="388">
        <v>0</v>
      </c>
      <c r="AA500" s="388">
        <v>0</v>
      </c>
      <c r="AB500" s="388">
        <f t="shared" si="366"/>
        <v>0</v>
      </c>
      <c r="AC500" s="388">
        <f t="shared" si="366"/>
        <v>0</v>
      </c>
      <c r="AD500" s="388">
        <f t="shared" ref="AD500:AD563" si="369">+AC500+AB500</f>
        <v>0</v>
      </c>
      <c r="AE500" s="388">
        <v>0</v>
      </c>
      <c r="AF500" s="388">
        <v>0</v>
      </c>
      <c r="AG500" s="388">
        <f t="shared" ref="AG500:AG563" si="370">+AF500+AE500</f>
        <v>0</v>
      </c>
      <c r="AH500" s="388">
        <v>0</v>
      </c>
      <c r="AI500" s="388">
        <v>0</v>
      </c>
      <c r="AJ500" s="388">
        <f t="shared" ref="AJ500:AJ563" si="371">+AI500+AH500</f>
        <v>0</v>
      </c>
      <c r="AK500" s="388">
        <v>0</v>
      </c>
      <c r="AL500" s="388">
        <v>0</v>
      </c>
      <c r="AM500" s="388">
        <f t="shared" ref="AM500:AM563" si="372">+AL500+AK500</f>
        <v>0</v>
      </c>
      <c r="AN500" s="388">
        <v>0</v>
      </c>
      <c r="AO500" s="388">
        <v>0</v>
      </c>
      <c r="AP500" s="388">
        <f t="shared" ref="AP500:AP563" si="373">+AO500+AN500</f>
        <v>0</v>
      </c>
      <c r="AQ500" s="388">
        <f t="shared" si="367"/>
        <v>0</v>
      </c>
      <c r="AR500" s="388">
        <f t="shared" si="367"/>
        <v>0</v>
      </c>
      <c r="AS500" s="388">
        <f t="shared" ref="AS500:AS563" si="374">+AR500+AQ500</f>
        <v>0</v>
      </c>
      <c r="AT500" s="388">
        <f t="shared" si="368"/>
        <v>0</v>
      </c>
      <c r="AU500" s="388">
        <f t="shared" si="368"/>
        <v>0</v>
      </c>
      <c r="AV500" s="388">
        <v>0</v>
      </c>
      <c r="AW500" s="388">
        <v>0</v>
      </c>
      <c r="AX500" s="388">
        <v>0</v>
      </c>
      <c r="AY500" s="388">
        <v>0</v>
      </c>
      <c r="AZ500" s="388">
        <f t="shared" si="353"/>
        <v>0</v>
      </c>
      <c r="BA500" s="388">
        <f t="shared" si="353"/>
        <v>0</v>
      </c>
    </row>
    <row r="501" spans="1:53" ht="24.75" hidden="1">
      <c r="A501" s="255"/>
      <c r="B501" s="73" t="str">
        <f t="shared" si="365"/>
        <v>1365000530053150</v>
      </c>
      <c r="C501" s="424">
        <v>2023</v>
      </c>
      <c r="D501" s="385">
        <v>20</v>
      </c>
      <c r="E501" s="37">
        <v>1</v>
      </c>
      <c r="F501" s="37">
        <v>3</v>
      </c>
      <c r="G501" s="37">
        <v>6</v>
      </c>
      <c r="H501" s="37">
        <v>5000</v>
      </c>
      <c r="I501" s="37">
        <v>5300</v>
      </c>
      <c r="J501" s="37">
        <v>531</v>
      </c>
      <c r="K501" s="407">
        <v>50</v>
      </c>
      <c r="L501" s="407"/>
      <c r="M501" s="387" t="s">
        <v>396</v>
      </c>
      <c r="N501" s="388">
        <f>IFERROR(VLOOKUP($B501,[5]OAX!$B$51:$S$1085,13,0),0)</f>
        <v>0</v>
      </c>
      <c r="O501" s="388">
        <f>IFERROR(VLOOKUP($B501,[5]OAX!$B$51:$S$1085,14,0),0)</f>
        <v>0</v>
      </c>
      <c r="P501" s="388">
        <f t="shared" si="364"/>
        <v>0</v>
      </c>
      <c r="Q501" s="389" t="s">
        <v>59</v>
      </c>
      <c r="R501" s="390">
        <f>IFERROR(VLOOKUP($B501,[5]OAX!$B$51:$S$1085,17,0),0)</f>
        <v>0</v>
      </c>
      <c r="S501" s="390">
        <f>IFERROR(VLOOKUP($B501,[5]OAX!$B$51:$S$1085,18,0),0)</f>
        <v>0</v>
      </c>
      <c r="T501" s="388">
        <v>0</v>
      </c>
      <c r="U501" s="388">
        <v>0</v>
      </c>
      <c r="V501" s="388">
        <v>0</v>
      </c>
      <c r="W501" s="388">
        <v>0</v>
      </c>
      <c r="X501" s="388">
        <v>0</v>
      </c>
      <c r="Y501" s="388">
        <v>0</v>
      </c>
      <c r="Z501" s="388">
        <v>0</v>
      </c>
      <c r="AA501" s="388">
        <v>0</v>
      </c>
      <c r="AB501" s="388">
        <f t="shared" si="366"/>
        <v>0</v>
      </c>
      <c r="AC501" s="388">
        <f t="shared" si="366"/>
        <v>0</v>
      </c>
      <c r="AD501" s="388">
        <f t="shared" si="369"/>
        <v>0</v>
      </c>
      <c r="AE501" s="388">
        <v>0</v>
      </c>
      <c r="AF501" s="388">
        <v>0</v>
      </c>
      <c r="AG501" s="388">
        <f t="shared" si="370"/>
        <v>0</v>
      </c>
      <c r="AH501" s="388">
        <v>0</v>
      </c>
      <c r="AI501" s="388">
        <v>0</v>
      </c>
      <c r="AJ501" s="388">
        <f t="shared" si="371"/>
        <v>0</v>
      </c>
      <c r="AK501" s="388">
        <v>0</v>
      </c>
      <c r="AL501" s="388">
        <v>0</v>
      </c>
      <c r="AM501" s="388">
        <f t="shared" si="372"/>
        <v>0</v>
      </c>
      <c r="AN501" s="388">
        <v>0</v>
      </c>
      <c r="AO501" s="388">
        <v>0</v>
      </c>
      <c r="AP501" s="388">
        <f t="shared" si="373"/>
        <v>0</v>
      </c>
      <c r="AQ501" s="388">
        <f t="shared" si="367"/>
        <v>0</v>
      </c>
      <c r="AR501" s="388">
        <f t="shared" si="367"/>
        <v>0</v>
      </c>
      <c r="AS501" s="388">
        <f t="shared" si="374"/>
        <v>0</v>
      </c>
      <c r="AT501" s="388">
        <f t="shared" si="368"/>
        <v>0</v>
      </c>
      <c r="AU501" s="388">
        <f t="shared" si="368"/>
        <v>0</v>
      </c>
      <c r="AV501" s="388">
        <v>0</v>
      </c>
      <c r="AW501" s="388">
        <v>0</v>
      </c>
      <c r="AX501" s="388">
        <v>0</v>
      </c>
      <c r="AY501" s="388">
        <v>0</v>
      </c>
      <c r="AZ501" s="388">
        <f t="shared" si="353"/>
        <v>0</v>
      </c>
      <c r="BA501" s="388">
        <f t="shared" si="353"/>
        <v>0</v>
      </c>
    </row>
    <row r="502" spans="1:53" ht="24.75" hidden="1">
      <c r="A502" s="255"/>
      <c r="B502" s="73" t="str">
        <f t="shared" si="365"/>
        <v>1365000530053151</v>
      </c>
      <c r="C502" s="424">
        <v>2023</v>
      </c>
      <c r="D502" s="385">
        <v>20</v>
      </c>
      <c r="E502" s="37">
        <v>1</v>
      </c>
      <c r="F502" s="37">
        <v>3</v>
      </c>
      <c r="G502" s="37">
        <v>6</v>
      </c>
      <c r="H502" s="37">
        <v>5000</v>
      </c>
      <c r="I502" s="37">
        <v>5300</v>
      </c>
      <c r="J502" s="37">
        <v>531</v>
      </c>
      <c r="K502" s="407">
        <v>51</v>
      </c>
      <c r="L502" s="407"/>
      <c r="M502" s="387" t="s">
        <v>397</v>
      </c>
      <c r="N502" s="388">
        <f>IFERROR(VLOOKUP($B502,[5]OAX!$B$51:$S$1085,13,0),0)</f>
        <v>0</v>
      </c>
      <c r="O502" s="388">
        <f>IFERROR(VLOOKUP($B502,[5]OAX!$B$51:$S$1085,14,0),0)</f>
        <v>0</v>
      </c>
      <c r="P502" s="388">
        <f t="shared" si="364"/>
        <v>0</v>
      </c>
      <c r="Q502" s="389" t="s">
        <v>59</v>
      </c>
      <c r="R502" s="390">
        <f>IFERROR(VLOOKUP($B502,[5]OAX!$B$51:$S$1085,17,0),0)</f>
        <v>0</v>
      </c>
      <c r="S502" s="390">
        <f>IFERROR(VLOOKUP($B502,[5]OAX!$B$51:$S$1085,18,0),0)</f>
        <v>0</v>
      </c>
      <c r="T502" s="388">
        <v>0</v>
      </c>
      <c r="U502" s="388">
        <v>0</v>
      </c>
      <c r="V502" s="388">
        <v>0</v>
      </c>
      <c r="W502" s="388">
        <v>0</v>
      </c>
      <c r="X502" s="388">
        <v>0</v>
      </c>
      <c r="Y502" s="388">
        <v>0</v>
      </c>
      <c r="Z502" s="388">
        <v>0</v>
      </c>
      <c r="AA502" s="388">
        <v>0</v>
      </c>
      <c r="AB502" s="388">
        <f t="shared" si="366"/>
        <v>0</v>
      </c>
      <c r="AC502" s="388">
        <f t="shared" si="366"/>
        <v>0</v>
      </c>
      <c r="AD502" s="388">
        <f t="shared" si="369"/>
        <v>0</v>
      </c>
      <c r="AE502" s="388">
        <v>0</v>
      </c>
      <c r="AF502" s="388">
        <v>0</v>
      </c>
      <c r="AG502" s="388">
        <f t="shared" si="370"/>
        <v>0</v>
      </c>
      <c r="AH502" s="388">
        <v>0</v>
      </c>
      <c r="AI502" s="388">
        <v>0</v>
      </c>
      <c r="AJ502" s="388">
        <f t="shared" si="371"/>
        <v>0</v>
      </c>
      <c r="AK502" s="388">
        <v>0</v>
      </c>
      <c r="AL502" s="388">
        <v>0</v>
      </c>
      <c r="AM502" s="388">
        <f t="shared" si="372"/>
        <v>0</v>
      </c>
      <c r="AN502" s="388">
        <v>0</v>
      </c>
      <c r="AO502" s="388">
        <v>0</v>
      </c>
      <c r="AP502" s="388">
        <f t="shared" si="373"/>
        <v>0</v>
      </c>
      <c r="AQ502" s="388">
        <f t="shared" si="367"/>
        <v>0</v>
      </c>
      <c r="AR502" s="388">
        <f t="shared" si="367"/>
        <v>0</v>
      </c>
      <c r="AS502" s="388">
        <f t="shared" si="374"/>
        <v>0</v>
      </c>
      <c r="AT502" s="388">
        <f t="shared" si="368"/>
        <v>0</v>
      </c>
      <c r="AU502" s="388">
        <f t="shared" si="368"/>
        <v>0</v>
      </c>
      <c r="AV502" s="388">
        <v>0</v>
      </c>
      <c r="AW502" s="388">
        <v>0</v>
      </c>
      <c r="AX502" s="388">
        <v>0</v>
      </c>
      <c r="AY502" s="388">
        <v>0</v>
      </c>
      <c r="AZ502" s="388">
        <f t="shared" si="353"/>
        <v>0</v>
      </c>
      <c r="BA502" s="388">
        <f t="shared" si="353"/>
        <v>0</v>
      </c>
    </row>
    <row r="503" spans="1:53" ht="24.75" hidden="1">
      <c r="A503" s="255"/>
      <c r="B503" s="73" t="str">
        <f t="shared" si="365"/>
        <v>1365000530053152</v>
      </c>
      <c r="C503" s="424">
        <v>2023</v>
      </c>
      <c r="D503" s="385">
        <v>20</v>
      </c>
      <c r="E503" s="37">
        <v>1</v>
      </c>
      <c r="F503" s="37">
        <v>3</v>
      </c>
      <c r="G503" s="37">
        <v>6</v>
      </c>
      <c r="H503" s="37">
        <v>5000</v>
      </c>
      <c r="I503" s="37">
        <v>5300</v>
      </c>
      <c r="J503" s="37">
        <v>531</v>
      </c>
      <c r="K503" s="407">
        <v>52</v>
      </c>
      <c r="L503" s="407"/>
      <c r="M503" s="387" t="s">
        <v>398</v>
      </c>
      <c r="N503" s="388">
        <f>IFERROR(VLOOKUP($B503,[5]OAX!$B$51:$S$1085,13,0),0)</f>
        <v>0</v>
      </c>
      <c r="O503" s="388">
        <f>IFERROR(VLOOKUP($B503,[5]OAX!$B$51:$S$1085,14,0),0)</f>
        <v>0</v>
      </c>
      <c r="P503" s="388">
        <f t="shared" si="364"/>
        <v>0</v>
      </c>
      <c r="Q503" s="389" t="s">
        <v>59</v>
      </c>
      <c r="R503" s="390">
        <f>IFERROR(VLOOKUP($B503,[5]OAX!$B$51:$S$1085,17,0),0)</f>
        <v>0</v>
      </c>
      <c r="S503" s="390">
        <f>IFERROR(VLOOKUP($B503,[5]OAX!$B$51:$S$1085,18,0),0)</f>
        <v>0</v>
      </c>
      <c r="T503" s="388">
        <v>0</v>
      </c>
      <c r="U503" s="388">
        <v>0</v>
      </c>
      <c r="V503" s="388">
        <v>0</v>
      </c>
      <c r="W503" s="388">
        <v>0</v>
      </c>
      <c r="X503" s="388">
        <v>0</v>
      </c>
      <c r="Y503" s="388">
        <v>0</v>
      </c>
      <c r="Z503" s="388">
        <v>0</v>
      </c>
      <c r="AA503" s="388">
        <v>0</v>
      </c>
      <c r="AB503" s="388">
        <f t="shared" si="366"/>
        <v>0</v>
      </c>
      <c r="AC503" s="388">
        <f t="shared" si="366"/>
        <v>0</v>
      </c>
      <c r="AD503" s="388">
        <f t="shared" si="369"/>
        <v>0</v>
      </c>
      <c r="AE503" s="388">
        <v>0</v>
      </c>
      <c r="AF503" s="388">
        <v>0</v>
      </c>
      <c r="AG503" s="388">
        <f t="shared" si="370"/>
        <v>0</v>
      </c>
      <c r="AH503" s="388">
        <v>0</v>
      </c>
      <c r="AI503" s="388">
        <v>0</v>
      </c>
      <c r="AJ503" s="388">
        <f t="shared" si="371"/>
        <v>0</v>
      </c>
      <c r="AK503" s="388">
        <v>0</v>
      </c>
      <c r="AL503" s="388">
        <v>0</v>
      </c>
      <c r="AM503" s="388">
        <f t="shared" si="372"/>
        <v>0</v>
      </c>
      <c r="AN503" s="388">
        <v>0</v>
      </c>
      <c r="AO503" s="388">
        <v>0</v>
      </c>
      <c r="AP503" s="388">
        <f t="shared" si="373"/>
        <v>0</v>
      </c>
      <c r="AQ503" s="388">
        <f t="shared" si="367"/>
        <v>0</v>
      </c>
      <c r="AR503" s="388">
        <f t="shared" si="367"/>
        <v>0</v>
      </c>
      <c r="AS503" s="388">
        <f t="shared" si="374"/>
        <v>0</v>
      </c>
      <c r="AT503" s="388">
        <f t="shared" si="368"/>
        <v>0</v>
      </c>
      <c r="AU503" s="388">
        <f t="shared" si="368"/>
        <v>0</v>
      </c>
      <c r="AV503" s="388">
        <v>0</v>
      </c>
      <c r="AW503" s="388">
        <v>0</v>
      </c>
      <c r="AX503" s="388">
        <v>0</v>
      </c>
      <c r="AY503" s="388">
        <v>0</v>
      </c>
      <c r="AZ503" s="388">
        <f t="shared" si="353"/>
        <v>0</v>
      </c>
      <c r="BA503" s="388">
        <f t="shared" si="353"/>
        <v>0</v>
      </c>
    </row>
    <row r="504" spans="1:53" ht="24.75" hidden="1">
      <c r="A504" s="255"/>
      <c r="B504" s="73" t="str">
        <f t="shared" si="365"/>
        <v>1365000530053153</v>
      </c>
      <c r="C504" s="424">
        <v>2023</v>
      </c>
      <c r="D504" s="385">
        <v>20</v>
      </c>
      <c r="E504" s="37">
        <v>1</v>
      </c>
      <c r="F504" s="37">
        <v>3</v>
      </c>
      <c r="G504" s="37">
        <v>6</v>
      </c>
      <c r="H504" s="37">
        <v>5000</v>
      </c>
      <c r="I504" s="37">
        <v>5300</v>
      </c>
      <c r="J504" s="37">
        <v>531</v>
      </c>
      <c r="K504" s="407">
        <v>53</v>
      </c>
      <c r="L504" s="407"/>
      <c r="M504" s="387" t="s">
        <v>399</v>
      </c>
      <c r="N504" s="388">
        <f>IFERROR(VLOOKUP($B504,[5]OAX!$B$51:$S$1085,13,0),0)</f>
        <v>0</v>
      </c>
      <c r="O504" s="388">
        <f>IFERROR(VLOOKUP($B504,[5]OAX!$B$51:$S$1085,14,0),0)</f>
        <v>0</v>
      </c>
      <c r="P504" s="388">
        <f t="shared" si="364"/>
        <v>0</v>
      </c>
      <c r="Q504" s="389" t="s">
        <v>59</v>
      </c>
      <c r="R504" s="390">
        <f>IFERROR(VLOOKUP($B504,[5]OAX!$B$51:$S$1085,17,0),0)</f>
        <v>0</v>
      </c>
      <c r="S504" s="390">
        <f>IFERROR(VLOOKUP($B504,[5]OAX!$B$51:$S$1085,18,0),0)</f>
        <v>0</v>
      </c>
      <c r="T504" s="388">
        <v>0</v>
      </c>
      <c r="U504" s="388">
        <v>0</v>
      </c>
      <c r="V504" s="388">
        <v>0</v>
      </c>
      <c r="W504" s="388">
        <v>0</v>
      </c>
      <c r="X504" s="388">
        <v>0</v>
      </c>
      <c r="Y504" s="388">
        <v>0</v>
      </c>
      <c r="Z504" s="388">
        <v>0</v>
      </c>
      <c r="AA504" s="388">
        <v>0</v>
      </c>
      <c r="AB504" s="388">
        <f t="shared" si="366"/>
        <v>0</v>
      </c>
      <c r="AC504" s="388">
        <f t="shared" si="366"/>
        <v>0</v>
      </c>
      <c r="AD504" s="388">
        <f t="shared" si="369"/>
        <v>0</v>
      </c>
      <c r="AE504" s="388">
        <v>0</v>
      </c>
      <c r="AF504" s="388">
        <v>0</v>
      </c>
      <c r="AG504" s="388">
        <f t="shared" si="370"/>
        <v>0</v>
      </c>
      <c r="AH504" s="388">
        <v>0</v>
      </c>
      <c r="AI504" s="388">
        <v>0</v>
      </c>
      <c r="AJ504" s="388">
        <f t="shared" si="371"/>
        <v>0</v>
      </c>
      <c r="AK504" s="388">
        <v>0</v>
      </c>
      <c r="AL504" s="388">
        <v>0</v>
      </c>
      <c r="AM504" s="388">
        <f t="shared" si="372"/>
        <v>0</v>
      </c>
      <c r="AN504" s="388">
        <v>0</v>
      </c>
      <c r="AO504" s="388">
        <v>0</v>
      </c>
      <c r="AP504" s="388">
        <f t="shared" si="373"/>
        <v>0</v>
      </c>
      <c r="AQ504" s="388">
        <f t="shared" si="367"/>
        <v>0</v>
      </c>
      <c r="AR504" s="388">
        <f t="shared" si="367"/>
        <v>0</v>
      </c>
      <c r="AS504" s="388">
        <f t="shared" si="374"/>
        <v>0</v>
      </c>
      <c r="AT504" s="388">
        <f t="shared" si="368"/>
        <v>0</v>
      </c>
      <c r="AU504" s="388">
        <f t="shared" si="368"/>
        <v>0</v>
      </c>
      <c r="AV504" s="388">
        <v>0</v>
      </c>
      <c r="AW504" s="388">
        <v>0</v>
      </c>
      <c r="AX504" s="388">
        <v>0</v>
      </c>
      <c r="AY504" s="388">
        <v>0</v>
      </c>
      <c r="AZ504" s="388">
        <f t="shared" si="353"/>
        <v>0</v>
      </c>
      <c r="BA504" s="388">
        <f t="shared" si="353"/>
        <v>0</v>
      </c>
    </row>
    <row r="505" spans="1:53" ht="24.75" hidden="1">
      <c r="A505" s="255"/>
      <c r="B505" s="73" t="str">
        <f t="shared" si="365"/>
        <v>1365000530053154</v>
      </c>
      <c r="C505" s="424">
        <v>2023</v>
      </c>
      <c r="D505" s="385">
        <v>20</v>
      </c>
      <c r="E505" s="37">
        <v>1</v>
      </c>
      <c r="F505" s="37">
        <v>3</v>
      </c>
      <c r="G505" s="37">
        <v>6</v>
      </c>
      <c r="H505" s="37">
        <v>5000</v>
      </c>
      <c r="I505" s="37">
        <v>5300</v>
      </c>
      <c r="J505" s="37">
        <v>531</v>
      </c>
      <c r="K505" s="407">
        <v>54</v>
      </c>
      <c r="L505" s="407"/>
      <c r="M505" s="387" t="s">
        <v>400</v>
      </c>
      <c r="N505" s="388">
        <f>IFERROR(VLOOKUP($B505,[5]OAX!$B$51:$S$1085,13,0),0)</f>
        <v>0</v>
      </c>
      <c r="O505" s="388">
        <f>IFERROR(VLOOKUP($B505,[5]OAX!$B$51:$S$1085,14,0),0)</f>
        <v>0</v>
      </c>
      <c r="P505" s="388">
        <f t="shared" si="364"/>
        <v>0</v>
      </c>
      <c r="Q505" s="389" t="s">
        <v>59</v>
      </c>
      <c r="R505" s="390">
        <f>IFERROR(VLOOKUP($B505,[5]OAX!$B$51:$S$1085,17,0),0)</f>
        <v>0</v>
      </c>
      <c r="S505" s="390">
        <f>IFERROR(VLOOKUP($B505,[5]OAX!$B$51:$S$1085,18,0),0)</f>
        <v>0</v>
      </c>
      <c r="T505" s="388">
        <v>0</v>
      </c>
      <c r="U505" s="388">
        <v>0</v>
      </c>
      <c r="V505" s="388">
        <v>0</v>
      </c>
      <c r="W505" s="388">
        <v>0</v>
      </c>
      <c r="X505" s="388">
        <v>0</v>
      </c>
      <c r="Y505" s="388">
        <v>0</v>
      </c>
      <c r="Z505" s="388">
        <v>0</v>
      </c>
      <c r="AA505" s="388">
        <v>0</v>
      </c>
      <c r="AB505" s="388">
        <f t="shared" si="366"/>
        <v>0</v>
      </c>
      <c r="AC505" s="388">
        <f t="shared" si="366"/>
        <v>0</v>
      </c>
      <c r="AD505" s="388">
        <f t="shared" si="369"/>
        <v>0</v>
      </c>
      <c r="AE505" s="388">
        <v>0</v>
      </c>
      <c r="AF505" s="388">
        <v>0</v>
      </c>
      <c r="AG505" s="388">
        <f t="shared" si="370"/>
        <v>0</v>
      </c>
      <c r="AH505" s="388">
        <v>0</v>
      </c>
      <c r="AI505" s="388">
        <v>0</v>
      </c>
      <c r="AJ505" s="388">
        <f t="shared" si="371"/>
        <v>0</v>
      </c>
      <c r="AK505" s="388">
        <v>0</v>
      </c>
      <c r="AL505" s="388">
        <v>0</v>
      </c>
      <c r="AM505" s="388">
        <f t="shared" si="372"/>
        <v>0</v>
      </c>
      <c r="AN505" s="388">
        <v>0</v>
      </c>
      <c r="AO505" s="388">
        <v>0</v>
      </c>
      <c r="AP505" s="388">
        <f t="shared" si="373"/>
        <v>0</v>
      </c>
      <c r="AQ505" s="388">
        <f t="shared" si="367"/>
        <v>0</v>
      </c>
      <c r="AR505" s="388">
        <f t="shared" si="367"/>
        <v>0</v>
      </c>
      <c r="AS505" s="388">
        <f t="shared" si="374"/>
        <v>0</v>
      </c>
      <c r="AT505" s="388">
        <f t="shared" si="368"/>
        <v>0</v>
      </c>
      <c r="AU505" s="388">
        <f t="shared" si="368"/>
        <v>0</v>
      </c>
      <c r="AV505" s="388">
        <v>0</v>
      </c>
      <c r="AW505" s="388">
        <v>0</v>
      </c>
      <c r="AX505" s="388">
        <v>0</v>
      </c>
      <c r="AY505" s="388">
        <v>0</v>
      </c>
      <c r="AZ505" s="388">
        <f t="shared" si="353"/>
        <v>0</v>
      </c>
      <c r="BA505" s="388">
        <f t="shared" si="353"/>
        <v>0</v>
      </c>
    </row>
    <row r="506" spans="1:53" ht="24.75" hidden="1">
      <c r="A506" s="255"/>
      <c r="B506" s="73" t="str">
        <f t="shared" si="365"/>
        <v>1365000530053155</v>
      </c>
      <c r="C506" s="424">
        <v>2023</v>
      </c>
      <c r="D506" s="385">
        <v>20</v>
      </c>
      <c r="E506" s="37">
        <v>1</v>
      </c>
      <c r="F506" s="37">
        <v>3</v>
      </c>
      <c r="G506" s="37">
        <v>6</v>
      </c>
      <c r="H506" s="37">
        <v>5000</v>
      </c>
      <c r="I506" s="37">
        <v>5300</v>
      </c>
      <c r="J506" s="37">
        <v>531</v>
      </c>
      <c r="K506" s="407">
        <v>55</v>
      </c>
      <c r="L506" s="407"/>
      <c r="M506" s="387" t="s">
        <v>401</v>
      </c>
      <c r="N506" s="388">
        <f>IFERROR(VLOOKUP($B506,[5]OAX!$B$51:$S$1085,13,0),0)</f>
        <v>0</v>
      </c>
      <c r="O506" s="388">
        <f>IFERROR(VLOOKUP($B506,[5]OAX!$B$51:$S$1085,14,0),0)</f>
        <v>0</v>
      </c>
      <c r="P506" s="388">
        <f t="shared" si="364"/>
        <v>0</v>
      </c>
      <c r="Q506" s="389" t="s">
        <v>59</v>
      </c>
      <c r="R506" s="390">
        <f>IFERROR(VLOOKUP($B506,[5]OAX!$B$51:$S$1085,17,0),0)</f>
        <v>0</v>
      </c>
      <c r="S506" s="390">
        <f>IFERROR(VLOOKUP($B506,[5]OAX!$B$51:$S$1085,18,0),0)</f>
        <v>0</v>
      </c>
      <c r="T506" s="388">
        <v>0</v>
      </c>
      <c r="U506" s="388">
        <v>0</v>
      </c>
      <c r="V506" s="388">
        <v>0</v>
      </c>
      <c r="W506" s="388">
        <v>0</v>
      </c>
      <c r="X506" s="388">
        <v>0</v>
      </c>
      <c r="Y506" s="388">
        <v>0</v>
      </c>
      <c r="Z506" s="388">
        <v>0</v>
      </c>
      <c r="AA506" s="388">
        <v>0</v>
      </c>
      <c r="AB506" s="388">
        <f t="shared" si="366"/>
        <v>0</v>
      </c>
      <c r="AC506" s="388">
        <f t="shared" si="366"/>
        <v>0</v>
      </c>
      <c r="AD506" s="388">
        <f t="shared" si="369"/>
        <v>0</v>
      </c>
      <c r="AE506" s="388">
        <v>0</v>
      </c>
      <c r="AF506" s="388">
        <v>0</v>
      </c>
      <c r="AG506" s="388">
        <f t="shared" si="370"/>
        <v>0</v>
      </c>
      <c r="AH506" s="388">
        <v>0</v>
      </c>
      <c r="AI506" s="388">
        <v>0</v>
      </c>
      <c r="AJ506" s="388">
        <f t="shared" si="371"/>
        <v>0</v>
      </c>
      <c r="AK506" s="388">
        <v>0</v>
      </c>
      <c r="AL506" s="388">
        <v>0</v>
      </c>
      <c r="AM506" s="388">
        <f t="shared" si="372"/>
        <v>0</v>
      </c>
      <c r="AN506" s="388">
        <v>0</v>
      </c>
      <c r="AO506" s="388">
        <v>0</v>
      </c>
      <c r="AP506" s="388">
        <f t="shared" si="373"/>
        <v>0</v>
      </c>
      <c r="AQ506" s="388">
        <f t="shared" si="367"/>
        <v>0</v>
      </c>
      <c r="AR506" s="388">
        <f t="shared" si="367"/>
        <v>0</v>
      </c>
      <c r="AS506" s="388">
        <f t="shared" si="374"/>
        <v>0</v>
      </c>
      <c r="AT506" s="388">
        <f t="shared" si="368"/>
        <v>0</v>
      </c>
      <c r="AU506" s="388">
        <f t="shared" si="368"/>
        <v>0</v>
      </c>
      <c r="AV506" s="388">
        <v>0</v>
      </c>
      <c r="AW506" s="388">
        <v>0</v>
      </c>
      <c r="AX506" s="388">
        <v>0</v>
      </c>
      <c r="AY506" s="388">
        <v>0</v>
      </c>
      <c r="AZ506" s="388">
        <f t="shared" si="353"/>
        <v>0</v>
      </c>
      <c r="BA506" s="388">
        <f t="shared" si="353"/>
        <v>0</v>
      </c>
    </row>
    <row r="507" spans="1:53" ht="24.75" hidden="1">
      <c r="A507" s="255"/>
      <c r="B507" s="73" t="str">
        <f t="shared" si="365"/>
        <v>1365000530053156</v>
      </c>
      <c r="C507" s="424">
        <v>2023</v>
      </c>
      <c r="D507" s="385">
        <v>20</v>
      </c>
      <c r="E507" s="37">
        <v>1</v>
      </c>
      <c r="F507" s="37">
        <v>3</v>
      </c>
      <c r="G507" s="37">
        <v>6</v>
      </c>
      <c r="H507" s="37">
        <v>5000</v>
      </c>
      <c r="I507" s="37">
        <v>5300</v>
      </c>
      <c r="J507" s="37">
        <v>531</v>
      </c>
      <c r="K507" s="407">
        <v>56</v>
      </c>
      <c r="L507" s="407"/>
      <c r="M507" s="387" t="s">
        <v>402</v>
      </c>
      <c r="N507" s="388">
        <f>IFERROR(VLOOKUP($B507,[5]OAX!$B$51:$S$1085,13,0),0)</f>
        <v>0</v>
      </c>
      <c r="O507" s="388">
        <f>IFERROR(VLOOKUP($B507,[5]OAX!$B$51:$S$1085,14,0),0)</f>
        <v>0</v>
      </c>
      <c r="P507" s="388">
        <f t="shared" si="364"/>
        <v>0</v>
      </c>
      <c r="Q507" s="389" t="s">
        <v>59</v>
      </c>
      <c r="R507" s="390">
        <f>IFERROR(VLOOKUP($B507,[5]OAX!$B$51:$S$1085,17,0),0)</f>
        <v>0</v>
      </c>
      <c r="S507" s="390">
        <f>IFERROR(VLOOKUP($B507,[5]OAX!$B$51:$S$1085,18,0),0)</f>
        <v>0</v>
      </c>
      <c r="T507" s="388">
        <v>0</v>
      </c>
      <c r="U507" s="388">
        <v>0</v>
      </c>
      <c r="V507" s="388">
        <v>0</v>
      </c>
      <c r="W507" s="388">
        <v>0</v>
      </c>
      <c r="X507" s="388">
        <v>0</v>
      </c>
      <c r="Y507" s="388">
        <v>0</v>
      </c>
      <c r="Z507" s="388">
        <v>0</v>
      </c>
      <c r="AA507" s="388">
        <v>0</v>
      </c>
      <c r="AB507" s="388">
        <f t="shared" si="366"/>
        <v>0</v>
      </c>
      <c r="AC507" s="388">
        <f t="shared" si="366"/>
        <v>0</v>
      </c>
      <c r="AD507" s="388">
        <f t="shared" si="369"/>
        <v>0</v>
      </c>
      <c r="AE507" s="388">
        <v>0</v>
      </c>
      <c r="AF507" s="388">
        <v>0</v>
      </c>
      <c r="AG507" s="388">
        <f t="shared" si="370"/>
        <v>0</v>
      </c>
      <c r="AH507" s="388">
        <v>0</v>
      </c>
      <c r="AI507" s="388">
        <v>0</v>
      </c>
      <c r="AJ507" s="388">
        <f t="shared" si="371"/>
        <v>0</v>
      </c>
      <c r="AK507" s="388">
        <v>0</v>
      </c>
      <c r="AL507" s="388">
        <v>0</v>
      </c>
      <c r="AM507" s="388">
        <f t="shared" si="372"/>
        <v>0</v>
      </c>
      <c r="AN507" s="388">
        <v>0</v>
      </c>
      <c r="AO507" s="388">
        <v>0</v>
      </c>
      <c r="AP507" s="388">
        <f t="shared" si="373"/>
        <v>0</v>
      </c>
      <c r="AQ507" s="388">
        <f t="shared" si="367"/>
        <v>0</v>
      </c>
      <c r="AR507" s="388">
        <f t="shared" si="367"/>
        <v>0</v>
      </c>
      <c r="AS507" s="388">
        <f t="shared" si="374"/>
        <v>0</v>
      </c>
      <c r="AT507" s="388">
        <f t="shared" si="368"/>
        <v>0</v>
      </c>
      <c r="AU507" s="388">
        <f t="shared" si="368"/>
        <v>0</v>
      </c>
      <c r="AV507" s="388">
        <v>0</v>
      </c>
      <c r="AW507" s="388">
        <v>0</v>
      </c>
      <c r="AX507" s="388">
        <v>0</v>
      </c>
      <c r="AY507" s="388">
        <v>0</v>
      </c>
      <c r="AZ507" s="388">
        <f t="shared" ref="AZ507:BA570" si="375">AT507-AV507-AX507</f>
        <v>0</v>
      </c>
      <c r="BA507" s="388">
        <f t="shared" si="375"/>
        <v>0</v>
      </c>
    </row>
    <row r="508" spans="1:53" ht="46.5" hidden="1">
      <c r="A508" s="255"/>
      <c r="B508" s="73" t="str">
        <f t="shared" si="365"/>
        <v>1365000530053157</v>
      </c>
      <c r="C508" s="424">
        <v>2023</v>
      </c>
      <c r="D508" s="385">
        <v>20</v>
      </c>
      <c r="E508" s="37">
        <v>1</v>
      </c>
      <c r="F508" s="37">
        <v>3</v>
      </c>
      <c r="G508" s="37">
        <v>6</v>
      </c>
      <c r="H508" s="37">
        <v>5000</v>
      </c>
      <c r="I508" s="37">
        <v>5300</v>
      </c>
      <c r="J508" s="37">
        <v>531</v>
      </c>
      <c r="K508" s="407">
        <v>57</v>
      </c>
      <c r="L508" s="407"/>
      <c r="M508" s="387" t="s">
        <v>403</v>
      </c>
      <c r="N508" s="388">
        <f>IFERROR(VLOOKUP($B508,[5]OAX!$B$51:$S$1085,13,0),0)</f>
        <v>0</v>
      </c>
      <c r="O508" s="388">
        <f>IFERROR(VLOOKUP($B508,[5]OAX!$B$51:$S$1085,14,0),0)</f>
        <v>0</v>
      </c>
      <c r="P508" s="388">
        <f t="shared" si="364"/>
        <v>0</v>
      </c>
      <c r="Q508" s="389" t="s">
        <v>59</v>
      </c>
      <c r="R508" s="390">
        <f>IFERROR(VLOOKUP($B508,[5]OAX!$B$51:$S$1085,17,0),0)</f>
        <v>0</v>
      </c>
      <c r="S508" s="390">
        <f>IFERROR(VLOOKUP($B508,[5]OAX!$B$51:$S$1085,18,0),0)</f>
        <v>0</v>
      </c>
      <c r="T508" s="388">
        <v>0</v>
      </c>
      <c r="U508" s="388">
        <v>0</v>
      </c>
      <c r="V508" s="388">
        <v>0</v>
      </c>
      <c r="W508" s="388">
        <v>0</v>
      </c>
      <c r="X508" s="388">
        <v>0</v>
      </c>
      <c r="Y508" s="388">
        <v>0</v>
      </c>
      <c r="Z508" s="388">
        <v>0</v>
      </c>
      <c r="AA508" s="388">
        <v>0</v>
      </c>
      <c r="AB508" s="388">
        <f t="shared" si="366"/>
        <v>0</v>
      </c>
      <c r="AC508" s="388">
        <f t="shared" si="366"/>
        <v>0</v>
      </c>
      <c r="AD508" s="388">
        <f t="shared" si="369"/>
        <v>0</v>
      </c>
      <c r="AE508" s="388">
        <v>0</v>
      </c>
      <c r="AF508" s="388">
        <v>0</v>
      </c>
      <c r="AG508" s="388">
        <f t="shared" si="370"/>
        <v>0</v>
      </c>
      <c r="AH508" s="388">
        <v>0</v>
      </c>
      <c r="AI508" s="388">
        <v>0</v>
      </c>
      <c r="AJ508" s="388">
        <f t="shared" si="371"/>
        <v>0</v>
      </c>
      <c r="AK508" s="388">
        <v>0</v>
      </c>
      <c r="AL508" s="388">
        <v>0</v>
      </c>
      <c r="AM508" s="388">
        <f t="shared" si="372"/>
        <v>0</v>
      </c>
      <c r="AN508" s="388">
        <v>0</v>
      </c>
      <c r="AO508" s="388">
        <v>0</v>
      </c>
      <c r="AP508" s="388">
        <f t="shared" si="373"/>
        <v>0</v>
      </c>
      <c r="AQ508" s="388">
        <f t="shared" si="367"/>
        <v>0</v>
      </c>
      <c r="AR508" s="388">
        <f t="shared" si="367"/>
        <v>0</v>
      </c>
      <c r="AS508" s="388">
        <f t="shared" si="374"/>
        <v>0</v>
      </c>
      <c r="AT508" s="388">
        <f t="shared" si="368"/>
        <v>0</v>
      </c>
      <c r="AU508" s="388">
        <f t="shared" si="368"/>
        <v>0</v>
      </c>
      <c r="AV508" s="388">
        <v>0</v>
      </c>
      <c r="AW508" s="388">
        <v>0</v>
      </c>
      <c r="AX508" s="388">
        <v>0</v>
      </c>
      <c r="AY508" s="388">
        <v>0</v>
      </c>
      <c r="AZ508" s="388">
        <f t="shared" si="375"/>
        <v>0</v>
      </c>
      <c r="BA508" s="388">
        <f t="shared" si="375"/>
        <v>0</v>
      </c>
    </row>
    <row r="509" spans="1:53" ht="46.5" hidden="1">
      <c r="A509" s="255"/>
      <c r="B509" s="73" t="str">
        <f t="shared" si="365"/>
        <v>1365000530053158</v>
      </c>
      <c r="C509" s="424">
        <v>2023</v>
      </c>
      <c r="D509" s="385">
        <v>20</v>
      </c>
      <c r="E509" s="37">
        <v>1</v>
      </c>
      <c r="F509" s="37">
        <v>3</v>
      </c>
      <c r="G509" s="37">
        <v>6</v>
      </c>
      <c r="H509" s="37">
        <v>5000</v>
      </c>
      <c r="I509" s="37">
        <v>5300</v>
      </c>
      <c r="J509" s="37">
        <v>531</v>
      </c>
      <c r="K509" s="407">
        <v>58</v>
      </c>
      <c r="L509" s="407"/>
      <c r="M509" s="387" t="s">
        <v>404</v>
      </c>
      <c r="N509" s="388">
        <f>IFERROR(VLOOKUP($B509,[5]OAX!$B$51:$S$1085,13,0),0)</f>
        <v>0</v>
      </c>
      <c r="O509" s="388">
        <f>IFERROR(VLOOKUP($B509,[5]OAX!$B$51:$S$1085,14,0),0)</f>
        <v>0</v>
      </c>
      <c r="P509" s="388">
        <f t="shared" si="364"/>
        <v>0</v>
      </c>
      <c r="Q509" s="389" t="s">
        <v>59</v>
      </c>
      <c r="R509" s="390">
        <f>IFERROR(VLOOKUP($B509,[5]OAX!$B$51:$S$1085,17,0),0)</f>
        <v>0</v>
      </c>
      <c r="S509" s="390">
        <f>IFERROR(VLOOKUP($B509,[5]OAX!$B$51:$S$1085,18,0),0)</f>
        <v>0</v>
      </c>
      <c r="T509" s="388">
        <v>0</v>
      </c>
      <c r="U509" s="388">
        <v>0</v>
      </c>
      <c r="V509" s="388">
        <v>0</v>
      </c>
      <c r="W509" s="388">
        <v>0</v>
      </c>
      <c r="X509" s="388">
        <v>0</v>
      </c>
      <c r="Y509" s="388">
        <v>0</v>
      </c>
      <c r="Z509" s="388">
        <v>0</v>
      </c>
      <c r="AA509" s="388">
        <v>0</v>
      </c>
      <c r="AB509" s="388">
        <f t="shared" si="366"/>
        <v>0</v>
      </c>
      <c r="AC509" s="388">
        <f t="shared" si="366"/>
        <v>0</v>
      </c>
      <c r="AD509" s="388">
        <f t="shared" si="369"/>
        <v>0</v>
      </c>
      <c r="AE509" s="388">
        <v>0</v>
      </c>
      <c r="AF509" s="388">
        <v>0</v>
      </c>
      <c r="AG509" s="388">
        <f t="shared" si="370"/>
        <v>0</v>
      </c>
      <c r="AH509" s="388">
        <v>0</v>
      </c>
      <c r="AI509" s="388">
        <v>0</v>
      </c>
      <c r="AJ509" s="388">
        <f t="shared" si="371"/>
        <v>0</v>
      </c>
      <c r="AK509" s="388">
        <v>0</v>
      </c>
      <c r="AL509" s="388">
        <v>0</v>
      </c>
      <c r="AM509" s="388">
        <f t="shared" si="372"/>
        <v>0</v>
      </c>
      <c r="AN509" s="388">
        <v>0</v>
      </c>
      <c r="AO509" s="388">
        <v>0</v>
      </c>
      <c r="AP509" s="388">
        <f t="shared" si="373"/>
        <v>0</v>
      </c>
      <c r="AQ509" s="388">
        <f t="shared" si="367"/>
        <v>0</v>
      </c>
      <c r="AR509" s="388">
        <f t="shared" si="367"/>
        <v>0</v>
      </c>
      <c r="AS509" s="388">
        <f t="shared" si="374"/>
        <v>0</v>
      </c>
      <c r="AT509" s="388">
        <f t="shared" si="368"/>
        <v>0</v>
      </c>
      <c r="AU509" s="388">
        <f t="shared" si="368"/>
        <v>0</v>
      </c>
      <c r="AV509" s="388">
        <v>0</v>
      </c>
      <c r="AW509" s="388">
        <v>0</v>
      </c>
      <c r="AX509" s="388">
        <v>0</v>
      </c>
      <c r="AY509" s="388">
        <v>0</v>
      </c>
      <c r="AZ509" s="388">
        <f t="shared" si="375"/>
        <v>0</v>
      </c>
      <c r="BA509" s="388">
        <f t="shared" si="375"/>
        <v>0</v>
      </c>
    </row>
    <row r="510" spans="1:53" ht="46.5" hidden="1">
      <c r="A510" s="255"/>
      <c r="B510" s="73" t="str">
        <f t="shared" si="365"/>
        <v>1365000530053159</v>
      </c>
      <c r="C510" s="424">
        <v>2023</v>
      </c>
      <c r="D510" s="385">
        <v>20</v>
      </c>
      <c r="E510" s="37">
        <v>1</v>
      </c>
      <c r="F510" s="37">
        <v>3</v>
      </c>
      <c r="G510" s="37">
        <v>6</v>
      </c>
      <c r="H510" s="37">
        <v>5000</v>
      </c>
      <c r="I510" s="37">
        <v>5300</v>
      </c>
      <c r="J510" s="37">
        <v>531</v>
      </c>
      <c r="K510" s="407">
        <v>59</v>
      </c>
      <c r="L510" s="407"/>
      <c r="M510" s="387" t="s">
        <v>405</v>
      </c>
      <c r="N510" s="388">
        <f>IFERROR(VLOOKUP($B510,[5]OAX!$B$51:$S$1085,13,0),0)</f>
        <v>0</v>
      </c>
      <c r="O510" s="388">
        <f>IFERROR(VLOOKUP($B510,[5]OAX!$B$51:$S$1085,14,0),0)</f>
        <v>0</v>
      </c>
      <c r="P510" s="388">
        <f t="shared" si="364"/>
        <v>0</v>
      </c>
      <c r="Q510" s="389" t="s">
        <v>59</v>
      </c>
      <c r="R510" s="390">
        <f>IFERROR(VLOOKUP($B510,[5]OAX!$B$51:$S$1085,17,0),0)</f>
        <v>0</v>
      </c>
      <c r="S510" s="390">
        <f>IFERROR(VLOOKUP($B510,[5]OAX!$B$51:$S$1085,18,0),0)</f>
        <v>0</v>
      </c>
      <c r="T510" s="388">
        <v>0</v>
      </c>
      <c r="U510" s="388">
        <v>0</v>
      </c>
      <c r="V510" s="388">
        <v>0</v>
      </c>
      <c r="W510" s="388">
        <v>0</v>
      </c>
      <c r="X510" s="388">
        <v>0</v>
      </c>
      <c r="Y510" s="388">
        <v>0</v>
      </c>
      <c r="Z510" s="388">
        <v>0</v>
      </c>
      <c r="AA510" s="388">
        <v>0</v>
      </c>
      <c r="AB510" s="388">
        <f t="shared" si="366"/>
        <v>0</v>
      </c>
      <c r="AC510" s="388">
        <f t="shared" si="366"/>
        <v>0</v>
      </c>
      <c r="AD510" s="388">
        <f t="shared" si="369"/>
        <v>0</v>
      </c>
      <c r="AE510" s="388">
        <v>0</v>
      </c>
      <c r="AF510" s="388">
        <v>0</v>
      </c>
      <c r="AG510" s="388">
        <f t="shared" si="370"/>
        <v>0</v>
      </c>
      <c r="AH510" s="388">
        <v>0</v>
      </c>
      <c r="AI510" s="388">
        <v>0</v>
      </c>
      <c r="AJ510" s="388">
        <f t="shared" si="371"/>
        <v>0</v>
      </c>
      <c r="AK510" s="388">
        <v>0</v>
      </c>
      <c r="AL510" s="388">
        <v>0</v>
      </c>
      <c r="AM510" s="388">
        <f t="shared" si="372"/>
        <v>0</v>
      </c>
      <c r="AN510" s="388">
        <v>0</v>
      </c>
      <c r="AO510" s="388">
        <v>0</v>
      </c>
      <c r="AP510" s="388">
        <f t="shared" si="373"/>
        <v>0</v>
      </c>
      <c r="AQ510" s="388">
        <f t="shared" si="367"/>
        <v>0</v>
      </c>
      <c r="AR510" s="388">
        <f t="shared" si="367"/>
        <v>0</v>
      </c>
      <c r="AS510" s="388">
        <f t="shared" si="374"/>
        <v>0</v>
      </c>
      <c r="AT510" s="388">
        <f t="shared" si="368"/>
        <v>0</v>
      </c>
      <c r="AU510" s="388">
        <f t="shared" si="368"/>
        <v>0</v>
      </c>
      <c r="AV510" s="388">
        <v>0</v>
      </c>
      <c r="AW510" s="388">
        <v>0</v>
      </c>
      <c r="AX510" s="388">
        <v>0</v>
      </c>
      <c r="AY510" s="388">
        <v>0</v>
      </c>
      <c r="AZ510" s="388">
        <f t="shared" si="375"/>
        <v>0</v>
      </c>
      <c r="BA510" s="388">
        <f t="shared" si="375"/>
        <v>0</v>
      </c>
    </row>
    <row r="511" spans="1:53" ht="24.75" hidden="1">
      <c r="A511" s="255"/>
      <c r="B511" s="73" t="str">
        <f t="shared" si="365"/>
        <v>1365000530053160</v>
      </c>
      <c r="C511" s="424">
        <v>2023</v>
      </c>
      <c r="D511" s="385">
        <v>20</v>
      </c>
      <c r="E511" s="37">
        <v>1</v>
      </c>
      <c r="F511" s="37">
        <v>3</v>
      </c>
      <c r="G511" s="37">
        <v>6</v>
      </c>
      <c r="H511" s="37">
        <v>5000</v>
      </c>
      <c r="I511" s="37">
        <v>5300</v>
      </c>
      <c r="J511" s="37">
        <v>531</v>
      </c>
      <c r="K511" s="407">
        <v>60</v>
      </c>
      <c r="L511" s="407"/>
      <c r="M511" s="387" t="s">
        <v>406</v>
      </c>
      <c r="N511" s="388">
        <f>IFERROR(VLOOKUP($B511,[5]OAX!$B$51:$S$1085,13,0),0)</f>
        <v>0</v>
      </c>
      <c r="O511" s="388">
        <f>IFERROR(VLOOKUP($B511,[5]OAX!$B$51:$S$1085,14,0),0)</f>
        <v>0</v>
      </c>
      <c r="P511" s="388">
        <f t="shared" si="364"/>
        <v>0</v>
      </c>
      <c r="Q511" s="389" t="s">
        <v>59</v>
      </c>
      <c r="R511" s="390">
        <f>IFERROR(VLOOKUP($B511,[5]OAX!$B$51:$S$1085,17,0),0)</f>
        <v>0</v>
      </c>
      <c r="S511" s="390">
        <f>IFERROR(VLOOKUP($B511,[5]OAX!$B$51:$S$1085,18,0),0)</f>
        <v>0</v>
      </c>
      <c r="T511" s="388">
        <v>0</v>
      </c>
      <c r="U511" s="388">
        <v>0</v>
      </c>
      <c r="V511" s="388">
        <v>0</v>
      </c>
      <c r="W511" s="388">
        <v>0</v>
      </c>
      <c r="X511" s="388">
        <v>0</v>
      </c>
      <c r="Y511" s="388">
        <v>0</v>
      </c>
      <c r="Z511" s="388">
        <v>0</v>
      </c>
      <c r="AA511" s="388">
        <v>0</v>
      </c>
      <c r="AB511" s="388">
        <f t="shared" si="366"/>
        <v>0</v>
      </c>
      <c r="AC511" s="388">
        <f t="shared" si="366"/>
        <v>0</v>
      </c>
      <c r="AD511" s="388">
        <f t="shared" si="369"/>
        <v>0</v>
      </c>
      <c r="AE511" s="388">
        <v>0</v>
      </c>
      <c r="AF511" s="388">
        <v>0</v>
      </c>
      <c r="AG511" s="388">
        <f t="shared" si="370"/>
        <v>0</v>
      </c>
      <c r="AH511" s="388">
        <v>0</v>
      </c>
      <c r="AI511" s="388">
        <v>0</v>
      </c>
      <c r="AJ511" s="388">
        <f t="shared" si="371"/>
        <v>0</v>
      </c>
      <c r="AK511" s="388">
        <v>0</v>
      </c>
      <c r="AL511" s="388">
        <v>0</v>
      </c>
      <c r="AM511" s="388">
        <f t="shared" si="372"/>
        <v>0</v>
      </c>
      <c r="AN511" s="388">
        <v>0</v>
      </c>
      <c r="AO511" s="388">
        <v>0</v>
      </c>
      <c r="AP511" s="388">
        <f t="shared" si="373"/>
        <v>0</v>
      </c>
      <c r="AQ511" s="388">
        <f t="shared" si="367"/>
        <v>0</v>
      </c>
      <c r="AR511" s="388">
        <f t="shared" si="367"/>
        <v>0</v>
      </c>
      <c r="AS511" s="388">
        <f t="shared" si="374"/>
        <v>0</v>
      </c>
      <c r="AT511" s="388">
        <f t="shared" si="368"/>
        <v>0</v>
      </c>
      <c r="AU511" s="388">
        <f t="shared" si="368"/>
        <v>0</v>
      </c>
      <c r="AV511" s="388">
        <v>0</v>
      </c>
      <c r="AW511" s="388">
        <v>0</v>
      </c>
      <c r="AX511" s="388">
        <v>0</v>
      </c>
      <c r="AY511" s="388">
        <v>0</v>
      </c>
      <c r="AZ511" s="388">
        <f t="shared" si="375"/>
        <v>0</v>
      </c>
      <c r="BA511" s="388">
        <f t="shared" si="375"/>
        <v>0</v>
      </c>
    </row>
    <row r="512" spans="1:53" ht="46.5" hidden="1">
      <c r="A512" s="255"/>
      <c r="B512" s="73" t="str">
        <f t="shared" si="365"/>
        <v>1365000530053161</v>
      </c>
      <c r="C512" s="424">
        <v>2023</v>
      </c>
      <c r="D512" s="385">
        <v>20</v>
      </c>
      <c r="E512" s="37">
        <v>1</v>
      </c>
      <c r="F512" s="37">
        <v>3</v>
      </c>
      <c r="G512" s="37">
        <v>6</v>
      </c>
      <c r="H512" s="37">
        <v>5000</v>
      </c>
      <c r="I512" s="37">
        <v>5300</v>
      </c>
      <c r="J512" s="37">
        <v>531</v>
      </c>
      <c r="K512" s="407">
        <v>61</v>
      </c>
      <c r="L512" s="407"/>
      <c r="M512" s="387" t="s">
        <v>407</v>
      </c>
      <c r="N512" s="388">
        <f>IFERROR(VLOOKUP($B512,[5]OAX!$B$51:$S$1085,13,0),0)</f>
        <v>0</v>
      </c>
      <c r="O512" s="388">
        <f>IFERROR(VLOOKUP($B512,[5]OAX!$B$51:$S$1085,14,0),0)</f>
        <v>0</v>
      </c>
      <c r="P512" s="388">
        <f t="shared" si="364"/>
        <v>0</v>
      </c>
      <c r="Q512" s="389" t="s">
        <v>59</v>
      </c>
      <c r="R512" s="390">
        <f>IFERROR(VLOOKUP($B512,[5]OAX!$B$51:$S$1085,17,0),0)</f>
        <v>0</v>
      </c>
      <c r="S512" s="390">
        <f>IFERROR(VLOOKUP($B512,[5]OAX!$B$51:$S$1085,18,0),0)</f>
        <v>0</v>
      </c>
      <c r="T512" s="388">
        <v>0</v>
      </c>
      <c r="U512" s="388">
        <v>0</v>
      </c>
      <c r="V512" s="388">
        <v>0</v>
      </c>
      <c r="W512" s="388">
        <v>0</v>
      </c>
      <c r="X512" s="388">
        <v>0</v>
      </c>
      <c r="Y512" s="388">
        <v>0</v>
      </c>
      <c r="Z512" s="388">
        <v>0</v>
      </c>
      <c r="AA512" s="388">
        <v>0</v>
      </c>
      <c r="AB512" s="388">
        <f t="shared" si="366"/>
        <v>0</v>
      </c>
      <c r="AC512" s="388">
        <f t="shared" si="366"/>
        <v>0</v>
      </c>
      <c r="AD512" s="388">
        <f t="shared" si="369"/>
        <v>0</v>
      </c>
      <c r="AE512" s="388">
        <v>0</v>
      </c>
      <c r="AF512" s="388">
        <v>0</v>
      </c>
      <c r="AG512" s="388">
        <f t="shared" si="370"/>
        <v>0</v>
      </c>
      <c r="AH512" s="388">
        <v>0</v>
      </c>
      <c r="AI512" s="388">
        <v>0</v>
      </c>
      <c r="AJ512" s="388">
        <f t="shared" si="371"/>
        <v>0</v>
      </c>
      <c r="AK512" s="388">
        <v>0</v>
      </c>
      <c r="AL512" s="388">
        <v>0</v>
      </c>
      <c r="AM512" s="388">
        <f t="shared" si="372"/>
        <v>0</v>
      </c>
      <c r="AN512" s="388">
        <v>0</v>
      </c>
      <c r="AO512" s="388">
        <v>0</v>
      </c>
      <c r="AP512" s="388">
        <f t="shared" si="373"/>
        <v>0</v>
      </c>
      <c r="AQ512" s="388">
        <f t="shared" si="367"/>
        <v>0</v>
      </c>
      <c r="AR512" s="388">
        <f t="shared" si="367"/>
        <v>0</v>
      </c>
      <c r="AS512" s="388">
        <f t="shared" si="374"/>
        <v>0</v>
      </c>
      <c r="AT512" s="388">
        <f t="shared" si="368"/>
        <v>0</v>
      </c>
      <c r="AU512" s="388">
        <f t="shared" si="368"/>
        <v>0</v>
      </c>
      <c r="AV512" s="388">
        <v>0</v>
      </c>
      <c r="AW512" s="388">
        <v>0</v>
      </c>
      <c r="AX512" s="388">
        <v>0</v>
      </c>
      <c r="AY512" s="388">
        <v>0</v>
      </c>
      <c r="AZ512" s="388">
        <f t="shared" si="375"/>
        <v>0</v>
      </c>
      <c r="BA512" s="388">
        <f t="shared" si="375"/>
        <v>0</v>
      </c>
    </row>
    <row r="513" spans="1:53" ht="24.75" hidden="1">
      <c r="A513" s="255"/>
      <c r="B513" s="73" t="str">
        <f t="shared" si="365"/>
        <v>1365000530053162</v>
      </c>
      <c r="C513" s="424">
        <v>2023</v>
      </c>
      <c r="D513" s="385">
        <v>20</v>
      </c>
      <c r="E513" s="37">
        <v>1</v>
      </c>
      <c r="F513" s="37">
        <v>3</v>
      </c>
      <c r="G513" s="37">
        <v>6</v>
      </c>
      <c r="H513" s="37">
        <v>5000</v>
      </c>
      <c r="I513" s="37">
        <v>5300</v>
      </c>
      <c r="J513" s="37">
        <v>531</v>
      </c>
      <c r="K513" s="407">
        <v>62</v>
      </c>
      <c r="L513" s="407"/>
      <c r="M513" s="387" t="s">
        <v>408</v>
      </c>
      <c r="N513" s="388">
        <f>IFERROR(VLOOKUP($B513,[5]OAX!$B$51:$S$1085,13,0),0)</f>
        <v>0</v>
      </c>
      <c r="O513" s="388">
        <f>IFERROR(VLOOKUP($B513,[5]OAX!$B$51:$S$1085,14,0),0)</f>
        <v>0</v>
      </c>
      <c r="P513" s="388">
        <f t="shared" si="364"/>
        <v>0</v>
      </c>
      <c r="Q513" s="389" t="s">
        <v>59</v>
      </c>
      <c r="R513" s="390">
        <f>IFERROR(VLOOKUP($B513,[5]OAX!$B$51:$S$1085,17,0),0)</f>
        <v>0</v>
      </c>
      <c r="S513" s="390">
        <f>IFERROR(VLOOKUP($B513,[5]OAX!$B$51:$S$1085,18,0),0)</f>
        <v>0</v>
      </c>
      <c r="T513" s="388">
        <v>0</v>
      </c>
      <c r="U513" s="388">
        <v>0</v>
      </c>
      <c r="V513" s="388">
        <v>0</v>
      </c>
      <c r="W513" s="388">
        <v>0</v>
      </c>
      <c r="X513" s="388">
        <v>0</v>
      </c>
      <c r="Y513" s="388">
        <v>0</v>
      </c>
      <c r="Z513" s="388">
        <v>0</v>
      </c>
      <c r="AA513" s="388">
        <v>0</v>
      </c>
      <c r="AB513" s="388">
        <f t="shared" si="366"/>
        <v>0</v>
      </c>
      <c r="AC513" s="388">
        <f t="shared" si="366"/>
        <v>0</v>
      </c>
      <c r="AD513" s="388">
        <f t="shared" si="369"/>
        <v>0</v>
      </c>
      <c r="AE513" s="388">
        <v>0</v>
      </c>
      <c r="AF513" s="388">
        <v>0</v>
      </c>
      <c r="AG513" s="388">
        <f t="shared" si="370"/>
        <v>0</v>
      </c>
      <c r="AH513" s="388">
        <v>0</v>
      </c>
      <c r="AI513" s="388">
        <v>0</v>
      </c>
      <c r="AJ513" s="388">
        <f t="shared" si="371"/>
        <v>0</v>
      </c>
      <c r="AK513" s="388">
        <v>0</v>
      </c>
      <c r="AL513" s="388">
        <v>0</v>
      </c>
      <c r="AM513" s="388">
        <f t="shared" si="372"/>
        <v>0</v>
      </c>
      <c r="AN513" s="388">
        <v>0</v>
      </c>
      <c r="AO513" s="388">
        <v>0</v>
      </c>
      <c r="AP513" s="388">
        <f t="shared" si="373"/>
        <v>0</v>
      </c>
      <c r="AQ513" s="388">
        <f t="shared" si="367"/>
        <v>0</v>
      </c>
      <c r="AR513" s="388">
        <f t="shared" si="367"/>
        <v>0</v>
      </c>
      <c r="AS513" s="388">
        <f t="shared" si="374"/>
        <v>0</v>
      </c>
      <c r="AT513" s="388">
        <f t="shared" si="368"/>
        <v>0</v>
      </c>
      <c r="AU513" s="388">
        <f t="shared" si="368"/>
        <v>0</v>
      </c>
      <c r="AV513" s="388">
        <v>0</v>
      </c>
      <c r="AW513" s="388">
        <v>0</v>
      </c>
      <c r="AX513" s="388">
        <v>0</v>
      </c>
      <c r="AY513" s="388">
        <v>0</v>
      </c>
      <c r="AZ513" s="388">
        <f t="shared" si="375"/>
        <v>0</v>
      </c>
      <c r="BA513" s="388">
        <f t="shared" si="375"/>
        <v>0</v>
      </c>
    </row>
    <row r="514" spans="1:53" ht="46.5" hidden="1">
      <c r="A514" s="255"/>
      <c r="B514" s="73" t="str">
        <f t="shared" si="365"/>
        <v>1365000530053163</v>
      </c>
      <c r="C514" s="424">
        <v>2023</v>
      </c>
      <c r="D514" s="385">
        <v>20</v>
      </c>
      <c r="E514" s="37">
        <v>1</v>
      </c>
      <c r="F514" s="37">
        <v>3</v>
      </c>
      <c r="G514" s="37">
        <v>6</v>
      </c>
      <c r="H514" s="37">
        <v>5000</v>
      </c>
      <c r="I514" s="37">
        <v>5300</v>
      </c>
      <c r="J514" s="37">
        <v>531</v>
      </c>
      <c r="K514" s="407">
        <v>63</v>
      </c>
      <c r="L514" s="407"/>
      <c r="M514" s="387" t="s">
        <v>409</v>
      </c>
      <c r="N514" s="388">
        <f>IFERROR(VLOOKUP($B514,[5]OAX!$B$51:$S$1085,13,0),0)</f>
        <v>0</v>
      </c>
      <c r="O514" s="388">
        <f>IFERROR(VLOOKUP($B514,[5]OAX!$B$51:$S$1085,14,0),0)</f>
        <v>0</v>
      </c>
      <c r="P514" s="388">
        <f t="shared" si="364"/>
        <v>0</v>
      </c>
      <c r="Q514" s="389" t="s">
        <v>59</v>
      </c>
      <c r="R514" s="390">
        <f>IFERROR(VLOOKUP($B514,[5]OAX!$B$51:$S$1085,17,0),0)</f>
        <v>0</v>
      </c>
      <c r="S514" s="390">
        <f>IFERROR(VLOOKUP($B514,[5]OAX!$B$51:$S$1085,18,0),0)</f>
        <v>0</v>
      </c>
      <c r="T514" s="388">
        <v>0</v>
      </c>
      <c r="U514" s="388">
        <v>0</v>
      </c>
      <c r="V514" s="388">
        <v>0</v>
      </c>
      <c r="W514" s="388">
        <v>0</v>
      </c>
      <c r="X514" s="388">
        <v>0</v>
      </c>
      <c r="Y514" s="388">
        <v>0</v>
      </c>
      <c r="Z514" s="388">
        <v>0</v>
      </c>
      <c r="AA514" s="388">
        <v>0</v>
      </c>
      <c r="AB514" s="388">
        <f t="shared" si="366"/>
        <v>0</v>
      </c>
      <c r="AC514" s="388">
        <f t="shared" si="366"/>
        <v>0</v>
      </c>
      <c r="AD514" s="388">
        <f t="shared" si="369"/>
        <v>0</v>
      </c>
      <c r="AE514" s="388">
        <v>0</v>
      </c>
      <c r="AF514" s="388">
        <v>0</v>
      </c>
      <c r="AG514" s="388">
        <f t="shared" si="370"/>
        <v>0</v>
      </c>
      <c r="AH514" s="388">
        <v>0</v>
      </c>
      <c r="AI514" s="388">
        <v>0</v>
      </c>
      <c r="AJ514" s="388">
        <f t="shared" si="371"/>
        <v>0</v>
      </c>
      <c r="AK514" s="388">
        <v>0</v>
      </c>
      <c r="AL514" s="388">
        <v>0</v>
      </c>
      <c r="AM514" s="388">
        <f t="shared" si="372"/>
        <v>0</v>
      </c>
      <c r="AN514" s="388">
        <v>0</v>
      </c>
      <c r="AO514" s="388">
        <v>0</v>
      </c>
      <c r="AP514" s="388">
        <f t="shared" si="373"/>
        <v>0</v>
      </c>
      <c r="AQ514" s="388">
        <f t="shared" si="367"/>
        <v>0</v>
      </c>
      <c r="AR514" s="388">
        <f t="shared" si="367"/>
        <v>0</v>
      </c>
      <c r="AS514" s="388">
        <f t="shared" si="374"/>
        <v>0</v>
      </c>
      <c r="AT514" s="388">
        <f t="shared" si="368"/>
        <v>0</v>
      </c>
      <c r="AU514" s="388">
        <f t="shared" si="368"/>
        <v>0</v>
      </c>
      <c r="AV514" s="388">
        <v>0</v>
      </c>
      <c r="AW514" s="388">
        <v>0</v>
      </c>
      <c r="AX514" s="388">
        <v>0</v>
      </c>
      <c r="AY514" s="388">
        <v>0</v>
      </c>
      <c r="AZ514" s="388">
        <f t="shared" si="375"/>
        <v>0</v>
      </c>
      <c r="BA514" s="388">
        <f t="shared" si="375"/>
        <v>0</v>
      </c>
    </row>
    <row r="515" spans="1:53" ht="24.75" hidden="1">
      <c r="A515" s="255"/>
      <c r="B515" s="73" t="str">
        <f t="shared" si="365"/>
        <v>1365000530053164</v>
      </c>
      <c r="C515" s="424">
        <v>2023</v>
      </c>
      <c r="D515" s="385">
        <v>20</v>
      </c>
      <c r="E515" s="37">
        <v>1</v>
      </c>
      <c r="F515" s="37">
        <v>3</v>
      </c>
      <c r="G515" s="37">
        <v>6</v>
      </c>
      <c r="H515" s="37">
        <v>5000</v>
      </c>
      <c r="I515" s="37">
        <v>5300</v>
      </c>
      <c r="J515" s="37">
        <v>531</v>
      </c>
      <c r="K515" s="407">
        <v>64</v>
      </c>
      <c r="L515" s="407"/>
      <c r="M515" s="387" t="s">
        <v>410</v>
      </c>
      <c r="N515" s="388">
        <f>IFERROR(VLOOKUP($B515,[5]OAX!$B$51:$S$1085,13,0),0)</f>
        <v>0</v>
      </c>
      <c r="O515" s="388">
        <f>IFERROR(VLOOKUP($B515,[5]OAX!$B$51:$S$1085,14,0),0)</f>
        <v>0</v>
      </c>
      <c r="P515" s="388">
        <f t="shared" si="364"/>
        <v>0</v>
      </c>
      <c r="Q515" s="389" t="s">
        <v>59</v>
      </c>
      <c r="R515" s="390">
        <f>IFERROR(VLOOKUP($B515,[5]OAX!$B$51:$S$1085,17,0),0)</f>
        <v>0</v>
      </c>
      <c r="S515" s="390">
        <f>IFERROR(VLOOKUP($B515,[5]OAX!$B$51:$S$1085,18,0),0)</f>
        <v>0</v>
      </c>
      <c r="T515" s="388">
        <v>0</v>
      </c>
      <c r="U515" s="388">
        <v>0</v>
      </c>
      <c r="V515" s="388">
        <v>0</v>
      </c>
      <c r="W515" s="388">
        <v>0</v>
      </c>
      <c r="X515" s="388">
        <v>0</v>
      </c>
      <c r="Y515" s="388">
        <v>0</v>
      </c>
      <c r="Z515" s="388">
        <v>0</v>
      </c>
      <c r="AA515" s="388">
        <v>0</v>
      </c>
      <c r="AB515" s="388">
        <f t="shared" si="366"/>
        <v>0</v>
      </c>
      <c r="AC515" s="388">
        <f t="shared" si="366"/>
        <v>0</v>
      </c>
      <c r="AD515" s="388">
        <f t="shared" si="369"/>
        <v>0</v>
      </c>
      <c r="AE515" s="388">
        <v>0</v>
      </c>
      <c r="AF515" s="388">
        <v>0</v>
      </c>
      <c r="AG515" s="388">
        <f t="shared" si="370"/>
        <v>0</v>
      </c>
      <c r="AH515" s="388">
        <v>0</v>
      </c>
      <c r="AI515" s="388">
        <v>0</v>
      </c>
      <c r="AJ515" s="388">
        <f t="shared" si="371"/>
        <v>0</v>
      </c>
      <c r="AK515" s="388">
        <v>0</v>
      </c>
      <c r="AL515" s="388">
        <v>0</v>
      </c>
      <c r="AM515" s="388">
        <f t="shared" si="372"/>
        <v>0</v>
      </c>
      <c r="AN515" s="388">
        <v>0</v>
      </c>
      <c r="AO515" s="388">
        <v>0</v>
      </c>
      <c r="AP515" s="388">
        <f t="shared" si="373"/>
        <v>0</v>
      </c>
      <c r="AQ515" s="388">
        <f t="shared" si="367"/>
        <v>0</v>
      </c>
      <c r="AR515" s="388">
        <f t="shared" si="367"/>
        <v>0</v>
      </c>
      <c r="AS515" s="388">
        <f t="shared" si="374"/>
        <v>0</v>
      </c>
      <c r="AT515" s="388">
        <f t="shared" si="368"/>
        <v>0</v>
      </c>
      <c r="AU515" s="388">
        <f t="shared" si="368"/>
        <v>0</v>
      </c>
      <c r="AV515" s="388">
        <v>0</v>
      </c>
      <c r="AW515" s="388">
        <v>0</v>
      </c>
      <c r="AX515" s="388">
        <v>0</v>
      </c>
      <c r="AY515" s="388">
        <v>0</v>
      </c>
      <c r="AZ515" s="388">
        <f t="shared" si="375"/>
        <v>0</v>
      </c>
      <c r="BA515" s="388">
        <f t="shared" si="375"/>
        <v>0</v>
      </c>
    </row>
    <row r="516" spans="1:53" ht="46.5" hidden="1">
      <c r="A516" s="255"/>
      <c r="B516" s="73" t="str">
        <f t="shared" si="365"/>
        <v>1365000530053165</v>
      </c>
      <c r="C516" s="424">
        <v>2023</v>
      </c>
      <c r="D516" s="385">
        <v>20</v>
      </c>
      <c r="E516" s="37">
        <v>1</v>
      </c>
      <c r="F516" s="37">
        <v>3</v>
      </c>
      <c r="G516" s="37">
        <v>6</v>
      </c>
      <c r="H516" s="37">
        <v>5000</v>
      </c>
      <c r="I516" s="37">
        <v>5300</v>
      </c>
      <c r="J516" s="37">
        <v>531</v>
      </c>
      <c r="K516" s="407">
        <v>65</v>
      </c>
      <c r="L516" s="407"/>
      <c r="M516" s="387" t="s">
        <v>411</v>
      </c>
      <c r="N516" s="388">
        <f>IFERROR(VLOOKUP($B516,[5]OAX!$B$51:$S$1085,13,0),0)</f>
        <v>0</v>
      </c>
      <c r="O516" s="388">
        <f>IFERROR(VLOOKUP($B516,[5]OAX!$B$51:$S$1085,14,0),0)</f>
        <v>0</v>
      </c>
      <c r="P516" s="388">
        <f t="shared" si="364"/>
        <v>0</v>
      </c>
      <c r="Q516" s="389" t="s">
        <v>59</v>
      </c>
      <c r="R516" s="390">
        <f>IFERROR(VLOOKUP($B516,[5]OAX!$B$51:$S$1085,17,0),0)</f>
        <v>0</v>
      </c>
      <c r="S516" s="390">
        <f>IFERROR(VLOOKUP($B516,[5]OAX!$B$51:$S$1085,18,0),0)</f>
        <v>0</v>
      </c>
      <c r="T516" s="388">
        <v>0</v>
      </c>
      <c r="U516" s="388">
        <v>0</v>
      </c>
      <c r="V516" s="388">
        <v>0</v>
      </c>
      <c r="W516" s="388">
        <v>0</v>
      </c>
      <c r="X516" s="388">
        <v>0</v>
      </c>
      <c r="Y516" s="388">
        <v>0</v>
      </c>
      <c r="Z516" s="388">
        <v>0</v>
      </c>
      <c r="AA516" s="388">
        <v>0</v>
      </c>
      <c r="AB516" s="388">
        <f t="shared" ref="AB516:AC547" si="376">N516+T516-X516</f>
        <v>0</v>
      </c>
      <c r="AC516" s="388">
        <f t="shared" si="376"/>
        <v>0</v>
      </c>
      <c r="AD516" s="388">
        <f t="shared" si="369"/>
        <v>0</v>
      </c>
      <c r="AE516" s="388">
        <v>0</v>
      </c>
      <c r="AF516" s="388">
        <v>0</v>
      </c>
      <c r="AG516" s="388">
        <f t="shared" si="370"/>
        <v>0</v>
      </c>
      <c r="AH516" s="388">
        <v>0</v>
      </c>
      <c r="AI516" s="388">
        <v>0</v>
      </c>
      <c r="AJ516" s="388">
        <f t="shared" si="371"/>
        <v>0</v>
      </c>
      <c r="AK516" s="388">
        <v>0</v>
      </c>
      <c r="AL516" s="388">
        <v>0</v>
      </c>
      <c r="AM516" s="388">
        <f t="shared" si="372"/>
        <v>0</v>
      </c>
      <c r="AN516" s="388">
        <v>0</v>
      </c>
      <c r="AO516" s="388">
        <v>0</v>
      </c>
      <c r="AP516" s="388">
        <f t="shared" si="373"/>
        <v>0</v>
      </c>
      <c r="AQ516" s="388">
        <f t="shared" ref="AQ516:AR547" si="377">AB516-AE516--AH516-AK516-AN516</f>
        <v>0</v>
      </c>
      <c r="AR516" s="388">
        <f t="shared" si="377"/>
        <v>0</v>
      </c>
      <c r="AS516" s="388">
        <f t="shared" si="374"/>
        <v>0</v>
      </c>
      <c r="AT516" s="388">
        <f t="shared" ref="AT516:AU547" si="378">R516+V516-Z516</f>
        <v>0</v>
      </c>
      <c r="AU516" s="388">
        <f t="shared" si="378"/>
        <v>0</v>
      </c>
      <c r="AV516" s="388">
        <v>0</v>
      </c>
      <c r="AW516" s="388">
        <v>0</v>
      </c>
      <c r="AX516" s="388">
        <v>0</v>
      </c>
      <c r="AY516" s="388">
        <v>0</v>
      </c>
      <c r="AZ516" s="388">
        <f t="shared" si="375"/>
        <v>0</v>
      </c>
      <c r="BA516" s="388">
        <f t="shared" si="375"/>
        <v>0</v>
      </c>
    </row>
    <row r="517" spans="1:53" ht="46.5" hidden="1">
      <c r="A517" s="255"/>
      <c r="B517" s="73" t="str">
        <f t="shared" si="365"/>
        <v>1365000530053166</v>
      </c>
      <c r="C517" s="424">
        <v>2023</v>
      </c>
      <c r="D517" s="385">
        <v>20</v>
      </c>
      <c r="E517" s="37">
        <v>1</v>
      </c>
      <c r="F517" s="37">
        <v>3</v>
      </c>
      <c r="G517" s="37">
        <v>6</v>
      </c>
      <c r="H517" s="37">
        <v>5000</v>
      </c>
      <c r="I517" s="37">
        <v>5300</v>
      </c>
      <c r="J517" s="37">
        <v>531</v>
      </c>
      <c r="K517" s="407">
        <v>66</v>
      </c>
      <c r="L517" s="407"/>
      <c r="M517" s="387" t="s">
        <v>412</v>
      </c>
      <c r="N517" s="388">
        <f>IFERROR(VLOOKUP($B517,[5]OAX!$B$51:$S$1085,13,0),0)</f>
        <v>0</v>
      </c>
      <c r="O517" s="388">
        <f>IFERROR(VLOOKUP($B517,[5]OAX!$B$51:$S$1085,14,0),0)</f>
        <v>0</v>
      </c>
      <c r="P517" s="388">
        <f t="shared" si="364"/>
        <v>0</v>
      </c>
      <c r="Q517" s="389" t="s">
        <v>59</v>
      </c>
      <c r="R517" s="390">
        <f>IFERROR(VLOOKUP($B517,[5]OAX!$B$51:$S$1085,17,0),0)</f>
        <v>0</v>
      </c>
      <c r="S517" s="390">
        <f>IFERROR(VLOOKUP($B517,[5]OAX!$B$51:$S$1085,18,0),0)</f>
        <v>0</v>
      </c>
      <c r="T517" s="388">
        <v>0</v>
      </c>
      <c r="U517" s="388">
        <v>0</v>
      </c>
      <c r="V517" s="388">
        <v>0</v>
      </c>
      <c r="W517" s="388">
        <v>0</v>
      </c>
      <c r="X517" s="388">
        <v>0</v>
      </c>
      <c r="Y517" s="388">
        <v>0</v>
      </c>
      <c r="Z517" s="388">
        <v>0</v>
      </c>
      <c r="AA517" s="388">
        <v>0</v>
      </c>
      <c r="AB517" s="388">
        <f t="shared" si="376"/>
        <v>0</v>
      </c>
      <c r="AC517" s="388">
        <f t="shared" si="376"/>
        <v>0</v>
      </c>
      <c r="AD517" s="388">
        <f t="shared" si="369"/>
        <v>0</v>
      </c>
      <c r="AE517" s="388">
        <v>0</v>
      </c>
      <c r="AF517" s="388">
        <v>0</v>
      </c>
      <c r="AG517" s="388">
        <f t="shared" si="370"/>
        <v>0</v>
      </c>
      <c r="AH517" s="388">
        <v>0</v>
      </c>
      <c r="AI517" s="388">
        <v>0</v>
      </c>
      <c r="AJ517" s="388">
        <f t="shared" si="371"/>
        <v>0</v>
      </c>
      <c r="AK517" s="388">
        <v>0</v>
      </c>
      <c r="AL517" s="388">
        <v>0</v>
      </c>
      <c r="AM517" s="388">
        <f t="shared" si="372"/>
        <v>0</v>
      </c>
      <c r="AN517" s="388">
        <v>0</v>
      </c>
      <c r="AO517" s="388">
        <v>0</v>
      </c>
      <c r="AP517" s="388">
        <f t="shared" si="373"/>
        <v>0</v>
      </c>
      <c r="AQ517" s="388">
        <f t="shared" si="377"/>
        <v>0</v>
      </c>
      <c r="AR517" s="388">
        <f t="shared" si="377"/>
        <v>0</v>
      </c>
      <c r="AS517" s="388">
        <f t="shared" si="374"/>
        <v>0</v>
      </c>
      <c r="AT517" s="388">
        <f t="shared" si="378"/>
        <v>0</v>
      </c>
      <c r="AU517" s="388">
        <f t="shared" si="378"/>
        <v>0</v>
      </c>
      <c r="AV517" s="388">
        <v>0</v>
      </c>
      <c r="AW517" s="388">
        <v>0</v>
      </c>
      <c r="AX517" s="388">
        <v>0</v>
      </c>
      <c r="AY517" s="388">
        <v>0</v>
      </c>
      <c r="AZ517" s="388">
        <f t="shared" si="375"/>
        <v>0</v>
      </c>
      <c r="BA517" s="388">
        <f t="shared" si="375"/>
        <v>0</v>
      </c>
    </row>
    <row r="518" spans="1:53" ht="46.5" hidden="1">
      <c r="A518" s="255"/>
      <c r="B518" s="73" t="str">
        <f t="shared" si="365"/>
        <v>1365000530053167</v>
      </c>
      <c r="C518" s="424">
        <v>2023</v>
      </c>
      <c r="D518" s="385">
        <v>20</v>
      </c>
      <c r="E518" s="37">
        <v>1</v>
      </c>
      <c r="F518" s="37">
        <v>3</v>
      </c>
      <c r="G518" s="37">
        <v>6</v>
      </c>
      <c r="H518" s="37">
        <v>5000</v>
      </c>
      <c r="I518" s="37">
        <v>5300</v>
      </c>
      <c r="J518" s="37">
        <v>531</v>
      </c>
      <c r="K518" s="407">
        <v>67</v>
      </c>
      <c r="L518" s="407"/>
      <c r="M518" s="387" t="s">
        <v>413</v>
      </c>
      <c r="N518" s="388">
        <f>IFERROR(VLOOKUP($B518,[5]OAX!$B$51:$S$1085,13,0),0)</f>
        <v>0</v>
      </c>
      <c r="O518" s="388">
        <f>IFERROR(VLOOKUP($B518,[5]OAX!$B$51:$S$1085,14,0),0)</f>
        <v>0</v>
      </c>
      <c r="P518" s="388">
        <f t="shared" si="364"/>
        <v>0</v>
      </c>
      <c r="Q518" s="389" t="s">
        <v>59</v>
      </c>
      <c r="R518" s="390">
        <f>IFERROR(VLOOKUP($B518,[5]OAX!$B$51:$S$1085,17,0),0)</f>
        <v>0</v>
      </c>
      <c r="S518" s="390">
        <f>IFERROR(VLOOKUP($B518,[5]OAX!$B$51:$S$1085,18,0),0)</f>
        <v>0</v>
      </c>
      <c r="T518" s="388">
        <v>0</v>
      </c>
      <c r="U518" s="388">
        <v>0</v>
      </c>
      <c r="V518" s="388">
        <v>0</v>
      </c>
      <c r="W518" s="388">
        <v>0</v>
      </c>
      <c r="X518" s="388">
        <v>0</v>
      </c>
      <c r="Y518" s="388">
        <v>0</v>
      </c>
      <c r="Z518" s="388">
        <v>0</v>
      </c>
      <c r="AA518" s="388">
        <v>0</v>
      </c>
      <c r="AB518" s="388">
        <f t="shared" si="376"/>
        <v>0</v>
      </c>
      <c r="AC518" s="388">
        <f t="shared" si="376"/>
        <v>0</v>
      </c>
      <c r="AD518" s="388">
        <f t="shared" si="369"/>
        <v>0</v>
      </c>
      <c r="AE518" s="388">
        <v>0</v>
      </c>
      <c r="AF518" s="388">
        <v>0</v>
      </c>
      <c r="AG518" s="388">
        <f t="shared" si="370"/>
        <v>0</v>
      </c>
      <c r="AH518" s="388">
        <v>0</v>
      </c>
      <c r="AI518" s="388">
        <v>0</v>
      </c>
      <c r="AJ518" s="388">
        <f t="shared" si="371"/>
        <v>0</v>
      </c>
      <c r="AK518" s="388">
        <v>0</v>
      </c>
      <c r="AL518" s="388">
        <v>0</v>
      </c>
      <c r="AM518" s="388">
        <f t="shared" si="372"/>
        <v>0</v>
      </c>
      <c r="AN518" s="388">
        <v>0</v>
      </c>
      <c r="AO518" s="388">
        <v>0</v>
      </c>
      <c r="AP518" s="388">
        <f t="shared" si="373"/>
        <v>0</v>
      </c>
      <c r="AQ518" s="388">
        <f t="shared" si="377"/>
        <v>0</v>
      </c>
      <c r="AR518" s="388">
        <f t="shared" si="377"/>
        <v>0</v>
      </c>
      <c r="AS518" s="388">
        <f t="shared" si="374"/>
        <v>0</v>
      </c>
      <c r="AT518" s="388">
        <f t="shared" si="378"/>
        <v>0</v>
      </c>
      <c r="AU518" s="388">
        <f t="shared" si="378"/>
        <v>0</v>
      </c>
      <c r="AV518" s="388">
        <v>0</v>
      </c>
      <c r="AW518" s="388">
        <v>0</v>
      </c>
      <c r="AX518" s="388">
        <v>0</v>
      </c>
      <c r="AY518" s="388">
        <v>0</v>
      </c>
      <c r="AZ518" s="388">
        <f t="shared" si="375"/>
        <v>0</v>
      </c>
      <c r="BA518" s="388">
        <f t="shared" si="375"/>
        <v>0</v>
      </c>
    </row>
    <row r="519" spans="1:53" ht="46.5" hidden="1">
      <c r="A519" s="255"/>
      <c r="B519" s="73" t="str">
        <f t="shared" si="365"/>
        <v>1365000530053168</v>
      </c>
      <c r="C519" s="424">
        <v>2023</v>
      </c>
      <c r="D519" s="385">
        <v>20</v>
      </c>
      <c r="E519" s="37">
        <v>1</v>
      </c>
      <c r="F519" s="37">
        <v>3</v>
      </c>
      <c r="G519" s="37">
        <v>6</v>
      </c>
      <c r="H519" s="37">
        <v>5000</v>
      </c>
      <c r="I519" s="37">
        <v>5300</v>
      </c>
      <c r="J519" s="37">
        <v>531</v>
      </c>
      <c r="K519" s="407">
        <v>68</v>
      </c>
      <c r="L519" s="407"/>
      <c r="M519" s="387" t="s">
        <v>414</v>
      </c>
      <c r="N519" s="388">
        <f>IFERROR(VLOOKUP($B519,[5]OAX!$B$51:$S$1085,13,0),0)</f>
        <v>0</v>
      </c>
      <c r="O519" s="388">
        <f>IFERROR(VLOOKUP($B519,[5]OAX!$B$51:$S$1085,14,0),0)</f>
        <v>0</v>
      </c>
      <c r="P519" s="388">
        <f t="shared" si="364"/>
        <v>0</v>
      </c>
      <c r="Q519" s="389" t="s">
        <v>59</v>
      </c>
      <c r="R519" s="390">
        <f>IFERROR(VLOOKUP($B519,[5]OAX!$B$51:$S$1085,17,0),0)</f>
        <v>0</v>
      </c>
      <c r="S519" s="390">
        <f>IFERROR(VLOOKUP($B519,[5]OAX!$B$51:$S$1085,18,0),0)</f>
        <v>0</v>
      </c>
      <c r="T519" s="388">
        <v>0</v>
      </c>
      <c r="U519" s="388">
        <v>0</v>
      </c>
      <c r="V519" s="388">
        <v>0</v>
      </c>
      <c r="W519" s="388">
        <v>0</v>
      </c>
      <c r="X519" s="388">
        <v>0</v>
      </c>
      <c r="Y519" s="388">
        <v>0</v>
      </c>
      <c r="Z519" s="388">
        <v>0</v>
      </c>
      <c r="AA519" s="388">
        <v>0</v>
      </c>
      <c r="AB519" s="388">
        <f t="shared" si="376"/>
        <v>0</v>
      </c>
      <c r="AC519" s="388">
        <f t="shared" si="376"/>
        <v>0</v>
      </c>
      <c r="AD519" s="388">
        <f t="shared" si="369"/>
        <v>0</v>
      </c>
      <c r="AE519" s="388">
        <v>0</v>
      </c>
      <c r="AF519" s="388">
        <v>0</v>
      </c>
      <c r="AG519" s="388">
        <f t="shared" si="370"/>
        <v>0</v>
      </c>
      <c r="AH519" s="388">
        <v>0</v>
      </c>
      <c r="AI519" s="388">
        <v>0</v>
      </c>
      <c r="AJ519" s="388">
        <f t="shared" si="371"/>
        <v>0</v>
      </c>
      <c r="AK519" s="388">
        <v>0</v>
      </c>
      <c r="AL519" s="388">
        <v>0</v>
      </c>
      <c r="AM519" s="388">
        <f t="shared" si="372"/>
        <v>0</v>
      </c>
      <c r="AN519" s="388">
        <v>0</v>
      </c>
      <c r="AO519" s="388">
        <v>0</v>
      </c>
      <c r="AP519" s="388">
        <f t="shared" si="373"/>
        <v>0</v>
      </c>
      <c r="AQ519" s="388">
        <f t="shared" si="377"/>
        <v>0</v>
      </c>
      <c r="AR519" s="388">
        <f t="shared" si="377"/>
        <v>0</v>
      </c>
      <c r="AS519" s="388">
        <f t="shared" si="374"/>
        <v>0</v>
      </c>
      <c r="AT519" s="388">
        <f t="shared" si="378"/>
        <v>0</v>
      </c>
      <c r="AU519" s="388">
        <f t="shared" si="378"/>
        <v>0</v>
      </c>
      <c r="AV519" s="388">
        <v>0</v>
      </c>
      <c r="AW519" s="388">
        <v>0</v>
      </c>
      <c r="AX519" s="388">
        <v>0</v>
      </c>
      <c r="AY519" s="388">
        <v>0</v>
      </c>
      <c r="AZ519" s="388">
        <f t="shared" si="375"/>
        <v>0</v>
      </c>
      <c r="BA519" s="388">
        <f t="shared" si="375"/>
        <v>0</v>
      </c>
    </row>
    <row r="520" spans="1:53" ht="69.75" hidden="1">
      <c r="A520" s="255"/>
      <c r="B520" s="73" t="str">
        <f t="shared" si="365"/>
        <v>1365000530053169</v>
      </c>
      <c r="C520" s="424">
        <v>2023</v>
      </c>
      <c r="D520" s="385">
        <v>20</v>
      </c>
      <c r="E520" s="37">
        <v>1</v>
      </c>
      <c r="F520" s="37">
        <v>3</v>
      </c>
      <c r="G520" s="37">
        <v>6</v>
      </c>
      <c r="H520" s="37">
        <v>5000</v>
      </c>
      <c r="I520" s="37">
        <v>5300</v>
      </c>
      <c r="J520" s="37">
        <v>531</v>
      </c>
      <c r="K520" s="407">
        <v>69</v>
      </c>
      <c r="L520" s="407"/>
      <c r="M520" s="387" t="s">
        <v>415</v>
      </c>
      <c r="N520" s="388">
        <f>IFERROR(VLOOKUP($B520,[5]OAX!$B$51:$S$1085,13,0),0)</f>
        <v>0</v>
      </c>
      <c r="O520" s="388">
        <f>IFERROR(VLOOKUP($B520,[5]OAX!$B$51:$S$1085,14,0),0)</f>
        <v>0</v>
      </c>
      <c r="P520" s="388">
        <f t="shared" si="364"/>
        <v>0</v>
      </c>
      <c r="Q520" s="389" t="s">
        <v>59</v>
      </c>
      <c r="R520" s="390">
        <f>IFERROR(VLOOKUP($B520,[5]OAX!$B$51:$S$1085,17,0),0)</f>
        <v>0</v>
      </c>
      <c r="S520" s="390">
        <f>IFERROR(VLOOKUP($B520,[5]OAX!$B$51:$S$1085,18,0),0)</f>
        <v>0</v>
      </c>
      <c r="T520" s="388">
        <v>0</v>
      </c>
      <c r="U520" s="388">
        <v>0</v>
      </c>
      <c r="V520" s="388">
        <v>0</v>
      </c>
      <c r="W520" s="388">
        <v>0</v>
      </c>
      <c r="X520" s="388">
        <v>0</v>
      </c>
      <c r="Y520" s="388">
        <v>0</v>
      </c>
      <c r="Z520" s="388">
        <v>0</v>
      </c>
      <c r="AA520" s="388">
        <v>0</v>
      </c>
      <c r="AB520" s="388">
        <f t="shared" si="376"/>
        <v>0</v>
      </c>
      <c r="AC520" s="388">
        <f t="shared" si="376"/>
        <v>0</v>
      </c>
      <c r="AD520" s="388">
        <f t="shared" si="369"/>
        <v>0</v>
      </c>
      <c r="AE520" s="388">
        <v>0</v>
      </c>
      <c r="AF520" s="388">
        <v>0</v>
      </c>
      <c r="AG520" s="388">
        <f t="shared" si="370"/>
        <v>0</v>
      </c>
      <c r="AH520" s="388">
        <v>0</v>
      </c>
      <c r="AI520" s="388">
        <v>0</v>
      </c>
      <c r="AJ520" s="388">
        <f t="shared" si="371"/>
        <v>0</v>
      </c>
      <c r="AK520" s="388">
        <v>0</v>
      </c>
      <c r="AL520" s="388">
        <v>0</v>
      </c>
      <c r="AM520" s="388">
        <f t="shared" si="372"/>
        <v>0</v>
      </c>
      <c r="AN520" s="388">
        <v>0</v>
      </c>
      <c r="AO520" s="388">
        <v>0</v>
      </c>
      <c r="AP520" s="388">
        <f t="shared" si="373"/>
        <v>0</v>
      </c>
      <c r="AQ520" s="388">
        <f t="shared" si="377"/>
        <v>0</v>
      </c>
      <c r="AR520" s="388">
        <f t="shared" si="377"/>
        <v>0</v>
      </c>
      <c r="AS520" s="388">
        <f t="shared" si="374"/>
        <v>0</v>
      </c>
      <c r="AT520" s="388">
        <f t="shared" si="378"/>
        <v>0</v>
      </c>
      <c r="AU520" s="388">
        <f t="shared" si="378"/>
        <v>0</v>
      </c>
      <c r="AV520" s="388">
        <v>0</v>
      </c>
      <c r="AW520" s="388">
        <v>0</v>
      </c>
      <c r="AX520" s="388">
        <v>0</v>
      </c>
      <c r="AY520" s="388">
        <v>0</v>
      </c>
      <c r="AZ520" s="388">
        <f t="shared" si="375"/>
        <v>0</v>
      </c>
      <c r="BA520" s="388">
        <f t="shared" si="375"/>
        <v>0</v>
      </c>
    </row>
    <row r="521" spans="1:53" ht="24.75" hidden="1">
      <c r="A521" s="255"/>
      <c r="B521" s="73" t="str">
        <f t="shared" si="365"/>
        <v>1365000530053170</v>
      </c>
      <c r="C521" s="424">
        <v>2023</v>
      </c>
      <c r="D521" s="385">
        <v>20</v>
      </c>
      <c r="E521" s="37">
        <v>1</v>
      </c>
      <c r="F521" s="37">
        <v>3</v>
      </c>
      <c r="G521" s="37">
        <v>6</v>
      </c>
      <c r="H521" s="37">
        <v>5000</v>
      </c>
      <c r="I521" s="37">
        <v>5300</v>
      </c>
      <c r="J521" s="37">
        <v>531</v>
      </c>
      <c r="K521" s="407">
        <v>70</v>
      </c>
      <c r="L521" s="407"/>
      <c r="M521" s="387" t="s">
        <v>416</v>
      </c>
      <c r="N521" s="388">
        <f>IFERROR(VLOOKUP($B521,[5]OAX!$B$51:$S$1085,13,0),0)</f>
        <v>0</v>
      </c>
      <c r="O521" s="388">
        <f>IFERROR(VLOOKUP($B521,[5]OAX!$B$51:$S$1085,14,0),0)</f>
        <v>0</v>
      </c>
      <c r="P521" s="388">
        <f t="shared" si="364"/>
        <v>0</v>
      </c>
      <c r="Q521" s="389" t="s">
        <v>59</v>
      </c>
      <c r="R521" s="390">
        <f>IFERROR(VLOOKUP($B521,[5]OAX!$B$51:$S$1085,17,0),0)</f>
        <v>0</v>
      </c>
      <c r="S521" s="390">
        <f>IFERROR(VLOOKUP($B521,[5]OAX!$B$51:$S$1085,18,0),0)</f>
        <v>0</v>
      </c>
      <c r="T521" s="388">
        <v>0</v>
      </c>
      <c r="U521" s="388">
        <v>0</v>
      </c>
      <c r="V521" s="388">
        <v>0</v>
      </c>
      <c r="W521" s="388">
        <v>0</v>
      </c>
      <c r="X521" s="388">
        <v>0</v>
      </c>
      <c r="Y521" s="388">
        <v>0</v>
      </c>
      <c r="Z521" s="388">
        <v>0</v>
      </c>
      <c r="AA521" s="388">
        <v>0</v>
      </c>
      <c r="AB521" s="388">
        <f t="shared" si="376"/>
        <v>0</v>
      </c>
      <c r="AC521" s="388">
        <f t="shared" si="376"/>
        <v>0</v>
      </c>
      <c r="AD521" s="388">
        <f t="shared" si="369"/>
        <v>0</v>
      </c>
      <c r="AE521" s="388">
        <v>0</v>
      </c>
      <c r="AF521" s="388">
        <v>0</v>
      </c>
      <c r="AG521" s="388">
        <f t="shared" si="370"/>
        <v>0</v>
      </c>
      <c r="AH521" s="388">
        <v>0</v>
      </c>
      <c r="AI521" s="388">
        <v>0</v>
      </c>
      <c r="AJ521" s="388">
        <f t="shared" si="371"/>
        <v>0</v>
      </c>
      <c r="AK521" s="388">
        <v>0</v>
      </c>
      <c r="AL521" s="388">
        <v>0</v>
      </c>
      <c r="AM521" s="388">
        <f t="shared" si="372"/>
        <v>0</v>
      </c>
      <c r="AN521" s="388">
        <v>0</v>
      </c>
      <c r="AO521" s="388">
        <v>0</v>
      </c>
      <c r="AP521" s="388">
        <f t="shared" si="373"/>
        <v>0</v>
      </c>
      <c r="AQ521" s="388">
        <f t="shared" si="377"/>
        <v>0</v>
      </c>
      <c r="AR521" s="388">
        <f t="shared" si="377"/>
        <v>0</v>
      </c>
      <c r="AS521" s="388">
        <f t="shared" si="374"/>
        <v>0</v>
      </c>
      <c r="AT521" s="388">
        <f t="shared" si="378"/>
        <v>0</v>
      </c>
      <c r="AU521" s="388">
        <f t="shared" si="378"/>
        <v>0</v>
      </c>
      <c r="AV521" s="388">
        <v>0</v>
      </c>
      <c r="AW521" s="388">
        <v>0</v>
      </c>
      <c r="AX521" s="388">
        <v>0</v>
      </c>
      <c r="AY521" s="388">
        <v>0</v>
      </c>
      <c r="AZ521" s="388">
        <f t="shared" si="375"/>
        <v>0</v>
      </c>
      <c r="BA521" s="388">
        <f t="shared" si="375"/>
        <v>0</v>
      </c>
    </row>
    <row r="522" spans="1:53" ht="24.75" hidden="1">
      <c r="A522" s="255"/>
      <c r="B522" s="73" t="str">
        <f t="shared" si="365"/>
        <v>1365000530053171</v>
      </c>
      <c r="C522" s="424">
        <v>2023</v>
      </c>
      <c r="D522" s="385">
        <v>20</v>
      </c>
      <c r="E522" s="37">
        <v>1</v>
      </c>
      <c r="F522" s="37">
        <v>3</v>
      </c>
      <c r="G522" s="37">
        <v>6</v>
      </c>
      <c r="H522" s="37">
        <v>5000</v>
      </c>
      <c r="I522" s="37">
        <v>5300</v>
      </c>
      <c r="J522" s="37">
        <v>531</v>
      </c>
      <c r="K522" s="407">
        <v>71</v>
      </c>
      <c r="L522" s="407"/>
      <c r="M522" s="387" t="s">
        <v>417</v>
      </c>
      <c r="N522" s="388">
        <f>IFERROR(VLOOKUP($B522,[5]OAX!$B$51:$S$1085,13,0),0)</f>
        <v>0</v>
      </c>
      <c r="O522" s="388">
        <f>IFERROR(VLOOKUP($B522,[5]OAX!$B$51:$S$1085,14,0),0)</f>
        <v>0</v>
      </c>
      <c r="P522" s="388">
        <f t="shared" ref="P522:P585" si="379">+O522+N522</f>
        <v>0</v>
      </c>
      <c r="Q522" s="389" t="s">
        <v>59</v>
      </c>
      <c r="R522" s="390">
        <f>IFERROR(VLOOKUP($B522,[5]OAX!$B$51:$S$1085,17,0),0)</f>
        <v>0</v>
      </c>
      <c r="S522" s="390">
        <f>IFERROR(VLOOKUP($B522,[5]OAX!$B$51:$S$1085,18,0),0)</f>
        <v>0</v>
      </c>
      <c r="T522" s="388">
        <v>0</v>
      </c>
      <c r="U522" s="388">
        <v>0</v>
      </c>
      <c r="V522" s="388">
        <v>0</v>
      </c>
      <c r="W522" s="388">
        <v>0</v>
      </c>
      <c r="X522" s="388">
        <v>0</v>
      </c>
      <c r="Y522" s="388">
        <v>0</v>
      </c>
      <c r="Z522" s="388">
        <v>0</v>
      </c>
      <c r="AA522" s="388">
        <v>0</v>
      </c>
      <c r="AB522" s="388">
        <f t="shared" si="376"/>
        <v>0</v>
      </c>
      <c r="AC522" s="388">
        <f t="shared" si="376"/>
        <v>0</v>
      </c>
      <c r="AD522" s="388">
        <f t="shared" si="369"/>
        <v>0</v>
      </c>
      <c r="AE522" s="388">
        <v>0</v>
      </c>
      <c r="AF522" s="388">
        <v>0</v>
      </c>
      <c r="AG522" s="388">
        <f t="shared" si="370"/>
        <v>0</v>
      </c>
      <c r="AH522" s="388">
        <v>0</v>
      </c>
      <c r="AI522" s="388">
        <v>0</v>
      </c>
      <c r="AJ522" s="388">
        <f t="shared" si="371"/>
        <v>0</v>
      </c>
      <c r="AK522" s="388">
        <v>0</v>
      </c>
      <c r="AL522" s="388">
        <v>0</v>
      </c>
      <c r="AM522" s="388">
        <f t="shared" si="372"/>
        <v>0</v>
      </c>
      <c r="AN522" s="388">
        <v>0</v>
      </c>
      <c r="AO522" s="388">
        <v>0</v>
      </c>
      <c r="AP522" s="388">
        <f t="shared" si="373"/>
        <v>0</v>
      </c>
      <c r="AQ522" s="388">
        <f t="shared" si="377"/>
        <v>0</v>
      </c>
      <c r="AR522" s="388">
        <f t="shared" si="377"/>
        <v>0</v>
      </c>
      <c r="AS522" s="388">
        <f t="shared" si="374"/>
        <v>0</v>
      </c>
      <c r="AT522" s="388">
        <f t="shared" si="378"/>
        <v>0</v>
      </c>
      <c r="AU522" s="388">
        <f t="shared" si="378"/>
        <v>0</v>
      </c>
      <c r="AV522" s="388">
        <v>0</v>
      </c>
      <c r="AW522" s="388">
        <v>0</v>
      </c>
      <c r="AX522" s="388">
        <v>0</v>
      </c>
      <c r="AY522" s="388">
        <v>0</v>
      </c>
      <c r="AZ522" s="388">
        <f t="shared" si="375"/>
        <v>0</v>
      </c>
      <c r="BA522" s="388">
        <f t="shared" si="375"/>
        <v>0</v>
      </c>
    </row>
    <row r="523" spans="1:53" ht="24.75" hidden="1">
      <c r="A523" s="255"/>
      <c r="B523" s="73" t="str">
        <f t="shared" si="365"/>
        <v>1365000530053172</v>
      </c>
      <c r="C523" s="424">
        <v>2023</v>
      </c>
      <c r="D523" s="385">
        <v>20</v>
      </c>
      <c r="E523" s="37">
        <v>1</v>
      </c>
      <c r="F523" s="37">
        <v>3</v>
      </c>
      <c r="G523" s="37">
        <v>6</v>
      </c>
      <c r="H523" s="37">
        <v>5000</v>
      </c>
      <c r="I523" s="37">
        <v>5300</v>
      </c>
      <c r="J523" s="37">
        <v>531</v>
      </c>
      <c r="K523" s="407">
        <v>72</v>
      </c>
      <c r="L523" s="407"/>
      <c r="M523" s="387" t="s">
        <v>418</v>
      </c>
      <c r="N523" s="388">
        <f>IFERROR(VLOOKUP($B523,[5]OAX!$B$51:$S$1085,13,0),0)</f>
        <v>0</v>
      </c>
      <c r="O523" s="388">
        <f>IFERROR(VLOOKUP($B523,[5]OAX!$B$51:$S$1085,14,0),0)</f>
        <v>0</v>
      </c>
      <c r="P523" s="388">
        <f t="shared" si="379"/>
        <v>0</v>
      </c>
      <c r="Q523" s="389" t="s">
        <v>59</v>
      </c>
      <c r="R523" s="390">
        <f>IFERROR(VLOOKUP($B523,[5]OAX!$B$51:$S$1085,17,0),0)</f>
        <v>0</v>
      </c>
      <c r="S523" s="390">
        <f>IFERROR(VLOOKUP($B523,[5]OAX!$B$51:$S$1085,18,0),0)</f>
        <v>0</v>
      </c>
      <c r="T523" s="388">
        <v>0</v>
      </c>
      <c r="U523" s="388">
        <v>0</v>
      </c>
      <c r="V523" s="388">
        <v>0</v>
      </c>
      <c r="W523" s="388">
        <v>0</v>
      </c>
      <c r="X523" s="388">
        <v>0</v>
      </c>
      <c r="Y523" s="388">
        <v>0</v>
      </c>
      <c r="Z523" s="388">
        <v>0</v>
      </c>
      <c r="AA523" s="388">
        <v>0</v>
      </c>
      <c r="AB523" s="388">
        <f t="shared" si="376"/>
        <v>0</v>
      </c>
      <c r="AC523" s="388">
        <f t="shared" si="376"/>
        <v>0</v>
      </c>
      <c r="AD523" s="388">
        <f t="shared" si="369"/>
        <v>0</v>
      </c>
      <c r="AE523" s="388">
        <v>0</v>
      </c>
      <c r="AF523" s="388">
        <v>0</v>
      </c>
      <c r="AG523" s="388">
        <f t="shared" si="370"/>
        <v>0</v>
      </c>
      <c r="AH523" s="388">
        <v>0</v>
      </c>
      <c r="AI523" s="388">
        <v>0</v>
      </c>
      <c r="AJ523" s="388">
        <f t="shared" si="371"/>
        <v>0</v>
      </c>
      <c r="AK523" s="388">
        <v>0</v>
      </c>
      <c r="AL523" s="388">
        <v>0</v>
      </c>
      <c r="AM523" s="388">
        <f t="shared" si="372"/>
        <v>0</v>
      </c>
      <c r="AN523" s="388">
        <v>0</v>
      </c>
      <c r="AO523" s="388">
        <v>0</v>
      </c>
      <c r="AP523" s="388">
        <f t="shared" si="373"/>
        <v>0</v>
      </c>
      <c r="AQ523" s="388">
        <f t="shared" si="377"/>
        <v>0</v>
      </c>
      <c r="AR523" s="388">
        <f t="shared" si="377"/>
        <v>0</v>
      </c>
      <c r="AS523" s="388">
        <f t="shared" si="374"/>
        <v>0</v>
      </c>
      <c r="AT523" s="388">
        <f t="shared" si="378"/>
        <v>0</v>
      </c>
      <c r="AU523" s="388">
        <f t="shared" si="378"/>
        <v>0</v>
      </c>
      <c r="AV523" s="388">
        <v>0</v>
      </c>
      <c r="AW523" s="388">
        <v>0</v>
      </c>
      <c r="AX523" s="388">
        <v>0</v>
      </c>
      <c r="AY523" s="388">
        <v>0</v>
      </c>
      <c r="AZ523" s="388">
        <f t="shared" si="375"/>
        <v>0</v>
      </c>
      <c r="BA523" s="388">
        <f t="shared" si="375"/>
        <v>0</v>
      </c>
    </row>
    <row r="524" spans="1:53" ht="24.75" hidden="1">
      <c r="A524" s="255"/>
      <c r="B524" s="73" t="str">
        <f t="shared" si="365"/>
        <v>1365000530053173</v>
      </c>
      <c r="C524" s="424">
        <v>2023</v>
      </c>
      <c r="D524" s="385">
        <v>20</v>
      </c>
      <c r="E524" s="37">
        <v>1</v>
      </c>
      <c r="F524" s="37">
        <v>3</v>
      </c>
      <c r="G524" s="37">
        <v>6</v>
      </c>
      <c r="H524" s="37">
        <v>5000</v>
      </c>
      <c r="I524" s="37">
        <v>5300</v>
      </c>
      <c r="J524" s="37">
        <v>531</v>
      </c>
      <c r="K524" s="407">
        <v>73</v>
      </c>
      <c r="L524" s="407"/>
      <c r="M524" s="387" t="s">
        <v>419</v>
      </c>
      <c r="N524" s="388">
        <f>IFERROR(VLOOKUP($B524,[5]OAX!$B$51:$S$1085,13,0),0)</f>
        <v>0</v>
      </c>
      <c r="O524" s="388">
        <f>IFERROR(VLOOKUP($B524,[5]OAX!$B$51:$S$1085,14,0),0)</f>
        <v>0</v>
      </c>
      <c r="P524" s="388">
        <f t="shared" si="379"/>
        <v>0</v>
      </c>
      <c r="Q524" s="389" t="s">
        <v>59</v>
      </c>
      <c r="R524" s="390">
        <f>IFERROR(VLOOKUP($B524,[5]OAX!$B$51:$S$1085,17,0),0)</f>
        <v>0</v>
      </c>
      <c r="S524" s="390">
        <f>IFERROR(VLOOKUP($B524,[5]OAX!$B$51:$S$1085,18,0),0)</f>
        <v>0</v>
      </c>
      <c r="T524" s="388">
        <v>0</v>
      </c>
      <c r="U524" s="388">
        <v>0</v>
      </c>
      <c r="V524" s="388">
        <v>0</v>
      </c>
      <c r="W524" s="388">
        <v>0</v>
      </c>
      <c r="X524" s="388">
        <v>0</v>
      </c>
      <c r="Y524" s="388">
        <v>0</v>
      </c>
      <c r="Z524" s="388">
        <v>0</v>
      </c>
      <c r="AA524" s="388">
        <v>0</v>
      </c>
      <c r="AB524" s="388">
        <f t="shared" si="376"/>
        <v>0</v>
      </c>
      <c r="AC524" s="388">
        <f t="shared" si="376"/>
        <v>0</v>
      </c>
      <c r="AD524" s="388">
        <f t="shared" si="369"/>
        <v>0</v>
      </c>
      <c r="AE524" s="388">
        <v>0</v>
      </c>
      <c r="AF524" s="388">
        <v>0</v>
      </c>
      <c r="AG524" s="388">
        <f t="shared" si="370"/>
        <v>0</v>
      </c>
      <c r="AH524" s="388">
        <v>0</v>
      </c>
      <c r="AI524" s="388">
        <v>0</v>
      </c>
      <c r="AJ524" s="388">
        <f t="shared" si="371"/>
        <v>0</v>
      </c>
      <c r="AK524" s="388">
        <v>0</v>
      </c>
      <c r="AL524" s="388">
        <v>0</v>
      </c>
      <c r="AM524" s="388">
        <f t="shared" si="372"/>
        <v>0</v>
      </c>
      <c r="AN524" s="388">
        <v>0</v>
      </c>
      <c r="AO524" s="388">
        <v>0</v>
      </c>
      <c r="AP524" s="388">
        <f t="shared" si="373"/>
        <v>0</v>
      </c>
      <c r="AQ524" s="388">
        <f t="shared" si="377"/>
        <v>0</v>
      </c>
      <c r="AR524" s="388">
        <f t="shared" si="377"/>
        <v>0</v>
      </c>
      <c r="AS524" s="388">
        <f t="shared" si="374"/>
        <v>0</v>
      </c>
      <c r="AT524" s="388">
        <f t="shared" si="378"/>
        <v>0</v>
      </c>
      <c r="AU524" s="388">
        <f t="shared" si="378"/>
        <v>0</v>
      </c>
      <c r="AV524" s="388">
        <v>0</v>
      </c>
      <c r="AW524" s="388">
        <v>0</v>
      </c>
      <c r="AX524" s="388">
        <v>0</v>
      </c>
      <c r="AY524" s="388">
        <v>0</v>
      </c>
      <c r="AZ524" s="388">
        <f t="shared" si="375"/>
        <v>0</v>
      </c>
      <c r="BA524" s="388">
        <f t="shared" si="375"/>
        <v>0</v>
      </c>
    </row>
    <row r="525" spans="1:53" ht="46.5" hidden="1">
      <c r="A525" s="255"/>
      <c r="B525" s="73" t="str">
        <f t="shared" si="365"/>
        <v>1365000530053174</v>
      </c>
      <c r="C525" s="424">
        <v>2023</v>
      </c>
      <c r="D525" s="385">
        <v>20</v>
      </c>
      <c r="E525" s="37">
        <v>1</v>
      </c>
      <c r="F525" s="37">
        <v>3</v>
      </c>
      <c r="G525" s="37">
        <v>6</v>
      </c>
      <c r="H525" s="37">
        <v>5000</v>
      </c>
      <c r="I525" s="37">
        <v>5300</v>
      </c>
      <c r="J525" s="37">
        <v>531</v>
      </c>
      <c r="K525" s="407">
        <v>74</v>
      </c>
      <c r="L525" s="407"/>
      <c r="M525" s="387" t="s">
        <v>420</v>
      </c>
      <c r="N525" s="388">
        <f>IFERROR(VLOOKUP($B525,[5]OAX!$B$51:$S$1085,13,0),0)</f>
        <v>0</v>
      </c>
      <c r="O525" s="388">
        <f>IFERROR(VLOOKUP($B525,[5]OAX!$B$51:$S$1085,14,0),0)</f>
        <v>0</v>
      </c>
      <c r="P525" s="388">
        <f t="shared" si="379"/>
        <v>0</v>
      </c>
      <c r="Q525" s="389" t="s">
        <v>59</v>
      </c>
      <c r="R525" s="390">
        <f>IFERROR(VLOOKUP($B525,[5]OAX!$B$51:$S$1085,17,0),0)</f>
        <v>0</v>
      </c>
      <c r="S525" s="390">
        <f>IFERROR(VLOOKUP($B525,[5]OAX!$B$51:$S$1085,18,0),0)</f>
        <v>0</v>
      </c>
      <c r="T525" s="388">
        <v>0</v>
      </c>
      <c r="U525" s="388">
        <v>0</v>
      </c>
      <c r="V525" s="388">
        <v>0</v>
      </c>
      <c r="W525" s="388">
        <v>0</v>
      </c>
      <c r="X525" s="388">
        <v>0</v>
      </c>
      <c r="Y525" s="388">
        <v>0</v>
      </c>
      <c r="Z525" s="388">
        <v>0</v>
      </c>
      <c r="AA525" s="388">
        <v>0</v>
      </c>
      <c r="AB525" s="388">
        <f t="shared" si="376"/>
        <v>0</v>
      </c>
      <c r="AC525" s="388">
        <f t="shared" si="376"/>
        <v>0</v>
      </c>
      <c r="AD525" s="388">
        <f t="shared" si="369"/>
        <v>0</v>
      </c>
      <c r="AE525" s="388">
        <v>0</v>
      </c>
      <c r="AF525" s="388">
        <v>0</v>
      </c>
      <c r="AG525" s="388">
        <f t="shared" si="370"/>
        <v>0</v>
      </c>
      <c r="AH525" s="388">
        <v>0</v>
      </c>
      <c r="AI525" s="388">
        <v>0</v>
      </c>
      <c r="AJ525" s="388">
        <f t="shared" si="371"/>
        <v>0</v>
      </c>
      <c r="AK525" s="388">
        <v>0</v>
      </c>
      <c r="AL525" s="388">
        <v>0</v>
      </c>
      <c r="AM525" s="388">
        <f t="shared" si="372"/>
        <v>0</v>
      </c>
      <c r="AN525" s="388">
        <v>0</v>
      </c>
      <c r="AO525" s="388">
        <v>0</v>
      </c>
      <c r="AP525" s="388">
        <f t="shared" si="373"/>
        <v>0</v>
      </c>
      <c r="AQ525" s="388">
        <f t="shared" si="377"/>
        <v>0</v>
      </c>
      <c r="AR525" s="388">
        <f t="shared" si="377"/>
        <v>0</v>
      </c>
      <c r="AS525" s="388">
        <f t="shared" si="374"/>
        <v>0</v>
      </c>
      <c r="AT525" s="388">
        <f t="shared" si="378"/>
        <v>0</v>
      </c>
      <c r="AU525" s="388">
        <f t="shared" si="378"/>
        <v>0</v>
      </c>
      <c r="AV525" s="388">
        <v>0</v>
      </c>
      <c r="AW525" s="388">
        <v>0</v>
      </c>
      <c r="AX525" s="388">
        <v>0</v>
      </c>
      <c r="AY525" s="388">
        <v>0</v>
      </c>
      <c r="AZ525" s="388">
        <f t="shared" si="375"/>
        <v>0</v>
      </c>
      <c r="BA525" s="388">
        <f t="shared" si="375"/>
        <v>0</v>
      </c>
    </row>
    <row r="526" spans="1:53" ht="24.75" hidden="1">
      <c r="A526" s="255"/>
      <c r="B526" s="73" t="str">
        <f t="shared" si="365"/>
        <v>1365000530053175</v>
      </c>
      <c r="C526" s="424">
        <v>2023</v>
      </c>
      <c r="D526" s="385">
        <v>20</v>
      </c>
      <c r="E526" s="37">
        <v>1</v>
      </c>
      <c r="F526" s="37">
        <v>3</v>
      </c>
      <c r="G526" s="37">
        <v>6</v>
      </c>
      <c r="H526" s="37">
        <v>5000</v>
      </c>
      <c r="I526" s="37">
        <v>5300</v>
      </c>
      <c r="J526" s="37">
        <v>531</v>
      </c>
      <c r="K526" s="407">
        <v>75</v>
      </c>
      <c r="L526" s="407"/>
      <c r="M526" s="387" t="s">
        <v>421</v>
      </c>
      <c r="N526" s="388">
        <f>IFERROR(VLOOKUP($B526,[5]OAX!$B$51:$S$1085,13,0),0)</f>
        <v>0</v>
      </c>
      <c r="O526" s="388">
        <f>IFERROR(VLOOKUP($B526,[5]OAX!$B$51:$S$1085,14,0),0)</f>
        <v>0</v>
      </c>
      <c r="P526" s="388">
        <f t="shared" si="379"/>
        <v>0</v>
      </c>
      <c r="Q526" s="389" t="s">
        <v>59</v>
      </c>
      <c r="R526" s="390">
        <f>IFERROR(VLOOKUP($B526,[5]OAX!$B$51:$S$1085,17,0),0)</f>
        <v>0</v>
      </c>
      <c r="S526" s="390">
        <f>IFERROR(VLOOKUP($B526,[5]OAX!$B$51:$S$1085,18,0),0)</f>
        <v>0</v>
      </c>
      <c r="T526" s="388">
        <v>0</v>
      </c>
      <c r="U526" s="388">
        <v>0</v>
      </c>
      <c r="V526" s="388">
        <v>0</v>
      </c>
      <c r="W526" s="388">
        <v>0</v>
      </c>
      <c r="X526" s="388">
        <v>0</v>
      </c>
      <c r="Y526" s="388">
        <v>0</v>
      </c>
      <c r="Z526" s="388">
        <v>0</v>
      </c>
      <c r="AA526" s="388">
        <v>0</v>
      </c>
      <c r="AB526" s="388">
        <f t="shared" si="376"/>
        <v>0</v>
      </c>
      <c r="AC526" s="388">
        <f t="shared" si="376"/>
        <v>0</v>
      </c>
      <c r="AD526" s="388">
        <f t="shared" si="369"/>
        <v>0</v>
      </c>
      <c r="AE526" s="388">
        <v>0</v>
      </c>
      <c r="AF526" s="388">
        <v>0</v>
      </c>
      <c r="AG526" s="388">
        <f t="shared" si="370"/>
        <v>0</v>
      </c>
      <c r="AH526" s="388">
        <v>0</v>
      </c>
      <c r="AI526" s="388">
        <v>0</v>
      </c>
      <c r="AJ526" s="388">
        <f t="shared" si="371"/>
        <v>0</v>
      </c>
      <c r="AK526" s="388">
        <v>0</v>
      </c>
      <c r="AL526" s="388">
        <v>0</v>
      </c>
      <c r="AM526" s="388">
        <f t="shared" si="372"/>
        <v>0</v>
      </c>
      <c r="AN526" s="388">
        <v>0</v>
      </c>
      <c r="AO526" s="388">
        <v>0</v>
      </c>
      <c r="AP526" s="388">
        <f t="shared" si="373"/>
        <v>0</v>
      </c>
      <c r="AQ526" s="388">
        <f t="shared" si="377"/>
        <v>0</v>
      </c>
      <c r="AR526" s="388">
        <f t="shared" si="377"/>
        <v>0</v>
      </c>
      <c r="AS526" s="388">
        <f t="shared" si="374"/>
        <v>0</v>
      </c>
      <c r="AT526" s="388">
        <f t="shared" si="378"/>
        <v>0</v>
      </c>
      <c r="AU526" s="388">
        <f t="shared" si="378"/>
        <v>0</v>
      </c>
      <c r="AV526" s="388">
        <v>0</v>
      </c>
      <c r="AW526" s="388">
        <v>0</v>
      </c>
      <c r="AX526" s="388">
        <v>0</v>
      </c>
      <c r="AY526" s="388">
        <v>0</v>
      </c>
      <c r="AZ526" s="388">
        <f t="shared" si="375"/>
        <v>0</v>
      </c>
      <c r="BA526" s="388">
        <f t="shared" si="375"/>
        <v>0</v>
      </c>
    </row>
    <row r="527" spans="1:53" ht="24.75" hidden="1">
      <c r="A527" s="255"/>
      <c r="B527" s="73" t="str">
        <f t="shared" si="365"/>
        <v>1365000530053176</v>
      </c>
      <c r="C527" s="424">
        <v>2023</v>
      </c>
      <c r="D527" s="385">
        <v>20</v>
      </c>
      <c r="E527" s="37">
        <v>1</v>
      </c>
      <c r="F527" s="37">
        <v>3</v>
      </c>
      <c r="G527" s="37">
        <v>6</v>
      </c>
      <c r="H527" s="37">
        <v>5000</v>
      </c>
      <c r="I527" s="37">
        <v>5300</v>
      </c>
      <c r="J527" s="37">
        <v>531</v>
      </c>
      <c r="K527" s="407">
        <v>76</v>
      </c>
      <c r="L527" s="407"/>
      <c r="M527" s="387" t="s">
        <v>422</v>
      </c>
      <c r="N527" s="388">
        <f>IFERROR(VLOOKUP($B527,[5]OAX!$B$51:$S$1085,13,0),0)</f>
        <v>0</v>
      </c>
      <c r="O527" s="388">
        <f>IFERROR(VLOOKUP($B527,[5]OAX!$B$51:$S$1085,14,0),0)</f>
        <v>0</v>
      </c>
      <c r="P527" s="388">
        <f t="shared" si="379"/>
        <v>0</v>
      </c>
      <c r="Q527" s="389" t="s">
        <v>59</v>
      </c>
      <c r="R527" s="390">
        <f>IFERROR(VLOOKUP($B527,[5]OAX!$B$51:$S$1085,17,0),0)</f>
        <v>0</v>
      </c>
      <c r="S527" s="390">
        <f>IFERROR(VLOOKUP($B527,[5]OAX!$B$51:$S$1085,18,0),0)</f>
        <v>0</v>
      </c>
      <c r="T527" s="388">
        <v>0</v>
      </c>
      <c r="U527" s="388">
        <v>0</v>
      </c>
      <c r="V527" s="388">
        <v>0</v>
      </c>
      <c r="W527" s="388">
        <v>0</v>
      </c>
      <c r="X527" s="388">
        <v>0</v>
      </c>
      <c r="Y527" s="388">
        <v>0</v>
      </c>
      <c r="Z527" s="388">
        <v>0</v>
      </c>
      <c r="AA527" s="388">
        <v>0</v>
      </c>
      <c r="AB527" s="388">
        <f t="shared" si="376"/>
        <v>0</v>
      </c>
      <c r="AC527" s="388">
        <f t="shared" si="376"/>
        <v>0</v>
      </c>
      <c r="AD527" s="388">
        <f t="shared" si="369"/>
        <v>0</v>
      </c>
      <c r="AE527" s="388">
        <v>0</v>
      </c>
      <c r="AF527" s="388">
        <v>0</v>
      </c>
      <c r="AG527" s="388">
        <f t="shared" si="370"/>
        <v>0</v>
      </c>
      <c r="AH527" s="388">
        <v>0</v>
      </c>
      <c r="AI527" s="388">
        <v>0</v>
      </c>
      <c r="AJ527" s="388">
        <f t="shared" si="371"/>
        <v>0</v>
      </c>
      <c r="AK527" s="388">
        <v>0</v>
      </c>
      <c r="AL527" s="388">
        <v>0</v>
      </c>
      <c r="AM527" s="388">
        <f t="shared" si="372"/>
        <v>0</v>
      </c>
      <c r="AN527" s="388">
        <v>0</v>
      </c>
      <c r="AO527" s="388">
        <v>0</v>
      </c>
      <c r="AP527" s="388">
        <f t="shared" si="373"/>
        <v>0</v>
      </c>
      <c r="AQ527" s="388">
        <f t="shared" si="377"/>
        <v>0</v>
      </c>
      <c r="AR527" s="388">
        <f t="shared" si="377"/>
        <v>0</v>
      </c>
      <c r="AS527" s="388">
        <f t="shared" si="374"/>
        <v>0</v>
      </c>
      <c r="AT527" s="388">
        <f t="shared" si="378"/>
        <v>0</v>
      </c>
      <c r="AU527" s="388">
        <f t="shared" si="378"/>
        <v>0</v>
      </c>
      <c r="AV527" s="388">
        <v>0</v>
      </c>
      <c r="AW527" s="388">
        <v>0</v>
      </c>
      <c r="AX527" s="388">
        <v>0</v>
      </c>
      <c r="AY527" s="388">
        <v>0</v>
      </c>
      <c r="AZ527" s="388">
        <f t="shared" si="375"/>
        <v>0</v>
      </c>
      <c r="BA527" s="388">
        <f t="shared" si="375"/>
        <v>0</v>
      </c>
    </row>
    <row r="528" spans="1:53" ht="24.75" hidden="1">
      <c r="A528" s="255"/>
      <c r="B528" s="73" t="str">
        <f t="shared" si="365"/>
        <v>1365000530053177</v>
      </c>
      <c r="C528" s="424">
        <v>2023</v>
      </c>
      <c r="D528" s="385">
        <v>20</v>
      </c>
      <c r="E528" s="37">
        <v>1</v>
      </c>
      <c r="F528" s="37">
        <v>3</v>
      </c>
      <c r="G528" s="37">
        <v>6</v>
      </c>
      <c r="H528" s="37">
        <v>5000</v>
      </c>
      <c r="I528" s="37">
        <v>5300</v>
      </c>
      <c r="J528" s="37">
        <v>531</v>
      </c>
      <c r="K528" s="407">
        <v>77</v>
      </c>
      <c r="L528" s="407"/>
      <c r="M528" s="387" t="s">
        <v>423</v>
      </c>
      <c r="N528" s="388">
        <f>IFERROR(VLOOKUP($B528,[5]OAX!$B$51:$S$1085,13,0),0)</f>
        <v>0</v>
      </c>
      <c r="O528" s="388">
        <f>IFERROR(VLOOKUP($B528,[5]OAX!$B$51:$S$1085,14,0),0)</f>
        <v>0</v>
      </c>
      <c r="P528" s="388">
        <f t="shared" si="379"/>
        <v>0</v>
      </c>
      <c r="Q528" s="389" t="s">
        <v>59</v>
      </c>
      <c r="R528" s="390">
        <f>IFERROR(VLOOKUP($B528,[5]OAX!$B$51:$S$1085,17,0),0)</f>
        <v>0</v>
      </c>
      <c r="S528" s="390">
        <f>IFERROR(VLOOKUP($B528,[5]OAX!$B$51:$S$1085,18,0),0)</f>
        <v>0</v>
      </c>
      <c r="T528" s="388">
        <v>0</v>
      </c>
      <c r="U528" s="388">
        <v>0</v>
      </c>
      <c r="V528" s="388">
        <v>0</v>
      </c>
      <c r="W528" s="388">
        <v>0</v>
      </c>
      <c r="X528" s="388">
        <v>0</v>
      </c>
      <c r="Y528" s="388">
        <v>0</v>
      </c>
      <c r="Z528" s="388">
        <v>0</v>
      </c>
      <c r="AA528" s="388">
        <v>0</v>
      </c>
      <c r="AB528" s="388">
        <f t="shared" si="376"/>
        <v>0</v>
      </c>
      <c r="AC528" s="388">
        <f t="shared" si="376"/>
        <v>0</v>
      </c>
      <c r="AD528" s="388">
        <f t="shared" si="369"/>
        <v>0</v>
      </c>
      <c r="AE528" s="388">
        <v>0</v>
      </c>
      <c r="AF528" s="388">
        <v>0</v>
      </c>
      <c r="AG528" s="388">
        <f t="shared" si="370"/>
        <v>0</v>
      </c>
      <c r="AH528" s="388">
        <v>0</v>
      </c>
      <c r="AI528" s="388">
        <v>0</v>
      </c>
      <c r="AJ528" s="388">
        <f t="shared" si="371"/>
        <v>0</v>
      </c>
      <c r="AK528" s="388">
        <v>0</v>
      </c>
      <c r="AL528" s="388">
        <v>0</v>
      </c>
      <c r="AM528" s="388">
        <f t="shared" si="372"/>
        <v>0</v>
      </c>
      <c r="AN528" s="388">
        <v>0</v>
      </c>
      <c r="AO528" s="388">
        <v>0</v>
      </c>
      <c r="AP528" s="388">
        <f t="shared" si="373"/>
        <v>0</v>
      </c>
      <c r="AQ528" s="388">
        <f t="shared" si="377"/>
        <v>0</v>
      </c>
      <c r="AR528" s="388">
        <f t="shared" si="377"/>
        <v>0</v>
      </c>
      <c r="AS528" s="388">
        <f t="shared" si="374"/>
        <v>0</v>
      </c>
      <c r="AT528" s="388">
        <f t="shared" si="378"/>
        <v>0</v>
      </c>
      <c r="AU528" s="388">
        <f t="shared" si="378"/>
        <v>0</v>
      </c>
      <c r="AV528" s="388">
        <v>0</v>
      </c>
      <c r="AW528" s="388">
        <v>0</v>
      </c>
      <c r="AX528" s="388">
        <v>0</v>
      </c>
      <c r="AY528" s="388">
        <v>0</v>
      </c>
      <c r="AZ528" s="388">
        <f t="shared" si="375"/>
        <v>0</v>
      </c>
      <c r="BA528" s="388">
        <f t="shared" si="375"/>
        <v>0</v>
      </c>
    </row>
    <row r="529" spans="1:53" ht="24.75" hidden="1">
      <c r="A529" s="255"/>
      <c r="B529" s="73" t="str">
        <f t="shared" si="365"/>
        <v>1365000530053178</v>
      </c>
      <c r="C529" s="424">
        <v>2023</v>
      </c>
      <c r="D529" s="385">
        <v>20</v>
      </c>
      <c r="E529" s="37">
        <v>1</v>
      </c>
      <c r="F529" s="37">
        <v>3</v>
      </c>
      <c r="G529" s="37">
        <v>6</v>
      </c>
      <c r="H529" s="37">
        <v>5000</v>
      </c>
      <c r="I529" s="37">
        <v>5300</v>
      </c>
      <c r="J529" s="37">
        <v>531</v>
      </c>
      <c r="K529" s="407">
        <v>78</v>
      </c>
      <c r="L529" s="407"/>
      <c r="M529" s="387" t="s">
        <v>424</v>
      </c>
      <c r="N529" s="388">
        <f>IFERROR(VLOOKUP($B529,[5]OAX!$B$51:$S$1085,13,0),0)</f>
        <v>0</v>
      </c>
      <c r="O529" s="388">
        <f>IFERROR(VLOOKUP($B529,[5]OAX!$B$51:$S$1085,14,0),0)</f>
        <v>0</v>
      </c>
      <c r="P529" s="388">
        <f t="shared" si="379"/>
        <v>0</v>
      </c>
      <c r="Q529" s="389" t="s">
        <v>59</v>
      </c>
      <c r="R529" s="390">
        <f>IFERROR(VLOOKUP($B529,[5]OAX!$B$51:$S$1085,17,0),0)</f>
        <v>0</v>
      </c>
      <c r="S529" s="390">
        <f>IFERROR(VLOOKUP($B529,[5]OAX!$B$51:$S$1085,18,0),0)</f>
        <v>0</v>
      </c>
      <c r="T529" s="388">
        <v>0</v>
      </c>
      <c r="U529" s="388">
        <v>0</v>
      </c>
      <c r="V529" s="388">
        <v>0</v>
      </c>
      <c r="W529" s="388">
        <v>0</v>
      </c>
      <c r="X529" s="388">
        <v>0</v>
      </c>
      <c r="Y529" s="388">
        <v>0</v>
      </c>
      <c r="Z529" s="388">
        <v>0</v>
      </c>
      <c r="AA529" s="388">
        <v>0</v>
      </c>
      <c r="AB529" s="388">
        <f t="shared" si="376"/>
        <v>0</v>
      </c>
      <c r="AC529" s="388">
        <f t="shared" si="376"/>
        <v>0</v>
      </c>
      <c r="AD529" s="388">
        <f t="shared" si="369"/>
        <v>0</v>
      </c>
      <c r="AE529" s="388">
        <v>0</v>
      </c>
      <c r="AF529" s="388">
        <v>0</v>
      </c>
      <c r="AG529" s="388">
        <f t="shared" si="370"/>
        <v>0</v>
      </c>
      <c r="AH529" s="388">
        <v>0</v>
      </c>
      <c r="AI529" s="388">
        <v>0</v>
      </c>
      <c r="AJ529" s="388">
        <f t="shared" si="371"/>
        <v>0</v>
      </c>
      <c r="AK529" s="388">
        <v>0</v>
      </c>
      <c r="AL529" s="388">
        <v>0</v>
      </c>
      <c r="AM529" s="388">
        <f t="shared" si="372"/>
        <v>0</v>
      </c>
      <c r="AN529" s="388">
        <v>0</v>
      </c>
      <c r="AO529" s="388">
        <v>0</v>
      </c>
      <c r="AP529" s="388">
        <f t="shared" si="373"/>
        <v>0</v>
      </c>
      <c r="AQ529" s="388">
        <f t="shared" si="377"/>
        <v>0</v>
      </c>
      <c r="AR529" s="388">
        <f t="shared" si="377"/>
        <v>0</v>
      </c>
      <c r="AS529" s="388">
        <f t="shared" si="374"/>
        <v>0</v>
      </c>
      <c r="AT529" s="388">
        <f t="shared" si="378"/>
        <v>0</v>
      </c>
      <c r="AU529" s="388">
        <f t="shared" si="378"/>
        <v>0</v>
      </c>
      <c r="AV529" s="388">
        <v>0</v>
      </c>
      <c r="AW529" s="388">
        <v>0</v>
      </c>
      <c r="AX529" s="388">
        <v>0</v>
      </c>
      <c r="AY529" s="388">
        <v>0</v>
      </c>
      <c r="AZ529" s="388">
        <f t="shared" si="375"/>
        <v>0</v>
      </c>
      <c r="BA529" s="388">
        <f t="shared" si="375"/>
        <v>0</v>
      </c>
    </row>
    <row r="530" spans="1:53" ht="24.75" hidden="1">
      <c r="A530" s="255"/>
      <c r="B530" s="73" t="str">
        <f t="shared" si="365"/>
        <v>1365000530053179</v>
      </c>
      <c r="C530" s="424">
        <v>2023</v>
      </c>
      <c r="D530" s="385">
        <v>20</v>
      </c>
      <c r="E530" s="37">
        <v>1</v>
      </c>
      <c r="F530" s="37">
        <v>3</v>
      </c>
      <c r="G530" s="37">
        <v>6</v>
      </c>
      <c r="H530" s="37">
        <v>5000</v>
      </c>
      <c r="I530" s="37">
        <v>5300</v>
      </c>
      <c r="J530" s="37">
        <v>531</v>
      </c>
      <c r="K530" s="407">
        <v>79</v>
      </c>
      <c r="L530" s="407"/>
      <c r="M530" s="387" t="s">
        <v>425</v>
      </c>
      <c r="N530" s="388">
        <f>IFERROR(VLOOKUP($B530,[5]OAX!$B$51:$S$1085,13,0),0)</f>
        <v>0</v>
      </c>
      <c r="O530" s="388">
        <f>IFERROR(VLOOKUP($B530,[5]OAX!$B$51:$S$1085,14,0),0)</f>
        <v>0</v>
      </c>
      <c r="P530" s="388">
        <f t="shared" si="379"/>
        <v>0</v>
      </c>
      <c r="Q530" s="389" t="s">
        <v>59</v>
      </c>
      <c r="R530" s="390">
        <f>IFERROR(VLOOKUP($B530,[5]OAX!$B$51:$S$1085,17,0),0)</f>
        <v>0</v>
      </c>
      <c r="S530" s="390">
        <f>IFERROR(VLOOKUP($B530,[5]OAX!$B$51:$S$1085,18,0),0)</f>
        <v>0</v>
      </c>
      <c r="T530" s="388">
        <v>0</v>
      </c>
      <c r="U530" s="388">
        <v>0</v>
      </c>
      <c r="V530" s="388">
        <v>0</v>
      </c>
      <c r="W530" s="388">
        <v>0</v>
      </c>
      <c r="X530" s="388">
        <v>0</v>
      </c>
      <c r="Y530" s="388">
        <v>0</v>
      </c>
      <c r="Z530" s="388">
        <v>0</v>
      </c>
      <c r="AA530" s="388">
        <v>0</v>
      </c>
      <c r="AB530" s="388">
        <f t="shared" si="376"/>
        <v>0</v>
      </c>
      <c r="AC530" s="388">
        <f t="shared" si="376"/>
        <v>0</v>
      </c>
      <c r="AD530" s="388">
        <f t="shared" si="369"/>
        <v>0</v>
      </c>
      <c r="AE530" s="388">
        <v>0</v>
      </c>
      <c r="AF530" s="388">
        <v>0</v>
      </c>
      <c r="AG530" s="388">
        <f t="shared" si="370"/>
        <v>0</v>
      </c>
      <c r="AH530" s="388">
        <v>0</v>
      </c>
      <c r="AI530" s="388">
        <v>0</v>
      </c>
      <c r="AJ530" s="388">
        <f t="shared" si="371"/>
        <v>0</v>
      </c>
      <c r="AK530" s="388">
        <v>0</v>
      </c>
      <c r="AL530" s="388">
        <v>0</v>
      </c>
      <c r="AM530" s="388">
        <f t="shared" si="372"/>
        <v>0</v>
      </c>
      <c r="AN530" s="388">
        <v>0</v>
      </c>
      <c r="AO530" s="388">
        <v>0</v>
      </c>
      <c r="AP530" s="388">
        <f t="shared" si="373"/>
        <v>0</v>
      </c>
      <c r="AQ530" s="388">
        <f t="shared" si="377"/>
        <v>0</v>
      </c>
      <c r="AR530" s="388">
        <f t="shared" si="377"/>
        <v>0</v>
      </c>
      <c r="AS530" s="388">
        <f t="shared" si="374"/>
        <v>0</v>
      </c>
      <c r="AT530" s="388">
        <f t="shared" si="378"/>
        <v>0</v>
      </c>
      <c r="AU530" s="388">
        <f t="shared" si="378"/>
        <v>0</v>
      </c>
      <c r="AV530" s="388">
        <v>0</v>
      </c>
      <c r="AW530" s="388">
        <v>0</v>
      </c>
      <c r="AX530" s="388">
        <v>0</v>
      </c>
      <c r="AY530" s="388">
        <v>0</v>
      </c>
      <c r="AZ530" s="388">
        <f t="shared" si="375"/>
        <v>0</v>
      </c>
      <c r="BA530" s="388">
        <f t="shared" si="375"/>
        <v>0</v>
      </c>
    </row>
    <row r="531" spans="1:53" ht="24.75" hidden="1">
      <c r="A531" s="255"/>
      <c r="B531" s="73" t="str">
        <f t="shared" si="365"/>
        <v>1365000530053180</v>
      </c>
      <c r="C531" s="424">
        <v>2023</v>
      </c>
      <c r="D531" s="385">
        <v>20</v>
      </c>
      <c r="E531" s="37">
        <v>1</v>
      </c>
      <c r="F531" s="37">
        <v>3</v>
      </c>
      <c r="G531" s="37">
        <v>6</v>
      </c>
      <c r="H531" s="37">
        <v>5000</v>
      </c>
      <c r="I531" s="37">
        <v>5300</v>
      </c>
      <c r="J531" s="37">
        <v>531</v>
      </c>
      <c r="K531" s="407">
        <v>80</v>
      </c>
      <c r="L531" s="407"/>
      <c r="M531" s="387" t="s">
        <v>426</v>
      </c>
      <c r="N531" s="388">
        <f>IFERROR(VLOOKUP($B531,[5]OAX!$B$51:$S$1085,13,0),0)</f>
        <v>0</v>
      </c>
      <c r="O531" s="388">
        <f>IFERROR(VLOOKUP($B531,[5]OAX!$B$51:$S$1085,14,0),0)</f>
        <v>0</v>
      </c>
      <c r="P531" s="388">
        <f t="shared" si="379"/>
        <v>0</v>
      </c>
      <c r="Q531" s="389" t="s">
        <v>59</v>
      </c>
      <c r="R531" s="390">
        <f>IFERROR(VLOOKUP($B531,[5]OAX!$B$51:$S$1085,17,0),0)</f>
        <v>0</v>
      </c>
      <c r="S531" s="390">
        <f>IFERROR(VLOOKUP($B531,[5]OAX!$B$51:$S$1085,18,0),0)</f>
        <v>0</v>
      </c>
      <c r="T531" s="388">
        <v>0</v>
      </c>
      <c r="U531" s="388">
        <v>0</v>
      </c>
      <c r="V531" s="388">
        <v>0</v>
      </c>
      <c r="W531" s="388">
        <v>0</v>
      </c>
      <c r="X531" s="388">
        <v>0</v>
      </c>
      <c r="Y531" s="388">
        <v>0</v>
      </c>
      <c r="Z531" s="388">
        <v>0</v>
      </c>
      <c r="AA531" s="388">
        <v>0</v>
      </c>
      <c r="AB531" s="388">
        <f t="shared" si="376"/>
        <v>0</v>
      </c>
      <c r="AC531" s="388">
        <f t="shared" si="376"/>
        <v>0</v>
      </c>
      <c r="AD531" s="388">
        <f t="shared" si="369"/>
        <v>0</v>
      </c>
      <c r="AE531" s="388">
        <v>0</v>
      </c>
      <c r="AF531" s="388">
        <v>0</v>
      </c>
      <c r="AG531" s="388">
        <f t="shared" si="370"/>
        <v>0</v>
      </c>
      <c r="AH531" s="388">
        <v>0</v>
      </c>
      <c r="AI531" s="388">
        <v>0</v>
      </c>
      <c r="AJ531" s="388">
        <f t="shared" si="371"/>
        <v>0</v>
      </c>
      <c r="AK531" s="388">
        <v>0</v>
      </c>
      <c r="AL531" s="388">
        <v>0</v>
      </c>
      <c r="AM531" s="388">
        <f t="shared" si="372"/>
        <v>0</v>
      </c>
      <c r="AN531" s="388">
        <v>0</v>
      </c>
      <c r="AO531" s="388">
        <v>0</v>
      </c>
      <c r="AP531" s="388">
        <f t="shared" si="373"/>
        <v>0</v>
      </c>
      <c r="AQ531" s="388">
        <f t="shared" si="377"/>
        <v>0</v>
      </c>
      <c r="AR531" s="388">
        <f t="shared" si="377"/>
        <v>0</v>
      </c>
      <c r="AS531" s="388">
        <f t="shared" si="374"/>
        <v>0</v>
      </c>
      <c r="AT531" s="388">
        <f t="shared" si="378"/>
        <v>0</v>
      </c>
      <c r="AU531" s="388">
        <f t="shared" si="378"/>
        <v>0</v>
      </c>
      <c r="AV531" s="388">
        <v>0</v>
      </c>
      <c r="AW531" s="388">
        <v>0</v>
      </c>
      <c r="AX531" s="388">
        <v>0</v>
      </c>
      <c r="AY531" s="388">
        <v>0</v>
      </c>
      <c r="AZ531" s="388">
        <f t="shared" si="375"/>
        <v>0</v>
      </c>
      <c r="BA531" s="388">
        <f t="shared" si="375"/>
        <v>0</v>
      </c>
    </row>
    <row r="532" spans="1:53" ht="24.75" hidden="1">
      <c r="A532" s="255"/>
      <c r="B532" s="73" t="str">
        <f t="shared" si="365"/>
        <v>1365000530053181</v>
      </c>
      <c r="C532" s="424">
        <v>2023</v>
      </c>
      <c r="D532" s="385">
        <v>20</v>
      </c>
      <c r="E532" s="37">
        <v>1</v>
      </c>
      <c r="F532" s="37">
        <v>3</v>
      </c>
      <c r="G532" s="37">
        <v>6</v>
      </c>
      <c r="H532" s="37">
        <v>5000</v>
      </c>
      <c r="I532" s="37">
        <v>5300</v>
      </c>
      <c r="J532" s="37">
        <v>531</v>
      </c>
      <c r="K532" s="407">
        <v>81</v>
      </c>
      <c r="L532" s="407"/>
      <c r="M532" s="387" t="s">
        <v>427</v>
      </c>
      <c r="N532" s="388">
        <f>IFERROR(VLOOKUP($B532,[5]OAX!$B$51:$S$1085,13,0),0)</f>
        <v>0</v>
      </c>
      <c r="O532" s="388">
        <f>IFERROR(VLOOKUP($B532,[5]OAX!$B$51:$S$1085,14,0),0)</f>
        <v>0</v>
      </c>
      <c r="P532" s="388">
        <f t="shared" si="379"/>
        <v>0</v>
      </c>
      <c r="Q532" s="389" t="s">
        <v>59</v>
      </c>
      <c r="R532" s="390">
        <f>IFERROR(VLOOKUP($B532,[5]OAX!$B$51:$S$1085,17,0),0)</f>
        <v>0</v>
      </c>
      <c r="S532" s="390">
        <f>IFERROR(VLOOKUP($B532,[5]OAX!$B$51:$S$1085,18,0),0)</f>
        <v>0</v>
      </c>
      <c r="T532" s="388">
        <v>0</v>
      </c>
      <c r="U532" s="388">
        <v>0</v>
      </c>
      <c r="V532" s="388">
        <v>0</v>
      </c>
      <c r="W532" s="388">
        <v>0</v>
      </c>
      <c r="X532" s="388">
        <v>0</v>
      </c>
      <c r="Y532" s="388">
        <v>0</v>
      </c>
      <c r="Z532" s="388">
        <v>0</v>
      </c>
      <c r="AA532" s="388">
        <v>0</v>
      </c>
      <c r="AB532" s="388">
        <f t="shared" si="376"/>
        <v>0</v>
      </c>
      <c r="AC532" s="388">
        <f t="shared" si="376"/>
        <v>0</v>
      </c>
      <c r="AD532" s="388">
        <f t="shared" si="369"/>
        <v>0</v>
      </c>
      <c r="AE532" s="388">
        <v>0</v>
      </c>
      <c r="AF532" s="388">
        <v>0</v>
      </c>
      <c r="AG532" s="388">
        <f t="shared" si="370"/>
        <v>0</v>
      </c>
      <c r="AH532" s="388">
        <v>0</v>
      </c>
      <c r="AI532" s="388">
        <v>0</v>
      </c>
      <c r="AJ532" s="388">
        <f t="shared" si="371"/>
        <v>0</v>
      </c>
      <c r="AK532" s="388">
        <v>0</v>
      </c>
      <c r="AL532" s="388">
        <v>0</v>
      </c>
      <c r="AM532" s="388">
        <f t="shared" si="372"/>
        <v>0</v>
      </c>
      <c r="AN532" s="388">
        <v>0</v>
      </c>
      <c r="AO532" s="388">
        <v>0</v>
      </c>
      <c r="AP532" s="388">
        <f t="shared" si="373"/>
        <v>0</v>
      </c>
      <c r="AQ532" s="388">
        <f t="shared" si="377"/>
        <v>0</v>
      </c>
      <c r="AR532" s="388">
        <f t="shared" si="377"/>
        <v>0</v>
      </c>
      <c r="AS532" s="388">
        <f t="shared" si="374"/>
        <v>0</v>
      </c>
      <c r="AT532" s="388">
        <f t="shared" si="378"/>
        <v>0</v>
      </c>
      <c r="AU532" s="388">
        <f t="shared" si="378"/>
        <v>0</v>
      </c>
      <c r="AV532" s="388">
        <v>0</v>
      </c>
      <c r="AW532" s="388">
        <v>0</v>
      </c>
      <c r="AX532" s="388">
        <v>0</v>
      </c>
      <c r="AY532" s="388">
        <v>0</v>
      </c>
      <c r="AZ532" s="388">
        <f t="shared" si="375"/>
        <v>0</v>
      </c>
      <c r="BA532" s="388">
        <f t="shared" si="375"/>
        <v>0</v>
      </c>
    </row>
    <row r="533" spans="1:53" ht="24.75" hidden="1">
      <c r="A533" s="255"/>
      <c r="B533" s="73" t="str">
        <f t="shared" si="365"/>
        <v>1365000530053182</v>
      </c>
      <c r="C533" s="424">
        <v>2023</v>
      </c>
      <c r="D533" s="385">
        <v>20</v>
      </c>
      <c r="E533" s="37">
        <v>1</v>
      </c>
      <c r="F533" s="37">
        <v>3</v>
      </c>
      <c r="G533" s="37">
        <v>6</v>
      </c>
      <c r="H533" s="37">
        <v>5000</v>
      </c>
      <c r="I533" s="37">
        <v>5300</v>
      </c>
      <c r="J533" s="37">
        <v>531</v>
      </c>
      <c r="K533" s="407">
        <v>82</v>
      </c>
      <c r="L533" s="407"/>
      <c r="M533" s="387" t="s">
        <v>428</v>
      </c>
      <c r="N533" s="388">
        <f>IFERROR(VLOOKUP($B533,[5]OAX!$B$51:$S$1085,13,0),0)</f>
        <v>0</v>
      </c>
      <c r="O533" s="388">
        <f>IFERROR(VLOOKUP($B533,[5]OAX!$B$51:$S$1085,14,0),0)</f>
        <v>0</v>
      </c>
      <c r="P533" s="388">
        <f t="shared" si="379"/>
        <v>0</v>
      </c>
      <c r="Q533" s="389" t="s">
        <v>59</v>
      </c>
      <c r="R533" s="390">
        <f>IFERROR(VLOOKUP($B533,[5]OAX!$B$51:$S$1085,17,0),0)</f>
        <v>0</v>
      </c>
      <c r="S533" s="390">
        <f>IFERROR(VLOOKUP($B533,[5]OAX!$B$51:$S$1085,18,0),0)</f>
        <v>0</v>
      </c>
      <c r="T533" s="388">
        <v>0</v>
      </c>
      <c r="U533" s="388">
        <v>0</v>
      </c>
      <c r="V533" s="388">
        <v>0</v>
      </c>
      <c r="W533" s="388">
        <v>0</v>
      </c>
      <c r="X533" s="388">
        <v>0</v>
      </c>
      <c r="Y533" s="388">
        <v>0</v>
      </c>
      <c r="Z533" s="388">
        <v>0</v>
      </c>
      <c r="AA533" s="388">
        <v>0</v>
      </c>
      <c r="AB533" s="388">
        <f t="shared" si="376"/>
        <v>0</v>
      </c>
      <c r="AC533" s="388">
        <f t="shared" si="376"/>
        <v>0</v>
      </c>
      <c r="AD533" s="388">
        <f t="shared" si="369"/>
        <v>0</v>
      </c>
      <c r="AE533" s="388">
        <v>0</v>
      </c>
      <c r="AF533" s="388">
        <v>0</v>
      </c>
      <c r="AG533" s="388">
        <f t="shared" si="370"/>
        <v>0</v>
      </c>
      <c r="AH533" s="388">
        <v>0</v>
      </c>
      <c r="AI533" s="388">
        <v>0</v>
      </c>
      <c r="AJ533" s="388">
        <f t="shared" si="371"/>
        <v>0</v>
      </c>
      <c r="AK533" s="388">
        <v>0</v>
      </c>
      <c r="AL533" s="388">
        <v>0</v>
      </c>
      <c r="AM533" s="388">
        <f t="shared" si="372"/>
        <v>0</v>
      </c>
      <c r="AN533" s="388">
        <v>0</v>
      </c>
      <c r="AO533" s="388">
        <v>0</v>
      </c>
      <c r="AP533" s="388">
        <f t="shared" si="373"/>
        <v>0</v>
      </c>
      <c r="AQ533" s="388">
        <f t="shared" si="377"/>
        <v>0</v>
      </c>
      <c r="AR533" s="388">
        <f t="shared" si="377"/>
        <v>0</v>
      </c>
      <c r="AS533" s="388">
        <f t="shared" si="374"/>
        <v>0</v>
      </c>
      <c r="AT533" s="388">
        <f t="shared" si="378"/>
        <v>0</v>
      </c>
      <c r="AU533" s="388">
        <f t="shared" si="378"/>
        <v>0</v>
      </c>
      <c r="AV533" s="388">
        <v>0</v>
      </c>
      <c r="AW533" s="388">
        <v>0</v>
      </c>
      <c r="AX533" s="388">
        <v>0</v>
      </c>
      <c r="AY533" s="388">
        <v>0</v>
      </c>
      <c r="AZ533" s="388">
        <f t="shared" si="375"/>
        <v>0</v>
      </c>
      <c r="BA533" s="388">
        <f t="shared" si="375"/>
        <v>0</v>
      </c>
    </row>
    <row r="534" spans="1:53" ht="24.75" hidden="1">
      <c r="A534" s="255"/>
      <c r="B534" s="73" t="str">
        <f t="shared" si="365"/>
        <v>1365000530053183</v>
      </c>
      <c r="C534" s="424">
        <v>2023</v>
      </c>
      <c r="D534" s="385">
        <v>20</v>
      </c>
      <c r="E534" s="37">
        <v>1</v>
      </c>
      <c r="F534" s="37">
        <v>3</v>
      </c>
      <c r="G534" s="37">
        <v>6</v>
      </c>
      <c r="H534" s="37">
        <v>5000</v>
      </c>
      <c r="I534" s="37">
        <v>5300</v>
      </c>
      <c r="J534" s="37">
        <v>531</v>
      </c>
      <c r="K534" s="407">
        <v>83</v>
      </c>
      <c r="L534" s="407"/>
      <c r="M534" s="387" t="s">
        <v>429</v>
      </c>
      <c r="N534" s="388">
        <f>IFERROR(VLOOKUP($B534,[5]OAX!$B$51:$S$1085,13,0),0)</f>
        <v>0</v>
      </c>
      <c r="O534" s="388">
        <f>IFERROR(VLOOKUP($B534,[5]OAX!$B$51:$S$1085,14,0),0)</f>
        <v>0</v>
      </c>
      <c r="P534" s="388">
        <f t="shared" si="379"/>
        <v>0</v>
      </c>
      <c r="Q534" s="389" t="s">
        <v>59</v>
      </c>
      <c r="R534" s="390">
        <f>IFERROR(VLOOKUP($B534,[5]OAX!$B$51:$S$1085,17,0),0)</f>
        <v>0</v>
      </c>
      <c r="S534" s="390">
        <f>IFERROR(VLOOKUP($B534,[5]OAX!$B$51:$S$1085,18,0),0)</f>
        <v>0</v>
      </c>
      <c r="T534" s="388">
        <v>0</v>
      </c>
      <c r="U534" s="388">
        <v>0</v>
      </c>
      <c r="V534" s="388">
        <v>0</v>
      </c>
      <c r="W534" s="388">
        <v>0</v>
      </c>
      <c r="X534" s="388">
        <v>0</v>
      </c>
      <c r="Y534" s="388">
        <v>0</v>
      </c>
      <c r="Z534" s="388">
        <v>0</v>
      </c>
      <c r="AA534" s="388">
        <v>0</v>
      </c>
      <c r="AB534" s="388">
        <f t="shared" si="376"/>
        <v>0</v>
      </c>
      <c r="AC534" s="388">
        <f t="shared" si="376"/>
        <v>0</v>
      </c>
      <c r="AD534" s="388">
        <f t="shared" si="369"/>
        <v>0</v>
      </c>
      <c r="AE534" s="388">
        <v>0</v>
      </c>
      <c r="AF534" s="388">
        <v>0</v>
      </c>
      <c r="AG534" s="388">
        <f t="shared" si="370"/>
        <v>0</v>
      </c>
      <c r="AH534" s="388">
        <v>0</v>
      </c>
      <c r="AI534" s="388">
        <v>0</v>
      </c>
      <c r="AJ534" s="388">
        <f t="shared" si="371"/>
        <v>0</v>
      </c>
      <c r="AK534" s="388">
        <v>0</v>
      </c>
      <c r="AL534" s="388">
        <v>0</v>
      </c>
      <c r="AM534" s="388">
        <f t="shared" si="372"/>
        <v>0</v>
      </c>
      <c r="AN534" s="388">
        <v>0</v>
      </c>
      <c r="AO534" s="388">
        <v>0</v>
      </c>
      <c r="AP534" s="388">
        <f t="shared" si="373"/>
        <v>0</v>
      </c>
      <c r="AQ534" s="388">
        <f t="shared" si="377"/>
        <v>0</v>
      </c>
      <c r="AR534" s="388">
        <f t="shared" si="377"/>
        <v>0</v>
      </c>
      <c r="AS534" s="388">
        <f t="shared" si="374"/>
        <v>0</v>
      </c>
      <c r="AT534" s="388">
        <f t="shared" si="378"/>
        <v>0</v>
      </c>
      <c r="AU534" s="388">
        <f t="shared" si="378"/>
        <v>0</v>
      </c>
      <c r="AV534" s="388">
        <v>0</v>
      </c>
      <c r="AW534" s="388">
        <v>0</v>
      </c>
      <c r="AX534" s="388">
        <v>0</v>
      </c>
      <c r="AY534" s="388">
        <v>0</v>
      </c>
      <c r="AZ534" s="388">
        <f t="shared" si="375"/>
        <v>0</v>
      </c>
      <c r="BA534" s="388">
        <f t="shared" si="375"/>
        <v>0</v>
      </c>
    </row>
    <row r="535" spans="1:53" ht="24.75" hidden="1">
      <c r="A535" s="255"/>
      <c r="B535" s="73" t="str">
        <f t="shared" ref="B535:B598" si="380">+CONCATENATE(E535,F535,G535,H535,I535,J535,K535,L535)</f>
        <v>1365000530053184</v>
      </c>
      <c r="C535" s="424">
        <v>2023</v>
      </c>
      <c r="D535" s="385">
        <v>20</v>
      </c>
      <c r="E535" s="37">
        <v>1</v>
      </c>
      <c r="F535" s="37">
        <v>3</v>
      </c>
      <c r="G535" s="37">
        <v>6</v>
      </c>
      <c r="H535" s="37">
        <v>5000</v>
      </c>
      <c r="I535" s="37">
        <v>5300</v>
      </c>
      <c r="J535" s="37">
        <v>531</v>
      </c>
      <c r="K535" s="407">
        <v>84</v>
      </c>
      <c r="L535" s="407"/>
      <c r="M535" s="387" t="s">
        <v>430</v>
      </c>
      <c r="N535" s="388">
        <f>IFERROR(VLOOKUP($B535,[5]OAX!$B$51:$S$1085,13,0),0)</f>
        <v>0</v>
      </c>
      <c r="O535" s="388">
        <f>IFERROR(VLOOKUP($B535,[5]OAX!$B$51:$S$1085,14,0),0)</f>
        <v>0</v>
      </c>
      <c r="P535" s="388">
        <f t="shared" si="379"/>
        <v>0</v>
      </c>
      <c r="Q535" s="389" t="s">
        <v>59</v>
      </c>
      <c r="R535" s="390">
        <f>IFERROR(VLOOKUP($B535,[5]OAX!$B$51:$S$1085,17,0),0)</f>
        <v>0</v>
      </c>
      <c r="S535" s="390">
        <f>IFERROR(VLOOKUP($B535,[5]OAX!$B$51:$S$1085,18,0),0)</f>
        <v>0</v>
      </c>
      <c r="T535" s="388">
        <v>0</v>
      </c>
      <c r="U535" s="388">
        <v>0</v>
      </c>
      <c r="V535" s="388">
        <v>0</v>
      </c>
      <c r="W535" s="388">
        <v>0</v>
      </c>
      <c r="X535" s="388">
        <v>0</v>
      </c>
      <c r="Y535" s="388">
        <v>0</v>
      </c>
      <c r="Z535" s="388">
        <v>0</v>
      </c>
      <c r="AA535" s="388">
        <v>0</v>
      </c>
      <c r="AB535" s="388">
        <f t="shared" si="376"/>
        <v>0</v>
      </c>
      <c r="AC535" s="388">
        <f t="shared" si="376"/>
        <v>0</v>
      </c>
      <c r="AD535" s="388">
        <f t="shared" si="369"/>
        <v>0</v>
      </c>
      <c r="AE535" s="388">
        <v>0</v>
      </c>
      <c r="AF535" s="388">
        <v>0</v>
      </c>
      <c r="AG535" s="388">
        <f t="shared" si="370"/>
        <v>0</v>
      </c>
      <c r="AH535" s="388">
        <v>0</v>
      </c>
      <c r="AI535" s="388">
        <v>0</v>
      </c>
      <c r="AJ535" s="388">
        <f t="shared" si="371"/>
        <v>0</v>
      </c>
      <c r="AK535" s="388">
        <v>0</v>
      </c>
      <c r="AL535" s="388">
        <v>0</v>
      </c>
      <c r="AM535" s="388">
        <f t="shared" si="372"/>
        <v>0</v>
      </c>
      <c r="AN535" s="388">
        <v>0</v>
      </c>
      <c r="AO535" s="388">
        <v>0</v>
      </c>
      <c r="AP535" s="388">
        <f t="shared" si="373"/>
        <v>0</v>
      </c>
      <c r="AQ535" s="388">
        <f t="shared" si="377"/>
        <v>0</v>
      </c>
      <c r="AR535" s="388">
        <f t="shared" si="377"/>
        <v>0</v>
      </c>
      <c r="AS535" s="388">
        <f t="shared" si="374"/>
        <v>0</v>
      </c>
      <c r="AT535" s="388">
        <f t="shared" si="378"/>
        <v>0</v>
      </c>
      <c r="AU535" s="388">
        <f t="shared" si="378"/>
        <v>0</v>
      </c>
      <c r="AV535" s="388">
        <v>0</v>
      </c>
      <c r="AW535" s="388">
        <v>0</v>
      </c>
      <c r="AX535" s="388">
        <v>0</v>
      </c>
      <c r="AY535" s="388">
        <v>0</v>
      </c>
      <c r="AZ535" s="388">
        <f t="shared" si="375"/>
        <v>0</v>
      </c>
      <c r="BA535" s="388">
        <f t="shared" si="375"/>
        <v>0</v>
      </c>
    </row>
    <row r="536" spans="1:53" ht="24.75" hidden="1">
      <c r="A536" s="255"/>
      <c r="B536" s="73" t="str">
        <f t="shared" si="380"/>
        <v>1365000530053185</v>
      </c>
      <c r="C536" s="424">
        <v>2023</v>
      </c>
      <c r="D536" s="385">
        <v>20</v>
      </c>
      <c r="E536" s="37">
        <v>1</v>
      </c>
      <c r="F536" s="37">
        <v>3</v>
      </c>
      <c r="G536" s="37">
        <v>6</v>
      </c>
      <c r="H536" s="37">
        <v>5000</v>
      </c>
      <c r="I536" s="37">
        <v>5300</v>
      </c>
      <c r="J536" s="37">
        <v>531</v>
      </c>
      <c r="K536" s="407">
        <v>85</v>
      </c>
      <c r="L536" s="407"/>
      <c r="M536" s="387" t="s">
        <v>431</v>
      </c>
      <c r="N536" s="388">
        <f>IFERROR(VLOOKUP($B536,[5]OAX!$B$51:$S$1085,13,0),0)</f>
        <v>0</v>
      </c>
      <c r="O536" s="388">
        <f>IFERROR(VLOOKUP($B536,[5]OAX!$B$51:$S$1085,14,0),0)</f>
        <v>0</v>
      </c>
      <c r="P536" s="388">
        <f t="shared" si="379"/>
        <v>0</v>
      </c>
      <c r="Q536" s="389" t="s">
        <v>162</v>
      </c>
      <c r="R536" s="390">
        <f>IFERROR(VLOOKUP($B536,[5]OAX!$B$51:$S$1085,17,0),0)</f>
        <v>0</v>
      </c>
      <c r="S536" s="390">
        <f>IFERROR(VLOOKUP($B536,[5]OAX!$B$51:$S$1085,18,0),0)</f>
        <v>0</v>
      </c>
      <c r="T536" s="388">
        <v>0</v>
      </c>
      <c r="U536" s="388">
        <v>0</v>
      </c>
      <c r="V536" s="388">
        <v>0</v>
      </c>
      <c r="W536" s="388">
        <v>0</v>
      </c>
      <c r="X536" s="388">
        <v>0</v>
      </c>
      <c r="Y536" s="388">
        <v>0</v>
      </c>
      <c r="Z536" s="388">
        <v>0</v>
      </c>
      <c r="AA536" s="388">
        <v>0</v>
      </c>
      <c r="AB536" s="388">
        <f t="shared" si="376"/>
        <v>0</v>
      </c>
      <c r="AC536" s="388">
        <f t="shared" si="376"/>
        <v>0</v>
      </c>
      <c r="AD536" s="388">
        <f t="shared" si="369"/>
        <v>0</v>
      </c>
      <c r="AE536" s="388">
        <v>0</v>
      </c>
      <c r="AF536" s="388">
        <v>0</v>
      </c>
      <c r="AG536" s="388">
        <f t="shared" si="370"/>
        <v>0</v>
      </c>
      <c r="AH536" s="388">
        <v>0</v>
      </c>
      <c r="AI536" s="388">
        <v>0</v>
      </c>
      <c r="AJ536" s="388">
        <f t="shared" si="371"/>
        <v>0</v>
      </c>
      <c r="AK536" s="388">
        <v>0</v>
      </c>
      <c r="AL536" s="388">
        <v>0</v>
      </c>
      <c r="AM536" s="388">
        <f t="shared" si="372"/>
        <v>0</v>
      </c>
      <c r="AN536" s="388">
        <v>0</v>
      </c>
      <c r="AO536" s="388">
        <v>0</v>
      </c>
      <c r="AP536" s="388">
        <f t="shared" si="373"/>
        <v>0</v>
      </c>
      <c r="AQ536" s="388">
        <f t="shared" si="377"/>
        <v>0</v>
      </c>
      <c r="AR536" s="388">
        <f t="shared" si="377"/>
        <v>0</v>
      </c>
      <c r="AS536" s="388">
        <f t="shared" si="374"/>
        <v>0</v>
      </c>
      <c r="AT536" s="388">
        <f t="shared" si="378"/>
        <v>0</v>
      </c>
      <c r="AU536" s="388">
        <f t="shared" si="378"/>
        <v>0</v>
      </c>
      <c r="AV536" s="388">
        <v>0</v>
      </c>
      <c r="AW536" s="388">
        <v>0</v>
      </c>
      <c r="AX536" s="388">
        <v>0</v>
      </c>
      <c r="AY536" s="388">
        <v>0</v>
      </c>
      <c r="AZ536" s="388">
        <f t="shared" si="375"/>
        <v>0</v>
      </c>
      <c r="BA536" s="388">
        <f t="shared" si="375"/>
        <v>0</v>
      </c>
    </row>
    <row r="537" spans="1:53" ht="24.75" hidden="1">
      <c r="A537" s="255"/>
      <c r="B537" s="73" t="str">
        <f t="shared" si="380"/>
        <v>1365000530053186</v>
      </c>
      <c r="C537" s="424">
        <v>2023</v>
      </c>
      <c r="D537" s="385">
        <v>20</v>
      </c>
      <c r="E537" s="37">
        <v>1</v>
      </c>
      <c r="F537" s="37">
        <v>3</v>
      </c>
      <c r="G537" s="37">
        <v>6</v>
      </c>
      <c r="H537" s="37">
        <v>5000</v>
      </c>
      <c r="I537" s="37">
        <v>5300</v>
      </c>
      <c r="J537" s="37">
        <v>531</v>
      </c>
      <c r="K537" s="407">
        <v>86</v>
      </c>
      <c r="L537" s="407"/>
      <c r="M537" s="387" t="s">
        <v>432</v>
      </c>
      <c r="N537" s="388">
        <f>IFERROR(VLOOKUP($B537,[5]OAX!$B$51:$S$1085,13,0),0)</f>
        <v>0</v>
      </c>
      <c r="O537" s="388">
        <f>IFERROR(VLOOKUP($B537,[5]OAX!$B$51:$S$1085,14,0),0)</f>
        <v>0</v>
      </c>
      <c r="P537" s="388">
        <f t="shared" si="379"/>
        <v>0</v>
      </c>
      <c r="Q537" s="389" t="s">
        <v>162</v>
      </c>
      <c r="R537" s="390">
        <f>IFERROR(VLOOKUP($B537,[5]OAX!$B$51:$S$1085,17,0),0)</f>
        <v>0</v>
      </c>
      <c r="S537" s="390">
        <f>IFERROR(VLOOKUP($B537,[5]OAX!$B$51:$S$1085,18,0),0)</f>
        <v>0</v>
      </c>
      <c r="T537" s="388">
        <v>0</v>
      </c>
      <c r="U537" s="388">
        <v>0</v>
      </c>
      <c r="V537" s="388">
        <v>0</v>
      </c>
      <c r="W537" s="388">
        <v>0</v>
      </c>
      <c r="X537" s="388">
        <v>0</v>
      </c>
      <c r="Y537" s="388">
        <v>0</v>
      </c>
      <c r="Z537" s="388">
        <v>0</v>
      </c>
      <c r="AA537" s="388">
        <v>0</v>
      </c>
      <c r="AB537" s="388">
        <f t="shared" si="376"/>
        <v>0</v>
      </c>
      <c r="AC537" s="388">
        <f t="shared" si="376"/>
        <v>0</v>
      </c>
      <c r="AD537" s="388">
        <f t="shared" si="369"/>
        <v>0</v>
      </c>
      <c r="AE537" s="388">
        <v>0</v>
      </c>
      <c r="AF537" s="388">
        <v>0</v>
      </c>
      <c r="AG537" s="388">
        <f t="shared" si="370"/>
        <v>0</v>
      </c>
      <c r="AH537" s="388">
        <v>0</v>
      </c>
      <c r="AI537" s="388">
        <v>0</v>
      </c>
      <c r="AJ537" s="388">
        <f t="shared" si="371"/>
        <v>0</v>
      </c>
      <c r="AK537" s="388">
        <v>0</v>
      </c>
      <c r="AL537" s="388">
        <v>0</v>
      </c>
      <c r="AM537" s="388">
        <f t="shared" si="372"/>
        <v>0</v>
      </c>
      <c r="AN537" s="388">
        <v>0</v>
      </c>
      <c r="AO537" s="388">
        <v>0</v>
      </c>
      <c r="AP537" s="388">
        <f t="shared" si="373"/>
        <v>0</v>
      </c>
      <c r="AQ537" s="388">
        <f t="shared" si="377"/>
        <v>0</v>
      </c>
      <c r="AR537" s="388">
        <f t="shared" si="377"/>
        <v>0</v>
      </c>
      <c r="AS537" s="388">
        <f t="shared" si="374"/>
        <v>0</v>
      </c>
      <c r="AT537" s="388">
        <f t="shared" si="378"/>
        <v>0</v>
      </c>
      <c r="AU537" s="388">
        <f t="shared" si="378"/>
        <v>0</v>
      </c>
      <c r="AV537" s="388">
        <v>0</v>
      </c>
      <c r="AW537" s="388">
        <v>0</v>
      </c>
      <c r="AX537" s="388">
        <v>0</v>
      </c>
      <c r="AY537" s="388">
        <v>0</v>
      </c>
      <c r="AZ537" s="388">
        <f t="shared" si="375"/>
        <v>0</v>
      </c>
      <c r="BA537" s="388">
        <f t="shared" si="375"/>
        <v>0</v>
      </c>
    </row>
    <row r="538" spans="1:53" ht="24.75" hidden="1">
      <c r="A538" s="255"/>
      <c r="B538" s="73" t="str">
        <f t="shared" si="380"/>
        <v>1365000530053187</v>
      </c>
      <c r="C538" s="424">
        <v>2023</v>
      </c>
      <c r="D538" s="385">
        <v>20</v>
      </c>
      <c r="E538" s="37">
        <v>1</v>
      </c>
      <c r="F538" s="37">
        <v>3</v>
      </c>
      <c r="G538" s="37">
        <v>6</v>
      </c>
      <c r="H538" s="37">
        <v>5000</v>
      </c>
      <c r="I538" s="37">
        <v>5300</v>
      </c>
      <c r="J538" s="37">
        <v>531</v>
      </c>
      <c r="K538" s="407">
        <v>87</v>
      </c>
      <c r="L538" s="407"/>
      <c r="M538" s="387" t="s">
        <v>433</v>
      </c>
      <c r="N538" s="388">
        <f>IFERROR(VLOOKUP($B538,[5]OAX!$B$51:$S$1085,13,0),0)</f>
        <v>0</v>
      </c>
      <c r="O538" s="388">
        <f>IFERROR(VLOOKUP($B538,[5]OAX!$B$51:$S$1085,14,0),0)</f>
        <v>0</v>
      </c>
      <c r="P538" s="388">
        <f t="shared" si="379"/>
        <v>0</v>
      </c>
      <c r="Q538" s="389" t="s">
        <v>162</v>
      </c>
      <c r="R538" s="390">
        <f>IFERROR(VLOOKUP($B538,[5]OAX!$B$51:$S$1085,17,0),0)</f>
        <v>0</v>
      </c>
      <c r="S538" s="390">
        <f>IFERROR(VLOOKUP($B538,[5]OAX!$B$51:$S$1085,18,0),0)</f>
        <v>0</v>
      </c>
      <c r="T538" s="388">
        <v>0</v>
      </c>
      <c r="U538" s="388">
        <v>0</v>
      </c>
      <c r="V538" s="388">
        <v>0</v>
      </c>
      <c r="W538" s="388">
        <v>0</v>
      </c>
      <c r="X538" s="388">
        <v>0</v>
      </c>
      <c r="Y538" s="388">
        <v>0</v>
      </c>
      <c r="Z538" s="388">
        <v>0</v>
      </c>
      <c r="AA538" s="388">
        <v>0</v>
      </c>
      <c r="AB538" s="388">
        <f t="shared" si="376"/>
        <v>0</v>
      </c>
      <c r="AC538" s="388">
        <f t="shared" si="376"/>
        <v>0</v>
      </c>
      <c r="AD538" s="388">
        <f t="shared" si="369"/>
        <v>0</v>
      </c>
      <c r="AE538" s="388">
        <v>0</v>
      </c>
      <c r="AF538" s="388">
        <v>0</v>
      </c>
      <c r="AG538" s="388">
        <f t="shared" si="370"/>
        <v>0</v>
      </c>
      <c r="AH538" s="388">
        <v>0</v>
      </c>
      <c r="AI538" s="388">
        <v>0</v>
      </c>
      <c r="AJ538" s="388">
        <f t="shared" si="371"/>
        <v>0</v>
      </c>
      <c r="AK538" s="388">
        <v>0</v>
      </c>
      <c r="AL538" s="388">
        <v>0</v>
      </c>
      <c r="AM538" s="388">
        <f t="shared" si="372"/>
        <v>0</v>
      </c>
      <c r="AN538" s="388">
        <v>0</v>
      </c>
      <c r="AO538" s="388">
        <v>0</v>
      </c>
      <c r="AP538" s="388">
        <f t="shared" si="373"/>
        <v>0</v>
      </c>
      <c r="AQ538" s="388">
        <f t="shared" si="377"/>
        <v>0</v>
      </c>
      <c r="AR538" s="388">
        <f t="shared" si="377"/>
        <v>0</v>
      </c>
      <c r="AS538" s="388">
        <f t="shared" si="374"/>
        <v>0</v>
      </c>
      <c r="AT538" s="388">
        <f t="shared" si="378"/>
        <v>0</v>
      </c>
      <c r="AU538" s="388">
        <f t="shared" si="378"/>
        <v>0</v>
      </c>
      <c r="AV538" s="388">
        <v>0</v>
      </c>
      <c r="AW538" s="388">
        <v>0</v>
      </c>
      <c r="AX538" s="388">
        <v>0</v>
      </c>
      <c r="AY538" s="388">
        <v>0</v>
      </c>
      <c r="AZ538" s="388">
        <f t="shared" si="375"/>
        <v>0</v>
      </c>
      <c r="BA538" s="388">
        <f t="shared" si="375"/>
        <v>0</v>
      </c>
    </row>
    <row r="539" spans="1:53" ht="24.75" hidden="1">
      <c r="A539" s="255"/>
      <c r="B539" s="73" t="str">
        <f t="shared" si="380"/>
        <v>1365000530053188</v>
      </c>
      <c r="C539" s="424">
        <v>2023</v>
      </c>
      <c r="D539" s="385">
        <v>20</v>
      </c>
      <c r="E539" s="37">
        <v>1</v>
      </c>
      <c r="F539" s="37">
        <v>3</v>
      </c>
      <c r="G539" s="37">
        <v>6</v>
      </c>
      <c r="H539" s="37">
        <v>5000</v>
      </c>
      <c r="I539" s="37">
        <v>5300</v>
      </c>
      <c r="J539" s="37">
        <v>531</v>
      </c>
      <c r="K539" s="407">
        <v>88</v>
      </c>
      <c r="L539" s="407"/>
      <c r="M539" s="387" t="s">
        <v>434</v>
      </c>
      <c r="N539" s="388">
        <f>IFERROR(VLOOKUP($B539,[5]OAX!$B$51:$S$1085,13,0),0)</f>
        <v>0</v>
      </c>
      <c r="O539" s="388">
        <f>IFERROR(VLOOKUP($B539,[5]OAX!$B$51:$S$1085,14,0),0)</f>
        <v>0</v>
      </c>
      <c r="P539" s="388">
        <f t="shared" si="379"/>
        <v>0</v>
      </c>
      <c r="Q539" s="389" t="s">
        <v>162</v>
      </c>
      <c r="R539" s="390">
        <f>IFERROR(VLOOKUP($B539,[5]OAX!$B$51:$S$1085,17,0),0)</f>
        <v>0</v>
      </c>
      <c r="S539" s="390">
        <f>IFERROR(VLOOKUP($B539,[5]OAX!$B$51:$S$1085,18,0),0)</f>
        <v>0</v>
      </c>
      <c r="T539" s="388">
        <v>0</v>
      </c>
      <c r="U539" s="388">
        <v>0</v>
      </c>
      <c r="V539" s="388">
        <v>0</v>
      </c>
      <c r="W539" s="388">
        <v>0</v>
      </c>
      <c r="X539" s="388">
        <v>0</v>
      </c>
      <c r="Y539" s="388">
        <v>0</v>
      </c>
      <c r="Z539" s="388">
        <v>0</v>
      </c>
      <c r="AA539" s="388">
        <v>0</v>
      </c>
      <c r="AB539" s="388">
        <f t="shared" si="376"/>
        <v>0</v>
      </c>
      <c r="AC539" s="388">
        <f t="shared" si="376"/>
        <v>0</v>
      </c>
      <c r="AD539" s="388">
        <f t="shared" si="369"/>
        <v>0</v>
      </c>
      <c r="AE539" s="388">
        <v>0</v>
      </c>
      <c r="AF539" s="388">
        <v>0</v>
      </c>
      <c r="AG539" s="388">
        <f t="shared" si="370"/>
        <v>0</v>
      </c>
      <c r="AH539" s="388">
        <v>0</v>
      </c>
      <c r="AI539" s="388">
        <v>0</v>
      </c>
      <c r="AJ539" s="388">
        <f t="shared" si="371"/>
        <v>0</v>
      </c>
      <c r="AK539" s="388">
        <v>0</v>
      </c>
      <c r="AL539" s="388">
        <v>0</v>
      </c>
      <c r="AM539" s="388">
        <f t="shared" si="372"/>
        <v>0</v>
      </c>
      <c r="AN539" s="388">
        <v>0</v>
      </c>
      <c r="AO539" s="388">
        <v>0</v>
      </c>
      <c r="AP539" s="388">
        <f t="shared" si="373"/>
        <v>0</v>
      </c>
      <c r="AQ539" s="388">
        <f t="shared" si="377"/>
        <v>0</v>
      </c>
      <c r="AR539" s="388">
        <f t="shared" si="377"/>
        <v>0</v>
      </c>
      <c r="AS539" s="388">
        <f t="shared" si="374"/>
        <v>0</v>
      </c>
      <c r="AT539" s="388">
        <f t="shared" si="378"/>
        <v>0</v>
      </c>
      <c r="AU539" s="388">
        <f t="shared" si="378"/>
        <v>0</v>
      </c>
      <c r="AV539" s="388">
        <v>0</v>
      </c>
      <c r="AW539" s="388">
        <v>0</v>
      </c>
      <c r="AX539" s="388">
        <v>0</v>
      </c>
      <c r="AY539" s="388">
        <v>0</v>
      </c>
      <c r="AZ539" s="388">
        <f t="shared" si="375"/>
        <v>0</v>
      </c>
      <c r="BA539" s="388">
        <f t="shared" si="375"/>
        <v>0</v>
      </c>
    </row>
    <row r="540" spans="1:53" ht="24.75" hidden="1">
      <c r="A540" s="255"/>
      <c r="B540" s="73" t="str">
        <f t="shared" si="380"/>
        <v>1365000530053189</v>
      </c>
      <c r="C540" s="424">
        <v>2023</v>
      </c>
      <c r="D540" s="385">
        <v>20</v>
      </c>
      <c r="E540" s="37">
        <v>1</v>
      </c>
      <c r="F540" s="37">
        <v>3</v>
      </c>
      <c r="G540" s="37">
        <v>6</v>
      </c>
      <c r="H540" s="37">
        <v>5000</v>
      </c>
      <c r="I540" s="37">
        <v>5300</v>
      </c>
      <c r="J540" s="37">
        <v>531</v>
      </c>
      <c r="K540" s="407">
        <v>89</v>
      </c>
      <c r="L540" s="407"/>
      <c r="M540" s="387" t="s">
        <v>435</v>
      </c>
      <c r="N540" s="388">
        <f>IFERROR(VLOOKUP($B540,[5]OAX!$B$51:$S$1085,13,0),0)</f>
        <v>0</v>
      </c>
      <c r="O540" s="388">
        <f>IFERROR(VLOOKUP($B540,[5]OAX!$B$51:$S$1085,14,0),0)</f>
        <v>0</v>
      </c>
      <c r="P540" s="388">
        <f t="shared" si="379"/>
        <v>0</v>
      </c>
      <c r="Q540" s="389" t="s">
        <v>162</v>
      </c>
      <c r="R540" s="390">
        <f>IFERROR(VLOOKUP($B540,[5]OAX!$B$51:$S$1085,17,0),0)</f>
        <v>0</v>
      </c>
      <c r="S540" s="390">
        <f>IFERROR(VLOOKUP($B540,[5]OAX!$B$51:$S$1085,18,0),0)</f>
        <v>0</v>
      </c>
      <c r="T540" s="388">
        <v>0</v>
      </c>
      <c r="U540" s="388">
        <v>0</v>
      </c>
      <c r="V540" s="388">
        <v>0</v>
      </c>
      <c r="W540" s="388">
        <v>0</v>
      </c>
      <c r="X540" s="388">
        <v>0</v>
      </c>
      <c r="Y540" s="388">
        <v>0</v>
      </c>
      <c r="Z540" s="388">
        <v>0</v>
      </c>
      <c r="AA540" s="388">
        <v>0</v>
      </c>
      <c r="AB540" s="388">
        <f t="shared" si="376"/>
        <v>0</v>
      </c>
      <c r="AC540" s="388">
        <f t="shared" si="376"/>
        <v>0</v>
      </c>
      <c r="AD540" s="388">
        <f t="shared" si="369"/>
        <v>0</v>
      </c>
      <c r="AE540" s="388">
        <v>0</v>
      </c>
      <c r="AF540" s="388">
        <v>0</v>
      </c>
      <c r="AG540" s="388">
        <f t="shared" si="370"/>
        <v>0</v>
      </c>
      <c r="AH540" s="388">
        <v>0</v>
      </c>
      <c r="AI540" s="388">
        <v>0</v>
      </c>
      <c r="AJ540" s="388">
        <f t="shared" si="371"/>
        <v>0</v>
      </c>
      <c r="AK540" s="388">
        <v>0</v>
      </c>
      <c r="AL540" s="388">
        <v>0</v>
      </c>
      <c r="AM540" s="388">
        <f t="shared" si="372"/>
        <v>0</v>
      </c>
      <c r="AN540" s="388">
        <v>0</v>
      </c>
      <c r="AO540" s="388">
        <v>0</v>
      </c>
      <c r="AP540" s="388">
        <f t="shared" si="373"/>
        <v>0</v>
      </c>
      <c r="AQ540" s="388">
        <f t="shared" si="377"/>
        <v>0</v>
      </c>
      <c r="AR540" s="388">
        <f t="shared" si="377"/>
        <v>0</v>
      </c>
      <c r="AS540" s="388">
        <f t="shared" si="374"/>
        <v>0</v>
      </c>
      <c r="AT540" s="388">
        <f t="shared" si="378"/>
        <v>0</v>
      </c>
      <c r="AU540" s="388">
        <f t="shared" si="378"/>
        <v>0</v>
      </c>
      <c r="AV540" s="388">
        <v>0</v>
      </c>
      <c r="AW540" s="388">
        <v>0</v>
      </c>
      <c r="AX540" s="388">
        <v>0</v>
      </c>
      <c r="AY540" s="388">
        <v>0</v>
      </c>
      <c r="AZ540" s="388">
        <f t="shared" si="375"/>
        <v>0</v>
      </c>
      <c r="BA540" s="388">
        <f t="shared" si="375"/>
        <v>0</v>
      </c>
    </row>
    <row r="541" spans="1:53" ht="24.75" hidden="1">
      <c r="A541" s="255"/>
      <c r="B541" s="73" t="str">
        <f t="shared" si="380"/>
        <v>1365000530053190</v>
      </c>
      <c r="C541" s="424">
        <v>2023</v>
      </c>
      <c r="D541" s="385">
        <v>20</v>
      </c>
      <c r="E541" s="37">
        <v>1</v>
      </c>
      <c r="F541" s="37">
        <v>3</v>
      </c>
      <c r="G541" s="37">
        <v>6</v>
      </c>
      <c r="H541" s="37">
        <v>5000</v>
      </c>
      <c r="I541" s="37">
        <v>5300</v>
      </c>
      <c r="J541" s="37">
        <v>531</v>
      </c>
      <c r="K541" s="407">
        <v>90</v>
      </c>
      <c r="L541" s="407"/>
      <c r="M541" s="387" t="s">
        <v>436</v>
      </c>
      <c r="N541" s="388">
        <f>IFERROR(VLOOKUP($B541,[5]OAX!$B$51:$S$1085,13,0),0)</f>
        <v>0</v>
      </c>
      <c r="O541" s="388">
        <f>IFERROR(VLOOKUP($B541,[5]OAX!$B$51:$S$1085,14,0),0)</f>
        <v>0</v>
      </c>
      <c r="P541" s="388">
        <f t="shared" si="379"/>
        <v>0</v>
      </c>
      <c r="Q541" s="389" t="s">
        <v>162</v>
      </c>
      <c r="R541" s="390">
        <f>IFERROR(VLOOKUP($B541,[5]OAX!$B$51:$S$1085,17,0),0)</f>
        <v>0</v>
      </c>
      <c r="S541" s="390">
        <f>IFERROR(VLOOKUP($B541,[5]OAX!$B$51:$S$1085,18,0),0)</f>
        <v>0</v>
      </c>
      <c r="T541" s="388">
        <v>0</v>
      </c>
      <c r="U541" s="388">
        <v>0</v>
      </c>
      <c r="V541" s="388">
        <v>0</v>
      </c>
      <c r="W541" s="388">
        <v>0</v>
      </c>
      <c r="X541" s="388">
        <v>0</v>
      </c>
      <c r="Y541" s="388">
        <v>0</v>
      </c>
      <c r="Z541" s="388">
        <v>0</v>
      </c>
      <c r="AA541" s="388">
        <v>0</v>
      </c>
      <c r="AB541" s="388">
        <f t="shared" si="376"/>
        <v>0</v>
      </c>
      <c r="AC541" s="388">
        <f t="shared" si="376"/>
        <v>0</v>
      </c>
      <c r="AD541" s="388">
        <f t="shared" si="369"/>
        <v>0</v>
      </c>
      <c r="AE541" s="388">
        <v>0</v>
      </c>
      <c r="AF541" s="388">
        <v>0</v>
      </c>
      <c r="AG541" s="388">
        <f t="shared" si="370"/>
        <v>0</v>
      </c>
      <c r="AH541" s="388">
        <v>0</v>
      </c>
      <c r="AI541" s="388">
        <v>0</v>
      </c>
      <c r="AJ541" s="388">
        <f t="shared" si="371"/>
        <v>0</v>
      </c>
      <c r="AK541" s="388">
        <v>0</v>
      </c>
      <c r="AL541" s="388">
        <v>0</v>
      </c>
      <c r="AM541" s="388">
        <f t="shared" si="372"/>
        <v>0</v>
      </c>
      <c r="AN541" s="388">
        <v>0</v>
      </c>
      <c r="AO541" s="388">
        <v>0</v>
      </c>
      <c r="AP541" s="388">
        <f t="shared" si="373"/>
        <v>0</v>
      </c>
      <c r="AQ541" s="388">
        <f t="shared" si="377"/>
        <v>0</v>
      </c>
      <c r="AR541" s="388">
        <f t="shared" si="377"/>
        <v>0</v>
      </c>
      <c r="AS541" s="388">
        <f t="shared" si="374"/>
        <v>0</v>
      </c>
      <c r="AT541" s="388">
        <f t="shared" si="378"/>
        <v>0</v>
      </c>
      <c r="AU541" s="388">
        <f t="shared" si="378"/>
        <v>0</v>
      </c>
      <c r="AV541" s="388">
        <v>0</v>
      </c>
      <c r="AW541" s="388">
        <v>0</v>
      </c>
      <c r="AX541" s="388">
        <v>0</v>
      </c>
      <c r="AY541" s="388">
        <v>0</v>
      </c>
      <c r="AZ541" s="388">
        <f t="shared" si="375"/>
        <v>0</v>
      </c>
      <c r="BA541" s="388">
        <f t="shared" si="375"/>
        <v>0</v>
      </c>
    </row>
    <row r="542" spans="1:53" ht="24.75" hidden="1">
      <c r="A542" s="255"/>
      <c r="B542" s="73" t="str">
        <f t="shared" si="380"/>
        <v>1365000530053191</v>
      </c>
      <c r="C542" s="424">
        <v>2023</v>
      </c>
      <c r="D542" s="385">
        <v>20</v>
      </c>
      <c r="E542" s="37">
        <v>1</v>
      </c>
      <c r="F542" s="37">
        <v>3</v>
      </c>
      <c r="G542" s="37">
        <v>6</v>
      </c>
      <c r="H542" s="37">
        <v>5000</v>
      </c>
      <c r="I542" s="37">
        <v>5300</v>
      </c>
      <c r="J542" s="37">
        <v>531</v>
      </c>
      <c r="K542" s="407">
        <v>91</v>
      </c>
      <c r="L542" s="407"/>
      <c r="M542" s="387" t="s">
        <v>437</v>
      </c>
      <c r="N542" s="388">
        <f>IFERROR(VLOOKUP($B542,[5]OAX!$B$51:$S$1085,13,0),0)</f>
        <v>0</v>
      </c>
      <c r="O542" s="388">
        <f>IFERROR(VLOOKUP($B542,[5]OAX!$B$51:$S$1085,14,0),0)</f>
        <v>0</v>
      </c>
      <c r="P542" s="388">
        <f t="shared" si="379"/>
        <v>0</v>
      </c>
      <c r="Q542" s="389" t="s">
        <v>59</v>
      </c>
      <c r="R542" s="390">
        <f>IFERROR(VLOOKUP($B542,[5]OAX!$B$51:$S$1085,17,0),0)</f>
        <v>0</v>
      </c>
      <c r="S542" s="390">
        <f>IFERROR(VLOOKUP($B542,[5]OAX!$B$51:$S$1085,18,0),0)</f>
        <v>0</v>
      </c>
      <c r="T542" s="388">
        <v>0</v>
      </c>
      <c r="U542" s="388">
        <v>0</v>
      </c>
      <c r="V542" s="388">
        <v>0</v>
      </c>
      <c r="W542" s="388">
        <v>0</v>
      </c>
      <c r="X542" s="388">
        <v>0</v>
      </c>
      <c r="Y542" s="388">
        <v>0</v>
      </c>
      <c r="Z542" s="388">
        <v>0</v>
      </c>
      <c r="AA542" s="388">
        <v>0</v>
      </c>
      <c r="AB542" s="388">
        <f t="shared" si="376"/>
        <v>0</v>
      </c>
      <c r="AC542" s="388">
        <f t="shared" si="376"/>
        <v>0</v>
      </c>
      <c r="AD542" s="388">
        <f t="shared" si="369"/>
        <v>0</v>
      </c>
      <c r="AE542" s="388">
        <v>0</v>
      </c>
      <c r="AF542" s="388">
        <v>0</v>
      </c>
      <c r="AG542" s="388">
        <f t="shared" si="370"/>
        <v>0</v>
      </c>
      <c r="AH542" s="388">
        <v>0</v>
      </c>
      <c r="AI542" s="388">
        <v>0</v>
      </c>
      <c r="AJ542" s="388">
        <f t="shared" si="371"/>
        <v>0</v>
      </c>
      <c r="AK542" s="388">
        <v>0</v>
      </c>
      <c r="AL542" s="388">
        <v>0</v>
      </c>
      <c r="AM542" s="388">
        <f t="shared" si="372"/>
        <v>0</v>
      </c>
      <c r="AN542" s="388">
        <v>0</v>
      </c>
      <c r="AO542" s="388">
        <v>0</v>
      </c>
      <c r="AP542" s="388">
        <f t="shared" si="373"/>
        <v>0</v>
      </c>
      <c r="AQ542" s="388">
        <f t="shared" si="377"/>
        <v>0</v>
      </c>
      <c r="AR542" s="388">
        <f t="shared" si="377"/>
        <v>0</v>
      </c>
      <c r="AS542" s="388">
        <f t="shared" si="374"/>
        <v>0</v>
      </c>
      <c r="AT542" s="388">
        <f t="shared" si="378"/>
        <v>0</v>
      </c>
      <c r="AU542" s="388">
        <f t="shared" si="378"/>
        <v>0</v>
      </c>
      <c r="AV542" s="388">
        <v>0</v>
      </c>
      <c r="AW542" s="388">
        <v>0</v>
      </c>
      <c r="AX542" s="388">
        <v>0</v>
      </c>
      <c r="AY542" s="388">
        <v>0</v>
      </c>
      <c r="AZ542" s="388">
        <f t="shared" si="375"/>
        <v>0</v>
      </c>
      <c r="BA542" s="388">
        <f t="shared" si="375"/>
        <v>0</v>
      </c>
    </row>
    <row r="543" spans="1:53" ht="24.75" hidden="1">
      <c r="A543" s="255"/>
      <c r="B543" s="73" t="str">
        <f t="shared" si="380"/>
        <v>1365000530053192</v>
      </c>
      <c r="C543" s="424">
        <v>2023</v>
      </c>
      <c r="D543" s="385">
        <v>20</v>
      </c>
      <c r="E543" s="37">
        <v>1</v>
      </c>
      <c r="F543" s="37">
        <v>3</v>
      </c>
      <c r="G543" s="37">
        <v>6</v>
      </c>
      <c r="H543" s="37">
        <v>5000</v>
      </c>
      <c r="I543" s="37">
        <v>5300</v>
      </c>
      <c r="J543" s="37">
        <v>531</v>
      </c>
      <c r="K543" s="407">
        <v>92</v>
      </c>
      <c r="L543" s="407"/>
      <c r="M543" s="387" t="s">
        <v>438</v>
      </c>
      <c r="N543" s="388">
        <f>IFERROR(VLOOKUP($B543,[5]OAX!$B$51:$S$1085,13,0),0)</f>
        <v>0</v>
      </c>
      <c r="O543" s="388">
        <f>IFERROR(VLOOKUP($B543,[5]OAX!$B$51:$S$1085,14,0),0)</f>
        <v>0</v>
      </c>
      <c r="P543" s="388">
        <f t="shared" si="379"/>
        <v>0</v>
      </c>
      <c r="Q543" s="389" t="s">
        <v>59</v>
      </c>
      <c r="R543" s="390">
        <f>IFERROR(VLOOKUP($B543,[5]OAX!$B$51:$S$1085,17,0),0)</f>
        <v>0</v>
      </c>
      <c r="S543" s="390">
        <f>IFERROR(VLOOKUP($B543,[5]OAX!$B$51:$S$1085,18,0),0)</f>
        <v>0</v>
      </c>
      <c r="T543" s="388">
        <v>0</v>
      </c>
      <c r="U543" s="388">
        <v>0</v>
      </c>
      <c r="V543" s="388">
        <v>0</v>
      </c>
      <c r="W543" s="388">
        <v>0</v>
      </c>
      <c r="X543" s="388">
        <v>0</v>
      </c>
      <c r="Y543" s="388">
        <v>0</v>
      </c>
      <c r="Z543" s="388">
        <v>0</v>
      </c>
      <c r="AA543" s="388">
        <v>0</v>
      </c>
      <c r="AB543" s="388">
        <f t="shared" si="376"/>
        <v>0</v>
      </c>
      <c r="AC543" s="388">
        <f t="shared" si="376"/>
        <v>0</v>
      </c>
      <c r="AD543" s="388">
        <f t="shared" si="369"/>
        <v>0</v>
      </c>
      <c r="AE543" s="388">
        <v>0</v>
      </c>
      <c r="AF543" s="388">
        <v>0</v>
      </c>
      <c r="AG543" s="388">
        <f t="shared" si="370"/>
        <v>0</v>
      </c>
      <c r="AH543" s="388">
        <v>0</v>
      </c>
      <c r="AI543" s="388">
        <v>0</v>
      </c>
      <c r="AJ543" s="388">
        <f t="shared" si="371"/>
        <v>0</v>
      </c>
      <c r="AK543" s="388">
        <v>0</v>
      </c>
      <c r="AL543" s="388">
        <v>0</v>
      </c>
      <c r="AM543" s="388">
        <f t="shared" si="372"/>
        <v>0</v>
      </c>
      <c r="AN543" s="388">
        <v>0</v>
      </c>
      <c r="AO543" s="388">
        <v>0</v>
      </c>
      <c r="AP543" s="388">
        <f t="shared" si="373"/>
        <v>0</v>
      </c>
      <c r="AQ543" s="388">
        <f t="shared" si="377"/>
        <v>0</v>
      </c>
      <c r="AR543" s="388">
        <f t="shared" si="377"/>
        <v>0</v>
      </c>
      <c r="AS543" s="388">
        <f t="shared" si="374"/>
        <v>0</v>
      </c>
      <c r="AT543" s="388">
        <f t="shared" si="378"/>
        <v>0</v>
      </c>
      <c r="AU543" s="388">
        <f t="shared" si="378"/>
        <v>0</v>
      </c>
      <c r="AV543" s="388">
        <v>0</v>
      </c>
      <c r="AW543" s="388">
        <v>0</v>
      </c>
      <c r="AX543" s="388">
        <v>0</v>
      </c>
      <c r="AY543" s="388">
        <v>0</v>
      </c>
      <c r="AZ543" s="388">
        <f t="shared" si="375"/>
        <v>0</v>
      </c>
      <c r="BA543" s="388">
        <f t="shared" si="375"/>
        <v>0</v>
      </c>
    </row>
    <row r="544" spans="1:53" ht="24.75" hidden="1">
      <c r="A544" s="255"/>
      <c r="B544" s="73" t="str">
        <f t="shared" si="380"/>
        <v>1365000530053193</v>
      </c>
      <c r="C544" s="424">
        <v>2023</v>
      </c>
      <c r="D544" s="385">
        <v>20</v>
      </c>
      <c r="E544" s="37">
        <v>1</v>
      </c>
      <c r="F544" s="37">
        <v>3</v>
      </c>
      <c r="G544" s="37">
        <v>6</v>
      </c>
      <c r="H544" s="37">
        <v>5000</v>
      </c>
      <c r="I544" s="37">
        <v>5300</v>
      </c>
      <c r="J544" s="37">
        <v>531</v>
      </c>
      <c r="K544" s="407">
        <v>93</v>
      </c>
      <c r="L544" s="407"/>
      <c r="M544" s="387" t="s">
        <v>439</v>
      </c>
      <c r="N544" s="388">
        <f>IFERROR(VLOOKUP($B544,[5]OAX!$B$51:$S$1085,13,0),0)</f>
        <v>0</v>
      </c>
      <c r="O544" s="388">
        <f>IFERROR(VLOOKUP($B544,[5]OAX!$B$51:$S$1085,14,0),0)</f>
        <v>0</v>
      </c>
      <c r="P544" s="388">
        <f t="shared" si="379"/>
        <v>0</v>
      </c>
      <c r="Q544" s="389" t="s">
        <v>59</v>
      </c>
      <c r="R544" s="390">
        <f>IFERROR(VLOOKUP($B544,[5]OAX!$B$51:$S$1085,17,0),0)</f>
        <v>0</v>
      </c>
      <c r="S544" s="390">
        <f>IFERROR(VLOOKUP($B544,[5]OAX!$B$51:$S$1085,18,0),0)</f>
        <v>0</v>
      </c>
      <c r="T544" s="388">
        <v>0</v>
      </c>
      <c r="U544" s="388">
        <v>0</v>
      </c>
      <c r="V544" s="388">
        <v>0</v>
      </c>
      <c r="W544" s="388">
        <v>0</v>
      </c>
      <c r="X544" s="388">
        <v>0</v>
      </c>
      <c r="Y544" s="388">
        <v>0</v>
      </c>
      <c r="Z544" s="388">
        <v>0</v>
      </c>
      <c r="AA544" s="388">
        <v>0</v>
      </c>
      <c r="AB544" s="388">
        <f t="shared" si="376"/>
        <v>0</v>
      </c>
      <c r="AC544" s="388">
        <f t="shared" si="376"/>
        <v>0</v>
      </c>
      <c r="AD544" s="388">
        <f t="shared" si="369"/>
        <v>0</v>
      </c>
      <c r="AE544" s="388">
        <v>0</v>
      </c>
      <c r="AF544" s="388">
        <v>0</v>
      </c>
      <c r="AG544" s="388">
        <f t="shared" si="370"/>
        <v>0</v>
      </c>
      <c r="AH544" s="388">
        <v>0</v>
      </c>
      <c r="AI544" s="388">
        <v>0</v>
      </c>
      <c r="AJ544" s="388">
        <f t="shared" si="371"/>
        <v>0</v>
      </c>
      <c r="AK544" s="388">
        <v>0</v>
      </c>
      <c r="AL544" s="388">
        <v>0</v>
      </c>
      <c r="AM544" s="388">
        <f t="shared" si="372"/>
        <v>0</v>
      </c>
      <c r="AN544" s="388">
        <v>0</v>
      </c>
      <c r="AO544" s="388">
        <v>0</v>
      </c>
      <c r="AP544" s="388">
        <f t="shared" si="373"/>
        <v>0</v>
      </c>
      <c r="AQ544" s="388">
        <f t="shared" si="377"/>
        <v>0</v>
      </c>
      <c r="AR544" s="388">
        <f t="shared" si="377"/>
        <v>0</v>
      </c>
      <c r="AS544" s="388">
        <f t="shared" si="374"/>
        <v>0</v>
      </c>
      <c r="AT544" s="388">
        <f t="shared" si="378"/>
        <v>0</v>
      </c>
      <c r="AU544" s="388">
        <f t="shared" si="378"/>
        <v>0</v>
      </c>
      <c r="AV544" s="388">
        <v>0</v>
      </c>
      <c r="AW544" s="388">
        <v>0</v>
      </c>
      <c r="AX544" s="388">
        <v>0</v>
      </c>
      <c r="AY544" s="388">
        <v>0</v>
      </c>
      <c r="AZ544" s="388">
        <f t="shared" si="375"/>
        <v>0</v>
      </c>
      <c r="BA544" s="388">
        <f t="shared" si="375"/>
        <v>0</v>
      </c>
    </row>
    <row r="545" spans="1:53" ht="24.75" hidden="1">
      <c r="A545" s="255"/>
      <c r="B545" s="73" t="str">
        <f t="shared" si="380"/>
        <v>1365000530053194</v>
      </c>
      <c r="C545" s="424">
        <v>2023</v>
      </c>
      <c r="D545" s="385">
        <v>20</v>
      </c>
      <c r="E545" s="37">
        <v>1</v>
      </c>
      <c r="F545" s="37">
        <v>3</v>
      </c>
      <c r="G545" s="37">
        <v>6</v>
      </c>
      <c r="H545" s="37">
        <v>5000</v>
      </c>
      <c r="I545" s="37">
        <v>5300</v>
      </c>
      <c r="J545" s="37">
        <v>531</v>
      </c>
      <c r="K545" s="407">
        <v>94</v>
      </c>
      <c r="L545" s="407"/>
      <c r="M545" s="387" t="s">
        <v>440</v>
      </c>
      <c r="N545" s="388">
        <f>IFERROR(VLOOKUP($B545,[5]OAX!$B$51:$S$1085,13,0),0)</f>
        <v>0</v>
      </c>
      <c r="O545" s="388">
        <f>IFERROR(VLOOKUP($B545,[5]OAX!$B$51:$S$1085,14,0),0)</f>
        <v>0</v>
      </c>
      <c r="P545" s="388">
        <f t="shared" si="379"/>
        <v>0</v>
      </c>
      <c r="Q545" s="389" t="s">
        <v>59</v>
      </c>
      <c r="R545" s="390">
        <f>IFERROR(VLOOKUP($B545,[5]OAX!$B$51:$S$1085,17,0),0)</f>
        <v>0</v>
      </c>
      <c r="S545" s="390">
        <f>IFERROR(VLOOKUP($B545,[5]OAX!$B$51:$S$1085,18,0),0)</f>
        <v>0</v>
      </c>
      <c r="T545" s="388">
        <v>0</v>
      </c>
      <c r="U545" s="388">
        <v>0</v>
      </c>
      <c r="V545" s="388">
        <v>0</v>
      </c>
      <c r="W545" s="388">
        <v>0</v>
      </c>
      <c r="X545" s="388">
        <v>0</v>
      </c>
      <c r="Y545" s="388">
        <v>0</v>
      </c>
      <c r="Z545" s="388">
        <v>0</v>
      </c>
      <c r="AA545" s="388">
        <v>0</v>
      </c>
      <c r="AB545" s="388">
        <f t="shared" si="376"/>
        <v>0</v>
      </c>
      <c r="AC545" s="388">
        <f t="shared" si="376"/>
        <v>0</v>
      </c>
      <c r="AD545" s="388">
        <f t="shared" si="369"/>
        <v>0</v>
      </c>
      <c r="AE545" s="388">
        <v>0</v>
      </c>
      <c r="AF545" s="388">
        <v>0</v>
      </c>
      <c r="AG545" s="388">
        <f t="shared" si="370"/>
        <v>0</v>
      </c>
      <c r="AH545" s="388">
        <v>0</v>
      </c>
      <c r="AI545" s="388">
        <v>0</v>
      </c>
      <c r="AJ545" s="388">
        <f t="shared" si="371"/>
        <v>0</v>
      </c>
      <c r="AK545" s="388">
        <v>0</v>
      </c>
      <c r="AL545" s="388">
        <v>0</v>
      </c>
      <c r="AM545" s="388">
        <f t="shared" si="372"/>
        <v>0</v>
      </c>
      <c r="AN545" s="388">
        <v>0</v>
      </c>
      <c r="AO545" s="388">
        <v>0</v>
      </c>
      <c r="AP545" s="388">
        <f t="shared" si="373"/>
        <v>0</v>
      </c>
      <c r="AQ545" s="388">
        <f t="shared" si="377"/>
        <v>0</v>
      </c>
      <c r="AR545" s="388">
        <f t="shared" si="377"/>
        <v>0</v>
      </c>
      <c r="AS545" s="388">
        <f t="shared" si="374"/>
        <v>0</v>
      </c>
      <c r="AT545" s="388">
        <f t="shared" si="378"/>
        <v>0</v>
      </c>
      <c r="AU545" s="388">
        <f t="shared" si="378"/>
        <v>0</v>
      </c>
      <c r="AV545" s="388">
        <v>0</v>
      </c>
      <c r="AW545" s="388">
        <v>0</v>
      </c>
      <c r="AX545" s="388">
        <v>0</v>
      </c>
      <c r="AY545" s="388">
        <v>0</v>
      </c>
      <c r="AZ545" s="388">
        <f t="shared" si="375"/>
        <v>0</v>
      </c>
      <c r="BA545" s="388">
        <f t="shared" si="375"/>
        <v>0</v>
      </c>
    </row>
    <row r="546" spans="1:53" ht="24.75" hidden="1">
      <c r="A546" s="255"/>
      <c r="B546" s="73" t="str">
        <f t="shared" si="380"/>
        <v>1365000530053195</v>
      </c>
      <c r="C546" s="424">
        <v>2023</v>
      </c>
      <c r="D546" s="385">
        <v>20</v>
      </c>
      <c r="E546" s="37">
        <v>1</v>
      </c>
      <c r="F546" s="37">
        <v>3</v>
      </c>
      <c r="G546" s="37">
        <v>6</v>
      </c>
      <c r="H546" s="37">
        <v>5000</v>
      </c>
      <c r="I546" s="37">
        <v>5300</v>
      </c>
      <c r="J546" s="37">
        <v>531</v>
      </c>
      <c r="K546" s="407">
        <v>95</v>
      </c>
      <c r="L546" s="407"/>
      <c r="M546" s="387" t="s">
        <v>441</v>
      </c>
      <c r="N546" s="388">
        <f>IFERROR(VLOOKUP($B546,[5]OAX!$B$51:$S$1085,13,0),0)</f>
        <v>0</v>
      </c>
      <c r="O546" s="388">
        <f>IFERROR(VLOOKUP($B546,[5]OAX!$B$51:$S$1085,14,0),0)</f>
        <v>0</v>
      </c>
      <c r="P546" s="388">
        <f t="shared" si="379"/>
        <v>0</v>
      </c>
      <c r="Q546" s="389" t="s">
        <v>59</v>
      </c>
      <c r="R546" s="390">
        <f>IFERROR(VLOOKUP($B546,[5]OAX!$B$51:$S$1085,17,0),0)</f>
        <v>0</v>
      </c>
      <c r="S546" s="390">
        <f>IFERROR(VLOOKUP($B546,[5]OAX!$B$51:$S$1085,18,0),0)</f>
        <v>0</v>
      </c>
      <c r="T546" s="388">
        <v>0</v>
      </c>
      <c r="U546" s="388">
        <v>0</v>
      </c>
      <c r="V546" s="388">
        <v>0</v>
      </c>
      <c r="W546" s="388">
        <v>0</v>
      </c>
      <c r="X546" s="388">
        <v>0</v>
      </c>
      <c r="Y546" s="388">
        <v>0</v>
      </c>
      <c r="Z546" s="388">
        <v>0</v>
      </c>
      <c r="AA546" s="388">
        <v>0</v>
      </c>
      <c r="AB546" s="388">
        <f t="shared" si="376"/>
        <v>0</v>
      </c>
      <c r="AC546" s="388">
        <f t="shared" si="376"/>
        <v>0</v>
      </c>
      <c r="AD546" s="388">
        <f t="shared" si="369"/>
        <v>0</v>
      </c>
      <c r="AE546" s="388">
        <v>0</v>
      </c>
      <c r="AF546" s="388">
        <v>0</v>
      </c>
      <c r="AG546" s="388">
        <f t="shared" si="370"/>
        <v>0</v>
      </c>
      <c r="AH546" s="388">
        <v>0</v>
      </c>
      <c r="AI546" s="388">
        <v>0</v>
      </c>
      <c r="AJ546" s="388">
        <f t="shared" si="371"/>
        <v>0</v>
      </c>
      <c r="AK546" s="388">
        <v>0</v>
      </c>
      <c r="AL546" s="388">
        <v>0</v>
      </c>
      <c r="AM546" s="388">
        <f t="shared" si="372"/>
        <v>0</v>
      </c>
      <c r="AN546" s="388">
        <v>0</v>
      </c>
      <c r="AO546" s="388">
        <v>0</v>
      </c>
      <c r="AP546" s="388">
        <f t="shared" si="373"/>
        <v>0</v>
      </c>
      <c r="AQ546" s="388">
        <f t="shared" si="377"/>
        <v>0</v>
      </c>
      <c r="AR546" s="388">
        <f t="shared" si="377"/>
        <v>0</v>
      </c>
      <c r="AS546" s="388">
        <f t="shared" si="374"/>
        <v>0</v>
      </c>
      <c r="AT546" s="388">
        <f t="shared" si="378"/>
        <v>0</v>
      </c>
      <c r="AU546" s="388">
        <f t="shared" si="378"/>
        <v>0</v>
      </c>
      <c r="AV546" s="388">
        <v>0</v>
      </c>
      <c r="AW546" s="388">
        <v>0</v>
      </c>
      <c r="AX546" s="388">
        <v>0</v>
      </c>
      <c r="AY546" s="388">
        <v>0</v>
      </c>
      <c r="AZ546" s="388">
        <f t="shared" si="375"/>
        <v>0</v>
      </c>
      <c r="BA546" s="388">
        <f t="shared" si="375"/>
        <v>0</v>
      </c>
    </row>
    <row r="547" spans="1:53" ht="24.75" hidden="1">
      <c r="A547" s="255"/>
      <c r="B547" s="73" t="str">
        <f t="shared" si="380"/>
        <v>1365000530053196</v>
      </c>
      <c r="C547" s="424">
        <v>2023</v>
      </c>
      <c r="D547" s="385">
        <v>20</v>
      </c>
      <c r="E547" s="37">
        <v>1</v>
      </c>
      <c r="F547" s="37">
        <v>3</v>
      </c>
      <c r="G547" s="37">
        <v>6</v>
      </c>
      <c r="H547" s="37">
        <v>5000</v>
      </c>
      <c r="I547" s="37">
        <v>5300</v>
      </c>
      <c r="J547" s="37">
        <v>531</v>
      </c>
      <c r="K547" s="407">
        <v>96</v>
      </c>
      <c r="L547" s="407"/>
      <c r="M547" s="387" t="s">
        <v>442</v>
      </c>
      <c r="N547" s="388">
        <f>IFERROR(VLOOKUP($B547,[5]OAX!$B$51:$S$1085,13,0),0)</f>
        <v>0</v>
      </c>
      <c r="O547" s="388">
        <f>IFERROR(VLOOKUP($B547,[5]OAX!$B$51:$S$1085,14,0),0)</f>
        <v>0</v>
      </c>
      <c r="P547" s="388">
        <f t="shared" si="379"/>
        <v>0</v>
      </c>
      <c r="Q547" s="389" t="s">
        <v>59</v>
      </c>
      <c r="R547" s="390">
        <f>IFERROR(VLOOKUP($B547,[5]OAX!$B$51:$S$1085,17,0),0)</f>
        <v>0</v>
      </c>
      <c r="S547" s="390">
        <f>IFERROR(VLOOKUP($B547,[5]OAX!$B$51:$S$1085,18,0),0)</f>
        <v>0</v>
      </c>
      <c r="T547" s="388">
        <v>0</v>
      </c>
      <c r="U547" s="388">
        <v>0</v>
      </c>
      <c r="V547" s="388">
        <v>0</v>
      </c>
      <c r="W547" s="388">
        <v>0</v>
      </c>
      <c r="X547" s="388">
        <v>0</v>
      </c>
      <c r="Y547" s="388">
        <v>0</v>
      </c>
      <c r="Z547" s="388">
        <v>0</v>
      </c>
      <c r="AA547" s="388">
        <v>0</v>
      </c>
      <c r="AB547" s="388">
        <f t="shared" si="376"/>
        <v>0</v>
      </c>
      <c r="AC547" s="388">
        <f t="shared" si="376"/>
        <v>0</v>
      </c>
      <c r="AD547" s="388">
        <f t="shared" si="369"/>
        <v>0</v>
      </c>
      <c r="AE547" s="388">
        <v>0</v>
      </c>
      <c r="AF547" s="388">
        <v>0</v>
      </c>
      <c r="AG547" s="388">
        <f t="shared" si="370"/>
        <v>0</v>
      </c>
      <c r="AH547" s="388">
        <v>0</v>
      </c>
      <c r="AI547" s="388">
        <v>0</v>
      </c>
      <c r="AJ547" s="388">
        <f t="shared" si="371"/>
        <v>0</v>
      </c>
      <c r="AK547" s="388">
        <v>0</v>
      </c>
      <c r="AL547" s="388">
        <v>0</v>
      </c>
      <c r="AM547" s="388">
        <f t="shared" si="372"/>
        <v>0</v>
      </c>
      <c r="AN547" s="388">
        <v>0</v>
      </c>
      <c r="AO547" s="388">
        <v>0</v>
      </c>
      <c r="AP547" s="388">
        <f t="shared" si="373"/>
        <v>0</v>
      </c>
      <c r="AQ547" s="388">
        <f t="shared" si="377"/>
        <v>0</v>
      </c>
      <c r="AR547" s="388">
        <f t="shared" si="377"/>
        <v>0</v>
      </c>
      <c r="AS547" s="388">
        <f t="shared" si="374"/>
        <v>0</v>
      </c>
      <c r="AT547" s="388">
        <f t="shared" si="378"/>
        <v>0</v>
      </c>
      <c r="AU547" s="388">
        <f t="shared" si="378"/>
        <v>0</v>
      </c>
      <c r="AV547" s="388">
        <v>0</v>
      </c>
      <c r="AW547" s="388">
        <v>0</v>
      </c>
      <c r="AX547" s="388">
        <v>0</v>
      </c>
      <c r="AY547" s="388">
        <v>0</v>
      </c>
      <c r="AZ547" s="388">
        <f t="shared" si="375"/>
        <v>0</v>
      </c>
      <c r="BA547" s="388">
        <f t="shared" si="375"/>
        <v>0</v>
      </c>
    </row>
    <row r="548" spans="1:53" ht="46.5" hidden="1">
      <c r="A548" s="255"/>
      <c r="B548" s="73" t="str">
        <f t="shared" si="380"/>
        <v>1365000530053197</v>
      </c>
      <c r="C548" s="424">
        <v>2023</v>
      </c>
      <c r="D548" s="385">
        <v>20</v>
      </c>
      <c r="E548" s="37">
        <v>1</v>
      </c>
      <c r="F548" s="37">
        <v>3</v>
      </c>
      <c r="G548" s="37">
        <v>6</v>
      </c>
      <c r="H548" s="37">
        <v>5000</v>
      </c>
      <c r="I548" s="37">
        <v>5300</v>
      </c>
      <c r="J548" s="37">
        <v>531</v>
      </c>
      <c r="K548" s="407">
        <v>97</v>
      </c>
      <c r="L548" s="407"/>
      <c r="M548" s="387" t="s">
        <v>443</v>
      </c>
      <c r="N548" s="388">
        <f>IFERROR(VLOOKUP($B548,[5]OAX!$B$51:$S$1085,13,0),0)</f>
        <v>0</v>
      </c>
      <c r="O548" s="388">
        <f>IFERROR(VLOOKUP($B548,[5]OAX!$B$51:$S$1085,14,0),0)</f>
        <v>0</v>
      </c>
      <c r="P548" s="388">
        <f t="shared" si="379"/>
        <v>0</v>
      </c>
      <c r="Q548" s="389" t="s">
        <v>59</v>
      </c>
      <c r="R548" s="390">
        <f>IFERROR(VLOOKUP($B548,[5]OAX!$B$51:$S$1085,17,0),0)</f>
        <v>0</v>
      </c>
      <c r="S548" s="390">
        <f>IFERROR(VLOOKUP($B548,[5]OAX!$B$51:$S$1085,18,0),0)</f>
        <v>0</v>
      </c>
      <c r="T548" s="388">
        <v>0</v>
      </c>
      <c r="U548" s="388">
        <v>0</v>
      </c>
      <c r="V548" s="388">
        <v>0</v>
      </c>
      <c r="W548" s="388">
        <v>0</v>
      </c>
      <c r="X548" s="388">
        <v>0</v>
      </c>
      <c r="Y548" s="388">
        <v>0</v>
      </c>
      <c r="Z548" s="388">
        <v>0</v>
      </c>
      <c r="AA548" s="388">
        <v>0</v>
      </c>
      <c r="AB548" s="388">
        <f t="shared" ref="AB548:AC579" si="381">N548+T548-X548</f>
        <v>0</v>
      </c>
      <c r="AC548" s="388">
        <f t="shared" si="381"/>
        <v>0</v>
      </c>
      <c r="AD548" s="388">
        <f t="shared" si="369"/>
        <v>0</v>
      </c>
      <c r="AE548" s="388">
        <v>0</v>
      </c>
      <c r="AF548" s="388">
        <v>0</v>
      </c>
      <c r="AG548" s="388">
        <f t="shared" si="370"/>
        <v>0</v>
      </c>
      <c r="AH548" s="388">
        <v>0</v>
      </c>
      <c r="AI548" s="388">
        <v>0</v>
      </c>
      <c r="AJ548" s="388">
        <f t="shared" si="371"/>
        <v>0</v>
      </c>
      <c r="AK548" s="388">
        <v>0</v>
      </c>
      <c r="AL548" s="388">
        <v>0</v>
      </c>
      <c r="AM548" s="388">
        <f t="shared" si="372"/>
        <v>0</v>
      </c>
      <c r="AN548" s="388">
        <v>0</v>
      </c>
      <c r="AO548" s="388">
        <v>0</v>
      </c>
      <c r="AP548" s="388">
        <f t="shared" si="373"/>
        <v>0</v>
      </c>
      <c r="AQ548" s="388">
        <f t="shared" ref="AQ548:AR579" si="382">AB548-AE548--AH548-AK548-AN548</f>
        <v>0</v>
      </c>
      <c r="AR548" s="388">
        <f t="shared" si="382"/>
        <v>0</v>
      </c>
      <c r="AS548" s="388">
        <f t="shared" si="374"/>
        <v>0</v>
      </c>
      <c r="AT548" s="388">
        <f t="shared" ref="AT548:AU579" si="383">R548+V548-Z548</f>
        <v>0</v>
      </c>
      <c r="AU548" s="388">
        <f t="shared" si="383"/>
        <v>0</v>
      </c>
      <c r="AV548" s="388">
        <v>0</v>
      </c>
      <c r="AW548" s="388">
        <v>0</v>
      </c>
      <c r="AX548" s="388">
        <v>0</v>
      </c>
      <c r="AY548" s="388">
        <v>0</v>
      </c>
      <c r="AZ548" s="388">
        <f t="shared" si="375"/>
        <v>0</v>
      </c>
      <c r="BA548" s="388">
        <f t="shared" si="375"/>
        <v>0</v>
      </c>
    </row>
    <row r="549" spans="1:53" ht="24.75" hidden="1">
      <c r="A549" s="255"/>
      <c r="B549" s="73" t="str">
        <f t="shared" si="380"/>
        <v>1365000530053198</v>
      </c>
      <c r="C549" s="424">
        <v>2023</v>
      </c>
      <c r="D549" s="385">
        <v>20</v>
      </c>
      <c r="E549" s="37">
        <v>1</v>
      </c>
      <c r="F549" s="37">
        <v>3</v>
      </c>
      <c r="G549" s="37">
        <v>6</v>
      </c>
      <c r="H549" s="37">
        <v>5000</v>
      </c>
      <c r="I549" s="37">
        <v>5300</v>
      </c>
      <c r="J549" s="37">
        <v>531</v>
      </c>
      <c r="K549" s="407">
        <v>98</v>
      </c>
      <c r="L549" s="407"/>
      <c r="M549" s="387" t="s">
        <v>444</v>
      </c>
      <c r="N549" s="388">
        <f>IFERROR(VLOOKUP($B549,[5]OAX!$B$51:$S$1085,13,0),0)</f>
        <v>0</v>
      </c>
      <c r="O549" s="388">
        <f>IFERROR(VLOOKUP($B549,[5]OAX!$B$51:$S$1085,14,0),0)</f>
        <v>0</v>
      </c>
      <c r="P549" s="388">
        <f t="shared" si="379"/>
        <v>0</v>
      </c>
      <c r="Q549" s="389" t="s">
        <v>59</v>
      </c>
      <c r="R549" s="390">
        <f>IFERROR(VLOOKUP($B549,[5]OAX!$B$51:$S$1085,17,0),0)</f>
        <v>0</v>
      </c>
      <c r="S549" s="390">
        <f>IFERROR(VLOOKUP($B549,[5]OAX!$B$51:$S$1085,18,0),0)</f>
        <v>0</v>
      </c>
      <c r="T549" s="388">
        <v>0</v>
      </c>
      <c r="U549" s="388">
        <v>0</v>
      </c>
      <c r="V549" s="388">
        <v>0</v>
      </c>
      <c r="W549" s="388">
        <v>0</v>
      </c>
      <c r="X549" s="388">
        <v>0</v>
      </c>
      <c r="Y549" s="388">
        <v>0</v>
      </c>
      <c r="Z549" s="388">
        <v>0</v>
      </c>
      <c r="AA549" s="388">
        <v>0</v>
      </c>
      <c r="AB549" s="388">
        <f t="shared" si="381"/>
        <v>0</v>
      </c>
      <c r="AC549" s="388">
        <f t="shared" si="381"/>
        <v>0</v>
      </c>
      <c r="AD549" s="388">
        <f t="shared" si="369"/>
        <v>0</v>
      </c>
      <c r="AE549" s="388">
        <v>0</v>
      </c>
      <c r="AF549" s="388">
        <v>0</v>
      </c>
      <c r="AG549" s="388">
        <f t="shared" si="370"/>
        <v>0</v>
      </c>
      <c r="AH549" s="388">
        <v>0</v>
      </c>
      <c r="AI549" s="388">
        <v>0</v>
      </c>
      <c r="AJ549" s="388">
        <f t="shared" si="371"/>
        <v>0</v>
      </c>
      <c r="AK549" s="388">
        <v>0</v>
      </c>
      <c r="AL549" s="388">
        <v>0</v>
      </c>
      <c r="AM549" s="388">
        <f t="shared" si="372"/>
        <v>0</v>
      </c>
      <c r="AN549" s="388">
        <v>0</v>
      </c>
      <c r="AO549" s="388">
        <v>0</v>
      </c>
      <c r="AP549" s="388">
        <f t="shared" si="373"/>
        <v>0</v>
      </c>
      <c r="AQ549" s="388">
        <f t="shared" si="382"/>
        <v>0</v>
      </c>
      <c r="AR549" s="388">
        <f t="shared" si="382"/>
        <v>0</v>
      </c>
      <c r="AS549" s="388">
        <f t="shared" si="374"/>
        <v>0</v>
      </c>
      <c r="AT549" s="388">
        <f t="shared" si="383"/>
        <v>0</v>
      </c>
      <c r="AU549" s="388">
        <f t="shared" si="383"/>
        <v>0</v>
      </c>
      <c r="AV549" s="388">
        <v>0</v>
      </c>
      <c r="AW549" s="388">
        <v>0</v>
      </c>
      <c r="AX549" s="388">
        <v>0</v>
      </c>
      <c r="AY549" s="388">
        <v>0</v>
      </c>
      <c r="AZ549" s="388">
        <f t="shared" si="375"/>
        <v>0</v>
      </c>
      <c r="BA549" s="388">
        <f t="shared" si="375"/>
        <v>0</v>
      </c>
    </row>
    <row r="550" spans="1:53" ht="24.75" hidden="1">
      <c r="A550" s="255"/>
      <c r="B550" s="73" t="str">
        <f t="shared" si="380"/>
        <v>1365000530053199</v>
      </c>
      <c r="C550" s="424">
        <v>2023</v>
      </c>
      <c r="D550" s="385">
        <v>20</v>
      </c>
      <c r="E550" s="37">
        <v>1</v>
      </c>
      <c r="F550" s="37">
        <v>3</v>
      </c>
      <c r="G550" s="37">
        <v>6</v>
      </c>
      <c r="H550" s="37">
        <v>5000</v>
      </c>
      <c r="I550" s="37">
        <v>5300</v>
      </c>
      <c r="J550" s="37">
        <v>531</v>
      </c>
      <c r="K550" s="407">
        <v>99</v>
      </c>
      <c r="L550" s="407"/>
      <c r="M550" s="387" t="s">
        <v>445</v>
      </c>
      <c r="N550" s="388">
        <f>IFERROR(VLOOKUP($B550,[5]OAX!$B$51:$S$1085,13,0),0)</f>
        <v>0</v>
      </c>
      <c r="O550" s="388">
        <f>IFERROR(VLOOKUP($B550,[5]OAX!$B$51:$S$1085,14,0),0)</f>
        <v>0</v>
      </c>
      <c r="P550" s="388">
        <f t="shared" si="379"/>
        <v>0</v>
      </c>
      <c r="Q550" s="389" t="s">
        <v>59</v>
      </c>
      <c r="R550" s="390">
        <f>IFERROR(VLOOKUP($B550,[5]OAX!$B$51:$S$1085,17,0),0)</f>
        <v>0</v>
      </c>
      <c r="S550" s="390">
        <f>IFERROR(VLOOKUP($B550,[5]OAX!$B$51:$S$1085,18,0),0)</f>
        <v>0</v>
      </c>
      <c r="T550" s="388">
        <v>0</v>
      </c>
      <c r="U550" s="388">
        <v>0</v>
      </c>
      <c r="V550" s="388">
        <v>0</v>
      </c>
      <c r="W550" s="388">
        <v>0</v>
      </c>
      <c r="X550" s="388">
        <v>0</v>
      </c>
      <c r="Y550" s="388">
        <v>0</v>
      </c>
      <c r="Z550" s="388">
        <v>0</v>
      </c>
      <c r="AA550" s="388">
        <v>0</v>
      </c>
      <c r="AB550" s="388">
        <f t="shared" si="381"/>
        <v>0</v>
      </c>
      <c r="AC550" s="388">
        <f t="shared" si="381"/>
        <v>0</v>
      </c>
      <c r="AD550" s="388">
        <f t="shared" si="369"/>
        <v>0</v>
      </c>
      <c r="AE550" s="388">
        <v>0</v>
      </c>
      <c r="AF550" s="388">
        <v>0</v>
      </c>
      <c r="AG550" s="388">
        <f t="shared" si="370"/>
        <v>0</v>
      </c>
      <c r="AH550" s="388">
        <v>0</v>
      </c>
      <c r="AI550" s="388">
        <v>0</v>
      </c>
      <c r="AJ550" s="388">
        <f t="shared" si="371"/>
        <v>0</v>
      </c>
      <c r="AK550" s="388">
        <v>0</v>
      </c>
      <c r="AL550" s="388">
        <v>0</v>
      </c>
      <c r="AM550" s="388">
        <f t="shared" si="372"/>
        <v>0</v>
      </c>
      <c r="AN550" s="388">
        <v>0</v>
      </c>
      <c r="AO550" s="388">
        <v>0</v>
      </c>
      <c r="AP550" s="388">
        <f t="shared" si="373"/>
        <v>0</v>
      </c>
      <c r="AQ550" s="388">
        <f t="shared" si="382"/>
        <v>0</v>
      </c>
      <c r="AR550" s="388">
        <f t="shared" si="382"/>
        <v>0</v>
      </c>
      <c r="AS550" s="388">
        <f t="shared" si="374"/>
        <v>0</v>
      </c>
      <c r="AT550" s="388">
        <f t="shared" si="383"/>
        <v>0</v>
      </c>
      <c r="AU550" s="388">
        <f t="shared" si="383"/>
        <v>0</v>
      </c>
      <c r="AV550" s="388">
        <v>0</v>
      </c>
      <c r="AW550" s="388">
        <v>0</v>
      </c>
      <c r="AX550" s="388">
        <v>0</v>
      </c>
      <c r="AY550" s="388">
        <v>0</v>
      </c>
      <c r="AZ550" s="388">
        <f t="shared" si="375"/>
        <v>0</v>
      </c>
      <c r="BA550" s="388">
        <f t="shared" si="375"/>
        <v>0</v>
      </c>
    </row>
    <row r="551" spans="1:53" ht="24.75" hidden="1">
      <c r="A551" s="255"/>
      <c r="B551" s="73" t="str">
        <f t="shared" si="380"/>
        <v>13650005300531100</v>
      </c>
      <c r="C551" s="424">
        <v>2023</v>
      </c>
      <c r="D551" s="385">
        <v>20</v>
      </c>
      <c r="E551" s="37">
        <v>1</v>
      </c>
      <c r="F551" s="37">
        <v>3</v>
      </c>
      <c r="G551" s="37">
        <v>6</v>
      </c>
      <c r="H551" s="37">
        <v>5000</v>
      </c>
      <c r="I551" s="37">
        <v>5300</v>
      </c>
      <c r="J551" s="37">
        <v>531</v>
      </c>
      <c r="K551" s="407">
        <v>100</v>
      </c>
      <c r="L551" s="407"/>
      <c r="M551" s="387" t="s">
        <v>446</v>
      </c>
      <c r="N551" s="388">
        <f>IFERROR(VLOOKUP($B551,[5]OAX!$B$51:$S$1085,13,0),0)</f>
        <v>0</v>
      </c>
      <c r="O551" s="388">
        <f>IFERROR(VLOOKUP($B551,[5]OAX!$B$51:$S$1085,14,0),0)</f>
        <v>0</v>
      </c>
      <c r="P551" s="388">
        <f t="shared" si="379"/>
        <v>0</v>
      </c>
      <c r="Q551" s="389" t="s">
        <v>59</v>
      </c>
      <c r="R551" s="390">
        <f>IFERROR(VLOOKUP($B551,[5]OAX!$B$51:$S$1085,17,0),0)</f>
        <v>0</v>
      </c>
      <c r="S551" s="390">
        <f>IFERROR(VLOOKUP($B551,[5]OAX!$B$51:$S$1085,18,0),0)</f>
        <v>0</v>
      </c>
      <c r="T551" s="388">
        <v>0</v>
      </c>
      <c r="U551" s="388">
        <v>0</v>
      </c>
      <c r="V551" s="388">
        <v>0</v>
      </c>
      <c r="W551" s="388">
        <v>0</v>
      </c>
      <c r="X551" s="388">
        <v>0</v>
      </c>
      <c r="Y551" s="388">
        <v>0</v>
      </c>
      <c r="Z551" s="388">
        <v>0</v>
      </c>
      <c r="AA551" s="388">
        <v>0</v>
      </c>
      <c r="AB551" s="388">
        <f t="shared" si="381"/>
        <v>0</v>
      </c>
      <c r="AC551" s="388">
        <f t="shared" si="381"/>
        <v>0</v>
      </c>
      <c r="AD551" s="388">
        <f t="shared" si="369"/>
        <v>0</v>
      </c>
      <c r="AE551" s="388">
        <v>0</v>
      </c>
      <c r="AF551" s="388">
        <v>0</v>
      </c>
      <c r="AG551" s="388">
        <f t="shared" si="370"/>
        <v>0</v>
      </c>
      <c r="AH551" s="388">
        <v>0</v>
      </c>
      <c r="AI551" s="388">
        <v>0</v>
      </c>
      <c r="AJ551" s="388">
        <f t="shared" si="371"/>
        <v>0</v>
      </c>
      <c r="AK551" s="388">
        <v>0</v>
      </c>
      <c r="AL551" s="388">
        <v>0</v>
      </c>
      <c r="AM551" s="388">
        <f t="shared" si="372"/>
        <v>0</v>
      </c>
      <c r="AN551" s="388">
        <v>0</v>
      </c>
      <c r="AO551" s="388">
        <v>0</v>
      </c>
      <c r="AP551" s="388">
        <f t="shared" si="373"/>
        <v>0</v>
      </c>
      <c r="AQ551" s="388">
        <f t="shared" si="382"/>
        <v>0</v>
      </c>
      <c r="AR551" s="388">
        <f t="shared" si="382"/>
        <v>0</v>
      </c>
      <c r="AS551" s="388">
        <f t="shared" si="374"/>
        <v>0</v>
      </c>
      <c r="AT551" s="388">
        <f t="shared" si="383"/>
        <v>0</v>
      </c>
      <c r="AU551" s="388">
        <f t="shared" si="383"/>
        <v>0</v>
      </c>
      <c r="AV551" s="388">
        <v>0</v>
      </c>
      <c r="AW551" s="388">
        <v>0</v>
      </c>
      <c r="AX551" s="388">
        <v>0</v>
      </c>
      <c r="AY551" s="388">
        <v>0</v>
      </c>
      <c r="AZ551" s="388">
        <f t="shared" si="375"/>
        <v>0</v>
      </c>
      <c r="BA551" s="388">
        <f t="shared" si="375"/>
        <v>0</v>
      </c>
    </row>
    <row r="552" spans="1:53" ht="24.75" hidden="1">
      <c r="A552" s="255"/>
      <c r="B552" s="73" t="str">
        <f t="shared" si="380"/>
        <v>13650005300531101</v>
      </c>
      <c r="C552" s="424">
        <v>2023</v>
      </c>
      <c r="D552" s="385">
        <v>20</v>
      </c>
      <c r="E552" s="37">
        <v>1</v>
      </c>
      <c r="F552" s="37">
        <v>3</v>
      </c>
      <c r="G552" s="37">
        <v>6</v>
      </c>
      <c r="H552" s="37">
        <v>5000</v>
      </c>
      <c r="I552" s="37">
        <v>5300</v>
      </c>
      <c r="J552" s="37">
        <v>531</v>
      </c>
      <c r="K552" s="407">
        <v>101</v>
      </c>
      <c r="L552" s="407"/>
      <c r="M552" s="387" t="s">
        <v>447</v>
      </c>
      <c r="N552" s="388">
        <f>IFERROR(VLOOKUP($B552,[5]OAX!$B$51:$S$1085,13,0),0)</f>
        <v>0</v>
      </c>
      <c r="O552" s="388">
        <f>IFERROR(VLOOKUP($B552,[5]OAX!$B$51:$S$1085,14,0),0)</f>
        <v>0</v>
      </c>
      <c r="P552" s="388">
        <f t="shared" si="379"/>
        <v>0</v>
      </c>
      <c r="Q552" s="389" t="s">
        <v>59</v>
      </c>
      <c r="R552" s="390">
        <f>IFERROR(VLOOKUP($B552,[5]OAX!$B$51:$S$1085,17,0),0)</f>
        <v>0</v>
      </c>
      <c r="S552" s="390">
        <f>IFERROR(VLOOKUP($B552,[5]OAX!$B$51:$S$1085,18,0),0)</f>
        <v>0</v>
      </c>
      <c r="T552" s="388">
        <v>0</v>
      </c>
      <c r="U552" s="388">
        <v>0</v>
      </c>
      <c r="V552" s="388">
        <v>0</v>
      </c>
      <c r="W552" s="388">
        <v>0</v>
      </c>
      <c r="X552" s="388">
        <v>0</v>
      </c>
      <c r="Y552" s="388">
        <v>0</v>
      </c>
      <c r="Z552" s="388">
        <v>0</v>
      </c>
      <c r="AA552" s="388">
        <v>0</v>
      </c>
      <c r="AB552" s="388">
        <f t="shared" si="381"/>
        <v>0</v>
      </c>
      <c r="AC552" s="388">
        <f t="shared" si="381"/>
        <v>0</v>
      </c>
      <c r="AD552" s="388">
        <f t="shared" si="369"/>
        <v>0</v>
      </c>
      <c r="AE552" s="388">
        <v>0</v>
      </c>
      <c r="AF552" s="388">
        <v>0</v>
      </c>
      <c r="AG552" s="388">
        <f t="shared" si="370"/>
        <v>0</v>
      </c>
      <c r="AH552" s="388">
        <v>0</v>
      </c>
      <c r="AI552" s="388">
        <v>0</v>
      </c>
      <c r="AJ552" s="388">
        <f t="shared" si="371"/>
        <v>0</v>
      </c>
      <c r="AK552" s="388">
        <v>0</v>
      </c>
      <c r="AL552" s="388">
        <v>0</v>
      </c>
      <c r="AM552" s="388">
        <f t="shared" si="372"/>
        <v>0</v>
      </c>
      <c r="AN552" s="388">
        <v>0</v>
      </c>
      <c r="AO552" s="388">
        <v>0</v>
      </c>
      <c r="AP552" s="388">
        <f t="shared" si="373"/>
        <v>0</v>
      </c>
      <c r="AQ552" s="388">
        <f t="shared" si="382"/>
        <v>0</v>
      </c>
      <c r="AR552" s="388">
        <f t="shared" si="382"/>
        <v>0</v>
      </c>
      <c r="AS552" s="388">
        <f t="shared" si="374"/>
        <v>0</v>
      </c>
      <c r="AT552" s="388">
        <f t="shared" si="383"/>
        <v>0</v>
      </c>
      <c r="AU552" s="388">
        <f t="shared" si="383"/>
        <v>0</v>
      </c>
      <c r="AV552" s="388">
        <v>0</v>
      </c>
      <c r="AW552" s="388">
        <v>0</v>
      </c>
      <c r="AX552" s="388">
        <v>0</v>
      </c>
      <c r="AY552" s="388">
        <v>0</v>
      </c>
      <c r="AZ552" s="388">
        <f t="shared" si="375"/>
        <v>0</v>
      </c>
      <c r="BA552" s="388">
        <f t="shared" si="375"/>
        <v>0</v>
      </c>
    </row>
    <row r="553" spans="1:53" ht="24.75" hidden="1">
      <c r="A553" s="255"/>
      <c r="B553" s="73" t="str">
        <f t="shared" si="380"/>
        <v>13650005300531102</v>
      </c>
      <c r="C553" s="424">
        <v>2023</v>
      </c>
      <c r="D553" s="385">
        <v>20</v>
      </c>
      <c r="E553" s="37">
        <v>1</v>
      </c>
      <c r="F553" s="37">
        <v>3</v>
      </c>
      <c r="G553" s="37">
        <v>6</v>
      </c>
      <c r="H553" s="37">
        <v>5000</v>
      </c>
      <c r="I553" s="37">
        <v>5300</v>
      </c>
      <c r="J553" s="37">
        <v>531</v>
      </c>
      <c r="K553" s="407">
        <v>102</v>
      </c>
      <c r="L553" s="407"/>
      <c r="M553" s="387" t="s">
        <v>448</v>
      </c>
      <c r="N553" s="388">
        <f>IFERROR(VLOOKUP($B553,[5]OAX!$B$51:$S$1085,13,0),0)</f>
        <v>0</v>
      </c>
      <c r="O553" s="388">
        <f>IFERROR(VLOOKUP($B553,[5]OAX!$B$51:$S$1085,14,0),0)</f>
        <v>0</v>
      </c>
      <c r="P553" s="388">
        <f t="shared" si="379"/>
        <v>0</v>
      </c>
      <c r="Q553" s="389" t="s">
        <v>59</v>
      </c>
      <c r="R553" s="390">
        <f>IFERROR(VLOOKUP($B553,[5]OAX!$B$51:$S$1085,17,0),0)</f>
        <v>0</v>
      </c>
      <c r="S553" s="390">
        <f>IFERROR(VLOOKUP($B553,[5]OAX!$B$51:$S$1085,18,0),0)</f>
        <v>0</v>
      </c>
      <c r="T553" s="388">
        <v>0</v>
      </c>
      <c r="U553" s="388">
        <v>0</v>
      </c>
      <c r="V553" s="388">
        <v>0</v>
      </c>
      <c r="W553" s="388">
        <v>0</v>
      </c>
      <c r="X553" s="388">
        <v>0</v>
      </c>
      <c r="Y553" s="388">
        <v>0</v>
      </c>
      <c r="Z553" s="388">
        <v>0</v>
      </c>
      <c r="AA553" s="388">
        <v>0</v>
      </c>
      <c r="AB553" s="388">
        <f t="shared" si="381"/>
        <v>0</v>
      </c>
      <c r="AC553" s="388">
        <f t="shared" si="381"/>
        <v>0</v>
      </c>
      <c r="AD553" s="388">
        <f t="shared" si="369"/>
        <v>0</v>
      </c>
      <c r="AE553" s="388">
        <v>0</v>
      </c>
      <c r="AF553" s="388">
        <v>0</v>
      </c>
      <c r="AG553" s="388">
        <f t="shared" si="370"/>
        <v>0</v>
      </c>
      <c r="AH553" s="388">
        <v>0</v>
      </c>
      <c r="AI553" s="388">
        <v>0</v>
      </c>
      <c r="AJ553" s="388">
        <f t="shared" si="371"/>
        <v>0</v>
      </c>
      <c r="AK553" s="388">
        <v>0</v>
      </c>
      <c r="AL553" s="388">
        <v>0</v>
      </c>
      <c r="AM553" s="388">
        <f t="shared" si="372"/>
        <v>0</v>
      </c>
      <c r="AN553" s="388">
        <v>0</v>
      </c>
      <c r="AO553" s="388">
        <v>0</v>
      </c>
      <c r="AP553" s="388">
        <f t="shared" si="373"/>
        <v>0</v>
      </c>
      <c r="AQ553" s="388">
        <f t="shared" si="382"/>
        <v>0</v>
      </c>
      <c r="AR553" s="388">
        <f t="shared" si="382"/>
        <v>0</v>
      </c>
      <c r="AS553" s="388">
        <f t="shared" si="374"/>
        <v>0</v>
      </c>
      <c r="AT553" s="388">
        <f t="shared" si="383"/>
        <v>0</v>
      </c>
      <c r="AU553" s="388">
        <f t="shared" si="383"/>
        <v>0</v>
      </c>
      <c r="AV553" s="388">
        <v>0</v>
      </c>
      <c r="AW553" s="388">
        <v>0</v>
      </c>
      <c r="AX553" s="388">
        <v>0</v>
      </c>
      <c r="AY553" s="388">
        <v>0</v>
      </c>
      <c r="AZ553" s="388">
        <f t="shared" si="375"/>
        <v>0</v>
      </c>
      <c r="BA553" s="388">
        <f t="shared" si="375"/>
        <v>0</v>
      </c>
    </row>
    <row r="554" spans="1:53" ht="24.75" hidden="1">
      <c r="A554" s="255"/>
      <c r="B554" s="73" t="str">
        <f t="shared" si="380"/>
        <v>13650005300531103</v>
      </c>
      <c r="C554" s="424">
        <v>2023</v>
      </c>
      <c r="D554" s="385">
        <v>20</v>
      </c>
      <c r="E554" s="37">
        <v>1</v>
      </c>
      <c r="F554" s="37">
        <v>3</v>
      </c>
      <c r="G554" s="37">
        <v>6</v>
      </c>
      <c r="H554" s="37">
        <v>5000</v>
      </c>
      <c r="I554" s="37">
        <v>5300</v>
      </c>
      <c r="J554" s="37">
        <v>531</v>
      </c>
      <c r="K554" s="407">
        <v>103</v>
      </c>
      <c r="L554" s="407"/>
      <c r="M554" s="387" t="s">
        <v>449</v>
      </c>
      <c r="N554" s="388">
        <f>IFERROR(VLOOKUP($B554,[5]OAX!$B$51:$S$1085,13,0),0)</f>
        <v>0</v>
      </c>
      <c r="O554" s="388">
        <f>IFERROR(VLOOKUP($B554,[5]OAX!$B$51:$S$1085,14,0),0)</f>
        <v>0</v>
      </c>
      <c r="P554" s="388">
        <f t="shared" si="379"/>
        <v>0</v>
      </c>
      <c r="Q554" s="389" t="s">
        <v>59</v>
      </c>
      <c r="R554" s="390">
        <f>IFERROR(VLOOKUP($B554,[5]OAX!$B$51:$S$1085,17,0),0)</f>
        <v>0</v>
      </c>
      <c r="S554" s="390">
        <f>IFERROR(VLOOKUP($B554,[5]OAX!$B$51:$S$1085,18,0),0)</f>
        <v>0</v>
      </c>
      <c r="T554" s="388">
        <v>0</v>
      </c>
      <c r="U554" s="388">
        <v>0</v>
      </c>
      <c r="V554" s="388">
        <v>0</v>
      </c>
      <c r="W554" s="388">
        <v>0</v>
      </c>
      <c r="X554" s="388">
        <v>0</v>
      </c>
      <c r="Y554" s="388">
        <v>0</v>
      </c>
      <c r="Z554" s="388">
        <v>0</v>
      </c>
      <c r="AA554" s="388">
        <v>0</v>
      </c>
      <c r="AB554" s="388">
        <f t="shared" si="381"/>
        <v>0</v>
      </c>
      <c r="AC554" s="388">
        <f t="shared" si="381"/>
        <v>0</v>
      </c>
      <c r="AD554" s="388">
        <f t="shared" si="369"/>
        <v>0</v>
      </c>
      <c r="AE554" s="388">
        <v>0</v>
      </c>
      <c r="AF554" s="388">
        <v>0</v>
      </c>
      <c r="AG554" s="388">
        <f t="shared" si="370"/>
        <v>0</v>
      </c>
      <c r="AH554" s="388">
        <v>0</v>
      </c>
      <c r="AI554" s="388">
        <v>0</v>
      </c>
      <c r="AJ554" s="388">
        <f t="shared" si="371"/>
        <v>0</v>
      </c>
      <c r="AK554" s="388">
        <v>0</v>
      </c>
      <c r="AL554" s="388">
        <v>0</v>
      </c>
      <c r="AM554" s="388">
        <f t="shared" si="372"/>
        <v>0</v>
      </c>
      <c r="AN554" s="388">
        <v>0</v>
      </c>
      <c r="AO554" s="388">
        <v>0</v>
      </c>
      <c r="AP554" s="388">
        <f t="shared" si="373"/>
        <v>0</v>
      </c>
      <c r="AQ554" s="388">
        <f t="shared" si="382"/>
        <v>0</v>
      </c>
      <c r="AR554" s="388">
        <f t="shared" si="382"/>
        <v>0</v>
      </c>
      <c r="AS554" s="388">
        <f t="shared" si="374"/>
        <v>0</v>
      </c>
      <c r="AT554" s="388">
        <f t="shared" si="383"/>
        <v>0</v>
      </c>
      <c r="AU554" s="388">
        <f t="shared" si="383"/>
        <v>0</v>
      </c>
      <c r="AV554" s="388">
        <v>0</v>
      </c>
      <c r="AW554" s="388">
        <v>0</v>
      </c>
      <c r="AX554" s="388">
        <v>0</v>
      </c>
      <c r="AY554" s="388">
        <v>0</v>
      </c>
      <c r="AZ554" s="388">
        <f t="shared" si="375"/>
        <v>0</v>
      </c>
      <c r="BA554" s="388">
        <f t="shared" si="375"/>
        <v>0</v>
      </c>
    </row>
    <row r="555" spans="1:53" ht="46.5" hidden="1">
      <c r="A555" s="255"/>
      <c r="B555" s="73" t="str">
        <f t="shared" si="380"/>
        <v>13650005300531104</v>
      </c>
      <c r="C555" s="424">
        <v>2023</v>
      </c>
      <c r="D555" s="385">
        <v>20</v>
      </c>
      <c r="E555" s="37">
        <v>1</v>
      </c>
      <c r="F555" s="37">
        <v>3</v>
      </c>
      <c r="G555" s="37">
        <v>6</v>
      </c>
      <c r="H555" s="37">
        <v>5000</v>
      </c>
      <c r="I555" s="37">
        <v>5300</v>
      </c>
      <c r="J555" s="37">
        <v>531</v>
      </c>
      <c r="K555" s="407">
        <v>104</v>
      </c>
      <c r="L555" s="407"/>
      <c r="M555" s="387" t="s">
        <v>450</v>
      </c>
      <c r="N555" s="388">
        <f>IFERROR(VLOOKUP($B555,[5]OAX!$B$51:$S$1085,13,0),0)</f>
        <v>0</v>
      </c>
      <c r="O555" s="388">
        <f>IFERROR(VLOOKUP($B555,[5]OAX!$B$51:$S$1085,14,0),0)</f>
        <v>0</v>
      </c>
      <c r="P555" s="388">
        <f t="shared" si="379"/>
        <v>0</v>
      </c>
      <c r="Q555" s="389" t="s">
        <v>59</v>
      </c>
      <c r="R555" s="390">
        <f>IFERROR(VLOOKUP($B555,[5]OAX!$B$51:$S$1085,17,0),0)</f>
        <v>0</v>
      </c>
      <c r="S555" s="390">
        <f>IFERROR(VLOOKUP($B555,[5]OAX!$B$51:$S$1085,18,0),0)</f>
        <v>0</v>
      </c>
      <c r="T555" s="388">
        <v>0</v>
      </c>
      <c r="U555" s="388">
        <v>0</v>
      </c>
      <c r="V555" s="388">
        <v>0</v>
      </c>
      <c r="W555" s="388">
        <v>0</v>
      </c>
      <c r="X555" s="388">
        <v>0</v>
      </c>
      <c r="Y555" s="388">
        <v>0</v>
      </c>
      <c r="Z555" s="388">
        <v>0</v>
      </c>
      <c r="AA555" s="388">
        <v>0</v>
      </c>
      <c r="AB555" s="388">
        <f t="shared" si="381"/>
        <v>0</v>
      </c>
      <c r="AC555" s="388">
        <f t="shared" si="381"/>
        <v>0</v>
      </c>
      <c r="AD555" s="388">
        <f t="shared" si="369"/>
        <v>0</v>
      </c>
      <c r="AE555" s="388">
        <v>0</v>
      </c>
      <c r="AF555" s="388">
        <v>0</v>
      </c>
      <c r="AG555" s="388">
        <f t="shared" si="370"/>
        <v>0</v>
      </c>
      <c r="AH555" s="388">
        <v>0</v>
      </c>
      <c r="AI555" s="388">
        <v>0</v>
      </c>
      <c r="AJ555" s="388">
        <f t="shared" si="371"/>
        <v>0</v>
      </c>
      <c r="AK555" s="388">
        <v>0</v>
      </c>
      <c r="AL555" s="388">
        <v>0</v>
      </c>
      <c r="AM555" s="388">
        <f t="shared" si="372"/>
        <v>0</v>
      </c>
      <c r="AN555" s="388">
        <v>0</v>
      </c>
      <c r="AO555" s="388">
        <v>0</v>
      </c>
      <c r="AP555" s="388">
        <f t="shared" si="373"/>
        <v>0</v>
      </c>
      <c r="AQ555" s="388">
        <f t="shared" si="382"/>
        <v>0</v>
      </c>
      <c r="AR555" s="388">
        <f t="shared" si="382"/>
        <v>0</v>
      </c>
      <c r="AS555" s="388">
        <f t="shared" si="374"/>
        <v>0</v>
      </c>
      <c r="AT555" s="388">
        <f t="shared" si="383"/>
        <v>0</v>
      </c>
      <c r="AU555" s="388">
        <f t="shared" si="383"/>
        <v>0</v>
      </c>
      <c r="AV555" s="388">
        <v>0</v>
      </c>
      <c r="AW555" s="388">
        <v>0</v>
      </c>
      <c r="AX555" s="388">
        <v>0</v>
      </c>
      <c r="AY555" s="388">
        <v>0</v>
      </c>
      <c r="AZ555" s="388">
        <f t="shared" si="375"/>
        <v>0</v>
      </c>
      <c r="BA555" s="388">
        <f t="shared" si="375"/>
        <v>0</v>
      </c>
    </row>
    <row r="556" spans="1:53" ht="46.5" hidden="1">
      <c r="A556" s="255"/>
      <c r="B556" s="73" t="str">
        <f t="shared" si="380"/>
        <v>13650005300531105</v>
      </c>
      <c r="C556" s="424">
        <v>2023</v>
      </c>
      <c r="D556" s="385">
        <v>20</v>
      </c>
      <c r="E556" s="37">
        <v>1</v>
      </c>
      <c r="F556" s="37">
        <v>3</v>
      </c>
      <c r="G556" s="37">
        <v>6</v>
      </c>
      <c r="H556" s="37">
        <v>5000</v>
      </c>
      <c r="I556" s="37">
        <v>5300</v>
      </c>
      <c r="J556" s="37">
        <v>531</v>
      </c>
      <c r="K556" s="407">
        <v>105</v>
      </c>
      <c r="L556" s="407"/>
      <c r="M556" s="387" t="s">
        <v>451</v>
      </c>
      <c r="N556" s="388">
        <f>IFERROR(VLOOKUP($B556,[5]OAX!$B$51:$S$1085,13,0),0)</f>
        <v>0</v>
      </c>
      <c r="O556" s="388">
        <f>IFERROR(VLOOKUP($B556,[5]OAX!$B$51:$S$1085,14,0),0)</f>
        <v>0</v>
      </c>
      <c r="P556" s="388">
        <f t="shared" si="379"/>
        <v>0</v>
      </c>
      <c r="Q556" s="389" t="s">
        <v>59</v>
      </c>
      <c r="R556" s="390">
        <f>IFERROR(VLOOKUP($B556,[5]OAX!$B$51:$S$1085,17,0),0)</f>
        <v>0</v>
      </c>
      <c r="S556" s="390">
        <f>IFERROR(VLOOKUP($B556,[5]OAX!$B$51:$S$1085,18,0),0)</f>
        <v>0</v>
      </c>
      <c r="T556" s="388">
        <v>0</v>
      </c>
      <c r="U556" s="388">
        <v>0</v>
      </c>
      <c r="V556" s="388">
        <v>0</v>
      </c>
      <c r="W556" s="388">
        <v>0</v>
      </c>
      <c r="X556" s="388">
        <v>0</v>
      </c>
      <c r="Y556" s="388">
        <v>0</v>
      </c>
      <c r="Z556" s="388">
        <v>0</v>
      </c>
      <c r="AA556" s="388">
        <v>0</v>
      </c>
      <c r="AB556" s="388">
        <f t="shared" si="381"/>
        <v>0</v>
      </c>
      <c r="AC556" s="388">
        <f t="shared" si="381"/>
        <v>0</v>
      </c>
      <c r="AD556" s="388">
        <f t="shared" si="369"/>
        <v>0</v>
      </c>
      <c r="AE556" s="388">
        <v>0</v>
      </c>
      <c r="AF556" s="388">
        <v>0</v>
      </c>
      <c r="AG556" s="388">
        <f t="shared" si="370"/>
        <v>0</v>
      </c>
      <c r="AH556" s="388">
        <v>0</v>
      </c>
      <c r="AI556" s="388">
        <v>0</v>
      </c>
      <c r="AJ556" s="388">
        <f t="shared" si="371"/>
        <v>0</v>
      </c>
      <c r="AK556" s="388">
        <v>0</v>
      </c>
      <c r="AL556" s="388">
        <v>0</v>
      </c>
      <c r="AM556" s="388">
        <f t="shared" si="372"/>
        <v>0</v>
      </c>
      <c r="AN556" s="388">
        <v>0</v>
      </c>
      <c r="AO556" s="388">
        <v>0</v>
      </c>
      <c r="AP556" s="388">
        <f t="shared" si="373"/>
        <v>0</v>
      </c>
      <c r="AQ556" s="388">
        <f t="shared" si="382"/>
        <v>0</v>
      </c>
      <c r="AR556" s="388">
        <f t="shared" si="382"/>
        <v>0</v>
      </c>
      <c r="AS556" s="388">
        <f t="shared" si="374"/>
        <v>0</v>
      </c>
      <c r="AT556" s="388">
        <f t="shared" si="383"/>
        <v>0</v>
      </c>
      <c r="AU556" s="388">
        <f t="shared" si="383"/>
        <v>0</v>
      </c>
      <c r="AV556" s="388">
        <v>0</v>
      </c>
      <c r="AW556" s="388">
        <v>0</v>
      </c>
      <c r="AX556" s="388">
        <v>0</v>
      </c>
      <c r="AY556" s="388">
        <v>0</v>
      </c>
      <c r="AZ556" s="388">
        <f t="shared" si="375"/>
        <v>0</v>
      </c>
      <c r="BA556" s="388">
        <f t="shared" si="375"/>
        <v>0</v>
      </c>
    </row>
    <row r="557" spans="1:53" ht="46.5" hidden="1">
      <c r="A557" s="255"/>
      <c r="B557" s="73" t="str">
        <f t="shared" si="380"/>
        <v>13650005300531106</v>
      </c>
      <c r="C557" s="424">
        <v>2023</v>
      </c>
      <c r="D557" s="385">
        <v>20</v>
      </c>
      <c r="E557" s="37">
        <v>1</v>
      </c>
      <c r="F557" s="37">
        <v>3</v>
      </c>
      <c r="G557" s="37">
        <v>6</v>
      </c>
      <c r="H557" s="37">
        <v>5000</v>
      </c>
      <c r="I557" s="37">
        <v>5300</v>
      </c>
      <c r="J557" s="37">
        <v>531</v>
      </c>
      <c r="K557" s="407">
        <v>106</v>
      </c>
      <c r="L557" s="407"/>
      <c r="M557" s="387" t="s">
        <v>452</v>
      </c>
      <c r="N557" s="388">
        <f>IFERROR(VLOOKUP($B557,[5]OAX!$B$51:$S$1085,13,0),0)</f>
        <v>0</v>
      </c>
      <c r="O557" s="388">
        <f>IFERROR(VLOOKUP($B557,[5]OAX!$B$51:$S$1085,14,0),0)</f>
        <v>0</v>
      </c>
      <c r="P557" s="388">
        <f t="shared" si="379"/>
        <v>0</v>
      </c>
      <c r="Q557" s="389" t="s">
        <v>59</v>
      </c>
      <c r="R557" s="390">
        <f>IFERROR(VLOOKUP($B557,[5]OAX!$B$51:$S$1085,17,0),0)</f>
        <v>0</v>
      </c>
      <c r="S557" s="390">
        <f>IFERROR(VLOOKUP($B557,[5]OAX!$B$51:$S$1085,18,0),0)</f>
        <v>0</v>
      </c>
      <c r="T557" s="388">
        <v>0</v>
      </c>
      <c r="U557" s="388">
        <v>0</v>
      </c>
      <c r="V557" s="388">
        <v>0</v>
      </c>
      <c r="W557" s="388">
        <v>0</v>
      </c>
      <c r="X557" s="388">
        <v>0</v>
      </c>
      <c r="Y557" s="388">
        <v>0</v>
      </c>
      <c r="Z557" s="388">
        <v>0</v>
      </c>
      <c r="AA557" s="388">
        <v>0</v>
      </c>
      <c r="AB557" s="388">
        <f t="shared" si="381"/>
        <v>0</v>
      </c>
      <c r="AC557" s="388">
        <f t="shared" si="381"/>
        <v>0</v>
      </c>
      <c r="AD557" s="388">
        <f t="shared" si="369"/>
        <v>0</v>
      </c>
      <c r="AE557" s="388">
        <v>0</v>
      </c>
      <c r="AF557" s="388">
        <v>0</v>
      </c>
      <c r="AG557" s="388">
        <f t="shared" si="370"/>
        <v>0</v>
      </c>
      <c r="AH557" s="388">
        <v>0</v>
      </c>
      <c r="AI557" s="388">
        <v>0</v>
      </c>
      <c r="AJ557" s="388">
        <f t="shared" si="371"/>
        <v>0</v>
      </c>
      <c r="AK557" s="388">
        <v>0</v>
      </c>
      <c r="AL557" s="388">
        <v>0</v>
      </c>
      <c r="AM557" s="388">
        <f t="shared" si="372"/>
        <v>0</v>
      </c>
      <c r="AN557" s="388">
        <v>0</v>
      </c>
      <c r="AO557" s="388">
        <v>0</v>
      </c>
      <c r="AP557" s="388">
        <f t="shared" si="373"/>
        <v>0</v>
      </c>
      <c r="AQ557" s="388">
        <f t="shared" si="382"/>
        <v>0</v>
      </c>
      <c r="AR557" s="388">
        <f t="shared" si="382"/>
        <v>0</v>
      </c>
      <c r="AS557" s="388">
        <f t="shared" si="374"/>
        <v>0</v>
      </c>
      <c r="AT557" s="388">
        <f t="shared" si="383"/>
        <v>0</v>
      </c>
      <c r="AU557" s="388">
        <f t="shared" si="383"/>
        <v>0</v>
      </c>
      <c r="AV557" s="388">
        <v>0</v>
      </c>
      <c r="AW557" s="388">
        <v>0</v>
      </c>
      <c r="AX557" s="388">
        <v>0</v>
      </c>
      <c r="AY557" s="388">
        <v>0</v>
      </c>
      <c r="AZ557" s="388">
        <f t="shared" si="375"/>
        <v>0</v>
      </c>
      <c r="BA557" s="388">
        <f t="shared" si="375"/>
        <v>0</v>
      </c>
    </row>
    <row r="558" spans="1:53" ht="24.75" hidden="1">
      <c r="A558" s="255"/>
      <c r="B558" s="73" t="str">
        <f t="shared" si="380"/>
        <v>13650005300531107</v>
      </c>
      <c r="C558" s="424">
        <v>2023</v>
      </c>
      <c r="D558" s="385">
        <v>20</v>
      </c>
      <c r="E558" s="37">
        <v>1</v>
      </c>
      <c r="F558" s="37">
        <v>3</v>
      </c>
      <c r="G558" s="37">
        <v>6</v>
      </c>
      <c r="H558" s="37">
        <v>5000</v>
      </c>
      <c r="I558" s="37">
        <v>5300</v>
      </c>
      <c r="J558" s="37">
        <v>531</v>
      </c>
      <c r="K558" s="407">
        <v>107</v>
      </c>
      <c r="L558" s="407"/>
      <c r="M558" s="387" t="s">
        <v>453</v>
      </c>
      <c r="N558" s="388">
        <f>IFERROR(VLOOKUP($B558,[5]OAX!$B$51:$S$1085,13,0),0)</f>
        <v>0</v>
      </c>
      <c r="O558" s="388">
        <f>IFERROR(VLOOKUP($B558,[5]OAX!$B$51:$S$1085,14,0),0)</f>
        <v>0</v>
      </c>
      <c r="P558" s="388">
        <f t="shared" si="379"/>
        <v>0</v>
      </c>
      <c r="Q558" s="389" t="s">
        <v>59</v>
      </c>
      <c r="R558" s="390">
        <f>IFERROR(VLOOKUP($B558,[5]OAX!$B$51:$S$1085,17,0),0)</f>
        <v>0</v>
      </c>
      <c r="S558" s="390">
        <f>IFERROR(VLOOKUP($B558,[5]OAX!$B$51:$S$1085,18,0),0)</f>
        <v>0</v>
      </c>
      <c r="T558" s="388">
        <v>0</v>
      </c>
      <c r="U558" s="388">
        <v>0</v>
      </c>
      <c r="V558" s="388">
        <v>0</v>
      </c>
      <c r="W558" s="388">
        <v>0</v>
      </c>
      <c r="X558" s="388">
        <v>0</v>
      </c>
      <c r="Y558" s="388">
        <v>0</v>
      </c>
      <c r="Z558" s="388">
        <v>0</v>
      </c>
      <c r="AA558" s="388">
        <v>0</v>
      </c>
      <c r="AB558" s="388">
        <f t="shared" si="381"/>
        <v>0</v>
      </c>
      <c r="AC558" s="388">
        <f t="shared" si="381"/>
        <v>0</v>
      </c>
      <c r="AD558" s="388">
        <f t="shared" si="369"/>
        <v>0</v>
      </c>
      <c r="AE558" s="388">
        <v>0</v>
      </c>
      <c r="AF558" s="388">
        <v>0</v>
      </c>
      <c r="AG558" s="388">
        <f t="shared" si="370"/>
        <v>0</v>
      </c>
      <c r="AH558" s="388">
        <v>0</v>
      </c>
      <c r="AI558" s="388">
        <v>0</v>
      </c>
      <c r="AJ558" s="388">
        <f t="shared" si="371"/>
        <v>0</v>
      </c>
      <c r="AK558" s="388">
        <v>0</v>
      </c>
      <c r="AL558" s="388">
        <v>0</v>
      </c>
      <c r="AM558" s="388">
        <f t="shared" si="372"/>
        <v>0</v>
      </c>
      <c r="AN558" s="388">
        <v>0</v>
      </c>
      <c r="AO558" s="388">
        <v>0</v>
      </c>
      <c r="AP558" s="388">
        <f t="shared" si="373"/>
        <v>0</v>
      </c>
      <c r="AQ558" s="388">
        <f t="shared" si="382"/>
        <v>0</v>
      </c>
      <c r="AR558" s="388">
        <f t="shared" si="382"/>
        <v>0</v>
      </c>
      <c r="AS558" s="388">
        <f t="shared" si="374"/>
        <v>0</v>
      </c>
      <c r="AT558" s="388">
        <f t="shared" si="383"/>
        <v>0</v>
      </c>
      <c r="AU558" s="388">
        <f t="shared" si="383"/>
        <v>0</v>
      </c>
      <c r="AV558" s="388">
        <v>0</v>
      </c>
      <c r="AW558" s="388">
        <v>0</v>
      </c>
      <c r="AX558" s="388">
        <v>0</v>
      </c>
      <c r="AY558" s="388">
        <v>0</v>
      </c>
      <c r="AZ558" s="388">
        <f t="shared" si="375"/>
        <v>0</v>
      </c>
      <c r="BA558" s="388">
        <f t="shared" si="375"/>
        <v>0</v>
      </c>
    </row>
    <row r="559" spans="1:53" ht="24.75" hidden="1">
      <c r="A559" s="255"/>
      <c r="B559" s="73" t="str">
        <f t="shared" si="380"/>
        <v>13650005300531108</v>
      </c>
      <c r="C559" s="424">
        <v>2023</v>
      </c>
      <c r="D559" s="385">
        <v>20</v>
      </c>
      <c r="E559" s="37">
        <v>1</v>
      </c>
      <c r="F559" s="37">
        <v>3</v>
      </c>
      <c r="G559" s="37">
        <v>6</v>
      </c>
      <c r="H559" s="37">
        <v>5000</v>
      </c>
      <c r="I559" s="37">
        <v>5300</v>
      </c>
      <c r="J559" s="37">
        <v>531</v>
      </c>
      <c r="K559" s="407">
        <v>108</v>
      </c>
      <c r="L559" s="407"/>
      <c r="M559" s="387" t="s">
        <v>454</v>
      </c>
      <c r="N559" s="388">
        <f>IFERROR(VLOOKUP($B559,[5]OAX!$B$51:$S$1085,13,0),0)</f>
        <v>0</v>
      </c>
      <c r="O559" s="388">
        <f>IFERROR(VLOOKUP($B559,[5]OAX!$B$51:$S$1085,14,0),0)</f>
        <v>0</v>
      </c>
      <c r="P559" s="388">
        <f t="shared" si="379"/>
        <v>0</v>
      </c>
      <c r="Q559" s="389" t="s">
        <v>59</v>
      </c>
      <c r="R559" s="390">
        <f>IFERROR(VLOOKUP($B559,[5]OAX!$B$51:$S$1085,17,0),0)</f>
        <v>0</v>
      </c>
      <c r="S559" s="390">
        <f>IFERROR(VLOOKUP($B559,[5]OAX!$B$51:$S$1085,18,0),0)</f>
        <v>0</v>
      </c>
      <c r="T559" s="388">
        <v>0</v>
      </c>
      <c r="U559" s="388">
        <v>0</v>
      </c>
      <c r="V559" s="388">
        <v>0</v>
      </c>
      <c r="W559" s="388">
        <v>0</v>
      </c>
      <c r="X559" s="388">
        <v>0</v>
      </c>
      <c r="Y559" s="388">
        <v>0</v>
      </c>
      <c r="Z559" s="388">
        <v>0</v>
      </c>
      <c r="AA559" s="388">
        <v>0</v>
      </c>
      <c r="AB559" s="388">
        <f t="shared" si="381"/>
        <v>0</v>
      </c>
      <c r="AC559" s="388">
        <f t="shared" si="381"/>
        <v>0</v>
      </c>
      <c r="AD559" s="388">
        <f t="shared" si="369"/>
        <v>0</v>
      </c>
      <c r="AE559" s="388">
        <v>0</v>
      </c>
      <c r="AF559" s="388">
        <v>0</v>
      </c>
      <c r="AG559" s="388">
        <f t="shared" si="370"/>
        <v>0</v>
      </c>
      <c r="AH559" s="388">
        <v>0</v>
      </c>
      <c r="AI559" s="388">
        <v>0</v>
      </c>
      <c r="AJ559" s="388">
        <f t="shared" si="371"/>
        <v>0</v>
      </c>
      <c r="AK559" s="388">
        <v>0</v>
      </c>
      <c r="AL559" s="388">
        <v>0</v>
      </c>
      <c r="AM559" s="388">
        <f t="shared" si="372"/>
        <v>0</v>
      </c>
      <c r="AN559" s="388">
        <v>0</v>
      </c>
      <c r="AO559" s="388">
        <v>0</v>
      </c>
      <c r="AP559" s="388">
        <f t="shared" si="373"/>
        <v>0</v>
      </c>
      <c r="AQ559" s="388">
        <f t="shared" si="382"/>
        <v>0</v>
      </c>
      <c r="AR559" s="388">
        <f t="shared" si="382"/>
        <v>0</v>
      </c>
      <c r="AS559" s="388">
        <f t="shared" si="374"/>
        <v>0</v>
      </c>
      <c r="AT559" s="388">
        <f t="shared" si="383"/>
        <v>0</v>
      </c>
      <c r="AU559" s="388">
        <f t="shared" si="383"/>
        <v>0</v>
      </c>
      <c r="AV559" s="388">
        <v>0</v>
      </c>
      <c r="AW559" s="388">
        <v>0</v>
      </c>
      <c r="AX559" s="388">
        <v>0</v>
      </c>
      <c r="AY559" s="388">
        <v>0</v>
      </c>
      <c r="AZ559" s="388">
        <f t="shared" si="375"/>
        <v>0</v>
      </c>
      <c r="BA559" s="388">
        <f t="shared" si="375"/>
        <v>0</v>
      </c>
    </row>
    <row r="560" spans="1:53" ht="46.5" hidden="1">
      <c r="A560" s="255"/>
      <c r="B560" s="73" t="str">
        <f t="shared" si="380"/>
        <v>13650005300531109</v>
      </c>
      <c r="C560" s="424">
        <v>2023</v>
      </c>
      <c r="D560" s="385">
        <v>20</v>
      </c>
      <c r="E560" s="37">
        <v>1</v>
      </c>
      <c r="F560" s="37">
        <v>3</v>
      </c>
      <c r="G560" s="37">
        <v>6</v>
      </c>
      <c r="H560" s="37">
        <v>5000</v>
      </c>
      <c r="I560" s="37">
        <v>5300</v>
      </c>
      <c r="J560" s="37">
        <v>531</v>
      </c>
      <c r="K560" s="407">
        <v>109</v>
      </c>
      <c r="L560" s="407"/>
      <c r="M560" s="387" t="s">
        <v>455</v>
      </c>
      <c r="N560" s="388">
        <f>IFERROR(VLOOKUP($B560,[5]OAX!$B$51:$S$1085,13,0),0)</f>
        <v>0</v>
      </c>
      <c r="O560" s="388">
        <f>IFERROR(VLOOKUP($B560,[5]OAX!$B$51:$S$1085,14,0),0)</f>
        <v>0</v>
      </c>
      <c r="P560" s="388">
        <f t="shared" si="379"/>
        <v>0</v>
      </c>
      <c r="Q560" s="389" t="s">
        <v>59</v>
      </c>
      <c r="R560" s="390">
        <f>IFERROR(VLOOKUP($B560,[5]OAX!$B$51:$S$1085,17,0),0)</f>
        <v>0</v>
      </c>
      <c r="S560" s="390">
        <f>IFERROR(VLOOKUP($B560,[5]OAX!$B$51:$S$1085,18,0),0)</f>
        <v>0</v>
      </c>
      <c r="T560" s="388">
        <v>0</v>
      </c>
      <c r="U560" s="388">
        <v>0</v>
      </c>
      <c r="V560" s="388">
        <v>0</v>
      </c>
      <c r="W560" s="388">
        <v>0</v>
      </c>
      <c r="X560" s="388">
        <v>0</v>
      </c>
      <c r="Y560" s="388">
        <v>0</v>
      </c>
      <c r="Z560" s="388">
        <v>0</v>
      </c>
      <c r="AA560" s="388">
        <v>0</v>
      </c>
      <c r="AB560" s="388">
        <f t="shared" si="381"/>
        <v>0</v>
      </c>
      <c r="AC560" s="388">
        <f t="shared" si="381"/>
        <v>0</v>
      </c>
      <c r="AD560" s="388">
        <f t="shared" si="369"/>
        <v>0</v>
      </c>
      <c r="AE560" s="388">
        <v>0</v>
      </c>
      <c r="AF560" s="388">
        <v>0</v>
      </c>
      <c r="AG560" s="388">
        <f t="shared" si="370"/>
        <v>0</v>
      </c>
      <c r="AH560" s="388">
        <v>0</v>
      </c>
      <c r="AI560" s="388">
        <v>0</v>
      </c>
      <c r="AJ560" s="388">
        <f t="shared" si="371"/>
        <v>0</v>
      </c>
      <c r="AK560" s="388">
        <v>0</v>
      </c>
      <c r="AL560" s="388">
        <v>0</v>
      </c>
      <c r="AM560" s="388">
        <f t="shared" si="372"/>
        <v>0</v>
      </c>
      <c r="AN560" s="388">
        <v>0</v>
      </c>
      <c r="AO560" s="388">
        <v>0</v>
      </c>
      <c r="AP560" s="388">
        <f t="shared" si="373"/>
        <v>0</v>
      </c>
      <c r="AQ560" s="388">
        <f t="shared" si="382"/>
        <v>0</v>
      </c>
      <c r="AR560" s="388">
        <f t="shared" si="382"/>
        <v>0</v>
      </c>
      <c r="AS560" s="388">
        <f t="shared" si="374"/>
        <v>0</v>
      </c>
      <c r="AT560" s="388">
        <f t="shared" si="383"/>
        <v>0</v>
      </c>
      <c r="AU560" s="388">
        <f t="shared" si="383"/>
        <v>0</v>
      </c>
      <c r="AV560" s="388">
        <v>0</v>
      </c>
      <c r="AW560" s="388">
        <v>0</v>
      </c>
      <c r="AX560" s="388">
        <v>0</v>
      </c>
      <c r="AY560" s="388">
        <v>0</v>
      </c>
      <c r="AZ560" s="388">
        <f t="shared" si="375"/>
        <v>0</v>
      </c>
      <c r="BA560" s="388">
        <f t="shared" si="375"/>
        <v>0</v>
      </c>
    </row>
    <row r="561" spans="1:53" ht="24.75" hidden="1">
      <c r="A561" s="255"/>
      <c r="B561" s="73" t="str">
        <f t="shared" si="380"/>
        <v>13650005300531110</v>
      </c>
      <c r="C561" s="424">
        <v>2023</v>
      </c>
      <c r="D561" s="385">
        <v>20</v>
      </c>
      <c r="E561" s="37">
        <v>1</v>
      </c>
      <c r="F561" s="37">
        <v>3</v>
      </c>
      <c r="G561" s="37">
        <v>6</v>
      </c>
      <c r="H561" s="37">
        <v>5000</v>
      </c>
      <c r="I561" s="37">
        <v>5300</v>
      </c>
      <c r="J561" s="37">
        <v>531</v>
      </c>
      <c r="K561" s="407">
        <v>110</v>
      </c>
      <c r="L561" s="407"/>
      <c r="M561" s="387" t="s">
        <v>456</v>
      </c>
      <c r="N561" s="388">
        <f>IFERROR(VLOOKUP($B561,[5]OAX!$B$51:$S$1085,13,0),0)</f>
        <v>0</v>
      </c>
      <c r="O561" s="388">
        <f>IFERROR(VLOOKUP($B561,[5]OAX!$B$51:$S$1085,14,0),0)</f>
        <v>0</v>
      </c>
      <c r="P561" s="388">
        <f t="shared" si="379"/>
        <v>0</v>
      </c>
      <c r="Q561" s="389" t="s">
        <v>59</v>
      </c>
      <c r="R561" s="390">
        <f>IFERROR(VLOOKUP($B561,[5]OAX!$B$51:$S$1085,17,0),0)</f>
        <v>0</v>
      </c>
      <c r="S561" s="390">
        <f>IFERROR(VLOOKUP($B561,[5]OAX!$B$51:$S$1085,18,0),0)</f>
        <v>0</v>
      </c>
      <c r="T561" s="388">
        <v>0</v>
      </c>
      <c r="U561" s="388">
        <v>0</v>
      </c>
      <c r="V561" s="388">
        <v>0</v>
      </c>
      <c r="W561" s="388">
        <v>0</v>
      </c>
      <c r="X561" s="388">
        <v>0</v>
      </c>
      <c r="Y561" s="388">
        <v>0</v>
      </c>
      <c r="Z561" s="388">
        <v>0</v>
      </c>
      <c r="AA561" s="388">
        <v>0</v>
      </c>
      <c r="AB561" s="388">
        <f t="shared" si="381"/>
        <v>0</v>
      </c>
      <c r="AC561" s="388">
        <f t="shared" si="381"/>
        <v>0</v>
      </c>
      <c r="AD561" s="388">
        <f t="shared" si="369"/>
        <v>0</v>
      </c>
      <c r="AE561" s="388">
        <v>0</v>
      </c>
      <c r="AF561" s="388">
        <v>0</v>
      </c>
      <c r="AG561" s="388">
        <f t="shared" si="370"/>
        <v>0</v>
      </c>
      <c r="AH561" s="388">
        <v>0</v>
      </c>
      <c r="AI561" s="388">
        <v>0</v>
      </c>
      <c r="AJ561" s="388">
        <f t="shared" si="371"/>
        <v>0</v>
      </c>
      <c r="AK561" s="388">
        <v>0</v>
      </c>
      <c r="AL561" s="388">
        <v>0</v>
      </c>
      <c r="AM561" s="388">
        <f t="shared" si="372"/>
        <v>0</v>
      </c>
      <c r="AN561" s="388">
        <v>0</v>
      </c>
      <c r="AO561" s="388">
        <v>0</v>
      </c>
      <c r="AP561" s="388">
        <f t="shared" si="373"/>
        <v>0</v>
      </c>
      <c r="AQ561" s="388">
        <f t="shared" si="382"/>
        <v>0</v>
      </c>
      <c r="AR561" s="388">
        <f t="shared" si="382"/>
        <v>0</v>
      </c>
      <c r="AS561" s="388">
        <f t="shared" si="374"/>
        <v>0</v>
      </c>
      <c r="AT561" s="388">
        <f t="shared" si="383"/>
        <v>0</v>
      </c>
      <c r="AU561" s="388">
        <f t="shared" si="383"/>
        <v>0</v>
      </c>
      <c r="AV561" s="388">
        <v>0</v>
      </c>
      <c r="AW561" s="388">
        <v>0</v>
      </c>
      <c r="AX561" s="388">
        <v>0</v>
      </c>
      <c r="AY561" s="388">
        <v>0</v>
      </c>
      <c r="AZ561" s="388">
        <f t="shared" si="375"/>
        <v>0</v>
      </c>
      <c r="BA561" s="388">
        <f t="shared" si="375"/>
        <v>0</v>
      </c>
    </row>
    <row r="562" spans="1:53" ht="24.75" hidden="1">
      <c r="A562" s="255"/>
      <c r="B562" s="73" t="str">
        <f t="shared" si="380"/>
        <v>13650005300531111</v>
      </c>
      <c r="C562" s="424">
        <v>2023</v>
      </c>
      <c r="D562" s="385">
        <v>20</v>
      </c>
      <c r="E562" s="37">
        <v>1</v>
      </c>
      <c r="F562" s="37">
        <v>3</v>
      </c>
      <c r="G562" s="37">
        <v>6</v>
      </c>
      <c r="H562" s="37">
        <v>5000</v>
      </c>
      <c r="I562" s="37">
        <v>5300</v>
      </c>
      <c r="J562" s="37">
        <v>531</v>
      </c>
      <c r="K562" s="407">
        <v>111</v>
      </c>
      <c r="L562" s="407"/>
      <c r="M562" s="387" t="s">
        <v>457</v>
      </c>
      <c r="N562" s="388">
        <f>IFERROR(VLOOKUP($B562,[5]OAX!$B$51:$S$1085,13,0),0)</f>
        <v>0</v>
      </c>
      <c r="O562" s="388">
        <f>IFERROR(VLOOKUP($B562,[5]OAX!$B$51:$S$1085,14,0),0)</f>
        <v>0</v>
      </c>
      <c r="P562" s="388">
        <f t="shared" si="379"/>
        <v>0</v>
      </c>
      <c r="Q562" s="389" t="s">
        <v>59</v>
      </c>
      <c r="R562" s="390">
        <f>IFERROR(VLOOKUP($B562,[5]OAX!$B$51:$S$1085,17,0),0)</f>
        <v>0</v>
      </c>
      <c r="S562" s="390">
        <f>IFERROR(VLOOKUP($B562,[5]OAX!$B$51:$S$1085,18,0),0)</f>
        <v>0</v>
      </c>
      <c r="T562" s="388">
        <v>0</v>
      </c>
      <c r="U562" s="388">
        <v>0</v>
      </c>
      <c r="V562" s="388">
        <v>0</v>
      </c>
      <c r="W562" s="388">
        <v>0</v>
      </c>
      <c r="X562" s="388">
        <v>0</v>
      </c>
      <c r="Y562" s="388">
        <v>0</v>
      </c>
      <c r="Z562" s="388">
        <v>0</v>
      </c>
      <c r="AA562" s="388">
        <v>0</v>
      </c>
      <c r="AB562" s="388">
        <f t="shared" si="381"/>
        <v>0</v>
      </c>
      <c r="AC562" s="388">
        <f t="shared" si="381"/>
        <v>0</v>
      </c>
      <c r="AD562" s="388">
        <f t="shared" si="369"/>
        <v>0</v>
      </c>
      <c r="AE562" s="388">
        <v>0</v>
      </c>
      <c r="AF562" s="388">
        <v>0</v>
      </c>
      <c r="AG562" s="388">
        <f t="shared" si="370"/>
        <v>0</v>
      </c>
      <c r="AH562" s="388">
        <v>0</v>
      </c>
      <c r="AI562" s="388">
        <v>0</v>
      </c>
      <c r="AJ562" s="388">
        <f t="shared" si="371"/>
        <v>0</v>
      </c>
      <c r="AK562" s="388">
        <v>0</v>
      </c>
      <c r="AL562" s="388">
        <v>0</v>
      </c>
      <c r="AM562" s="388">
        <f t="shared" si="372"/>
        <v>0</v>
      </c>
      <c r="AN562" s="388">
        <v>0</v>
      </c>
      <c r="AO562" s="388">
        <v>0</v>
      </c>
      <c r="AP562" s="388">
        <f t="shared" si="373"/>
        <v>0</v>
      </c>
      <c r="AQ562" s="388">
        <f t="shared" si="382"/>
        <v>0</v>
      </c>
      <c r="AR562" s="388">
        <f t="shared" si="382"/>
        <v>0</v>
      </c>
      <c r="AS562" s="388">
        <f t="shared" si="374"/>
        <v>0</v>
      </c>
      <c r="AT562" s="388">
        <f t="shared" si="383"/>
        <v>0</v>
      </c>
      <c r="AU562" s="388">
        <f t="shared" si="383"/>
        <v>0</v>
      </c>
      <c r="AV562" s="388">
        <v>0</v>
      </c>
      <c r="AW562" s="388">
        <v>0</v>
      </c>
      <c r="AX562" s="388">
        <v>0</v>
      </c>
      <c r="AY562" s="388">
        <v>0</v>
      </c>
      <c r="AZ562" s="388">
        <f t="shared" si="375"/>
        <v>0</v>
      </c>
      <c r="BA562" s="388">
        <f t="shared" si="375"/>
        <v>0</v>
      </c>
    </row>
    <row r="563" spans="1:53" ht="24.75" hidden="1">
      <c r="A563" s="255"/>
      <c r="B563" s="73" t="str">
        <f t="shared" si="380"/>
        <v>13650005300531112</v>
      </c>
      <c r="C563" s="424">
        <v>2023</v>
      </c>
      <c r="D563" s="385">
        <v>20</v>
      </c>
      <c r="E563" s="37">
        <v>1</v>
      </c>
      <c r="F563" s="37">
        <v>3</v>
      </c>
      <c r="G563" s="37">
        <v>6</v>
      </c>
      <c r="H563" s="37">
        <v>5000</v>
      </c>
      <c r="I563" s="37">
        <v>5300</v>
      </c>
      <c r="J563" s="37">
        <v>531</v>
      </c>
      <c r="K563" s="407">
        <v>112</v>
      </c>
      <c r="L563" s="407"/>
      <c r="M563" s="387" t="s">
        <v>458</v>
      </c>
      <c r="N563" s="388">
        <f>IFERROR(VLOOKUP($B563,[5]OAX!$B$51:$S$1085,13,0),0)</f>
        <v>0</v>
      </c>
      <c r="O563" s="388">
        <f>IFERROR(VLOOKUP($B563,[5]OAX!$B$51:$S$1085,14,0),0)</f>
        <v>0</v>
      </c>
      <c r="P563" s="388">
        <f t="shared" si="379"/>
        <v>0</v>
      </c>
      <c r="Q563" s="389" t="s">
        <v>59</v>
      </c>
      <c r="R563" s="390">
        <f>IFERROR(VLOOKUP($B563,[5]OAX!$B$51:$S$1085,17,0),0)</f>
        <v>0</v>
      </c>
      <c r="S563" s="390">
        <f>IFERROR(VLOOKUP($B563,[5]OAX!$B$51:$S$1085,18,0),0)</f>
        <v>0</v>
      </c>
      <c r="T563" s="388">
        <v>0</v>
      </c>
      <c r="U563" s="388">
        <v>0</v>
      </c>
      <c r="V563" s="388">
        <v>0</v>
      </c>
      <c r="W563" s="388">
        <v>0</v>
      </c>
      <c r="X563" s="388">
        <v>0</v>
      </c>
      <c r="Y563" s="388">
        <v>0</v>
      </c>
      <c r="Z563" s="388">
        <v>0</v>
      </c>
      <c r="AA563" s="388">
        <v>0</v>
      </c>
      <c r="AB563" s="388">
        <f t="shared" si="381"/>
        <v>0</v>
      </c>
      <c r="AC563" s="388">
        <f t="shared" si="381"/>
        <v>0</v>
      </c>
      <c r="AD563" s="388">
        <f t="shared" si="369"/>
        <v>0</v>
      </c>
      <c r="AE563" s="388">
        <v>0</v>
      </c>
      <c r="AF563" s="388">
        <v>0</v>
      </c>
      <c r="AG563" s="388">
        <f t="shared" si="370"/>
        <v>0</v>
      </c>
      <c r="AH563" s="388">
        <v>0</v>
      </c>
      <c r="AI563" s="388">
        <v>0</v>
      </c>
      <c r="AJ563" s="388">
        <f t="shared" si="371"/>
        <v>0</v>
      </c>
      <c r="AK563" s="388">
        <v>0</v>
      </c>
      <c r="AL563" s="388">
        <v>0</v>
      </c>
      <c r="AM563" s="388">
        <f t="shared" si="372"/>
        <v>0</v>
      </c>
      <c r="AN563" s="388">
        <v>0</v>
      </c>
      <c r="AO563" s="388">
        <v>0</v>
      </c>
      <c r="AP563" s="388">
        <f t="shared" si="373"/>
        <v>0</v>
      </c>
      <c r="AQ563" s="388">
        <f t="shared" si="382"/>
        <v>0</v>
      </c>
      <c r="AR563" s="388">
        <f t="shared" si="382"/>
        <v>0</v>
      </c>
      <c r="AS563" s="388">
        <f t="shared" si="374"/>
        <v>0</v>
      </c>
      <c r="AT563" s="388">
        <f t="shared" si="383"/>
        <v>0</v>
      </c>
      <c r="AU563" s="388">
        <f t="shared" si="383"/>
        <v>0</v>
      </c>
      <c r="AV563" s="388">
        <v>0</v>
      </c>
      <c r="AW563" s="388">
        <v>0</v>
      </c>
      <c r="AX563" s="388">
        <v>0</v>
      </c>
      <c r="AY563" s="388">
        <v>0</v>
      </c>
      <c r="AZ563" s="388">
        <f t="shared" si="375"/>
        <v>0</v>
      </c>
      <c r="BA563" s="388">
        <f t="shared" si="375"/>
        <v>0</v>
      </c>
    </row>
    <row r="564" spans="1:53" ht="24.75" hidden="1">
      <c r="A564" s="255"/>
      <c r="B564" s="73" t="str">
        <f t="shared" si="380"/>
        <v>13650005300531113</v>
      </c>
      <c r="C564" s="424">
        <v>2023</v>
      </c>
      <c r="D564" s="385">
        <v>20</v>
      </c>
      <c r="E564" s="37">
        <v>1</v>
      </c>
      <c r="F564" s="37">
        <v>3</v>
      </c>
      <c r="G564" s="37">
        <v>6</v>
      </c>
      <c r="H564" s="37">
        <v>5000</v>
      </c>
      <c r="I564" s="37">
        <v>5300</v>
      </c>
      <c r="J564" s="37">
        <v>531</v>
      </c>
      <c r="K564" s="407">
        <v>113</v>
      </c>
      <c r="L564" s="407"/>
      <c r="M564" s="387" t="s">
        <v>459</v>
      </c>
      <c r="N564" s="388">
        <f>IFERROR(VLOOKUP($B564,[5]OAX!$B$51:$S$1085,13,0),0)</f>
        <v>0</v>
      </c>
      <c r="O564" s="388">
        <f>IFERROR(VLOOKUP($B564,[5]OAX!$B$51:$S$1085,14,0),0)</f>
        <v>0</v>
      </c>
      <c r="P564" s="388">
        <f t="shared" si="379"/>
        <v>0</v>
      </c>
      <c r="Q564" s="389" t="s">
        <v>59</v>
      </c>
      <c r="R564" s="390">
        <f>IFERROR(VLOOKUP($B564,[5]OAX!$B$51:$S$1085,17,0),0)</f>
        <v>0</v>
      </c>
      <c r="S564" s="390">
        <f>IFERROR(VLOOKUP($B564,[5]OAX!$B$51:$S$1085,18,0),0)</f>
        <v>0</v>
      </c>
      <c r="T564" s="388">
        <v>0</v>
      </c>
      <c r="U564" s="388">
        <v>0</v>
      </c>
      <c r="V564" s="388">
        <v>0</v>
      </c>
      <c r="W564" s="388">
        <v>0</v>
      </c>
      <c r="X564" s="388">
        <v>0</v>
      </c>
      <c r="Y564" s="388">
        <v>0</v>
      </c>
      <c r="Z564" s="388">
        <v>0</v>
      </c>
      <c r="AA564" s="388">
        <v>0</v>
      </c>
      <c r="AB564" s="388">
        <f t="shared" si="381"/>
        <v>0</v>
      </c>
      <c r="AC564" s="388">
        <f t="shared" si="381"/>
        <v>0</v>
      </c>
      <c r="AD564" s="388">
        <f t="shared" ref="AD564:AD627" si="384">+AC564+AB564</f>
        <v>0</v>
      </c>
      <c r="AE564" s="388">
        <v>0</v>
      </c>
      <c r="AF564" s="388">
        <v>0</v>
      </c>
      <c r="AG564" s="388">
        <f t="shared" ref="AG564:AG627" si="385">+AF564+AE564</f>
        <v>0</v>
      </c>
      <c r="AH564" s="388">
        <v>0</v>
      </c>
      <c r="AI564" s="388">
        <v>0</v>
      </c>
      <c r="AJ564" s="388">
        <f t="shared" ref="AJ564:AJ627" si="386">+AI564+AH564</f>
        <v>0</v>
      </c>
      <c r="AK564" s="388">
        <v>0</v>
      </c>
      <c r="AL564" s="388">
        <v>0</v>
      </c>
      <c r="AM564" s="388">
        <f t="shared" ref="AM564:AM627" si="387">+AL564+AK564</f>
        <v>0</v>
      </c>
      <c r="AN564" s="388">
        <v>0</v>
      </c>
      <c r="AO564" s="388">
        <v>0</v>
      </c>
      <c r="AP564" s="388">
        <f t="shared" ref="AP564:AP627" si="388">+AO564+AN564</f>
        <v>0</v>
      </c>
      <c r="AQ564" s="388">
        <f t="shared" si="382"/>
        <v>0</v>
      </c>
      <c r="AR564" s="388">
        <f t="shared" si="382"/>
        <v>0</v>
      </c>
      <c r="AS564" s="388">
        <f t="shared" ref="AS564:AS627" si="389">+AR564+AQ564</f>
        <v>0</v>
      </c>
      <c r="AT564" s="388">
        <f t="shared" si="383"/>
        <v>0</v>
      </c>
      <c r="AU564" s="388">
        <f t="shared" si="383"/>
        <v>0</v>
      </c>
      <c r="AV564" s="388">
        <v>0</v>
      </c>
      <c r="AW564" s="388">
        <v>0</v>
      </c>
      <c r="AX564" s="388">
        <v>0</v>
      </c>
      <c r="AY564" s="388">
        <v>0</v>
      </c>
      <c r="AZ564" s="388">
        <f t="shared" si="375"/>
        <v>0</v>
      </c>
      <c r="BA564" s="388">
        <f t="shared" si="375"/>
        <v>0</v>
      </c>
    </row>
    <row r="565" spans="1:53" ht="46.5" hidden="1">
      <c r="A565" s="255"/>
      <c r="B565" s="73" t="str">
        <f t="shared" si="380"/>
        <v>13650005300531114</v>
      </c>
      <c r="C565" s="424">
        <v>2023</v>
      </c>
      <c r="D565" s="385">
        <v>20</v>
      </c>
      <c r="E565" s="37">
        <v>1</v>
      </c>
      <c r="F565" s="37">
        <v>3</v>
      </c>
      <c r="G565" s="37">
        <v>6</v>
      </c>
      <c r="H565" s="37">
        <v>5000</v>
      </c>
      <c r="I565" s="37">
        <v>5300</v>
      </c>
      <c r="J565" s="37">
        <v>531</v>
      </c>
      <c r="K565" s="407">
        <v>114</v>
      </c>
      <c r="L565" s="407"/>
      <c r="M565" s="387" t="s">
        <v>460</v>
      </c>
      <c r="N565" s="388">
        <f>IFERROR(VLOOKUP($B565,[5]OAX!$B$51:$S$1085,13,0),0)</f>
        <v>0</v>
      </c>
      <c r="O565" s="388">
        <f>IFERROR(VLOOKUP($B565,[5]OAX!$B$51:$S$1085,14,0),0)</f>
        <v>0</v>
      </c>
      <c r="P565" s="388">
        <f t="shared" si="379"/>
        <v>0</v>
      </c>
      <c r="Q565" s="389" t="s">
        <v>59</v>
      </c>
      <c r="R565" s="390">
        <f>IFERROR(VLOOKUP($B565,[5]OAX!$B$51:$S$1085,17,0),0)</f>
        <v>0</v>
      </c>
      <c r="S565" s="390">
        <f>IFERROR(VLOOKUP($B565,[5]OAX!$B$51:$S$1085,18,0),0)</f>
        <v>0</v>
      </c>
      <c r="T565" s="388">
        <v>0</v>
      </c>
      <c r="U565" s="388">
        <v>0</v>
      </c>
      <c r="V565" s="388">
        <v>0</v>
      </c>
      <c r="W565" s="388">
        <v>0</v>
      </c>
      <c r="X565" s="388">
        <v>0</v>
      </c>
      <c r="Y565" s="388">
        <v>0</v>
      </c>
      <c r="Z565" s="388">
        <v>0</v>
      </c>
      <c r="AA565" s="388">
        <v>0</v>
      </c>
      <c r="AB565" s="388">
        <f t="shared" si="381"/>
        <v>0</v>
      </c>
      <c r="AC565" s="388">
        <f t="shared" si="381"/>
        <v>0</v>
      </c>
      <c r="AD565" s="388">
        <f t="shared" si="384"/>
        <v>0</v>
      </c>
      <c r="AE565" s="388">
        <v>0</v>
      </c>
      <c r="AF565" s="388">
        <v>0</v>
      </c>
      <c r="AG565" s="388">
        <f t="shared" si="385"/>
        <v>0</v>
      </c>
      <c r="AH565" s="388">
        <v>0</v>
      </c>
      <c r="AI565" s="388">
        <v>0</v>
      </c>
      <c r="AJ565" s="388">
        <f t="shared" si="386"/>
        <v>0</v>
      </c>
      <c r="AK565" s="388">
        <v>0</v>
      </c>
      <c r="AL565" s="388">
        <v>0</v>
      </c>
      <c r="AM565" s="388">
        <f t="shared" si="387"/>
        <v>0</v>
      </c>
      <c r="AN565" s="388">
        <v>0</v>
      </c>
      <c r="AO565" s="388">
        <v>0</v>
      </c>
      <c r="AP565" s="388">
        <f t="shared" si="388"/>
        <v>0</v>
      </c>
      <c r="AQ565" s="388">
        <f t="shared" si="382"/>
        <v>0</v>
      </c>
      <c r="AR565" s="388">
        <f t="shared" si="382"/>
        <v>0</v>
      </c>
      <c r="AS565" s="388">
        <f t="shared" si="389"/>
        <v>0</v>
      </c>
      <c r="AT565" s="388">
        <f t="shared" si="383"/>
        <v>0</v>
      </c>
      <c r="AU565" s="388">
        <f t="shared" si="383"/>
        <v>0</v>
      </c>
      <c r="AV565" s="388">
        <v>0</v>
      </c>
      <c r="AW565" s="388">
        <v>0</v>
      </c>
      <c r="AX565" s="388">
        <v>0</v>
      </c>
      <c r="AY565" s="388">
        <v>0</v>
      </c>
      <c r="AZ565" s="388">
        <f t="shared" si="375"/>
        <v>0</v>
      </c>
      <c r="BA565" s="388">
        <f t="shared" si="375"/>
        <v>0</v>
      </c>
    </row>
    <row r="566" spans="1:53" ht="24.75" hidden="1">
      <c r="A566" s="255"/>
      <c r="B566" s="73" t="str">
        <f t="shared" si="380"/>
        <v>13650005300531115</v>
      </c>
      <c r="C566" s="424">
        <v>2023</v>
      </c>
      <c r="D566" s="385">
        <v>20</v>
      </c>
      <c r="E566" s="37">
        <v>1</v>
      </c>
      <c r="F566" s="37">
        <v>3</v>
      </c>
      <c r="G566" s="37">
        <v>6</v>
      </c>
      <c r="H566" s="37">
        <v>5000</v>
      </c>
      <c r="I566" s="37">
        <v>5300</v>
      </c>
      <c r="J566" s="37">
        <v>531</v>
      </c>
      <c r="K566" s="407">
        <v>115</v>
      </c>
      <c r="L566" s="407"/>
      <c r="M566" s="387" t="s">
        <v>461</v>
      </c>
      <c r="N566" s="388">
        <f>IFERROR(VLOOKUP($B566,[5]OAX!$B$51:$S$1085,13,0),0)</f>
        <v>0</v>
      </c>
      <c r="O566" s="388">
        <f>IFERROR(VLOOKUP($B566,[5]OAX!$B$51:$S$1085,14,0),0)</f>
        <v>0</v>
      </c>
      <c r="P566" s="388">
        <f t="shared" si="379"/>
        <v>0</v>
      </c>
      <c r="Q566" s="389" t="s">
        <v>59</v>
      </c>
      <c r="R566" s="390">
        <f>IFERROR(VLOOKUP($B566,[5]OAX!$B$51:$S$1085,17,0),0)</f>
        <v>0</v>
      </c>
      <c r="S566" s="390">
        <f>IFERROR(VLOOKUP($B566,[5]OAX!$B$51:$S$1085,18,0),0)</f>
        <v>0</v>
      </c>
      <c r="T566" s="388">
        <v>0</v>
      </c>
      <c r="U566" s="388">
        <v>0</v>
      </c>
      <c r="V566" s="388">
        <v>0</v>
      </c>
      <c r="W566" s="388">
        <v>0</v>
      </c>
      <c r="X566" s="388">
        <v>0</v>
      </c>
      <c r="Y566" s="388">
        <v>0</v>
      </c>
      <c r="Z566" s="388">
        <v>0</v>
      </c>
      <c r="AA566" s="388">
        <v>0</v>
      </c>
      <c r="AB566" s="388">
        <f t="shared" si="381"/>
        <v>0</v>
      </c>
      <c r="AC566" s="388">
        <f t="shared" si="381"/>
        <v>0</v>
      </c>
      <c r="AD566" s="388">
        <f t="shared" si="384"/>
        <v>0</v>
      </c>
      <c r="AE566" s="388">
        <v>0</v>
      </c>
      <c r="AF566" s="388">
        <v>0</v>
      </c>
      <c r="AG566" s="388">
        <f t="shared" si="385"/>
        <v>0</v>
      </c>
      <c r="AH566" s="388">
        <v>0</v>
      </c>
      <c r="AI566" s="388">
        <v>0</v>
      </c>
      <c r="AJ566" s="388">
        <f t="shared" si="386"/>
        <v>0</v>
      </c>
      <c r="AK566" s="388">
        <v>0</v>
      </c>
      <c r="AL566" s="388">
        <v>0</v>
      </c>
      <c r="AM566" s="388">
        <f t="shared" si="387"/>
        <v>0</v>
      </c>
      <c r="AN566" s="388">
        <v>0</v>
      </c>
      <c r="AO566" s="388">
        <v>0</v>
      </c>
      <c r="AP566" s="388">
        <f t="shared" si="388"/>
        <v>0</v>
      </c>
      <c r="AQ566" s="388">
        <f t="shared" si="382"/>
        <v>0</v>
      </c>
      <c r="AR566" s="388">
        <f t="shared" si="382"/>
        <v>0</v>
      </c>
      <c r="AS566" s="388">
        <f t="shared" si="389"/>
        <v>0</v>
      </c>
      <c r="AT566" s="388">
        <f t="shared" si="383"/>
        <v>0</v>
      </c>
      <c r="AU566" s="388">
        <f t="shared" si="383"/>
        <v>0</v>
      </c>
      <c r="AV566" s="388">
        <v>0</v>
      </c>
      <c r="AW566" s="388">
        <v>0</v>
      </c>
      <c r="AX566" s="388">
        <v>0</v>
      </c>
      <c r="AY566" s="388">
        <v>0</v>
      </c>
      <c r="AZ566" s="388">
        <f t="shared" si="375"/>
        <v>0</v>
      </c>
      <c r="BA566" s="388">
        <f t="shared" si="375"/>
        <v>0</v>
      </c>
    </row>
    <row r="567" spans="1:53" ht="24.75" hidden="1">
      <c r="A567" s="255"/>
      <c r="B567" s="73" t="str">
        <f t="shared" si="380"/>
        <v>13650005300531116</v>
      </c>
      <c r="C567" s="424">
        <v>2023</v>
      </c>
      <c r="D567" s="385">
        <v>20</v>
      </c>
      <c r="E567" s="37">
        <v>1</v>
      </c>
      <c r="F567" s="37">
        <v>3</v>
      </c>
      <c r="G567" s="37">
        <v>6</v>
      </c>
      <c r="H567" s="37">
        <v>5000</v>
      </c>
      <c r="I567" s="37">
        <v>5300</v>
      </c>
      <c r="J567" s="37">
        <v>531</v>
      </c>
      <c r="K567" s="407">
        <v>116</v>
      </c>
      <c r="L567" s="407"/>
      <c r="M567" s="387" t="s">
        <v>462</v>
      </c>
      <c r="N567" s="388">
        <f>IFERROR(VLOOKUP($B567,[5]OAX!$B$51:$S$1085,13,0),0)</f>
        <v>0</v>
      </c>
      <c r="O567" s="388">
        <f>IFERROR(VLOOKUP($B567,[5]OAX!$B$51:$S$1085,14,0),0)</f>
        <v>0</v>
      </c>
      <c r="P567" s="388">
        <f t="shared" si="379"/>
        <v>0</v>
      </c>
      <c r="Q567" s="389" t="s">
        <v>59</v>
      </c>
      <c r="R567" s="390">
        <f>IFERROR(VLOOKUP($B567,[5]OAX!$B$51:$S$1085,17,0),0)</f>
        <v>0</v>
      </c>
      <c r="S567" s="390">
        <f>IFERROR(VLOOKUP($B567,[5]OAX!$B$51:$S$1085,18,0),0)</f>
        <v>0</v>
      </c>
      <c r="T567" s="388">
        <v>0</v>
      </c>
      <c r="U567" s="388">
        <v>0</v>
      </c>
      <c r="V567" s="388">
        <v>0</v>
      </c>
      <c r="W567" s="388">
        <v>0</v>
      </c>
      <c r="X567" s="388">
        <v>0</v>
      </c>
      <c r="Y567" s="388">
        <v>0</v>
      </c>
      <c r="Z567" s="388">
        <v>0</v>
      </c>
      <c r="AA567" s="388">
        <v>0</v>
      </c>
      <c r="AB567" s="388">
        <f t="shared" si="381"/>
        <v>0</v>
      </c>
      <c r="AC567" s="388">
        <f t="shared" si="381"/>
        <v>0</v>
      </c>
      <c r="AD567" s="388">
        <f t="shared" si="384"/>
        <v>0</v>
      </c>
      <c r="AE567" s="388">
        <v>0</v>
      </c>
      <c r="AF567" s="388">
        <v>0</v>
      </c>
      <c r="AG567" s="388">
        <f t="shared" si="385"/>
        <v>0</v>
      </c>
      <c r="AH567" s="388">
        <v>0</v>
      </c>
      <c r="AI567" s="388">
        <v>0</v>
      </c>
      <c r="AJ567" s="388">
        <f t="shared" si="386"/>
        <v>0</v>
      </c>
      <c r="AK567" s="388">
        <v>0</v>
      </c>
      <c r="AL567" s="388">
        <v>0</v>
      </c>
      <c r="AM567" s="388">
        <f t="shared" si="387"/>
        <v>0</v>
      </c>
      <c r="AN567" s="388">
        <v>0</v>
      </c>
      <c r="AO567" s="388">
        <v>0</v>
      </c>
      <c r="AP567" s="388">
        <f t="shared" si="388"/>
        <v>0</v>
      </c>
      <c r="AQ567" s="388">
        <f t="shared" si="382"/>
        <v>0</v>
      </c>
      <c r="AR567" s="388">
        <f t="shared" si="382"/>
        <v>0</v>
      </c>
      <c r="AS567" s="388">
        <f t="shared" si="389"/>
        <v>0</v>
      </c>
      <c r="AT567" s="388">
        <f t="shared" si="383"/>
        <v>0</v>
      </c>
      <c r="AU567" s="388">
        <f t="shared" si="383"/>
        <v>0</v>
      </c>
      <c r="AV567" s="388">
        <v>0</v>
      </c>
      <c r="AW567" s="388">
        <v>0</v>
      </c>
      <c r="AX567" s="388">
        <v>0</v>
      </c>
      <c r="AY567" s="388">
        <v>0</v>
      </c>
      <c r="AZ567" s="388">
        <f t="shared" si="375"/>
        <v>0</v>
      </c>
      <c r="BA567" s="388">
        <f t="shared" si="375"/>
        <v>0</v>
      </c>
    </row>
    <row r="568" spans="1:53" ht="24.75" hidden="1">
      <c r="A568" s="255"/>
      <c r="B568" s="73" t="str">
        <f t="shared" si="380"/>
        <v>13650005300531117</v>
      </c>
      <c r="C568" s="424">
        <v>2023</v>
      </c>
      <c r="D568" s="385">
        <v>20</v>
      </c>
      <c r="E568" s="37">
        <v>1</v>
      </c>
      <c r="F568" s="37">
        <v>3</v>
      </c>
      <c r="G568" s="37">
        <v>6</v>
      </c>
      <c r="H568" s="37">
        <v>5000</v>
      </c>
      <c r="I568" s="37">
        <v>5300</v>
      </c>
      <c r="J568" s="37">
        <v>531</v>
      </c>
      <c r="K568" s="407">
        <v>117</v>
      </c>
      <c r="L568" s="407"/>
      <c r="M568" s="387" t="s">
        <v>463</v>
      </c>
      <c r="N568" s="388">
        <f>IFERROR(VLOOKUP($B568,[5]OAX!$B$51:$S$1085,13,0),0)</f>
        <v>0</v>
      </c>
      <c r="O568" s="388">
        <f>IFERROR(VLOOKUP($B568,[5]OAX!$B$51:$S$1085,14,0),0)</f>
        <v>0</v>
      </c>
      <c r="P568" s="388">
        <f t="shared" si="379"/>
        <v>0</v>
      </c>
      <c r="Q568" s="389" t="s">
        <v>59</v>
      </c>
      <c r="R568" s="390">
        <f>IFERROR(VLOOKUP($B568,[5]OAX!$B$51:$S$1085,17,0),0)</f>
        <v>0</v>
      </c>
      <c r="S568" s="390">
        <f>IFERROR(VLOOKUP($B568,[5]OAX!$B$51:$S$1085,18,0),0)</f>
        <v>0</v>
      </c>
      <c r="T568" s="388">
        <v>0</v>
      </c>
      <c r="U568" s="388">
        <v>0</v>
      </c>
      <c r="V568" s="388">
        <v>0</v>
      </c>
      <c r="W568" s="388">
        <v>0</v>
      </c>
      <c r="X568" s="388">
        <v>0</v>
      </c>
      <c r="Y568" s="388">
        <v>0</v>
      </c>
      <c r="Z568" s="388">
        <v>0</v>
      </c>
      <c r="AA568" s="388">
        <v>0</v>
      </c>
      <c r="AB568" s="388">
        <f t="shared" si="381"/>
        <v>0</v>
      </c>
      <c r="AC568" s="388">
        <f t="shared" si="381"/>
        <v>0</v>
      </c>
      <c r="AD568" s="388">
        <f t="shared" si="384"/>
        <v>0</v>
      </c>
      <c r="AE568" s="388">
        <v>0</v>
      </c>
      <c r="AF568" s="388">
        <v>0</v>
      </c>
      <c r="AG568" s="388">
        <f t="shared" si="385"/>
        <v>0</v>
      </c>
      <c r="AH568" s="388">
        <v>0</v>
      </c>
      <c r="AI568" s="388">
        <v>0</v>
      </c>
      <c r="AJ568" s="388">
        <f t="shared" si="386"/>
        <v>0</v>
      </c>
      <c r="AK568" s="388">
        <v>0</v>
      </c>
      <c r="AL568" s="388">
        <v>0</v>
      </c>
      <c r="AM568" s="388">
        <f t="shared" si="387"/>
        <v>0</v>
      </c>
      <c r="AN568" s="388">
        <v>0</v>
      </c>
      <c r="AO568" s="388">
        <v>0</v>
      </c>
      <c r="AP568" s="388">
        <f t="shared" si="388"/>
        <v>0</v>
      </c>
      <c r="AQ568" s="388">
        <f t="shared" si="382"/>
        <v>0</v>
      </c>
      <c r="AR568" s="388">
        <f t="shared" si="382"/>
        <v>0</v>
      </c>
      <c r="AS568" s="388">
        <f t="shared" si="389"/>
        <v>0</v>
      </c>
      <c r="AT568" s="388">
        <f t="shared" si="383"/>
        <v>0</v>
      </c>
      <c r="AU568" s="388">
        <f t="shared" si="383"/>
        <v>0</v>
      </c>
      <c r="AV568" s="388">
        <v>0</v>
      </c>
      <c r="AW568" s="388">
        <v>0</v>
      </c>
      <c r="AX568" s="388">
        <v>0</v>
      </c>
      <c r="AY568" s="388">
        <v>0</v>
      </c>
      <c r="AZ568" s="388">
        <f t="shared" si="375"/>
        <v>0</v>
      </c>
      <c r="BA568" s="388">
        <f t="shared" si="375"/>
        <v>0</v>
      </c>
    </row>
    <row r="569" spans="1:53" ht="24.75" hidden="1">
      <c r="A569" s="255"/>
      <c r="B569" s="73" t="str">
        <f t="shared" si="380"/>
        <v>13650005300531118</v>
      </c>
      <c r="C569" s="424">
        <v>2023</v>
      </c>
      <c r="D569" s="385">
        <v>20</v>
      </c>
      <c r="E569" s="37">
        <v>1</v>
      </c>
      <c r="F569" s="37">
        <v>3</v>
      </c>
      <c r="G569" s="37">
        <v>6</v>
      </c>
      <c r="H569" s="37">
        <v>5000</v>
      </c>
      <c r="I569" s="37">
        <v>5300</v>
      </c>
      <c r="J569" s="37">
        <v>531</v>
      </c>
      <c r="K569" s="407">
        <v>118</v>
      </c>
      <c r="L569" s="407"/>
      <c r="M569" s="387" t="s">
        <v>464</v>
      </c>
      <c r="N569" s="388">
        <f>IFERROR(VLOOKUP($B569,[5]OAX!$B$51:$S$1085,13,0),0)</f>
        <v>0</v>
      </c>
      <c r="O569" s="388">
        <f>IFERROR(VLOOKUP($B569,[5]OAX!$B$51:$S$1085,14,0),0)</f>
        <v>0</v>
      </c>
      <c r="P569" s="388">
        <f t="shared" si="379"/>
        <v>0</v>
      </c>
      <c r="Q569" s="389" t="s">
        <v>59</v>
      </c>
      <c r="R569" s="390">
        <f>IFERROR(VLOOKUP($B569,[5]OAX!$B$51:$S$1085,17,0),0)</f>
        <v>0</v>
      </c>
      <c r="S569" s="390">
        <f>IFERROR(VLOOKUP($B569,[5]OAX!$B$51:$S$1085,18,0),0)</f>
        <v>0</v>
      </c>
      <c r="T569" s="388">
        <v>0</v>
      </c>
      <c r="U569" s="388">
        <v>0</v>
      </c>
      <c r="V569" s="388">
        <v>0</v>
      </c>
      <c r="W569" s="388">
        <v>0</v>
      </c>
      <c r="X569" s="388">
        <v>0</v>
      </c>
      <c r="Y569" s="388">
        <v>0</v>
      </c>
      <c r="Z569" s="388">
        <v>0</v>
      </c>
      <c r="AA569" s="388">
        <v>0</v>
      </c>
      <c r="AB569" s="388">
        <f t="shared" si="381"/>
        <v>0</v>
      </c>
      <c r="AC569" s="388">
        <f t="shared" si="381"/>
        <v>0</v>
      </c>
      <c r="AD569" s="388">
        <f t="shared" si="384"/>
        <v>0</v>
      </c>
      <c r="AE569" s="388">
        <v>0</v>
      </c>
      <c r="AF569" s="388">
        <v>0</v>
      </c>
      <c r="AG569" s="388">
        <f t="shared" si="385"/>
        <v>0</v>
      </c>
      <c r="AH569" s="388">
        <v>0</v>
      </c>
      <c r="AI569" s="388">
        <v>0</v>
      </c>
      <c r="AJ569" s="388">
        <f t="shared" si="386"/>
        <v>0</v>
      </c>
      <c r="AK569" s="388">
        <v>0</v>
      </c>
      <c r="AL569" s="388">
        <v>0</v>
      </c>
      <c r="AM569" s="388">
        <f t="shared" si="387"/>
        <v>0</v>
      </c>
      <c r="AN569" s="388">
        <v>0</v>
      </c>
      <c r="AO569" s="388">
        <v>0</v>
      </c>
      <c r="AP569" s="388">
        <f t="shared" si="388"/>
        <v>0</v>
      </c>
      <c r="AQ569" s="388">
        <f t="shared" si="382"/>
        <v>0</v>
      </c>
      <c r="AR569" s="388">
        <f t="shared" si="382"/>
        <v>0</v>
      </c>
      <c r="AS569" s="388">
        <f t="shared" si="389"/>
        <v>0</v>
      </c>
      <c r="AT569" s="388">
        <f t="shared" si="383"/>
        <v>0</v>
      </c>
      <c r="AU569" s="388">
        <f t="shared" si="383"/>
        <v>0</v>
      </c>
      <c r="AV569" s="388">
        <v>0</v>
      </c>
      <c r="AW569" s="388">
        <v>0</v>
      </c>
      <c r="AX569" s="388">
        <v>0</v>
      </c>
      <c r="AY569" s="388">
        <v>0</v>
      </c>
      <c r="AZ569" s="388">
        <f t="shared" si="375"/>
        <v>0</v>
      </c>
      <c r="BA569" s="388">
        <f t="shared" si="375"/>
        <v>0</v>
      </c>
    </row>
    <row r="570" spans="1:53" ht="24.75" hidden="1">
      <c r="A570" s="255"/>
      <c r="B570" s="73" t="str">
        <f t="shared" si="380"/>
        <v>13650005300531119</v>
      </c>
      <c r="C570" s="424">
        <v>2023</v>
      </c>
      <c r="D570" s="385">
        <v>20</v>
      </c>
      <c r="E570" s="37">
        <v>1</v>
      </c>
      <c r="F570" s="37">
        <v>3</v>
      </c>
      <c r="G570" s="37">
        <v>6</v>
      </c>
      <c r="H570" s="37">
        <v>5000</v>
      </c>
      <c r="I570" s="37">
        <v>5300</v>
      </c>
      <c r="J570" s="37">
        <v>531</v>
      </c>
      <c r="K570" s="407">
        <v>119</v>
      </c>
      <c r="L570" s="407"/>
      <c r="M570" s="387" t="s">
        <v>465</v>
      </c>
      <c r="N570" s="388">
        <f>IFERROR(VLOOKUP($B570,[5]OAX!$B$51:$S$1085,13,0),0)</f>
        <v>0</v>
      </c>
      <c r="O570" s="388">
        <f>IFERROR(VLOOKUP($B570,[5]OAX!$B$51:$S$1085,14,0),0)</f>
        <v>0</v>
      </c>
      <c r="P570" s="388">
        <f t="shared" si="379"/>
        <v>0</v>
      </c>
      <c r="Q570" s="389" t="s">
        <v>59</v>
      </c>
      <c r="R570" s="390">
        <f>IFERROR(VLOOKUP($B570,[5]OAX!$B$51:$S$1085,17,0),0)</f>
        <v>0</v>
      </c>
      <c r="S570" s="390">
        <f>IFERROR(VLOOKUP($B570,[5]OAX!$B$51:$S$1085,18,0),0)</f>
        <v>0</v>
      </c>
      <c r="T570" s="388">
        <v>0</v>
      </c>
      <c r="U570" s="388">
        <v>0</v>
      </c>
      <c r="V570" s="388">
        <v>0</v>
      </c>
      <c r="W570" s="388">
        <v>0</v>
      </c>
      <c r="X570" s="388">
        <v>0</v>
      </c>
      <c r="Y570" s="388">
        <v>0</v>
      </c>
      <c r="Z570" s="388">
        <v>0</v>
      </c>
      <c r="AA570" s="388">
        <v>0</v>
      </c>
      <c r="AB570" s="388">
        <f t="shared" si="381"/>
        <v>0</v>
      </c>
      <c r="AC570" s="388">
        <f t="shared" si="381"/>
        <v>0</v>
      </c>
      <c r="AD570" s="388">
        <f t="shared" si="384"/>
        <v>0</v>
      </c>
      <c r="AE570" s="388">
        <v>0</v>
      </c>
      <c r="AF570" s="388">
        <v>0</v>
      </c>
      <c r="AG570" s="388">
        <f t="shared" si="385"/>
        <v>0</v>
      </c>
      <c r="AH570" s="388">
        <v>0</v>
      </c>
      <c r="AI570" s="388">
        <v>0</v>
      </c>
      <c r="AJ570" s="388">
        <f t="shared" si="386"/>
        <v>0</v>
      </c>
      <c r="AK570" s="388">
        <v>0</v>
      </c>
      <c r="AL570" s="388">
        <v>0</v>
      </c>
      <c r="AM570" s="388">
        <f t="shared" si="387"/>
        <v>0</v>
      </c>
      <c r="AN570" s="388">
        <v>0</v>
      </c>
      <c r="AO570" s="388">
        <v>0</v>
      </c>
      <c r="AP570" s="388">
        <f t="shared" si="388"/>
        <v>0</v>
      </c>
      <c r="AQ570" s="388">
        <f t="shared" si="382"/>
        <v>0</v>
      </c>
      <c r="AR570" s="388">
        <f t="shared" si="382"/>
        <v>0</v>
      </c>
      <c r="AS570" s="388">
        <f t="shared" si="389"/>
        <v>0</v>
      </c>
      <c r="AT570" s="388">
        <f t="shared" si="383"/>
        <v>0</v>
      </c>
      <c r="AU570" s="388">
        <f t="shared" si="383"/>
        <v>0</v>
      </c>
      <c r="AV570" s="388">
        <v>0</v>
      </c>
      <c r="AW570" s="388">
        <v>0</v>
      </c>
      <c r="AX570" s="388">
        <v>0</v>
      </c>
      <c r="AY570" s="388">
        <v>0</v>
      </c>
      <c r="AZ570" s="388">
        <f t="shared" si="375"/>
        <v>0</v>
      </c>
      <c r="BA570" s="388">
        <f t="shared" si="375"/>
        <v>0</v>
      </c>
    </row>
    <row r="571" spans="1:53" ht="24.75" hidden="1">
      <c r="A571" s="255"/>
      <c r="B571" s="73" t="str">
        <f t="shared" si="380"/>
        <v>13650005300531120</v>
      </c>
      <c r="C571" s="424">
        <v>2023</v>
      </c>
      <c r="D571" s="385">
        <v>20</v>
      </c>
      <c r="E571" s="37">
        <v>1</v>
      </c>
      <c r="F571" s="37">
        <v>3</v>
      </c>
      <c r="G571" s="37">
        <v>6</v>
      </c>
      <c r="H571" s="37">
        <v>5000</v>
      </c>
      <c r="I571" s="37">
        <v>5300</v>
      </c>
      <c r="J571" s="37">
        <v>531</v>
      </c>
      <c r="K571" s="407">
        <v>120</v>
      </c>
      <c r="L571" s="407"/>
      <c r="M571" s="387" t="s">
        <v>466</v>
      </c>
      <c r="N571" s="388">
        <f>IFERROR(VLOOKUP($B571,[5]OAX!$B$51:$S$1085,13,0),0)</f>
        <v>0</v>
      </c>
      <c r="O571" s="388">
        <f>IFERROR(VLOOKUP($B571,[5]OAX!$B$51:$S$1085,14,0),0)</f>
        <v>0</v>
      </c>
      <c r="P571" s="388">
        <f t="shared" si="379"/>
        <v>0</v>
      </c>
      <c r="Q571" s="389" t="s">
        <v>59</v>
      </c>
      <c r="R571" s="390">
        <f>IFERROR(VLOOKUP($B571,[5]OAX!$B$51:$S$1085,17,0),0)</f>
        <v>0</v>
      </c>
      <c r="S571" s="390">
        <f>IFERROR(VLOOKUP($B571,[5]OAX!$B$51:$S$1085,18,0),0)</f>
        <v>0</v>
      </c>
      <c r="T571" s="388">
        <v>0</v>
      </c>
      <c r="U571" s="388">
        <v>0</v>
      </c>
      <c r="V571" s="388">
        <v>0</v>
      </c>
      <c r="W571" s="388">
        <v>0</v>
      </c>
      <c r="X571" s="388">
        <v>0</v>
      </c>
      <c r="Y571" s="388">
        <v>0</v>
      </c>
      <c r="Z571" s="388">
        <v>0</v>
      </c>
      <c r="AA571" s="388">
        <v>0</v>
      </c>
      <c r="AB571" s="388">
        <f t="shared" si="381"/>
        <v>0</v>
      </c>
      <c r="AC571" s="388">
        <f t="shared" si="381"/>
        <v>0</v>
      </c>
      <c r="AD571" s="388">
        <f t="shared" si="384"/>
        <v>0</v>
      </c>
      <c r="AE571" s="388">
        <v>0</v>
      </c>
      <c r="AF571" s="388">
        <v>0</v>
      </c>
      <c r="AG571" s="388">
        <f t="shared" si="385"/>
        <v>0</v>
      </c>
      <c r="AH571" s="388">
        <v>0</v>
      </c>
      <c r="AI571" s="388">
        <v>0</v>
      </c>
      <c r="AJ571" s="388">
        <f t="shared" si="386"/>
        <v>0</v>
      </c>
      <c r="AK571" s="388">
        <v>0</v>
      </c>
      <c r="AL571" s="388">
        <v>0</v>
      </c>
      <c r="AM571" s="388">
        <f t="shared" si="387"/>
        <v>0</v>
      </c>
      <c r="AN571" s="388">
        <v>0</v>
      </c>
      <c r="AO571" s="388">
        <v>0</v>
      </c>
      <c r="AP571" s="388">
        <f t="shared" si="388"/>
        <v>0</v>
      </c>
      <c r="AQ571" s="388">
        <f t="shared" si="382"/>
        <v>0</v>
      </c>
      <c r="AR571" s="388">
        <f t="shared" si="382"/>
        <v>0</v>
      </c>
      <c r="AS571" s="388">
        <f t="shared" si="389"/>
        <v>0</v>
      </c>
      <c r="AT571" s="388">
        <f t="shared" si="383"/>
        <v>0</v>
      </c>
      <c r="AU571" s="388">
        <f t="shared" si="383"/>
        <v>0</v>
      </c>
      <c r="AV571" s="388">
        <v>0</v>
      </c>
      <c r="AW571" s="388">
        <v>0</v>
      </c>
      <c r="AX571" s="388">
        <v>0</v>
      </c>
      <c r="AY571" s="388">
        <v>0</v>
      </c>
      <c r="AZ571" s="388">
        <f t="shared" ref="AZ571:BA634" si="390">AT571-AV571-AX571</f>
        <v>0</v>
      </c>
      <c r="BA571" s="388">
        <f t="shared" si="390"/>
        <v>0</v>
      </c>
    </row>
    <row r="572" spans="1:53" ht="24.75" hidden="1">
      <c r="A572" s="255"/>
      <c r="B572" s="73" t="str">
        <f t="shared" si="380"/>
        <v>13650005300531121</v>
      </c>
      <c r="C572" s="424">
        <v>2023</v>
      </c>
      <c r="D572" s="385">
        <v>20</v>
      </c>
      <c r="E572" s="37">
        <v>1</v>
      </c>
      <c r="F572" s="37">
        <v>3</v>
      </c>
      <c r="G572" s="37">
        <v>6</v>
      </c>
      <c r="H572" s="37">
        <v>5000</v>
      </c>
      <c r="I572" s="37">
        <v>5300</v>
      </c>
      <c r="J572" s="37">
        <v>531</v>
      </c>
      <c r="K572" s="407">
        <v>121</v>
      </c>
      <c r="L572" s="407"/>
      <c r="M572" s="387" t="s">
        <v>467</v>
      </c>
      <c r="N572" s="388">
        <f>IFERROR(VLOOKUP($B572,[5]OAX!$B$51:$S$1085,13,0),0)</f>
        <v>0</v>
      </c>
      <c r="O572" s="388">
        <f>IFERROR(VLOOKUP($B572,[5]OAX!$B$51:$S$1085,14,0),0)</f>
        <v>0</v>
      </c>
      <c r="P572" s="388">
        <f t="shared" si="379"/>
        <v>0</v>
      </c>
      <c r="Q572" s="389" t="s">
        <v>59</v>
      </c>
      <c r="R572" s="390">
        <f>IFERROR(VLOOKUP($B572,[5]OAX!$B$51:$S$1085,17,0),0)</f>
        <v>0</v>
      </c>
      <c r="S572" s="390">
        <f>IFERROR(VLOOKUP($B572,[5]OAX!$B$51:$S$1085,18,0),0)</f>
        <v>0</v>
      </c>
      <c r="T572" s="388">
        <v>0</v>
      </c>
      <c r="U572" s="388">
        <v>0</v>
      </c>
      <c r="V572" s="388">
        <v>0</v>
      </c>
      <c r="W572" s="388">
        <v>0</v>
      </c>
      <c r="X572" s="388">
        <v>0</v>
      </c>
      <c r="Y572" s="388">
        <v>0</v>
      </c>
      <c r="Z572" s="388">
        <v>0</v>
      </c>
      <c r="AA572" s="388">
        <v>0</v>
      </c>
      <c r="AB572" s="388">
        <f t="shared" si="381"/>
        <v>0</v>
      </c>
      <c r="AC572" s="388">
        <f t="shared" si="381"/>
        <v>0</v>
      </c>
      <c r="AD572" s="388">
        <f t="shared" si="384"/>
        <v>0</v>
      </c>
      <c r="AE572" s="388">
        <v>0</v>
      </c>
      <c r="AF572" s="388">
        <v>0</v>
      </c>
      <c r="AG572" s="388">
        <f t="shared" si="385"/>
        <v>0</v>
      </c>
      <c r="AH572" s="388">
        <v>0</v>
      </c>
      <c r="AI572" s="388">
        <v>0</v>
      </c>
      <c r="AJ572" s="388">
        <f t="shared" si="386"/>
        <v>0</v>
      </c>
      <c r="AK572" s="388">
        <v>0</v>
      </c>
      <c r="AL572" s="388">
        <v>0</v>
      </c>
      <c r="AM572" s="388">
        <f t="shared" si="387"/>
        <v>0</v>
      </c>
      <c r="AN572" s="388">
        <v>0</v>
      </c>
      <c r="AO572" s="388">
        <v>0</v>
      </c>
      <c r="AP572" s="388">
        <f t="shared" si="388"/>
        <v>0</v>
      </c>
      <c r="AQ572" s="388">
        <f t="shared" si="382"/>
        <v>0</v>
      </c>
      <c r="AR572" s="388">
        <f t="shared" si="382"/>
        <v>0</v>
      </c>
      <c r="AS572" s="388">
        <f t="shared" si="389"/>
        <v>0</v>
      </c>
      <c r="AT572" s="388">
        <f t="shared" si="383"/>
        <v>0</v>
      </c>
      <c r="AU572" s="388">
        <f t="shared" si="383"/>
        <v>0</v>
      </c>
      <c r="AV572" s="388">
        <v>0</v>
      </c>
      <c r="AW572" s="388">
        <v>0</v>
      </c>
      <c r="AX572" s="388">
        <v>0</v>
      </c>
      <c r="AY572" s="388">
        <v>0</v>
      </c>
      <c r="AZ572" s="388">
        <f t="shared" si="390"/>
        <v>0</v>
      </c>
      <c r="BA572" s="388">
        <f t="shared" si="390"/>
        <v>0</v>
      </c>
    </row>
    <row r="573" spans="1:53" ht="24.75" hidden="1">
      <c r="A573" s="255"/>
      <c r="B573" s="73" t="str">
        <f t="shared" si="380"/>
        <v>13650005300531122</v>
      </c>
      <c r="C573" s="424">
        <v>2023</v>
      </c>
      <c r="D573" s="385">
        <v>20</v>
      </c>
      <c r="E573" s="37">
        <v>1</v>
      </c>
      <c r="F573" s="37">
        <v>3</v>
      </c>
      <c r="G573" s="37">
        <v>6</v>
      </c>
      <c r="H573" s="37">
        <v>5000</v>
      </c>
      <c r="I573" s="37">
        <v>5300</v>
      </c>
      <c r="J573" s="37">
        <v>531</v>
      </c>
      <c r="K573" s="407">
        <v>122</v>
      </c>
      <c r="L573" s="407"/>
      <c r="M573" s="387" t="s">
        <v>468</v>
      </c>
      <c r="N573" s="388">
        <f>IFERROR(VLOOKUP($B573,[5]OAX!$B$51:$S$1085,13,0),0)</f>
        <v>0</v>
      </c>
      <c r="O573" s="388">
        <f>IFERROR(VLOOKUP($B573,[5]OAX!$B$51:$S$1085,14,0),0)</f>
        <v>0</v>
      </c>
      <c r="P573" s="388">
        <f t="shared" si="379"/>
        <v>0</v>
      </c>
      <c r="Q573" s="389" t="s">
        <v>59</v>
      </c>
      <c r="R573" s="390">
        <f>IFERROR(VLOOKUP($B573,[5]OAX!$B$51:$S$1085,17,0),0)</f>
        <v>0</v>
      </c>
      <c r="S573" s="390">
        <f>IFERROR(VLOOKUP($B573,[5]OAX!$B$51:$S$1085,18,0),0)</f>
        <v>0</v>
      </c>
      <c r="T573" s="388">
        <v>0</v>
      </c>
      <c r="U573" s="388">
        <v>0</v>
      </c>
      <c r="V573" s="388">
        <v>0</v>
      </c>
      <c r="W573" s="388">
        <v>0</v>
      </c>
      <c r="X573" s="388">
        <v>0</v>
      </c>
      <c r="Y573" s="388">
        <v>0</v>
      </c>
      <c r="Z573" s="388">
        <v>0</v>
      </c>
      <c r="AA573" s="388">
        <v>0</v>
      </c>
      <c r="AB573" s="388">
        <f t="shared" si="381"/>
        <v>0</v>
      </c>
      <c r="AC573" s="388">
        <f t="shared" si="381"/>
        <v>0</v>
      </c>
      <c r="AD573" s="388">
        <f t="shared" si="384"/>
        <v>0</v>
      </c>
      <c r="AE573" s="388">
        <v>0</v>
      </c>
      <c r="AF573" s="388">
        <v>0</v>
      </c>
      <c r="AG573" s="388">
        <f t="shared" si="385"/>
        <v>0</v>
      </c>
      <c r="AH573" s="388">
        <v>0</v>
      </c>
      <c r="AI573" s="388">
        <v>0</v>
      </c>
      <c r="AJ573" s="388">
        <f t="shared" si="386"/>
        <v>0</v>
      </c>
      <c r="AK573" s="388">
        <v>0</v>
      </c>
      <c r="AL573" s="388">
        <v>0</v>
      </c>
      <c r="AM573" s="388">
        <f t="shared" si="387"/>
        <v>0</v>
      </c>
      <c r="AN573" s="388">
        <v>0</v>
      </c>
      <c r="AO573" s="388">
        <v>0</v>
      </c>
      <c r="AP573" s="388">
        <f t="shared" si="388"/>
        <v>0</v>
      </c>
      <c r="AQ573" s="388">
        <f t="shared" si="382"/>
        <v>0</v>
      </c>
      <c r="AR573" s="388">
        <f t="shared" si="382"/>
        <v>0</v>
      </c>
      <c r="AS573" s="388">
        <f t="shared" si="389"/>
        <v>0</v>
      </c>
      <c r="AT573" s="388">
        <f t="shared" si="383"/>
        <v>0</v>
      </c>
      <c r="AU573" s="388">
        <f t="shared" si="383"/>
        <v>0</v>
      </c>
      <c r="AV573" s="388">
        <v>0</v>
      </c>
      <c r="AW573" s="388">
        <v>0</v>
      </c>
      <c r="AX573" s="388">
        <v>0</v>
      </c>
      <c r="AY573" s="388">
        <v>0</v>
      </c>
      <c r="AZ573" s="388">
        <f t="shared" si="390"/>
        <v>0</v>
      </c>
      <c r="BA573" s="388">
        <f t="shared" si="390"/>
        <v>0</v>
      </c>
    </row>
    <row r="574" spans="1:53" ht="24.75" hidden="1">
      <c r="A574" s="255"/>
      <c r="B574" s="73" t="str">
        <f t="shared" si="380"/>
        <v>13650005300531123</v>
      </c>
      <c r="C574" s="424">
        <v>2023</v>
      </c>
      <c r="D574" s="385">
        <v>20</v>
      </c>
      <c r="E574" s="37">
        <v>1</v>
      </c>
      <c r="F574" s="37">
        <v>3</v>
      </c>
      <c r="G574" s="37">
        <v>6</v>
      </c>
      <c r="H574" s="37">
        <v>5000</v>
      </c>
      <c r="I574" s="37">
        <v>5300</v>
      </c>
      <c r="J574" s="37">
        <v>531</v>
      </c>
      <c r="K574" s="407">
        <v>123</v>
      </c>
      <c r="L574" s="407"/>
      <c r="M574" s="387" t="s">
        <v>469</v>
      </c>
      <c r="N574" s="388">
        <f>IFERROR(VLOOKUP($B574,[5]OAX!$B$51:$S$1085,13,0),0)</f>
        <v>0</v>
      </c>
      <c r="O574" s="388">
        <f>IFERROR(VLOOKUP($B574,[5]OAX!$B$51:$S$1085,14,0),0)</f>
        <v>0</v>
      </c>
      <c r="P574" s="388">
        <f t="shared" si="379"/>
        <v>0</v>
      </c>
      <c r="Q574" s="389" t="s">
        <v>59</v>
      </c>
      <c r="R574" s="390">
        <f>IFERROR(VLOOKUP($B574,[5]OAX!$B$51:$S$1085,17,0),0)</f>
        <v>0</v>
      </c>
      <c r="S574" s="390">
        <f>IFERROR(VLOOKUP($B574,[5]OAX!$B$51:$S$1085,18,0),0)</f>
        <v>0</v>
      </c>
      <c r="T574" s="388">
        <v>0</v>
      </c>
      <c r="U574" s="388">
        <v>0</v>
      </c>
      <c r="V574" s="388">
        <v>0</v>
      </c>
      <c r="W574" s="388">
        <v>0</v>
      </c>
      <c r="X574" s="388">
        <v>0</v>
      </c>
      <c r="Y574" s="388">
        <v>0</v>
      </c>
      <c r="Z574" s="388">
        <v>0</v>
      </c>
      <c r="AA574" s="388">
        <v>0</v>
      </c>
      <c r="AB574" s="388">
        <f t="shared" si="381"/>
        <v>0</v>
      </c>
      <c r="AC574" s="388">
        <f t="shared" si="381"/>
        <v>0</v>
      </c>
      <c r="AD574" s="388">
        <f t="shared" si="384"/>
        <v>0</v>
      </c>
      <c r="AE574" s="388">
        <v>0</v>
      </c>
      <c r="AF574" s="388">
        <v>0</v>
      </c>
      <c r="AG574" s="388">
        <f t="shared" si="385"/>
        <v>0</v>
      </c>
      <c r="AH574" s="388">
        <v>0</v>
      </c>
      <c r="AI574" s="388">
        <v>0</v>
      </c>
      <c r="AJ574" s="388">
        <f t="shared" si="386"/>
        <v>0</v>
      </c>
      <c r="AK574" s="388">
        <v>0</v>
      </c>
      <c r="AL574" s="388">
        <v>0</v>
      </c>
      <c r="AM574" s="388">
        <f t="shared" si="387"/>
        <v>0</v>
      </c>
      <c r="AN574" s="388">
        <v>0</v>
      </c>
      <c r="AO574" s="388">
        <v>0</v>
      </c>
      <c r="AP574" s="388">
        <f t="shared" si="388"/>
        <v>0</v>
      </c>
      <c r="AQ574" s="388">
        <f t="shared" si="382"/>
        <v>0</v>
      </c>
      <c r="AR574" s="388">
        <f t="shared" si="382"/>
        <v>0</v>
      </c>
      <c r="AS574" s="388">
        <f t="shared" si="389"/>
        <v>0</v>
      </c>
      <c r="AT574" s="388">
        <f t="shared" si="383"/>
        <v>0</v>
      </c>
      <c r="AU574" s="388">
        <f t="shared" si="383"/>
        <v>0</v>
      </c>
      <c r="AV574" s="388">
        <v>0</v>
      </c>
      <c r="AW574" s="388">
        <v>0</v>
      </c>
      <c r="AX574" s="388">
        <v>0</v>
      </c>
      <c r="AY574" s="388">
        <v>0</v>
      </c>
      <c r="AZ574" s="388">
        <f t="shared" si="390"/>
        <v>0</v>
      </c>
      <c r="BA574" s="388">
        <f t="shared" si="390"/>
        <v>0</v>
      </c>
    </row>
    <row r="575" spans="1:53" ht="24.75" hidden="1">
      <c r="A575" s="255"/>
      <c r="B575" s="73" t="str">
        <f t="shared" si="380"/>
        <v>13650005300531124</v>
      </c>
      <c r="C575" s="424">
        <v>2023</v>
      </c>
      <c r="D575" s="385">
        <v>20</v>
      </c>
      <c r="E575" s="37">
        <v>1</v>
      </c>
      <c r="F575" s="37">
        <v>3</v>
      </c>
      <c r="G575" s="37">
        <v>6</v>
      </c>
      <c r="H575" s="37">
        <v>5000</v>
      </c>
      <c r="I575" s="37">
        <v>5300</v>
      </c>
      <c r="J575" s="37">
        <v>531</v>
      </c>
      <c r="K575" s="407">
        <v>124</v>
      </c>
      <c r="L575" s="407"/>
      <c r="M575" s="387" t="s">
        <v>470</v>
      </c>
      <c r="N575" s="388">
        <f>IFERROR(VLOOKUP($B575,[5]OAX!$B$51:$S$1085,13,0),0)</f>
        <v>0</v>
      </c>
      <c r="O575" s="388">
        <f>IFERROR(VLOOKUP($B575,[5]OAX!$B$51:$S$1085,14,0),0)</f>
        <v>0</v>
      </c>
      <c r="P575" s="388">
        <f t="shared" si="379"/>
        <v>0</v>
      </c>
      <c r="Q575" s="389" t="s">
        <v>59</v>
      </c>
      <c r="R575" s="390">
        <f>IFERROR(VLOOKUP($B575,[5]OAX!$B$51:$S$1085,17,0),0)</f>
        <v>0</v>
      </c>
      <c r="S575" s="390">
        <f>IFERROR(VLOOKUP($B575,[5]OAX!$B$51:$S$1085,18,0),0)</f>
        <v>0</v>
      </c>
      <c r="T575" s="388">
        <v>0</v>
      </c>
      <c r="U575" s="388">
        <v>0</v>
      </c>
      <c r="V575" s="388">
        <v>0</v>
      </c>
      <c r="W575" s="388">
        <v>0</v>
      </c>
      <c r="X575" s="388">
        <v>0</v>
      </c>
      <c r="Y575" s="388">
        <v>0</v>
      </c>
      <c r="Z575" s="388">
        <v>0</v>
      </c>
      <c r="AA575" s="388">
        <v>0</v>
      </c>
      <c r="AB575" s="388">
        <f t="shared" si="381"/>
        <v>0</v>
      </c>
      <c r="AC575" s="388">
        <f t="shared" si="381"/>
        <v>0</v>
      </c>
      <c r="AD575" s="388">
        <f t="shared" si="384"/>
        <v>0</v>
      </c>
      <c r="AE575" s="388">
        <v>0</v>
      </c>
      <c r="AF575" s="388">
        <v>0</v>
      </c>
      <c r="AG575" s="388">
        <f t="shared" si="385"/>
        <v>0</v>
      </c>
      <c r="AH575" s="388">
        <v>0</v>
      </c>
      <c r="AI575" s="388">
        <v>0</v>
      </c>
      <c r="AJ575" s="388">
        <f t="shared" si="386"/>
        <v>0</v>
      </c>
      <c r="AK575" s="388">
        <v>0</v>
      </c>
      <c r="AL575" s="388">
        <v>0</v>
      </c>
      <c r="AM575" s="388">
        <f t="shared" si="387"/>
        <v>0</v>
      </c>
      <c r="AN575" s="388">
        <v>0</v>
      </c>
      <c r="AO575" s="388">
        <v>0</v>
      </c>
      <c r="AP575" s="388">
        <f t="shared" si="388"/>
        <v>0</v>
      </c>
      <c r="AQ575" s="388">
        <f t="shared" si="382"/>
        <v>0</v>
      </c>
      <c r="AR575" s="388">
        <f t="shared" si="382"/>
        <v>0</v>
      </c>
      <c r="AS575" s="388">
        <f t="shared" si="389"/>
        <v>0</v>
      </c>
      <c r="AT575" s="388">
        <f t="shared" si="383"/>
        <v>0</v>
      </c>
      <c r="AU575" s="388">
        <f t="shared" si="383"/>
        <v>0</v>
      </c>
      <c r="AV575" s="388">
        <v>0</v>
      </c>
      <c r="AW575" s="388">
        <v>0</v>
      </c>
      <c r="AX575" s="388">
        <v>0</v>
      </c>
      <c r="AY575" s="388">
        <v>0</v>
      </c>
      <c r="AZ575" s="388">
        <f t="shared" si="390"/>
        <v>0</v>
      </c>
      <c r="BA575" s="388">
        <f t="shared" si="390"/>
        <v>0</v>
      </c>
    </row>
    <row r="576" spans="1:53" ht="24.75" hidden="1">
      <c r="A576" s="255"/>
      <c r="B576" s="73" t="str">
        <f t="shared" si="380"/>
        <v>13650005300531125</v>
      </c>
      <c r="C576" s="424">
        <v>2023</v>
      </c>
      <c r="D576" s="385">
        <v>20</v>
      </c>
      <c r="E576" s="37">
        <v>1</v>
      </c>
      <c r="F576" s="37">
        <v>3</v>
      </c>
      <c r="G576" s="37">
        <v>6</v>
      </c>
      <c r="H576" s="37">
        <v>5000</v>
      </c>
      <c r="I576" s="37">
        <v>5300</v>
      </c>
      <c r="J576" s="37">
        <v>531</v>
      </c>
      <c r="K576" s="407">
        <v>125</v>
      </c>
      <c r="L576" s="407"/>
      <c r="M576" s="387" t="s">
        <v>471</v>
      </c>
      <c r="N576" s="388">
        <f>IFERROR(VLOOKUP($B576,[5]OAX!$B$51:$S$1085,13,0),0)</f>
        <v>0</v>
      </c>
      <c r="O576" s="388">
        <f>IFERROR(VLOOKUP($B576,[5]OAX!$B$51:$S$1085,14,0),0)</f>
        <v>0</v>
      </c>
      <c r="P576" s="388">
        <f t="shared" si="379"/>
        <v>0</v>
      </c>
      <c r="Q576" s="389" t="s">
        <v>59</v>
      </c>
      <c r="R576" s="390">
        <f>IFERROR(VLOOKUP($B576,[5]OAX!$B$51:$S$1085,17,0),0)</f>
        <v>0</v>
      </c>
      <c r="S576" s="390">
        <f>IFERROR(VLOOKUP($B576,[5]OAX!$B$51:$S$1085,18,0),0)</f>
        <v>0</v>
      </c>
      <c r="T576" s="388">
        <v>0</v>
      </c>
      <c r="U576" s="388">
        <v>0</v>
      </c>
      <c r="V576" s="388">
        <v>0</v>
      </c>
      <c r="W576" s="388">
        <v>0</v>
      </c>
      <c r="X576" s="388">
        <v>0</v>
      </c>
      <c r="Y576" s="388">
        <v>0</v>
      </c>
      <c r="Z576" s="388">
        <v>0</v>
      </c>
      <c r="AA576" s="388">
        <v>0</v>
      </c>
      <c r="AB576" s="388">
        <f t="shared" si="381"/>
        <v>0</v>
      </c>
      <c r="AC576" s="388">
        <f t="shared" si="381"/>
        <v>0</v>
      </c>
      <c r="AD576" s="388">
        <f t="shared" si="384"/>
        <v>0</v>
      </c>
      <c r="AE576" s="388">
        <v>0</v>
      </c>
      <c r="AF576" s="388">
        <v>0</v>
      </c>
      <c r="AG576" s="388">
        <f t="shared" si="385"/>
        <v>0</v>
      </c>
      <c r="AH576" s="388">
        <v>0</v>
      </c>
      <c r="AI576" s="388">
        <v>0</v>
      </c>
      <c r="AJ576" s="388">
        <f t="shared" si="386"/>
        <v>0</v>
      </c>
      <c r="AK576" s="388">
        <v>0</v>
      </c>
      <c r="AL576" s="388">
        <v>0</v>
      </c>
      <c r="AM576" s="388">
        <f t="shared" si="387"/>
        <v>0</v>
      </c>
      <c r="AN576" s="388">
        <v>0</v>
      </c>
      <c r="AO576" s="388">
        <v>0</v>
      </c>
      <c r="AP576" s="388">
        <f t="shared" si="388"/>
        <v>0</v>
      </c>
      <c r="AQ576" s="388">
        <f t="shared" si="382"/>
        <v>0</v>
      </c>
      <c r="AR576" s="388">
        <f t="shared" si="382"/>
        <v>0</v>
      </c>
      <c r="AS576" s="388">
        <f t="shared" si="389"/>
        <v>0</v>
      </c>
      <c r="AT576" s="388">
        <f t="shared" si="383"/>
        <v>0</v>
      </c>
      <c r="AU576" s="388">
        <f t="shared" si="383"/>
        <v>0</v>
      </c>
      <c r="AV576" s="388">
        <v>0</v>
      </c>
      <c r="AW576" s="388">
        <v>0</v>
      </c>
      <c r="AX576" s="388">
        <v>0</v>
      </c>
      <c r="AY576" s="388">
        <v>0</v>
      </c>
      <c r="AZ576" s="388">
        <f t="shared" si="390"/>
        <v>0</v>
      </c>
      <c r="BA576" s="388">
        <f t="shared" si="390"/>
        <v>0</v>
      </c>
    </row>
    <row r="577" spans="1:53" ht="24.75" hidden="1">
      <c r="A577" s="255"/>
      <c r="B577" s="73" t="str">
        <f t="shared" si="380"/>
        <v>13650005300531126</v>
      </c>
      <c r="C577" s="424">
        <v>2023</v>
      </c>
      <c r="D577" s="385">
        <v>20</v>
      </c>
      <c r="E577" s="37">
        <v>1</v>
      </c>
      <c r="F577" s="37">
        <v>3</v>
      </c>
      <c r="G577" s="37">
        <v>6</v>
      </c>
      <c r="H577" s="37">
        <v>5000</v>
      </c>
      <c r="I577" s="37">
        <v>5300</v>
      </c>
      <c r="J577" s="37">
        <v>531</v>
      </c>
      <c r="K577" s="407">
        <v>126</v>
      </c>
      <c r="L577" s="407"/>
      <c r="M577" s="387" t="s">
        <v>472</v>
      </c>
      <c r="N577" s="388">
        <f>IFERROR(VLOOKUP($B577,[5]OAX!$B$51:$S$1085,13,0),0)</f>
        <v>0</v>
      </c>
      <c r="O577" s="388">
        <f>IFERROR(VLOOKUP($B577,[5]OAX!$B$51:$S$1085,14,0),0)</f>
        <v>0</v>
      </c>
      <c r="P577" s="388">
        <f t="shared" si="379"/>
        <v>0</v>
      </c>
      <c r="Q577" s="389" t="s">
        <v>59</v>
      </c>
      <c r="R577" s="390">
        <f>IFERROR(VLOOKUP($B577,[5]OAX!$B$51:$S$1085,17,0),0)</f>
        <v>0</v>
      </c>
      <c r="S577" s="390">
        <f>IFERROR(VLOOKUP($B577,[5]OAX!$B$51:$S$1085,18,0),0)</f>
        <v>0</v>
      </c>
      <c r="T577" s="388">
        <v>0</v>
      </c>
      <c r="U577" s="388">
        <v>0</v>
      </c>
      <c r="V577" s="388">
        <v>0</v>
      </c>
      <c r="W577" s="388">
        <v>0</v>
      </c>
      <c r="X577" s="388">
        <v>0</v>
      </c>
      <c r="Y577" s="388">
        <v>0</v>
      </c>
      <c r="Z577" s="388">
        <v>0</v>
      </c>
      <c r="AA577" s="388">
        <v>0</v>
      </c>
      <c r="AB577" s="388">
        <f t="shared" si="381"/>
        <v>0</v>
      </c>
      <c r="AC577" s="388">
        <f t="shared" si="381"/>
        <v>0</v>
      </c>
      <c r="AD577" s="388">
        <f t="shared" si="384"/>
        <v>0</v>
      </c>
      <c r="AE577" s="388">
        <v>0</v>
      </c>
      <c r="AF577" s="388">
        <v>0</v>
      </c>
      <c r="AG577" s="388">
        <f t="shared" si="385"/>
        <v>0</v>
      </c>
      <c r="AH577" s="388">
        <v>0</v>
      </c>
      <c r="AI577" s="388">
        <v>0</v>
      </c>
      <c r="AJ577" s="388">
        <f t="shared" si="386"/>
        <v>0</v>
      </c>
      <c r="AK577" s="388">
        <v>0</v>
      </c>
      <c r="AL577" s="388">
        <v>0</v>
      </c>
      <c r="AM577" s="388">
        <f t="shared" si="387"/>
        <v>0</v>
      </c>
      <c r="AN577" s="388">
        <v>0</v>
      </c>
      <c r="AO577" s="388">
        <v>0</v>
      </c>
      <c r="AP577" s="388">
        <f t="shared" si="388"/>
        <v>0</v>
      </c>
      <c r="AQ577" s="388">
        <f t="shared" si="382"/>
        <v>0</v>
      </c>
      <c r="AR577" s="388">
        <f t="shared" si="382"/>
        <v>0</v>
      </c>
      <c r="AS577" s="388">
        <f t="shared" si="389"/>
        <v>0</v>
      </c>
      <c r="AT577" s="388">
        <f t="shared" si="383"/>
        <v>0</v>
      </c>
      <c r="AU577" s="388">
        <f t="shared" si="383"/>
        <v>0</v>
      </c>
      <c r="AV577" s="388">
        <v>0</v>
      </c>
      <c r="AW577" s="388">
        <v>0</v>
      </c>
      <c r="AX577" s="388">
        <v>0</v>
      </c>
      <c r="AY577" s="388">
        <v>0</v>
      </c>
      <c r="AZ577" s="388">
        <f t="shared" si="390"/>
        <v>0</v>
      </c>
      <c r="BA577" s="388">
        <f t="shared" si="390"/>
        <v>0</v>
      </c>
    </row>
    <row r="578" spans="1:53" ht="46.5" hidden="1">
      <c r="A578" s="255"/>
      <c r="B578" s="73" t="str">
        <f t="shared" si="380"/>
        <v>13650005300531127</v>
      </c>
      <c r="C578" s="424">
        <v>2023</v>
      </c>
      <c r="D578" s="385">
        <v>20</v>
      </c>
      <c r="E578" s="37">
        <v>1</v>
      </c>
      <c r="F578" s="37">
        <v>3</v>
      </c>
      <c r="G578" s="37">
        <v>6</v>
      </c>
      <c r="H578" s="37">
        <v>5000</v>
      </c>
      <c r="I578" s="37">
        <v>5300</v>
      </c>
      <c r="J578" s="37">
        <v>531</v>
      </c>
      <c r="K578" s="407">
        <v>127</v>
      </c>
      <c r="L578" s="407"/>
      <c r="M578" s="387" t="s">
        <v>473</v>
      </c>
      <c r="N578" s="388">
        <f>IFERROR(VLOOKUP($B578,[5]OAX!$B$51:$S$1085,13,0),0)</f>
        <v>0</v>
      </c>
      <c r="O578" s="388">
        <f>IFERROR(VLOOKUP($B578,[5]OAX!$B$51:$S$1085,14,0),0)</f>
        <v>0</v>
      </c>
      <c r="P578" s="388">
        <f t="shared" si="379"/>
        <v>0</v>
      </c>
      <c r="Q578" s="389" t="s">
        <v>59</v>
      </c>
      <c r="R578" s="390">
        <f>IFERROR(VLOOKUP($B578,[5]OAX!$B$51:$S$1085,17,0),0)</f>
        <v>0</v>
      </c>
      <c r="S578" s="390">
        <f>IFERROR(VLOOKUP($B578,[5]OAX!$B$51:$S$1085,18,0),0)</f>
        <v>0</v>
      </c>
      <c r="T578" s="388">
        <v>0</v>
      </c>
      <c r="U578" s="388">
        <v>0</v>
      </c>
      <c r="V578" s="388">
        <v>0</v>
      </c>
      <c r="W578" s="388">
        <v>0</v>
      </c>
      <c r="X578" s="388">
        <v>0</v>
      </c>
      <c r="Y578" s="388">
        <v>0</v>
      </c>
      <c r="Z578" s="388">
        <v>0</v>
      </c>
      <c r="AA578" s="388">
        <v>0</v>
      </c>
      <c r="AB578" s="388">
        <f t="shared" si="381"/>
        <v>0</v>
      </c>
      <c r="AC578" s="388">
        <f t="shared" si="381"/>
        <v>0</v>
      </c>
      <c r="AD578" s="388">
        <f t="shared" si="384"/>
        <v>0</v>
      </c>
      <c r="AE578" s="388">
        <v>0</v>
      </c>
      <c r="AF578" s="388">
        <v>0</v>
      </c>
      <c r="AG578" s="388">
        <f t="shared" si="385"/>
        <v>0</v>
      </c>
      <c r="AH578" s="388">
        <v>0</v>
      </c>
      <c r="AI578" s="388">
        <v>0</v>
      </c>
      <c r="AJ578" s="388">
        <f t="shared" si="386"/>
        <v>0</v>
      </c>
      <c r="AK578" s="388">
        <v>0</v>
      </c>
      <c r="AL578" s="388">
        <v>0</v>
      </c>
      <c r="AM578" s="388">
        <f t="shared" si="387"/>
        <v>0</v>
      </c>
      <c r="AN578" s="388">
        <v>0</v>
      </c>
      <c r="AO578" s="388">
        <v>0</v>
      </c>
      <c r="AP578" s="388">
        <f t="shared" si="388"/>
        <v>0</v>
      </c>
      <c r="AQ578" s="388">
        <f t="shared" si="382"/>
        <v>0</v>
      </c>
      <c r="AR578" s="388">
        <f t="shared" si="382"/>
        <v>0</v>
      </c>
      <c r="AS578" s="388">
        <f t="shared" si="389"/>
        <v>0</v>
      </c>
      <c r="AT578" s="388">
        <f t="shared" si="383"/>
        <v>0</v>
      </c>
      <c r="AU578" s="388">
        <f t="shared" si="383"/>
        <v>0</v>
      </c>
      <c r="AV578" s="388">
        <v>0</v>
      </c>
      <c r="AW578" s="388">
        <v>0</v>
      </c>
      <c r="AX578" s="388">
        <v>0</v>
      </c>
      <c r="AY578" s="388">
        <v>0</v>
      </c>
      <c r="AZ578" s="388">
        <f t="shared" si="390"/>
        <v>0</v>
      </c>
      <c r="BA578" s="388">
        <f t="shared" si="390"/>
        <v>0</v>
      </c>
    </row>
    <row r="579" spans="1:53" ht="46.5" hidden="1">
      <c r="A579" s="255"/>
      <c r="B579" s="73" t="str">
        <f t="shared" si="380"/>
        <v>13650005300531128</v>
      </c>
      <c r="C579" s="424">
        <v>2023</v>
      </c>
      <c r="D579" s="385">
        <v>20</v>
      </c>
      <c r="E579" s="37">
        <v>1</v>
      </c>
      <c r="F579" s="37">
        <v>3</v>
      </c>
      <c r="G579" s="37">
        <v>6</v>
      </c>
      <c r="H579" s="37">
        <v>5000</v>
      </c>
      <c r="I579" s="37">
        <v>5300</v>
      </c>
      <c r="J579" s="37">
        <v>531</v>
      </c>
      <c r="K579" s="407">
        <v>128</v>
      </c>
      <c r="L579" s="407"/>
      <c r="M579" s="387" t="s">
        <v>474</v>
      </c>
      <c r="N579" s="388">
        <f>IFERROR(VLOOKUP($B579,[5]OAX!$B$51:$S$1085,13,0),0)</f>
        <v>0</v>
      </c>
      <c r="O579" s="388">
        <f>IFERROR(VLOOKUP($B579,[5]OAX!$B$51:$S$1085,14,0),0)</f>
        <v>0</v>
      </c>
      <c r="P579" s="388">
        <f t="shared" si="379"/>
        <v>0</v>
      </c>
      <c r="Q579" s="389" t="s">
        <v>59</v>
      </c>
      <c r="R579" s="390">
        <f>IFERROR(VLOOKUP($B579,[5]OAX!$B$51:$S$1085,17,0),0)</f>
        <v>0</v>
      </c>
      <c r="S579" s="390">
        <f>IFERROR(VLOOKUP($B579,[5]OAX!$B$51:$S$1085,18,0),0)</f>
        <v>0</v>
      </c>
      <c r="T579" s="388">
        <v>0</v>
      </c>
      <c r="U579" s="388">
        <v>0</v>
      </c>
      <c r="V579" s="388">
        <v>0</v>
      </c>
      <c r="W579" s="388">
        <v>0</v>
      </c>
      <c r="X579" s="388">
        <v>0</v>
      </c>
      <c r="Y579" s="388">
        <v>0</v>
      </c>
      <c r="Z579" s="388">
        <v>0</v>
      </c>
      <c r="AA579" s="388">
        <v>0</v>
      </c>
      <c r="AB579" s="388">
        <f t="shared" si="381"/>
        <v>0</v>
      </c>
      <c r="AC579" s="388">
        <f t="shared" si="381"/>
        <v>0</v>
      </c>
      <c r="AD579" s="388">
        <f t="shared" si="384"/>
        <v>0</v>
      </c>
      <c r="AE579" s="388">
        <v>0</v>
      </c>
      <c r="AF579" s="388">
        <v>0</v>
      </c>
      <c r="AG579" s="388">
        <f t="shared" si="385"/>
        <v>0</v>
      </c>
      <c r="AH579" s="388">
        <v>0</v>
      </c>
      <c r="AI579" s="388">
        <v>0</v>
      </c>
      <c r="AJ579" s="388">
        <f t="shared" si="386"/>
        <v>0</v>
      </c>
      <c r="AK579" s="388">
        <v>0</v>
      </c>
      <c r="AL579" s="388">
        <v>0</v>
      </c>
      <c r="AM579" s="388">
        <f t="shared" si="387"/>
        <v>0</v>
      </c>
      <c r="AN579" s="388">
        <v>0</v>
      </c>
      <c r="AO579" s="388">
        <v>0</v>
      </c>
      <c r="AP579" s="388">
        <f t="shared" si="388"/>
        <v>0</v>
      </c>
      <c r="AQ579" s="388">
        <f t="shared" si="382"/>
        <v>0</v>
      </c>
      <c r="AR579" s="388">
        <f t="shared" si="382"/>
        <v>0</v>
      </c>
      <c r="AS579" s="388">
        <f t="shared" si="389"/>
        <v>0</v>
      </c>
      <c r="AT579" s="388">
        <f t="shared" si="383"/>
        <v>0</v>
      </c>
      <c r="AU579" s="388">
        <f t="shared" si="383"/>
        <v>0</v>
      </c>
      <c r="AV579" s="388">
        <v>0</v>
      </c>
      <c r="AW579" s="388">
        <v>0</v>
      </c>
      <c r="AX579" s="388">
        <v>0</v>
      </c>
      <c r="AY579" s="388">
        <v>0</v>
      </c>
      <c r="AZ579" s="388">
        <f t="shared" si="390"/>
        <v>0</v>
      </c>
      <c r="BA579" s="388">
        <f t="shared" si="390"/>
        <v>0</v>
      </c>
    </row>
    <row r="580" spans="1:53" ht="24.75" hidden="1">
      <c r="A580" s="255"/>
      <c r="B580" s="73" t="str">
        <f t="shared" si="380"/>
        <v>13650005300531129</v>
      </c>
      <c r="C580" s="424">
        <v>2023</v>
      </c>
      <c r="D580" s="385">
        <v>20</v>
      </c>
      <c r="E580" s="37">
        <v>1</v>
      </c>
      <c r="F580" s="37">
        <v>3</v>
      </c>
      <c r="G580" s="37">
        <v>6</v>
      </c>
      <c r="H580" s="37">
        <v>5000</v>
      </c>
      <c r="I580" s="37">
        <v>5300</v>
      </c>
      <c r="J580" s="37">
        <v>531</v>
      </c>
      <c r="K580" s="407">
        <v>129</v>
      </c>
      <c r="L580" s="407"/>
      <c r="M580" s="387" t="s">
        <v>475</v>
      </c>
      <c r="N580" s="388">
        <f>IFERROR(VLOOKUP($B580,[5]OAX!$B$51:$S$1085,13,0),0)</f>
        <v>0</v>
      </c>
      <c r="O580" s="388">
        <f>IFERROR(VLOOKUP($B580,[5]OAX!$B$51:$S$1085,14,0),0)</f>
        <v>0</v>
      </c>
      <c r="P580" s="388">
        <f t="shared" si="379"/>
        <v>0</v>
      </c>
      <c r="Q580" s="389" t="s">
        <v>59</v>
      </c>
      <c r="R580" s="390">
        <f>IFERROR(VLOOKUP($B580,[5]OAX!$B$51:$S$1085,17,0),0)</f>
        <v>0</v>
      </c>
      <c r="S580" s="390">
        <f>IFERROR(VLOOKUP($B580,[5]OAX!$B$51:$S$1085,18,0),0)</f>
        <v>0</v>
      </c>
      <c r="T580" s="388">
        <v>0</v>
      </c>
      <c r="U580" s="388">
        <v>0</v>
      </c>
      <c r="V580" s="388">
        <v>0</v>
      </c>
      <c r="W580" s="388">
        <v>0</v>
      </c>
      <c r="X580" s="388">
        <v>0</v>
      </c>
      <c r="Y580" s="388">
        <v>0</v>
      </c>
      <c r="Z580" s="388">
        <v>0</v>
      </c>
      <c r="AA580" s="388">
        <v>0</v>
      </c>
      <c r="AB580" s="388">
        <f t="shared" ref="AB580:AC591" si="391">N580+T580-X580</f>
        <v>0</v>
      </c>
      <c r="AC580" s="388">
        <f t="shared" si="391"/>
        <v>0</v>
      </c>
      <c r="AD580" s="388">
        <f t="shared" si="384"/>
        <v>0</v>
      </c>
      <c r="AE580" s="388">
        <v>0</v>
      </c>
      <c r="AF580" s="388">
        <v>0</v>
      </c>
      <c r="AG580" s="388">
        <f t="shared" si="385"/>
        <v>0</v>
      </c>
      <c r="AH580" s="388">
        <v>0</v>
      </c>
      <c r="AI580" s="388">
        <v>0</v>
      </c>
      <c r="AJ580" s="388">
        <f t="shared" si="386"/>
        <v>0</v>
      </c>
      <c r="AK580" s="388">
        <v>0</v>
      </c>
      <c r="AL580" s="388">
        <v>0</v>
      </c>
      <c r="AM580" s="388">
        <f t="shared" si="387"/>
        <v>0</v>
      </c>
      <c r="AN580" s="388">
        <v>0</v>
      </c>
      <c r="AO580" s="388">
        <v>0</v>
      </c>
      <c r="AP580" s="388">
        <f t="shared" si="388"/>
        <v>0</v>
      </c>
      <c r="AQ580" s="388">
        <f t="shared" ref="AQ580:AR591" si="392">AB580-AE580--AH580-AK580-AN580</f>
        <v>0</v>
      </c>
      <c r="AR580" s="388">
        <f t="shared" si="392"/>
        <v>0</v>
      </c>
      <c r="AS580" s="388">
        <f t="shared" si="389"/>
        <v>0</v>
      </c>
      <c r="AT580" s="388">
        <f t="shared" ref="AT580:AU591" si="393">R580+V580-Z580</f>
        <v>0</v>
      </c>
      <c r="AU580" s="388">
        <f t="shared" si="393"/>
        <v>0</v>
      </c>
      <c r="AV580" s="388">
        <v>0</v>
      </c>
      <c r="AW580" s="388">
        <v>0</v>
      </c>
      <c r="AX580" s="388">
        <v>0</v>
      </c>
      <c r="AY580" s="388">
        <v>0</v>
      </c>
      <c r="AZ580" s="388">
        <f t="shared" si="390"/>
        <v>0</v>
      </c>
      <c r="BA580" s="388">
        <f t="shared" si="390"/>
        <v>0</v>
      </c>
    </row>
    <row r="581" spans="1:53" ht="24.75" hidden="1">
      <c r="A581" s="255"/>
      <c r="B581" s="73" t="str">
        <f t="shared" si="380"/>
        <v>13650005300531130</v>
      </c>
      <c r="C581" s="424">
        <v>2023</v>
      </c>
      <c r="D581" s="385">
        <v>20</v>
      </c>
      <c r="E581" s="37">
        <v>1</v>
      </c>
      <c r="F581" s="37">
        <v>3</v>
      </c>
      <c r="G581" s="37">
        <v>6</v>
      </c>
      <c r="H581" s="37">
        <v>5000</v>
      </c>
      <c r="I581" s="37">
        <v>5300</v>
      </c>
      <c r="J581" s="37">
        <v>531</v>
      </c>
      <c r="K581" s="407">
        <v>130</v>
      </c>
      <c r="L581" s="407"/>
      <c r="M581" s="387" t="s">
        <v>476</v>
      </c>
      <c r="N581" s="388">
        <f>IFERROR(VLOOKUP($B581,[5]OAX!$B$51:$S$1085,13,0),0)</f>
        <v>0</v>
      </c>
      <c r="O581" s="388">
        <f>IFERROR(VLOOKUP($B581,[5]OAX!$B$51:$S$1085,14,0),0)</f>
        <v>0</v>
      </c>
      <c r="P581" s="388">
        <f t="shared" si="379"/>
        <v>0</v>
      </c>
      <c r="Q581" s="389" t="s">
        <v>59</v>
      </c>
      <c r="R581" s="390">
        <f>IFERROR(VLOOKUP($B581,[5]OAX!$B$51:$S$1085,17,0),0)</f>
        <v>0</v>
      </c>
      <c r="S581" s="390">
        <f>IFERROR(VLOOKUP($B581,[5]OAX!$B$51:$S$1085,18,0),0)</f>
        <v>0</v>
      </c>
      <c r="T581" s="388">
        <v>0</v>
      </c>
      <c r="U581" s="388">
        <v>0</v>
      </c>
      <c r="V581" s="388">
        <v>0</v>
      </c>
      <c r="W581" s="388">
        <v>0</v>
      </c>
      <c r="X581" s="388">
        <v>0</v>
      </c>
      <c r="Y581" s="388">
        <v>0</v>
      </c>
      <c r="Z581" s="388">
        <v>0</v>
      </c>
      <c r="AA581" s="388">
        <v>0</v>
      </c>
      <c r="AB581" s="388">
        <f t="shared" si="391"/>
        <v>0</v>
      </c>
      <c r="AC581" s="388">
        <f t="shared" si="391"/>
        <v>0</v>
      </c>
      <c r="AD581" s="388">
        <f t="shared" si="384"/>
        <v>0</v>
      </c>
      <c r="AE581" s="388">
        <v>0</v>
      </c>
      <c r="AF581" s="388">
        <v>0</v>
      </c>
      <c r="AG581" s="388">
        <f t="shared" si="385"/>
        <v>0</v>
      </c>
      <c r="AH581" s="388">
        <v>0</v>
      </c>
      <c r="AI581" s="388">
        <v>0</v>
      </c>
      <c r="AJ581" s="388">
        <f t="shared" si="386"/>
        <v>0</v>
      </c>
      <c r="AK581" s="388">
        <v>0</v>
      </c>
      <c r="AL581" s="388">
        <v>0</v>
      </c>
      <c r="AM581" s="388">
        <f t="shared" si="387"/>
        <v>0</v>
      </c>
      <c r="AN581" s="388">
        <v>0</v>
      </c>
      <c r="AO581" s="388">
        <v>0</v>
      </c>
      <c r="AP581" s="388">
        <f t="shared" si="388"/>
        <v>0</v>
      </c>
      <c r="AQ581" s="388">
        <f t="shared" si="392"/>
        <v>0</v>
      </c>
      <c r="AR581" s="388">
        <f t="shared" si="392"/>
        <v>0</v>
      </c>
      <c r="AS581" s="388">
        <f t="shared" si="389"/>
        <v>0</v>
      </c>
      <c r="AT581" s="388">
        <f t="shared" si="393"/>
        <v>0</v>
      </c>
      <c r="AU581" s="388">
        <f t="shared" si="393"/>
        <v>0</v>
      </c>
      <c r="AV581" s="388">
        <v>0</v>
      </c>
      <c r="AW581" s="388">
        <v>0</v>
      </c>
      <c r="AX581" s="388">
        <v>0</v>
      </c>
      <c r="AY581" s="388">
        <v>0</v>
      </c>
      <c r="AZ581" s="388">
        <f t="shared" si="390"/>
        <v>0</v>
      </c>
      <c r="BA581" s="388">
        <f t="shared" si="390"/>
        <v>0</v>
      </c>
    </row>
    <row r="582" spans="1:53" ht="24.75" hidden="1">
      <c r="A582" s="255"/>
      <c r="B582" s="73" t="str">
        <f t="shared" si="380"/>
        <v>13650005300531131</v>
      </c>
      <c r="C582" s="424">
        <v>2023</v>
      </c>
      <c r="D582" s="385">
        <v>20</v>
      </c>
      <c r="E582" s="37">
        <v>1</v>
      </c>
      <c r="F582" s="37">
        <v>3</v>
      </c>
      <c r="G582" s="37">
        <v>6</v>
      </c>
      <c r="H582" s="37">
        <v>5000</v>
      </c>
      <c r="I582" s="37">
        <v>5300</v>
      </c>
      <c r="J582" s="37">
        <v>531</v>
      </c>
      <c r="K582" s="407">
        <v>131</v>
      </c>
      <c r="L582" s="407"/>
      <c r="M582" s="387" t="s">
        <v>477</v>
      </c>
      <c r="N582" s="388">
        <f>IFERROR(VLOOKUP($B582,[5]OAX!$B$51:$S$1085,13,0),0)</f>
        <v>0</v>
      </c>
      <c r="O582" s="388">
        <f>IFERROR(VLOOKUP($B582,[5]OAX!$B$51:$S$1085,14,0),0)</f>
        <v>0</v>
      </c>
      <c r="P582" s="388">
        <f t="shared" si="379"/>
        <v>0</v>
      </c>
      <c r="Q582" s="389" t="s">
        <v>59</v>
      </c>
      <c r="R582" s="390">
        <f>IFERROR(VLOOKUP($B582,[5]OAX!$B$51:$S$1085,17,0),0)</f>
        <v>0</v>
      </c>
      <c r="S582" s="390">
        <f>IFERROR(VLOOKUP($B582,[5]OAX!$B$51:$S$1085,18,0),0)</f>
        <v>0</v>
      </c>
      <c r="T582" s="388">
        <v>0</v>
      </c>
      <c r="U582" s="388">
        <v>0</v>
      </c>
      <c r="V582" s="388">
        <v>0</v>
      </c>
      <c r="W582" s="388">
        <v>0</v>
      </c>
      <c r="X582" s="388">
        <v>0</v>
      </c>
      <c r="Y582" s="388">
        <v>0</v>
      </c>
      <c r="Z582" s="388">
        <v>0</v>
      </c>
      <c r="AA582" s="388">
        <v>0</v>
      </c>
      <c r="AB582" s="388">
        <f t="shared" si="391"/>
        <v>0</v>
      </c>
      <c r="AC582" s="388">
        <f t="shared" si="391"/>
        <v>0</v>
      </c>
      <c r="AD582" s="388">
        <f t="shared" si="384"/>
        <v>0</v>
      </c>
      <c r="AE582" s="388">
        <v>0</v>
      </c>
      <c r="AF582" s="388">
        <v>0</v>
      </c>
      <c r="AG582" s="388">
        <f t="shared" si="385"/>
        <v>0</v>
      </c>
      <c r="AH582" s="388">
        <v>0</v>
      </c>
      <c r="AI582" s="388">
        <v>0</v>
      </c>
      <c r="AJ582" s="388">
        <f t="shared" si="386"/>
        <v>0</v>
      </c>
      <c r="AK582" s="388">
        <v>0</v>
      </c>
      <c r="AL582" s="388">
        <v>0</v>
      </c>
      <c r="AM582" s="388">
        <f t="shared" si="387"/>
        <v>0</v>
      </c>
      <c r="AN582" s="388">
        <v>0</v>
      </c>
      <c r="AO582" s="388">
        <v>0</v>
      </c>
      <c r="AP582" s="388">
        <f t="shared" si="388"/>
        <v>0</v>
      </c>
      <c r="AQ582" s="388">
        <f t="shared" si="392"/>
        <v>0</v>
      </c>
      <c r="AR582" s="388">
        <f t="shared" si="392"/>
        <v>0</v>
      </c>
      <c r="AS582" s="388">
        <f t="shared" si="389"/>
        <v>0</v>
      </c>
      <c r="AT582" s="388">
        <f t="shared" si="393"/>
        <v>0</v>
      </c>
      <c r="AU582" s="388">
        <f t="shared" si="393"/>
        <v>0</v>
      </c>
      <c r="AV582" s="388">
        <v>0</v>
      </c>
      <c r="AW582" s="388">
        <v>0</v>
      </c>
      <c r="AX582" s="388">
        <v>0</v>
      </c>
      <c r="AY582" s="388">
        <v>0</v>
      </c>
      <c r="AZ582" s="388">
        <f t="shared" si="390"/>
        <v>0</v>
      </c>
      <c r="BA582" s="388">
        <f t="shared" si="390"/>
        <v>0</v>
      </c>
    </row>
    <row r="583" spans="1:53" ht="24.75" hidden="1">
      <c r="A583" s="255"/>
      <c r="B583" s="73" t="str">
        <f t="shared" si="380"/>
        <v>13650005300531132</v>
      </c>
      <c r="C583" s="424">
        <v>2023</v>
      </c>
      <c r="D583" s="385">
        <v>20</v>
      </c>
      <c r="E583" s="37">
        <v>1</v>
      </c>
      <c r="F583" s="37">
        <v>3</v>
      </c>
      <c r="G583" s="37">
        <v>6</v>
      </c>
      <c r="H583" s="37">
        <v>5000</v>
      </c>
      <c r="I583" s="37">
        <v>5300</v>
      </c>
      <c r="J583" s="37">
        <v>531</v>
      </c>
      <c r="K583" s="407">
        <v>132</v>
      </c>
      <c r="L583" s="407"/>
      <c r="M583" s="387" t="s">
        <v>478</v>
      </c>
      <c r="N583" s="388">
        <f>IFERROR(VLOOKUP($B583,[5]OAX!$B$51:$S$1085,13,0),0)</f>
        <v>0</v>
      </c>
      <c r="O583" s="388">
        <f>IFERROR(VLOOKUP($B583,[5]OAX!$B$51:$S$1085,14,0),0)</f>
        <v>0</v>
      </c>
      <c r="P583" s="388">
        <f t="shared" si="379"/>
        <v>0</v>
      </c>
      <c r="Q583" s="389" t="s">
        <v>59</v>
      </c>
      <c r="R583" s="390">
        <f>IFERROR(VLOOKUP($B583,[5]OAX!$B$51:$S$1085,17,0),0)</f>
        <v>0</v>
      </c>
      <c r="S583" s="390">
        <f>IFERROR(VLOOKUP($B583,[5]OAX!$B$51:$S$1085,18,0),0)</f>
        <v>0</v>
      </c>
      <c r="T583" s="388">
        <v>0</v>
      </c>
      <c r="U583" s="388">
        <v>0</v>
      </c>
      <c r="V583" s="388">
        <v>0</v>
      </c>
      <c r="W583" s="388">
        <v>0</v>
      </c>
      <c r="X583" s="388">
        <v>0</v>
      </c>
      <c r="Y583" s="388">
        <v>0</v>
      </c>
      <c r="Z583" s="388">
        <v>0</v>
      </c>
      <c r="AA583" s="388">
        <v>0</v>
      </c>
      <c r="AB583" s="388">
        <f t="shared" si="391"/>
        <v>0</v>
      </c>
      <c r="AC583" s="388">
        <f t="shared" si="391"/>
        <v>0</v>
      </c>
      <c r="AD583" s="388">
        <f t="shared" si="384"/>
        <v>0</v>
      </c>
      <c r="AE583" s="388">
        <v>0</v>
      </c>
      <c r="AF583" s="388">
        <v>0</v>
      </c>
      <c r="AG583" s="388">
        <f t="shared" si="385"/>
        <v>0</v>
      </c>
      <c r="AH583" s="388">
        <v>0</v>
      </c>
      <c r="AI583" s="388">
        <v>0</v>
      </c>
      <c r="AJ583" s="388">
        <f t="shared" si="386"/>
        <v>0</v>
      </c>
      <c r="AK583" s="388">
        <v>0</v>
      </c>
      <c r="AL583" s="388">
        <v>0</v>
      </c>
      <c r="AM583" s="388">
        <f t="shared" si="387"/>
        <v>0</v>
      </c>
      <c r="AN583" s="388">
        <v>0</v>
      </c>
      <c r="AO583" s="388">
        <v>0</v>
      </c>
      <c r="AP583" s="388">
        <f t="shared" si="388"/>
        <v>0</v>
      </c>
      <c r="AQ583" s="388">
        <f t="shared" si="392"/>
        <v>0</v>
      </c>
      <c r="AR583" s="388">
        <f t="shared" si="392"/>
        <v>0</v>
      </c>
      <c r="AS583" s="388">
        <f t="shared" si="389"/>
        <v>0</v>
      </c>
      <c r="AT583" s="388">
        <f t="shared" si="393"/>
        <v>0</v>
      </c>
      <c r="AU583" s="388">
        <f t="shared" si="393"/>
        <v>0</v>
      </c>
      <c r="AV583" s="388">
        <v>0</v>
      </c>
      <c r="AW583" s="388">
        <v>0</v>
      </c>
      <c r="AX583" s="388">
        <v>0</v>
      </c>
      <c r="AY583" s="388">
        <v>0</v>
      </c>
      <c r="AZ583" s="388">
        <f t="shared" si="390"/>
        <v>0</v>
      </c>
      <c r="BA583" s="388">
        <f t="shared" si="390"/>
        <v>0</v>
      </c>
    </row>
    <row r="584" spans="1:53" ht="24.75" hidden="1">
      <c r="A584" s="255"/>
      <c r="B584" s="73" t="str">
        <f t="shared" si="380"/>
        <v>13650005300531133</v>
      </c>
      <c r="C584" s="424">
        <v>2023</v>
      </c>
      <c r="D584" s="385">
        <v>20</v>
      </c>
      <c r="E584" s="37">
        <v>1</v>
      </c>
      <c r="F584" s="37">
        <v>3</v>
      </c>
      <c r="G584" s="37">
        <v>6</v>
      </c>
      <c r="H584" s="37">
        <v>5000</v>
      </c>
      <c r="I584" s="37">
        <v>5300</v>
      </c>
      <c r="J584" s="37">
        <v>531</v>
      </c>
      <c r="K584" s="407">
        <v>133</v>
      </c>
      <c r="L584" s="407"/>
      <c r="M584" s="387" t="s">
        <v>479</v>
      </c>
      <c r="N584" s="388">
        <f>IFERROR(VLOOKUP($B584,[5]OAX!$B$51:$S$1085,13,0),0)</f>
        <v>0</v>
      </c>
      <c r="O584" s="388">
        <f>IFERROR(VLOOKUP($B584,[5]OAX!$B$51:$S$1085,14,0),0)</f>
        <v>0</v>
      </c>
      <c r="P584" s="388">
        <f t="shared" si="379"/>
        <v>0</v>
      </c>
      <c r="Q584" s="389" t="s">
        <v>59</v>
      </c>
      <c r="R584" s="390">
        <f>IFERROR(VLOOKUP($B584,[5]OAX!$B$51:$S$1085,17,0),0)</f>
        <v>0</v>
      </c>
      <c r="S584" s="390">
        <f>IFERROR(VLOOKUP($B584,[5]OAX!$B$51:$S$1085,18,0),0)</f>
        <v>0</v>
      </c>
      <c r="T584" s="388">
        <v>0</v>
      </c>
      <c r="U584" s="388">
        <v>0</v>
      </c>
      <c r="V584" s="388">
        <v>0</v>
      </c>
      <c r="W584" s="388">
        <v>0</v>
      </c>
      <c r="X584" s="388">
        <v>0</v>
      </c>
      <c r="Y584" s="388">
        <v>0</v>
      </c>
      <c r="Z584" s="388">
        <v>0</v>
      </c>
      <c r="AA584" s="388">
        <v>0</v>
      </c>
      <c r="AB584" s="388">
        <f t="shared" si="391"/>
        <v>0</v>
      </c>
      <c r="AC584" s="388">
        <f t="shared" si="391"/>
        <v>0</v>
      </c>
      <c r="AD584" s="388">
        <f t="shared" si="384"/>
        <v>0</v>
      </c>
      <c r="AE584" s="388">
        <v>0</v>
      </c>
      <c r="AF584" s="388">
        <v>0</v>
      </c>
      <c r="AG584" s="388">
        <f t="shared" si="385"/>
        <v>0</v>
      </c>
      <c r="AH584" s="388">
        <v>0</v>
      </c>
      <c r="AI584" s="388">
        <v>0</v>
      </c>
      <c r="AJ584" s="388">
        <f t="shared" si="386"/>
        <v>0</v>
      </c>
      <c r="AK584" s="388">
        <v>0</v>
      </c>
      <c r="AL584" s="388">
        <v>0</v>
      </c>
      <c r="AM584" s="388">
        <f t="shared" si="387"/>
        <v>0</v>
      </c>
      <c r="AN584" s="388">
        <v>0</v>
      </c>
      <c r="AO584" s="388">
        <v>0</v>
      </c>
      <c r="AP584" s="388">
        <f t="shared" si="388"/>
        <v>0</v>
      </c>
      <c r="AQ584" s="388">
        <f t="shared" si="392"/>
        <v>0</v>
      </c>
      <c r="AR584" s="388">
        <f t="shared" si="392"/>
        <v>0</v>
      </c>
      <c r="AS584" s="388">
        <f t="shared" si="389"/>
        <v>0</v>
      </c>
      <c r="AT584" s="388">
        <f t="shared" si="393"/>
        <v>0</v>
      </c>
      <c r="AU584" s="388">
        <f t="shared" si="393"/>
        <v>0</v>
      </c>
      <c r="AV584" s="388">
        <v>0</v>
      </c>
      <c r="AW584" s="388">
        <v>0</v>
      </c>
      <c r="AX584" s="388">
        <v>0</v>
      </c>
      <c r="AY584" s="388">
        <v>0</v>
      </c>
      <c r="AZ584" s="388">
        <f t="shared" si="390"/>
        <v>0</v>
      </c>
      <c r="BA584" s="388">
        <f t="shared" si="390"/>
        <v>0</v>
      </c>
    </row>
    <row r="585" spans="1:53" ht="24.75" hidden="1">
      <c r="A585" s="255"/>
      <c r="B585" s="73" t="str">
        <f t="shared" si="380"/>
        <v>13650005300531134</v>
      </c>
      <c r="C585" s="424">
        <v>2023</v>
      </c>
      <c r="D585" s="385">
        <v>20</v>
      </c>
      <c r="E585" s="37">
        <v>1</v>
      </c>
      <c r="F585" s="37">
        <v>3</v>
      </c>
      <c r="G585" s="37">
        <v>6</v>
      </c>
      <c r="H585" s="37">
        <v>5000</v>
      </c>
      <c r="I585" s="37">
        <v>5300</v>
      </c>
      <c r="J585" s="37">
        <v>531</v>
      </c>
      <c r="K585" s="407">
        <v>134</v>
      </c>
      <c r="L585" s="407"/>
      <c r="M585" s="387" t="s">
        <v>480</v>
      </c>
      <c r="N585" s="388">
        <f>IFERROR(VLOOKUP($B585,[5]OAX!$B$51:$S$1085,13,0),0)</f>
        <v>0</v>
      </c>
      <c r="O585" s="388">
        <f>IFERROR(VLOOKUP($B585,[5]OAX!$B$51:$S$1085,14,0),0)</f>
        <v>0</v>
      </c>
      <c r="P585" s="388">
        <f t="shared" si="379"/>
        <v>0</v>
      </c>
      <c r="Q585" s="389" t="s">
        <v>59</v>
      </c>
      <c r="R585" s="390">
        <f>IFERROR(VLOOKUP($B585,[5]OAX!$B$51:$S$1085,17,0),0)</f>
        <v>0</v>
      </c>
      <c r="S585" s="390">
        <f>IFERROR(VLOOKUP($B585,[5]OAX!$B$51:$S$1085,18,0),0)</f>
        <v>0</v>
      </c>
      <c r="T585" s="388">
        <v>0</v>
      </c>
      <c r="U585" s="388">
        <v>0</v>
      </c>
      <c r="V585" s="388">
        <v>0</v>
      </c>
      <c r="W585" s="388">
        <v>0</v>
      </c>
      <c r="X585" s="388">
        <v>0</v>
      </c>
      <c r="Y585" s="388">
        <v>0</v>
      </c>
      <c r="Z585" s="388">
        <v>0</v>
      </c>
      <c r="AA585" s="388">
        <v>0</v>
      </c>
      <c r="AB585" s="388">
        <f t="shared" si="391"/>
        <v>0</v>
      </c>
      <c r="AC585" s="388">
        <f t="shared" si="391"/>
        <v>0</v>
      </c>
      <c r="AD585" s="388">
        <f t="shared" si="384"/>
        <v>0</v>
      </c>
      <c r="AE585" s="388">
        <v>0</v>
      </c>
      <c r="AF585" s="388">
        <v>0</v>
      </c>
      <c r="AG585" s="388">
        <f t="shared" si="385"/>
        <v>0</v>
      </c>
      <c r="AH585" s="388">
        <v>0</v>
      </c>
      <c r="AI585" s="388">
        <v>0</v>
      </c>
      <c r="AJ585" s="388">
        <f t="shared" si="386"/>
        <v>0</v>
      </c>
      <c r="AK585" s="388">
        <v>0</v>
      </c>
      <c r="AL585" s="388">
        <v>0</v>
      </c>
      <c r="AM585" s="388">
        <f t="shared" si="387"/>
        <v>0</v>
      </c>
      <c r="AN585" s="388">
        <v>0</v>
      </c>
      <c r="AO585" s="388">
        <v>0</v>
      </c>
      <c r="AP585" s="388">
        <f t="shared" si="388"/>
        <v>0</v>
      </c>
      <c r="AQ585" s="388">
        <f t="shared" si="392"/>
        <v>0</v>
      </c>
      <c r="AR585" s="388">
        <f t="shared" si="392"/>
        <v>0</v>
      </c>
      <c r="AS585" s="388">
        <f t="shared" si="389"/>
        <v>0</v>
      </c>
      <c r="AT585" s="388">
        <f t="shared" si="393"/>
        <v>0</v>
      </c>
      <c r="AU585" s="388">
        <f t="shared" si="393"/>
        <v>0</v>
      </c>
      <c r="AV585" s="388">
        <v>0</v>
      </c>
      <c r="AW585" s="388">
        <v>0</v>
      </c>
      <c r="AX585" s="388">
        <v>0</v>
      </c>
      <c r="AY585" s="388">
        <v>0</v>
      </c>
      <c r="AZ585" s="388">
        <f t="shared" si="390"/>
        <v>0</v>
      </c>
      <c r="BA585" s="388">
        <f t="shared" si="390"/>
        <v>0</v>
      </c>
    </row>
    <row r="586" spans="1:53" ht="46.5" hidden="1">
      <c r="A586" s="255"/>
      <c r="B586" s="73" t="str">
        <f t="shared" si="380"/>
        <v>13650005300531135</v>
      </c>
      <c r="C586" s="424">
        <v>2023</v>
      </c>
      <c r="D586" s="385">
        <v>20</v>
      </c>
      <c r="E586" s="37">
        <v>1</v>
      </c>
      <c r="F586" s="37">
        <v>3</v>
      </c>
      <c r="G586" s="37">
        <v>6</v>
      </c>
      <c r="H586" s="37">
        <v>5000</v>
      </c>
      <c r="I586" s="37">
        <v>5300</v>
      </c>
      <c r="J586" s="37">
        <v>531</v>
      </c>
      <c r="K586" s="407">
        <v>135</v>
      </c>
      <c r="L586" s="407"/>
      <c r="M586" s="387" t="s">
        <v>481</v>
      </c>
      <c r="N586" s="388">
        <f>IFERROR(VLOOKUP($B586,[5]OAX!$B$51:$S$1085,13,0),0)</f>
        <v>0</v>
      </c>
      <c r="O586" s="388">
        <f>IFERROR(VLOOKUP($B586,[5]OAX!$B$51:$S$1085,14,0),0)</f>
        <v>0</v>
      </c>
      <c r="P586" s="388">
        <f t="shared" ref="P586:P651" si="394">+O586+N586</f>
        <v>0</v>
      </c>
      <c r="Q586" s="389" t="s">
        <v>59</v>
      </c>
      <c r="R586" s="390">
        <f>IFERROR(VLOOKUP($B586,[5]OAX!$B$51:$S$1085,17,0),0)</f>
        <v>0</v>
      </c>
      <c r="S586" s="390">
        <f>IFERROR(VLOOKUP($B586,[5]OAX!$B$51:$S$1085,18,0),0)</f>
        <v>0</v>
      </c>
      <c r="T586" s="388">
        <v>0</v>
      </c>
      <c r="U586" s="388">
        <v>0</v>
      </c>
      <c r="V586" s="388">
        <v>0</v>
      </c>
      <c r="W586" s="388">
        <v>0</v>
      </c>
      <c r="X586" s="388">
        <v>0</v>
      </c>
      <c r="Y586" s="388">
        <v>0</v>
      </c>
      <c r="Z586" s="388">
        <v>0</v>
      </c>
      <c r="AA586" s="388">
        <v>0</v>
      </c>
      <c r="AB586" s="388">
        <f t="shared" si="391"/>
        <v>0</v>
      </c>
      <c r="AC586" s="388">
        <f t="shared" si="391"/>
        <v>0</v>
      </c>
      <c r="AD586" s="388">
        <f t="shared" si="384"/>
        <v>0</v>
      </c>
      <c r="AE586" s="388">
        <v>0</v>
      </c>
      <c r="AF586" s="388">
        <v>0</v>
      </c>
      <c r="AG586" s="388">
        <f t="shared" si="385"/>
        <v>0</v>
      </c>
      <c r="AH586" s="388">
        <v>0</v>
      </c>
      <c r="AI586" s="388">
        <v>0</v>
      </c>
      <c r="AJ586" s="388">
        <f t="shared" si="386"/>
        <v>0</v>
      </c>
      <c r="AK586" s="388">
        <v>0</v>
      </c>
      <c r="AL586" s="388">
        <v>0</v>
      </c>
      <c r="AM586" s="388">
        <f t="shared" si="387"/>
        <v>0</v>
      </c>
      <c r="AN586" s="388">
        <v>0</v>
      </c>
      <c r="AO586" s="388">
        <v>0</v>
      </c>
      <c r="AP586" s="388">
        <f t="shared" si="388"/>
        <v>0</v>
      </c>
      <c r="AQ586" s="388">
        <f t="shared" si="392"/>
        <v>0</v>
      </c>
      <c r="AR586" s="388">
        <f t="shared" si="392"/>
        <v>0</v>
      </c>
      <c r="AS586" s="388">
        <f t="shared" si="389"/>
        <v>0</v>
      </c>
      <c r="AT586" s="388">
        <f t="shared" si="393"/>
        <v>0</v>
      </c>
      <c r="AU586" s="388">
        <f t="shared" si="393"/>
        <v>0</v>
      </c>
      <c r="AV586" s="388">
        <v>0</v>
      </c>
      <c r="AW586" s="388">
        <v>0</v>
      </c>
      <c r="AX586" s="388">
        <v>0</v>
      </c>
      <c r="AY586" s="388">
        <v>0</v>
      </c>
      <c r="AZ586" s="388">
        <f t="shared" si="390"/>
        <v>0</v>
      </c>
      <c r="BA586" s="388">
        <f t="shared" si="390"/>
        <v>0</v>
      </c>
    </row>
    <row r="587" spans="1:53" ht="24.75" hidden="1">
      <c r="A587" s="255"/>
      <c r="B587" s="73" t="str">
        <f t="shared" si="380"/>
        <v>13650005300531136</v>
      </c>
      <c r="C587" s="424">
        <v>2023</v>
      </c>
      <c r="D587" s="385">
        <v>20</v>
      </c>
      <c r="E587" s="37">
        <v>1</v>
      </c>
      <c r="F587" s="37">
        <v>3</v>
      </c>
      <c r="G587" s="37">
        <v>6</v>
      </c>
      <c r="H587" s="37">
        <v>5000</v>
      </c>
      <c r="I587" s="37">
        <v>5300</v>
      </c>
      <c r="J587" s="37">
        <v>531</v>
      </c>
      <c r="K587" s="407">
        <v>136</v>
      </c>
      <c r="L587" s="407"/>
      <c r="M587" s="387" t="s">
        <v>482</v>
      </c>
      <c r="N587" s="388">
        <f>IFERROR(VLOOKUP($B587,[5]OAX!$B$51:$S$1085,13,0),0)</f>
        <v>0</v>
      </c>
      <c r="O587" s="388">
        <f>IFERROR(VLOOKUP($B587,[5]OAX!$B$51:$S$1085,14,0),0)</f>
        <v>0</v>
      </c>
      <c r="P587" s="388">
        <f t="shared" si="394"/>
        <v>0</v>
      </c>
      <c r="Q587" s="389" t="s">
        <v>59</v>
      </c>
      <c r="R587" s="390">
        <f>IFERROR(VLOOKUP($B587,[5]OAX!$B$51:$S$1085,17,0),0)</f>
        <v>0</v>
      </c>
      <c r="S587" s="390">
        <f>IFERROR(VLOOKUP($B587,[5]OAX!$B$51:$S$1085,18,0),0)</f>
        <v>0</v>
      </c>
      <c r="T587" s="388">
        <v>0</v>
      </c>
      <c r="U587" s="388">
        <v>0</v>
      </c>
      <c r="V587" s="388">
        <v>0</v>
      </c>
      <c r="W587" s="388">
        <v>0</v>
      </c>
      <c r="X587" s="388">
        <v>0</v>
      </c>
      <c r="Y587" s="388">
        <v>0</v>
      </c>
      <c r="Z587" s="388">
        <v>0</v>
      </c>
      <c r="AA587" s="388">
        <v>0</v>
      </c>
      <c r="AB587" s="388">
        <f t="shared" si="391"/>
        <v>0</v>
      </c>
      <c r="AC587" s="388">
        <f t="shared" si="391"/>
        <v>0</v>
      </c>
      <c r="AD587" s="388">
        <f t="shared" si="384"/>
        <v>0</v>
      </c>
      <c r="AE587" s="388">
        <v>0</v>
      </c>
      <c r="AF587" s="388">
        <v>0</v>
      </c>
      <c r="AG587" s="388">
        <f t="shared" si="385"/>
        <v>0</v>
      </c>
      <c r="AH587" s="388">
        <v>0</v>
      </c>
      <c r="AI587" s="388">
        <v>0</v>
      </c>
      <c r="AJ587" s="388">
        <f t="shared" si="386"/>
        <v>0</v>
      </c>
      <c r="AK587" s="388">
        <v>0</v>
      </c>
      <c r="AL587" s="388">
        <v>0</v>
      </c>
      <c r="AM587" s="388">
        <f t="shared" si="387"/>
        <v>0</v>
      </c>
      <c r="AN587" s="388">
        <v>0</v>
      </c>
      <c r="AO587" s="388">
        <v>0</v>
      </c>
      <c r="AP587" s="388">
        <f t="shared" si="388"/>
        <v>0</v>
      </c>
      <c r="AQ587" s="388">
        <f t="shared" si="392"/>
        <v>0</v>
      </c>
      <c r="AR587" s="388">
        <f t="shared" si="392"/>
        <v>0</v>
      </c>
      <c r="AS587" s="388">
        <f t="shared" si="389"/>
        <v>0</v>
      </c>
      <c r="AT587" s="388">
        <f t="shared" si="393"/>
        <v>0</v>
      </c>
      <c r="AU587" s="388">
        <f t="shared" si="393"/>
        <v>0</v>
      </c>
      <c r="AV587" s="388">
        <v>0</v>
      </c>
      <c r="AW587" s="388">
        <v>0</v>
      </c>
      <c r="AX587" s="388">
        <v>0</v>
      </c>
      <c r="AY587" s="388">
        <v>0</v>
      </c>
      <c r="AZ587" s="388">
        <f t="shared" si="390"/>
        <v>0</v>
      </c>
      <c r="BA587" s="388">
        <f t="shared" si="390"/>
        <v>0</v>
      </c>
    </row>
    <row r="588" spans="1:53" ht="24.75" hidden="1">
      <c r="A588" s="255"/>
      <c r="B588" s="73" t="str">
        <f t="shared" si="380"/>
        <v>13650005300531137</v>
      </c>
      <c r="C588" s="424">
        <v>2023</v>
      </c>
      <c r="D588" s="385">
        <v>20</v>
      </c>
      <c r="E588" s="37">
        <v>1</v>
      </c>
      <c r="F588" s="37">
        <v>3</v>
      </c>
      <c r="G588" s="37">
        <v>6</v>
      </c>
      <c r="H588" s="37">
        <v>5000</v>
      </c>
      <c r="I588" s="37">
        <v>5300</v>
      </c>
      <c r="J588" s="37">
        <v>531</v>
      </c>
      <c r="K588" s="407">
        <v>137</v>
      </c>
      <c r="L588" s="407"/>
      <c r="M588" s="387" t="s">
        <v>483</v>
      </c>
      <c r="N588" s="388">
        <f>IFERROR(VLOOKUP($B588,[5]OAX!$B$51:$S$1085,13,0),0)</f>
        <v>0</v>
      </c>
      <c r="O588" s="388">
        <f>IFERROR(VLOOKUP($B588,[5]OAX!$B$51:$S$1085,14,0),0)</f>
        <v>0</v>
      </c>
      <c r="P588" s="388">
        <f t="shared" si="394"/>
        <v>0</v>
      </c>
      <c r="Q588" s="389" t="s">
        <v>59</v>
      </c>
      <c r="R588" s="390">
        <f>IFERROR(VLOOKUP($B588,[5]OAX!$B$51:$S$1085,17,0),0)</f>
        <v>0</v>
      </c>
      <c r="S588" s="390">
        <f>IFERROR(VLOOKUP($B588,[5]OAX!$B$51:$S$1085,18,0),0)</f>
        <v>0</v>
      </c>
      <c r="T588" s="388">
        <v>0</v>
      </c>
      <c r="U588" s="388">
        <v>0</v>
      </c>
      <c r="V588" s="388">
        <v>0</v>
      </c>
      <c r="W588" s="388">
        <v>0</v>
      </c>
      <c r="X588" s="388">
        <v>0</v>
      </c>
      <c r="Y588" s="388">
        <v>0</v>
      </c>
      <c r="Z588" s="388">
        <v>0</v>
      </c>
      <c r="AA588" s="388">
        <v>0</v>
      </c>
      <c r="AB588" s="388">
        <f t="shared" si="391"/>
        <v>0</v>
      </c>
      <c r="AC588" s="388">
        <f t="shared" si="391"/>
        <v>0</v>
      </c>
      <c r="AD588" s="388">
        <f t="shared" si="384"/>
        <v>0</v>
      </c>
      <c r="AE588" s="388">
        <v>0</v>
      </c>
      <c r="AF588" s="388">
        <v>0</v>
      </c>
      <c r="AG588" s="388">
        <f t="shared" si="385"/>
        <v>0</v>
      </c>
      <c r="AH588" s="388">
        <v>0</v>
      </c>
      <c r="AI588" s="388">
        <v>0</v>
      </c>
      <c r="AJ588" s="388">
        <f t="shared" si="386"/>
        <v>0</v>
      </c>
      <c r="AK588" s="388">
        <v>0</v>
      </c>
      <c r="AL588" s="388">
        <v>0</v>
      </c>
      <c r="AM588" s="388">
        <f t="shared" si="387"/>
        <v>0</v>
      </c>
      <c r="AN588" s="388">
        <v>0</v>
      </c>
      <c r="AO588" s="388">
        <v>0</v>
      </c>
      <c r="AP588" s="388">
        <f t="shared" si="388"/>
        <v>0</v>
      </c>
      <c r="AQ588" s="388">
        <f t="shared" si="392"/>
        <v>0</v>
      </c>
      <c r="AR588" s="388">
        <f t="shared" si="392"/>
        <v>0</v>
      </c>
      <c r="AS588" s="388">
        <f t="shared" si="389"/>
        <v>0</v>
      </c>
      <c r="AT588" s="388">
        <f t="shared" si="393"/>
        <v>0</v>
      </c>
      <c r="AU588" s="388">
        <f t="shared" si="393"/>
        <v>0</v>
      </c>
      <c r="AV588" s="388">
        <v>0</v>
      </c>
      <c r="AW588" s="388">
        <v>0</v>
      </c>
      <c r="AX588" s="388">
        <v>0</v>
      </c>
      <c r="AY588" s="388">
        <v>0</v>
      </c>
      <c r="AZ588" s="388">
        <f t="shared" si="390"/>
        <v>0</v>
      </c>
      <c r="BA588" s="388">
        <f t="shared" si="390"/>
        <v>0</v>
      </c>
    </row>
    <row r="589" spans="1:53" ht="24.75" hidden="1">
      <c r="A589" s="255"/>
      <c r="B589" s="73" t="str">
        <f t="shared" si="380"/>
        <v>13650005300531138</v>
      </c>
      <c r="C589" s="424">
        <v>2023</v>
      </c>
      <c r="D589" s="385">
        <v>20</v>
      </c>
      <c r="E589" s="37">
        <v>1</v>
      </c>
      <c r="F589" s="37">
        <v>3</v>
      </c>
      <c r="G589" s="37">
        <v>6</v>
      </c>
      <c r="H589" s="37">
        <v>5000</v>
      </c>
      <c r="I589" s="37">
        <v>5300</v>
      </c>
      <c r="J589" s="37">
        <v>531</v>
      </c>
      <c r="K589" s="407">
        <v>138</v>
      </c>
      <c r="L589" s="407"/>
      <c r="M589" s="387" t="s">
        <v>484</v>
      </c>
      <c r="N589" s="388">
        <f>IFERROR(VLOOKUP($B589,[5]OAX!$B$51:$S$1085,13,0),0)</f>
        <v>0</v>
      </c>
      <c r="O589" s="388">
        <f>IFERROR(VLOOKUP($B589,[5]OAX!$B$51:$S$1085,14,0),0)</f>
        <v>0</v>
      </c>
      <c r="P589" s="388">
        <f t="shared" si="394"/>
        <v>0</v>
      </c>
      <c r="Q589" s="389" t="s">
        <v>59</v>
      </c>
      <c r="R589" s="390">
        <f>IFERROR(VLOOKUP($B589,[5]OAX!$B$51:$S$1085,17,0),0)</f>
        <v>0</v>
      </c>
      <c r="S589" s="390">
        <f>IFERROR(VLOOKUP($B589,[5]OAX!$B$51:$S$1085,18,0),0)</f>
        <v>0</v>
      </c>
      <c r="T589" s="388">
        <v>0</v>
      </c>
      <c r="U589" s="388">
        <v>0</v>
      </c>
      <c r="V589" s="388">
        <v>0</v>
      </c>
      <c r="W589" s="388">
        <v>0</v>
      </c>
      <c r="X589" s="388">
        <v>0</v>
      </c>
      <c r="Y589" s="388">
        <v>0</v>
      </c>
      <c r="Z589" s="388">
        <v>0</v>
      </c>
      <c r="AA589" s="388">
        <v>0</v>
      </c>
      <c r="AB589" s="388">
        <f t="shared" si="391"/>
        <v>0</v>
      </c>
      <c r="AC589" s="388">
        <f t="shared" si="391"/>
        <v>0</v>
      </c>
      <c r="AD589" s="388">
        <f t="shared" si="384"/>
        <v>0</v>
      </c>
      <c r="AE589" s="388">
        <v>0</v>
      </c>
      <c r="AF589" s="388">
        <v>0</v>
      </c>
      <c r="AG589" s="388">
        <f t="shared" si="385"/>
        <v>0</v>
      </c>
      <c r="AH589" s="388">
        <v>0</v>
      </c>
      <c r="AI589" s="388">
        <v>0</v>
      </c>
      <c r="AJ589" s="388">
        <f t="shared" si="386"/>
        <v>0</v>
      </c>
      <c r="AK589" s="388">
        <v>0</v>
      </c>
      <c r="AL589" s="388">
        <v>0</v>
      </c>
      <c r="AM589" s="388">
        <f t="shared" si="387"/>
        <v>0</v>
      </c>
      <c r="AN589" s="388">
        <v>0</v>
      </c>
      <c r="AO589" s="388">
        <v>0</v>
      </c>
      <c r="AP589" s="388">
        <f t="shared" si="388"/>
        <v>0</v>
      </c>
      <c r="AQ589" s="388">
        <f t="shared" si="392"/>
        <v>0</v>
      </c>
      <c r="AR589" s="388">
        <f t="shared" si="392"/>
        <v>0</v>
      </c>
      <c r="AS589" s="388">
        <f t="shared" si="389"/>
        <v>0</v>
      </c>
      <c r="AT589" s="388">
        <f t="shared" si="393"/>
        <v>0</v>
      </c>
      <c r="AU589" s="388">
        <f t="shared" si="393"/>
        <v>0</v>
      </c>
      <c r="AV589" s="388">
        <v>0</v>
      </c>
      <c r="AW589" s="388">
        <v>0</v>
      </c>
      <c r="AX589" s="388">
        <v>0</v>
      </c>
      <c r="AY589" s="388">
        <v>0</v>
      </c>
      <c r="AZ589" s="388">
        <f t="shared" si="390"/>
        <v>0</v>
      </c>
      <c r="BA589" s="388">
        <f t="shared" si="390"/>
        <v>0</v>
      </c>
    </row>
    <row r="590" spans="1:53" ht="24.75" hidden="1">
      <c r="A590" s="255"/>
      <c r="B590" s="73" t="str">
        <f t="shared" si="380"/>
        <v>13650005300531139</v>
      </c>
      <c r="C590" s="424">
        <v>2023</v>
      </c>
      <c r="D590" s="385">
        <v>20</v>
      </c>
      <c r="E590" s="37">
        <v>1</v>
      </c>
      <c r="F590" s="37">
        <v>3</v>
      </c>
      <c r="G590" s="37">
        <v>6</v>
      </c>
      <c r="H590" s="37">
        <v>5000</v>
      </c>
      <c r="I590" s="37">
        <v>5300</v>
      </c>
      <c r="J590" s="37">
        <v>531</v>
      </c>
      <c r="K590" s="407">
        <v>139</v>
      </c>
      <c r="L590" s="407"/>
      <c r="M590" s="387" t="s">
        <v>485</v>
      </c>
      <c r="N590" s="388">
        <f>IFERROR(VLOOKUP($B590,[5]OAX!$B$51:$S$1085,13,0),0)</f>
        <v>0</v>
      </c>
      <c r="O590" s="388">
        <f>IFERROR(VLOOKUP($B590,[5]OAX!$B$51:$S$1085,14,0),0)</f>
        <v>0</v>
      </c>
      <c r="P590" s="388">
        <f t="shared" si="394"/>
        <v>0</v>
      </c>
      <c r="Q590" s="389" t="s">
        <v>59</v>
      </c>
      <c r="R590" s="390">
        <f>IFERROR(VLOOKUP($B590,[5]OAX!$B$51:$S$1085,17,0),0)</f>
        <v>0</v>
      </c>
      <c r="S590" s="390">
        <f>IFERROR(VLOOKUP($B590,[5]OAX!$B$51:$S$1085,18,0),0)</f>
        <v>0</v>
      </c>
      <c r="T590" s="388">
        <v>0</v>
      </c>
      <c r="U590" s="388">
        <v>0</v>
      </c>
      <c r="V590" s="388">
        <v>0</v>
      </c>
      <c r="W590" s="388">
        <v>0</v>
      </c>
      <c r="X590" s="388">
        <v>0</v>
      </c>
      <c r="Y590" s="388">
        <v>0</v>
      </c>
      <c r="Z590" s="388">
        <v>0</v>
      </c>
      <c r="AA590" s="388">
        <v>0</v>
      </c>
      <c r="AB590" s="388">
        <f t="shared" si="391"/>
        <v>0</v>
      </c>
      <c r="AC590" s="388">
        <f t="shared" si="391"/>
        <v>0</v>
      </c>
      <c r="AD590" s="388">
        <f t="shared" si="384"/>
        <v>0</v>
      </c>
      <c r="AE590" s="388">
        <v>0</v>
      </c>
      <c r="AF590" s="388">
        <v>0</v>
      </c>
      <c r="AG590" s="388">
        <f t="shared" si="385"/>
        <v>0</v>
      </c>
      <c r="AH590" s="388">
        <v>0</v>
      </c>
      <c r="AI590" s="388">
        <v>0</v>
      </c>
      <c r="AJ590" s="388">
        <f t="shared" si="386"/>
        <v>0</v>
      </c>
      <c r="AK590" s="388">
        <v>0</v>
      </c>
      <c r="AL590" s="388">
        <v>0</v>
      </c>
      <c r="AM590" s="388">
        <f t="shared" si="387"/>
        <v>0</v>
      </c>
      <c r="AN590" s="388">
        <v>0</v>
      </c>
      <c r="AO590" s="388">
        <v>0</v>
      </c>
      <c r="AP590" s="388">
        <f t="shared" si="388"/>
        <v>0</v>
      </c>
      <c r="AQ590" s="388">
        <f t="shared" si="392"/>
        <v>0</v>
      </c>
      <c r="AR590" s="388">
        <f t="shared" si="392"/>
        <v>0</v>
      </c>
      <c r="AS590" s="388">
        <f t="shared" si="389"/>
        <v>0</v>
      </c>
      <c r="AT590" s="388">
        <f t="shared" si="393"/>
        <v>0</v>
      </c>
      <c r="AU590" s="388">
        <f t="shared" si="393"/>
        <v>0</v>
      </c>
      <c r="AV590" s="388">
        <v>0</v>
      </c>
      <c r="AW590" s="388">
        <v>0</v>
      </c>
      <c r="AX590" s="388">
        <v>0</v>
      </c>
      <c r="AY590" s="388">
        <v>0</v>
      </c>
      <c r="AZ590" s="388">
        <f t="shared" si="390"/>
        <v>0</v>
      </c>
      <c r="BA590" s="388">
        <f t="shared" si="390"/>
        <v>0</v>
      </c>
    </row>
    <row r="591" spans="1:53" ht="24.75" hidden="1">
      <c r="A591" s="255"/>
      <c r="B591" s="73" t="str">
        <f t="shared" si="380"/>
        <v>13650005300531140</v>
      </c>
      <c r="C591" s="424">
        <v>2023</v>
      </c>
      <c r="D591" s="385">
        <v>20</v>
      </c>
      <c r="E591" s="37">
        <v>1</v>
      </c>
      <c r="F591" s="37">
        <v>3</v>
      </c>
      <c r="G591" s="37">
        <v>6</v>
      </c>
      <c r="H591" s="37">
        <v>5000</v>
      </c>
      <c r="I591" s="37">
        <v>5300</v>
      </c>
      <c r="J591" s="37">
        <v>531</v>
      </c>
      <c r="K591" s="407">
        <v>140</v>
      </c>
      <c r="L591" s="407"/>
      <c r="M591" s="387" t="s">
        <v>486</v>
      </c>
      <c r="N591" s="388">
        <f>IFERROR(VLOOKUP($B591,[5]OAX!$B$51:$S$1085,13,0),0)</f>
        <v>0</v>
      </c>
      <c r="O591" s="388">
        <f>IFERROR(VLOOKUP($B591,[5]OAX!$B$51:$S$1085,14,0),0)</f>
        <v>0</v>
      </c>
      <c r="P591" s="388">
        <f t="shared" si="394"/>
        <v>0</v>
      </c>
      <c r="Q591" s="389" t="s">
        <v>59</v>
      </c>
      <c r="R591" s="390">
        <f>IFERROR(VLOOKUP($B591,[5]OAX!$B$51:$S$1085,17,0),0)</f>
        <v>0</v>
      </c>
      <c r="S591" s="390">
        <f>IFERROR(VLOOKUP($B591,[5]OAX!$B$51:$S$1085,18,0),0)</f>
        <v>0</v>
      </c>
      <c r="T591" s="388">
        <v>0</v>
      </c>
      <c r="U591" s="388">
        <v>0</v>
      </c>
      <c r="V591" s="388">
        <v>0</v>
      </c>
      <c r="W591" s="388">
        <v>0</v>
      </c>
      <c r="X591" s="388">
        <v>0</v>
      </c>
      <c r="Y591" s="388">
        <v>0</v>
      </c>
      <c r="Z591" s="388">
        <v>0</v>
      </c>
      <c r="AA591" s="388">
        <v>0</v>
      </c>
      <c r="AB591" s="388">
        <f t="shared" si="391"/>
        <v>0</v>
      </c>
      <c r="AC591" s="388">
        <f t="shared" si="391"/>
        <v>0</v>
      </c>
      <c r="AD591" s="388">
        <f t="shared" si="384"/>
        <v>0</v>
      </c>
      <c r="AE591" s="388">
        <v>0</v>
      </c>
      <c r="AF591" s="388">
        <v>0</v>
      </c>
      <c r="AG591" s="388">
        <f t="shared" si="385"/>
        <v>0</v>
      </c>
      <c r="AH591" s="388">
        <v>0</v>
      </c>
      <c r="AI591" s="388">
        <v>0</v>
      </c>
      <c r="AJ591" s="388">
        <f t="shared" si="386"/>
        <v>0</v>
      </c>
      <c r="AK591" s="388">
        <v>0</v>
      </c>
      <c r="AL591" s="388">
        <v>0</v>
      </c>
      <c r="AM591" s="388">
        <f t="shared" si="387"/>
        <v>0</v>
      </c>
      <c r="AN591" s="388">
        <v>0</v>
      </c>
      <c r="AO591" s="388">
        <v>0</v>
      </c>
      <c r="AP591" s="388">
        <f t="shared" si="388"/>
        <v>0</v>
      </c>
      <c r="AQ591" s="388">
        <f t="shared" si="392"/>
        <v>0</v>
      </c>
      <c r="AR591" s="388">
        <f t="shared" si="392"/>
        <v>0</v>
      </c>
      <c r="AS591" s="388">
        <f t="shared" si="389"/>
        <v>0</v>
      </c>
      <c r="AT591" s="388">
        <f t="shared" si="393"/>
        <v>0</v>
      </c>
      <c r="AU591" s="388">
        <f t="shared" si="393"/>
        <v>0</v>
      </c>
      <c r="AV591" s="388">
        <v>0</v>
      </c>
      <c r="AW591" s="388">
        <v>0</v>
      </c>
      <c r="AX591" s="388">
        <v>0</v>
      </c>
      <c r="AY591" s="388">
        <v>0</v>
      </c>
      <c r="AZ591" s="388">
        <f t="shared" si="390"/>
        <v>0</v>
      </c>
      <c r="BA591" s="388">
        <f t="shared" si="390"/>
        <v>0</v>
      </c>
    </row>
    <row r="592" spans="1:53" ht="24.75" hidden="1">
      <c r="A592" s="255"/>
      <c r="B592" s="73" t="str">
        <f t="shared" si="380"/>
        <v>13650005900</v>
      </c>
      <c r="C592" s="401">
        <v>2023</v>
      </c>
      <c r="D592" s="401">
        <v>20</v>
      </c>
      <c r="E592" s="401">
        <v>1</v>
      </c>
      <c r="F592" s="401">
        <v>3</v>
      </c>
      <c r="G592" s="401">
        <v>6</v>
      </c>
      <c r="H592" s="401">
        <v>5000</v>
      </c>
      <c r="I592" s="401">
        <v>5900</v>
      </c>
      <c r="J592" s="401"/>
      <c r="K592" s="427"/>
      <c r="L592" s="427"/>
      <c r="M592" s="375" t="s">
        <v>487</v>
      </c>
      <c r="N592" s="376">
        <f>+N593</f>
        <v>0</v>
      </c>
      <c r="O592" s="376">
        <f>+O593</f>
        <v>0</v>
      </c>
      <c r="P592" s="376">
        <f t="shared" si="394"/>
        <v>0</v>
      </c>
      <c r="Q592" s="427"/>
      <c r="R592" s="427"/>
      <c r="S592" s="427"/>
      <c r="T592" s="376">
        <f>+T593</f>
        <v>0</v>
      </c>
      <c r="U592" s="376">
        <f t="shared" ref="U592:AC593" si="395">+U593</f>
        <v>0</v>
      </c>
      <c r="V592" s="376">
        <f t="shared" si="395"/>
        <v>0</v>
      </c>
      <c r="W592" s="376">
        <f t="shared" si="395"/>
        <v>0</v>
      </c>
      <c r="X592" s="376">
        <f t="shared" si="395"/>
        <v>0</v>
      </c>
      <c r="Y592" s="376">
        <f t="shared" si="395"/>
        <v>0</v>
      </c>
      <c r="Z592" s="376">
        <f t="shared" si="395"/>
        <v>0</v>
      </c>
      <c r="AA592" s="376">
        <f t="shared" si="395"/>
        <v>0</v>
      </c>
      <c r="AB592" s="376">
        <f t="shared" si="395"/>
        <v>0</v>
      </c>
      <c r="AC592" s="376">
        <f t="shared" si="395"/>
        <v>0</v>
      </c>
      <c r="AD592" s="376">
        <f t="shared" si="384"/>
        <v>0</v>
      </c>
      <c r="AE592" s="376">
        <f>+AE593</f>
        <v>0</v>
      </c>
      <c r="AF592" s="376">
        <f>+AF593</f>
        <v>0</v>
      </c>
      <c r="AG592" s="376">
        <f t="shared" si="385"/>
        <v>0</v>
      </c>
      <c r="AH592" s="376">
        <f>+AH593</f>
        <v>0</v>
      </c>
      <c r="AI592" s="376">
        <f>+AI593</f>
        <v>0</v>
      </c>
      <c r="AJ592" s="376">
        <f t="shared" si="386"/>
        <v>0</v>
      </c>
      <c r="AK592" s="376">
        <f>+AK593</f>
        <v>0</v>
      </c>
      <c r="AL592" s="376">
        <f>+AL593</f>
        <v>0</v>
      </c>
      <c r="AM592" s="376">
        <f t="shared" si="387"/>
        <v>0</v>
      </c>
      <c r="AN592" s="376">
        <f>+AN593</f>
        <v>0</v>
      </c>
      <c r="AO592" s="376">
        <f>+AO593</f>
        <v>0</v>
      </c>
      <c r="AP592" s="376">
        <f t="shared" si="388"/>
        <v>0</v>
      </c>
      <c r="AQ592" s="376">
        <f>+AQ593</f>
        <v>0</v>
      </c>
      <c r="AR592" s="376">
        <f>+AR593</f>
        <v>0</v>
      </c>
      <c r="AS592" s="376">
        <f t="shared" si="389"/>
        <v>0</v>
      </c>
      <c r="AT592" s="376"/>
      <c r="AU592" s="376"/>
      <c r="AV592" s="376"/>
      <c r="AW592" s="376"/>
      <c r="AX592" s="376"/>
      <c r="AY592" s="376"/>
      <c r="AZ592" s="376"/>
      <c r="BA592" s="376"/>
    </row>
    <row r="593" spans="1:53" ht="24.75" hidden="1">
      <c r="A593" s="255"/>
      <c r="B593" s="73" t="str">
        <f t="shared" si="380"/>
        <v>13650005900591</v>
      </c>
      <c r="C593" s="404">
        <v>2023</v>
      </c>
      <c r="D593" s="404">
        <v>20</v>
      </c>
      <c r="E593" s="404">
        <v>1</v>
      </c>
      <c r="F593" s="404">
        <v>3</v>
      </c>
      <c r="G593" s="404">
        <v>6</v>
      </c>
      <c r="H593" s="404">
        <v>5000</v>
      </c>
      <c r="I593" s="404">
        <v>5900</v>
      </c>
      <c r="J593" s="404">
        <v>591</v>
      </c>
      <c r="K593" s="404"/>
      <c r="L593" s="404"/>
      <c r="M593" s="381" t="s">
        <v>241</v>
      </c>
      <c r="N593" s="382">
        <f>+N594</f>
        <v>0</v>
      </c>
      <c r="O593" s="382">
        <f>+O594</f>
        <v>0</v>
      </c>
      <c r="P593" s="382">
        <f t="shared" si="394"/>
        <v>0</v>
      </c>
      <c r="Q593" s="383"/>
      <c r="R593" s="383"/>
      <c r="S593" s="383"/>
      <c r="T593" s="382">
        <f>+T594</f>
        <v>0</v>
      </c>
      <c r="U593" s="382">
        <f t="shared" si="395"/>
        <v>0</v>
      </c>
      <c r="V593" s="382">
        <f t="shared" si="395"/>
        <v>0</v>
      </c>
      <c r="W593" s="382">
        <f t="shared" si="395"/>
        <v>0</v>
      </c>
      <c r="X593" s="382">
        <f t="shared" si="395"/>
        <v>0</v>
      </c>
      <c r="Y593" s="382">
        <f t="shared" si="395"/>
        <v>0</v>
      </c>
      <c r="Z593" s="382">
        <f t="shared" si="395"/>
        <v>0</v>
      </c>
      <c r="AA593" s="382">
        <f t="shared" si="395"/>
        <v>0</v>
      </c>
      <c r="AB593" s="382">
        <f t="shared" si="395"/>
        <v>0</v>
      </c>
      <c r="AC593" s="382">
        <f t="shared" si="395"/>
        <v>0</v>
      </c>
      <c r="AD593" s="382">
        <f t="shared" si="384"/>
        <v>0</v>
      </c>
      <c r="AE593" s="382">
        <f>+AE594</f>
        <v>0</v>
      </c>
      <c r="AF593" s="382">
        <f>+AF594</f>
        <v>0</v>
      </c>
      <c r="AG593" s="382">
        <f t="shared" si="385"/>
        <v>0</v>
      </c>
      <c r="AH593" s="382">
        <f>+AH594</f>
        <v>0</v>
      </c>
      <c r="AI593" s="382">
        <f>+AI594</f>
        <v>0</v>
      </c>
      <c r="AJ593" s="382">
        <f t="shared" si="386"/>
        <v>0</v>
      </c>
      <c r="AK593" s="382">
        <f>+AK594</f>
        <v>0</v>
      </c>
      <c r="AL593" s="382">
        <f>+AL594</f>
        <v>0</v>
      </c>
      <c r="AM593" s="382">
        <f t="shared" si="387"/>
        <v>0</v>
      </c>
      <c r="AN593" s="382">
        <f>+AN594</f>
        <v>0</v>
      </c>
      <c r="AO593" s="382">
        <f>+AO594</f>
        <v>0</v>
      </c>
      <c r="AP593" s="382">
        <f t="shared" si="388"/>
        <v>0</v>
      </c>
      <c r="AQ593" s="382">
        <f>+AQ594</f>
        <v>0</v>
      </c>
      <c r="AR593" s="382">
        <f>+AR594</f>
        <v>0</v>
      </c>
      <c r="AS593" s="382">
        <f t="shared" si="389"/>
        <v>0</v>
      </c>
      <c r="AT593" s="382"/>
      <c r="AU593" s="382"/>
      <c r="AV593" s="382"/>
      <c r="AW593" s="382"/>
      <c r="AX593" s="382"/>
      <c r="AY593" s="382"/>
      <c r="AZ593" s="382"/>
      <c r="BA593" s="382"/>
    </row>
    <row r="594" spans="1:53" ht="24.75" hidden="1">
      <c r="A594" s="255"/>
      <c r="B594" s="73" t="str">
        <f t="shared" si="380"/>
        <v>136500059005911</v>
      </c>
      <c r="C594" s="424">
        <v>2023</v>
      </c>
      <c r="D594" s="385">
        <v>20</v>
      </c>
      <c r="E594" s="37">
        <v>1</v>
      </c>
      <c r="F594" s="37">
        <v>3</v>
      </c>
      <c r="G594" s="37">
        <v>6</v>
      </c>
      <c r="H594" s="37">
        <v>5000</v>
      </c>
      <c r="I594" s="37">
        <v>5900</v>
      </c>
      <c r="J594" s="37">
        <v>591</v>
      </c>
      <c r="K594" s="407">
        <v>1</v>
      </c>
      <c r="L594" s="407"/>
      <c r="M594" s="387" t="s">
        <v>488</v>
      </c>
      <c r="N594" s="388">
        <f>IFERROR(VLOOKUP($B594,[5]OAX!$B$51:$S$1085,13,0),0)</f>
        <v>0</v>
      </c>
      <c r="O594" s="388">
        <f>IFERROR(VLOOKUP($B594,[5]OAX!$B$51:$S$1085,14,0),0)</f>
        <v>0</v>
      </c>
      <c r="P594" s="388">
        <f t="shared" si="394"/>
        <v>0</v>
      </c>
      <c r="Q594" s="167" t="s">
        <v>243</v>
      </c>
      <c r="R594" s="390">
        <f>IFERROR(VLOOKUP($B594,[5]OAX!$B$51:$S$1085,17,0),0)</f>
        <v>0</v>
      </c>
      <c r="S594" s="390">
        <f>IFERROR(VLOOKUP($B594,[5]OAX!$B$51:$S$1085,18,0),0)</f>
        <v>0</v>
      </c>
      <c r="T594" s="388">
        <v>0</v>
      </c>
      <c r="U594" s="388">
        <v>0</v>
      </c>
      <c r="V594" s="388">
        <v>0</v>
      </c>
      <c r="W594" s="388">
        <v>0</v>
      </c>
      <c r="X594" s="388">
        <v>0</v>
      </c>
      <c r="Y594" s="388">
        <v>0</v>
      </c>
      <c r="Z594" s="388">
        <v>0</v>
      </c>
      <c r="AA594" s="388">
        <v>0</v>
      </c>
      <c r="AB594" s="388">
        <f>N594+T594-X594</f>
        <v>0</v>
      </c>
      <c r="AC594" s="388">
        <f>O594+U594-Y594</f>
        <v>0</v>
      </c>
      <c r="AD594" s="388">
        <f t="shared" si="384"/>
        <v>0</v>
      </c>
      <c r="AE594" s="388">
        <v>0</v>
      </c>
      <c r="AF594" s="388">
        <v>0</v>
      </c>
      <c r="AG594" s="388">
        <f t="shared" si="385"/>
        <v>0</v>
      </c>
      <c r="AH594" s="388">
        <v>0</v>
      </c>
      <c r="AI594" s="388">
        <v>0</v>
      </c>
      <c r="AJ594" s="388">
        <f t="shared" si="386"/>
        <v>0</v>
      </c>
      <c r="AK594" s="388">
        <v>0</v>
      </c>
      <c r="AL594" s="388">
        <v>0</v>
      </c>
      <c r="AM594" s="388">
        <f t="shared" si="387"/>
        <v>0</v>
      </c>
      <c r="AN594" s="388">
        <v>0</v>
      </c>
      <c r="AO594" s="388">
        <v>0</v>
      </c>
      <c r="AP594" s="388">
        <f t="shared" si="388"/>
        <v>0</v>
      </c>
      <c r="AQ594" s="388">
        <f>AB594-AE594--AH594-AK594-AN594</f>
        <v>0</v>
      </c>
      <c r="AR594" s="388">
        <f>AC594-AF594--AI594-AL594-AO594</f>
        <v>0</v>
      </c>
      <c r="AS594" s="388">
        <f t="shared" si="389"/>
        <v>0</v>
      </c>
      <c r="AT594" s="388">
        <f>R594+V594-Z594</f>
        <v>0</v>
      </c>
      <c r="AU594" s="388">
        <f>S594+W594-AA594</f>
        <v>0</v>
      </c>
      <c r="AV594" s="388">
        <v>0</v>
      </c>
      <c r="AW594" s="388">
        <v>0</v>
      </c>
      <c r="AX594" s="388">
        <v>0</v>
      </c>
      <c r="AY594" s="388">
        <v>0</v>
      </c>
      <c r="AZ594" s="388">
        <f t="shared" si="390"/>
        <v>0</v>
      </c>
      <c r="BA594" s="388">
        <f t="shared" si="390"/>
        <v>0</v>
      </c>
    </row>
    <row r="595" spans="1:53" ht="24.75">
      <c r="A595" s="255"/>
      <c r="B595" s="73" t="str">
        <f t="shared" si="380"/>
        <v>14</v>
      </c>
      <c r="C595" s="396">
        <v>2023</v>
      </c>
      <c r="D595" s="396">
        <v>20</v>
      </c>
      <c r="E595" s="396">
        <v>1</v>
      </c>
      <c r="F595" s="396">
        <v>4</v>
      </c>
      <c r="G595" s="396"/>
      <c r="H595" s="396"/>
      <c r="I595" s="396"/>
      <c r="J595" s="396"/>
      <c r="K595" s="397" t="s">
        <v>45</v>
      </c>
      <c r="L595" s="397"/>
      <c r="M595" s="356" t="s">
        <v>489</v>
      </c>
      <c r="N595" s="357">
        <f>+N596+N648</f>
        <v>727552</v>
      </c>
      <c r="O595" s="357">
        <f>+O596+O648</f>
        <v>0</v>
      </c>
      <c r="P595" s="357">
        <f t="shared" si="394"/>
        <v>727552</v>
      </c>
      <c r="Q595" s="358"/>
      <c r="R595" s="358"/>
      <c r="S595" s="358"/>
      <c r="T595" s="357">
        <f>+T596+T648</f>
        <v>0</v>
      </c>
      <c r="U595" s="357">
        <f t="shared" ref="U595:AC595" si="396">+U596+U648</f>
        <v>0</v>
      </c>
      <c r="V595" s="357">
        <f t="shared" si="396"/>
        <v>0</v>
      </c>
      <c r="W595" s="357">
        <f t="shared" si="396"/>
        <v>0</v>
      </c>
      <c r="X595" s="357">
        <f t="shared" si="396"/>
        <v>0</v>
      </c>
      <c r="Y595" s="357">
        <f t="shared" si="396"/>
        <v>0</v>
      </c>
      <c r="Z595" s="357">
        <f t="shared" si="396"/>
        <v>0</v>
      </c>
      <c r="AA595" s="357">
        <f t="shared" si="396"/>
        <v>0</v>
      </c>
      <c r="AB595" s="357">
        <f t="shared" si="396"/>
        <v>727552</v>
      </c>
      <c r="AC595" s="357">
        <f t="shared" si="396"/>
        <v>0</v>
      </c>
      <c r="AD595" s="357">
        <f t="shared" si="384"/>
        <v>727552</v>
      </c>
      <c r="AE595" s="357">
        <f>+AE596+AE648</f>
        <v>360533.8</v>
      </c>
      <c r="AF595" s="357">
        <f>+AF596+AF648</f>
        <v>0</v>
      </c>
      <c r="AG595" s="357">
        <f t="shared" si="385"/>
        <v>360533.8</v>
      </c>
      <c r="AH595" s="357">
        <f>+AH596+AH648</f>
        <v>367000</v>
      </c>
      <c r="AI595" s="357">
        <f>+AI596+AI648</f>
        <v>0</v>
      </c>
      <c r="AJ595" s="357">
        <f t="shared" si="386"/>
        <v>367000</v>
      </c>
      <c r="AK595" s="357">
        <f>+AK596+AK648</f>
        <v>0</v>
      </c>
      <c r="AL595" s="357">
        <f>+AL596+AL648</f>
        <v>0</v>
      </c>
      <c r="AM595" s="357">
        <f t="shared" si="387"/>
        <v>0</v>
      </c>
      <c r="AN595" s="357">
        <f>+AN596+AN648</f>
        <v>0</v>
      </c>
      <c r="AO595" s="357">
        <f>+AO596+AO648</f>
        <v>0</v>
      </c>
      <c r="AP595" s="357">
        <f t="shared" si="388"/>
        <v>0</v>
      </c>
      <c r="AQ595" s="357">
        <f>+AQ596+AQ648</f>
        <v>36.399999999994179</v>
      </c>
      <c r="AR595" s="357">
        <f>+AR596+AR648</f>
        <v>0</v>
      </c>
      <c r="AS595" s="357">
        <f t="shared" si="389"/>
        <v>36.399999999994179</v>
      </c>
      <c r="AT595" s="357"/>
      <c r="AU595" s="357"/>
      <c r="AV595" s="357"/>
      <c r="AW595" s="357"/>
      <c r="AX595" s="357"/>
      <c r="AY595" s="357"/>
      <c r="AZ595" s="357"/>
      <c r="BA595" s="357"/>
    </row>
    <row r="596" spans="1:53" ht="72">
      <c r="A596" s="255"/>
      <c r="B596" s="73" t="str">
        <f t="shared" si="380"/>
        <v xml:space="preserve">147 </v>
      </c>
      <c r="C596" s="415">
        <v>2023</v>
      </c>
      <c r="D596" s="410">
        <v>20</v>
      </c>
      <c r="E596" s="410">
        <v>1</v>
      </c>
      <c r="F596" s="410">
        <v>4</v>
      </c>
      <c r="G596" s="410">
        <v>7</v>
      </c>
      <c r="H596" s="410"/>
      <c r="I596" s="416" t="s">
        <v>47</v>
      </c>
      <c r="J596" s="416"/>
      <c r="K596" s="417" t="s">
        <v>45</v>
      </c>
      <c r="L596" s="417"/>
      <c r="M596" s="449" t="s">
        <v>490</v>
      </c>
      <c r="N596" s="450">
        <f>+N597+N607</f>
        <v>727552</v>
      </c>
      <c r="O596" s="450">
        <f>+O597+O607</f>
        <v>0</v>
      </c>
      <c r="P596" s="450">
        <f t="shared" si="394"/>
        <v>727552</v>
      </c>
      <c r="Q596" s="365"/>
      <c r="R596" s="366"/>
      <c r="S596" s="366"/>
      <c r="T596" s="450">
        <f>+T597+T607</f>
        <v>0</v>
      </c>
      <c r="U596" s="450">
        <f t="shared" ref="U596:AC596" si="397">+U597+U607</f>
        <v>0</v>
      </c>
      <c r="V596" s="450">
        <f t="shared" si="397"/>
        <v>0</v>
      </c>
      <c r="W596" s="450">
        <f t="shared" si="397"/>
        <v>0</v>
      </c>
      <c r="X596" s="450">
        <f t="shared" si="397"/>
        <v>0</v>
      </c>
      <c r="Y596" s="450">
        <f t="shared" si="397"/>
        <v>0</v>
      </c>
      <c r="Z596" s="450">
        <f t="shared" si="397"/>
        <v>0</v>
      </c>
      <c r="AA596" s="450">
        <f t="shared" si="397"/>
        <v>0</v>
      </c>
      <c r="AB596" s="450">
        <f t="shared" si="397"/>
        <v>727552</v>
      </c>
      <c r="AC596" s="450">
        <f t="shared" si="397"/>
        <v>0</v>
      </c>
      <c r="AD596" s="450">
        <f t="shared" si="384"/>
        <v>727552</v>
      </c>
      <c r="AE596" s="450">
        <f>+AE597+AE607</f>
        <v>360533.8</v>
      </c>
      <c r="AF596" s="450">
        <f>+AF597+AF607</f>
        <v>0</v>
      </c>
      <c r="AG596" s="450">
        <f t="shared" si="385"/>
        <v>360533.8</v>
      </c>
      <c r="AH596" s="450">
        <f>+AH597+AH607</f>
        <v>367000</v>
      </c>
      <c r="AI596" s="450">
        <f>+AI597+AI607</f>
        <v>0</v>
      </c>
      <c r="AJ596" s="450">
        <f t="shared" si="386"/>
        <v>367000</v>
      </c>
      <c r="AK596" s="450">
        <f>+AK597+AK607</f>
        <v>0</v>
      </c>
      <c r="AL596" s="450">
        <f>+AL597+AL607</f>
        <v>0</v>
      </c>
      <c r="AM596" s="450">
        <f t="shared" si="387"/>
        <v>0</v>
      </c>
      <c r="AN596" s="450">
        <f>+AN597+AN607</f>
        <v>0</v>
      </c>
      <c r="AO596" s="450">
        <f>+AO597+AO607</f>
        <v>0</v>
      </c>
      <c r="AP596" s="450">
        <f t="shared" si="388"/>
        <v>0</v>
      </c>
      <c r="AQ596" s="450">
        <f>+AQ597+AQ607</f>
        <v>36.399999999994179</v>
      </c>
      <c r="AR596" s="450">
        <f>+AR597+AR607</f>
        <v>0</v>
      </c>
      <c r="AS596" s="450">
        <f t="shared" si="389"/>
        <v>36.399999999994179</v>
      </c>
      <c r="AT596" s="450"/>
      <c r="AU596" s="450"/>
      <c r="AV596" s="450"/>
      <c r="AW596" s="450"/>
      <c r="AX596" s="450"/>
      <c r="AY596" s="450"/>
      <c r="AZ596" s="450"/>
      <c r="BA596" s="450"/>
    </row>
    <row r="597" spans="1:53" ht="24.75">
      <c r="A597" s="255"/>
      <c r="B597" s="73" t="str">
        <f t="shared" si="380"/>
        <v>1472000</v>
      </c>
      <c r="C597" s="400">
        <v>2023</v>
      </c>
      <c r="D597" s="400">
        <v>20</v>
      </c>
      <c r="E597" s="400">
        <v>1</v>
      </c>
      <c r="F597" s="400">
        <v>4</v>
      </c>
      <c r="G597" s="400">
        <v>7</v>
      </c>
      <c r="H597" s="400">
        <v>2000</v>
      </c>
      <c r="I597" s="400"/>
      <c r="J597" s="400"/>
      <c r="K597" s="433" t="s">
        <v>45</v>
      </c>
      <c r="L597" s="433"/>
      <c r="M597" s="369" t="s">
        <v>55</v>
      </c>
      <c r="N597" s="370">
        <f t="shared" ref="N597:O599" si="398">+N598</f>
        <v>360552</v>
      </c>
      <c r="O597" s="370">
        <f t="shared" si="398"/>
        <v>0</v>
      </c>
      <c r="P597" s="370">
        <f t="shared" si="394"/>
        <v>360552</v>
      </c>
      <c r="Q597" s="371"/>
      <c r="R597" s="372"/>
      <c r="S597" s="372"/>
      <c r="T597" s="370">
        <f>+T598</f>
        <v>0</v>
      </c>
      <c r="U597" s="370">
        <f t="shared" ref="U597:AC599" si="399">+U598</f>
        <v>0</v>
      </c>
      <c r="V597" s="370">
        <f t="shared" si="399"/>
        <v>0</v>
      </c>
      <c r="W597" s="370">
        <f t="shared" si="399"/>
        <v>0</v>
      </c>
      <c r="X597" s="370">
        <f t="shared" si="399"/>
        <v>0</v>
      </c>
      <c r="Y597" s="370">
        <f t="shared" si="399"/>
        <v>0</v>
      </c>
      <c r="Z597" s="370">
        <f t="shared" si="399"/>
        <v>0</v>
      </c>
      <c r="AA597" s="370">
        <f t="shared" si="399"/>
        <v>0</v>
      </c>
      <c r="AB597" s="370">
        <f t="shared" si="399"/>
        <v>360552</v>
      </c>
      <c r="AC597" s="370">
        <f t="shared" si="399"/>
        <v>0</v>
      </c>
      <c r="AD597" s="370">
        <f t="shared" si="384"/>
        <v>360552</v>
      </c>
      <c r="AE597" s="370">
        <f t="shared" ref="AE597:AF599" si="400">+AE598</f>
        <v>360533.8</v>
      </c>
      <c r="AF597" s="370">
        <f t="shared" si="400"/>
        <v>0</v>
      </c>
      <c r="AG597" s="370">
        <f t="shared" si="385"/>
        <v>360533.8</v>
      </c>
      <c r="AH597" s="370">
        <f t="shared" ref="AH597:AI599" si="401">+AH598</f>
        <v>0</v>
      </c>
      <c r="AI597" s="370">
        <f t="shared" si="401"/>
        <v>0</v>
      </c>
      <c r="AJ597" s="370">
        <f t="shared" si="386"/>
        <v>0</v>
      </c>
      <c r="AK597" s="370">
        <f t="shared" ref="AK597:AL599" si="402">+AK598</f>
        <v>0</v>
      </c>
      <c r="AL597" s="370">
        <f t="shared" si="402"/>
        <v>0</v>
      </c>
      <c r="AM597" s="370">
        <f t="shared" si="387"/>
        <v>0</v>
      </c>
      <c r="AN597" s="370">
        <f t="shared" ref="AN597:AO599" si="403">+AN598</f>
        <v>0</v>
      </c>
      <c r="AO597" s="370">
        <f t="shared" si="403"/>
        <v>0</v>
      </c>
      <c r="AP597" s="370">
        <f t="shared" si="388"/>
        <v>0</v>
      </c>
      <c r="AQ597" s="370">
        <f>+AQ598</f>
        <v>36.399999999994179</v>
      </c>
      <c r="AR597" s="370">
        <f t="shared" ref="AR597:AR599" si="404">+AR598</f>
        <v>0</v>
      </c>
      <c r="AS597" s="370">
        <f t="shared" si="389"/>
        <v>36.399999999994179</v>
      </c>
      <c r="AT597" s="370"/>
      <c r="AU597" s="370"/>
      <c r="AV597" s="370"/>
      <c r="AW597" s="370"/>
      <c r="AX597" s="370"/>
      <c r="AY597" s="370"/>
      <c r="AZ597" s="370"/>
      <c r="BA597" s="370"/>
    </row>
    <row r="598" spans="1:53" ht="48">
      <c r="A598" s="255"/>
      <c r="B598" s="73" t="str">
        <f t="shared" si="380"/>
        <v>14720002100</v>
      </c>
      <c r="C598" s="401">
        <v>2023</v>
      </c>
      <c r="D598" s="401">
        <v>20</v>
      </c>
      <c r="E598" s="401">
        <v>1</v>
      </c>
      <c r="F598" s="401">
        <v>4</v>
      </c>
      <c r="G598" s="401">
        <v>7</v>
      </c>
      <c r="H598" s="401">
        <v>2000</v>
      </c>
      <c r="I598" s="401">
        <v>2100</v>
      </c>
      <c r="J598" s="401"/>
      <c r="K598" s="452" t="s">
        <v>45</v>
      </c>
      <c r="L598" s="452"/>
      <c r="M598" s="375" t="s">
        <v>105</v>
      </c>
      <c r="N598" s="376">
        <f t="shared" si="398"/>
        <v>360552</v>
      </c>
      <c r="O598" s="376">
        <f t="shared" si="398"/>
        <v>0</v>
      </c>
      <c r="P598" s="376">
        <f t="shared" si="394"/>
        <v>360552</v>
      </c>
      <c r="Q598" s="377"/>
      <c r="R598" s="378"/>
      <c r="S598" s="378"/>
      <c r="T598" s="376">
        <f>+T599</f>
        <v>0</v>
      </c>
      <c r="U598" s="376">
        <f t="shared" si="399"/>
        <v>0</v>
      </c>
      <c r="V598" s="376">
        <f t="shared" si="399"/>
        <v>0</v>
      </c>
      <c r="W598" s="376">
        <f t="shared" si="399"/>
        <v>0</v>
      </c>
      <c r="X598" s="376">
        <f t="shared" si="399"/>
        <v>0</v>
      </c>
      <c r="Y598" s="376">
        <f t="shared" si="399"/>
        <v>0</v>
      </c>
      <c r="Z598" s="376">
        <f t="shared" si="399"/>
        <v>0</v>
      </c>
      <c r="AA598" s="376">
        <f t="shared" si="399"/>
        <v>0</v>
      </c>
      <c r="AB598" s="376">
        <f t="shared" si="399"/>
        <v>360552</v>
      </c>
      <c r="AC598" s="376">
        <f t="shared" si="399"/>
        <v>0</v>
      </c>
      <c r="AD598" s="376">
        <f t="shared" si="384"/>
        <v>360552</v>
      </c>
      <c r="AE598" s="376">
        <f t="shared" si="400"/>
        <v>360533.8</v>
      </c>
      <c r="AF598" s="376">
        <f t="shared" si="400"/>
        <v>0</v>
      </c>
      <c r="AG598" s="376">
        <f t="shared" si="385"/>
        <v>360533.8</v>
      </c>
      <c r="AH598" s="376">
        <f t="shared" si="401"/>
        <v>0</v>
      </c>
      <c r="AI598" s="376">
        <f t="shared" si="401"/>
        <v>0</v>
      </c>
      <c r="AJ598" s="376">
        <f t="shared" si="386"/>
        <v>0</v>
      </c>
      <c r="AK598" s="376">
        <f t="shared" si="402"/>
        <v>0</v>
      </c>
      <c r="AL598" s="376">
        <f t="shared" si="402"/>
        <v>0</v>
      </c>
      <c r="AM598" s="376">
        <f t="shared" si="387"/>
        <v>0</v>
      </c>
      <c r="AN598" s="376">
        <f t="shared" si="403"/>
        <v>0</v>
      </c>
      <c r="AO598" s="376">
        <f t="shared" si="403"/>
        <v>0</v>
      </c>
      <c r="AP598" s="376">
        <f t="shared" si="388"/>
        <v>0</v>
      </c>
      <c r="AQ598" s="376">
        <f>+AQ599</f>
        <v>36.399999999994179</v>
      </c>
      <c r="AR598" s="376">
        <f t="shared" si="404"/>
        <v>0</v>
      </c>
      <c r="AS598" s="376">
        <f t="shared" si="389"/>
        <v>36.399999999994179</v>
      </c>
      <c r="AT598" s="376"/>
      <c r="AU598" s="376"/>
      <c r="AV598" s="376"/>
      <c r="AW598" s="376"/>
      <c r="AX598" s="376"/>
      <c r="AY598" s="376"/>
      <c r="AZ598" s="376"/>
      <c r="BA598" s="376"/>
    </row>
    <row r="599" spans="1:53" ht="24.75">
      <c r="A599" s="255"/>
      <c r="B599" s="73" t="str">
        <f t="shared" ref="B599:B664" si="405">+CONCATENATE(E599,F599,G599,H599,I599,J599,K599,L599)</f>
        <v>14720002100217</v>
      </c>
      <c r="C599" s="404">
        <v>2023</v>
      </c>
      <c r="D599" s="404">
        <v>20</v>
      </c>
      <c r="E599" s="404">
        <v>1</v>
      </c>
      <c r="F599" s="404">
        <v>4</v>
      </c>
      <c r="G599" s="404">
        <v>7</v>
      </c>
      <c r="H599" s="404">
        <v>2000</v>
      </c>
      <c r="I599" s="404">
        <v>2100</v>
      </c>
      <c r="J599" s="404">
        <v>217</v>
      </c>
      <c r="K599" s="453"/>
      <c r="L599" s="453"/>
      <c r="M599" s="381" t="s">
        <v>491</v>
      </c>
      <c r="N599" s="382">
        <f t="shared" si="398"/>
        <v>360552</v>
      </c>
      <c r="O599" s="382">
        <f t="shared" si="398"/>
        <v>0</v>
      </c>
      <c r="P599" s="382">
        <f t="shared" si="394"/>
        <v>360552</v>
      </c>
      <c r="Q599" s="383"/>
      <c r="R599" s="384"/>
      <c r="S599" s="384"/>
      <c r="T599" s="382">
        <f>+T600</f>
        <v>0</v>
      </c>
      <c r="U599" s="382">
        <f t="shared" si="399"/>
        <v>0</v>
      </c>
      <c r="V599" s="382">
        <f t="shared" si="399"/>
        <v>0</v>
      </c>
      <c r="W599" s="382">
        <f t="shared" si="399"/>
        <v>0</v>
      </c>
      <c r="X599" s="382">
        <f t="shared" si="399"/>
        <v>0</v>
      </c>
      <c r="Y599" s="382">
        <f t="shared" si="399"/>
        <v>0</v>
      </c>
      <c r="Z599" s="382">
        <f t="shared" si="399"/>
        <v>0</v>
      </c>
      <c r="AA599" s="382">
        <f t="shared" si="399"/>
        <v>0</v>
      </c>
      <c r="AB599" s="382">
        <f t="shared" si="399"/>
        <v>360552</v>
      </c>
      <c r="AC599" s="382">
        <f t="shared" si="399"/>
        <v>0</v>
      </c>
      <c r="AD599" s="382">
        <f t="shared" si="384"/>
        <v>360552</v>
      </c>
      <c r="AE599" s="382">
        <f t="shared" si="400"/>
        <v>360533.8</v>
      </c>
      <c r="AF599" s="382">
        <f t="shared" si="400"/>
        <v>0</v>
      </c>
      <c r="AG599" s="382">
        <f t="shared" si="385"/>
        <v>360533.8</v>
      </c>
      <c r="AH599" s="382">
        <f t="shared" si="401"/>
        <v>0</v>
      </c>
      <c r="AI599" s="382">
        <f t="shared" si="401"/>
        <v>0</v>
      </c>
      <c r="AJ599" s="382">
        <f t="shared" si="386"/>
        <v>0</v>
      </c>
      <c r="AK599" s="382">
        <f t="shared" si="402"/>
        <v>0</v>
      </c>
      <c r="AL599" s="382">
        <f t="shared" si="402"/>
        <v>0</v>
      </c>
      <c r="AM599" s="382">
        <f t="shared" si="387"/>
        <v>0</v>
      </c>
      <c r="AN599" s="382">
        <f t="shared" si="403"/>
        <v>0</v>
      </c>
      <c r="AO599" s="382">
        <f t="shared" si="403"/>
        <v>0</v>
      </c>
      <c r="AP599" s="382">
        <f t="shared" si="388"/>
        <v>0</v>
      </c>
      <c r="AQ599" s="382">
        <f>+AQ600+AQ601+AQ603+AQ604+AQ605</f>
        <v>36.399999999994179</v>
      </c>
      <c r="AR599" s="382">
        <f t="shared" si="404"/>
        <v>0</v>
      </c>
      <c r="AS599" s="382">
        <f t="shared" si="389"/>
        <v>36.399999999994179</v>
      </c>
      <c r="AT599" s="382"/>
      <c r="AU599" s="382"/>
      <c r="AV599" s="382"/>
      <c r="AW599" s="382"/>
      <c r="AX599" s="382"/>
      <c r="AY599" s="382"/>
      <c r="AZ599" s="382"/>
      <c r="BA599" s="382"/>
    </row>
    <row r="600" spans="1:53" ht="24.75">
      <c r="A600" s="255"/>
      <c r="B600" s="73" t="str">
        <f t="shared" si="405"/>
        <v>147200021002171</v>
      </c>
      <c r="C600" s="37">
        <v>2023</v>
      </c>
      <c r="D600" s="37">
        <v>20</v>
      </c>
      <c r="E600" s="37">
        <v>1</v>
      </c>
      <c r="F600" s="37">
        <v>4</v>
      </c>
      <c r="G600" s="37">
        <v>7</v>
      </c>
      <c r="H600" s="37">
        <v>2000</v>
      </c>
      <c r="I600" s="37">
        <v>2100</v>
      </c>
      <c r="J600" s="37">
        <v>217</v>
      </c>
      <c r="K600" s="407">
        <v>1</v>
      </c>
      <c r="L600" s="407"/>
      <c r="M600" s="387" t="s">
        <v>492</v>
      </c>
      <c r="N600" s="388">
        <f>SUM(N601:N606)</f>
        <v>360552</v>
      </c>
      <c r="O600" s="388">
        <f>SUM(O601:O606)</f>
        <v>0</v>
      </c>
      <c r="P600" s="388">
        <f t="shared" si="394"/>
        <v>360552</v>
      </c>
      <c r="Q600" s="389"/>
      <c r="R600" s="454"/>
      <c r="S600" s="454"/>
      <c r="T600" s="388">
        <f t="shared" ref="T600:AC600" si="406">SUM(T601:T606)</f>
        <v>0</v>
      </c>
      <c r="U600" s="388">
        <f t="shared" si="406"/>
        <v>0</v>
      </c>
      <c r="V600" s="388">
        <f t="shared" si="406"/>
        <v>0</v>
      </c>
      <c r="W600" s="388">
        <f t="shared" si="406"/>
        <v>0</v>
      </c>
      <c r="X600" s="388">
        <f t="shared" si="406"/>
        <v>0</v>
      </c>
      <c r="Y600" s="388">
        <f t="shared" si="406"/>
        <v>0</v>
      </c>
      <c r="Z600" s="388">
        <f t="shared" si="406"/>
        <v>0</v>
      </c>
      <c r="AA600" s="388">
        <f t="shared" si="406"/>
        <v>0</v>
      </c>
      <c r="AB600" s="388">
        <f t="shared" si="406"/>
        <v>360552</v>
      </c>
      <c r="AC600" s="388">
        <f t="shared" si="406"/>
        <v>0</v>
      </c>
      <c r="AD600" s="388">
        <f t="shared" si="384"/>
        <v>360552</v>
      </c>
      <c r="AE600" s="388">
        <f>SUM(AE601:AE606)</f>
        <v>360533.8</v>
      </c>
      <c r="AF600" s="388">
        <f>SUM(AF601:AF606)</f>
        <v>0</v>
      </c>
      <c r="AG600" s="388">
        <f t="shared" si="385"/>
        <v>360533.8</v>
      </c>
      <c r="AH600" s="388">
        <f>SUM(AH601:AH606)</f>
        <v>0</v>
      </c>
      <c r="AI600" s="388">
        <f>SUM(AI601:AI606)</f>
        <v>0</v>
      </c>
      <c r="AJ600" s="388">
        <f t="shared" si="386"/>
        <v>0</v>
      </c>
      <c r="AK600" s="388">
        <f>SUM(AK601:AK606)</f>
        <v>0</v>
      </c>
      <c r="AL600" s="388">
        <f>SUM(AL601:AL606)</f>
        <v>0</v>
      </c>
      <c r="AM600" s="388">
        <f t="shared" si="387"/>
        <v>0</v>
      </c>
      <c r="AN600" s="388">
        <f>SUM(AN601:AN606)</f>
        <v>0</v>
      </c>
      <c r="AO600" s="388">
        <f>SUM(AO601:AO606)</f>
        <v>0</v>
      </c>
      <c r="AP600" s="388">
        <f t="shared" si="388"/>
        <v>0</v>
      </c>
      <c r="AQ600" s="388">
        <f>SUM(AQ601:AQ606)</f>
        <v>18.19999999999709</v>
      </c>
      <c r="AR600" s="388">
        <f t="shared" ref="AR600:AR606" si="407">AC600-AF600--AI600-AL600-AO600</f>
        <v>0</v>
      </c>
      <c r="AS600" s="388">
        <f t="shared" si="389"/>
        <v>18.19999999999709</v>
      </c>
      <c r="AT600" s="388">
        <f t="shared" ref="AT600:AU606" si="408">R600+V600-Z600</f>
        <v>0</v>
      </c>
      <c r="AU600" s="388">
        <f t="shared" si="408"/>
        <v>0</v>
      </c>
      <c r="AV600" s="388">
        <v>0</v>
      </c>
      <c r="AW600" s="388">
        <v>0</v>
      </c>
      <c r="AX600" s="388">
        <v>0</v>
      </c>
      <c r="AY600" s="388">
        <v>0</v>
      </c>
      <c r="AZ600" s="388">
        <f t="shared" si="390"/>
        <v>0</v>
      </c>
      <c r="BA600" s="388">
        <f t="shared" si="390"/>
        <v>0</v>
      </c>
    </row>
    <row r="601" spans="1:53" ht="24.75">
      <c r="A601" s="255"/>
      <c r="B601" s="73" t="str">
        <f t="shared" si="405"/>
        <v>147200021002171001</v>
      </c>
      <c r="C601" s="37">
        <v>2023</v>
      </c>
      <c r="D601" s="37">
        <v>20</v>
      </c>
      <c r="E601" s="37">
        <v>1</v>
      </c>
      <c r="F601" s="37">
        <v>4</v>
      </c>
      <c r="G601" s="37">
        <v>7</v>
      </c>
      <c r="H601" s="37">
        <v>2000</v>
      </c>
      <c r="I601" s="37">
        <v>2100</v>
      </c>
      <c r="J601" s="37">
        <v>217</v>
      </c>
      <c r="K601" s="455">
        <v>1001</v>
      </c>
      <c r="L601" s="455"/>
      <c r="M601" s="387" t="s">
        <v>493</v>
      </c>
      <c r="N601" s="388">
        <f>IFERROR(VLOOKUP($B601,[5]OAX!$B$51:$S$1085,13,0),0)</f>
        <v>278052</v>
      </c>
      <c r="O601" s="388">
        <f>IFERROR(VLOOKUP($B601,[5]OAX!$B$51:$S$1085,14,0),0)</f>
        <v>0</v>
      </c>
      <c r="P601" s="388">
        <f t="shared" si="394"/>
        <v>278052</v>
      </c>
      <c r="Q601" s="389" t="s">
        <v>59</v>
      </c>
      <c r="R601" s="390">
        <f>IFERROR(VLOOKUP($B601,[5]OAX!$B$51:$S$1085,17,0),0)</f>
        <v>1598</v>
      </c>
      <c r="S601" s="390">
        <f>IFERROR(VLOOKUP($B601,[5]OAX!$B$51:$S$1085,18,0),0)</f>
        <v>0</v>
      </c>
      <c r="T601" s="388">
        <v>0</v>
      </c>
      <c r="U601" s="388">
        <v>0</v>
      </c>
      <c r="V601" s="388">
        <v>0</v>
      </c>
      <c r="W601" s="388">
        <v>0</v>
      </c>
      <c r="X601" s="388">
        <v>0</v>
      </c>
      <c r="Y601" s="388">
        <v>0</v>
      </c>
      <c r="Z601" s="388">
        <v>0</v>
      </c>
      <c r="AA601" s="388">
        <v>0</v>
      </c>
      <c r="AB601" s="388">
        <f t="shared" ref="AB601:AC606" si="409">N601+T601-X601</f>
        <v>278052</v>
      </c>
      <c r="AC601" s="388">
        <f t="shared" si="409"/>
        <v>0</v>
      </c>
      <c r="AD601" s="388">
        <f t="shared" si="384"/>
        <v>278052</v>
      </c>
      <c r="AE601" s="388">
        <f>278052</f>
        <v>278052</v>
      </c>
      <c r="AF601" s="388">
        <v>0</v>
      </c>
      <c r="AG601" s="388">
        <f t="shared" si="385"/>
        <v>278052</v>
      </c>
      <c r="AH601" s="388">
        <v>0</v>
      </c>
      <c r="AI601" s="388">
        <v>0</v>
      </c>
      <c r="AJ601" s="388">
        <f t="shared" si="386"/>
        <v>0</v>
      </c>
      <c r="AK601" s="388">
        <v>0</v>
      </c>
      <c r="AL601" s="388">
        <v>0</v>
      </c>
      <c r="AM601" s="388">
        <f t="shared" si="387"/>
        <v>0</v>
      </c>
      <c r="AN601" s="388">
        <v>0</v>
      </c>
      <c r="AO601" s="388">
        <v>0</v>
      </c>
      <c r="AP601" s="388">
        <f t="shared" si="388"/>
        <v>0</v>
      </c>
      <c r="AQ601" s="388">
        <f t="shared" ref="AQ601:AQ606" si="410">AB601-AE601--AH601-AK601-AN601</f>
        <v>0</v>
      </c>
      <c r="AR601" s="388">
        <f t="shared" si="407"/>
        <v>0</v>
      </c>
      <c r="AS601" s="388">
        <f t="shared" si="389"/>
        <v>0</v>
      </c>
      <c r="AT601" s="388">
        <f t="shared" si="408"/>
        <v>1598</v>
      </c>
      <c r="AU601" s="388">
        <f t="shared" si="408"/>
        <v>0</v>
      </c>
      <c r="AV601" s="388">
        <v>1598</v>
      </c>
      <c r="AW601" s="388">
        <v>0</v>
      </c>
      <c r="AX601" s="388">
        <v>0</v>
      </c>
      <c r="AY601" s="388">
        <v>0</v>
      </c>
      <c r="AZ601" s="388">
        <f t="shared" si="390"/>
        <v>0</v>
      </c>
      <c r="BA601" s="388">
        <f t="shared" si="390"/>
        <v>0</v>
      </c>
    </row>
    <row r="602" spans="1:53" ht="24.75" hidden="1">
      <c r="A602" s="255"/>
      <c r="B602" s="73" t="str">
        <f t="shared" si="405"/>
        <v>147200021002171002</v>
      </c>
      <c r="C602" s="37">
        <v>2023</v>
      </c>
      <c r="D602" s="37">
        <v>20</v>
      </c>
      <c r="E602" s="37">
        <v>1</v>
      </c>
      <c r="F602" s="37">
        <v>4</v>
      </c>
      <c r="G602" s="37">
        <v>7</v>
      </c>
      <c r="H602" s="37">
        <v>2000</v>
      </c>
      <c r="I602" s="37">
        <v>2100</v>
      </c>
      <c r="J602" s="37">
        <v>217</v>
      </c>
      <c r="K602" s="455">
        <v>1002</v>
      </c>
      <c r="L602" s="455"/>
      <c r="M602" s="387" t="s">
        <v>494</v>
      </c>
      <c r="N602" s="388">
        <f>IFERROR(VLOOKUP($B602,[5]OAX!$B$51:$S$1085,13,0),0)</f>
        <v>0</v>
      </c>
      <c r="O602" s="388">
        <f>IFERROR(VLOOKUP($B602,[5]OAX!$B$51:$S$1085,14,0),0)</f>
        <v>0</v>
      </c>
      <c r="P602" s="388">
        <f t="shared" si="394"/>
        <v>0</v>
      </c>
      <c r="Q602" s="389" t="s">
        <v>59</v>
      </c>
      <c r="R602" s="390">
        <f>IFERROR(VLOOKUP($B602,[5]OAX!$B$51:$S$1085,17,0),0)</f>
        <v>0</v>
      </c>
      <c r="S602" s="390">
        <f>IFERROR(VLOOKUP($B602,[5]OAX!$B$51:$S$1085,18,0),0)</f>
        <v>0</v>
      </c>
      <c r="T602" s="388">
        <v>0</v>
      </c>
      <c r="U602" s="388">
        <v>0</v>
      </c>
      <c r="V602" s="388">
        <v>0</v>
      </c>
      <c r="W602" s="388">
        <v>0</v>
      </c>
      <c r="X602" s="388">
        <v>0</v>
      </c>
      <c r="Y602" s="388">
        <v>0</v>
      </c>
      <c r="Z602" s="388">
        <v>0</v>
      </c>
      <c r="AA602" s="388">
        <v>0</v>
      </c>
      <c r="AB602" s="388">
        <f t="shared" si="409"/>
        <v>0</v>
      </c>
      <c r="AC602" s="388">
        <f t="shared" si="409"/>
        <v>0</v>
      </c>
      <c r="AD602" s="388">
        <f t="shared" si="384"/>
        <v>0</v>
      </c>
      <c r="AE602" s="388">
        <v>0</v>
      </c>
      <c r="AF602" s="388">
        <v>0</v>
      </c>
      <c r="AG602" s="388">
        <f t="shared" si="385"/>
        <v>0</v>
      </c>
      <c r="AH602" s="388">
        <v>0</v>
      </c>
      <c r="AI602" s="388">
        <v>0</v>
      </c>
      <c r="AJ602" s="388">
        <f t="shared" si="386"/>
        <v>0</v>
      </c>
      <c r="AK602" s="388">
        <v>0</v>
      </c>
      <c r="AL602" s="388">
        <v>0</v>
      </c>
      <c r="AM602" s="388">
        <f t="shared" si="387"/>
        <v>0</v>
      </c>
      <c r="AN602" s="388">
        <v>0</v>
      </c>
      <c r="AO602" s="388">
        <v>0</v>
      </c>
      <c r="AP602" s="388">
        <f t="shared" si="388"/>
        <v>0</v>
      </c>
      <c r="AQ602" s="388">
        <f t="shared" si="410"/>
        <v>0</v>
      </c>
      <c r="AR602" s="388">
        <f t="shared" si="407"/>
        <v>0</v>
      </c>
      <c r="AS602" s="388">
        <f t="shared" si="389"/>
        <v>0</v>
      </c>
      <c r="AT602" s="388">
        <f t="shared" si="408"/>
        <v>0</v>
      </c>
      <c r="AU602" s="388">
        <f t="shared" si="408"/>
        <v>0</v>
      </c>
      <c r="AV602" s="388">
        <v>0</v>
      </c>
      <c r="AW602" s="388">
        <v>0</v>
      </c>
      <c r="AX602" s="388">
        <v>0</v>
      </c>
      <c r="AY602" s="388">
        <v>0</v>
      </c>
      <c r="AZ602" s="388">
        <f t="shared" si="390"/>
        <v>0</v>
      </c>
      <c r="BA602" s="388">
        <f t="shared" si="390"/>
        <v>0</v>
      </c>
    </row>
    <row r="603" spans="1:53" ht="24.75">
      <c r="A603" s="255"/>
      <c r="B603" s="73" t="str">
        <f t="shared" si="405"/>
        <v>147200021002171003</v>
      </c>
      <c r="C603" s="37">
        <v>2023</v>
      </c>
      <c r="D603" s="37">
        <v>20</v>
      </c>
      <c r="E603" s="37">
        <v>1</v>
      </c>
      <c r="F603" s="37">
        <v>4</v>
      </c>
      <c r="G603" s="37">
        <v>7</v>
      </c>
      <c r="H603" s="37">
        <v>2000</v>
      </c>
      <c r="I603" s="37">
        <v>2100</v>
      </c>
      <c r="J603" s="37">
        <v>217</v>
      </c>
      <c r="K603" s="455">
        <v>1003</v>
      </c>
      <c r="L603" s="455"/>
      <c r="M603" s="387" t="s">
        <v>495</v>
      </c>
      <c r="N603" s="388">
        <f>IFERROR(VLOOKUP($B603,[5]OAX!$B$51:$S$1085,13,0),0)</f>
        <v>33500</v>
      </c>
      <c r="O603" s="388">
        <f>IFERROR(VLOOKUP($B603,[5]OAX!$B$51:$S$1085,14,0),0)</f>
        <v>0</v>
      </c>
      <c r="P603" s="388">
        <f t="shared" si="394"/>
        <v>33500</v>
      </c>
      <c r="Q603" s="389" t="s">
        <v>59</v>
      </c>
      <c r="R603" s="390">
        <f>IFERROR(VLOOKUP($B603,[5]OAX!$B$51:$S$1085,17,0),0)</f>
        <v>250</v>
      </c>
      <c r="S603" s="390">
        <f>IFERROR(VLOOKUP($B603,[5]OAX!$B$51:$S$1085,18,0),0)</f>
        <v>0</v>
      </c>
      <c r="T603" s="388">
        <v>0</v>
      </c>
      <c r="U603" s="388">
        <v>0</v>
      </c>
      <c r="V603" s="388">
        <v>0</v>
      </c>
      <c r="W603" s="388">
        <v>0</v>
      </c>
      <c r="X603" s="388">
        <v>0</v>
      </c>
      <c r="Y603" s="388">
        <v>0</v>
      </c>
      <c r="Z603" s="388">
        <v>0</v>
      </c>
      <c r="AA603" s="388">
        <v>0</v>
      </c>
      <c r="AB603" s="388">
        <f t="shared" si="409"/>
        <v>33500</v>
      </c>
      <c r="AC603" s="388">
        <f t="shared" si="409"/>
        <v>0</v>
      </c>
      <c r="AD603" s="388">
        <f t="shared" si="384"/>
        <v>33500</v>
      </c>
      <c r="AE603" s="388">
        <f>33495</f>
        <v>33495</v>
      </c>
      <c r="AF603" s="388">
        <v>0</v>
      </c>
      <c r="AG603" s="388">
        <f t="shared" si="385"/>
        <v>33495</v>
      </c>
      <c r="AH603" s="388">
        <v>0</v>
      </c>
      <c r="AI603" s="388">
        <v>0</v>
      </c>
      <c r="AJ603" s="388">
        <f t="shared" si="386"/>
        <v>0</v>
      </c>
      <c r="AK603" s="388">
        <v>0</v>
      </c>
      <c r="AL603" s="388">
        <v>0</v>
      </c>
      <c r="AM603" s="388">
        <f t="shared" si="387"/>
        <v>0</v>
      </c>
      <c r="AN603" s="388">
        <v>0</v>
      </c>
      <c r="AO603" s="388">
        <v>0</v>
      </c>
      <c r="AP603" s="388">
        <f t="shared" si="388"/>
        <v>0</v>
      </c>
      <c r="AQ603" s="388">
        <f t="shared" si="410"/>
        <v>5</v>
      </c>
      <c r="AR603" s="388">
        <f t="shared" si="407"/>
        <v>0</v>
      </c>
      <c r="AS603" s="388">
        <f t="shared" si="389"/>
        <v>5</v>
      </c>
      <c r="AT603" s="388">
        <f t="shared" si="408"/>
        <v>250</v>
      </c>
      <c r="AU603" s="388">
        <f t="shared" si="408"/>
        <v>0</v>
      </c>
      <c r="AV603" s="388">
        <v>250</v>
      </c>
      <c r="AW603" s="388">
        <v>0</v>
      </c>
      <c r="AX603" s="388">
        <v>0</v>
      </c>
      <c r="AY603" s="388">
        <v>0</v>
      </c>
      <c r="AZ603" s="388">
        <f t="shared" si="390"/>
        <v>0</v>
      </c>
      <c r="BA603" s="388">
        <f t="shared" si="390"/>
        <v>0</v>
      </c>
    </row>
    <row r="604" spans="1:53" ht="24.75">
      <c r="A604" s="255"/>
      <c r="B604" s="73" t="str">
        <f t="shared" si="405"/>
        <v>147200021002171004</v>
      </c>
      <c r="C604" s="37">
        <v>2023</v>
      </c>
      <c r="D604" s="37">
        <v>20</v>
      </c>
      <c r="E604" s="37">
        <v>1</v>
      </c>
      <c r="F604" s="37">
        <v>4</v>
      </c>
      <c r="G604" s="37">
        <v>7</v>
      </c>
      <c r="H604" s="37">
        <v>2000</v>
      </c>
      <c r="I604" s="37">
        <v>2100</v>
      </c>
      <c r="J604" s="37">
        <v>217</v>
      </c>
      <c r="K604" s="455">
        <v>1004</v>
      </c>
      <c r="L604" s="455"/>
      <c r="M604" s="387" t="s">
        <v>496</v>
      </c>
      <c r="N604" s="388">
        <f>IFERROR(VLOOKUP($B604,[5]OAX!$B$51:$S$1085,13,0),0)</f>
        <v>40000</v>
      </c>
      <c r="O604" s="388">
        <f>IFERROR(VLOOKUP($B604,[5]OAX!$B$51:$S$1085,14,0),0)</f>
        <v>0</v>
      </c>
      <c r="P604" s="388">
        <f t="shared" si="394"/>
        <v>40000</v>
      </c>
      <c r="Q604" s="389" t="s">
        <v>59</v>
      </c>
      <c r="R604" s="390">
        <f>IFERROR(VLOOKUP($B604,[5]OAX!$B$51:$S$1085,17,0),0)</f>
        <v>500</v>
      </c>
      <c r="S604" s="390">
        <f>IFERROR(VLOOKUP($B604,[5]OAX!$B$51:$S$1085,18,0),0)</f>
        <v>0</v>
      </c>
      <c r="T604" s="388">
        <v>0</v>
      </c>
      <c r="U604" s="388">
        <v>0</v>
      </c>
      <c r="V604" s="388">
        <v>0</v>
      </c>
      <c r="W604" s="388">
        <v>0</v>
      </c>
      <c r="X604" s="388">
        <v>0</v>
      </c>
      <c r="Y604" s="388">
        <v>0</v>
      </c>
      <c r="Z604" s="388">
        <v>0</v>
      </c>
      <c r="AA604" s="388">
        <v>0</v>
      </c>
      <c r="AB604" s="388">
        <f t="shared" si="409"/>
        <v>40000</v>
      </c>
      <c r="AC604" s="388">
        <f t="shared" si="409"/>
        <v>0</v>
      </c>
      <c r="AD604" s="388">
        <f t="shared" si="384"/>
        <v>40000</v>
      </c>
      <c r="AE604" s="388">
        <f>39996.8</f>
        <v>39996.800000000003</v>
      </c>
      <c r="AF604" s="388">
        <v>0</v>
      </c>
      <c r="AG604" s="388">
        <f t="shared" si="385"/>
        <v>39996.800000000003</v>
      </c>
      <c r="AH604" s="388">
        <v>0</v>
      </c>
      <c r="AI604" s="388">
        <v>0</v>
      </c>
      <c r="AJ604" s="388">
        <f t="shared" si="386"/>
        <v>0</v>
      </c>
      <c r="AK604" s="388">
        <v>0</v>
      </c>
      <c r="AL604" s="388">
        <v>0</v>
      </c>
      <c r="AM604" s="388">
        <f t="shared" si="387"/>
        <v>0</v>
      </c>
      <c r="AN604" s="388">
        <v>0</v>
      </c>
      <c r="AO604" s="388">
        <v>0</v>
      </c>
      <c r="AP604" s="388">
        <f t="shared" si="388"/>
        <v>0</v>
      </c>
      <c r="AQ604" s="388">
        <f t="shared" si="410"/>
        <v>3.1999999999970896</v>
      </c>
      <c r="AR604" s="388">
        <f t="shared" si="407"/>
        <v>0</v>
      </c>
      <c r="AS604" s="388">
        <f t="shared" si="389"/>
        <v>3.1999999999970896</v>
      </c>
      <c r="AT604" s="388">
        <f t="shared" si="408"/>
        <v>500</v>
      </c>
      <c r="AU604" s="388">
        <f t="shared" si="408"/>
        <v>0</v>
      </c>
      <c r="AV604" s="388">
        <v>500</v>
      </c>
      <c r="AW604" s="388">
        <v>0</v>
      </c>
      <c r="AX604" s="388">
        <v>0</v>
      </c>
      <c r="AY604" s="388">
        <v>0</v>
      </c>
      <c r="AZ604" s="388">
        <f t="shared" si="390"/>
        <v>0</v>
      </c>
      <c r="BA604" s="388">
        <f t="shared" si="390"/>
        <v>0</v>
      </c>
    </row>
    <row r="605" spans="1:53" ht="24.75">
      <c r="A605" s="255"/>
      <c r="B605" s="73" t="str">
        <f t="shared" si="405"/>
        <v>147200021002171005</v>
      </c>
      <c r="C605" s="37">
        <v>2023</v>
      </c>
      <c r="D605" s="37">
        <v>20</v>
      </c>
      <c r="E605" s="37">
        <v>1</v>
      </c>
      <c r="F605" s="37">
        <v>4</v>
      </c>
      <c r="G605" s="37">
        <v>7</v>
      </c>
      <c r="H605" s="37">
        <v>2000</v>
      </c>
      <c r="I605" s="37">
        <v>2100</v>
      </c>
      <c r="J605" s="37">
        <v>217</v>
      </c>
      <c r="K605" s="455">
        <v>1005</v>
      </c>
      <c r="L605" s="455"/>
      <c r="M605" s="387" t="s">
        <v>497</v>
      </c>
      <c r="N605" s="388">
        <f>IFERROR(VLOOKUP($B605,[5]OAX!$B$51:$S$1085,13,0),0)</f>
        <v>9000</v>
      </c>
      <c r="O605" s="388">
        <f>IFERROR(VLOOKUP($B605,[5]OAX!$B$51:$S$1085,14,0),0)</f>
        <v>0</v>
      </c>
      <c r="P605" s="388">
        <f t="shared" si="394"/>
        <v>9000</v>
      </c>
      <c r="Q605" s="389" t="s">
        <v>59</v>
      </c>
      <c r="R605" s="390">
        <f>IFERROR(VLOOKUP($B605,[5]OAX!$B$51:$S$1085,17,0),0)</f>
        <v>250</v>
      </c>
      <c r="S605" s="390">
        <f>IFERROR(VLOOKUP($B605,[5]OAX!$B$51:$S$1085,18,0),0)</f>
        <v>0</v>
      </c>
      <c r="T605" s="388">
        <v>0</v>
      </c>
      <c r="U605" s="388">
        <v>0</v>
      </c>
      <c r="V605" s="388">
        <v>0</v>
      </c>
      <c r="W605" s="388">
        <v>0</v>
      </c>
      <c r="X605" s="388">
        <v>0</v>
      </c>
      <c r="Y605" s="388">
        <v>0</v>
      </c>
      <c r="Z605" s="388">
        <v>0</v>
      </c>
      <c r="AA605" s="388">
        <v>0</v>
      </c>
      <c r="AB605" s="388">
        <f t="shared" si="409"/>
        <v>9000</v>
      </c>
      <c r="AC605" s="388">
        <f t="shared" si="409"/>
        <v>0</v>
      </c>
      <c r="AD605" s="388">
        <f t="shared" si="384"/>
        <v>9000</v>
      </c>
      <c r="AE605" s="388">
        <f>8990</f>
        <v>8990</v>
      </c>
      <c r="AF605" s="388">
        <v>0</v>
      </c>
      <c r="AG605" s="388">
        <f t="shared" si="385"/>
        <v>8990</v>
      </c>
      <c r="AH605" s="388">
        <v>0</v>
      </c>
      <c r="AI605" s="388">
        <v>0</v>
      </c>
      <c r="AJ605" s="388">
        <f t="shared" si="386"/>
        <v>0</v>
      </c>
      <c r="AK605" s="388">
        <v>0</v>
      </c>
      <c r="AL605" s="388">
        <v>0</v>
      </c>
      <c r="AM605" s="388">
        <f t="shared" si="387"/>
        <v>0</v>
      </c>
      <c r="AN605" s="388">
        <v>0</v>
      </c>
      <c r="AO605" s="388">
        <v>0</v>
      </c>
      <c r="AP605" s="388">
        <f t="shared" si="388"/>
        <v>0</v>
      </c>
      <c r="AQ605" s="388">
        <f t="shared" si="410"/>
        <v>10</v>
      </c>
      <c r="AR605" s="388">
        <f t="shared" si="407"/>
        <v>0</v>
      </c>
      <c r="AS605" s="388">
        <f t="shared" si="389"/>
        <v>10</v>
      </c>
      <c r="AT605" s="388">
        <f t="shared" si="408"/>
        <v>250</v>
      </c>
      <c r="AU605" s="388">
        <f t="shared" si="408"/>
        <v>0</v>
      </c>
      <c r="AV605" s="388">
        <v>250</v>
      </c>
      <c r="AW605" s="388">
        <v>0</v>
      </c>
      <c r="AX605" s="388">
        <v>0</v>
      </c>
      <c r="AY605" s="388">
        <v>0</v>
      </c>
      <c r="AZ605" s="388">
        <f t="shared" si="390"/>
        <v>0</v>
      </c>
      <c r="BA605" s="388">
        <f t="shared" si="390"/>
        <v>0</v>
      </c>
    </row>
    <row r="606" spans="1:53" ht="24.75" hidden="1">
      <c r="A606" s="255"/>
      <c r="B606" s="73" t="str">
        <f t="shared" si="405"/>
        <v>147200021002171006</v>
      </c>
      <c r="C606" s="37">
        <v>2023</v>
      </c>
      <c r="D606" s="37">
        <v>20</v>
      </c>
      <c r="E606" s="37">
        <v>1</v>
      </c>
      <c r="F606" s="37">
        <v>4</v>
      </c>
      <c r="G606" s="37">
        <v>7</v>
      </c>
      <c r="H606" s="37">
        <v>2000</v>
      </c>
      <c r="I606" s="37">
        <v>2100</v>
      </c>
      <c r="J606" s="37">
        <v>217</v>
      </c>
      <c r="K606" s="455">
        <v>1006</v>
      </c>
      <c r="L606" s="455"/>
      <c r="M606" s="387" t="s">
        <v>498</v>
      </c>
      <c r="N606" s="388">
        <f>IFERROR(VLOOKUP($B606,[5]OAX!$B$51:$S$1085,13,0),0)</f>
        <v>0</v>
      </c>
      <c r="O606" s="388">
        <f>IFERROR(VLOOKUP($B606,[5]OAX!$B$51:$S$1085,14,0),0)</f>
        <v>0</v>
      </c>
      <c r="P606" s="388">
        <f t="shared" si="394"/>
        <v>0</v>
      </c>
      <c r="Q606" s="389" t="s">
        <v>59</v>
      </c>
      <c r="R606" s="390">
        <f>IFERROR(VLOOKUP($B606,[5]OAX!$B$51:$S$1085,17,0),0)</f>
        <v>0</v>
      </c>
      <c r="S606" s="390">
        <f>IFERROR(VLOOKUP($B606,[5]OAX!$B$51:$S$1085,18,0),0)</f>
        <v>0</v>
      </c>
      <c r="T606" s="388">
        <v>0</v>
      </c>
      <c r="U606" s="388">
        <v>0</v>
      </c>
      <c r="V606" s="388">
        <v>0</v>
      </c>
      <c r="W606" s="388">
        <v>0</v>
      </c>
      <c r="X606" s="388">
        <v>0</v>
      </c>
      <c r="Y606" s="388">
        <v>0</v>
      </c>
      <c r="Z606" s="388">
        <v>0</v>
      </c>
      <c r="AA606" s="388">
        <v>0</v>
      </c>
      <c r="AB606" s="388">
        <f t="shared" si="409"/>
        <v>0</v>
      </c>
      <c r="AC606" s="388">
        <f t="shared" si="409"/>
        <v>0</v>
      </c>
      <c r="AD606" s="388">
        <f t="shared" si="384"/>
        <v>0</v>
      </c>
      <c r="AE606" s="388">
        <v>0</v>
      </c>
      <c r="AF606" s="388">
        <v>0</v>
      </c>
      <c r="AG606" s="388">
        <f t="shared" si="385"/>
        <v>0</v>
      </c>
      <c r="AH606" s="388">
        <v>0</v>
      </c>
      <c r="AI606" s="388">
        <v>0</v>
      </c>
      <c r="AJ606" s="388">
        <f t="shared" si="386"/>
        <v>0</v>
      </c>
      <c r="AK606" s="388">
        <v>0</v>
      </c>
      <c r="AL606" s="388">
        <v>0</v>
      </c>
      <c r="AM606" s="388">
        <f t="shared" si="387"/>
        <v>0</v>
      </c>
      <c r="AN606" s="388">
        <v>0</v>
      </c>
      <c r="AO606" s="388">
        <v>0</v>
      </c>
      <c r="AP606" s="388">
        <f t="shared" si="388"/>
        <v>0</v>
      </c>
      <c r="AQ606" s="388">
        <f t="shared" si="410"/>
        <v>0</v>
      </c>
      <c r="AR606" s="388">
        <f t="shared" si="407"/>
        <v>0</v>
      </c>
      <c r="AS606" s="388">
        <f t="shared" si="389"/>
        <v>0</v>
      </c>
      <c r="AT606" s="388">
        <f t="shared" si="408"/>
        <v>0</v>
      </c>
      <c r="AU606" s="388">
        <f t="shared" si="408"/>
        <v>0</v>
      </c>
      <c r="AV606" s="388">
        <v>0</v>
      </c>
      <c r="AW606" s="388">
        <v>0</v>
      </c>
      <c r="AX606" s="388">
        <v>0</v>
      </c>
      <c r="AY606" s="388">
        <v>0</v>
      </c>
      <c r="AZ606" s="388">
        <f t="shared" si="390"/>
        <v>0</v>
      </c>
      <c r="BA606" s="388">
        <f t="shared" si="390"/>
        <v>0</v>
      </c>
    </row>
    <row r="607" spans="1:53" ht="24.75">
      <c r="A607" s="255"/>
      <c r="B607" s="73" t="str">
        <f t="shared" si="405"/>
        <v>1475000</v>
      </c>
      <c r="C607" s="400">
        <v>2023</v>
      </c>
      <c r="D607" s="400">
        <v>20</v>
      </c>
      <c r="E607" s="400">
        <v>1</v>
      </c>
      <c r="F607" s="400">
        <v>4</v>
      </c>
      <c r="G607" s="400">
        <v>7</v>
      </c>
      <c r="H607" s="400">
        <v>5000</v>
      </c>
      <c r="I607" s="400"/>
      <c r="J607" s="400"/>
      <c r="K607" s="433" t="s">
        <v>45</v>
      </c>
      <c r="L607" s="433"/>
      <c r="M607" s="369" t="s">
        <v>129</v>
      </c>
      <c r="N607" s="370">
        <f>+N608+N615+N632+N635+N643</f>
        <v>367000</v>
      </c>
      <c r="O607" s="370">
        <f>+O608+O615+O632+O635+O643</f>
        <v>0</v>
      </c>
      <c r="P607" s="370">
        <f t="shared" si="394"/>
        <v>367000</v>
      </c>
      <c r="Q607" s="371"/>
      <c r="R607" s="372"/>
      <c r="S607" s="372"/>
      <c r="T607" s="370">
        <f>+T608+T615+T632+T635+T643</f>
        <v>0</v>
      </c>
      <c r="U607" s="370">
        <f t="shared" ref="U607:AC607" si="411">+U608+U615+U632+U635+U643</f>
        <v>0</v>
      </c>
      <c r="V607" s="370">
        <f t="shared" si="411"/>
        <v>0</v>
      </c>
      <c r="W607" s="370">
        <f t="shared" si="411"/>
        <v>0</v>
      </c>
      <c r="X607" s="370">
        <f t="shared" si="411"/>
        <v>0</v>
      </c>
      <c r="Y607" s="370">
        <f t="shared" si="411"/>
        <v>0</v>
      </c>
      <c r="Z607" s="370">
        <f t="shared" si="411"/>
        <v>0</v>
      </c>
      <c r="AA607" s="370">
        <f t="shared" si="411"/>
        <v>0</v>
      </c>
      <c r="AB607" s="370">
        <f t="shared" si="411"/>
        <v>367000</v>
      </c>
      <c r="AC607" s="370">
        <f t="shared" si="411"/>
        <v>0</v>
      </c>
      <c r="AD607" s="370">
        <f t="shared" si="384"/>
        <v>367000</v>
      </c>
      <c r="AE607" s="370">
        <f>+AE608+AE615+AE632+AE635+AE643</f>
        <v>0</v>
      </c>
      <c r="AF607" s="370">
        <f>+AF608+AF615+AF632+AF635+AF643</f>
        <v>0</v>
      </c>
      <c r="AG607" s="370">
        <f t="shared" si="385"/>
        <v>0</v>
      </c>
      <c r="AH607" s="370">
        <f>+AH608+AH615+AH632+AH635+AH643</f>
        <v>367000</v>
      </c>
      <c r="AI607" s="370">
        <f>+AI608+AI615+AI632+AI635+AI643</f>
        <v>0</v>
      </c>
      <c r="AJ607" s="370">
        <f t="shared" si="386"/>
        <v>367000</v>
      </c>
      <c r="AK607" s="370">
        <f>+AK608+AK615+AK632+AK635+AK643</f>
        <v>0</v>
      </c>
      <c r="AL607" s="370">
        <f>+AL608+AL615+AL632+AL635+AL643</f>
        <v>0</v>
      </c>
      <c r="AM607" s="370">
        <f t="shared" si="387"/>
        <v>0</v>
      </c>
      <c r="AN607" s="370">
        <f>+AN608+AN615+AN632+AN635+AN643</f>
        <v>0</v>
      </c>
      <c r="AO607" s="370">
        <f>+AO608+AO615+AO632+AO635+AO643</f>
        <v>0</v>
      </c>
      <c r="AP607" s="370">
        <f t="shared" si="388"/>
        <v>0</v>
      </c>
      <c r="AQ607" s="370">
        <f>+AQ608+AQ615+AQ632+AQ635+AQ643</f>
        <v>0</v>
      </c>
      <c r="AR607" s="370">
        <f>+AR608+AR615+AR632+AR635+AR643</f>
        <v>0</v>
      </c>
      <c r="AS607" s="370">
        <f t="shared" si="389"/>
        <v>0</v>
      </c>
      <c r="AT607" s="370"/>
      <c r="AU607" s="370"/>
      <c r="AV607" s="370"/>
      <c r="AW607" s="370"/>
      <c r="AX607" s="370"/>
      <c r="AY607" s="370"/>
      <c r="AZ607" s="370"/>
      <c r="BA607" s="370"/>
    </row>
    <row r="608" spans="1:53" ht="24.75" hidden="1">
      <c r="A608" s="255"/>
      <c r="B608" s="73" t="str">
        <f t="shared" si="405"/>
        <v>14750005100</v>
      </c>
      <c r="C608" s="401">
        <v>2023</v>
      </c>
      <c r="D608" s="401">
        <v>20</v>
      </c>
      <c r="E608" s="401">
        <v>1</v>
      </c>
      <c r="F608" s="401">
        <v>4</v>
      </c>
      <c r="G608" s="401">
        <v>7</v>
      </c>
      <c r="H608" s="401">
        <v>5000</v>
      </c>
      <c r="I608" s="401">
        <v>5100</v>
      </c>
      <c r="J608" s="401"/>
      <c r="K608" s="452"/>
      <c r="L608" s="452"/>
      <c r="M608" s="375" t="s">
        <v>130</v>
      </c>
      <c r="N608" s="376">
        <f>+N609+N613</f>
        <v>0</v>
      </c>
      <c r="O608" s="376">
        <f>+O609+O613</f>
        <v>0</v>
      </c>
      <c r="P608" s="376">
        <f t="shared" si="394"/>
        <v>0</v>
      </c>
      <c r="Q608" s="377"/>
      <c r="R608" s="378"/>
      <c r="S608" s="378"/>
      <c r="T608" s="376">
        <f>+T609+T613</f>
        <v>0</v>
      </c>
      <c r="U608" s="376">
        <f t="shared" ref="U608:AC608" si="412">+U609+U613</f>
        <v>0</v>
      </c>
      <c r="V608" s="376">
        <f t="shared" si="412"/>
        <v>0</v>
      </c>
      <c r="W608" s="376">
        <f t="shared" si="412"/>
        <v>0</v>
      </c>
      <c r="X608" s="376">
        <f t="shared" si="412"/>
        <v>0</v>
      </c>
      <c r="Y608" s="376">
        <f t="shared" si="412"/>
        <v>0</v>
      </c>
      <c r="Z608" s="376">
        <f t="shared" si="412"/>
        <v>0</v>
      </c>
      <c r="AA608" s="376">
        <f t="shared" si="412"/>
        <v>0</v>
      </c>
      <c r="AB608" s="376">
        <f t="shared" si="412"/>
        <v>0</v>
      </c>
      <c r="AC608" s="376">
        <f t="shared" si="412"/>
        <v>0</v>
      </c>
      <c r="AD608" s="376">
        <f t="shared" si="384"/>
        <v>0</v>
      </c>
      <c r="AE608" s="376">
        <f>+AE609+AE613</f>
        <v>0</v>
      </c>
      <c r="AF608" s="376">
        <f>+AF609+AF613</f>
        <v>0</v>
      </c>
      <c r="AG608" s="376">
        <f t="shared" si="385"/>
        <v>0</v>
      </c>
      <c r="AH608" s="376">
        <f>+AH609+AH613</f>
        <v>0</v>
      </c>
      <c r="AI608" s="376">
        <f>+AI609+AI613</f>
        <v>0</v>
      </c>
      <c r="AJ608" s="376">
        <f t="shared" si="386"/>
        <v>0</v>
      </c>
      <c r="AK608" s="376">
        <f>+AK609+AK613</f>
        <v>0</v>
      </c>
      <c r="AL608" s="376">
        <f>+AL609+AL613</f>
        <v>0</v>
      </c>
      <c r="AM608" s="376">
        <f t="shared" si="387"/>
        <v>0</v>
      </c>
      <c r="AN608" s="376">
        <f>+AN609+AN613</f>
        <v>0</v>
      </c>
      <c r="AO608" s="376">
        <f>+AO609+AO613</f>
        <v>0</v>
      </c>
      <c r="AP608" s="376">
        <f t="shared" si="388"/>
        <v>0</v>
      </c>
      <c r="AQ608" s="376">
        <f>+AQ609+AQ613</f>
        <v>0</v>
      </c>
      <c r="AR608" s="376">
        <f>+AR609+AR613</f>
        <v>0</v>
      </c>
      <c r="AS608" s="376">
        <f t="shared" si="389"/>
        <v>0</v>
      </c>
      <c r="AT608" s="376"/>
      <c r="AU608" s="376"/>
      <c r="AV608" s="376"/>
      <c r="AW608" s="376"/>
      <c r="AX608" s="376"/>
      <c r="AY608" s="376"/>
      <c r="AZ608" s="376"/>
      <c r="BA608" s="376"/>
    </row>
    <row r="609" spans="1:53" ht="24.75" hidden="1">
      <c r="A609" s="255"/>
      <c r="B609" s="73" t="str">
        <f t="shared" si="405"/>
        <v>14750005100515</v>
      </c>
      <c r="C609" s="404">
        <v>2023</v>
      </c>
      <c r="D609" s="404">
        <v>20</v>
      </c>
      <c r="E609" s="404">
        <v>1</v>
      </c>
      <c r="F609" s="404">
        <v>4</v>
      </c>
      <c r="G609" s="404">
        <v>7</v>
      </c>
      <c r="H609" s="404">
        <v>5000</v>
      </c>
      <c r="I609" s="404">
        <v>5100</v>
      </c>
      <c r="J609" s="404">
        <v>515</v>
      </c>
      <c r="K609" s="453"/>
      <c r="L609" s="453"/>
      <c r="M609" s="381" t="s">
        <v>131</v>
      </c>
      <c r="N609" s="382">
        <f>SUM(N610:N612)</f>
        <v>0</v>
      </c>
      <c r="O609" s="382">
        <f>SUM(O610:O612)</f>
        <v>0</v>
      </c>
      <c r="P609" s="382">
        <f t="shared" si="394"/>
        <v>0</v>
      </c>
      <c r="Q609" s="383"/>
      <c r="R609" s="384"/>
      <c r="S609" s="384"/>
      <c r="T609" s="382">
        <f>SUM(T610:T612)</f>
        <v>0</v>
      </c>
      <c r="U609" s="382">
        <f t="shared" ref="U609:AC609" si="413">SUM(U610:U612)</f>
        <v>0</v>
      </c>
      <c r="V609" s="382">
        <f t="shared" si="413"/>
        <v>0</v>
      </c>
      <c r="W609" s="382">
        <f t="shared" si="413"/>
        <v>0</v>
      </c>
      <c r="X609" s="382">
        <f t="shared" si="413"/>
        <v>0</v>
      </c>
      <c r="Y609" s="382">
        <f t="shared" si="413"/>
        <v>0</v>
      </c>
      <c r="Z609" s="382">
        <f t="shared" si="413"/>
        <v>0</v>
      </c>
      <c r="AA609" s="382">
        <f t="shared" si="413"/>
        <v>0</v>
      </c>
      <c r="AB609" s="382">
        <f t="shared" si="413"/>
        <v>0</v>
      </c>
      <c r="AC609" s="382">
        <f t="shared" si="413"/>
        <v>0</v>
      </c>
      <c r="AD609" s="382">
        <f t="shared" si="384"/>
        <v>0</v>
      </c>
      <c r="AE609" s="382">
        <f>SUM(AE610:AE612)</f>
        <v>0</v>
      </c>
      <c r="AF609" s="382">
        <f>SUM(AF610:AF612)</f>
        <v>0</v>
      </c>
      <c r="AG609" s="382">
        <f t="shared" si="385"/>
        <v>0</v>
      </c>
      <c r="AH609" s="382">
        <f>SUM(AH610:AH612)</f>
        <v>0</v>
      </c>
      <c r="AI609" s="382">
        <f>SUM(AI610:AI612)</f>
        <v>0</v>
      </c>
      <c r="AJ609" s="382">
        <f t="shared" si="386"/>
        <v>0</v>
      </c>
      <c r="AK609" s="382">
        <f>SUM(AK610:AK612)</f>
        <v>0</v>
      </c>
      <c r="AL609" s="382">
        <f>SUM(AL610:AL612)</f>
        <v>0</v>
      </c>
      <c r="AM609" s="382">
        <f t="shared" si="387"/>
        <v>0</v>
      </c>
      <c r="AN609" s="382">
        <f>SUM(AN610:AN612)</f>
        <v>0</v>
      </c>
      <c r="AO609" s="382">
        <f>SUM(AO610:AO612)</f>
        <v>0</v>
      </c>
      <c r="AP609" s="382">
        <f t="shared" si="388"/>
        <v>0</v>
      </c>
      <c r="AQ609" s="382">
        <f>SUM(AQ610:AQ612)</f>
        <v>0</v>
      </c>
      <c r="AR609" s="382">
        <f>SUM(AR610:AR612)</f>
        <v>0</v>
      </c>
      <c r="AS609" s="382">
        <f t="shared" si="389"/>
        <v>0</v>
      </c>
      <c r="AT609" s="382"/>
      <c r="AU609" s="382"/>
      <c r="AV609" s="382"/>
      <c r="AW609" s="382"/>
      <c r="AX609" s="382"/>
      <c r="AY609" s="382"/>
      <c r="AZ609" s="382"/>
      <c r="BA609" s="382"/>
    </row>
    <row r="610" spans="1:53" ht="24.75" hidden="1">
      <c r="A610" s="255"/>
      <c r="B610" s="73" t="str">
        <f t="shared" si="405"/>
        <v>147500051005151</v>
      </c>
      <c r="C610" s="37">
        <v>2023</v>
      </c>
      <c r="D610" s="37">
        <v>20</v>
      </c>
      <c r="E610" s="37">
        <v>1</v>
      </c>
      <c r="F610" s="37">
        <v>4</v>
      </c>
      <c r="G610" s="37">
        <v>7</v>
      </c>
      <c r="H610" s="37">
        <v>5000</v>
      </c>
      <c r="I610" s="37">
        <v>5100</v>
      </c>
      <c r="J610" s="37">
        <v>515</v>
      </c>
      <c r="K610" s="407">
        <v>1</v>
      </c>
      <c r="L610" s="407"/>
      <c r="M610" s="387" t="s">
        <v>499</v>
      </c>
      <c r="N610" s="388">
        <f>IFERROR(VLOOKUP($B610,[5]OAX!$B$51:$S$1085,13,0),0)</f>
        <v>0</v>
      </c>
      <c r="O610" s="388">
        <f>IFERROR(VLOOKUP($B610,[5]OAX!$B$51:$S$1085,14,0),0)</f>
        <v>0</v>
      </c>
      <c r="P610" s="388">
        <f t="shared" si="394"/>
        <v>0</v>
      </c>
      <c r="Q610" s="389" t="s">
        <v>59</v>
      </c>
      <c r="R610" s="390">
        <f>IFERROR(VLOOKUP($B610,[5]OAX!$B$51:$S$1085,17,0),0)</f>
        <v>0</v>
      </c>
      <c r="S610" s="390">
        <f>IFERROR(VLOOKUP($B610,[5]OAX!$B$51:$S$1085,18,0),0)</f>
        <v>0</v>
      </c>
      <c r="T610" s="388">
        <v>0</v>
      </c>
      <c r="U610" s="388">
        <v>0</v>
      </c>
      <c r="V610" s="388">
        <v>0</v>
      </c>
      <c r="W610" s="388">
        <v>0</v>
      </c>
      <c r="X610" s="388">
        <v>0</v>
      </c>
      <c r="Y610" s="388">
        <v>0</v>
      </c>
      <c r="Z610" s="388">
        <v>0</v>
      </c>
      <c r="AA610" s="388">
        <v>0</v>
      </c>
      <c r="AB610" s="388">
        <f t="shared" ref="AB610:AC612" si="414">N610+T610-X610</f>
        <v>0</v>
      </c>
      <c r="AC610" s="388">
        <f t="shared" si="414"/>
        <v>0</v>
      </c>
      <c r="AD610" s="388">
        <f t="shared" si="384"/>
        <v>0</v>
      </c>
      <c r="AE610" s="388">
        <v>0</v>
      </c>
      <c r="AF610" s="388">
        <v>0</v>
      </c>
      <c r="AG610" s="388">
        <f t="shared" si="385"/>
        <v>0</v>
      </c>
      <c r="AH610" s="388">
        <v>0</v>
      </c>
      <c r="AI610" s="388">
        <v>0</v>
      </c>
      <c r="AJ610" s="388">
        <f t="shared" si="386"/>
        <v>0</v>
      </c>
      <c r="AK610" s="388">
        <v>0</v>
      </c>
      <c r="AL610" s="388">
        <v>0</v>
      </c>
      <c r="AM610" s="388">
        <f t="shared" si="387"/>
        <v>0</v>
      </c>
      <c r="AN610" s="388">
        <v>0</v>
      </c>
      <c r="AO610" s="388">
        <v>0</v>
      </c>
      <c r="AP610" s="388">
        <f t="shared" si="388"/>
        <v>0</v>
      </c>
      <c r="AQ610" s="388">
        <f t="shared" ref="AQ610:AR612" si="415">AB610-AE610--AH610-AK610-AN610</f>
        <v>0</v>
      </c>
      <c r="AR610" s="388">
        <f t="shared" si="415"/>
        <v>0</v>
      </c>
      <c r="AS610" s="388">
        <f t="shared" si="389"/>
        <v>0</v>
      </c>
      <c r="AT610" s="388">
        <f t="shared" ref="AT610:AU612" si="416">R610+V610-Z610</f>
        <v>0</v>
      </c>
      <c r="AU610" s="388">
        <f t="shared" si="416"/>
        <v>0</v>
      </c>
      <c r="AV610" s="388">
        <v>0</v>
      </c>
      <c r="AW610" s="388">
        <v>0</v>
      </c>
      <c r="AX610" s="388">
        <v>0</v>
      </c>
      <c r="AY610" s="388">
        <v>0</v>
      </c>
      <c r="AZ610" s="388">
        <f t="shared" si="390"/>
        <v>0</v>
      </c>
      <c r="BA610" s="388">
        <f t="shared" si="390"/>
        <v>0</v>
      </c>
    </row>
    <row r="611" spans="1:53" ht="24.75" hidden="1">
      <c r="A611" s="255"/>
      <c r="B611" s="73" t="str">
        <f t="shared" si="405"/>
        <v>147500051005152</v>
      </c>
      <c r="C611" s="37">
        <v>2023</v>
      </c>
      <c r="D611" s="37">
        <v>20</v>
      </c>
      <c r="E611" s="37">
        <v>1</v>
      </c>
      <c r="F611" s="37">
        <v>4</v>
      </c>
      <c r="G611" s="37">
        <v>7</v>
      </c>
      <c r="H611" s="37">
        <v>5000</v>
      </c>
      <c r="I611" s="37">
        <v>5100</v>
      </c>
      <c r="J611" s="37">
        <v>515</v>
      </c>
      <c r="K611" s="407">
        <v>2</v>
      </c>
      <c r="L611" s="407"/>
      <c r="M611" s="387" t="s">
        <v>500</v>
      </c>
      <c r="N611" s="388">
        <f>IFERROR(VLOOKUP($B611,[5]OAX!$B$51:$S$1085,13,0),0)</f>
        <v>0</v>
      </c>
      <c r="O611" s="388">
        <f>IFERROR(VLOOKUP($B611,[5]OAX!$B$51:$S$1085,14,0),0)</f>
        <v>0</v>
      </c>
      <c r="P611" s="388">
        <f t="shared" si="394"/>
        <v>0</v>
      </c>
      <c r="Q611" s="389" t="s">
        <v>59</v>
      </c>
      <c r="R611" s="390">
        <f>IFERROR(VLOOKUP($B611,[5]OAX!$B$51:$S$1085,17,0),0)</f>
        <v>0</v>
      </c>
      <c r="S611" s="390">
        <f>IFERROR(VLOOKUP($B611,[5]OAX!$B$51:$S$1085,18,0),0)</f>
        <v>0</v>
      </c>
      <c r="T611" s="388">
        <v>0</v>
      </c>
      <c r="U611" s="388">
        <v>0</v>
      </c>
      <c r="V611" s="388">
        <v>0</v>
      </c>
      <c r="W611" s="388">
        <v>0</v>
      </c>
      <c r="X611" s="388">
        <v>0</v>
      </c>
      <c r="Y611" s="388">
        <v>0</v>
      </c>
      <c r="Z611" s="388">
        <v>0</v>
      </c>
      <c r="AA611" s="388">
        <v>0</v>
      </c>
      <c r="AB611" s="388">
        <f t="shared" si="414"/>
        <v>0</v>
      </c>
      <c r="AC611" s="388">
        <f t="shared" si="414"/>
        <v>0</v>
      </c>
      <c r="AD611" s="388">
        <f t="shared" si="384"/>
        <v>0</v>
      </c>
      <c r="AE611" s="388">
        <v>0</v>
      </c>
      <c r="AF611" s="388">
        <v>0</v>
      </c>
      <c r="AG611" s="388">
        <f t="shared" si="385"/>
        <v>0</v>
      </c>
      <c r="AH611" s="388">
        <v>0</v>
      </c>
      <c r="AI611" s="388">
        <v>0</v>
      </c>
      <c r="AJ611" s="388">
        <f t="shared" si="386"/>
        <v>0</v>
      </c>
      <c r="AK611" s="388">
        <v>0</v>
      </c>
      <c r="AL611" s="388">
        <v>0</v>
      </c>
      <c r="AM611" s="388">
        <f t="shared" si="387"/>
        <v>0</v>
      </c>
      <c r="AN611" s="388">
        <v>0</v>
      </c>
      <c r="AO611" s="388">
        <v>0</v>
      </c>
      <c r="AP611" s="388">
        <f t="shared" si="388"/>
        <v>0</v>
      </c>
      <c r="AQ611" s="388">
        <f t="shared" si="415"/>
        <v>0</v>
      </c>
      <c r="AR611" s="388">
        <f t="shared" si="415"/>
        <v>0</v>
      </c>
      <c r="AS611" s="388">
        <f t="shared" si="389"/>
        <v>0</v>
      </c>
      <c r="AT611" s="388">
        <f t="shared" si="416"/>
        <v>0</v>
      </c>
      <c r="AU611" s="388">
        <f t="shared" si="416"/>
        <v>0</v>
      </c>
      <c r="AV611" s="388">
        <v>0</v>
      </c>
      <c r="AW611" s="388">
        <v>0</v>
      </c>
      <c r="AX611" s="388">
        <v>0</v>
      </c>
      <c r="AY611" s="388">
        <v>0</v>
      </c>
      <c r="AZ611" s="388">
        <f t="shared" si="390"/>
        <v>0</v>
      </c>
      <c r="BA611" s="388">
        <f t="shared" si="390"/>
        <v>0</v>
      </c>
    </row>
    <row r="612" spans="1:53" ht="24.75" hidden="1">
      <c r="A612" s="255"/>
      <c r="B612" s="73" t="str">
        <f t="shared" si="405"/>
        <v>147500051005153</v>
      </c>
      <c r="C612" s="37">
        <v>2023</v>
      </c>
      <c r="D612" s="37">
        <v>20</v>
      </c>
      <c r="E612" s="37">
        <v>1</v>
      </c>
      <c r="F612" s="37">
        <v>4</v>
      </c>
      <c r="G612" s="37">
        <v>7</v>
      </c>
      <c r="H612" s="37">
        <v>5000</v>
      </c>
      <c r="I612" s="37">
        <v>5100</v>
      </c>
      <c r="J612" s="37">
        <v>515</v>
      </c>
      <c r="K612" s="407">
        <v>3</v>
      </c>
      <c r="L612" s="407"/>
      <c r="M612" s="387" t="s">
        <v>501</v>
      </c>
      <c r="N612" s="388">
        <f>IFERROR(VLOOKUP($B612,[5]OAX!$B$51:$S$1085,13,0),0)</f>
        <v>0</v>
      </c>
      <c r="O612" s="388">
        <f>IFERROR(VLOOKUP($B612,[5]OAX!$B$51:$S$1085,14,0),0)</f>
        <v>0</v>
      </c>
      <c r="P612" s="388">
        <f t="shared" si="394"/>
        <v>0</v>
      </c>
      <c r="Q612" s="389" t="s">
        <v>59</v>
      </c>
      <c r="R612" s="390">
        <f>IFERROR(VLOOKUP($B612,[5]OAX!$B$51:$S$1085,17,0),0)</f>
        <v>0</v>
      </c>
      <c r="S612" s="390">
        <f>IFERROR(VLOOKUP($B612,[5]OAX!$B$51:$S$1085,18,0),0)</f>
        <v>0</v>
      </c>
      <c r="T612" s="388">
        <v>0</v>
      </c>
      <c r="U612" s="388">
        <v>0</v>
      </c>
      <c r="V612" s="388">
        <v>0</v>
      </c>
      <c r="W612" s="388">
        <v>0</v>
      </c>
      <c r="X612" s="388">
        <v>0</v>
      </c>
      <c r="Y612" s="388">
        <v>0</v>
      </c>
      <c r="Z612" s="388">
        <v>0</v>
      </c>
      <c r="AA612" s="388">
        <v>0</v>
      </c>
      <c r="AB612" s="388">
        <f t="shared" si="414"/>
        <v>0</v>
      </c>
      <c r="AC612" s="388">
        <f t="shared" si="414"/>
        <v>0</v>
      </c>
      <c r="AD612" s="388">
        <f t="shared" si="384"/>
        <v>0</v>
      </c>
      <c r="AE612" s="388">
        <v>0</v>
      </c>
      <c r="AF612" s="388">
        <v>0</v>
      </c>
      <c r="AG612" s="388">
        <f t="shared" si="385"/>
        <v>0</v>
      </c>
      <c r="AH612" s="388">
        <v>0</v>
      </c>
      <c r="AI612" s="388">
        <v>0</v>
      </c>
      <c r="AJ612" s="388">
        <f t="shared" si="386"/>
        <v>0</v>
      </c>
      <c r="AK612" s="388">
        <v>0</v>
      </c>
      <c r="AL612" s="388">
        <v>0</v>
      </c>
      <c r="AM612" s="388">
        <f t="shared" si="387"/>
        <v>0</v>
      </c>
      <c r="AN612" s="388">
        <v>0</v>
      </c>
      <c r="AO612" s="388">
        <v>0</v>
      </c>
      <c r="AP612" s="388">
        <f t="shared" si="388"/>
        <v>0</v>
      </c>
      <c r="AQ612" s="388">
        <f t="shared" si="415"/>
        <v>0</v>
      </c>
      <c r="AR612" s="388">
        <f t="shared" si="415"/>
        <v>0</v>
      </c>
      <c r="AS612" s="388">
        <f t="shared" si="389"/>
        <v>0</v>
      </c>
      <c r="AT612" s="388">
        <f t="shared" si="416"/>
        <v>0</v>
      </c>
      <c r="AU612" s="388">
        <f t="shared" si="416"/>
        <v>0</v>
      </c>
      <c r="AV612" s="388">
        <v>0</v>
      </c>
      <c r="AW612" s="388">
        <v>0</v>
      </c>
      <c r="AX612" s="388">
        <v>0</v>
      </c>
      <c r="AY612" s="388">
        <v>0</v>
      </c>
      <c r="AZ612" s="388">
        <f t="shared" si="390"/>
        <v>0</v>
      </c>
      <c r="BA612" s="388">
        <f t="shared" si="390"/>
        <v>0</v>
      </c>
    </row>
    <row r="613" spans="1:53" ht="24.75" hidden="1">
      <c r="A613" s="255"/>
      <c r="B613" s="73" t="str">
        <f t="shared" si="405"/>
        <v>14750005100519</v>
      </c>
      <c r="C613" s="404">
        <v>2023</v>
      </c>
      <c r="D613" s="404">
        <v>20</v>
      </c>
      <c r="E613" s="404">
        <v>1</v>
      </c>
      <c r="F613" s="404">
        <v>4</v>
      </c>
      <c r="G613" s="404">
        <v>7</v>
      </c>
      <c r="H613" s="404">
        <v>5000</v>
      </c>
      <c r="I613" s="404">
        <v>5100</v>
      </c>
      <c r="J613" s="404">
        <v>519</v>
      </c>
      <c r="K613" s="453"/>
      <c r="L613" s="453"/>
      <c r="M613" s="381" t="s">
        <v>192</v>
      </c>
      <c r="N613" s="382">
        <f>+N614</f>
        <v>0</v>
      </c>
      <c r="O613" s="382">
        <f>+O614</f>
        <v>0</v>
      </c>
      <c r="P613" s="382">
        <f t="shared" si="394"/>
        <v>0</v>
      </c>
      <c r="Q613" s="383"/>
      <c r="R613" s="384"/>
      <c r="S613" s="384"/>
      <c r="T613" s="382">
        <f>+T614</f>
        <v>0</v>
      </c>
      <c r="U613" s="382">
        <f t="shared" ref="U613:AC613" si="417">+U614</f>
        <v>0</v>
      </c>
      <c r="V613" s="382">
        <f t="shared" si="417"/>
        <v>0</v>
      </c>
      <c r="W613" s="382">
        <f t="shared" si="417"/>
        <v>0</v>
      </c>
      <c r="X613" s="382">
        <f t="shared" si="417"/>
        <v>0</v>
      </c>
      <c r="Y613" s="382">
        <f t="shared" si="417"/>
        <v>0</v>
      </c>
      <c r="Z613" s="382">
        <f t="shared" si="417"/>
        <v>0</v>
      </c>
      <c r="AA613" s="382">
        <f t="shared" si="417"/>
        <v>0</v>
      </c>
      <c r="AB613" s="382">
        <f t="shared" si="417"/>
        <v>0</v>
      </c>
      <c r="AC613" s="382">
        <f t="shared" si="417"/>
        <v>0</v>
      </c>
      <c r="AD613" s="382">
        <f t="shared" si="384"/>
        <v>0</v>
      </c>
      <c r="AE613" s="382">
        <f>+AE614</f>
        <v>0</v>
      </c>
      <c r="AF613" s="382">
        <f>+AF614</f>
        <v>0</v>
      </c>
      <c r="AG613" s="382">
        <f t="shared" si="385"/>
        <v>0</v>
      </c>
      <c r="AH613" s="382">
        <f>+AH614</f>
        <v>0</v>
      </c>
      <c r="AI613" s="382">
        <f>+AI614</f>
        <v>0</v>
      </c>
      <c r="AJ613" s="382">
        <f t="shared" si="386"/>
        <v>0</v>
      </c>
      <c r="AK613" s="382">
        <f>+AK614</f>
        <v>0</v>
      </c>
      <c r="AL613" s="382">
        <f>+AL614</f>
        <v>0</v>
      </c>
      <c r="AM613" s="382">
        <f t="shared" si="387"/>
        <v>0</v>
      </c>
      <c r="AN613" s="382">
        <f>+AN614</f>
        <v>0</v>
      </c>
      <c r="AO613" s="382">
        <f>+AO614</f>
        <v>0</v>
      </c>
      <c r="AP613" s="382">
        <f t="shared" si="388"/>
        <v>0</v>
      </c>
      <c r="AQ613" s="382">
        <f>+AQ614</f>
        <v>0</v>
      </c>
      <c r="AR613" s="382">
        <f>+AR614</f>
        <v>0</v>
      </c>
      <c r="AS613" s="382">
        <f t="shared" si="389"/>
        <v>0</v>
      </c>
      <c r="AT613" s="382"/>
      <c r="AU613" s="382"/>
      <c r="AV613" s="382"/>
      <c r="AW613" s="382"/>
      <c r="AX613" s="382"/>
      <c r="AY613" s="382"/>
      <c r="AZ613" s="382"/>
      <c r="BA613" s="382"/>
    </row>
    <row r="614" spans="1:53" ht="24.75" hidden="1">
      <c r="A614" s="255"/>
      <c r="B614" s="73" t="str">
        <f t="shared" si="405"/>
        <v>147500051005191</v>
      </c>
      <c r="C614" s="37">
        <v>2023</v>
      </c>
      <c r="D614" s="37">
        <v>20</v>
      </c>
      <c r="E614" s="37">
        <v>1</v>
      </c>
      <c r="F614" s="37">
        <v>4</v>
      </c>
      <c r="G614" s="37">
        <v>7</v>
      </c>
      <c r="H614" s="37">
        <v>5000</v>
      </c>
      <c r="I614" s="37">
        <v>5100</v>
      </c>
      <c r="J614" s="37">
        <v>519</v>
      </c>
      <c r="K614" s="407">
        <v>1</v>
      </c>
      <c r="L614" s="407"/>
      <c r="M614" s="387" t="s">
        <v>502</v>
      </c>
      <c r="N614" s="388">
        <f>IFERROR(VLOOKUP($B614,[5]OAX!$B$51:$S$1085,13,0),0)</f>
        <v>0</v>
      </c>
      <c r="O614" s="388">
        <f>IFERROR(VLOOKUP($B614,[5]OAX!$B$51:$S$1085,14,0),0)</f>
        <v>0</v>
      </c>
      <c r="P614" s="388">
        <f t="shared" si="394"/>
        <v>0</v>
      </c>
      <c r="Q614" s="389" t="s">
        <v>59</v>
      </c>
      <c r="R614" s="390">
        <f>IFERROR(VLOOKUP($B614,[5]OAX!$B$51:$S$1085,17,0),0)</f>
        <v>0</v>
      </c>
      <c r="S614" s="390">
        <f>IFERROR(VLOOKUP($B614,[5]OAX!$B$51:$S$1085,18,0),0)</f>
        <v>0</v>
      </c>
      <c r="T614" s="388">
        <v>0</v>
      </c>
      <c r="U614" s="388">
        <v>0</v>
      </c>
      <c r="V614" s="388">
        <v>0</v>
      </c>
      <c r="W614" s="388">
        <v>0</v>
      </c>
      <c r="X614" s="388">
        <v>0</v>
      </c>
      <c r="Y614" s="388">
        <v>0</v>
      </c>
      <c r="Z614" s="388">
        <v>0</v>
      </c>
      <c r="AA614" s="388">
        <v>0</v>
      </c>
      <c r="AB614" s="388">
        <f>N614+T614-X614</f>
        <v>0</v>
      </c>
      <c r="AC614" s="388">
        <f>O614+U614-Y614</f>
        <v>0</v>
      </c>
      <c r="AD614" s="388">
        <f t="shared" si="384"/>
        <v>0</v>
      </c>
      <c r="AE614" s="388">
        <v>0</v>
      </c>
      <c r="AF614" s="388">
        <v>0</v>
      </c>
      <c r="AG614" s="388">
        <f t="shared" si="385"/>
        <v>0</v>
      </c>
      <c r="AH614" s="388">
        <v>0</v>
      </c>
      <c r="AI614" s="388">
        <v>0</v>
      </c>
      <c r="AJ614" s="388">
        <f t="shared" si="386"/>
        <v>0</v>
      </c>
      <c r="AK614" s="388">
        <v>0</v>
      </c>
      <c r="AL614" s="388">
        <v>0</v>
      </c>
      <c r="AM614" s="388">
        <f t="shared" si="387"/>
        <v>0</v>
      </c>
      <c r="AN614" s="388">
        <v>0</v>
      </c>
      <c r="AO614" s="388">
        <v>0</v>
      </c>
      <c r="AP614" s="388">
        <f t="shared" si="388"/>
        <v>0</v>
      </c>
      <c r="AQ614" s="388">
        <f>AB614-AE614--AH614-AK614-AN614</f>
        <v>0</v>
      </c>
      <c r="AR614" s="388">
        <f>AC614-AF614--AI614-AL614-AO614</f>
        <v>0</v>
      </c>
      <c r="AS614" s="388">
        <f t="shared" si="389"/>
        <v>0</v>
      </c>
      <c r="AT614" s="388">
        <f>R614+V614-Z614</f>
        <v>0</v>
      </c>
      <c r="AU614" s="388">
        <f>S614+W614-AA614</f>
        <v>0</v>
      </c>
      <c r="AV614" s="388">
        <v>0</v>
      </c>
      <c r="AW614" s="388">
        <v>0</v>
      </c>
      <c r="AX614" s="388">
        <v>0</v>
      </c>
      <c r="AY614" s="388">
        <v>0</v>
      </c>
      <c r="AZ614" s="388">
        <f t="shared" si="390"/>
        <v>0</v>
      </c>
      <c r="BA614" s="388">
        <f t="shared" si="390"/>
        <v>0</v>
      </c>
    </row>
    <row r="615" spans="1:53" ht="24.75">
      <c r="A615" s="255"/>
      <c r="B615" s="73" t="str">
        <f t="shared" si="405"/>
        <v>14750005200</v>
      </c>
      <c r="C615" s="401">
        <v>2023</v>
      </c>
      <c r="D615" s="401">
        <v>20</v>
      </c>
      <c r="E615" s="401">
        <v>1</v>
      </c>
      <c r="F615" s="401">
        <v>4</v>
      </c>
      <c r="G615" s="401">
        <v>7</v>
      </c>
      <c r="H615" s="401">
        <v>5000</v>
      </c>
      <c r="I615" s="401">
        <v>5200</v>
      </c>
      <c r="J615" s="401"/>
      <c r="K615" s="452" t="s">
        <v>45</v>
      </c>
      <c r="L615" s="452"/>
      <c r="M615" s="375" t="s">
        <v>133</v>
      </c>
      <c r="N615" s="376">
        <f>+N616+N618+N620</f>
        <v>367000</v>
      </c>
      <c r="O615" s="376">
        <f>+O616+O618+O620</f>
        <v>0</v>
      </c>
      <c r="P615" s="376">
        <f t="shared" si="394"/>
        <v>367000</v>
      </c>
      <c r="Q615" s="377"/>
      <c r="R615" s="378"/>
      <c r="S615" s="378"/>
      <c r="T615" s="376">
        <f>+T616+T618+T620</f>
        <v>0</v>
      </c>
      <c r="U615" s="376">
        <f t="shared" ref="U615:AC615" si="418">+U616+U618+U620</f>
        <v>0</v>
      </c>
      <c r="V615" s="376">
        <f t="shared" si="418"/>
        <v>0</v>
      </c>
      <c r="W615" s="376">
        <f t="shared" si="418"/>
        <v>0</v>
      </c>
      <c r="X615" s="376">
        <f t="shared" si="418"/>
        <v>0</v>
      </c>
      <c r="Y615" s="376">
        <f t="shared" si="418"/>
        <v>0</v>
      </c>
      <c r="Z615" s="376">
        <f t="shared" si="418"/>
        <v>0</v>
      </c>
      <c r="AA615" s="376">
        <f t="shared" si="418"/>
        <v>0</v>
      </c>
      <c r="AB615" s="376">
        <f t="shared" si="418"/>
        <v>367000</v>
      </c>
      <c r="AC615" s="376">
        <f t="shared" si="418"/>
        <v>0</v>
      </c>
      <c r="AD615" s="376">
        <f t="shared" si="384"/>
        <v>367000</v>
      </c>
      <c r="AE615" s="376">
        <f>+AE616+AE618+AE620</f>
        <v>0</v>
      </c>
      <c r="AF615" s="376">
        <f>+AF616+AF618+AF620</f>
        <v>0</v>
      </c>
      <c r="AG615" s="376">
        <f t="shared" si="385"/>
        <v>0</v>
      </c>
      <c r="AH615" s="376">
        <f>+AH616+AH618+AH620</f>
        <v>367000</v>
      </c>
      <c r="AI615" s="376">
        <f>+AI616+AI618+AI620</f>
        <v>0</v>
      </c>
      <c r="AJ615" s="376">
        <f t="shared" si="386"/>
        <v>367000</v>
      </c>
      <c r="AK615" s="376">
        <f>+AK616+AK618+AK620</f>
        <v>0</v>
      </c>
      <c r="AL615" s="376">
        <f>+AL616+AL618+AL620</f>
        <v>0</v>
      </c>
      <c r="AM615" s="376">
        <f t="shared" si="387"/>
        <v>0</v>
      </c>
      <c r="AN615" s="376">
        <f>+AN616+AN618+AN620</f>
        <v>0</v>
      </c>
      <c r="AO615" s="376">
        <f>+AO616+AO618+AO620</f>
        <v>0</v>
      </c>
      <c r="AP615" s="376">
        <f t="shared" si="388"/>
        <v>0</v>
      </c>
      <c r="AQ615" s="376">
        <f>+AQ616+AQ618+AQ620</f>
        <v>0</v>
      </c>
      <c r="AR615" s="376">
        <f>+AR616+AR618+AR620</f>
        <v>0</v>
      </c>
      <c r="AS615" s="376">
        <f t="shared" si="389"/>
        <v>0</v>
      </c>
      <c r="AT615" s="376"/>
      <c r="AU615" s="376"/>
      <c r="AV615" s="376"/>
      <c r="AW615" s="376"/>
      <c r="AX615" s="376"/>
      <c r="AY615" s="376"/>
      <c r="AZ615" s="376"/>
      <c r="BA615" s="376"/>
    </row>
    <row r="616" spans="1:53" ht="24.75" hidden="1">
      <c r="A616" s="255"/>
      <c r="B616" s="73" t="str">
        <f t="shared" si="405"/>
        <v>14750005200521</v>
      </c>
      <c r="C616" s="404">
        <v>2023</v>
      </c>
      <c r="D616" s="404">
        <v>20</v>
      </c>
      <c r="E616" s="404">
        <v>1</v>
      </c>
      <c r="F616" s="404">
        <v>4</v>
      </c>
      <c r="G616" s="404">
        <v>7</v>
      </c>
      <c r="H616" s="404">
        <v>5000</v>
      </c>
      <c r="I616" s="404">
        <v>5200</v>
      </c>
      <c r="J616" s="404">
        <v>521</v>
      </c>
      <c r="K616" s="453"/>
      <c r="L616" s="453"/>
      <c r="M616" s="381" t="s">
        <v>195</v>
      </c>
      <c r="N616" s="382">
        <f>+N617</f>
        <v>0</v>
      </c>
      <c r="O616" s="382">
        <f>+O617</f>
        <v>0</v>
      </c>
      <c r="P616" s="382">
        <f t="shared" si="394"/>
        <v>0</v>
      </c>
      <c r="Q616" s="383"/>
      <c r="R616" s="384"/>
      <c r="S616" s="384"/>
      <c r="T616" s="382">
        <f>+T617</f>
        <v>0</v>
      </c>
      <c r="U616" s="382">
        <f t="shared" ref="U616:AC616" si="419">+U617</f>
        <v>0</v>
      </c>
      <c r="V616" s="382">
        <f t="shared" si="419"/>
        <v>0</v>
      </c>
      <c r="W616" s="382">
        <f t="shared" si="419"/>
        <v>0</v>
      </c>
      <c r="X616" s="382">
        <f t="shared" si="419"/>
        <v>0</v>
      </c>
      <c r="Y616" s="382">
        <f t="shared" si="419"/>
        <v>0</v>
      </c>
      <c r="Z616" s="382">
        <f t="shared" si="419"/>
        <v>0</v>
      </c>
      <c r="AA616" s="382">
        <f t="shared" si="419"/>
        <v>0</v>
      </c>
      <c r="AB616" s="382">
        <f t="shared" si="419"/>
        <v>0</v>
      </c>
      <c r="AC616" s="382">
        <f t="shared" si="419"/>
        <v>0</v>
      </c>
      <c r="AD616" s="382">
        <f t="shared" si="384"/>
        <v>0</v>
      </c>
      <c r="AE616" s="382">
        <f>+AE617</f>
        <v>0</v>
      </c>
      <c r="AF616" s="382">
        <f>+AF617</f>
        <v>0</v>
      </c>
      <c r="AG616" s="382">
        <f t="shared" si="385"/>
        <v>0</v>
      </c>
      <c r="AH616" s="382">
        <f>+AH617</f>
        <v>0</v>
      </c>
      <c r="AI616" s="382">
        <f>+AI617</f>
        <v>0</v>
      </c>
      <c r="AJ616" s="382">
        <f t="shared" si="386"/>
        <v>0</v>
      </c>
      <c r="AK616" s="382">
        <f>+AK617</f>
        <v>0</v>
      </c>
      <c r="AL616" s="382">
        <f>+AL617</f>
        <v>0</v>
      </c>
      <c r="AM616" s="382">
        <f t="shared" si="387"/>
        <v>0</v>
      </c>
      <c r="AN616" s="382">
        <f>+AN617</f>
        <v>0</v>
      </c>
      <c r="AO616" s="382">
        <f>+AO617</f>
        <v>0</v>
      </c>
      <c r="AP616" s="382">
        <f t="shared" si="388"/>
        <v>0</v>
      </c>
      <c r="AQ616" s="382">
        <f>+AQ617</f>
        <v>0</v>
      </c>
      <c r="AR616" s="382">
        <f>+AR617</f>
        <v>0</v>
      </c>
      <c r="AS616" s="382">
        <f t="shared" si="389"/>
        <v>0</v>
      </c>
      <c r="AT616" s="382"/>
      <c r="AU616" s="382"/>
      <c r="AV616" s="382"/>
      <c r="AW616" s="382"/>
      <c r="AX616" s="382"/>
      <c r="AY616" s="382"/>
      <c r="AZ616" s="382"/>
      <c r="BA616" s="382"/>
    </row>
    <row r="617" spans="1:53" ht="24.75" hidden="1">
      <c r="A617" s="255"/>
      <c r="B617" s="73" t="str">
        <f t="shared" si="405"/>
        <v>147500052005211</v>
      </c>
      <c r="C617" s="37">
        <v>2023</v>
      </c>
      <c r="D617" s="37">
        <v>20</v>
      </c>
      <c r="E617" s="37">
        <v>1</v>
      </c>
      <c r="F617" s="37">
        <v>4</v>
      </c>
      <c r="G617" s="37">
        <v>7</v>
      </c>
      <c r="H617" s="37">
        <v>5000</v>
      </c>
      <c r="I617" s="37">
        <v>5200</v>
      </c>
      <c r="J617" s="37">
        <v>521</v>
      </c>
      <c r="K617" s="407">
        <v>1</v>
      </c>
      <c r="L617" s="407"/>
      <c r="M617" s="387" t="s">
        <v>503</v>
      </c>
      <c r="N617" s="388">
        <f>IFERROR(VLOOKUP($B617,[5]OAX!$B$51:$S$1085,13,0),0)</f>
        <v>0</v>
      </c>
      <c r="O617" s="388">
        <f>IFERROR(VLOOKUP($B617,[5]OAX!$B$51:$S$1085,14,0),0)</f>
        <v>0</v>
      </c>
      <c r="P617" s="388">
        <f t="shared" si="394"/>
        <v>0</v>
      </c>
      <c r="Q617" s="389" t="s">
        <v>59</v>
      </c>
      <c r="R617" s="390">
        <f>IFERROR(VLOOKUP($B617,[5]OAX!$B$51:$S$1085,17,0),0)</f>
        <v>0</v>
      </c>
      <c r="S617" s="390">
        <f>IFERROR(VLOOKUP($B617,[5]OAX!$B$51:$S$1085,18,0),0)</f>
        <v>0</v>
      </c>
      <c r="T617" s="388">
        <v>0</v>
      </c>
      <c r="U617" s="388">
        <v>0</v>
      </c>
      <c r="V617" s="388">
        <v>0</v>
      </c>
      <c r="W617" s="388">
        <v>0</v>
      </c>
      <c r="X617" s="388">
        <v>0</v>
      </c>
      <c r="Y617" s="388">
        <v>0</v>
      </c>
      <c r="Z617" s="388">
        <v>0</v>
      </c>
      <c r="AA617" s="388">
        <v>0</v>
      </c>
      <c r="AB617" s="388">
        <f>N617+T617-X617</f>
        <v>0</v>
      </c>
      <c r="AC617" s="388">
        <f>O617+U617-Y617</f>
        <v>0</v>
      </c>
      <c r="AD617" s="388">
        <f t="shared" si="384"/>
        <v>0</v>
      </c>
      <c r="AE617" s="388">
        <v>0</v>
      </c>
      <c r="AF617" s="388">
        <v>0</v>
      </c>
      <c r="AG617" s="388">
        <f t="shared" si="385"/>
        <v>0</v>
      </c>
      <c r="AH617" s="388">
        <v>0</v>
      </c>
      <c r="AI617" s="388">
        <v>0</v>
      </c>
      <c r="AJ617" s="388">
        <f t="shared" si="386"/>
        <v>0</v>
      </c>
      <c r="AK617" s="388">
        <v>0</v>
      </c>
      <c r="AL617" s="388">
        <v>0</v>
      </c>
      <c r="AM617" s="388">
        <f t="shared" si="387"/>
        <v>0</v>
      </c>
      <c r="AN617" s="388">
        <v>0</v>
      </c>
      <c r="AO617" s="388">
        <v>0</v>
      </c>
      <c r="AP617" s="388">
        <f t="shared" si="388"/>
        <v>0</v>
      </c>
      <c r="AQ617" s="388">
        <f>AB617-AE617--AH617-AK617-AN617</f>
        <v>0</v>
      </c>
      <c r="AR617" s="388">
        <f>AC617-AF617--AI617-AL617-AO617</f>
        <v>0</v>
      </c>
      <c r="AS617" s="388">
        <f t="shared" si="389"/>
        <v>0</v>
      </c>
      <c r="AT617" s="388">
        <f>R617+V617-Z617</f>
        <v>0</v>
      </c>
      <c r="AU617" s="388">
        <f>S617+W617-AA617</f>
        <v>0</v>
      </c>
      <c r="AV617" s="388">
        <v>0</v>
      </c>
      <c r="AW617" s="388">
        <v>0</v>
      </c>
      <c r="AX617" s="388">
        <v>0</v>
      </c>
      <c r="AY617" s="388">
        <v>0</v>
      </c>
      <c r="AZ617" s="388">
        <f t="shared" si="390"/>
        <v>0</v>
      </c>
      <c r="BA617" s="388">
        <f t="shared" si="390"/>
        <v>0</v>
      </c>
    </row>
    <row r="618" spans="1:53" ht="24.75" hidden="1">
      <c r="A618" s="255"/>
      <c r="B618" s="73" t="str">
        <f t="shared" si="405"/>
        <v>14750005200523</v>
      </c>
      <c r="C618" s="404">
        <v>2023</v>
      </c>
      <c r="D618" s="404">
        <v>20</v>
      </c>
      <c r="E618" s="404">
        <v>1</v>
      </c>
      <c r="F618" s="404">
        <v>4</v>
      </c>
      <c r="G618" s="404">
        <v>7</v>
      </c>
      <c r="H618" s="404">
        <v>5000</v>
      </c>
      <c r="I618" s="404">
        <v>5200</v>
      </c>
      <c r="J618" s="404">
        <v>523</v>
      </c>
      <c r="K618" s="453"/>
      <c r="L618" s="453"/>
      <c r="M618" s="381" t="s">
        <v>134</v>
      </c>
      <c r="N618" s="382">
        <f>+N619</f>
        <v>0</v>
      </c>
      <c r="O618" s="382">
        <f>+O619</f>
        <v>0</v>
      </c>
      <c r="P618" s="382">
        <f t="shared" si="394"/>
        <v>0</v>
      </c>
      <c r="Q618" s="383"/>
      <c r="R618" s="384"/>
      <c r="S618" s="384"/>
      <c r="T618" s="382">
        <f>+T619</f>
        <v>0</v>
      </c>
      <c r="U618" s="382">
        <f t="shared" ref="U618:AC618" si="420">+U619</f>
        <v>0</v>
      </c>
      <c r="V618" s="382">
        <f t="shared" si="420"/>
        <v>0</v>
      </c>
      <c r="W618" s="382">
        <f t="shared" si="420"/>
        <v>0</v>
      </c>
      <c r="X618" s="382">
        <f t="shared" si="420"/>
        <v>0</v>
      </c>
      <c r="Y618" s="382">
        <f t="shared" si="420"/>
        <v>0</v>
      </c>
      <c r="Z618" s="382">
        <f t="shared" si="420"/>
        <v>0</v>
      </c>
      <c r="AA618" s="382">
        <f t="shared" si="420"/>
        <v>0</v>
      </c>
      <c r="AB618" s="382">
        <f t="shared" si="420"/>
        <v>0</v>
      </c>
      <c r="AC618" s="382">
        <f t="shared" si="420"/>
        <v>0</v>
      </c>
      <c r="AD618" s="382">
        <f t="shared" si="384"/>
        <v>0</v>
      </c>
      <c r="AE618" s="382">
        <f>+AE619</f>
        <v>0</v>
      </c>
      <c r="AF618" s="382">
        <f>+AF619</f>
        <v>0</v>
      </c>
      <c r="AG618" s="382">
        <f t="shared" si="385"/>
        <v>0</v>
      </c>
      <c r="AH618" s="382">
        <f>+AH619</f>
        <v>0</v>
      </c>
      <c r="AI618" s="382">
        <f>+AI619</f>
        <v>0</v>
      </c>
      <c r="AJ618" s="382">
        <f t="shared" si="386"/>
        <v>0</v>
      </c>
      <c r="AK618" s="382">
        <f>+AK619</f>
        <v>0</v>
      </c>
      <c r="AL618" s="382">
        <f>+AL619</f>
        <v>0</v>
      </c>
      <c r="AM618" s="382">
        <f t="shared" si="387"/>
        <v>0</v>
      </c>
      <c r="AN618" s="382">
        <f>+AN619</f>
        <v>0</v>
      </c>
      <c r="AO618" s="382">
        <f>+AO619</f>
        <v>0</v>
      </c>
      <c r="AP618" s="382">
        <f t="shared" si="388"/>
        <v>0</v>
      </c>
      <c r="AQ618" s="382">
        <f>+AQ619</f>
        <v>0</v>
      </c>
      <c r="AR618" s="382">
        <f>+AR619</f>
        <v>0</v>
      </c>
      <c r="AS618" s="382">
        <f t="shared" si="389"/>
        <v>0</v>
      </c>
      <c r="AT618" s="382"/>
      <c r="AU618" s="382"/>
      <c r="AV618" s="382"/>
      <c r="AW618" s="382"/>
      <c r="AX618" s="382"/>
      <c r="AY618" s="382"/>
      <c r="AZ618" s="382"/>
      <c r="BA618" s="382"/>
    </row>
    <row r="619" spans="1:53" ht="24.75" hidden="1">
      <c r="A619" s="255"/>
      <c r="B619" s="73" t="str">
        <f t="shared" si="405"/>
        <v>147500052005231</v>
      </c>
      <c r="C619" s="37">
        <v>2023</v>
      </c>
      <c r="D619" s="37">
        <v>20</v>
      </c>
      <c r="E619" s="37">
        <v>1</v>
      </c>
      <c r="F619" s="37">
        <v>4</v>
      </c>
      <c r="G619" s="37">
        <v>7</v>
      </c>
      <c r="H619" s="37">
        <v>5000</v>
      </c>
      <c r="I619" s="37">
        <v>5200</v>
      </c>
      <c r="J619" s="37">
        <v>523</v>
      </c>
      <c r="K619" s="407">
        <v>1</v>
      </c>
      <c r="L619" s="407"/>
      <c r="M619" s="387" t="s">
        <v>138</v>
      </c>
      <c r="N619" s="388">
        <f>IFERROR(VLOOKUP($B619,[5]OAX!$B$51:$S$1085,13,0),0)</f>
        <v>0</v>
      </c>
      <c r="O619" s="388">
        <f>IFERROR(VLOOKUP($B619,[5]OAX!$B$51:$S$1085,14,0),0)</f>
        <v>0</v>
      </c>
      <c r="P619" s="388">
        <f t="shared" si="394"/>
        <v>0</v>
      </c>
      <c r="Q619" s="389" t="s">
        <v>59</v>
      </c>
      <c r="R619" s="390">
        <f>IFERROR(VLOOKUP($B619,[5]OAX!$B$51:$S$1085,17,0),0)</f>
        <v>0</v>
      </c>
      <c r="S619" s="390">
        <f>IFERROR(VLOOKUP($B619,[5]OAX!$B$51:$S$1085,18,0),0)</f>
        <v>0</v>
      </c>
      <c r="T619" s="388">
        <v>0</v>
      </c>
      <c r="U619" s="388">
        <v>0</v>
      </c>
      <c r="V619" s="388">
        <v>0</v>
      </c>
      <c r="W619" s="388">
        <v>0</v>
      </c>
      <c r="X619" s="388">
        <v>0</v>
      </c>
      <c r="Y619" s="388">
        <v>0</v>
      </c>
      <c r="Z619" s="388">
        <v>0</v>
      </c>
      <c r="AA619" s="388">
        <v>0</v>
      </c>
      <c r="AB619" s="388">
        <f>N619+T619-X619</f>
        <v>0</v>
      </c>
      <c r="AC619" s="388">
        <f>O619+U619-Y619</f>
        <v>0</v>
      </c>
      <c r="AD619" s="388">
        <f t="shared" si="384"/>
        <v>0</v>
      </c>
      <c r="AE619" s="388">
        <v>0</v>
      </c>
      <c r="AF619" s="388">
        <v>0</v>
      </c>
      <c r="AG619" s="388">
        <f t="shared" si="385"/>
        <v>0</v>
      </c>
      <c r="AH619" s="388">
        <v>0</v>
      </c>
      <c r="AI619" s="388">
        <v>0</v>
      </c>
      <c r="AJ619" s="388">
        <f t="shared" si="386"/>
        <v>0</v>
      </c>
      <c r="AK619" s="388">
        <v>0</v>
      </c>
      <c r="AL619" s="388">
        <v>0</v>
      </c>
      <c r="AM619" s="388">
        <f t="shared" si="387"/>
        <v>0</v>
      </c>
      <c r="AN619" s="388">
        <v>0</v>
      </c>
      <c r="AO619" s="388">
        <v>0</v>
      </c>
      <c r="AP619" s="388">
        <f t="shared" si="388"/>
        <v>0</v>
      </c>
      <c r="AQ619" s="388">
        <f>AB619-AE619--AH619-AK619-AN619</f>
        <v>0</v>
      </c>
      <c r="AR619" s="388">
        <f>AC619-AF619--AI619-AL619-AO619</f>
        <v>0</v>
      </c>
      <c r="AS619" s="388">
        <f t="shared" si="389"/>
        <v>0</v>
      </c>
      <c r="AT619" s="388">
        <f>R619+V619-Z619</f>
        <v>0</v>
      </c>
      <c r="AU619" s="388">
        <f>S619+W619-AA619</f>
        <v>0</v>
      </c>
      <c r="AV619" s="388">
        <v>0</v>
      </c>
      <c r="AW619" s="388">
        <v>0</v>
      </c>
      <c r="AX619" s="388">
        <v>0</v>
      </c>
      <c r="AY619" s="388">
        <v>0</v>
      </c>
      <c r="AZ619" s="388">
        <f t="shared" si="390"/>
        <v>0</v>
      </c>
      <c r="BA619" s="388">
        <f t="shared" si="390"/>
        <v>0</v>
      </c>
    </row>
    <row r="620" spans="1:53" ht="24.75">
      <c r="A620" s="255"/>
      <c r="B620" s="73" t="str">
        <f t="shared" si="405"/>
        <v>14750005200529</v>
      </c>
      <c r="C620" s="404">
        <v>2023</v>
      </c>
      <c r="D620" s="404">
        <v>20</v>
      </c>
      <c r="E620" s="404">
        <v>1</v>
      </c>
      <c r="F620" s="404">
        <v>4</v>
      </c>
      <c r="G620" s="404">
        <v>7</v>
      </c>
      <c r="H620" s="404">
        <v>5000</v>
      </c>
      <c r="I620" s="404">
        <v>5200</v>
      </c>
      <c r="J620" s="404">
        <v>529</v>
      </c>
      <c r="K620" s="453"/>
      <c r="L620" s="453"/>
      <c r="M620" s="381" t="s">
        <v>504</v>
      </c>
      <c r="N620" s="382">
        <f>+N621</f>
        <v>367000</v>
      </c>
      <c r="O620" s="382">
        <f>+O621</f>
        <v>0</v>
      </c>
      <c r="P620" s="382">
        <f t="shared" si="394"/>
        <v>367000</v>
      </c>
      <c r="Q620" s="383"/>
      <c r="R620" s="384"/>
      <c r="S620" s="384"/>
      <c r="T620" s="382">
        <f t="shared" ref="T620:AC620" si="421">+T621</f>
        <v>0</v>
      </c>
      <c r="U620" s="382">
        <f t="shared" si="421"/>
        <v>0</v>
      </c>
      <c r="V620" s="382">
        <f t="shared" si="421"/>
        <v>0</v>
      </c>
      <c r="W620" s="382">
        <f t="shared" si="421"/>
        <v>0</v>
      </c>
      <c r="X620" s="382">
        <f t="shared" si="421"/>
        <v>0</v>
      </c>
      <c r="Y620" s="382">
        <f t="shared" si="421"/>
        <v>0</v>
      </c>
      <c r="Z620" s="382">
        <f t="shared" si="421"/>
        <v>0</v>
      </c>
      <c r="AA620" s="382">
        <f t="shared" si="421"/>
        <v>0</v>
      </c>
      <c r="AB620" s="382">
        <f t="shared" si="421"/>
        <v>367000</v>
      </c>
      <c r="AC620" s="382">
        <f t="shared" si="421"/>
        <v>0</v>
      </c>
      <c r="AD620" s="382">
        <f t="shared" si="384"/>
        <v>367000</v>
      </c>
      <c r="AE620" s="382">
        <f>+AE621</f>
        <v>0</v>
      </c>
      <c r="AF620" s="382">
        <f>+AF621</f>
        <v>0</v>
      </c>
      <c r="AG620" s="382">
        <f t="shared" si="385"/>
        <v>0</v>
      </c>
      <c r="AH620" s="382">
        <f>+AH621</f>
        <v>367000</v>
      </c>
      <c r="AI620" s="382">
        <f>+AI621</f>
        <v>0</v>
      </c>
      <c r="AJ620" s="382">
        <f t="shared" si="386"/>
        <v>367000</v>
      </c>
      <c r="AK620" s="382">
        <f>+AK621</f>
        <v>0</v>
      </c>
      <c r="AL620" s="382">
        <f>+AL621</f>
        <v>0</v>
      </c>
      <c r="AM620" s="382">
        <f t="shared" si="387"/>
        <v>0</v>
      </c>
      <c r="AN620" s="382">
        <f>+AN621</f>
        <v>0</v>
      </c>
      <c r="AO620" s="382">
        <f>+AO621</f>
        <v>0</v>
      </c>
      <c r="AP620" s="382">
        <f t="shared" si="388"/>
        <v>0</v>
      </c>
      <c r="AQ620" s="382">
        <f>+AQ621</f>
        <v>0</v>
      </c>
      <c r="AR620" s="382">
        <f>+AR621</f>
        <v>0</v>
      </c>
      <c r="AS620" s="382">
        <f t="shared" si="389"/>
        <v>0</v>
      </c>
      <c r="AT620" s="382"/>
      <c r="AU620" s="382"/>
      <c r="AV620" s="382"/>
      <c r="AW620" s="382"/>
      <c r="AX620" s="382"/>
      <c r="AY620" s="382"/>
      <c r="AZ620" s="382"/>
      <c r="BA620" s="382"/>
    </row>
    <row r="621" spans="1:53" ht="24.75">
      <c r="A621" s="255"/>
      <c r="B621" s="73" t="str">
        <f t="shared" si="405"/>
        <v>147500052005291</v>
      </c>
      <c r="C621" s="37">
        <v>2023</v>
      </c>
      <c r="D621" s="37">
        <v>20</v>
      </c>
      <c r="E621" s="37">
        <v>1</v>
      </c>
      <c r="F621" s="37">
        <v>4</v>
      </c>
      <c r="G621" s="37">
        <v>7</v>
      </c>
      <c r="H621" s="37">
        <v>5000</v>
      </c>
      <c r="I621" s="37">
        <v>5200</v>
      </c>
      <c r="J621" s="37">
        <v>529</v>
      </c>
      <c r="K621" s="407">
        <v>1</v>
      </c>
      <c r="L621" s="407"/>
      <c r="M621" s="387" t="s">
        <v>504</v>
      </c>
      <c r="N621" s="388">
        <f>SUM(N622:N631)</f>
        <v>367000</v>
      </c>
      <c r="O621" s="388">
        <f>SUM(O622:O631)</f>
        <v>0</v>
      </c>
      <c r="P621" s="388">
        <f t="shared" si="394"/>
        <v>367000</v>
      </c>
      <c r="Q621" s="389"/>
      <c r="R621" s="454"/>
      <c r="S621" s="454"/>
      <c r="T621" s="388">
        <f t="shared" ref="T621:AC621" si="422">SUM(T622:T631)</f>
        <v>0</v>
      </c>
      <c r="U621" s="388">
        <f t="shared" si="422"/>
        <v>0</v>
      </c>
      <c r="V621" s="388">
        <f t="shared" si="422"/>
        <v>0</v>
      </c>
      <c r="W621" s="388">
        <f t="shared" si="422"/>
        <v>0</v>
      </c>
      <c r="X621" s="388">
        <f t="shared" si="422"/>
        <v>0</v>
      </c>
      <c r="Y621" s="388">
        <f t="shared" si="422"/>
        <v>0</v>
      </c>
      <c r="Z621" s="388">
        <f t="shared" si="422"/>
        <v>0</v>
      </c>
      <c r="AA621" s="388">
        <f t="shared" si="422"/>
        <v>0</v>
      </c>
      <c r="AB621" s="388">
        <f t="shared" si="422"/>
        <v>367000</v>
      </c>
      <c r="AC621" s="388">
        <f t="shared" si="422"/>
        <v>0</v>
      </c>
      <c r="AD621" s="388">
        <f t="shared" si="384"/>
        <v>367000</v>
      </c>
      <c r="AE621" s="388">
        <f>SUM(AE622:AE631)</f>
        <v>0</v>
      </c>
      <c r="AF621" s="388">
        <f>SUM(AF622:AF631)</f>
        <v>0</v>
      </c>
      <c r="AG621" s="388">
        <f t="shared" si="385"/>
        <v>0</v>
      </c>
      <c r="AH621" s="388">
        <f>SUM(AH622:AH631)</f>
        <v>367000</v>
      </c>
      <c r="AI621" s="388">
        <f>SUM(AI622:AI631)</f>
        <v>0</v>
      </c>
      <c r="AJ621" s="388">
        <f t="shared" si="386"/>
        <v>367000</v>
      </c>
      <c r="AK621" s="388">
        <f>SUM(AK622:AK631)</f>
        <v>0</v>
      </c>
      <c r="AL621" s="388">
        <f>SUM(AL622:AL631)</f>
        <v>0</v>
      </c>
      <c r="AM621" s="388">
        <f t="shared" si="387"/>
        <v>0</v>
      </c>
      <c r="AN621" s="388">
        <f>SUM(AN622:AN631)</f>
        <v>0</v>
      </c>
      <c r="AO621" s="388">
        <f>SUM(AO622:AO631)</f>
        <v>0</v>
      </c>
      <c r="AP621" s="388">
        <f t="shared" si="388"/>
        <v>0</v>
      </c>
      <c r="AQ621" s="388">
        <f>SUM(AQ622:AQ631)</f>
        <v>0</v>
      </c>
      <c r="AR621" s="388">
        <f t="shared" ref="AR621:AR631" si="423">AC621-AF621--AI621-AL621-AO621</f>
        <v>0</v>
      </c>
      <c r="AS621" s="388">
        <f t="shared" si="389"/>
        <v>0</v>
      </c>
      <c r="AT621" s="388">
        <f t="shared" ref="AT621:AU631" si="424">R621+V621-Z621</f>
        <v>0</v>
      </c>
      <c r="AU621" s="388">
        <f t="shared" si="424"/>
        <v>0</v>
      </c>
      <c r="AV621" s="388">
        <v>0</v>
      </c>
      <c r="AW621" s="388">
        <v>0</v>
      </c>
      <c r="AX621" s="388">
        <v>0</v>
      </c>
      <c r="AY621" s="388">
        <v>0</v>
      </c>
      <c r="AZ621" s="388">
        <f t="shared" si="390"/>
        <v>0</v>
      </c>
      <c r="BA621" s="388">
        <f t="shared" si="390"/>
        <v>0</v>
      </c>
    </row>
    <row r="622" spans="1:53" ht="24.75">
      <c r="A622" s="255"/>
      <c r="B622" s="73" t="str">
        <f t="shared" si="405"/>
        <v>147500052005291001</v>
      </c>
      <c r="C622" s="37">
        <v>2023</v>
      </c>
      <c r="D622" s="37">
        <v>20</v>
      </c>
      <c r="E622" s="37">
        <v>1</v>
      </c>
      <c r="F622" s="37">
        <v>4</v>
      </c>
      <c r="G622" s="37">
        <v>7</v>
      </c>
      <c r="H622" s="37">
        <v>5000</v>
      </c>
      <c r="I622" s="37">
        <v>5200</v>
      </c>
      <c r="J622" s="37">
        <v>529</v>
      </c>
      <c r="K622" s="455">
        <v>1001</v>
      </c>
      <c r="L622" s="455"/>
      <c r="M622" s="387" t="s">
        <v>505</v>
      </c>
      <c r="N622" s="388">
        <f>IFERROR(VLOOKUP($B622,[5]OAX!$B$51:$S$1085,13,0),0)</f>
        <v>300000</v>
      </c>
      <c r="O622" s="388">
        <f>IFERROR(VLOOKUP($B622,[5]OAX!$B$51:$S$1085,14,0),0)</f>
        <v>0</v>
      </c>
      <c r="P622" s="388">
        <f t="shared" si="394"/>
        <v>300000</v>
      </c>
      <c r="Q622" s="389" t="s">
        <v>59</v>
      </c>
      <c r="R622" s="390">
        <f>IFERROR(VLOOKUP($B622,[5]OAX!$B$51:$S$1085,17,0),0)</f>
        <v>100</v>
      </c>
      <c r="S622" s="390">
        <f>IFERROR(VLOOKUP($B622,[5]OAX!$B$51:$S$1085,18,0),0)</f>
        <v>0</v>
      </c>
      <c r="T622" s="388">
        <v>0</v>
      </c>
      <c r="U622" s="388">
        <v>0</v>
      </c>
      <c r="V622" s="388">
        <v>0</v>
      </c>
      <c r="W622" s="388">
        <v>0</v>
      </c>
      <c r="X622" s="388">
        <v>0</v>
      </c>
      <c r="Y622" s="388">
        <v>0</v>
      </c>
      <c r="Z622" s="388">
        <v>0</v>
      </c>
      <c r="AA622" s="388">
        <v>0</v>
      </c>
      <c r="AB622" s="388">
        <f t="shared" ref="AB622:AC631" si="425">N622+T622-X622</f>
        <v>300000</v>
      </c>
      <c r="AC622" s="388">
        <f t="shared" si="425"/>
        <v>0</v>
      </c>
      <c r="AD622" s="388">
        <f t="shared" si="384"/>
        <v>300000</v>
      </c>
      <c r="AE622" s="388">
        <v>0</v>
      </c>
      <c r="AF622" s="388">
        <v>0</v>
      </c>
      <c r="AG622" s="388">
        <f t="shared" si="385"/>
        <v>0</v>
      </c>
      <c r="AH622" s="388">
        <v>300000</v>
      </c>
      <c r="AI622" s="388">
        <v>0</v>
      </c>
      <c r="AJ622" s="388">
        <f t="shared" si="386"/>
        <v>300000</v>
      </c>
      <c r="AK622" s="388">
        <v>0</v>
      </c>
      <c r="AL622" s="388">
        <v>0</v>
      </c>
      <c r="AM622" s="388">
        <f t="shared" si="387"/>
        <v>0</v>
      </c>
      <c r="AN622" s="388">
        <v>0</v>
      </c>
      <c r="AO622" s="388">
        <v>0</v>
      </c>
      <c r="AP622" s="388">
        <f t="shared" si="388"/>
        <v>0</v>
      </c>
      <c r="AQ622" s="388">
        <f>AB622-(AE622--AH622-AK622-AN622)</f>
        <v>0</v>
      </c>
      <c r="AR622" s="388">
        <f t="shared" si="423"/>
        <v>0</v>
      </c>
      <c r="AS622" s="388">
        <f t="shared" si="389"/>
        <v>0</v>
      </c>
      <c r="AT622" s="388">
        <f t="shared" si="424"/>
        <v>100</v>
      </c>
      <c r="AU622" s="388">
        <f t="shared" si="424"/>
        <v>0</v>
      </c>
      <c r="AV622" s="388">
        <v>100</v>
      </c>
      <c r="AW622" s="388">
        <v>0</v>
      </c>
      <c r="AX622" s="388">
        <v>0</v>
      </c>
      <c r="AY622" s="388">
        <v>0</v>
      </c>
      <c r="AZ622" s="388">
        <f t="shared" si="390"/>
        <v>0</v>
      </c>
      <c r="BA622" s="388">
        <f t="shared" si="390"/>
        <v>0</v>
      </c>
    </row>
    <row r="623" spans="1:53" ht="24.75">
      <c r="A623" s="255"/>
      <c r="B623" s="73" t="str">
        <f t="shared" si="405"/>
        <v>147500052005291002</v>
      </c>
      <c r="C623" s="37">
        <v>2023</v>
      </c>
      <c r="D623" s="37">
        <v>20</v>
      </c>
      <c r="E623" s="37">
        <v>1</v>
      </c>
      <c r="F623" s="37">
        <v>4</v>
      </c>
      <c r="G623" s="37">
        <v>7</v>
      </c>
      <c r="H623" s="37">
        <v>5000</v>
      </c>
      <c r="I623" s="37">
        <v>5200</v>
      </c>
      <c r="J623" s="37">
        <v>529</v>
      </c>
      <c r="K623" s="455">
        <v>1002</v>
      </c>
      <c r="L623" s="455"/>
      <c r="M623" s="387" t="s">
        <v>506</v>
      </c>
      <c r="N623" s="388">
        <f>IFERROR(VLOOKUP($B623,[5]OAX!$B$51:$S$1085,13,0),0)</f>
        <v>32000</v>
      </c>
      <c r="O623" s="388">
        <f>IFERROR(VLOOKUP($B623,[5]OAX!$B$51:$S$1085,14,0),0)</f>
        <v>0</v>
      </c>
      <c r="P623" s="388">
        <f t="shared" si="394"/>
        <v>32000</v>
      </c>
      <c r="Q623" s="389" t="s">
        <v>59</v>
      </c>
      <c r="R623" s="390">
        <f>IFERROR(VLOOKUP($B623,[5]OAX!$B$51:$S$1085,17,0),0)</f>
        <v>8</v>
      </c>
      <c r="S623" s="390">
        <f>IFERROR(VLOOKUP($B623,[5]OAX!$B$51:$S$1085,18,0),0)</f>
        <v>0</v>
      </c>
      <c r="T623" s="388">
        <v>0</v>
      </c>
      <c r="U623" s="388">
        <v>0</v>
      </c>
      <c r="V623" s="388">
        <v>0</v>
      </c>
      <c r="W623" s="388">
        <v>0</v>
      </c>
      <c r="X623" s="388">
        <v>0</v>
      </c>
      <c r="Y623" s="388">
        <v>0</v>
      </c>
      <c r="Z623" s="388">
        <v>0</v>
      </c>
      <c r="AA623" s="388">
        <v>0</v>
      </c>
      <c r="AB623" s="388">
        <f t="shared" si="425"/>
        <v>32000</v>
      </c>
      <c r="AC623" s="388">
        <f t="shared" si="425"/>
        <v>0</v>
      </c>
      <c r="AD623" s="388">
        <f t="shared" si="384"/>
        <v>32000</v>
      </c>
      <c r="AE623" s="388">
        <v>0</v>
      </c>
      <c r="AF623" s="388">
        <v>0</v>
      </c>
      <c r="AG623" s="388">
        <f t="shared" si="385"/>
        <v>0</v>
      </c>
      <c r="AH623" s="388">
        <v>32000</v>
      </c>
      <c r="AI623" s="388">
        <v>0</v>
      </c>
      <c r="AJ623" s="388">
        <f t="shared" si="386"/>
        <v>32000</v>
      </c>
      <c r="AK623" s="388">
        <v>0</v>
      </c>
      <c r="AL623" s="388">
        <v>0</v>
      </c>
      <c r="AM623" s="388">
        <f t="shared" si="387"/>
        <v>0</v>
      </c>
      <c r="AN623" s="388">
        <v>0</v>
      </c>
      <c r="AO623" s="388">
        <v>0</v>
      </c>
      <c r="AP623" s="388">
        <f t="shared" si="388"/>
        <v>0</v>
      </c>
      <c r="AQ623" s="388">
        <f>AB623-(AE623--AH623-AK623-AN623)</f>
        <v>0</v>
      </c>
      <c r="AR623" s="388">
        <f t="shared" si="423"/>
        <v>0</v>
      </c>
      <c r="AS623" s="388">
        <f t="shared" si="389"/>
        <v>0</v>
      </c>
      <c r="AT623" s="388">
        <f t="shared" si="424"/>
        <v>8</v>
      </c>
      <c r="AU623" s="388">
        <f t="shared" si="424"/>
        <v>0</v>
      </c>
      <c r="AV623" s="388">
        <v>8</v>
      </c>
      <c r="AW623" s="388">
        <v>0</v>
      </c>
      <c r="AX623" s="388">
        <v>0</v>
      </c>
      <c r="AY623" s="388">
        <v>0</v>
      </c>
      <c r="AZ623" s="388">
        <f t="shared" si="390"/>
        <v>0</v>
      </c>
      <c r="BA623" s="388">
        <f t="shared" si="390"/>
        <v>0</v>
      </c>
    </row>
    <row r="624" spans="1:53" ht="24.75" hidden="1">
      <c r="A624" s="255"/>
      <c r="B624" s="73" t="str">
        <f t="shared" si="405"/>
        <v>147500052005291003</v>
      </c>
      <c r="C624" s="37">
        <v>2023</v>
      </c>
      <c r="D624" s="37">
        <v>20</v>
      </c>
      <c r="E624" s="37">
        <v>1</v>
      </c>
      <c r="F624" s="37">
        <v>4</v>
      </c>
      <c r="G624" s="37">
        <v>7</v>
      </c>
      <c r="H624" s="37">
        <v>5000</v>
      </c>
      <c r="I624" s="37">
        <v>5200</v>
      </c>
      <c r="J624" s="37">
        <v>529</v>
      </c>
      <c r="K624" s="455">
        <v>1003</v>
      </c>
      <c r="L624" s="455"/>
      <c r="M624" s="387" t="s">
        <v>507</v>
      </c>
      <c r="N624" s="388">
        <f>IFERROR(VLOOKUP($B624,[5]OAX!$B$51:$S$1085,13,0),0)</f>
        <v>0</v>
      </c>
      <c r="O624" s="388">
        <f>IFERROR(VLOOKUP($B624,[5]OAX!$B$51:$S$1085,14,0),0)</f>
        <v>0</v>
      </c>
      <c r="P624" s="388">
        <f t="shared" si="394"/>
        <v>0</v>
      </c>
      <c r="Q624" s="389" t="s">
        <v>59</v>
      </c>
      <c r="R624" s="390">
        <f>IFERROR(VLOOKUP($B624,[5]OAX!$B$51:$S$1085,17,0),0)</f>
        <v>0</v>
      </c>
      <c r="S624" s="390">
        <f>IFERROR(VLOOKUP($B624,[5]OAX!$B$51:$S$1085,18,0),0)</f>
        <v>0</v>
      </c>
      <c r="T624" s="388">
        <v>0</v>
      </c>
      <c r="U624" s="388">
        <v>0</v>
      </c>
      <c r="V624" s="388">
        <v>0</v>
      </c>
      <c r="W624" s="388">
        <v>0</v>
      </c>
      <c r="X624" s="388">
        <v>0</v>
      </c>
      <c r="Y624" s="388">
        <v>0</v>
      </c>
      <c r="Z624" s="388">
        <v>0</v>
      </c>
      <c r="AA624" s="388">
        <v>0</v>
      </c>
      <c r="AB624" s="388">
        <f t="shared" si="425"/>
        <v>0</v>
      </c>
      <c r="AC624" s="388">
        <f t="shared" si="425"/>
        <v>0</v>
      </c>
      <c r="AD624" s="388">
        <f t="shared" si="384"/>
        <v>0</v>
      </c>
      <c r="AE624" s="388">
        <v>0</v>
      </c>
      <c r="AF624" s="388">
        <v>0</v>
      </c>
      <c r="AG624" s="388">
        <f t="shared" si="385"/>
        <v>0</v>
      </c>
      <c r="AH624" s="388">
        <v>0</v>
      </c>
      <c r="AI624" s="388">
        <v>0</v>
      </c>
      <c r="AJ624" s="388">
        <f t="shared" si="386"/>
        <v>0</v>
      </c>
      <c r="AK624" s="388">
        <v>0</v>
      </c>
      <c r="AL624" s="388">
        <v>0</v>
      </c>
      <c r="AM624" s="388">
        <f t="shared" si="387"/>
        <v>0</v>
      </c>
      <c r="AN624" s="388">
        <v>0</v>
      </c>
      <c r="AO624" s="388">
        <v>0</v>
      </c>
      <c r="AP624" s="388">
        <f t="shared" si="388"/>
        <v>0</v>
      </c>
      <c r="AQ624" s="388">
        <f t="shared" ref="AQ624:AQ631" si="426">AB624-AE624--AH624-AK624-AN624</f>
        <v>0</v>
      </c>
      <c r="AR624" s="388">
        <f t="shared" si="423"/>
        <v>0</v>
      </c>
      <c r="AS624" s="388">
        <f t="shared" si="389"/>
        <v>0</v>
      </c>
      <c r="AT624" s="388">
        <f t="shared" si="424"/>
        <v>0</v>
      </c>
      <c r="AU624" s="388">
        <f t="shared" si="424"/>
        <v>0</v>
      </c>
      <c r="AV624" s="388">
        <v>0</v>
      </c>
      <c r="AW624" s="388">
        <v>0</v>
      </c>
      <c r="AX624" s="388">
        <v>0</v>
      </c>
      <c r="AY624" s="388">
        <v>0</v>
      </c>
      <c r="AZ624" s="388">
        <f t="shared" si="390"/>
        <v>0</v>
      </c>
      <c r="BA624" s="388">
        <f t="shared" si="390"/>
        <v>0</v>
      </c>
    </row>
    <row r="625" spans="1:53" ht="24.75" hidden="1">
      <c r="A625" s="255"/>
      <c r="B625" s="73" t="str">
        <f t="shared" si="405"/>
        <v>147500052005291004</v>
      </c>
      <c r="C625" s="37">
        <v>2023</v>
      </c>
      <c r="D625" s="37">
        <v>20</v>
      </c>
      <c r="E625" s="37">
        <v>1</v>
      </c>
      <c r="F625" s="37">
        <v>4</v>
      </c>
      <c r="G625" s="37">
        <v>7</v>
      </c>
      <c r="H625" s="37">
        <v>5000</v>
      </c>
      <c r="I625" s="37">
        <v>5200</v>
      </c>
      <c r="J625" s="37">
        <v>529</v>
      </c>
      <c r="K625" s="455">
        <v>1004</v>
      </c>
      <c r="L625" s="455"/>
      <c r="M625" s="387" t="s">
        <v>508</v>
      </c>
      <c r="N625" s="388">
        <f>IFERROR(VLOOKUP($B625,[5]OAX!$B$51:$S$1085,13,0),0)</f>
        <v>0</v>
      </c>
      <c r="O625" s="388">
        <f>IFERROR(VLOOKUP($B625,[5]OAX!$B$51:$S$1085,14,0),0)</f>
        <v>0</v>
      </c>
      <c r="P625" s="388">
        <f t="shared" si="394"/>
        <v>0</v>
      </c>
      <c r="Q625" s="389" t="s">
        <v>59</v>
      </c>
      <c r="R625" s="390">
        <f>IFERROR(VLOOKUP($B625,[5]OAX!$B$51:$S$1085,17,0),0)</f>
        <v>0</v>
      </c>
      <c r="S625" s="390">
        <f>IFERROR(VLOOKUP($B625,[5]OAX!$B$51:$S$1085,18,0),0)</f>
        <v>0</v>
      </c>
      <c r="T625" s="388">
        <v>0</v>
      </c>
      <c r="U625" s="388">
        <v>0</v>
      </c>
      <c r="V625" s="388">
        <v>0</v>
      </c>
      <c r="W625" s="388">
        <v>0</v>
      </c>
      <c r="X625" s="388">
        <v>0</v>
      </c>
      <c r="Y625" s="388">
        <v>0</v>
      </c>
      <c r="Z625" s="388">
        <v>0</v>
      </c>
      <c r="AA625" s="388">
        <v>0</v>
      </c>
      <c r="AB625" s="388">
        <f t="shared" si="425"/>
        <v>0</v>
      </c>
      <c r="AC625" s="388">
        <f t="shared" si="425"/>
        <v>0</v>
      </c>
      <c r="AD625" s="388">
        <f t="shared" si="384"/>
        <v>0</v>
      </c>
      <c r="AE625" s="388">
        <v>0</v>
      </c>
      <c r="AF625" s="388">
        <v>0</v>
      </c>
      <c r="AG625" s="388">
        <f t="shared" si="385"/>
        <v>0</v>
      </c>
      <c r="AH625" s="388">
        <v>0</v>
      </c>
      <c r="AI625" s="388">
        <v>0</v>
      </c>
      <c r="AJ625" s="388">
        <f t="shared" si="386"/>
        <v>0</v>
      </c>
      <c r="AK625" s="388">
        <v>0</v>
      </c>
      <c r="AL625" s="388">
        <v>0</v>
      </c>
      <c r="AM625" s="388">
        <f t="shared" si="387"/>
        <v>0</v>
      </c>
      <c r="AN625" s="388">
        <v>0</v>
      </c>
      <c r="AO625" s="388">
        <v>0</v>
      </c>
      <c r="AP625" s="388">
        <f t="shared" si="388"/>
        <v>0</v>
      </c>
      <c r="AQ625" s="388">
        <f t="shared" si="426"/>
        <v>0</v>
      </c>
      <c r="AR625" s="388">
        <f t="shared" si="423"/>
        <v>0</v>
      </c>
      <c r="AS625" s="388">
        <f t="shared" si="389"/>
        <v>0</v>
      </c>
      <c r="AT625" s="388">
        <f t="shared" si="424"/>
        <v>0</v>
      </c>
      <c r="AU625" s="388">
        <f t="shared" si="424"/>
        <v>0</v>
      </c>
      <c r="AV625" s="388">
        <v>0</v>
      </c>
      <c r="AW625" s="388">
        <v>0</v>
      </c>
      <c r="AX625" s="388">
        <v>0</v>
      </c>
      <c r="AY625" s="388">
        <v>0</v>
      </c>
      <c r="AZ625" s="388">
        <f t="shared" si="390"/>
        <v>0</v>
      </c>
      <c r="BA625" s="388">
        <f t="shared" si="390"/>
        <v>0</v>
      </c>
    </row>
    <row r="626" spans="1:53" ht="24.75" hidden="1">
      <c r="A626" s="255"/>
      <c r="B626" s="73" t="str">
        <f t="shared" si="405"/>
        <v>147500052005291005</v>
      </c>
      <c r="C626" s="37">
        <v>2023</v>
      </c>
      <c r="D626" s="37">
        <v>20</v>
      </c>
      <c r="E626" s="37">
        <v>1</v>
      </c>
      <c r="F626" s="37">
        <v>4</v>
      </c>
      <c r="G626" s="37">
        <v>7</v>
      </c>
      <c r="H626" s="37">
        <v>5000</v>
      </c>
      <c r="I626" s="37">
        <v>5200</v>
      </c>
      <c r="J626" s="37">
        <v>529</v>
      </c>
      <c r="K626" s="455">
        <v>1005</v>
      </c>
      <c r="L626" s="455"/>
      <c r="M626" s="387" t="s">
        <v>509</v>
      </c>
      <c r="N626" s="388">
        <f>IFERROR(VLOOKUP($B626,[5]OAX!$B$51:$S$1085,13,0),0)</f>
        <v>0</v>
      </c>
      <c r="O626" s="388">
        <f>IFERROR(VLOOKUP($B626,[5]OAX!$B$51:$S$1085,14,0),0)</f>
        <v>0</v>
      </c>
      <c r="P626" s="388">
        <f t="shared" si="394"/>
        <v>0</v>
      </c>
      <c r="Q626" s="389" t="s">
        <v>59</v>
      </c>
      <c r="R626" s="390">
        <f>IFERROR(VLOOKUP($B626,[5]OAX!$B$51:$S$1085,17,0),0)</f>
        <v>0</v>
      </c>
      <c r="S626" s="390">
        <f>IFERROR(VLOOKUP($B626,[5]OAX!$B$51:$S$1085,18,0),0)</f>
        <v>0</v>
      </c>
      <c r="T626" s="388">
        <v>0</v>
      </c>
      <c r="U626" s="388">
        <v>0</v>
      </c>
      <c r="V626" s="388">
        <v>0</v>
      </c>
      <c r="W626" s="388">
        <v>0</v>
      </c>
      <c r="X626" s="388">
        <v>0</v>
      </c>
      <c r="Y626" s="388">
        <v>0</v>
      </c>
      <c r="Z626" s="388">
        <v>0</v>
      </c>
      <c r="AA626" s="388">
        <v>0</v>
      </c>
      <c r="AB626" s="388">
        <f t="shared" si="425"/>
        <v>0</v>
      </c>
      <c r="AC626" s="388">
        <f t="shared" si="425"/>
        <v>0</v>
      </c>
      <c r="AD626" s="388">
        <f t="shared" si="384"/>
        <v>0</v>
      </c>
      <c r="AE626" s="388">
        <v>0</v>
      </c>
      <c r="AF626" s="388">
        <v>0</v>
      </c>
      <c r="AG626" s="388">
        <f t="shared" si="385"/>
        <v>0</v>
      </c>
      <c r="AH626" s="388">
        <v>0</v>
      </c>
      <c r="AI626" s="388">
        <v>0</v>
      </c>
      <c r="AJ626" s="388">
        <f t="shared" si="386"/>
        <v>0</v>
      </c>
      <c r="AK626" s="388">
        <v>0</v>
      </c>
      <c r="AL626" s="388">
        <v>0</v>
      </c>
      <c r="AM626" s="388">
        <f t="shared" si="387"/>
        <v>0</v>
      </c>
      <c r="AN626" s="388">
        <v>0</v>
      </c>
      <c r="AO626" s="388">
        <v>0</v>
      </c>
      <c r="AP626" s="388">
        <f t="shared" si="388"/>
        <v>0</v>
      </c>
      <c r="AQ626" s="388">
        <f t="shared" si="426"/>
        <v>0</v>
      </c>
      <c r="AR626" s="388">
        <f t="shared" si="423"/>
        <v>0</v>
      </c>
      <c r="AS626" s="388">
        <f t="shared" si="389"/>
        <v>0</v>
      </c>
      <c r="AT626" s="388">
        <f t="shared" si="424"/>
        <v>0</v>
      </c>
      <c r="AU626" s="388">
        <f t="shared" si="424"/>
        <v>0</v>
      </c>
      <c r="AV626" s="388">
        <v>0</v>
      </c>
      <c r="AW626" s="388">
        <v>0</v>
      </c>
      <c r="AX626" s="388">
        <v>0</v>
      </c>
      <c r="AY626" s="388">
        <v>0</v>
      </c>
      <c r="AZ626" s="388">
        <f t="shared" si="390"/>
        <v>0</v>
      </c>
      <c r="BA626" s="388">
        <f t="shared" si="390"/>
        <v>0</v>
      </c>
    </row>
    <row r="627" spans="1:53" ht="24.75">
      <c r="A627" s="255"/>
      <c r="B627" s="73" t="str">
        <f t="shared" si="405"/>
        <v>147500052005291006</v>
      </c>
      <c r="C627" s="37">
        <v>2023</v>
      </c>
      <c r="D627" s="37">
        <v>20</v>
      </c>
      <c r="E627" s="37">
        <v>1</v>
      </c>
      <c r="F627" s="37">
        <v>4</v>
      </c>
      <c r="G627" s="37">
        <v>7</v>
      </c>
      <c r="H627" s="37">
        <v>5000</v>
      </c>
      <c r="I627" s="37">
        <v>5200</v>
      </c>
      <c r="J627" s="37">
        <v>529</v>
      </c>
      <c r="K627" s="455">
        <v>1006</v>
      </c>
      <c r="L627" s="455"/>
      <c r="M627" s="387" t="s">
        <v>510</v>
      </c>
      <c r="N627" s="388">
        <f>IFERROR(VLOOKUP($B627,[5]OAX!$B$51:$S$1085,13,0),0)</f>
        <v>35000</v>
      </c>
      <c r="O627" s="388">
        <f>IFERROR(VLOOKUP($B627,[5]OAX!$B$51:$S$1085,14,0),0)</f>
        <v>0</v>
      </c>
      <c r="P627" s="388">
        <f t="shared" si="394"/>
        <v>35000</v>
      </c>
      <c r="Q627" s="389" t="s">
        <v>59</v>
      </c>
      <c r="R627" s="390">
        <f>IFERROR(VLOOKUP($B627,[5]OAX!$B$51:$S$1085,17,0),0)</f>
        <v>15</v>
      </c>
      <c r="S627" s="390">
        <f>IFERROR(VLOOKUP($B627,[5]OAX!$B$51:$S$1085,18,0),0)</f>
        <v>0</v>
      </c>
      <c r="T627" s="388">
        <v>0</v>
      </c>
      <c r="U627" s="388">
        <v>0</v>
      </c>
      <c r="V627" s="388">
        <v>0</v>
      </c>
      <c r="W627" s="388">
        <v>0</v>
      </c>
      <c r="X627" s="388">
        <v>0</v>
      </c>
      <c r="Y627" s="388">
        <v>0</v>
      </c>
      <c r="Z627" s="388">
        <v>0</v>
      </c>
      <c r="AA627" s="388">
        <v>0</v>
      </c>
      <c r="AB627" s="388">
        <f t="shared" si="425"/>
        <v>35000</v>
      </c>
      <c r="AC627" s="388">
        <f t="shared" si="425"/>
        <v>0</v>
      </c>
      <c r="AD627" s="388">
        <f t="shared" si="384"/>
        <v>35000</v>
      </c>
      <c r="AE627" s="388">
        <v>0</v>
      </c>
      <c r="AF627" s="388">
        <v>0</v>
      </c>
      <c r="AG627" s="388">
        <f t="shared" si="385"/>
        <v>0</v>
      </c>
      <c r="AH627" s="388">
        <v>35000</v>
      </c>
      <c r="AI627" s="388">
        <v>0</v>
      </c>
      <c r="AJ627" s="388">
        <f t="shared" si="386"/>
        <v>35000</v>
      </c>
      <c r="AK627" s="388">
        <v>0</v>
      </c>
      <c r="AL627" s="388">
        <v>0</v>
      </c>
      <c r="AM627" s="388">
        <f t="shared" si="387"/>
        <v>0</v>
      </c>
      <c r="AN627" s="388">
        <v>0</v>
      </c>
      <c r="AO627" s="388">
        <v>0</v>
      </c>
      <c r="AP627" s="388">
        <f t="shared" si="388"/>
        <v>0</v>
      </c>
      <c r="AQ627" s="388">
        <f>AB627-(AE627--AH627-AK627-AN627)</f>
        <v>0</v>
      </c>
      <c r="AR627" s="388">
        <f t="shared" si="423"/>
        <v>0</v>
      </c>
      <c r="AS627" s="388">
        <f t="shared" si="389"/>
        <v>0</v>
      </c>
      <c r="AT627" s="388">
        <f t="shared" si="424"/>
        <v>15</v>
      </c>
      <c r="AU627" s="388">
        <f t="shared" si="424"/>
        <v>0</v>
      </c>
      <c r="AV627" s="388">
        <v>15</v>
      </c>
      <c r="AW627" s="388">
        <v>0</v>
      </c>
      <c r="AX627" s="388">
        <v>0</v>
      </c>
      <c r="AY627" s="388">
        <v>0</v>
      </c>
      <c r="AZ627" s="388">
        <f t="shared" si="390"/>
        <v>0</v>
      </c>
      <c r="BA627" s="388">
        <f t="shared" si="390"/>
        <v>0</v>
      </c>
    </row>
    <row r="628" spans="1:53" ht="24.75" hidden="1">
      <c r="A628" s="255"/>
      <c r="B628" s="73" t="str">
        <f t="shared" si="405"/>
        <v>147500052005291007</v>
      </c>
      <c r="C628" s="37">
        <v>2023</v>
      </c>
      <c r="D628" s="37">
        <v>20</v>
      </c>
      <c r="E628" s="37">
        <v>1</v>
      </c>
      <c r="F628" s="37">
        <v>4</v>
      </c>
      <c r="G628" s="37">
        <v>7</v>
      </c>
      <c r="H628" s="37">
        <v>5000</v>
      </c>
      <c r="I628" s="37">
        <v>5200</v>
      </c>
      <c r="J628" s="37">
        <v>529</v>
      </c>
      <c r="K628" s="455">
        <v>1007</v>
      </c>
      <c r="L628" s="455"/>
      <c r="M628" s="387" t="s">
        <v>511</v>
      </c>
      <c r="N628" s="388">
        <f>IFERROR(VLOOKUP($B628,[5]OAX!$B$51:$S$1085,13,0),0)</f>
        <v>0</v>
      </c>
      <c r="O628" s="388">
        <f>IFERROR(VLOOKUP($B628,[5]OAX!$B$51:$S$1085,14,0),0)</f>
        <v>0</v>
      </c>
      <c r="P628" s="388">
        <f t="shared" si="394"/>
        <v>0</v>
      </c>
      <c r="Q628" s="389" t="s">
        <v>59</v>
      </c>
      <c r="R628" s="390">
        <f>IFERROR(VLOOKUP($B628,[5]OAX!$B$51:$S$1085,17,0),0)</f>
        <v>0</v>
      </c>
      <c r="S628" s="390">
        <f>IFERROR(VLOOKUP($B628,[5]OAX!$B$51:$S$1085,18,0),0)</f>
        <v>0</v>
      </c>
      <c r="T628" s="388">
        <v>0</v>
      </c>
      <c r="U628" s="388">
        <v>0</v>
      </c>
      <c r="V628" s="388">
        <v>0</v>
      </c>
      <c r="W628" s="388">
        <v>0</v>
      </c>
      <c r="X628" s="388">
        <v>0</v>
      </c>
      <c r="Y628" s="388">
        <v>0</v>
      </c>
      <c r="Z628" s="388">
        <v>0</v>
      </c>
      <c r="AA628" s="388">
        <v>0</v>
      </c>
      <c r="AB628" s="388">
        <f t="shared" si="425"/>
        <v>0</v>
      </c>
      <c r="AC628" s="388">
        <f t="shared" si="425"/>
        <v>0</v>
      </c>
      <c r="AD628" s="388">
        <f t="shared" ref="AD628:AD691" si="427">+AC628+AB628</f>
        <v>0</v>
      </c>
      <c r="AE628" s="388">
        <v>0</v>
      </c>
      <c r="AF628" s="388">
        <v>0</v>
      </c>
      <c r="AG628" s="388">
        <f t="shared" ref="AG628:AG691" si="428">+AF628+AE628</f>
        <v>0</v>
      </c>
      <c r="AH628" s="388">
        <v>0</v>
      </c>
      <c r="AI628" s="388">
        <v>0</v>
      </c>
      <c r="AJ628" s="388">
        <f t="shared" ref="AJ628:AJ691" si="429">+AI628+AH628</f>
        <v>0</v>
      </c>
      <c r="AK628" s="388">
        <v>0</v>
      </c>
      <c r="AL628" s="388">
        <v>0</v>
      </c>
      <c r="AM628" s="388">
        <f t="shared" ref="AM628:AM691" si="430">+AL628+AK628</f>
        <v>0</v>
      </c>
      <c r="AN628" s="388">
        <v>0</v>
      </c>
      <c r="AO628" s="388">
        <v>0</v>
      </c>
      <c r="AP628" s="388">
        <f t="shared" ref="AP628:AP691" si="431">+AO628+AN628</f>
        <v>0</v>
      </c>
      <c r="AQ628" s="388">
        <f t="shared" si="426"/>
        <v>0</v>
      </c>
      <c r="AR628" s="388">
        <f t="shared" si="423"/>
        <v>0</v>
      </c>
      <c r="AS628" s="388">
        <f t="shared" ref="AS628:AS691" si="432">+AR628+AQ628</f>
        <v>0</v>
      </c>
      <c r="AT628" s="388">
        <f t="shared" si="424"/>
        <v>0</v>
      </c>
      <c r="AU628" s="388">
        <f t="shared" si="424"/>
        <v>0</v>
      </c>
      <c r="AV628" s="388">
        <v>0</v>
      </c>
      <c r="AW628" s="388">
        <v>0</v>
      </c>
      <c r="AX628" s="388">
        <v>0</v>
      </c>
      <c r="AY628" s="388">
        <v>0</v>
      </c>
      <c r="AZ628" s="388">
        <f t="shared" si="390"/>
        <v>0</v>
      </c>
      <c r="BA628" s="388">
        <f t="shared" si="390"/>
        <v>0</v>
      </c>
    </row>
    <row r="629" spans="1:53" ht="24.75" hidden="1">
      <c r="A629" s="255"/>
      <c r="B629" s="73" t="str">
        <f t="shared" si="405"/>
        <v>147500052005291008</v>
      </c>
      <c r="C629" s="37">
        <v>2023</v>
      </c>
      <c r="D629" s="37">
        <v>20</v>
      </c>
      <c r="E629" s="37">
        <v>1</v>
      </c>
      <c r="F629" s="37">
        <v>4</v>
      </c>
      <c r="G629" s="37">
        <v>7</v>
      </c>
      <c r="H629" s="37">
        <v>5000</v>
      </c>
      <c r="I629" s="37">
        <v>5200</v>
      </c>
      <c r="J629" s="37">
        <v>529</v>
      </c>
      <c r="K629" s="455">
        <v>1008</v>
      </c>
      <c r="L629" s="455"/>
      <c r="M629" s="387" t="s">
        <v>512</v>
      </c>
      <c r="N629" s="388">
        <f>IFERROR(VLOOKUP($B629,[5]OAX!$B$51:$S$1085,13,0),0)</f>
        <v>0</v>
      </c>
      <c r="O629" s="388">
        <f>IFERROR(VLOOKUP($B629,[5]OAX!$B$51:$S$1085,14,0),0)</f>
        <v>0</v>
      </c>
      <c r="P629" s="388">
        <f t="shared" si="394"/>
        <v>0</v>
      </c>
      <c r="Q629" s="389" t="s">
        <v>59</v>
      </c>
      <c r="R629" s="390">
        <f>IFERROR(VLOOKUP($B629,[5]OAX!$B$51:$S$1085,17,0),0)</f>
        <v>0</v>
      </c>
      <c r="S629" s="390">
        <f>IFERROR(VLOOKUP($B629,[5]OAX!$B$51:$S$1085,18,0),0)</f>
        <v>0</v>
      </c>
      <c r="T629" s="388">
        <v>0</v>
      </c>
      <c r="U629" s="388">
        <v>0</v>
      </c>
      <c r="V629" s="388">
        <v>0</v>
      </c>
      <c r="W629" s="388">
        <v>0</v>
      </c>
      <c r="X629" s="388">
        <v>0</v>
      </c>
      <c r="Y629" s="388">
        <v>0</v>
      </c>
      <c r="Z629" s="388">
        <v>0</v>
      </c>
      <c r="AA629" s="388">
        <v>0</v>
      </c>
      <c r="AB629" s="388">
        <f t="shared" si="425"/>
        <v>0</v>
      </c>
      <c r="AC629" s="388">
        <f t="shared" si="425"/>
        <v>0</v>
      </c>
      <c r="AD629" s="388">
        <f t="shared" si="427"/>
        <v>0</v>
      </c>
      <c r="AE629" s="388">
        <v>0</v>
      </c>
      <c r="AF629" s="388">
        <v>0</v>
      </c>
      <c r="AG629" s="388">
        <f t="shared" si="428"/>
        <v>0</v>
      </c>
      <c r="AH629" s="388">
        <v>0</v>
      </c>
      <c r="AI629" s="388">
        <v>0</v>
      </c>
      <c r="AJ629" s="388">
        <f t="shared" si="429"/>
        <v>0</v>
      </c>
      <c r="AK629" s="388">
        <v>0</v>
      </c>
      <c r="AL629" s="388">
        <v>0</v>
      </c>
      <c r="AM629" s="388">
        <f t="shared" si="430"/>
        <v>0</v>
      </c>
      <c r="AN629" s="388">
        <v>0</v>
      </c>
      <c r="AO629" s="388">
        <v>0</v>
      </c>
      <c r="AP629" s="388">
        <f t="shared" si="431"/>
        <v>0</v>
      </c>
      <c r="AQ629" s="388">
        <f t="shared" si="426"/>
        <v>0</v>
      </c>
      <c r="AR629" s="388">
        <f t="shared" si="423"/>
        <v>0</v>
      </c>
      <c r="AS629" s="388">
        <f t="shared" si="432"/>
        <v>0</v>
      </c>
      <c r="AT629" s="388">
        <f t="shared" si="424"/>
        <v>0</v>
      </c>
      <c r="AU629" s="388">
        <f t="shared" si="424"/>
        <v>0</v>
      </c>
      <c r="AV629" s="388">
        <v>0</v>
      </c>
      <c r="AW629" s="388">
        <v>0</v>
      </c>
      <c r="AX629" s="388">
        <v>0</v>
      </c>
      <c r="AY629" s="388">
        <v>0</v>
      </c>
      <c r="AZ629" s="388">
        <f t="shared" si="390"/>
        <v>0</v>
      </c>
      <c r="BA629" s="388">
        <f t="shared" si="390"/>
        <v>0</v>
      </c>
    </row>
    <row r="630" spans="1:53" ht="24.75" hidden="1">
      <c r="A630" s="255"/>
      <c r="B630" s="73" t="str">
        <f t="shared" si="405"/>
        <v>147500052005291009</v>
      </c>
      <c r="C630" s="37">
        <v>2023</v>
      </c>
      <c r="D630" s="37">
        <v>20</v>
      </c>
      <c r="E630" s="37">
        <v>1</v>
      </c>
      <c r="F630" s="37">
        <v>4</v>
      </c>
      <c r="G630" s="37">
        <v>7</v>
      </c>
      <c r="H630" s="37">
        <v>5000</v>
      </c>
      <c r="I630" s="37">
        <v>5200</v>
      </c>
      <c r="J630" s="37">
        <v>529</v>
      </c>
      <c r="K630" s="455">
        <v>1009</v>
      </c>
      <c r="L630" s="455"/>
      <c r="M630" s="387" t="s">
        <v>513</v>
      </c>
      <c r="N630" s="388">
        <f>IFERROR(VLOOKUP($B630,[5]OAX!$B$51:$S$1085,13,0),0)</f>
        <v>0</v>
      </c>
      <c r="O630" s="388">
        <f>IFERROR(VLOOKUP($B630,[5]OAX!$B$51:$S$1085,14,0),0)</f>
        <v>0</v>
      </c>
      <c r="P630" s="388">
        <f t="shared" si="394"/>
        <v>0</v>
      </c>
      <c r="Q630" s="389" t="s">
        <v>59</v>
      </c>
      <c r="R630" s="390">
        <f>IFERROR(VLOOKUP($B630,[5]OAX!$B$51:$S$1085,17,0),0)</f>
        <v>0</v>
      </c>
      <c r="S630" s="390">
        <f>IFERROR(VLOOKUP($B630,[5]OAX!$B$51:$S$1085,18,0),0)</f>
        <v>0</v>
      </c>
      <c r="T630" s="388">
        <v>0</v>
      </c>
      <c r="U630" s="388">
        <v>0</v>
      </c>
      <c r="V630" s="388">
        <v>0</v>
      </c>
      <c r="W630" s="388">
        <v>0</v>
      </c>
      <c r="X630" s="388">
        <v>0</v>
      </c>
      <c r="Y630" s="388">
        <v>0</v>
      </c>
      <c r="Z630" s="388">
        <v>0</v>
      </c>
      <c r="AA630" s="388">
        <v>0</v>
      </c>
      <c r="AB630" s="388">
        <f t="shared" si="425"/>
        <v>0</v>
      </c>
      <c r="AC630" s="388">
        <f t="shared" si="425"/>
        <v>0</v>
      </c>
      <c r="AD630" s="388">
        <f t="shared" si="427"/>
        <v>0</v>
      </c>
      <c r="AE630" s="388">
        <v>0</v>
      </c>
      <c r="AF630" s="388">
        <v>0</v>
      </c>
      <c r="AG630" s="388">
        <f t="shared" si="428"/>
        <v>0</v>
      </c>
      <c r="AH630" s="388">
        <v>0</v>
      </c>
      <c r="AI630" s="388">
        <v>0</v>
      </c>
      <c r="AJ630" s="388">
        <f t="shared" si="429"/>
        <v>0</v>
      </c>
      <c r="AK630" s="388">
        <v>0</v>
      </c>
      <c r="AL630" s="388">
        <v>0</v>
      </c>
      <c r="AM630" s="388">
        <f t="shared" si="430"/>
        <v>0</v>
      </c>
      <c r="AN630" s="388">
        <v>0</v>
      </c>
      <c r="AO630" s="388">
        <v>0</v>
      </c>
      <c r="AP630" s="388">
        <f t="shared" si="431"/>
        <v>0</v>
      </c>
      <c r="AQ630" s="388">
        <f t="shared" si="426"/>
        <v>0</v>
      </c>
      <c r="AR630" s="388">
        <f t="shared" si="423"/>
        <v>0</v>
      </c>
      <c r="AS630" s="388">
        <f t="shared" si="432"/>
        <v>0</v>
      </c>
      <c r="AT630" s="388">
        <f t="shared" si="424"/>
        <v>0</v>
      </c>
      <c r="AU630" s="388">
        <f t="shared" si="424"/>
        <v>0</v>
      </c>
      <c r="AV630" s="388">
        <v>0</v>
      </c>
      <c r="AW630" s="388">
        <v>0</v>
      </c>
      <c r="AX630" s="388">
        <v>0</v>
      </c>
      <c r="AY630" s="388">
        <v>0</v>
      </c>
      <c r="AZ630" s="388">
        <f t="shared" si="390"/>
        <v>0</v>
      </c>
      <c r="BA630" s="388">
        <f t="shared" si="390"/>
        <v>0</v>
      </c>
    </row>
    <row r="631" spans="1:53" ht="24.75" hidden="1">
      <c r="A631" s="255"/>
      <c r="B631" s="73" t="str">
        <f t="shared" si="405"/>
        <v>147500052005291010</v>
      </c>
      <c r="C631" s="37">
        <v>2023</v>
      </c>
      <c r="D631" s="37">
        <v>20</v>
      </c>
      <c r="E631" s="37">
        <v>1</v>
      </c>
      <c r="F631" s="37">
        <v>4</v>
      </c>
      <c r="G631" s="37">
        <v>7</v>
      </c>
      <c r="H631" s="37">
        <v>5000</v>
      </c>
      <c r="I631" s="37">
        <v>5200</v>
      </c>
      <c r="J631" s="37">
        <v>529</v>
      </c>
      <c r="K631" s="455">
        <v>1010</v>
      </c>
      <c r="L631" s="455"/>
      <c r="M631" s="387" t="s">
        <v>514</v>
      </c>
      <c r="N631" s="388">
        <f>IFERROR(VLOOKUP($B631,[5]OAX!$B$51:$S$1085,13,0),0)</f>
        <v>0</v>
      </c>
      <c r="O631" s="388">
        <f>IFERROR(VLOOKUP($B631,[5]OAX!$B$51:$S$1085,14,0),0)</f>
        <v>0</v>
      </c>
      <c r="P631" s="388">
        <f t="shared" si="394"/>
        <v>0</v>
      </c>
      <c r="Q631" s="389" t="s">
        <v>59</v>
      </c>
      <c r="R631" s="390">
        <f>IFERROR(VLOOKUP($B631,[5]OAX!$B$51:$S$1085,17,0),0)</f>
        <v>0</v>
      </c>
      <c r="S631" s="390">
        <f>IFERROR(VLOOKUP($B631,[5]OAX!$B$51:$S$1085,18,0),0)</f>
        <v>0</v>
      </c>
      <c r="T631" s="388">
        <v>0</v>
      </c>
      <c r="U631" s="388">
        <v>0</v>
      </c>
      <c r="V631" s="388">
        <v>0</v>
      </c>
      <c r="W631" s="388">
        <v>0</v>
      </c>
      <c r="X631" s="388">
        <v>0</v>
      </c>
      <c r="Y631" s="388">
        <v>0</v>
      </c>
      <c r="Z631" s="388">
        <v>0</v>
      </c>
      <c r="AA631" s="388">
        <v>0</v>
      </c>
      <c r="AB631" s="388">
        <f t="shared" si="425"/>
        <v>0</v>
      </c>
      <c r="AC631" s="388">
        <f t="shared" si="425"/>
        <v>0</v>
      </c>
      <c r="AD631" s="388">
        <f t="shared" si="427"/>
        <v>0</v>
      </c>
      <c r="AE631" s="388">
        <v>0</v>
      </c>
      <c r="AF631" s="388">
        <v>0</v>
      </c>
      <c r="AG631" s="388">
        <f t="shared" si="428"/>
        <v>0</v>
      </c>
      <c r="AH631" s="388">
        <v>0</v>
      </c>
      <c r="AI631" s="388">
        <v>0</v>
      </c>
      <c r="AJ631" s="388">
        <f t="shared" si="429"/>
        <v>0</v>
      </c>
      <c r="AK631" s="388">
        <v>0</v>
      </c>
      <c r="AL631" s="388">
        <v>0</v>
      </c>
      <c r="AM631" s="388">
        <f t="shared" si="430"/>
        <v>0</v>
      </c>
      <c r="AN631" s="388">
        <v>0</v>
      </c>
      <c r="AO631" s="388">
        <v>0</v>
      </c>
      <c r="AP631" s="388">
        <f t="shared" si="431"/>
        <v>0</v>
      </c>
      <c r="AQ631" s="388">
        <f t="shared" si="426"/>
        <v>0</v>
      </c>
      <c r="AR631" s="388">
        <f t="shared" si="423"/>
        <v>0</v>
      </c>
      <c r="AS631" s="388">
        <f t="shared" si="432"/>
        <v>0</v>
      </c>
      <c r="AT631" s="388">
        <f t="shared" si="424"/>
        <v>0</v>
      </c>
      <c r="AU631" s="388">
        <f t="shared" si="424"/>
        <v>0</v>
      </c>
      <c r="AV631" s="388">
        <v>0</v>
      </c>
      <c r="AW631" s="388">
        <v>0</v>
      </c>
      <c r="AX631" s="388">
        <v>0</v>
      </c>
      <c r="AY631" s="388">
        <v>0</v>
      </c>
      <c r="AZ631" s="388">
        <f t="shared" si="390"/>
        <v>0</v>
      </c>
      <c r="BA631" s="388">
        <f t="shared" si="390"/>
        <v>0</v>
      </c>
    </row>
    <row r="632" spans="1:53" ht="24.75" hidden="1">
      <c r="A632" s="255"/>
      <c r="B632" s="73" t="str">
        <f t="shared" si="405"/>
        <v>14750005500</v>
      </c>
      <c r="C632" s="401">
        <v>2023</v>
      </c>
      <c r="D632" s="401">
        <v>20</v>
      </c>
      <c r="E632" s="401">
        <v>1</v>
      </c>
      <c r="F632" s="401">
        <v>4</v>
      </c>
      <c r="G632" s="401">
        <v>7</v>
      </c>
      <c r="H632" s="401">
        <v>5000</v>
      </c>
      <c r="I632" s="401">
        <v>5500</v>
      </c>
      <c r="J632" s="401"/>
      <c r="K632" s="452" t="s">
        <v>45</v>
      </c>
      <c r="L632" s="452"/>
      <c r="M632" s="375" t="s">
        <v>150</v>
      </c>
      <c r="N632" s="376">
        <f>+N633</f>
        <v>0</v>
      </c>
      <c r="O632" s="376">
        <f>+O633</f>
        <v>0</v>
      </c>
      <c r="P632" s="376">
        <f t="shared" si="394"/>
        <v>0</v>
      </c>
      <c r="Q632" s="377"/>
      <c r="R632" s="378"/>
      <c r="S632" s="378"/>
      <c r="T632" s="376">
        <f>+T633</f>
        <v>0</v>
      </c>
      <c r="U632" s="376">
        <f t="shared" ref="U632:AC633" si="433">+U633</f>
        <v>0</v>
      </c>
      <c r="V632" s="376">
        <f t="shared" si="433"/>
        <v>0</v>
      </c>
      <c r="W632" s="376">
        <f t="shared" si="433"/>
        <v>0</v>
      </c>
      <c r="X632" s="376">
        <f t="shared" si="433"/>
        <v>0</v>
      </c>
      <c r="Y632" s="376">
        <f t="shared" si="433"/>
        <v>0</v>
      </c>
      <c r="Z632" s="376">
        <f t="shared" si="433"/>
        <v>0</v>
      </c>
      <c r="AA632" s="376">
        <f t="shared" si="433"/>
        <v>0</v>
      </c>
      <c r="AB632" s="376">
        <f t="shared" si="433"/>
        <v>0</v>
      </c>
      <c r="AC632" s="376">
        <f t="shared" si="433"/>
        <v>0</v>
      </c>
      <c r="AD632" s="376">
        <f t="shared" si="427"/>
        <v>0</v>
      </c>
      <c r="AE632" s="376">
        <f>+AE633</f>
        <v>0</v>
      </c>
      <c r="AF632" s="376">
        <f>+AF633</f>
        <v>0</v>
      </c>
      <c r="AG632" s="376">
        <f t="shared" si="428"/>
        <v>0</v>
      </c>
      <c r="AH632" s="376">
        <f>+AH633</f>
        <v>0</v>
      </c>
      <c r="AI632" s="376">
        <f>+AI633</f>
        <v>0</v>
      </c>
      <c r="AJ632" s="376">
        <f t="shared" si="429"/>
        <v>0</v>
      </c>
      <c r="AK632" s="376">
        <f>+AK633</f>
        <v>0</v>
      </c>
      <c r="AL632" s="376">
        <f>+AL633</f>
        <v>0</v>
      </c>
      <c r="AM632" s="376">
        <f t="shared" si="430"/>
        <v>0</v>
      </c>
      <c r="AN632" s="376">
        <f>+AN633</f>
        <v>0</v>
      </c>
      <c r="AO632" s="376">
        <f>+AO633</f>
        <v>0</v>
      </c>
      <c r="AP632" s="376">
        <f t="shared" si="431"/>
        <v>0</v>
      </c>
      <c r="AQ632" s="376">
        <f>+AQ633</f>
        <v>0</v>
      </c>
      <c r="AR632" s="376">
        <f>+AR633</f>
        <v>0</v>
      </c>
      <c r="AS632" s="376">
        <f t="shared" si="432"/>
        <v>0</v>
      </c>
      <c r="AT632" s="376"/>
      <c r="AU632" s="376"/>
      <c r="AV632" s="376"/>
      <c r="AW632" s="376"/>
      <c r="AX632" s="376"/>
      <c r="AY632" s="376"/>
      <c r="AZ632" s="376"/>
      <c r="BA632" s="376"/>
    </row>
    <row r="633" spans="1:53" ht="24.75" hidden="1">
      <c r="A633" s="255"/>
      <c r="B633" s="73" t="str">
        <f t="shared" si="405"/>
        <v>14750005500551</v>
      </c>
      <c r="C633" s="404">
        <v>2023</v>
      </c>
      <c r="D633" s="404">
        <v>20</v>
      </c>
      <c r="E633" s="404">
        <v>1</v>
      </c>
      <c r="F633" s="404">
        <v>4</v>
      </c>
      <c r="G633" s="404">
        <v>7</v>
      </c>
      <c r="H633" s="404">
        <v>5000</v>
      </c>
      <c r="I633" s="404">
        <v>5500</v>
      </c>
      <c r="J633" s="404">
        <v>551</v>
      </c>
      <c r="K633" s="453"/>
      <c r="L633" s="453"/>
      <c r="M633" s="381" t="s">
        <v>151</v>
      </c>
      <c r="N633" s="382">
        <f>+N634</f>
        <v>0</v>
      </c>
      <c r="O633" s="382">
        <f>+O634</f>
        <v>0</v>
      </c>
      <c r="P633" s="382">
        <f t="shared" si="394"/>
        <v>0</v>
      </c>
      <c r="Q633" s="383"/>
      <c r="R633" s="384"/>
      <c r="S633" s="384"/>
      <c r="T633" s="382">
        <f>+T634</f>
        <v>0</v>
      </c>
      <c r="U633" s="382">
        <f t="shared" si="433"/>
        <v>0</v>
      </c>
      <c r="V633" s="382">
        <f t="shared" si="433"/>
        <v>0</v>
      </c>
      <c r="W633" s="382">
        <f t="shared" si="433"/>
        <v>0</v>
      </c>
      <c r="X633" s="382">
        <f t="shared" si="433"/>
        <v>0</v>
      </c>
      <c r="Y633" s="382">
        <f t="shared" si="433"/>
        <v>0</v>
      </c>
      <c r="Z633" s="382">
        <f t="shared" si="433"/>
        <v>0</v>
      </c>
      <c r="AA633" s="382">
        <f t="shared" si="433"/>
        <v>0</v>
      </c>
      <c r="AB633" s="382">
        <f t="shared" si="433"/>
        <v>0</v>
      </c>
      <c r="AC633" s="382">
        <f t="shared" si="433"/>
        <v>0</v>
      </c>
      <c r="AD633" s="382">
        <f t="shared" si="427"/>
        <v>0</v>
      </c>
      <c r="AE633" s="382">
        <f>+AE634</f>
        <v>0</v>
      </c>
      <c r="AF633" s="382">
        <f>+AF634</f>
        <v>0</v>
      </c>
      <c r="AG633" s="382">
        <f t="shared" si="428"/>
        <v>0</v>
      </c>
      <c r="AH633" s="382">
        <f>+AH634</f>
        <v>0</v>
      </c>
      <c r="AI633" s="382">
        <f>+AI634</f>
        <v>0</v>
      </c>
      <c r="AJ633" s="382">
        <f t="shared" si="429"/>
        <v>0</v>
      </c>
      <c r="AK633" s="382">
        <f>+AK634</f>
        <v>0</v>
      </c>
      <c r="AL633" s="382">
        <f>+AL634</f>
        <v>0</v>
      </c>
      <c r="AM633" s="382">
        <f t="shared" si="430"/>
        <v>0</v>
      </c>
      <c r="AN633" s="382">
        <f>+AN634</f>
        <v>0</v>
      </c>
      <c r="AO633" s="382">
        <f>+AO634</f>
        <v>0</v>
      </c>
      <c r="AP633" s="382">
        <f t="shared" si="431"/>
        <v>0</v>
      </c>
      <c r="AQ633" s="382">
        <f>+AQ634</f>
        <v>0</v>
      </c>
      <c r="AR633" s="382">
        <f>+AR634</f>
        <v>0</v>
      </c>
      <c r="AS633" s="382">
        <f t="shared" si="432"/>
        <v>0</v>
      </c>
      <c r="AT633" s="382"/>
      <c r="AU633" s="382"/>
      <c r="AV633" s="382"/>
      <c r="AW633" s="382"/>
      <c r="AX633" s="382"/>
      <c r="AY633" s="382"/>
      <c r="AZ633" s="382"/>
      <c r="BA633" s="382"/>
    </row>
    <row r="634" spans="1:53" ht="24.75" hidden="1">
      <c r="A634" s="255"/>
      <c r="B634" s="73" t="str">
        <f t="shared" si="405"/>
        <v>147500055005511</v>
      </c>
      <c r="C634" s="37">
        <v>2023</v>
      </c>
      <c r="D634" s="37">
        <v>20</v>
      </c>
      <c r="E634" s="37">
        <v>1</v>
      </c>
      <c r="F634" s="37">
        <v>4</v>
      </c>
      <c r="G634" s="37">
        <v>7</v>
      </c>
      <c r="H634" s="37">
        <v>5000</v>
      </c>
      <c r="I634" s="37">
        <v>5500</v>
      </c>
      <c r="J634" s="37">
        <v>551</v>
      </c>
      <c r="K634" s="407">
        <v>1</v>
      </c>
      <c r="L634" s="407"/>
      <c r="M634" s="387" t="s">
        <v>154</v>
      </c>
      <c r="N634" s="388">
        <f>IFERROR(VLOOKUP($B634,[5]OAX!$B$51:$S$1085,13,0),0)</f>
        <v>0</v>
      </c>
      <c r="O634" s="388">
        <f>IFERROR(VLOOKUP($B634,[5]OAX!$B$51:$S$1085,14,0),0)</f>
        <v>0</v>
      </c>
      <c r="P634" s="388">
        <f t="shared" si="394"/>
        <v>0</v>
      </c>
      <c r="Q634" s="389" t="s">
        <v>59</v>
      </c>
      <c r="R634" s="390">
        <f>IFERROR(VLOOKUP($B634,[5]OAX!$B$51:$S$1085,17,0),0)</f>
        <v>0</v>
      </c>
      <c r="S634" s="390">
        <f>IFERROR(VLOOKUP($B634,[5]OAX!$B$51:$S$1085,18,0),0)</f>
        <v>0</v>
      </c>
      <c r="T634" s="388">
        <v>0</v>
      </c>
      <c r="U634" s="388">
        <v>0</v>
      </c>
      <c r="V634" s="388">
        <v>0</v>
      </c>
      <c r="W634" s="388">
        <v>0</v>
      </c>
      <c r="X634" s="388">
        <v>0</v>
      </c>
      <c r="Y634" s="388">
        <v>0</v>
      </c>
      <c r="Z634" s="388">
        <v>0</v>
      </c>
      <c r="AA634" s="388">
        <v>0</v>
      </c>
      <c r="AB634" s="388">
        <f>N634+T634-X634</f>
        <v>0</v>
      </c>
      <c r="AC634" s="388">
        <f>O634+U634-Y634</f>
        <v>0</v>
      </c>
      <c r="AD634" s="388">
        <f t="shared" si="427"/>
        <v>0</v>
      </c>
      <c r="AE634" s="388">
        <v>0</v>
      </c>
      <c r="AF634" s="388">
        <v>0</v>
      </c>
      <c r="AG634" s="388">
        <f t="shared" si="428"/>
        <v>0</v>
      </c>
      <c r="AH634" s="388">
        <v>0</v>
      </c>
      <c r="AI634" s="388">
        <v>0</v>
      </c>
      <c r="AJ634" s="388">
        <f t="shared" si="429"/>
        <v>0</v>
      </c>
      <c r="AK634" s="388">
        <v>0</v>
      </c>
      <c r="AL634" s="388">
        <v>0</v>
      </c>
      <c r="AM634" s="388">
        <f t="shared" si="430"/>
        <v>0</v>
      </c>
      <c r="AN634" s="388">
        <v>0</v>
      </c>
      <c r="AO634" s="388">
        <v>0</v>
      </c>
      <c r="AP634" s="388">
        <f t="shared" si="431"/>
        <v>0</v>
      </c>
      <c r="AQ634" s="388">
        <f>AB634-AE634--AH634-AK634-AN634</f>
        <v>0</v>
      </c>
      <c r="AR634" s="388">
        <f>AC634-AF634--AI634-AL634-AO634</f>
        <v>0</v>
      </c>
      <c r="AS634" s="388">
        <f t="shared" si="432"/>
        <v>0</v>
      </c>
      <c r="AT634" s="388">
        <f>R634+V634-Z634</f>
        <v>0</v>
      </c>
      <c r="AU634" s="388">
        <f>S634+W634-AA634</f>
        <v>0</v>
      </c>
      <c r="AV634" s="388">
        <v>0</v>
      </c>
      <c r="AW634" s="388">
        <v>0</v>
      </c>
      <c r="AX634" s="388">
        <v>0</v>
      </c>
      <c r="AY634" s="388">
        <v>0</v>
      </c>
      <c r="AZ634" s="388">
        <f t="shared" si="390"/>
        <v>0</v>
      </c>
      <c r="BA634" s="388">
        <f t="shared" si="390"/>
        <v>0</v>
      </c>
    </row>
    <row r="635" spans="1:53" ht="24.75" hidden="1">
      <c r="A635" s="255"/>
      <c r="B635" s="73" t="str">
        <f t="shared" si="405"/>
        <v>14750005600</v>
      </c>
      <c r="C635" s="401">
        <v>2023</v>
      </c>
      <c r="D635" s="401">
        <v>20</v>
      </c>
      <c r="E635" s="401">
        <v>1</v>
      </c>
      <c r="F635" s="401">
        <v>4</v>
      </c>
      <c r="G635" s="401">
        <v>7</v>
      </c>
      <c r="H635" s="401">
        <v>5000</v>
      </c>
      <c r="I635" s="401">
        <v>5600</v>
      </c>
      <c r="J635" s="401"/>
      <c r="K635" s="452" t="s">
        <v>45</v>
      </c>
      <c r="L635" s="452"/>
      <c r="M635" s="375" t="s">
        <v>515</v>
      </c>
      <c r="N635" s="376">
        <f>+N636+N641</f>
        <v>0</v>
      </c>
      <c r="O635" s="376">
        <f>+O636+O641</f>
        <v>0</v>
      </c>
      <c r="P635" s="376">
        <f t="shared" si="394"/>
        <v>0</v>
      </c>
      <c r="Q635" s="377"/>
      <c r="R635" s="378"/>
      <c r="S635" s="378"/>
      <c r="T635" s="376">
        <f>+T636+T641</f>
        <v>0</v>
      </c>
      <c r="U635" s="376">
        <f t="shared" ref="U635:AC635" si="434">+U636+U641</f>
        <v>0</v>
      </c>
      <c r="V635" s="376">
        <f t="shared" si="434"/>
        <v>0</v>
      </c>
      <c r="W635" s="376">
        <f t="shared" si="434"/>
        <v>0</v>
      </c>
      <c r="X635" s="376">
        <f t="shared" si="434"/>
        <v>0</v>
      </c>
      <c r="Y635" s="376">
        <f t="shared" si="434"/>
        <v>0</v>
      </c>
      <c r="Z635" s="376">
        <f t="shared" si="434"/>
        <v>0</v>
      </c>
      <c r="AA635" s="376">
        <f t="shared" si="434"/>
        <v>0</v>
      </c>
      <c r="AB635" s="376">
        <f t="shared" si="434"/>
        <v>0</v>
      </c>
      <c r="AC635" s="376">
        <f t="shared" si="434"/>
        <v>0</v>
      </c>
      <c r="AD635" s="376">
        <f t="shared" si="427"/>
        <v>0</v>
      </c>
      <c r="AE635" s="376">
        <f>+AE636+AE641</f>
        <v>0</v>
      </c>
      <c r="AF635" s="376">
        <f>+AF636+AF641</f>
        <v>0</v>
      </c>
      <c r="AG635" s="376">
        <f t="shared" si="428"/>
        <v>0</v>
      </c>
      <c r="AH635" s="376">
        <f>+AH636+AH641</f>
        <v>0</v>
      </c>
      <c r="AI635" s="376">
        <f>+AI636+AI641</f>
        <v>0</v>
      </c>
      <c r="AJ635" s="376">
        <f t="shared" si="429"/>
        <v>0</v>
      </c>
      <c r="AK635" s="376">
        <f>+AK636+AK641</f>
        <v>0</v>
      </c>
      <c r="AL635" s="376">
        <f>+AL636+AL641</f>
        <v>0</v>
      </c>
      <c r="AM635" s="376">
        <f t="shared" si="430"/>
        <v>0</v>
      </c>
      <c r="AN635" s="376">
        <f>+AN636+AN641</f>
        <v>0</v>
      </c>
      <c r="AO635" s="376">
        <f>+AO636+AO641</f>
        <v>0</v>
      </c>
      <c r="AP635" s="376">
        <f t="shared" si="431"/>
        <v>0</v>
      </c>
      <c r="AQ635" s="376">
        <f>+AQ636+AQ641</f>
        <v>0</v>
      </c>
      <c r="AR635" s="376">
        <f>+AR636+AR641</f>
        <v>0</v>
      </c>
      <c r="AS635" s="376">
        <f t="shared" si="432"/>
        <v>0</v>
      </c>
      <c r="AT635" s="376"/>
      <c r="AU635" s="376"/>
      <c r="AV635" s="376"/>
      <c r="AW635" s="376"/>
      <c r="AX635" s="376"/>
      <c r="AY635" s="376"/>
      <c r="AZ635" s="376"/>
      <c r="BA635" s="376"/>
    </row>
    <row r="636" spans="1:53" ht="24.75" hidden="1">
      <c r="A636" s="255"/>
      <c r="B636" s="73" t="str">
        <f t="shared" si="405"/>
        <v>14750005600565</v>
      </c>
      <c r="C636" s="404">
        <v>2023</v>
      </c>
      <c r="D636" s="404">
        <v>20</v>
      </c>
      <c r="E636" s="404">
        <v>1</v>
      </c>
      <c r="F636" s="404">
        <v>4</v>
      </c>
      <c r="G636" s="404">
        <v>7</v>
      </c>
      <c r="H636" s="404">
        <v>5000</v>
      </c>
      <c r="I636" s="404">
        <v>5600</v>
      </c>
      <c r="J636" s="404">
        <v>565</v>
      </c>
      <c r="K636" s="453"/>
      <c r="L636" s="453"/>
      <c r="M636" s="381" t="s">
        <v>215</v>
      </c>
      <c r="N636" s="382">
        <f>SUM(N637:N640)</f>
        <v>0</v>
      </c>
      <c r="O636" s="382">
        <f>SUM(O637:O640)</f>
        <v>0</v>
      </c>
      <c r="P636" s="382">
        <f t="shared" si="394"/>
        <v>0</v>
      </c>
      <c r="Q636" s="383"/>
      <c r="R636" s="384"/>
      <c r="S636" s="384"/>
      <c r="T636" s="382">
        <f>SUM(T637:T640)</f>
        <v>0</v>
      </c>
      <c r="U636" s="382">
        <f t="shared" ref="U636:AC636" si="435">SUM(U637:U640)</f>
        <v>0</v>
      </c>
      <c r="V636" s="382">
        <f t="shared" si="435"/>
        <v>0</v>
      </c>
      <c r="W636" s="382">
        <f t="shared" si="435"/>
        <v>0</v>
      </c>
      <c r="X636" s="382">
        <f t="shared" si="435"/>
        <v>0</v>
      </c>
      <c r="Y636" s="382">
        <f t="shared" si="435"/>
        <v>0</v>
      </c>
      <c r="Z636" s="382">
        <f t="shared" si="435"/>
        <v>0</v>
      </c>
      <c r="AA636" s="382">
        <f t="shared" si="435"/>
        <v>0</v>
      </c>
      <c r="AB636" s="382">
        <f t="shared" si="435"/>
        <v>0</v>
      </c>
      <c r="AC636" s="382">
        <f t="shared" si="435"/>
        <v>0</v>
      </c>
      <c r="AD636" s="382">
        <f t="shared" si="427"/>
        <v>0</v>
      </c>
      <c r="AE636" s="382">
        <f>SUM(AE637:AE640)</f>
        <v>0</v>
      </c>
      <c r="AF636" s="382">
        <f>SUM(AF637:AF640)</f>
        <v>0</v>
      </c>
      <c r="AG636" s="382">
        <f t="shared" si="428"/>
        <v>0</v>
      </c>
      <c r="AH636" s="382">
        <f>SUM(AH637:AH640)</f>
        <v>0</v>
      </c>
      <c r="AI636" s="382">
        <f>SUM(AI637:AI640)</f>
        <v>0</v>
      </c>
      <c r="AJ636" s="382">
        <f t="shared" si="429"/>
        <v>0</v>
      </c>
      <c r="AK636" s="382">
        <f>SUM(AK637:AK640)</f>
        <v>0</v>
      </c>
      <c r="AL636" s="382">
        <f>SUM(AL637:AL640)</f>
        <v>0</v>
      </c>
      <c r="AM636" s="382">
        <f t="shared" si="430"/>
        <v>0</v>
      </c>
      <c r="AN636" s="382">
        <f>SUM(AN637:AN640)</f>
        <v>0</v>
      </c>
      <c r="AO636" s="382">
        <f>SUM(AO637:AO640)</f>
        <v>0</v>
      </c>
      <c r="AP636" s="382">
        <f t="shared" si="431"/>
        <v>0</v>
      </c>
      <c r="AQ636" s="382">
        <f>SUM(AQ637:AQ640)</f>
        <v>0</v>
      </c>
      <c r="AR636" s="382">
        <f>SUM(AR637:AR640)</f>
        <v>0</v>
      </c>
      <c r="AS636" s="382">
        <f t="shared" si="432"/>
        <v>0</v>
      </c>
      <c r="AT636" s="382"/>
      <c r="AU636" s="382"/>
      <c r="AV636" s="382"/>
      <c r="AW636" s="382"/>
      <c r="AX636" s="382"/>
      <c r="AY636" s="382"/>
      <c r="AZ636" s="382"/>
      <c r="BA636" s="382"/>
    </row>
    <row r="637" spans="1:53" ht="24.75" hidden="1">
      <c r="A637" s="255"/>
      <c r="B637" s="73" t="str">
        <f t="shared" si="405"/>
        <v>147500056005651</v>
      </c>
      <c r="C637" s="37">
        <v>2023</v>
      </c>
      <c r="D637" s="37">
        <v>20</v>
      </c>
      <c r="E637" s="37">
        <v>1</v>
      </c>
      <c r="F637" s="37">
        <v>4</v>
      </c>
      <c r="G637" s="37">
        <v>7</v>
      </c>
      <c r="H637" s="37">
        <v>5000</v>
      </c>
      <c r="I637" s="37">
        <v>5600</v>
      </c>
      <c r="J637" s="37">
        <v>565</v>
      </c>
      <c r="K637" s="407">
        <v>1</v>
      </c>
      <c r="L637" s="407"/>
      <c r="M637" s="387" t="s">
        <v>516</v>
      </c>
      <c r="N637" s="388">
        <f>IFERROR(VLOOKUP($B637,[5]OAX!$B$51:$S$1085,13,0),0)</f>
        <v>0</v>
      </c>
      <c r="O637" s="388">
        <f>IFERROR(VLOOKUP($B637,[5]OAX!$B$51:$S$1085,14,0),0)</f>
        <v>0</v>
      </c>
      <c r="P637" s="388">
        <f t="shared" si="394"/>
        <v>0</v>
      </c>
      <c r="Q637" s="389" t="s">
        <v>59</v>
      </c>
      <c r="R637" s="390">
        <f>IFERROR(VLOOKUP($B637,[5]OAX!$B$51:$S$1085,17,0),0)</f>
        <v>0</v>
      </c>
      <c r="S637" s="390">
        <f>IFERROR(VLOOKUP($B637,[5]OAX!$B$51:$S$1085,18,0),0)</f>
        <v>0</v>
      </c>
      <c r="T637" s="388">
        <v>0</v>
      </c>
      <c r="U637" s="388">
        <v>0</v>
      </c>
      <c r="V637" s="388">
        <v>0</v>
      </c>
      <c r="W637" s="388">
        <v>0</v>
      </c>
      <c r="X637" s="388">
        <v>0</v>
      </c>
      <c r="Y637" s="388">
        <v>0</v>
      </c>
      <c r="Z637" s="388">
        <v>0</v>
      </c>
      <c r="AA637" s="388">
        <v>0</v>
      </c>
      <c r="AB637" s="388">
        <f t="shared" ref="AB637:AC640" si="436">N637+T637-X637</f>
        <v>0</v>
      </c>
      <c r="AC637" s="388">
        <f t="shared" si="436"/>
        <v>0</v>
      </c>
      <c r="AD637" s="388">
        <f t="shared" si="427"/>
        <v>0</v>
      </c>
      <c r="AE637" s="388">
        <v>0</v>
      </c>
      <c r="AF637" s="388">
        <v>0</v>
      </c>
      <c r="AG637" s="388">
        <f t="shared" si="428"/>
        <v>0</v>
      </c>
      <c r="AH637" s="388">
        <v>0</v>
      </c>
      <c r="AI637" s="388">
        <v>0</v>
      </c>
      <c r="AJ637" s="388">
        <f t="shared" si="429"/>
        <v>0</v>
      </c>
      <c r="AK637" s="388">
        <v>0</v>
      </c>
      <c r="AL637" s="388">
        <v>0</v>
      </c>
      <c r="AM637" s="388">
        <f t="shared" si="430"/>
        <v>0</v>
      </c>
      <c r="AN637" s="388">
        <v>0</v>
      </c>
      <c r="AO637" s="388">
        <v>0</v>
      </c>
      <c r="AP637" s="388">
        <f t="shared" si="431"/>
        <v>0</v>
      </c>
      <c r="AQ637" s="388">
        <f t="shared" ref="AQ637:AR640" si="437">AB637-AE637--AH637-AK637-AN637</f>
        <v>0</v>
      </c>
      <c r="AR637" s="388">
        <f t="shared" si="437"/>
        <v>0</v>
      </c>
      <c r="AS637" s="388">
        <f t="shared" si="432"/>
        <v>0</v>
      </c>
      <c r="AT637" s="388">
        <f t="shared" ref="AT637:AU640" si="438">R637+V637-Z637</f>
        <v>0</v>
      </c>
      <c r="AU637" s="388">
        <f t="shared" si="438"/>
        <v>0</v>
      </c>
      <c r="AV637" s="388">
        <v>0</v>
      </c>
      <c r="AW637" s="388">
        <v>0</v>
      </c>
      <c r="AX637" s="388">
        <v>0</v>
      </c>
      <c r="AY637" s="388">
        <v>0</v>
      </c>
      <c r="AZ637" s="388">
        <f t="shared" ref="AZ637:BA697" si="439">AT637-AV637-AX637</f>
        <v>0</v>
      </c>
      <c r="BA637" s="388">
        <f t="shared" si="439"/>
        <v>0</v>
      </c>
    </row>
    <row r="638" spans="1:53" ht="24.75" hidden="1">
      <c r="A638" s="255"/>
      <c r="B638" s="73" t="str">
        <f t="shared" si="405"/>
        <v>147500056005652</v>
      </c>
      <c r="C638" s="37">
        <v>2023</v>
      </c>
      <c r="D638" s="37">
        <v>20</v>
      </c>
      <c r="E638" s="37">
        <v>1</v>
      </c>
      <c r="F638" s="37">
        <v>4</v>
      </c>
      <c r="G638" s="37">
        <v>7</v>
      </c>
      <c r="H638" s="37">
        <v>5000</v>
      </c>
      <c r="I638" s="37">
        <v>5600</v>
      </c>
      <c r="J638" s="37">
        <v>565</v>
      </c>
      <c r="K638" s="407">
        <v>2</v>
      </c>
      <c r="L638" s="407"/>
      <c r="M638" s="387" t="s">
        <v>517</v>
      </c>
      <c r="N638" s="388">
        <f>IFERROR(VLOOKUP($B638,[5]OAX!$B$51:$S$1085,13,0),0)</f>
        <v>0</v>
      </c>
      <c r="O638" s="388">
        <f>IFERROR(VLOOKUP($B638,[5]OAX!$B$51:$S$1085,14,0),0)</f>
        <v>0</v>
      </c>
      <c r="P638" s="388">
        <f t="shared" si="394"/>
        <v>0</v>
      </c>
      <c r="Q638" s="389" t="s">
        <v>59</v>
      </c>
      <c r="R638" s="390">
        <f>IFERROR(VLOOKUP($B638,[5]OAX!$B$51:$S$1085,17,0),0)</f>
        <v>0</v>
      </c>
      <c r="S638" s="390">
        <f>IFERROR(VLOOKUP($B638,[5]OAX!$B$51:$S$1085,18,0),0)</f>
        <v>0</v>
      </c>
      <c r="T638" s="388">
        <v>0</v>
      </c>
      <c r="U638" s="388">
        <v>0</v>
      </c>
      <c r="V638" s="388">
        <v>0</v>
      </c>
      <c r="W638" s="388">
        <v>0</v>
      </c>
      <c r="X638" s="388">
        <v>0</v>
      </c>
      <c r="Y638" s="388">
        <v>0</v>
      </c>
      <c r="Z638" s="388">
        <v>0</v>
      </c>
      <c r="AA638" s="388">
        <v>0</v>
      </c>
      <c r="AB638" s="388">
        <f t="shared" si="436"/>
        <v>0</v>
      </c>
      <c r="AC638" s="388">
        <f t="shared" si="436"/>
        <v>0</v>
      </c>
      <c r="AD638" s="388">
        <f t="shared" si="427"/>
        <v>0</v>
      </c>
      <c r="AE638" s="388">
        <v>0</v>
      </c>
      <c r="AF638" s="388">
        <v>0</v>
      </c>
      <c r="AG638" s="388">
        <f t="shared" si="428"/>
        <v>0</v>
      </c>
      <c r="AH638" s="388">
        <v>0</v>
      </c>
      <c r="AI638" s="388">
        <v>0</v>
      </c>
      <c r="AJ638" s="388">
        <f t="shared" si="429"/>
        <v>0</v>
      </c>
      <c r="AK638" s="388">
        <v>0</v>
      </c>
      <c r="AL638" s="388">
        <v>0</v>
      </c>
      <c r="AM638" s="388">
        <f t="shared" si="430"/>
        <v>0</v>
      </c>
      <c r="AN638" s="388">
        <v>0</v>
      </c>
      <c r="AO638" s="388">
        <v>0</v>
      </c>
      <c r="AP638" s="388">
        <f t="shared" si="431"/>
        <v>0</v>
      </c>
      <c r="AQ638" s="388">
        <f t="shared" si="437"/>
        <v>0</v>
      </c>
      <c r="AR638" s="388">
        <f t="shared" si="437"/>
        <v>0</v>
      </c>
      <c r="AS638" s="388">
        <f t="shared" si="432"/>
        <v>0</v>
      </c>
      <c r="AT638" s="388">
        <f t="shared" si="438"/>
        <v>0</v>
      </c>
      <c r="AU638" s="388">
        <f t="shared" si="438"/>
        <v>0</v>
      </c>
      <c r="AV638" s="388">
        <v>0</v>
      </c>
      <c r="AW638" s="388">
        <v>0</v>
      </c>
      <c r="AX638" s="388">
        <v>0</v>
      </c>
      <c r="AY638" s="388">
        <v>0</v>
      </c>
      <c r="AZ638" s="388">
        <f t="shared" si="439"/>
        <v>0</v>
      </c>
      <c r="BA638" s="388">
        <f t="shared" si="439"/>
        <v>0</v>
      </c>
    </row>
    <row r="639" spans="1:53" ht="24.75" hidden="1">
      <c r="A639" s="255"/>
      <c r="B639" s="73" t="str">
        <f t="shared" si="405"/>
        <v>147500056005653</v>
      </c>
      <c r="C639" s="37">
        <v>2023</v>
      </c>
      <c r="D639" s="37">
        <v>20</v>
      </c>
      <c r="E639" s="37">
        <v>1</v>
      </c>
      <c r="F639" s="37">
        <v>4</v>
      </c>
      <c r="G639" s="37">
        <v>7</v>
      </c>
      <c r="H639" s="37">
        <v>5000</v>
      </c>
      <c r="I639" s="37">
        <v>5600</v>
      </c>
      <c r="J639" s="37">
        <v>565</v>
      </c>
      <c r="K639" s="407">
        <v>3</v>
      </c>
      <c r="L639" s="407"/>
      <c r="M639" s="387" t="s">
        <v>518</v>
      </c>
      <c r="N639" s="388">
        <f>IFERROR(VLOOKUP($B639,[5]OAX!$B$51:$S$1085,13,0),0)</f>
        <v>0</v>
      </c>
      <c r="O639" s="388">
        <f>IFERROR(VLOOKUP($B639,[5]OAX!$B$51:$S$1085,14,0),0)</f>
        <v>0</v>
      </c>
      <c r="P639" s="388">
        <f t="shared" si="394"/>
        <v>0</v>
      </c>
      <c r="Q639" s="389" t="s">
        <v>59</v>
      </c>
      <c r="R639" s="390">
        <f>IFERROR(VLOOKUP($B639,[5]OAX!$B$51:$S$1085,17,0),0)</f>
        <v>0</v>
      </c>
      <c r="S639" s="390">
        <f>IFERROR(VLOOKUP($B639,[5]OAX!$B$51:$S$1085,18,0),0)</f>
        <v>0</v>
      </c>
      <c r="T639" s="388">
        <v>0</v>
      </c>
      <c r="U639" s="388">
        <v>0</v>
      </c>
      <c r="V639" s="388">
        <v>0</v>
      </c>
      <c r="W639" s="388">
        <v>0</v>
      </c>
      <c r="X639" s="388">
        <v>0</v>
      </c>
      <c r="Y639" s="388">
        <v>0</v>
      </c>
      <c r="Z639" s="388">
        <v>0</v>
      </c>
      <c r="AA639" s="388">
        <v>0</v>
      </c>
      <c r="AB639" s="388">
        <f t="shared" si="436"/>
        <v>0</v>
      </c>
      <c r="AC639" s="388">
        <f t="shared" si="436"/>
        <v>0</v>
      </c>
      <c r="AD639" s="388">
        <f t="shared" si="427"/>
        <v>0</v>
      </c>
      <c r="AE639" s="388">
        <v>0</v>
      </c>
      <c r="AF639" s="388">
        <v>0</v>
      </c>
      <c r="AG639" s="388">
        <f t="shared" si="428"/>
        <v>0</v>
      </c>
      <c r="AH639" s="388">
        <v>0</v>
      </c>
      <c r="AI639" s="388">
        <v>0</v>
      </c>
      <c r="AJ639" s="388">
        <f t="shared" si="429"/>
        <v>0</v>
      </c>
      <c r="AK639" s="388">
        <v>0</v>
      </c>
      <c r="AL639" s="388">
        <v>0</v>
      </c>
      <c r="AM639" s="388">
        <f t="shared" si="430"/>
        <v>0</v>
      </c>
      <c r="AN639" s="388">
        <v>0</v>
      </c>
      <c r="AO639" s="388">
        <v>0</v>
      </c>
      <c r="AP639" s="388">
        <f t="shared" si="431"/>
        <v>0</v>
      </c>
      <c r="AQ639" s="388">
        <f t="shared" si="437"/>
        <v>0</v>
      </c>
      <c r="AR639" s="388">
        <f t="shared" si="437"/>
        <v>0</v>
      </c>
      <c r="AS639" s="388">
        <f t="shared" si="432"/>
        <v>0</v>
      </c>
      <c r="AT639" s="388">
        <f t="shared" si="438"/>
        <v>0</v>
      </c>
      <c r="AU639" s="388">
        <f t="shared" si="438"/>
        <v>0</v>
      </c>
      <c r="AV639" s="388">
        <v>0</v>
      </c>
      <c r="AW639" s="388">
        <v>0</v>
      </c>
      <c r="AX639" s="388">
        <v>0</v>
      </c>
      <c r="AY639" s="388">
        <v>0</v>
      </c>
      <c r="AZ639" s="388">
        <f t="shared" si="439"/>
        <v>0</v>
      </c>
      <c r="BA639" s="388">
        <f t="shared" si="439"/>
        <v>0</v>
      </c>
    </row>
    <row r="640" spans="1:53" ht="24.75" hidden="1">
      <c r="A640" s="255"/>
      <c r="B640" s="73" t="str">
        <f t="shared" si="405"/>
        <v>147500056005654</v>
      </c>
      <c r="C640" s="37">
        <v>2023</v>
      </c>
      <c r="D640" s="37">
        <v>20</v>
      </c>
      <c r="E640" s="37">
        <v>1</v>
      </c>
      <c r="F640" s="37">
        <v>4</v>
      </c>
      <c r="G640" s="37">
        <v>7</v>
      </c>
      <c r="H640" s="37">
        <v>5000</v>
      </c>
      <c r="I640" s="37">
        <v>5600</v>
      </c>
      <c r="J640" s="37">
        <v>565</v>
      </c>
      <c r="K640" s="407">
        <v>4</v>
      </c>
      <c r="L640" s="407"/>
      <c r="M640" s="387" t="s">
        <v>519</v>
      </c>
      <c r="N640" s="388">
        <f>IFERROR(VLOOKUP($B640,[5]OAX!$B$51:$S$1085,13,0),0)</f>
        <v>0</v>
      </c>
      <c r="O640" s="388">
        <f>IFERROR(VLOOKUP($B640,[5]OAX!$B$51:$S$1085,14,0),0)</f>
        <v>0</v>
      </c>
      <c r="P640" s="388">
        <f t="shared" si="394"/>
        <v>0</v>
      </c>
      <c r="Q640" s="389" t="s">
        <v>59</v>
      </c>
      <c r="R640" s="390">
        <f>IFERROR(VLOOKUP($B640,[5]OAX!$B$51:$S$1085,17,0),0)</f>
        <v>0</v>
      </c>
      <c r="S640" s="390">
        <f>IFERROR(VLOOKUP($B640,[5]OAX!$B$51:$S$1085,18,0),0)</f>
        <v>0</v>
      </c>
      <c r="T640" s="388">
        <v>0</v>
      </c>
      <c r="U640" s="388">
        <v>0</v>
      </c>
      <c r="V640" s="388">
        <v>0</v>
      </c>
      <c r="W640" s="388">
        <v>0</v>
      </c>
      <c r="X640" s="388">
        <v>0</v>
      </c>
      <c r="Y640" s="388">
        <v>0</v>
      </c>
      <c r="Z640" s="388">
        <v>0</v>
      </c>
      <c r="AA640" s="388">
        <v>0</v>
      </c>
      <c r="AB640" s="388">
        <f t="shared" si="436"/>
        <v>0</v>
      </c>
      <c r="AC640" s="388">
        <f t="shared" si="436"/>
        <v>0</v>
      </c>
      <c r="AD640" s="388">
        <f t="shared" si="427"/>
        <v>0</v>
      </c>
      <c r="AE640" s="388">
        <v>0</v>
      </c>
      <c r="AF640" s="388">
        <v>0</v>
      </c>
      <c r="AG640" s="388">
        <f t="shared" si="428"/>
        <v>0</v>
      </c>
      <c r="AH640" s="388">
        <v>0</v>
      </c>
      <c r="AI640" s="388">
        <v>0</v>
      </c>
      <c r="AJ640" s="388">
        <f t="shared" si="429"/>
        <v>0</v>
      </c>
      <c r="AK640" s="388">
        <v>0</v>
      </c>
      <c r="AL640" s="388">
        <v>0</v>
      </c>
      <c r="AM640" s="388">
        <f t="shared" si="430"/>
        <v>0</v>
      </c>
      <c r="AN640" s="388">
        <v>0</v>
      </c>
      <c r="AO640" s="388">
        <v>0</v>
      </c>
      <c r="AP640" s="388">
        <f t="shared" si="431"/>
        <v>0</v>
      </c>
      <c r="AQ640" s="388">
        <f t="shared" si="437"/>
        <v>0</v>
      </c>
      <c r="AR640" s="388">
        <f t="shared" si="437"/>
        <v>0</v>
      </c>
      <c r="AS640" s="388">
        <f t="shared" si="432"/>
        <v>0</v>
      </c>
      <c r="AT640" s="388">
        <f t="shared" si="438"/>
        <v>0</v>
      </c>
      <c r="AU640" s="388">
        <f t="shared" si="438"/>
        <v>0</v>
      </c>
      <c r="AV640" s="388">
        <v>0</v>
      </c>
      <c r="AW640" s="388">
        <v>0</v>
      </c>
      <c r="AX640" s="388">
        <v>0</v>
      </c>
      <c r="AY640" s="388">
        <v>0</v>
      </c>
      <c r="AZ640" s="388">
        <f t="shared" si="439"/>
        <v>0</v>
      </c>
      <c r="BA640" s="388">
        <f t="shared" si="439"/>
        <v>0</v>
      </c>
    </row>
    <row r="641" spans="1:53" ht="24.75" hidden="1">
      <c r="A641" s="255"/>
      <c r="B641" s="73" t="str">
        <f t="shared" si="405"/>
        <v>14750005600569</v>
      </c>
      <c r="C641" s="404">
        <v>2023</v>
      </c>
      <c r="D641" s="404">
        <v>20</v>
      </c>
      <c r="E641" s="404">
        <v>1</v>
      </c>
      <c r="F641" s="404">
        <v>4</v>
      </c>
      <c r="G641" s="404">
        <v>7</v>
      </c>
      <c r="H641" s="404">
        <v>5000</v>
      </c>
      <c r="I641" s="404">
        <v>5600</v>
      </c>
      <c r="J641" s="404">
        <v>569</v>
      </c>
      <c r="K641" s="453"/>
      <c r="L641" s="453"/>
      <c r="M641" s="381" t="s">
        <v>520</v>
      </c>
      <c r="N641" s="382">
        <f>+N642</f>
        <v>0</v>
      </c>
      <c r="O641" s="382">
        <f>+O642</f>
        <v>0</v>
      </c>
      <c r="P641" s="382">
        <f t="shared" si="394"/>
        <v>0</v>
      </c>
      <c r="Q641" s="383"/>
      <c r="R641" s="384"/>
      <c r="S641" s="384"/>
      <c r="T641" s="382">
        <f>T642</f>
        <v>0</v>
      </c>
      <c r="U641" s="382">
        <f t="shared" ref="U641:AC641" si="440">U642</f>
        <v>0</v>
      </c>
      <c r="V641" s="382">
        <f t="shared" si="440"/>
        <v>0</v>
      </c>
      <c r="W641" s="382">
        <f t="shared" si="440"/>
        <v>0</v>
      </c>
      <c r="X641" s="382">
        <f t="shared" si="440"/>
        <v>0</v>
      </c>
      <c r="Y641" s="382">
        <f t="shared" si="440"/>
        <v>0</v>
      </c>
      <c r="Z641" s="382">
        <f t="shared" si="440"/>
        <v>0</v>
      </c>
      <c r="AA641" s="382">
        <f t="shared" si="440"/>
        <v>0</v>
      </c>
      <c r="AB641" s="382">
        <f t="shared" si="440"/>
        <v>0</v>
      </c>
      <c r="AC641" s="382">
        <f t="shared" si="440"/>
        <v>0</v>
      </c>
      <c r="AD641" s="382">
        <f t="shared" si="427"/>
        <v>0</v>
      </c>
      <c r="AE641" s="382">
        <f>AE642</f>
        <v>0</v>
      </c>
      <c r="AF641" s="382">
        <f>AF642</f>
        <v>0</v>
      </c>
      <c r="AG641" s="382">
        <f t="shared" si="428"/>
        <v>0</v>
      </c>
      <c r="AH641" s="382">
        <f>AH642</f>
        <v>0</v>
      </c>
      <c r="AI641" s="382">
        <f>AI642</f>
        <v>0</v>
      </c>
      <c r="AJ641" s="382">
        <f t="shared" si="429"/>
        <v>0</v>
      </c>
      <c r="AK641" s="382">
        <f>AK642</f>
        <v>0</v>
      </c>
      <c r="AL641" s="382">
        <f>AL642</f>
        <v>0</v>
      </c>
      <c r="AM641" s="382">
        <f t="shared" si="430"/>
        <v>0</v>
      </c>
      <c r="AN641" s="382">
        <f>AN642</f>
        <v>0</v>
      </c>
      <c r="AO641" s="382">
        <f>AO642</f>
        <v>0</v>
      </c>
      <c r="AP641" s="382">
        <f t="shared" si="431"/>
        <v>0</v>
      </c>
      <c r="AQ641" s="382">
        <f>AQ642</f>
        <v>0</v>
      </c>
      <c r="AR641" s="382">
        <f>AR642</f>
        <v>0</v>
      </c>
      <c r="AS641" s="382">
        <f t="shared" si="432"/>
        <v>0</v>
      </c>
      <c r="AT641" s="382"/>
      <c r="AU641" s="382"/>
      <c r="AV641" s="382"/>
      <c r="AW641" s="382"/>
      <c r="AX641" s="382"/>
      <c r="AY641" s="382"/>
      <c r="AZ641" s="382"/>
      <c r="BA641" s="382"/>
    </row>
    <row r="642" spans="1:53" ht="24.75" hidden="1">
      <c r="A642" s="255"/>
      <c r="B642" s="73" t="str">
        <f t="shared" si="405"/>
        <v>147500056005691</v>
      </c>
      <c r="C642" s="37">
        <v>2023</v>
      </c>
      <c r="D642" s="37">
        <v>20</v>
      </c>
      <c r="E642" s="37">
        <v>1</v>
      </c>
      <c r="F642" s="37">
        <v>4</v>
      </c>
      <c r="G642" s="37">
        <v>7</v>
      </c>
      <c r="H642" s="37">
        <v>5000</v>
      </c>
      <c r="I642" s="37">
        <v>5600</v>
      </c>
      <c r="J642" s="37">
        <v>569</v>
      </c>
      <c r="K642" s="407">
        <v>1</v>
      </c>
      <c r="L642" s="407"/>
      <c r="M642" s="387" t="s">
        <v>521</v>
      </c>
      <c r="N642" s="388">
        <f>IFERROR(VLOOKUP($B642,[5]OAX!$B$51:$S$1085,13,0),0)</f>
        <v>0</v>
      </c>
      <c r="O642" s="388">
        <f>IFERROR(VLOOKUP($B642,[5]OAX!$B$51:$S$1085,14,0),0)</f>
        <v>0</v>
      </c>
      <c r="P642" s="388">
        <f t="shared" si="394"/>
        <v>0</v>
      </c>
      <c r="Q642" s="389" t="s">
        <v>59</v>
      </c>
      <c r="R642" s="390">
        <f>IFERROR(VLOOKUP($B642,[5]OAX!$B$51:$S$1085,17,0),0)</f>
        <v>0</v>
      </c>
      <c r="S642" s="390">
        <f>IFERROR(VLOOKUP($B642,[5]OAX!$B$51:$S$1085,18,0),0)</f>
        <v>0</v>
      </c>
      <c r="T642" s="388">
        <v>0</v>
      </c>
      <c r="U642" s="388">
        <v>0</v>
      </c>
      <c r="V642" s="388">
        <v>0</v>
      </c>
      <c r="W642" s="388">
        <v>0</v>
      </c>
      <c r="X642" s="388">
        <v>0</v>
      </c>
      <c r="Y642" s="388">
        <v>0</v>
      </c>
      <c r="Z642" s="388">
        <v>0</v>
      </c>
      <c r="AA642" s="388">
        <v>0</v>
      </c>
      <c r="AB642" s="388">
        <f>N642+T642-X642</f>
        <v>0</v>
      </c>
      <c r="AC642" s="388">
        <f>O642+U642-Y642</f>
        <v>0</v>
      </c>
      <c r="AD642" s="388">
        <f t="shared" si="427"/>
        <v>0</v>
      </c>
      <c r="AE642" s="388">
        <v>0</v>
      </c>
      <c r="AF642" s="388">
        <v>0</v>
      </c>
      <c r="AG642" s="388">
        <f t="shared" si="428"/>
        <v>0</v>
      </c>
      <c r="AH642" s="388">
        <v>0</v>
      </c>
      <c r="AI642" s="388">
        <v>0</v>
      </c>
      <c r="AJ642" s="388">
        <f t="shared" si="429"/>
        <v>0</v>
      </c>
      <c r="AK642" s="388">
        <v>0</v>
      </c>
      <c r="AL642" s="388">
        <v>0</v>
      </c>
      <c r="AM642" s="388">
        <f t="shared" si="430"/>
        <v>0</v>
      </c>
      <c r="AN642" s="388">
        <v>0</v>
      </c>
      <c r="AO642" s="388">
        <v>0</v>
      </c>
      <c r="AP642" s="388">
        <f t="shared" si="431"/>
        <v>0</v>
      </c>
      <c r="AQ642" s="388">
        <f>AB642-AE642--AH642-AK642-AN642</f>
        <v>0</v>
      </c>
      <c r="AR642" s="388">
        <f>AC642-AF642--AI642-AL642-AO642</f>
        <v>0</v>
      </c>
      <c r="AS642" s="388">
        <f t="shared" si="432"/>
        <v>0</v>
      </c>
      <c r="AT642" s="388">
        <f>R642+V642-Z642</f>
        <v>0</v>
      </c>
      <c r="AU642" s="388">
        <f>S642+W642-AA642</f>
        <v>0</v>
      </c>
      <c r="AV642" s="388">
        <v>0</v>
      </c>
      <c r="AW642" s="388">
        <v>0</v>
      </c>
      <c r="AX642" s="388">
        <v>0</v>
      </c>
      <c r="AY642" s="388">
        <v>0</v>
      </c>
      <c r="AZ642" s="388">
        <f t="shared" si="439"/>
        <v>0</v>
      </c>
      <c r="BA642" s="388">
        <f t="shared" si="439"/>
        <v>0</v>
      </c>
    </row>
    <row r="643" spans="1:53" ht="24.75" hidden="1">
      <c r="A643" s="255"/>
      <c r="B643" s="73" t="str">
        <f t="shared" si="405"/>
        <v>14750005900</v>
      </c>
      <c r="C643" s="401">
        <v>2023</v>
      </c>
      <c r="D643" s="401">
        <v>20</v>
      </c>
      <c r="E643" s="401">
        <v>1</v>
      </c>
      <c r="F643" s="401">
        <v>4</v>
      </c>
      <c r="G643" s="401">
        <v>7</v>
      </c>
      <c r="H643" s="401">
        <v>5000</v>
      </c>
      <c r="I643" s="401">
        <v>5900</v>
      </c>
      <c r="J643" s="401"/>
      <c r="K643" s="452" t="s">
        <v>45</v>
      </c>
      <c r="L643" s="452"/>
      <c r="M643" s="375" t="s">
        <v>240</v>
      </c>
      <c r="N643" s="376">
        <f>+N644+N646</f>
        <v>0</v>
      </c>
      <c r="O643" s="376">
        <f>+O644+O646</f>
        <v>0</v>
      </c>
      <c r="P643" s="376">
        <f t="shared" si="394"/>
        <v>0</v>
      </c>
      <c r="Q643" s="377"/>
      <c r="R643" s="378"/>
      <c r="S643" s="378"/>
      <c r="T643" s="376">
        <f>+T644+T646</f>
        <v>0</v>
      </c>
      <c r="U643" s="376">
        <f t="shared" ref="U643:AC643" si="441">+U644+U646</f>
        <v>0</v>
      </c>
      <c r="V643" s="376">
        <f t="shared" si="441"/>
        <v>0</v>
      </c>
      <c r="W643" s="376">
        <f t="shared" si="441"/>
        <v>0</v>
      </c>
      <c r="X643" s="376">
        <f t="shared" si="441"/>
        <v>0</v>
      </c>
      <c r="Y643" s="376">
        <f t="shared" si="441"/>
        <v>0</v>
      </c>
      <c r="Z643" s="376">
        <f t="shared" si="441"/>
        <v>0</v>
      </c>
      <c r="AA643" s="376">
        <f t="shared" si="441"/>
        <v>0</v>
      </c>
      <c r="AB643" s="376">
        <f t="shared" si="441"/>
        <v>0</v>
      </c>
      <c r="AC643" s="376">
        <f t="shared" si="441"/>
        <v>0</v>
      </c>
      <c r="AD643" s="376">
        <f t="shared" si="427"/>
        <v>0</v>
      </c>
      <c r="AE643" s="376">
        <f>+AE644+AE646</f>
        <v>0</v>
      </c>
      <c r="AF643" s="376">
        <f>+AF644+AF646</f>
        <v>0</v>
      </c>
      <c r="AG643" s="376">
        <f t="shared" si="428"/>
        <v>0</v>
      </c>
      <c r="AH643" s="376">
        <f>+AH644+AH646</f>
        <v>0</v>
      </c>
      <c r="AI643" s="376">
        <f>+AI644+AI646</f>
        <v>0</v>
      </c>
      <c r="AJ643" s="376">
        <f t="shared" si="429"/>
        <v>0</v>
      </c>
      <c r="AK643" s="376">
        <f>+AK644+AK646</f>
        <v>0</v>
      </c>
      <c r="AL643" s="376">
        <f>+AL644+AL646</f>
        <v>0</v>
      </c>
      <c r="AM643" s="376">
        <f t="shared" si="430"/>
        <v>0</v>
      </c>
      <c r="AN643" s="376">
        <f>+AN644+AN646</f>
        <v>0</v>
      </c>
      <c r="AO643" s="376">
        <f>+AO644+AO646</f>
        <v>0</v>
      </c>
      <c r="AP643" s="376">
        <f t="shared" si="431"/>
        <v>0</v>
      </c>
      <c r="AQ643" s="376">
        <f>+AQ644+AQ646</f>
        <v>0</v>
      </c>
      <c r="AR643" s="376">
        <f>+AR644+AR646</f>
        <v>0</v>
      </c>
      <c r="AS643" s="376">
        <f t="shared" si="432"/>
        <v>0</v>
      </c>
      <c r="AT643" s="376"/>
      <c r="AU643" s="376"/>
      <c r="AV643" s="376"/>
      <c r="AW643" s="376"/>
      <c r="AX643" s="376"/>
      <c r="AY643" s="376"/>
      <c r="AZ643" s="376"/>
      <c r="BA643" s="376"/>
    </row>
    <row r="644" spans="1:53" ht="24.75" hidden="1">
      <c r="A644" s="255"/>
      <c r="B644" s="73" t="str">
        <f t="shared" si="405"/>
        <v>14750005900591</v>
      </c>
      <c r="C644" s="404">
        <v>2023</v>
      </c>
      <c r="D644" s="404">
        <v>20</v>
      </c>
      <c r="E644" s="404">
        <v>1</v>
      </c>
      <c r="F644" s="404">
        <v>4</v>
      </c>
      <c r="G644" s="404">
        <v>7</v>
      </c>
      <c r="H644" s="404">
        <v>5000</v>
      </c>
      <c r="I644" s="404">
        <v>5900</v>
      </c>
      <c r="J644" s="404">
        <v>591</v>
      </c>
      <c r="K644" s="453"/>
      <c r="L644" s="453"/>
      <c r="M644" s="381" t="s">
        <v>241</v>
      </c>
      <c r="N644" s="382">
        <f>+N645</f>
        <v>0</v>
      </c>
      <c r="O644" s="382">
        <f>+O645</f>
        <v>0</v>
      </c>
      <c r="P644" s="382">
        <f t="shared" si="394"/>
        <v>0</v>
      </c>
      <c r="Q644" s="383"/>
      <c r="R644" s="384"/>
      <c r="S644" s="384"/>
      <c r="T644" s="382">
        <f t="shared" ref="T644:AC644" si="442">+T645</f>
        <v>0</v>
      </c>
      <c r="U644" s="382">
        <f t="shared" si="442"/>
        <v>0</v>
      </c>
      <c r="V644" s="382">
        <f t="shared" si="442"/>
        <v>0</v>
      </c>
      <c r="W644" s="382">
        <f t="shared" si="442"/>
        <v>0</v>
      </c>
      <c r="X644" s="382">
        <f t="shared" si="442"/>
        <v>0</v>
      </c>
      <c r="Y644" s="382">
        <f t="shared" si="442"/>
        <v>0</v>
      </c>
      <c r="Z644" s="382">
        <f t="shared" si="442"/>
        <v>0</v>
      </c>
      <c r="AA644" s="382">
        <f t="shared" si="442"/>
        <v>0</v>
      </c>
      <c r="AB644" s="382">
        <f t="shared" si="442"/>
        <v>0</v>
      </c>
      <c r="AC644" s="382">
        <f t="shared" si="442"/>
        <v>0</v>
      </c>
      <c r="AD644" s="382">
        <f t="shared" si="427"/>
        <v>0</v>
      </c>
      <c r="AE644" s="382">
        <f>+AE645</f>
        <v>0</v>
      </c>
      <c r="AF644" s="382">
        <f>+AF645</f>
        <v>0</v>
      </c>
      <c r="AG644" s="382">
        <f t="shared" si="428"/>
        <v>0</v>
      </c>
      <c r="AH644" s="382">
        <f>+AH645</f>
        <v>0</v>
      </c>
      <c r="AI644" s="382">
        <f>+AI645</f>
        <v>0</v>
      </c>
      <c r="AJ644" s="382">
        <f t="shared" si="429"/>
        <v>0</v>
      </c>
      <c r="AK644" s="382">
        <f>+AK645</f>
        <v>0</v>
      </c>
      <c r="AL644" s="382">
        <f>+AL645</f>
        <v>0</v>
      </c>
      <c r="AM644" s="382">
        <f t="shared" si="430"/>
        <v>0</v>
      </c>
      <c r="AN644" s="382">
        <f>+AN645</f>
        <v>0</v>
      </c>
      <c r="AO644" s="382">
        <f>+AO645</f>
        <v>0</v>
      </c>
      <c r="AP644" s="382">
        <f t="shared" si="431"/>
        <v>0</v>
      </c>
      <c r="AQ644" s="382">
        <f>+AQ645</f>
        <v>0</v>
      </c>
      <c r="AR644" s="382">
        <f>+AR645</f>
        <v>0</v>
      </c>
      <c r="AS644" s="382">
        <f t="shared" si="432"/>
        <v>0</v>
      </c>
      <c r="AT644" s="382"/>
      <c r="AU644" s="382"/>
      <c r="AV644" s="382"/>
      <c r="AW644" s="382"/>
      <c r="AX644" s="382"/>
      <c r="AY644" s="382"/>
      <c r="AZ644" s="382"/>
      <c r="BA644" s="382"/>
    </row>
    <row r="645" spans="1:53" ht="24.75" hidden="1">
      <c r="A645" s="255"/>
      <c r="B645" s="73" t="str">
        <f t="shared" si="405"/>
        <v>147500059005911</v>
      </c>
      <c r="C645" s="37">
        <v>2023</v>
      </c>
      <c r="D645" s="37">
        <v>20</v>
      </c>
      <c r="E645" s="37">
        <v>1</v>
      </c>
      <c r="F645" s="37">
        <v>4</v>
      </c>
      <c r="G645" s="37">
        <v>7</v>
      </c>
      <c r="H645" s="37">
        <v>5000</v>
      </c>
      <c r="I645" s="37">
        <v>5900</v>
      </c>
      <c r="J645" s="37">
        <v>591</v>
      </c>
      <c r="K645" s="407">
        <v>1</v>
      </c>
      <c r="L645" s="407"/>
      <c r="M645" s="387" t="s">
        <v>241</v>
      </c>
      <c r="N645" s="388">
        <f>IFERROR(VLOOKUP($B645,[5]OAX!$B$51:$S$1085,13,0),0)</f>
        <v>0</v>
      </c>
      <c r="O645" s="388">
        <f>IFERROR(VLOOKUP($B645,[5]OAX!$B$51:$S$1085,14,0),0)</f>
        <v>0</v>
      </c>
      <c r="P645" s="388">
        <f t="shared" si="394"/>
        <v>0</v>
      </c>
      <c r="Q645" s="389" t="s">
        <v>80</v>
      </c>
      <c r="R645" s="390">
        <f>IFERROR(VLOOKUP($B645,[5]OAX!$B$51:$S$1085,17,0),0)</f>
        <v>0</v>
      </c>
      <c r="S645" s="390">
        <f>IFERROR(VLOOKUP($B645,[5]OAX!$B$51:$S$1085,18,0),0)</f>
        <v>0</v>
      </c>
      <c r="T645" s="388">
        <v>0</v>
      </c>
      <c r="U645" s="388">
        <v>0</v>
      </c>
      <c r="V645" s="388">
        <v>0</v>
      </c>
      <c r="W645" s="388">
        <v>0</v>
      </c>
      <c r="X645" s="388">
        <v>0</v>
      </c>
      <c r="Y645" s="388">
        <v>0</v>
      </c>
      <c r="Z645" s="388">
        <v>0</v>
      </c>
      <c r="AA645" s="388">
        <v>0</v>
      </c>
      <c r="AB645" s="388">
        <f>N645+T645-X645</f>
        <v>0</v>
      </c>
      <c r="AC645" s="388">
        <f>O645+U645-Y645</f>
        <v>0</v>
      </c>
      <c r="AD645" s="388">
        <f t="shared" si="427"/>
        <v>0</v>
      </c>
      <c r="AE645" s="388">
        <v>0</v>
      </c>
      <c r="AF645" s="388">
        <v>0</v>
      </c>
      <c r="AG645" s="388">
        <f t="shared" si="428"/>
        <v>0</v>
      </c>
      <c r="AH645" s="388">
        <v>0</v>
      </c>
      <c r="AI645" s="388">
        <v>0</v>
      </c>
      <c r="AJ645" s="388">
        <f t="shared" si="429"/>
        <v>0</v>
      </c>
      <c r="AK645" s="388">
        <v>0</v>
      </c>
      <c r="AL645" s="388">
        <v>0</v>
      </c>
      <c r="AM645" s="388">
        <f t="shared" si="430"/>
        <v>0</v>
      </c>
      <c r="AN645" s="388">
        <v>0</v>
      </c>
      <c r="AO645" s="388">
        <v>0</v>
      </c>
      <c r="AP645" s="388">
        <f t="shared" si="431"/>
        <v>0</v>
      </c>
      <c r="AQ645" s="388">
        <f>AB645-AE645--AH645-AK645-AN645</f>
        <v>0</v>
      </c>
      <c r="AR645" s="388">
        <f>AC645-AF645--AI645-AL645-AO645</f>
        <v>0</v>
      </c>
      <c r="AS645" s="388">
        <f t="shared" si="432"/>
        <v>0</v>
      </c>
      <c r="AT645" s="388">
        <f>R645+V645-Z645</f>
        <v>0</v>
      </c>
      <c r="AU645" s="388">
        <f>S645+W645-AA645</f>
        <v>0</v>
      </c>
      <c r="AV645" s="388">
        <v>0</v>
      </c>
      <c r="AW645" s="388">
        <v>0</v>
      </c>
      <c r="AX645" s="388">
        <v>0</v>
      </c>
      <c r="AY645" s="388">
        <v>0</v>
      </c>
      <c r="AZ645" s="388">
        <f t="shared" si="439"/>
        <v>0</v>
      </c>
      <c r="BA645" s="388">
        <f t="shared" si="439"/>
        <v>0</v>
      </c>
    </row>
    <row r="646" spans="1:53" ht="24.75" hidden="1">
      <c r="A646" s="255"/>
      <c r="B646" s="73" t="str">
        <f t="shared" si="405"/>
        <v>14750005900597</v>
      </c>
      <c r="C646" s="404">
        <v>2023</v>
      </c>
      <c r="D646" s="404">
        <v>20</v>
      </c>
      <c r="E646" s="404">
        <v>1</v>
      </c>
      <c r="F646" s="404">
        <v>4</v>
      </c>
      <c r="G646" s="404">
        <v>7</v>
      </c>
      <c r="H646" s="404">
        <v>5000</v>
      </c>
      <c r="I646" s="404">
        <v>5900</v>
      </c>
      <c r="J646" s="404">
        <v>597</v>
      </c>
      <c r="K646" s="453"/>
      <c r="L646" s="453"/>
      <c r="M646" s="381" t="s">
        <v>522</v>
      </c>
      <c r="N646" s="382">
        <f>+N647</f>
        <v>0</v>
      </c>
      <c r="O646" s="382">
        <f>+O647</f>
        <v>0</v>
      </c>
      <c r="P646" s="382">
        <f t="shared" si="394"/>
        <v>0</v>
      </c>
      <c r="Q646" s="383"/>
      <c r="R646" s="384"/>
      <c r="S646" s="384"/>
      <c r="T646" s="382">
        <f t="shared" ref="T646:AC646" si="443">+T647</f>
        <v>0</v>
      </c>
      <c r="U646" s="382">
        <f t="shared" si="443"/>
        <v>0</v>
      </c>
      <c r="V646" s="382">
        <f t="shared" si="443"/>
        <v>0</v>
      </c>
      <c r="W646" s="382">
        <f t="shared" si="443"/>
        <v>0</v>
      </c>
      <c r="X646" s="382">
        <f t="shared" si="443"/>
        <v>0</v>
      </c>
      <c r="Y646" s="382">
        <f t="shared" si="443"/>
        <v>0</v>
      </c>
      <c r="Z646" s="382">
        <f t="shared" si="443"/>
        <v>0</v>
      </c>
      <c r="AA646" s="382">
        <f t="shared" si="443"/>
        <v>0</v>
      </c>
      <c r="AB646" s="382">
        <f t="shared" si="443"/>
        <v>0</v>
      </c>
      <c r="AC646" s="382">
        <f t="shared" si="443"/>
        <v>0</v>
      </c>
      <c r="AD646" s="382">
        <f t="shared" si="427"/>
        <v>0</v>
      </c>
      <c r="AE646" s="382">
        <f>+AE647</f>
        <v>0</v>
      </c>
      <c r="AF646" s="382">
        <f>+AF647</f>
        <v>0</v>
      </c>
      <c r="AG646" s="382">
        <f t="shared" si="428"/>
        <v>0</v>
      </c>
      <c r="AH646" s="382">
        <f>+AH647</f>
        <v>0</v>
      </c>
      <c r="AI646" s="382">
        <f>+AI647</f>
        <v>0</v>
      </c>
      <c r="AJ646" s="382">
        <f t="shared" si="429"/>
        <v>0</v>
      </c>
      <c r="AK646" s="382">
        <f>+AK647</f>
        <v>0</v>
      </c>
      <c r="AL646" s="382">
        <f>+AL647</f>
        <v>0</v>
      </c>
      <c r="AM646" s="382">
        <f t="shared" si="430"/>
        <v>0</v>
      </c>
      <c r="AN646" s="382">
        <f>+AN647</f>
        <v>0</v>
      </c>
      <c r="AO646" s="382">
        <f>+AO647</f>
        <v>0</v>
      </c>
      <c r="AP646" s="382">
        <f t="shared" si="431"/>
        <v>0</v>
      </c>
      <c r="AQ646" s="382">
        <f>+AQ647</f>
        <v>0</v>
      </c>
      <c r="AR646" s="382">
        <f>+AR647</f>
        <v>0</v>
      </c>
      <c r="AS646" s="382">
        <f t="shared" si="432"/>
        <v>0</v>
      </c>
      <c r="AT646" s="382"/>
      <c r="AU646" s="382"/>
      <c r="AV646" s="382"/>
      <c r="AW646" s="382"/>
      <c r="AX646" s="382"/>
      <c r="AY646" s="382"/>
      <c r="AZ646" s="382"/>
      <c r="BA646" s="382"/>
    </row>
    <row r="647" spans="1:53" ht="24.75" hidden="1">
      <c r="A647" s="255"/>
      <c r="B647" s="73" t="str">
        <f t="shared" si="405"/>
        <v>147500059005971</v>
      </c>
      <c r="C647" s="37">
        <v>2023</v>
      </c>
      <c r="D647" s="37">
        <v>20</v>
      </c>
      <c r="E647" s="37">
        <v>1</v>
      </c>
      <c r="F647" s="37">
        <v>4</v>
      </c>
      <c r="G647" s="37">
        <v>7</v>
      </c>
      <c r="H647" s="37">
        <v>5000</v>
      </c>
      <c r="I647" s="37">
        <v>5900</v>
      </c>
      <c r="J647" s="37">
        <v>597</v>
      </c>
      <c r="K647" s="407">
        <v>1</v>
      </c>
      <c r="L647" s="407"/>
      <c r="M647" s="387" t="s">
        <v>523</v>
      </c>
      <c r="N647" s="388">
        <f>IFERROR(VLOOKUP($B647,[5]OAX!$B$51:$S$1085,13,0),0)</f>
        <v>0</v>
      </c>
      <c r="O647" s="388">
        <f>IFERROR(VLOOKUP($B647,[5]OAX!$B$51:$S$1085,14,0),0)</f>
        <v>0</v>
      </c>
      <c r="P647" s="388">
        <f t="shared" si="394"/>
        <v>0</v>
      </c>
      <c r="Q647" s="389" t="s">
        <v>243</v>
      </c>
      <c r="R647" s="390">
        <f>IFERROR(VLOOKUP($B647,[5]OAX!$B$51:$S$1085,17,0),0)</f>
        <v>0</v>
      </c>
      <c r="S647" s="390">
        <f>IFERROR(VLOOKUP($B647,[5]OAX!$B$51:$S$1085,18,0),0)</f>
        <v>0</v>
      </c>
      <c r="T647" s="388">
        <v>0</v>
      </c>
      <c r="U647" s="388">
        <v>0</v>
      </c>
      <c r="V647" s="388">
        <v>0</v>
      </c>
      <c r="W647" s="388">
        <v>0</v>
      </c>
      <c r="X647" s="388">
        <v>0</v>
      </c>
      <c r="Y647" s="388">
        <v>0</v>
      </c>
      <c r="Z647" s="388">
        <v>0</v>
      </c>
      <c r="AA647" s="388">
        <v>0</v>
      </c>
      <c r="AB647" s="388">
        <f>N647+T647-X647</f>
        <v>0</v>
      </c>
      <c r="AC647" s="388">
        <f>O647+U647-Y647</f>
        <v>0</v>
      </c>
      <c r="AD647" s="388">
        <f t="shared" si="427"/>
        <v>0</v>
      </c>
      <c r="AE647" s="388">
        <v>0</v>
      </c>
      <c r="AF647" s="388">
        <v>0</v>
      </c>
      <c r="AG647" s="388">
        <f t="shared" si="428"/>
        <v>0</v>
      </c>
      <c r="AH647" s="388">
        <v>0</v>
      </c>
      <c r="AI647" s="388">
        <v>0</v>
      </c>
      <c r="AJ647" s="388">
        <f t="shared" si="429"/>
        <v>0</v>
      </c>
      <c r="AK647" s="388">
        <v>0</v>
      </c>
      <c r="AL647" s="388">
        <v>0</v>
      </c>
      <c r="AM647" s="388">
        <f t="shared" si="430"/>
        <v>0</v>
      </c>
      <c r="AN647" s="388">
        <v>0</v>
      </c>
      <c r="AO647" s="388">
        <v>0</v>
      </c>
      <c r="AP647" s="388">
        <f t="shared" si="431"/>
        <v>0</v>
      </c>
      <c r="AQ647" s="388">
        <f>AB647-AE647--AH647-AK647-AN647</f>
        <v>0</v>
      </c>
      <c r="AR647" s="388">
        <f>AC647-AF647--AI647-AL647-AO647</f>
        <v>0</v>
      </c>
      <c r="AS647" s="388">
        <f t="shared" si="432"/>
        <v>0</v>
      </c>
      <c r="AT647" s="388">
        <f>R647+V647-Z647</f>
        <v>0</v>
      </c>
      <c r="AU647" s="388">
        <f>S647+W647-AA647</f>
        <v>0</v>
      </c>
      <c r="AV647" s="388">
        <v>0</v>
      </c>
      <c r="AW647" s="388">
        <v>0</v>
      </c>
      <c r="AX647" s="388">
        <v>0</v>
      </c>
      <c r="AY647" s="388">
        <v>0</v>
      </c>
      <c r="AZ647" s="388">
        <f t="shared" si="439"/>
        <v>0</v>
      </c>
      <c r="BA647" s="388">
        <f t="shared" si="439"/>
        <v>0</v>
      </c>
    </row>
    <row r="648" spans="1:53" ht="48" hidden="1">
      <c r="A648" s="255"/>
      <c r="B648" s="73" t="str">
        <f t="shared" si="405"/>
        <v xml:space="preserve">148 </v>
      </c>
      <c r="C648" s="415">
        <v>2023</v>
      </c>
      <c r="D648" s="410">
        <v>20</v>
      </c>
      <c r="E648" s="410">
        <v>1</v>
      </c>
      <c r="F648" s="410">
        <v>4</v>
      </c>
      <c r="G648" s="410">
        <v>8</v>
      </c>
      <c r="H648" s="410"/>
      <c r="I648" s="416" t="s">
        <v>47</v>
      </c>
      <c r="J648" s="416"/>
      <c r="K648" s="417" t="s">
        <v>45</v>
      </c>
      <c r="L648" s="417"/>
      <c r="M648" s="449" t="s">
        <v>524</v>
      </c>
      <c r="N648" s="450">
        <f>+N649+N653</f>
        <v>0</v>
      </c>
      <c r="O648" s="450">
        <f>+O649+O653</f>
        <v>0</v>
      </c>
      <c r="P648" s="450">
        <f t="shared" si="394"/>
        <v>0</v>
      </c>
      <c r="Q648" s="365"/>
      <c r="R648" s="366"/>
      <c r="S648" s="366"/>
      <c r="T648" s="450">
        <f>+T649+T653</f>
        <v>0</v>
      </c>
      <c r="U648" s="450">
        <f t="shared" ref="U648:AC648" si="444">+U649+U653</f>
        <v>0</v>
      </c>
      <c r="V648" s="450">
        <f t="shared" si="444"/>
        <v>0</v>
      </c>
      <c r="W648" s="450">
        <f t="shared" si="444"/>
        <v>0</v>
      </c>
      <c r="X648" s="450">
        <f t="shared" si="444"/>
        <v>0</v>
      </c>
      <c r="Y648" s="450">
        <f t="shared" si="444"/>
        <v>0</v>
      </c>
      <c r="Z648" s="450">
        <f t="shared" si="444"/>
        <v>0</v>
      </c>
      <c r="AA648" s="450">
        <f t="shared" si="444"/>
        <v>0</v>
      </c>
      <c r="AB648" s="450">
        <f t="shared" si="444"/>
        <v>0</v>
      </c>
      <c r="AC648" s="450">
        <f t="shared" si="444"/>
        <v>0</v>
      </c>
      <c r="AD648" s="450">
        <f t="shared" si="427"/>
        <v>0</v>
      </c>
      <c r="AE648" s="450">
        <f>+AE649+AE653</f>
        <v>0</v>
      </c>
      <c r="AF648" s="450">
        <f>+AF649+AF653</f>
        <v>0</v>
      </c>
      <c r="AG648" s="450">
        <f t="shared" si="428"/>
        <v>0</v>
      </c>
      <c r="AH648" s="450">
        <f>+AH649+AH653</f>
        <v>0</v>
      </c>
      <c r="AI648" s="450">
        <f>+AI649+AI653</f>
        <v>0</v>
      </c>
      <c r="AJ648" s="450">
        <f t="shared" si="429"/>
        <v>0</v>
      </c>
      <c r="AK648" s="450">
        <f>+AK649+AK653</f>
        <v>0</v>
      </c>
      <c r="AL648" s="450">
        <f>+AL649+AL653</f>
        <v>0</v>
      </c>
      <c r="AM648" s="450">
        <f t="shared" si="430"/>
        <v>0</v>
      </c>
      <c r="AN648" s="450">
        <f>+AN649+AN653</f>
        <v>0</v>
      </c>
      <c r="AO648" s="450">
        <f>+AO649+AO653</f>
        <v>0</v>
      </c>
      <c r="AP648" s="450">
        <f t="shared" si="431"/>
        <v>0</v>
      </c>
      <c r="AQ648" s="450">
        <f>+AQ649+AQ653</f>
        <v>0</v>
      </c>
      <c r="AR648" s="450">
        <f>+AR649+AR653</f>
        <v>0</v>
      </c>
      <c r="AS648" s="450">
        <f t="shared" si="432"/>
        <v>0</v>
      </c>
      <c r="AT648" s="450"/>
      <c r="AU648" s="450"/>
      <c r="AV648" s="450"/>
      <c r="AW648" s="450"/>
      <c r="AX648" s="450"/>
      <c r="AY648" s="450"/>
      <c r="AZ648" s="450"/>
      <c r="BA648" s="450"/>
    </row>
    <row r="649" spans="1:53" ht="24.75" hidden="1">
      <c r="A649" s="255"/>
      <c r="B649" s="73" t="str">
        <f t="shared" si="405"/>
        <v>1483000</v>
      </c>
      <c r="C649" s="400">
        <v>2023</v>
      </c>
      <c r="D649" s="400">
        <v>20</v>
      </c>
      <c r="E649" s="400">
        <v>1</v>
      </c>
      <c r="F649" s="400">
        <v>4</v>
      </c>
      <c r="G649" s="400">
        <v>8</v>
      </c>
      <c r="H649" s="400">
        <v>3000</v>
      </c>
      <c r="I649" s="400"/>
      <c r="J649" s="400"/>
      <c r="K649" s="433"/>
      <c r="L649" s="433"/>
      <c r="M649" s="369" t="s">
        <v>71</v>
      </c>
      <c r="N649" s="370">
        <f t="shared" ref="N649:O651" si="445">+N650</f>
        <v>0</v>
      </c>
      <c r="O649" s="370">
        <f t="shared" si="445"/>
        <v>0</v>
      </c>
      <c r="P649" s="370">
        <f t="shared" si="394"/>
        <v>0</v>
      </c>
      <c r="Q649" s="371"/>
      <c r="R649" s="372"/>
      <c r="S649" s="372"/>
      <c r="T649" s="370">
        <f>+T650</f>
        <v>0</v>
      </c>
      <c r="U649" s="370">
        <f t="shared" ref="U649:AC651" si="446">+U650</f>
        <v>0</v>
      </c>
      <c r="V649" s="370">
        <f t="shared" si="446"/>
        <v>0</v>
      </c>
      <c r="W649" s="370">
        <f t="shared" si="446"/>
        <v>0</v>
      </c>
      <c r="X649" s="370">
        <f t="shared" si="446"/>
        <v>0</v>
      </c>
      <c r="Y649" s="370">
        <f t="shared" si="446"/>
        <v>0</v>
      </c>
      <c r="Z649" s="370">
        <f t="shared" si="446"/>
        <v>0</v>
      </c>
      <c r="AA649" s="370">
        <f t="shared" si="446"/>
        <v>0</v>
      </c>
      <c r="AB649" s="370">
        <f t="shared" si="446"/>
        <v>0</v>
      </c>
      <c r="AC649" s="370">
        <f t="shared" si="446"/>
        <v>0</v>
      </c>
      <c r="AD649" s="370">
        <f t="shared" si="427"/>
        <v>0</v>
      </c>
      <c r="AE649" s="370">
        <f t="shared" ref="AE649:AF651" si="447">+AE650</f>
        <v>0</v>
      </c>
      <c r="AF649" s="370">
        <f t="shared" si="447"/>
        <v>0</v>
      </c>
      <c r="AG649" s="370">
        <f t="shared" si="428"/>
        <v>0</v>
      </c>
      <c r="AH649" s="370">
        <f t="shared" ref="AH649:AI651" si="448">+AH650</f>
        <v>0</v>
      </c>
      <c r="AI649" s="370">
        <f t="shared" si="448"/>
        <v>0</v>
      </c>
      <c r="AJ649" s="370">
        <f t="shared" si="429"/>
        <v>0</v>
      </c>
      <c r="AK649" s="370">
        <f t="shared" ref="AK649:AL651" si="449">+AK650</f>
        <v>0</v>
      </c>
      <c r="AL649" s="370">
        <f t="shared" si="449"/>
        <v>0</v>
      </c>
      <c r="AM649" s="370">
        <f t="shared" si="430"/>
        <v>0</v>
      </c>
      <c r="AN649" s="370">
        <f t="shared" ref="AN649:AO651" si="450">+AN650</f>
        <v>0</v>
      </c>
      <c r="AO649" s="370">
        <f t="shared" si="450"/>
        <v>0</v>
      </c>
      <c r="AP649" s="370">
        <f t="shared" si="431"/>
        <v>0</v>
      </c>
      <c r="AQ649" s="370">
        <f t="shared" ref="AQ649:AR651" si="451">+AQ650</f>
        <v>0</v>
      </c>
      <c r="AR649" s="370">
        <f t="shared" si="451"/>
        <v>0</v>
      </c>
      <c r="AS649" s="370">
        <f t="shared" si="432"/>
        <v>0</v>
      </c>
      <c r="AT649" s="370"/>
      <c r="AU649" s="370"/>
      <c r="AV649" s="370"/>
      <c r="AW649" s="370"/>
      <c r="AX649" s="370"/>
      <c r="AY649" s="370"/>
      <c r="AZ649" s="370"/>
      <c r="BA649" s="370"/>
    </row>
    <row r="650" spans="1:53" ht="24.75" hidden="1">
      <c r="A650" s="255"/>
      <c r="B650" s="73" t="str">
        <f t="shared" si="405"/>
        <v>14830003100</v>
      </c>
      <c r="C650" s="401">
        <v>2023</v>
      </c>
      <c r="D650" s="401">
        <v>20</v>
      </c>
      <c r="E650" s="401">
        <v>1</v>
      </c>
      <c r="F650" s="401">
        <v>4</v>
      </c>
      <c r="G650" s="401">
        <v>8</v>
      </c>
      <c r="H650" s="401">
        <v>3000</v>
      </c>
      <c r="I650" s="401">
        <v>3100</v>
      </c>
      <c r="J650" s="401"/>
      <c r="K650" s="452" t="s">
        <v>45</v>
      </c>
      <c r="L650" s="452"/>
      <c r="M650" s="375" t="s">
        <v>166</v>
      </c>
      <c r="N650" s="376">
        <f t="shared" si="445"/>
        <v>0</v>
      </c>
      <c r="O650" s="376">
        <f t="shared" si="445"/>
        <v>0</v>
      </c>
      <c r="P650" s="376">
        <f t="shared" si="394"/>
        <v>0</v>
      </c>
      <c r="Q650" s="377"/>
      <c r="R650" s="378"/>
      <c r="S650" s="378"/>
      <c r="T650" s="376">
        <f>+T651</f>
        <v>0</v>
      </c>
      <c r="U650" s="376">
        <f t="shared" si="446"/>
        <v>0</v>
      </c>
      <c r="V650" s="376">
        <f t="shared" si="446"/>
        <v>0</v>
      </c>
      <c r="W650" s="376">
        <f t="shared" si="446"/>
        <v>0</v>
      </c>
      <c r="X650" s="376">
        <f t="shared" si="446"/>
        <v>0</v>
      </c>
      <c r="Y650" s="376">
        <f t="shared" si="446"/>
        <v>0</v>
      </c>
      <c r="Z650" s="376">
        <f t="shared" si="446"/>
        <v>0</v>
      </c>
      <c r="AA650" s="376">
        <f t="shared" si="446"/>
        <v>0</v>
      </c>
      <c r="AB650" s="376">
        <f t="shared" si="446"/>
        <v>0</v>
      </c>
      <c r="AC650" s="376">
        <f t="shared" si="446"/>
        <v>0</v>
      </c>
      <c r="AD650" s="376">
        <f t="shared" si="427"/>
        <v>0</v>
      </c>
      <c r="AE650" s="376">
        <f t="shared" si="447"/>
        <v>0</v>
      </c>
      <c r="AF650" s="376">
        <f t="shared" si="447"/>
        <v>0</v>
      </c>
      <c r="AG650" s="376">
        <f t="shared" si="428"/>
        <v>0</v>
      </c>
      <c r="AH650" s="376">
        <f t="shared" si="448"/>
        <v>0</v>
      </c>
      <c r="AI650" s="376">
        <f t="shared" si="448"/>
        <v>0</v>
      </c>
      <c r="AJ650" s="376">
        <f t="shared" si="429"/>
        <v>0</v>
      </c>
      <c r="AK650" s="376">
        <f t="shared" si="449"/>
        <v>0</v>
      </c>
      <c r="AL650" s="376">
        <f t="shared" si="449"/>
        <v>0</v>
      </c>
      <c r="AM650" s="376">
        <f t="shared" si="430"/>
        <v>0</v>
      </c>
      <c r="AN650" s="376">
        <f t="shared" si="450"/>
        <v>0</v>
      </c>
      <c r="AO650" s="376">
        <f t="shared" si="450"/>
        <v>0</v>
      </c>
      <c r="AP650" s="376">
        <f t="shared" si="431"/>
        <v>0</v>
      </c>
      <c r="AQ650" s="376">
        <f t="shared" si="451"/>
        <v>0</v>
      </c>
      <c r="AR650" s="376">
        <f t="shared" si="451"/>
        <v>0</v>
      </c>
      <c r="AS650" s="376">
        <f t="shared" si="432"/>
        <v>0</v>
      </c>
      <c r="AT650" s="376"/>
      <c r="AU650" s="376"/>
      <c r="AV650" s="376"/>
      <c r="AW650" s="376"/>
      <c r="AX650" s="376"/>
      <c r="AY650" s="376"/>
      <c r="AZ650" s="376"/>
      <c r="BA650" s="376"/>
    </row>
    <row r="651" spans="1:53" ht="24.75" hidden="1">
      <c r="A651" s="255"/>
      <c r="B651" s="73" t="str">
        <f t="shared" si="405"/>
        <v>14830003100319</v>
      </c>
      <c r="C651" s="404">
        <v>2023</v>
      </c>
      <c r="D651" s="404">
        <v>20</v>
      </c>
      <c r="E651" s="404">
        <v>1</v>
      </c>
      <c r="F651" s="404">
        <v>4</v>
      </c>
      <c r="G651" s="404">
        <v>8</v>
      </c>
      <c r="H651" s="404">
        <v>3000</v>
      </c>
      <c r="I651" s="404">
        <v>3100</v>
      </c>
      <c r="J651" s="404">
        <v>319</v>
      </c>
      <c r="K651" s="453"/>
      <c r="L651" s="453"/>
      <c r="M651" s="381" t="s">
        <v>525</v>
      </c>
      <c r="N651" s="382">
        <f t="shared" si="445"/>
        <v>0</v>
      </c>
      <c r="O651" s="382">
        <f t="shared" si="445"/>
        <v>0</v>
      </c>
      <c r="P651" s="382">
        <f t="shared" si="394"/>
        <v>0</v>
      </c>
      <c r="Q651" s="383"/>
      <c r="R651" s="384"/>
      <c r="S651" s="384"/>
      <c r="T651" s="382">
        <f>+T652</f>
        <v>0</v>
      </c>
      <c r="U651" s="382">
        <f t="shared" si="446"/>
        <v>0</v>
      </c>
      <c r="V651" s="382">
        <f t="shared" si="446"/>
        <v>0</v>
      </c>
      <c r="W651" s="382">
        <f t="shared" si="446"/>
        <v>0</v>
      </c>
      <c r="X651" s="382">
        <f t="shared" si="446"/>
        <v>0</v>
      </c>
      <c r="Y651" s="382">
        <f t="shared" si="446"/>
        <v>0</v>
      </c>
      <c r="Z651" s="382">
        <f t="shared" si="446"/>
        <v>0</v>
      </c>
      <c r="AA651" s="382">
        <f t="shared" si="446"/>
        <v>0</v>
      </c>
      <c r="AB651" s="382">
        <f t="shared" si="446"/>
        <v>0</v>
      </c>
      <c r="AC651" s="382">
        <f t="shared" si="446"/>
        <v>0</v>
      </c>
      <c r="AD651" s="382">
        <f t="shared" si="427"/>
        <v>0</v>
      </c>
      <c r="AE651" s="382">
        <f t="shared" si="447"/>
        <v>0</v>
      </c>
      <c r="AF651" s="382">
        <f t="shared" si="447"/>
        <v>0</v>
      </c>
      <c r="AG651" s="382">
        <f t="shared" si="428"/>
        <v>0</v>
      </c>
      <c r="AH651" s="382">
        <f t="shared" si="448"/>
        <v>0</v>
      </c>
      <c r="AI651" s="382">
        <f t="shared" si="448"/>
        <v>0</v>
      </c>
      <c r="AJ651" s="382">
        <f t="shared" si="429"/>
        <v>0</v>
      </c>
      <c r="AK651" s="382">
        <f t="shared" si="449"/>
        <v>0</v>
      </c>
      <c r="AL651" s="382">
        <f t="shared" si="449"/>
        <v>0</v>
      </c>
      <c r="AM651" s="382">
        <f t="shared" si="430"/>
        <v>0</v>
      </c>
      <c r="AN651" s="382">
        <f t="shared" si="450"/>
        <v>0</v>
      </c>
      <c r="AO651" s="382">
        <f t="shared" si="450"/>
        <v>0</v>
      </c>
      <c r="AP651" s="382">
        <f t="shared" si="431"/>
        <v>0</v>
      </c>
      <c r="AQ651" s="382">
        <f t="shared" si="451"/>
        <v>0</v>
      </c>
      <c r="AR651" s="382">
        <f t="shared" si="451"/>
        <v>0</v>
      </c>
      <c r="AS651" s="382">
        <f t="shared" si="432"/>
        <v>0</v>
      </c>
      <c r="AT651" s="382"/>
      <c r="AU651" s="382"/>
      <c r="AV651" s="382"/>
      <c r="AW651" s="382"/>
      <c r="AX651" s="382"/>
      <c r="AY651" s="382"/>
      <c r="AZ651" s="382"/>
      <c r="BA651" s="382"/>
    </row>
    <row r="652" spans="1:53" ht="24.75" hidden="1">
      <c r="A652" s="255"/>
      <c r="B652" s="73" t="str">
        <f t="shared" si="405"/>
        <v>148300031003191</v>
      </c>
      <c r="C652" s="37">
        <v>2023</v>
      </c>
      <c r="D652" s="37">
        <v>20</v>
      </c>
      <c r="E652" s="37">
        <v>1</v>
      </c>
      <c r="F652" s="37">
        <v>4</v>
      </c>
      <c r="G652" s="37">
        <v>8</v>
      </c>
      <c r="H652" s="37">
        <v>3000</v>
      </c>
      <c r="I652" s="37">
        <v>3100</v>
      </c>
      <c r="J652" s="37">
        <v>319</v>
      </c>
      <c r="K652" s="407">
        <v>1</v>
      </c>
      <c r="L652" s="407"/>
      <c r="M652" s="387" t="s">
        <v>170</v>
      </c>
      <c r="N652" s="388">
        <f>IFERROR(VLOOKUP($B652,[5]OAX!$B$51:$S$1085,13,0),0)</f>
        <v>0</v>
      </c>
      <c r="O652" s="388">
        <f>IFERROR(VLOOKUP($B652,[5]OAX!$B$51:$S$1085,14,0),0)</f>
        <v>0</v>
      </c>
      <c r="P652" s="388">
        <f t="shared" ref="P652:P715" si="452">+O652+N652</f>
        <v>0</v>
      </c>
      <c r="Q652" s="389" t="s">
        <v>80</v>
      </c>
      <c r="R652" s="390">
        <f>IFERROR(VLOOKUP($B652,[5]OAX!$B$51:$S$1085,17,0),0)</f>
        <v>0</v>
      </c>
      <c r="S652" s="390">
        <f>IFERROR(VLOOKUP($B652,[5]OAX!$B$51:$S$1085,18,0),0)</f>
        <v>0</v>
      </c>
      <c r="T652" s="388">
        <v>0</v>
      </c>
      <c r="U652" s="388">
        <v>0</v>
      </c>
      <c r="V652" s="388">
        <v>0</v>
      </c>
      <c r="W652" s="388">
        <v>0</v>
      </c>
      <c r="X652" s="388">
        <v>0</v>
      </c>
      <c r="Y652" s="388">
        <v>0</v>
      </c>
      <c r="Z652" s="388">
        <v>0</v>
      </c>
      <c r="AA652" s="388">
        <v>0</v>
      </c>
      <c r="AB652" s="388">
        <f>N652+T652-X652</f>
        <v>0</v>
      </c>
      <c r="AC652" s="388">
        <f>O652+U652-Y652</f>
        <v>0</v>
      </c>
      <c r="AD652" s="388">
        <f t="shared" si="427"/>
        <v>0</v>
      </c>
      <c r="AE652" s="388">
        <v>0</v>
      </c>
      <c r="AF652" s="388">
        <v>0</v>
      </c>
      <c r="AG652" s="388">
        <f t="shared" si="428"/>
        <v>0</v>
      </c>
      <c r="AH652" s="388">
        <v>0</v>
      </c>
      <c r="AI652" s="388">
        <v>0</v>
      </c>
      <c r="AJ652" s="388">
        <f t="shared" si="429"/>
        <v>0</v>
      </c>
      <c r="AK652" s="388">
        <v>0</v>
      </c>
      <c r="AL652" s="388">
        <v>0</v>
      </c>
      <c r="AM652" s="388">
        <f t="shared" si="430"/>
        <v>0</v>
      </c>
      <c r="AN652" s="388">
        <v>0</v>
      </c>
      <c r="AO652" s="388">
        <v>0</v>
      </c>
      <c r="AP652" s="388">
        <f t="shared" si="431"/>
        <v>0</v>
      </c>
      <c r="AQ652" s="388">
        <f>AB652-AE652--AH652-AK652-AN652</f>
        <v>0</v>
      </c>
      <c r="AR652" s="388">
        <f>AC652-AF652--AI652-AL652-AO652</f>
        <v>0</v>
      </c>
      <c r="AS652" s="388">
        <f t="shared" si="432"/>
        <v>0</v>
      </c>
      <c r="AT652" s="388">
        <f>R652+V652-Z652</f>
        <v>0</v>
      </c>
      <c r="AU652" s="388">
        <f>S652+W652-AA652</f>
        <v>0</v>
      </c>
      <c r="AV652" s="388">
        <v>0</v>
      </c>
      <c r="AW652" s="388">
        <v>0</v>
      </c>
      <c r="AX652" s="388">
        <v>0</v>
      </c>
      <c r="AY652" s="388">
        <v>0</v>
      </c>
      <c r="AZ652" s="388">
        <f t="shared" si="439"/>
        <v>0</v>
      </c>
      <c r="BA652" s="388">
        <f t="shared" si="439"/>
        <v>0</v>
      </c>
    </row>
    <row r="653" spans="1:53" ht="24.75" hidden="1">
      <c r="A653" s="255"/>
      <c r="B653" s="73" t="str">
        <f t="shared" si="405"/>
        <v>1485000</v>
      </c>
      <c r="C653" s="400">
        <v>2023</v>
      </c>
      <c r="D653" s="400">
        <v>20</v>
      </c>
      <c r="E653" s="400">
        <v>1</v>
      </c>
      <c r="F653" s="400">
        <v>4</v>
      </c>
      <c r="G653" s="400">
        <v>8</v>
      </c>
      <c r="H653" s="400">
        <v>5000</v>
      </c>
      <c r="I653" s="400"/>
      <c r="J653" s="400"/>
      <c r="K653" s="433"/>
      <c r="L653" s="433"/>
      <c r="M653" s="369" t="s">
        <v>129</v>
      </c>
      <c r="N653" s="370">
        <f>+N654</f>
        <v>0</v>
      </c>
      <c r="O653" s="370">
        <f>+O654</f>
        <v>0</v>
      </c>
      <c r="P653" s="370">
        <f t="shared" si="452"/>
        <v>0</v>
      </c>
      <c r="Q653" s="371"/>
      <c r="R653" s="372"/>
      <c r="S653" s="372"/>
      <c r="T653" s="370">
        <f>+T654</f>
        <v>0</v>
      </c>
      <c r="U653" s="370">
        <f t="shared" ref="U653:AC654" si="453">+U654</f>
        <v>0</v>
      </c>
      <c r="V653" s="370">
        <f t="shared" si="453"/>
        <v>0</v>
      </c>
      <c r="W653" s="370">
        <f t="shared" si="453"/>
        <v>0</v>
      </c>
      <c r="X653" s="370">
        <f t="shared" si="453"/>
        <v>0</v>
      </c>
      <c r="Y653" s="370">
        <f t="shared" si="453"/>
        <v>0</v>
      </c>
      <c r="Z653" s="370">
        <f t="shared" si="453"/>
        <v>0</v>
      </c>
      <c r="AA653" s="370">
        <f t="shared" si="453"/>
        <v>0</v>
      </c>
      <c r="AB653" s="370">
        <f t="shared" si="453"/>
        <v>0</v>
      </c>
      <c r="AC653" s="370">
        <f t="shared" si="453"/>
        <v>0</v>
      </c>
      <c r="AD653" s="370">
        <f t="shared" si="427"/>
        <v>0</v>
      </c>
      <c r="AE653" s="370">
        <f>+AE654</f>
        <v>0</v>
      </c>
      <c r="AF653" s="370">
        <f>+AF654</f>
        <v>0</v>
      </c>
      <c r="AG653" s="370">
        <f t="shared" si="428"/>
        <v>0</v>
      </c>
      <c r="AH653" s="370">
        <f>+AH654</f>
        <v>0</v>
      </c>
      <c r="AI653" s="370">
        <f>+AI654</f>
        <v>0</v>
      </c>
      <c r="AJ653" s="370">
        <f t="shared" si="429"/>
        <v>0</v>
      </c>
      <c r="AK653" s="370">
        <f>+AK654</f>
        <v>0</v>
      </c>
      <c r="AL653" s="370">
        <f>+AL654</f>
        <v>0</v>
      </c>
      <c r="AM653" s="370">
        <f t="shared" si="430"/>
        <v>0</v>
      </c>
      <c r="AN653" s="370">
        <f>+AN654</f>
        <v>0</v>
      </c>
      <c r="AO653" s="370">
        <f>+AO654</f>
        <v>0</v>
      </c>
      <c r="AP653" s="370">
        <f t="shared" si="431"/>
        <v>0</v>
      </c>
      <c r="AQ653" s="370">
        <f>+AQ654</f>
        <v>0</v>
      </c>
      <c r="AR653" s="370">
        <f>+AR654</f>
        <v>0</v>
      </c>
      <c r="AS653" s="370">
        <f t="shared" si="432"/>
        <v>0</v>
      </c>
      <c r="AT653" s="370"/>
      <c r="AU653" s="370"/>
      <c r="AV653" s="370"/>
      <c r="AW653" s="370"/>
      <c r="AX653" s="370"/>
      <c r="AY653" s="370"/>
      <c r="AZ653" s="370"/>
      <c r="BA653" s="370"/>
    </row>
    <row r="654" spans="1:53" ht="24.75" hidden="1">
      <c r="A654" s="255"/>
      <c r="B654" s="73" t="str">
        <f t="shared" si="405"/>
        <v>14850005100</v>
      </c>
      <c r="C654" s="401">
        <v>2023</v>
      </c>
      <c r="D654" s="401">
        <v>20</v>
      </c>
      <c r="E654" s="401">
        <v>1</v>
      </c>
      <c r="F654" s="401">
        <v>4</v>
      </c>
      <c r="G654" s="401">
        <v>8</v>
      </c>
      <c r="H654" s="401">
        <v>5000</v>
      </c>
      <c r="I654" s="401">
        <v>5100</v>
      </c>
      <c r="J654" s="401"/>
      <c r="K654" s="452" t="s">
        <v>45</v>
      </c>
      <c r="L654" s="452"/>
      <c r="M654" s="439" t="s">
        <v>130</v>
      </c>
      <c r="N654" s="440">
        <f>+N655</f>
        <v>0</v>
      </c>
      <c r="O654" s="440">
        <f>+O655</f>
        <v>0</v>
      </c>
      <c r="P654" s="440">
        <f t="shared" si="452"/>
        <v>0</v>
      </c>
      <c r="Q654" s="377"/>
      <c r="R654" s="378"/>
      <c r="S654" s="378"/>
      <c r="T654" s="440">
        <f>+T655</f>
        <v>0</v>
      </c>
      <c r="U654" s="440">
        <f t="shared" si="453"/>
        <v>0</v>
      </c>
      <c r="V654" s="440">
        <f t="shared" si="453"/>
        <v>0</v>
      </c>
      <c r="W654" s="440">
        <f t="shared" si="453"/>
        <v>0</v>
      </c>
      <c r="X654" s="440">
        <f t="shared" si="453"/>
        <v>0</v>
      </c>
      <c r="Y654" s="440">
        <f t="shared" si="453"/>
        <v>0</v>
      </c>
      <c r="Z654" s="440">
        <f t="shared" si="453"/>
        <v>0</v>
      </c>
      <c r="AA654" s="440">
        <f t="shared" si="453"/>
        <v>0</v>
      </c>
      <c r="AB654" s="440">
        <f t="shared" si="453"/>
        <v>0</v>
      </c>
      <c r="AC654" s="440">
        <f t="shared" si="453"/>
        <v>0</v>
      </c>
      <c r="AD654" s="440">
        <f t="shared" si="427"/>
        <v>0</v>
      </c>
      <c r="AE654" s="440">
        <f>+AE655</f>
        <v>0</v>
      </c>
      <c r="AF654" s="440">
        <f>+AF655</f>
        <v>0</v>
      </c>
      <c r="AG654" s="440">
        <f t="shared" si="428"/>
        <v>0</v>
      </c>
      <c r="AH654" s="440">
        <f>+AH655</f>
        <v>0</v>
      </c>
      <c r="AI654" s="440">
        <f>+AI655</f>
        <v>0</v>
      </c>
      <c r="AJ654" s="440">
        <f t="shared" si="429"/>
        <v>0</v>
      </c>
      <c r="AK654" s="440">
        <f>+AK655</f>
        <v>0</v>
      </c>
      <c r="AL654" s="440">
        <f>+AL655</f>
        <v>0</v>
      </c>
      <c r="AM654" s="440">
        <f t="shared" si="430"/>
        <v>0</v>
      </c>
      <c r="AN654" s="440">
        <f>+AN655</f>
        <v>0</v>
      </c>
      <c r="AO654" s="440">
        <f>+AO655</f>
        <v>0</v>
      </c>
      <c r="AP654" s="440">
        <f t="shared" si="431"/>
        <v>0</v>
      </c>
      <c r="AQ654" s="440">
        <f>+AQ655</f>
        <v>0</v>
      </c>
      <c r="AR654" s="440">
        <f>+AR655</f>
        <v>0</v>
      </c>
      <c r="AS654" s="440">
        <f t="shared" si="432"/>
        <v>0</v>
      </c>
      <c r="AT654" s="440"/>
      <c r="AU654" s="440"/>
      <c r="AV654" s="440"/>
      <c r="AW654" s="440"/>
      <c r="AX654" s="440"/>
      <c r="AY654" s="440"/>
      <c r="AZ654" s="440"/>
      <c r="BA654" s="440"/>
    </row>
    <row r="655" spans="1:53" ht="24.75" hidden="1">
      <c r="A655" s="255"/>
      <c r="B655" s="73" t="str">
        <f t="shared" si="405"/>
        <v>14850005100515</v>
      </c>
      <c r="C655" s="404">
        <v>2023</v>
      </c>
      <c r="D655" s="404">
        <v>20</v>
      </c>
      <c r="E655" s="404">
        <v>1</v>
      </c>
      <c r="F655" s="404">
        <v>4</v>
      </c>
      <c r="G655" s="404">
        <v>8</v>
      </c>
      <c r="H655" s="404">
        <v>5000</v>
      </c>
      <c r="I655" s="404">
        <v>5100</v>
      </c>
      <c r="J655" s="404">
        <v>515</v>
      </c>
      <c r="K655" s="453"/>
      <c r="L655" s="453"/>
      <c r="M655" s="381" t="s">
        <v>131</v>
      </c>
      <c r="N655" s="382">
        <f>SUM(N656:N659)</f>
        <v>0</v>
      </c>
      <c r="O655" s="382">
        <f>SUM(O656:O659)</f>
        <v>0</v>
      </c>
      <c r="P655" s="382">
        <f t="shared" si="452"/>
        <v>0</v>
      </c>
      <c r="Q655" s="383"/>
      <c r="R655" s="384"/>
      <c r="S655" s="384"/>
      <c r="T655" s="382">
        <f>SUM(T656:T659)</f>
        <v>0</v>
      </c>
      <c r="U655" s="382">
        <f t="shared" ref="U655:AC655" si="454">SUM(U656:U659)</f>
        <v>0</v>
      </c>
      <c r="V655" s="382">
        <f t="shared" si="454"/>
        <v>0</v>
      </c>
      <c r="W655" s="382">
        <f t="shared" si="454"/>
        <v>0</v>
      </c>
      <c r="X655" s="382">
        <f t="shared" si="454"/>
        <v>0</v>
      </c>
      <c r="Y655" s="382">
        <f t="shared" si="454"/>
        <v>0</v>
      </c>
      <c r="Z655" s="382">
        <f t="shared" si="454"/>
        <v>0</v>
      </c>
      <c r="AA655" s="382">
        <f t="shared" si="454"/>
        <v>0</v>
      </c>
      <c r="AB655" s="382">
        <f t="shared" si="454"/>
        <v>0</v>
      </c>
      <c r="AC655" s="382">
        <f t="shared" si="454"/>
        <v>0</v>
      </c>
      <c r="AD655" s="382">
        <f t="shared" si="427"/>
        <v>0</v>
      </c>
      <c r="AE655" s="382">
        <f>SUM(AE656:AE659)</f>
        <v>0</v>
      </c>
      <c r="AF655" s="382">
        <f>SUM(AF656:AF659)</f>
        <v>0</v>
      </c>
      <c r="AG655" s="382">
        <f t="shared" si="428"/>
        <v>0</v>
      </c>
      <c r="AH655" s="382">
        <f>SUM(AH656:AH659)</f>
        <v>0</v>
      </c>
      <c r="AI655" s="382">
        <f>SUM(AI656:AI659)</f>
        <v>0</v>
      </c>
      <c r="AJ655" s="382">
        <f t="shared" si="429"/>
        <v>0</v>
      </c>
      <c r="AK655" s="382">
        <f>SUM(AK656:AK659)</f>
        <v>0</v>
      </c>
      <c r="AL655" s="382">
        <f>SUM(AL656:AL659)</f>
        <v>0</v>
      </c>
      <c r="AM655" s="382">
        <f t="shared" si="430"/>
        <v>0</v>
      </c>
      <c r="AN655" s="382">
        <f>SUM(AN656:AN659)</f>
        <v>0</v>
      </c>
      <c r="AO655" s="382">
        <f>SUM(AO656:AO659)</f>
        <v>0</v>
      </c>
      <c r="AP655" s="382">
        <f t="shared" si="431"/>
        <v>0</v>
      </c>
      <c r="AQ655" s="382">
        <f>SUM(AQ656:AQ659)</f>
        <v>0</v>
      </c>
      <c r="AR655" s="382">
        <f>SUM(AR656:AR659)</f>
        <v>0</v>
      </c>
      <c r="AS655" s="382">
        <f t="shared" si="432"/>
        <v>0</v>
      </c>
      <c r="AT655" s="382"/>
      <c r="AU655" s="382"/>
      <c r="AV655" s="382"/>
      <c r="AW655" s="382"/>
      <c r="AX655" s="382"/>
      <c r="AY655" s="382"/>
      <c r="AZ655" s="382"/>
      <c r="BA655" s="382"/>
    </row>
    <row r="656" spans="1:53" ht="46.5" hidden="1">
      <c r="A656" s="255"/>
      <c r="B656" s="73" t="str">
        <f t="shared" si="405"/>
        <v>148500051005151</v>
      </c>
      <c r="C656" s="37">
        <v>2023</v>
      </c>
      <c r="D656" s="37">
        <v>20</v>
      </c>
      <c r="E656" s="37">
        <v>1</v>
      </c>
      <c r="F656" s="37">
        <v>4</v>
      </c>
      <c r="G656" s="37">
        <v>8</v>
      </c>
      <c r="H656" s="37">
        <v>5000</v>
      </c>
      <c r="I656" s="37">
        <v>5100</v>
      </c>
      <c r="J656" s="37">
        <v>515</v>
      </c>
      <c r="K656" s="407">
        <v>1</v>
      </c>
      <c r="L656" s="407"/>
      <c r="M656" s="387" t="s">
        <v>178</v>
      </c>
      <c r="N656" s="388">
        <f>IFERROR(VLOOKUP($B656,[5]OAX!$B$51:$S$1085,13,0),0)</f>
        <v>0</v>
      </c>
      <c r="O656" s="388">
        <f>IFERROR(VLOOKUP($B656,[5]OAX!$B$51:$S$1085,14,0),0)</f>
        <v>0</v>
      </c>
      <c r="P656" s="388">
        <f t="shared" si="452"/>
        <v>0</v>
      </c>
      <c r="Q656" s="409" t="s">
        <v>205</v>
      </c>
      <c r="R656" s="390">
        <f>IFERROR(VLOOKUP($B656,[5]OAX!$B$51:$S$1085,17,0),0)</f>
        <v>0</v>
      </c>
      <c r="S656" s="390">
        <f>IFERROR(VLOOKUP($B656,[5]OAX!$B$51:$S$1085,18,0),0)</f>
        <v>0</v>
      </c>
      <c r="T656" s="388">
        <v>0</v>
      </c>
      <c r="U656" s="388">
        <v>0</v>
      </c>
      <c r="V656" s="388">
        <v>0</v>
      </c>
      <c r="W656" s="388">
        <v>0</v>
      </c>
      <c r="X656" s="388">
        <v>0</v>
      </c>
      <c r="Y656" s="388">
        <v>0</v>
      </c>
      <c r="Z656" s="388">
        <v>0</v>
      </c>
      <c r="AA656" s="388">
        <v>0</v>
      </c>
      <c r="AB656" s="388">
        <f t="shared" ref="AB656:AC659" si="455">N656+T656-X656</f>
        <v>0</v>
      </c>
      <c r="AC656" s="388">
        <f t="shared" si="455"/>
        <v>0</v>
      </c>
      <c r="AD656" s="388">
        <f t="shared" si="427"/>
        <v>0</v>
      </c>
      <c r="AE656" s="388">
        <v>0</v>
      </c>
      <c r="AF656" s="388">
        <v>0</v>
      </c>
      <c r="AG656" s="388">
        <f t="shared" si="428"/>
        <v>0</v>
      </c>
      <c r="AH656" s="388">
        <v>0</v>
      </c>
      <c r="AI656" s="388">
        <v>0</v>
      </c>
      <c r="AJ656" s="388">
        <f t="shared" si="429"/>
        <v>0</v>
      </c>
      <c r="AK656" s="388">
        <v>0</v>
      </c>
      <c r="AL656" s="388">
        <v>0</v>
      </c>
      <c r="AM656" s="388">
        <f t="shared" si="430"/>
        <v>0</v>
      </c>
      <c r="AN656" s="388">
        <v>0</v>
      </c>
      <c r="AO656" s="388">
        <v>0</v>
      </c>
      <c r="AP656" s="388">
        <f t="shared" si="431"/>
        <v>0</v>
      </c>
      <c r="AQ656" s="388">
        <f t="shared" ref="AQ656:AR659" si="456">AB656-AE656--AH656-AK656-AN656</f>
        <v>0</v>
      </c>
      <c r="AR656" s="388">
        <f t="shared" si="456"/>
        <v>0</v>
      </c>
      <c r="AS656" s="388">
        <f t="shared" si="432"/>
        <v>0</v>
      </c>
      <c r="AT656" s="388">
        <f t="shared" ref="AT656:AU659" si="457">R656+V656-Z656</f>
        <v>0</v>
      </c>
      <c r="AU656" s="388">
        <f t="shared" si="457"/>
        <v>0</v>
      </c>
      <c r="AV656" s="388">
        <v>0</v>
      </c>
      <c r="AW656" s="388">
        <v>0</v>
      </c>
      <c r="AX656" s="388">
        <v>0</v>
      </c>
      <c r="AY656" s="388">
        <v>0</v>
      </c>
      <c r="AZ656" s="388">
        <f t="shared" si="439"/>
        <v>0</v>
      </c>
      <c r="BA656" s="388">
        <f t="shared" si="439"/>
        <v>0</v>
      </c>
    </row>
    <row r="657" spans="1:53" ht="46.5" hidden="1">
      <c r="A657" s="255"/>
      <c r="B657" s="73" t="str">
        <f t="shared" si="405"/>
        <v>148500051005152</v>
      </c>
      <c r="C657" s="37">
        <v>2023</v>
      </c>
      <c r="D657" s="37">
        <v>20</v>
      </c>
      <c r="E657" s="37">
        <v>1</v>
      </c>
      <c r="F657" s="37">
        <v>4</v>
      </c>
      <c r="G657" s="37">
        <v>8</v>
      </c>
      <c r="H657" s="37">
        <v>5000</v>
      </c>
      <c r="I657" s="37">
        <v>5100</v>
      </c>
      <c r="J657" s="37">
        <v>515</v>
      </c>
      <c r="K657" s="407">
        <v>2</v>
      </c>
      <c r="L657" s="407"/>
      <c r="M657" s="387" t="s">
        <v>526</v>
      </c>
      <c r="N657" s="388">
        <f>IFERROR(VLOOKUP($B657,[5]OAX!$B$51:$S$1085,13,0),0)</f>
        <v>0</v>
      </c>
      <c r="O657" s="388">
        <f>IFERROR(VLOOKUP($B657,[5]OAX!$B$51:$S$1085,14,0),0)</f>
        <v>0</v>
      </c>
      <c r="P657" s="388">
        <f t="shared" si="452"/>
        <v>0</v>
      </c>
      <c r="Q657" s="409" t="s">
        <v>205</v>
      </c>
      <c r="R657" s="390">
        <f>IFERROR(VLOOKUP($B657,[5]OAX!$B$51:$S$1085,17,0),0)</f>
        <v>0</v>
      </c>
      <c r="S657" s="390">
        <f>IFERROR(VLOOKUP($B657,[5]OAX!$B$51:$S$1085,18,0),0)</f>
        <v>0</v>
      </c>
      <c r="T657" s="388">
        <v>0</v>
      </c>
      <c r="U657" s="388">
        <v>0</v>
      </c>
      <c r="V657" s="388">
        <v>0</v>
      </c>
      <c r="W657" s="388">
        <v>0</v>
      </c>
      <c r="X657" s="388">
        <v>0</v>
      </c>
      <c r="Y657" s="388">
        <v>0</v>
      </c>
      <c r="Z657" s="388">
        <v>0</v>
      </c>
      <c r="AA657" s="388">
        <v>0</v>
      </c>
      <c r="AB657" s="388">
        <f t="shared" si="455"/>
        <v>0</v>
      </c>
      <c r="AC657" s="388">
        <f t="shared" si="455"/>
        <v>0</v>
      </c>
      <c r="AD657" s="388">
        <f t="shared" si="427"/>
        <v>0</v>
      </c>
      <c r="AE657" s="388">
        <v>0</v>
      </c>
      <c r="AF657" s="388">
        <v>0</v>
      </c>
      <c r="AG657" s="388">
        <f t="shared" si="428"/>
        <v>0</v>
      </c>
      <c r="AH657" s="388">
        <v>0</v>
      </c>
      <c r="AI657" s="388">
        <v>0</v>
      </c>
      <c r="AJ657" s="388">
        <f t="shared" si="429"/>
        <v>0</v>
      </c>
      <c r="AK657" s="388">
        <v>0</v>
      </c>
      <c r="AL657" s="388">
        <v>0</v>
      </c>
      <c r="AM657" s="388">
        <f t="shared" si="430"/>
        <v>0</v>
      </c>
      <c r="AN657" s="388">
        <v>0</v>
      </c>
      <c r="AO657" s="388">
        <v>0</v>
      </c>
      <c r="AP657" s="388">
        <f t="shared" si="431"/>
        <v>0</v>
      </c>
      <c r="AQ657" s="388">
        <f t="shared" si="456"/>
        <v>0</v>
      </c>
      <c r="AR657" s="388">
        <f t="shared" si="456"/>
        <v>0</v>
      </c>
      <c r="AS657" s="388">
        <f t="shared" si="432"/>
        <v>0</v>
      </c>
      <c r="AT657" s="388">
        <f t="shared" si="457"/>
        <v>0</v>
      </c>
      <c r="AU657" s="388">
        <f t="shared" si="457"/>
        <v>0</v>
      </c>
      <c r="AV657" s="388">
        <v>0</v>
      </c>
      <c r="AW657" s="388">
        <v>0</v>
      </c>
      <c r="AX657" s="388">
        <v>0</v>
      </c>
      <c r="AY657" s="388">
        <v>0</v>
      </c>
      <c r="AZ657" s="388">
        <f t="shared" si="439"/>
        <v>0</v>
      </c>
      <c r="BA657" s="388">
        <f t="shared" si="439"/>
        <v>0</v>
      </c>
    </row>
    <row r="658" spans="1:53" ht="46.5" hidden="1">
      <c r="A658" s="255"/>
      <c r="B658" s="73" t="str">
        <f t="shared" si="405"/>
        <v>148500051005153</v>
      </c>
      <c r="C658" s="37">
        <v>2023</v>
      </c>
      <c r="D658" s="37">
        <v>20</v>
      </c>
      <c r="E658" s="37">
        <v>1</v>
      </c>
      <c r="F658" s="37">
        <v>4</v>
      </c>
      <c r="G658" s="37">
        <v>8</v>
      </c>
      <c r="H658" s="37">
        <v>5000</v>
      </c>
      <c r="I658" s="37">
        <v>5100</v>
      </c>
      <c r="J658" s="37">
        <v>515</v>
      </c>
      <c r="K658" s="407">
        <v>3</v>
      </c>
      <c r="L658" s="407"/>
      <c r="M658" s="387" t="s">
        <v>527</v>
      </c>
      <c r="N658" s="388">
        <f>IFERROR(VLOOKUP($B658,[5]OAX!$B$51:$S$1085,13,0),0)</f>
        <v>0</v>
      </c>
      <c r="O658" s="388">
        <f>IFERROR(VLOOKUP($B658,[5]OAX!$B$51:$S$1085,14,0),0)</f>
        <v>0</v>
      </c>
      <c r="P658" s="388">
        <f t="shared" si="452"/>
        <v>0</v>
      </c>
      <c r="Q658" s="409" t="s">
        <v>205</v>
      </c>
      <c r="R658" s="390">
        <f>IFERROR(VLOOKUP($B658,[5]OAX!$B$51:$S$1085,17,0),0)</f>
        <v>0</v>
      </c>
      <c r="S658" s="390">
        <f>IFERROR(VLOOKUP($B658,[5]OAX!$B$51:$S$1085,18,0),0)</f>
        <v>0</v>
      </c>
      <c r="T658" s="388">
        <v>0</v>
      </c>
      <c r="U658" s="388">
        <v>0</v>
      </c>
      <c r="V658" s="388">
        <v>0</v>
      </c>
      <c r="W658" s="388">
        <v>0</v>
      </c>
      <c r="X658" s="388">
        <v>0</v>
      </c>
      <c r="Y658" s="388">
        <v>0</v>
      </c>
      <c r="Z658" s="388">
        <v>0</v>
      </c>
      <c r="AA658" s="388">
        <v>0</v>
      </c>
      <c r="AB658" s="388">
        <f t="shared" si="455"/>
        <v>0</v>
      </c>
      <c r="AC658" s="388">
        <f t="shared" si="455"/>
        <v>0</v>
      </c>
      <c r="AD658" s="388">
        <f t="shared" si="427"/>
        <v>0</v>
      </c>
      <c r="AE658" s="388">
        <v>0</v>
      </c>
      <c r="AF658" s="388">
        <v>0</v>
      </c>
      <c r="AG658" s="388">
        <f t="shared" si="428"/>
        <v>0</v>
      </c>
      <c r="AH658" s="388">
        <v>0</v>
      </c>
      <c r="AI658" s="388">
        <v>0</v>
      </c>
      <c r="AJ658" s="388">
        <f t="shared" si="429"/>
        <v>0</v>
      </c>
      <c r="AK658" s="388">
        <v>0</v>
      </c>
      <c r="AL658" s="388">
        <v>0</v>
      </c>
      <c r="AM658" s="388">
        <f t="shared" si="430"/>
        <v>0</v>
      </c>
      <c r="AN658" s="388">
        <v>0</v>
      </c>
      <c r="AO658" s="388">
        <v>0</v>
      </c>
      <c r="AP658" s="388">
        <f t="shared" si="431"/>
        <v>0</v>
      </c>
      <c r="AQ658" s="388">
        <f t="shared" si="456"/>
        <v>0</v>
      </c>
      <c r="AR658" s="388">
        <f t="shared" si="456"/>
        <v>0</v>
      </c>
      <c r="AS658" s="388">
        <f t="shared" si="432"/>
        <v>0</v>
      </c>
      <c r="AT658" s="388">
        <f t="shared" si="457"/>
        <v>0</v>
      </c>
      <c r="AU658" s="388">
        <f t="shared" si="457"/>
        <v>0</v>
      </c>
      <c r="AV658" s="388">
        <v>0</v>
      </c>
      <c r="AW658" s="388">
        <v>0</v>
      </c>
      <c r="AX658" s="388">
        <v>0</v>
      </c>
      <c r="AY658" s="388">
        <v>0</v>
      </c>
      <c r="AZ658" s="388">
        <f t="shared" si="439"/>
        <v>0</v>
      </c>
      <c r="BA658" s="388">
        <f t="shared" si="439"/>
        <v>0</v>
      </c>
    </row>
    <row r="659" spans="1:53" ht="46.5" hidden="1">
      <c r="A659" s="255"/>
      <c r="B659" s="73" t="str">
        <f t="shared" si="405"/>
        <v>148500051005154</v>
      </c>
      <c r="C659" s="37">
        <v>2023</v>
      </c>
      <c r="D659" s="37">
        <v>20</v>
      </c>
      <c r="E659" s="37">
        <v>1</v>
      </c>
      <c r="F659" s="37">
        <v>4</v>
      </c>
      <c r="G659" s="37">
        <v>8</v>
      </c>
      <c r="H659" s="37">
        <v>5000</v>
      </c>
      <c r="I659" s="37">
        <v>5100</v>
      </c>
      <c r="J659" s="37">
        <v>515</v>
      </c>
      <c r="K659" s="407">
        <v>4</v>
      </c>
      <c r="L659" s="407"/>
      <c r="M659" s="387" t="s">
        <v>191</v>
      </c>
      <c r="N659" s="388">
        <f>IFERROR(VLOOKUP($B659,[5]OAX!$B$51:$S$1085,13,0),0)</f>
        <v>0</v>
      </c>
      <c r="O659" s="388">
        <f>IFERROR(VLOOKUP($B659,[5]OAX!$B$51:$S$1085,14,0),0)</f>
        <v>0</v>
      </c>
      <c r="P659" s="388">
        <f t="shared" si="452"/>
        <v>0</v>
      </c>
      <c r="Q659" s="409" t="s">
        <v>205</v>
      </c>
      <c r="R659" s="390">
        <f>IFERROR(VLOOKUP($B659,[5]OAX!$B$51:$S$1085,17,0),0)</f>
        <v>0</v>
      </c>
      <c r="S659" s="390">
        <f>IFERROR(VLOOKUP($B659,[5]OAX!$B$51:$S$1085,18,0),0)</f>
        <v>0</v>
      </c>
      <c r="T659" s="388">
        <v>0</v>
      </c>
      <c r="U659" s="388">
        <v>0</v>
      </c>
      <c r="V659" s="388">
        <v>0</v>
      </c>
      <c r="W659" s="388">
        <v>0</v>
      </c>
      <c r="X659" s="388">
        <v>0</v>
      </c>
      <c r="Y659" s="388">
        <v>0</v>
      </c>
      <c r="Z659" s="388">
        <v>0</v>
      </c>
      <c r="AA659" s="388">
        <v>0</v>
      </c>
      <c r="AB659" s="388">
        <f t="shared" si="455"/>
        <v>0</v>
      </c>
      <c r="AC659" s="388">
        <f t="shared" si="455"/>
        <v>0</v>
      </c>
      <c r="AD659" s="388">
        <f t="shared" si="427"/>
        <v>0</v>
      </c>
      <c r="AE659" s="388">
        <v>0</v>
      </c>
      <c r="AF659" s="388">
        <v>0</v>
      </c>
      <c r="AG659" s="388">
        <f t="shared" si="428"/>
        <v>0</v>
      </c>
      <c r="AH659" s="388">
        <v>0</v>
      </c>
      <c r="AI659" s="388">
        <v>0</v>
      </c>
      <c r="AJ659" s="388">
        <f t="shared" si="429"/>
        <v>0</v>
      </c>
      <c r="AK659" s="388">
        <v>0</v>
      </c>
      <c r="AL659" s="388">
        <v>0</v>
      </c>
      <c r="AM659" s="388">
        <f t="shared" si="430"/>
        <v>0</v>
      </c>
      <c r="AN659" s="388">
        <v>0</v>
      </c>
      <c r="AO659" s="388">
        <v>0</v>
      </c>
      <c r="AP659" s="388">
        <f t="shared" si="431"/>
        <v>0</v>
      </c>
      <c r="AQ659" s="388">
        <f t="shared" si="456"/>
        <v>0</v>
      </c>
      <c r="AR659" s="388">
        <f t="shared" si="456"/>
        <v>0</v>
      </c>
      <c r="AS659" s="388">
        <f t="shared" si="432"/>
        <v>0</v>
      </c>
      <c r="AT659" s="388">
        <f t="shared" si="457"/>
        <v>0</v>
      </c>
      <c r="AU659" s="388">
        <f t="shared" si="457"/>
        <v>0</v>
      </c>
      <c r="AV659" s="388">
        <v>0</v>
      </c>
      <c r="AW659" s="388">
        <v>0</v>
      </c>
      <c r="AX659" s="388">
        <v>0</v>
      </c>
      <c r="AY659" s="388">
        <v>0</v>
      </c>
      <c r="AZ659" s="388">
        <f t="shared" si="439"/>
        <v>0</v>
      </c>
      <c r="BA659" s="388">
        <f t="shared" si="439"/>
        <v>0</v>
      </c>
    </row>
    <row r="660" spans="1:53" ht="168">
      <c r="A660" s="255"/>
      <c r="B660" s="73" t="str">
        <f t="shared" si="405"/>
        <v>2</v>
      </c>
      <c r="C660" s="456">
        <v>2023</v>
      </c>
      <c r="D660" s="456">
        <v>20</v>
      </c>
      <c r="E660" s="456">
        <v>2</v>
      </c>
      <c r="F660" s="456"/>
      <c r="G660" s="456"/>
      <c r="H660" s="456"/>
      <c r="I660" s="457"/>
      <c r="J660" s="457"/>
      <c r="K660" s="458" t="s">
        <v>45</v>
      </c>
      <c r="L660" s="458"/>
      <c r="M660" s="351" t="s">
        <v>528</v>
      </c>
      <c r="N660" s="352">
        <f>+N661+N685</f>
        <v>1041126</v>
      </c>
      <c r="O660" s="352">
        <f>+O661+O685</f>
        <v>680526</v>
      </c>
      <c r="P660" s="352">
        <f t="shared" si="452"/>
        <v>1721652</v>
      </c>
      <c r="Q660" s="353"/>
      <c r="R660" s="348"/>
      <c r="S660" s="348"/>
      <c r="T660" s="352">
        <f>+T661+T685</f>
        <v>0</v>
      </c>
      <c r="U660" s="352">
        <f t="shared" ref="U660:AC660" si="458">+U661+U685</f>
        <v>0</v>
      </c>
      <c r="V660" s="352">
        <f t="shared" si="458"/>
        <v>0</v>
      </c>
      <c r="W660" s="352">
        <f t="shared" si="458"/>
        <v>0</v>
      </c>
      <c r="X660" s="352">
        <f t="shared" si="458"/>
        <v>0</v>
      </c>
      <c r="Y660" s="352">
        <f t="shared" si="458"/>
        <v>0</v>
      </c>
      <c r="Z660" s="352">
        <f t="shared" si="458"/>
        <v>0</v>
      </c>
      <c r="AA660" s="352">
        <f t="shared" si="458"/>
        <v>0</v>
      </c>
      <c r="AB660" s="352">
        <f t="shared" si="458"/>
        <v>1041126</v>
      </c>
      <c r="AC660" s="352">
        <f t="shared" si="458"/>
        <v>680526</v>
      </c>
      <c r="AD660" s="352">
        <f t="shared" si="427"/>
        <v>1721652</v>
      </c>
      <c r="AE660" s="352">
        <f>+AE661+AE685</f>
        <v>1039856.48</v>
      </c>
      <c r="AF660" s="352">
        <f>+AF661+AF685</f>
        <v>680525.89</v>
      </c>
      <c r="AG660" s="352">
        <f t="shared" si="428"/>
        <v>1720382.37</v>
      </c>
      <c r="AH660" s="352">
        <f>+AH661+AH685</f>
        <v>0</v>
      </c>
      <c r="AI660" s="352">
        <f>+AI661+AI685</f>
        <v>0</v>
      </c>
      <c r="AJ660" s="352">
        <f t="shared" si="429"/>
        <v>0</v>
      </c>
      <c r="AK660" s="352">
        <f>+AK661+AK685</f>
        <v>0</v>
      </c>
      <c r="AL660" s="352">
        <f>+AL661+AL685</f>
        <v>0</v>
      </c>
      <c r="AM660" s="352">
        <f t="shared" si="430"/>
        <v>0</v>
      </c>
      <c r="AN660" s="352">
        <f>+AN661+AN685</f>
        <v>0</v>
      </c>
      <c r="AO660" s="352">
        <f>+AO661+AO685</f>
        <v>0</v>
      </c>
      <c r="AP660" s="352">
        <f t="shared" si="431"/>
        <v>0</v>
      </c>
      <c r="AQ660" s="352">
        <f>+AQ661+AQ685</f>
        <v>1269.5199999999641</v>
      </c>
      <c r="AR660" s="352">
        <f>+AR661+AR685</f>
        <v>0.10999999998603016</v>
      </c>
      <c r="AS660" s="352">
        <f t="shared" si="432"/>
        <v>1269.6299999999501</v>
      </c>
      <c r="AT660" s="352"/>
      <c r="AU660" s="352"/>
      <c r="AV660" s="352"/>
      <c r="AW660" s="352"/>
      <c r="AX660" s="352"/>
      <c r="AY660" s="352"/>
      <c r="AZ660" s="352"/>
      <c r="BA660" s="352"/>
    </row>
    <row r="661" spans="1:53" ht="48" hidden="1">
      <c r="A661" s="255"/>
      <c r="B661" s="73" t="str">
        <f t="shared" si="405"/>
        <v>25</v>
      </c>
      <c r="C661" s="354">
        <v>2023</v>
      </c>
      <c r="D661" s="354">
        <v>20</v>
      </c>
      <c r="E661" s="354">
        <v>2</v>
      </c>
      <c r="F661" s="354">
        <v>5</v>
      </c>
      <c r="G661" s="354"/>
      <c r="H661" s="354"/>
      <c r="I661" s="354"/>
      <c r="J661" s="354"/>
      <c r="K661" s="355" t="s">
        <v>45</v>
      </c>
      <c r="L661" s="355"/>
      <c r="M661" s="459" t="s">
        <v>529</v>
      </c>
      <c r="N661" s="357">
        <f>+N662</f>
        <v>0</v>
      </c>
      <c r="O661" s="357">
        <f>+O662</f>
        <v>0</v>
      </c>
      <c r="P661" s="357">
        <f t="shared" si="452"/>
        <v>0</v>
      </c>
      <c r="Q661" s="358"/>
      <c r="R661" s="354"/>
      <c r="S661" s="354"/>
      <c r="T661" s="357">
        <f>+T662</f>
        <v>0</v>
      </c>
      <c r="U661" s="357">
        <f t="shared" ref="U661:AC661" si="459">+U662</f>
        <v>0</v>
      </c>
      <c r="V661" s="357">
        <f t="shared" si="459"/>
        <v>0</v>
      </c>
      <c r="W661" s="357">
        <f t="shared" si="459"/>
        <v>0</v>
      </c>
      <c r="X661" s="357">
        <f t="shared" si="459"/>
        <v>0</v>
      </c>
      <c r="Y661" s="357">
        <f t="shared" si="459"/>
        <v>0</v>
      </c>
      <c r="Z661" s="357">
        <f t="shared" si="459"/>
        <v>0</v>
      </c>
      <c r="AA661" s="357">
        <f t="shared" si="459"/>
        <v>0</v>
      </c>
      <c r="AB661" s="357">
        <f t="shared" si="459"/>
        <v>0</v>
      </c>
      <c r="AC661" s="357">
        <f t="shared" si="459"/>
        <v>0</v>
      </c>
      <c r="AD661" s="357">
        <f t="shared" si="427"/>
        <v>0</v>
      </c>
      <c r="AE661" s="357">
        <f>+AE662</f>
        <v>0</v>
      </c>
      <c r="AF661" s="357">
        <f>+AF662</f>
        <v>0</v>
      </c>
      <c r="AG661" s="357">
        <f t="shared" si="428"/>
        <v>0</v>
      </c>
      <c r="AH661" s="357">
        <f>+AH662</f>
        <v>0</v>
      </c>
      <c r="AI661" s="357">
        <f>+AI662</f>
        <v>0</v>
      </c>
      <c r="AJ661" s="357">
        <f t="shared" si="429"/>
        <v>0</v>
      </c>
      <c r="AK661" s="357">
        <f>+AK662</f>
        <v>0</v>
      </c>
      <c r="AL661" s="357">
        <f>+AL662</f>
        <v>0</v>
      </c>
      <c r="AM661" s="357">
        <f t="shared" si="430"/>
        <v>0</v>
      </c>
      <c r="AN661" s="357">
        <f>+AN662</f>
        <v>0</v>
      </c>
      <c r="AO661" s="357">
        <f>+AO662</f>
        <v>0</v>
      </c>
      <c r="AP661" s="357">
        <f t="shared" si="431"/>
        <v>0</v>
      </c>
      <c r="AQ661" s="357">
        <f>+AQ662</f>
        <v>0</v>
      </c>
      <c r="AR661" s="357">
        <f>+AR662</f>
        <v>0</v>
      </c>
      <c r="AS661" s="357">
        <f t="shared" si="432"/>
        <v>0</v>
      </c>
      <c r="AT661" s="357"/>
      <c r="AU661" s="357"/>
      <c r="AV661" s="357"/>
      <c r="AW661" s="357"/>
      <c r="AX661" s="357"/>
      <c r="AY661" s="357"/>
      <c r="AZ661" s="357"/>
      <c r="BA661" s="357"/>
    </row>
    <row r="662" spans="1:53" ht="72" hidden="1">
      <c r="A662" s="255"/>
      <c r="B662" s="73" t="str">
        <f t="shared" si="405"/>
        <v>259</v>
      </c>
      <c r="C662" s="360">
        <v>2023</v>
      </c>
      <c r="D662" s="360">
        <v>20</v>
      </c>
      <c r="E662" s="360">
        <v>2</v>
      </c>
      <c r="F662" s="360">
        <v>5</v>
      </c>
      <c r="G662" s="360">
        <v>9</v>
      </c>
      <c r="H662" s="360"/>
      <c r="I662" s="361"/>
      <c r="J662" s="361"/>
      <c r="K662" s="362" t="s">
        <v>45</v>
      </c>
      <c r="L662" s="362"/>
      <c r="M662" s="449" t="s">
        <v>530</v>
      </c>
      <c r="N662" s="460">
        <f>+N663+N672</f>
        <v>0</v>
      </c>
      <c r="O662" s="460">
        <f>+O663+O672</f>
        <v>0</v>
      </c>
      <c r="P662" s="460">
        <f t="shared" si="452"/>
        <v>0</v>
      </c>
      <c r="Q662" s="398"/>
      <c r="R662" s="360"/>
      <c r="S662" s="360"/>
      <c r="T662" s="460">
        <f>+T663+T672</f>
        <v>0</v>
      </c>
      <c r="U662" s="460">
        <f t="shared" ref="U662:AC662" si="460">+U663+U672</f>
        <v>0</v>
      </c>
      <c r="V662" s="460">
        <f t="shared" si="460"/>
        <v>0</v>
      </c>
      <c r="W662" s="460">
        <f t="shared" si="460"/>
        <v>0</v>
      </c>
      <c r="X662" s="460">
        <f t="shared" si="460"/>
        <v>0</v>
      </c>
      <c r="Y662" s="460">
        <f t="shared" si="460"/>
        <v>0</v>
      </c>
      <c r="Z662" s="460">
        <f t="shared" si="460"/>
        <v>0</v>
      </c>
      <c r="AA662" s="460">
        <f t="shared" si="460"/>
        <v>0</v>
      </c>
      <c r="AB662" s="460">
        <f t="shared" si="460"/>
        <v>0</v>
      </c>
      <c r="AC662" s="460">
        <f t="shared" si="460"/>
        <v>0</v>
      </c>
      <c r="AD662" s="460">
        <f t="shared" si="427"/>
        <v>0</v>
      </c>
      <c r="AE662" s="460">
        <f>+AE663+AE672</f>
        <v>0</v>
      </c>
      <c r="AF662" s="460">
        <f>+AF663+AF672</f>
        <v>0</v>
      </c>
      <c r="AG662" s="460">
        <f t="shared" si="428"/>
        <v>0</v>
      </c>
      <c r="AH662" s="460">
        <f>+AH663+AH672</f>
        <v>0</v>
      </c>
      <c r="AI662" s="460">
        <f>+AI663+AI672</f>
        <v>0</v>
      </c>
      <c r="AJ662" s="460">
        <f t="shared" si="429"/>
        <v>0</v>
      </c>
      <c r="AK662" s="460">
        <f>+AK663+AK672</f>
        <v>0</v>
      </c>
      <c r="AL662" s="460">
        <f>+AL663+AL672</f>
        <v>0</v>
      </c>
      <c r="AM662" s="460">
        <f t="shared" si="430"/>
        <v>0</v>
      </c>
      <c r="AN662" s="460">
        <f>+AN663+AN672</f>
        <v>0</v>
      </c>
      <c r="AO662" s="460">
        <f>+AO663+AO672</f>
        <v>0</v>
      </c>
      <c r="AP662" s="460">
        <f t="shared" si="431"/>
        <v>0</v>
      </c>
      <c r="AQ662" s="460">
        <f>+AQ663+AQ672</f>
        <v>0</v>
      </c>
      <c r="AR662" s="460">
        <f>+AR663+AR672</f>
        <v>0</v>
      </c>
      <c r="AS662" s="460">
        <f t="shared" si="432"/>
        <v>0</v>
      </c>
      <c r="AT662" s="460"/>
      <c r="AU662" s="460"/>
      <c r="AV662" s="460"/>
      <c r="AW662" s="460"/>
      <c r="AX662" s="460"/>
      <c r="AY662" s="460"/>
      <c r="AZ662" s="460"/>
      <c r="BA662" s="460"/>
    </row>
    <row r="663" spans="1:53" ht="24.75" hidden="1">
      <c r="A663" s="255"/>
      <c r="B663" s="73" t="str">
        <f t="shared" si="405"/>
        <v>2593000</v>
      </c>
      <c r="C663" s="367">
        <v>2023</v>
      </c>
      <c r="D663" s="367">
        <v>20</v>
      </c>
      <c r="E663" s="367">
        <v>2</v>
      </c>
      <c r="F663" s="367">
        <v>5</v>
      </c>
      <c r="G663" s="367">
        <v>9</v>
      </c>
      <c r="H663" s="367">
        <v>3000</v>
      </c>
      <c r="I663" s="367"/>
      <c r="J663" s="367"/>
      <c r="K663" s="368" t="s">
        <v>45</v>
      </c>
      <c r="L663" s="368"/>
      <c r="M663" s="369" t="s">
        <v>71</v>
      </c>
      <c r="N663" s="370">
        <f>+N664</f>
        <v>0</v>
      </c>
      <c r="O663" s="370">
        <f>+O664</f>
        <v>0</v>
      </c>
      <c r="P663" s="370">
        <f t="shared" si="452"/>
        <v>0</v>
      </c>
      <c r="Q663" s="371"/>
      <c r="R663" s="372"/>
      <c r="S663" s="372"/>
      <c r="T663" s="370">
        <f>+T664</f>
        <v>0</v>
      </c>
      <c r="U663" s="370">
        <f t="shared" ref="U663:AC663" si="461">+U664</f>
        <v>0</v>
      </c>
      <c r="V663" s="370">
        <f t="shared" si="461"/>
        <v>0</v>
      </c>
      <c r="W663" s="370">
        <f t="shared" si="461"/>
        <v>0</v>
      </c>
      <c r="X663" s="370">
        <f t="shared" si="461"/>
        <v>0</v>
      </c>
      <c r="Y663" s="370">
        <f t="shared" si="461"/>
        <v>0</v>
      </c>
      <c r="Z663" s="370">
        <f t="shared" si="461"/>
        <v>0</v>
      </c>
      <c r="AA663" s="370">
        <f t="shared" si="461"/>
        <v>0</v>
      </c>
      <c r="AB663" s="370">
        <f t="shared" si="461"/>
        <v>0</v>
      </c>
      <c r="AC663" s="370">
        <f t="shared" si="461"/>
        <v>0</v>
      </c>
      <c r="AD663" s="370">
        <f t="shared" si="427"/>
        <v>0</v>
      </c>
      <c r="AE663" s="370">
        <f>+AE664</f>
        <v>0</v>
      </c>
      <c r="AF663" s="370">
        <f>+AF664</f>
        <v>0</v>
      </c>
      <c r="AG663" s="370">
        <f t="shared" si="428"/>
        <v>0</v>
      </c>
      <c r="AH663" s="370">
        <f>+AH664</f>
        <v>0</v>
      </c>
      <c r="AI663" s="370">
        <f>+AI664</f>
        <v>0</v>
      </c>
      <c r="AJ663" s="370">
        <f t="shared" si="429"/>
        <v>0</v>
      </c>
      <c r="AK663" s="370">
        <f>+AK664</f>
        <v>0</v>
      </c>
      <c r="AL663" s="370">
        <f>+AL664</f>
        <v>0</v>
      </c>
      <c r="AM663" s="370">
        <f t="shared" si="430"/>
        <v>0</v>
      </c>
      <c r="AN663" s="370">
        <f>+AN664</f>
        <v>0</v>
      </c>
      <c r="AO663" s="370">
        <f>+AO664</f>
        <v>0</v>
      </c>
      <c r="AP663" s="370">
        <f t="shared" si="431"/>
        <v>0</v>
      </c>
      <c r="AQ663" s="370">
        <f>+AQ664</f>
        <v>0</v>
      </c>
      <c r="AR663" s="370">
        <f>+AR664</f>
        <v>0</v>
      </c>
      <c r="AS663" s="370">
        <f t="shared" si="432"/>
        <v>0</v>
      </c>
      <c r="AT663" s="370"/>
      <c r="AU663" s="370"/>
      <c r="AV663" s="370"/>
      <c r="AW663" s="370"/>
      <c r="AX663" s="370"/>
      <c r="AY663" s="370"/>
      <c r="AZ663" s="370"/>
      <c r="BA663" s="370"/>
    </row>
    <row r="664" spans="1:53" ht="48" hidden="1">
      <c r="A664" s="255"/>
      <c r="B664" s="73" t="str">
        <f t="shared" si="405"/>
        <v>25930003300</v>
      </c>
      <c r="C664" s="373">
        <v>2023</v>
      </c>
      <c r="D664" s="373">
        <v>20</v>
      </c>
      <c r="E664" s="373">
        <v>2</v>
      </c>
      <c r="F664" s="373">
        <v>5</v>
      </c>
      <c r="G664" s="373">
        <v>9</v>
      </c>
      <c r="H664" s="373">
        <v>3000</v>
      </c>
      <c r="I664" s="373">
        <v>3300</v>
      </c>
      <c r="J664" s="373"/>
      <c r="K664" s="374" t="s">
        <v>45</v>
      </c>
      <c r="L664" s="374"/>
      <c r="M664" s="418" t="s">
        <v>72</v>
      </c>
      <c r="N664" s="419">
        <f>+N665+N669</f>
        <v>0</v>
      </c>
      <c r="O664" s="419">
        <f>+O665+O669</f>
        <v>0</v>
      </c>
      <c r="P664" s="419">
        <f t="shared" si="452"/>
        <v>0</v>
      </c>
      <c r="Q664" s="420"/>
      <c r="R664" s="421"/>
      <c r="S664" s="421"/>
      <c r="T664" s="419">
        <f>+T665+T669</f>
        <v>0</v>
      </c>
      <c r="U664" s="419">
        <f t="shared" ref="U664:AC664" si="462">+U665+U669</f>
        <v>0</v>
      </c>
      <c r="V664" s="419">
        <f t="shared" si="462"/>
        <v>0</v>
      </c>
      <c r="W664" s="419">
        <f t="shared" si="462"/>
        <v>0</v>
      </c>
      <c r="X664" s="419">
        <f t="shared" si="462"/>
        <v>0</v>
      </c>
      <c r="Y664" s="419">
        <f t="shared" si="462"/>
        <v>0</v>
      </c>
      <c r="Z664" s="419">
        <f t="shared" si="462"/>
        <v>0</v>
      </c>
      <c r="AA664" s="419">
        <f t="shared" si="462"/>
        <v>0</v>
      </c>
      <c r="AB664" s="419">
        <f t="shared" si="462"/>
        <v>0</v>
      </c>
      <c r="AC664" s="419">
        <f t="shared" si="462"/>
        <v>0</v>
      </c>
      <c r="AD664" s="419">
        <f t="shared" si="427"/>
        <v>0</v>
      </c>
      <c r="AE664" s="419">
        <f>+AE665+AE669</f>
        <v>0</v>
      </c>
      <c r="AF664" s="419">
        <f>+AF665+AF669</f>
        <v>0</v>
      </c>
      <c r="AG664" s="419">
        <f t="shared" si="428"/>
        <v>0</v>
      </c>
      <c r="AH664" s="419">
        <f>+AH665+AH669</f>
        <v>0</v>
      </c>
      <c r="AI664" s="419">
        <f>+AI665+AI669</f>
        <v>0</v>
      </c>
      <c r="AJ664" s="419">
        <f t="shared" si="429"/>
        <v>0</v>
      </c>
      <c r="AK664" s="419">
        <f>+AK665+AK669</f>
        <v>0</v>
      </c>
      <c r="AL664" s="419">
        <f>+AL665+AL669</f>
        <v>0</v>
      </c>
      <c r="AM664" s="419">
        <f t="shared" si="430"/>
        <v>0</v>
      </c>
      <c r="AN664" s="419">
        <f>+AN665+AN669</f>
        <v>0</v>
      </c>
      <c r="AO664" s="419">
        <f>+AO665+AO669</f>
        <v>0</v>
      </c>
      <c r="AP664" s="419">
        <f t="shared" si="431"/>
        <v>0</v>
      </c>
      <c r="AQ664" s="419">
        <f>+AQ665+AQ669</f>
        <v>0</v>
      </c>
      <c r="AR664" s="419">
        <f>+AR665+AR669</f>
        <v>0</v>
      </c>
      <c r="AS664" s="419">
        <f t="shared" si="432"/>
        <v>0</v>
      </c>
      <c r="AT664" s="419"/>
      <c r="AU664" s="419"/>
      <c r="AV664" s="419"/>
      <c r="AW664" s="419"/>
      <c r="AX664" s="419"/>
      <c r="AY664" s="419"/>
      <c r="AZ664" s="419"/>
      <c r="BA664" s="419"/>
    </row>
    <row r="665" spans="1:53" ht="24.75" hidden="1">
      <c r="A665" s="255"/>
      <c r="B665" s="73" t="str">
        <f t="shared" ref="B665:B728" si="463">+CONCATENATE(E665,F665,G665,H665,I665,J665,K665,L665)</f>
        <v>25930003300335</v>
      </c>
      <c r="C665" s="379">
        <v>2023</v>
      </c>
      <c r="D665" s="379">
        <v>20</v>
      </c>
      <c r="E665" s="379">
        <v>2</v>
      </c>
      <c r="F665" s="379">
        <v>5</v>
      </c>
      <c r="G665" s="379">
        <v>9</v>
      </c>
      <c r="H665" s="379">
        <v>3000</v>
      </c>
      <c r="I665" s="379">
        <v>3300</v>
      </c>
      <c r="J665" s="379">
        <v>335</v>
      </c>
      <c r="K665" s="380"/>
      <c r="L665" s="380"/>
      <c r="M665" s="461" t="s">
        <v>531</v>
      </c>
      <c r="N665" s="462">
        <f>SUM(N666:N668)</f>
        <v>0</v>
      </c>
      <c r="O665" s="462">
        <f>SUM(O666:O668)</f>
        <v>0</v>
      </c>
      <c r="P665" s="462">
        <f t="shared" si="452"/>
        <v>0</v>
      </c>
      <c r="Q665" s="463"/>
      <c r="R665" s="464"/>
      <c r="S665" s="464"/>
      <c r="T665" s="462">
        <f>SUM(T666:T668)</f>
        <v>0</v>
      </c>
      <c r="U665" s="462">
        <f t="shared" ref="U665:AC665" si="464">SUM(U666:U668)</f>
        <v>0</v>
      </c>
      <c r="V665" s="462">
        <f t="shared" si="464"/>
        <v>0</v>
      </c>
      <c r="W665" s="462">
        <f t="shared" si="464"/>
        <v>0</v>
      </c>
      <c r="X665" s="462">
        <f t="shared" si="464"/>
        <v>0</v>
      </c>
      <c r="Y665" s="462">
        <f t="shared" si="464"/>
        <v>0</v>
      </c>
      <c r="Z665" s="462">
        <f t="shared" si="464"/>
        <v>0</v>
      </c>
      <c r="AA665" s="462">
        <f t="shared" si="464"/>
        <v>0</v>
      </c>
      <c r="AB665" s="462">
        <f t="shared" si="464"/>
        <v>0</v>
      </c>
      <c r="AC665" s="462">
        <f t="shared" si="464"/>
        <v>0</v>
      </c>
      <c r="AD665" s="462">
        <f t="shared" si="427"/>
        <v>0</v>
      </c>
      <c r="AE665" s="462">
        <f>SUM(AE666:AE668)</f>
        <v>0</v>
      </c>
      <c r="AF665" s="462">
        <f>SUM(AF666:AF668)</f>
        <v>0</v>
      </c>
      <c r="AG665" s="462">
        <f t="shared" si="428"/>
        <v>0</v>
      </c>
      <c r="AH665" s="462">
        <f>SUM(AH666:AH668)</f>
        <v>0</v>
      </c>
      <c r="AI665" s="462">
        <f>SUM(AI666:AI668)</f>
        <v>0</v>
      </c>
      <c r="AJ665" s="462">
        <f t="shared" si="429"/>
        <v>0</v>
      </c>
      <c r="AK665" s="462">
        <f>SUM(AK666:AK668)</f>
        <v>0</v>
      </c>
      <c r="AL665" s="462">
        <f>SUM(AL666:AL668)</f>
        <v>0</v>
      </c>
      <c r="AM665" s="462">
        <f t="shared" si="430"/>
        <v>0</v>
      </c>
      <c r="AN665" s="462">
        <f>SUM(AN666:AN668)</f>
        <v>0</v>
      </c>
      <c r="AO665" s="462">
        <f>SUM(AO666:AO668)</f>
        <v>0</v>
      </c>
      <c r="AP665" s="462">
        <f t="shared" si="431"/>
        <v>0</v>
      </c>
      <c r="AQ665" s="462">
        <f>SUM(AQ666:AQ668)</f>
        <v>0</v>
      </c>
      <c r="AR665" s="462">
        <f>SUM(AR666:AR668)</f>
        <v>0</v>
      </c>
      <c r="AS665" s="462">
        <f t="shared" si="432"/>
        <v>0</v>
      </c>
      <c r="AT665" s="462"/>
      <c r="AU665" s="462"/>
      <c r="AV665" s="462"/>
      <c r="AW665" s="462"/>
      <c r="AX665" s="462"/>
      <c r="AY665" s="462"/>
      <c r="AZ665" s="462"/>
      <c r="BA665" s="462"/>
    </row>
    <row r="666" spans="1:53" ht="24.75" hidden="1">
      <c r="A666" s="255"/>
      <c r="B666" s="73" t="str">
        <f t="shared" si="463"/>
        <v>259300033003351</v>
      </c>
      <c r="C666" s="385">
        <v>2023</v>
      </c>
      <c r="D666" s="385">
        <v>20</v>
      </c>
      <c r="E666" s="385">
        <v>2</v>
      </c>
      <c r="F666" s="385">
        <v>5</v>
      </c>
      <c r="G666" s="385">
        <v>9</v>
      </c>
      <c r="H666" s="385">
        <v>3000</v>
      </c>
      <c r="I666" s="385">
        <v>3300</v>
      </c>
      <c r="J666" s="385">
        <v>335</v>
      </c>
      <c r="K666" s="386">
        <v>1</v>
      </c>
      <c r="L666" s="386"/>
      <c r="M666" s="387" t="s">
        <v>532</v>
      </c>
      <c r="N666" s="388">
        <f>IFERROR(VLOOKUP($B666,[5]OAX!$B$51:$S$1085,13,0),0)</f>
        <v>0</v>
      </c>
      <c r="O666" s="388">
        <f>IFERROR(VLOOKUP($B666,[5]OAX!$B$51:$S$1085,14,0),0)</f>
        <v>0</v>
      </c>
      <c r="P666" s="388">
        <f t="shared" si="452"/>
        <v>0</v>
      </c>
      <c r="Q666" s="389" t="s">
        <v>533</v>
      </c>
      <c r="R666" s="390">
        <f>IFERROR(VLOOKUP($B666,[5]OAX!$B$51:$S$1085,17,0),0)</f>
        <v>0</v>
      </c>
      <c r="S666" s="390">
        <f>IFERROR(VLOOKUP($B666,[5]OAX!$B$51:$S$1085,18,0),0)</f>
        <v>0</v>
      </c>
      <c r="T666" s="388">
        <v>0</v>
      </c>
      <c r="U666" s="388">
        <v>0</v>
      </c>
      <c r="V666" s="388">
        <v>0</v>
      </c>
      <c r="W666" s="388">
        <v>0</v>
      </c>
      <c r="X666" s="388">
        <v>0</v>
      </c>
      <c r="Y666" s="388">
        <v>0</v>
      </c>
      <c r="Z666" s="388">
        <v>0</v>
      </c>
      <c r="AA666" s="388">
        <v>0</v>
      </c>
      <c r="AB666" s="388">
        <f t="shared" ref="AB666:AC668" si="465">N666+T666-X666</f>
        <v>0</v>
      </c>
      <c r="AC666" s="388">
        <f t="shared" si="465"/>
        <v>0</v>
      </c>
      <c r="AD666" s="388">
        <f t="shared" si="427"/>
        <v>0</v>
      </c>
      <c r="AE666" s="388">
        <v>0</v>
      </c>
      <c r="AF666" s="388">
        <v>0</v>
      </c>
      <c r="AG666" s="388">
        <f t="shared" si="428"/>
        <v>0</v>
      </c>
      <c r="AH666" s="388">
        <v>0</v>
      </c>
      <c r="AI666" s="388">
        <v>0</v>
      </c>
      <c r="AJ666" s="388">
        <f t="shared" si="429"/>
        <v>0</v>
      </c>
      <c r="AK666" s="388">
        <v>0</v>
      </c>
      <c r="AL666" s="388">
        <v>0</v>
      </c>
      <c r="AM666" s="388">
        <f t="shared" si="430"/>
        <v>0</v>
      </c>
      <c r="AN666" s="388">
        <v>0</v>
      </c>
      <c r="AO666" s="388">
        <v>0</v>
      </c>
      <c r="AP666" s="388">
        <f t="shared" si="431"/>
        <v>0</v>
      </c>
      <c r="AQ666" s="388">
        <f t="shared" ref="AQ666:AR668" si="466">AB666-AE666--AH666-AK666-AN666</f>
        <v>0</v>
      </c>
      <c r="AR666" s="388">
        <f t="shared" si="466"/>
        <v>0</v>
      </c>
      <c r="AS666" s="388">
        <f t="shared" si="432"/>
        <v>0</v>
      </c>
      <c r="AT666" s="388">
        <f t="shared" ref="AT666:AU668" si="467">R666+V666-Z666</f>
        <v>0</v>
      </c>
      <c r="AU666" s="388">
        <f t="shared" si="467"/>
        <v>0</v>
      </c>
      <c r="AV666" s="388">
        <v>0</v>
      </c>
      <c r="AW666" s="388">
        <v>0</v>
      </c>
      <c r="AX666" s="388">
        <v>0</v>
      </c>
      <c r="AY666" s="388">
        <v>0</v>
      </c>
      <c r="AZ666" s="388">
        <f t="shared" si="439"/>
        <v>0</v>
      </c>
      <c r="BA666" s="388">
        <f t="shared" si="439"/>
        <v>0</v>
      </c>
    </row>
    <row r="667" spans="1:53" ht="24.75" hidden="1">
      <c r="A667" s="255"/>
      <c r="B667" s="73" t="str">
        <f t="shared" si="463"/>
        <v>259300033003352</v>
      </c>
      <c r="C667" s="385">
        <v>2023</v>
      </c>
      <c r="D667" s="385">
        <v>20</v>
      </c>
      <c r="E667" s="385">
        <v>2</v>
      </c>
      <c r="F667" s="385">
        <v>5</v>
      </c>
      <c r="G667" s="385">
        <v>9</v>
      </c>
      <c r="H667" s="385">
        <v>3000</v>
      </c>
      <c r="I667" s="385">
        <v>3300</v>
      </c>
      <c r="J667" s="385">
        <v>335</v>
      </c>
      <c r="K667" s="386">
        <v>2</v>
      </c>
      <c r="L667" s="386"/>
      <c r="M667" s="387" t="s">
        <v>534</v>
      </c>
      <c r="N667" s="388">
        <f>IFERROR(VLOOKUP($B667,[5]OAX!$B$51:$S$1085,13,0),0)</f>
        <v>0</v>
      </c>
      <c r="O667" s="388">
        <f>IFERROR(VLOOKUP($B667,[5]OAX!$B$51:$S$1085,14,0),0)</f>
        <v>0</v>
      </c>
      <c r="P667" s="388">
        <f t="shared" si="452"/>
        <v>0</v>
      </c>
      <c r="Q667" s="389" t="s">
        <v>533</v>
      </c>
      <c r="R667" s="390">
        <f>IFERROR(VLOOKUP($B667,[5]OAX!$B$51:$S$1085,17,0),0)</f>
        <v>0</v>
      </c>
      <c r="S667" s="390">
        <f>IFERROR(VLOOKUP($B667,[5]OAX!$B$51:$S$1085,18,0),0)</f>
        <v>0</v>
      </c>
      <c r="T667" s="388">
        <v>0</v>
      </c>
      <c r="U667" s="388">
        <v>0</v>
      </c>
      <c r="V667" s="388">
        <v>0</v>
      </c>
      <c r="W667" s="388">
        <v>0</v>
      </c>
      <c r="X667" s="388">
        <v>0</v>
      </c>
      <c r="Y667" s="388">
        <v>0</v>
      </c>
      <c r="Z667" s="388">
        <v>0</v>
      </c>
      <c r="AA667" s="388">
        <v>0</v>
      </c>
      <c r="AB667" s="388">
        <f t="shared" si="465"/>
        <v>0</v>
      </c>
      <c r="AC667" s="388">
        <f t="shared" si="465"/>
        <v>0</v>
      </c>
      <c r="AD667" s="388">
        <f t="shared" si="427"/>
        <v>0</v>
      </c>
      <c r="AE667" s="388">
        <v>0</v>
      </c>
      <c r="AF667" s="388">
        <v>0</v>
      </c>
      <c r="AG667" s="388">
        <f t="shared" si="428"/>
        <v>0</v>
      </c>
      <c r="AH667" s="388">
        <v>0</v>
      </c>
      <c r="AI667" s="388">
        <v>0</v>
      </c>
      <c r="AJ667" s="388">
        <f t="shared" si="429"/>
        <v>0</v>
      </c>
      <c r="AK667" s="388">
        <v>0</v>
      </c>
      <c r="AL667" s="388">
        <v>0</v>
      </c>
      <c r="AM667" s="388">
        <f t="shared" si="430"/>
        <v>0</v>
      </c>
      <c r="AN667" s="388">
        <v>0</v>
      </c>
      <c r="AO667" s="388">
        <v>0</v>
      </c>
      <c r="AP667" s="388">
        <f t="shared" si="431"/>
        <v>0</v>
      </c>
      <c r="AQ667" s="388">
        <f t="shared" si="466"/>
        <v>0</v>
      </c>
      <c r="AR667" s="388">
        <f t="shared" si="466"/>
        <v>0</v>
      </c>
      <c r="AS667" s="388">
        <f t="shared" si="432"/>
        <v>0</v>
      </c>
      <c r="AT667" s="388">
        <f t="shared" si="467"/>
        <v>0</v>
      </c>
      <c r="AU667" s="388">
        <f t="shared" si="467"/>
        <v>0</v>
      </c>
      <c r="AV667" s="388">
        <v>0</v>
      </c>
      <c r="AW667" s="388">
        <v>0</v>
      </c>
      <c r="AX667" s="388">
        <v>0</v>
      </c>
      <c r="AY667" s="388">
        <v>0</v>
      </c>
      <c r="AZ667" s="388">
        <f t="shared" si="439"/>
        <v>0</v>
      </c>
      <c r="BA667" s="388">
        <f t="shared" si="439"/>
        <v>0</v>
      </c>
    </row>
    <row r="668" spans="1:53" ht="24.75" hidden="1">
      <c r="A668" s="255"/>
      <c r="B668" s="73" t="str">
        <f t="shared" si="463"/>
        <v>259300033003353</v>
      </c>
      <c r="C668" s="385">
        <v>2023</v>
      </c>
      <c r="D668" s="385">
        <v>20</v>
      </c>
      <c r="E668" s="385">
        <v>2</v>
      </c>
      <c r="F668" s="385">
        <v>5</v>
      </c>
      <c r="G668" s="385">
        <v>9</v>
      </c>
      <c r="H668" s="385">
        <v>3000</v>
      </c>
      <c r="I668" s="385">
        <v>3300</v>
      </c>
      <c r="J668" s="385">
        <v>335</v>
      </c>
      <c r="K668" s="386">
        <v>3</v>
      </c>
      <c r="L668" s="386"/>
      <c r="M668" s="387" t="s">
        <v>535</v>
      </c>
      <c r="N668" s="388">
        <f>IFERROR(VLOOKUP($B668,[5]OAX!$B$51:$S$1085,13,0),0)</f>
        <v>0</v>
      </c>
      <c r="O668" s="388">
        <f>IFERROR(VLOOKUP($B668,[5]OAX!$B$51:$S$1085,14,0),0)</f>
        <v>0</v>
      </c>
      <c r="P668" s="388">
        <f t="shared" si="452"/>
        <v>0</v>
      </c>
      <c r="Q668" s="389" t="s">
        <v>533</v>
      </c>
      <c r="R668" s="390">
        <f>IFERROR(VLOOKUP($B668,[5]OAX!$B$51:$S$1085,17,0),0)</f>
        <v>0</v>
      </c>
      <c r="S668" s="390">
        <f>IFERROR(VLOOKUP($B668,[5]OAX!$B$51:$S$1085,18,0),0)</f>
        <v>0</v>
      </c>
      <c r="T668" s="388">
        <v>0</v>
      </c>
      <c r="U668" s="388">
        <v>0</v>
      </c>
      <c r="V668" s="388">
        <v>0</v>
      </c>
      <c r="W668" s="388">
        <v>0</v>
      </c>
      <c r="X668" s="388">
        <v>0</v>
      </c>
      <c r="Y668" s="388">
        <v>0</v>
      </c>
      <c r="Z668" s="388">
        <v>0</v>
      </c>
      <c r="AA668" s="388">
        <v>0</v>
      </c>
      <c r="AB668" s="388">
        <f t="shared" si="465"/>
        <v>0</v>
      </c>
      <c r="AC668" s="388">
        <f t="shared" si="465"/>
        <v>0</v>
      </c>
      <c r="AD668" s="388">
        <f t="shared" si="427"/>
        <v>0</v>
      </c>
      <c r="AE668" s="388">
        <v>0</v>
      </c>
      <c r="AF668" s="388">
        <v>0</v>
      </c>
      <c r="AG668" s="388">
        <f t="shared" si="428"/>
        <v>0</v>
      </c>
      <c r="AH668" s="388">
        <v>0</v>
      </c>
      <c r="AI668" s="388">
        <v>0</v>
      </c>
      <c r="AJ668" s="388">
        <f t="shared" si="429"/>
        <v>0</v>
      </c>
      <c r="AK668" s="388">
        <v>0</v>
      </c>
      <c r="AL668" s="388">
        <v>0</v>
      </c>
      <c r="AM668" s="388">
        <f t="shared" si="430"/>
        <v>0</v>
      </c>
      <c r="AN668" s="388">
        <v>0</v>
      </c>
      <c r="AO668" s="388">
        <v>0</v>
      </c>
      <c r="AP668" s="388">
        <f t="shared" si="431"/>
        <v>0</v>
      </c>
      <c r="AQ668" s="388">
        <f t="shared" si="466"/>
        <v>0</v>
      </c>
      <c r="AR668" s="388">
        <f t="shared" si="466"/>
        <v>0</v>
      </c>
      <c r="AS668" s="388">
        <f t="shared" si="432"/>
        <v>0</v>
      </c>
      <c r="AT668" s="388">
        <f t="shared" si="467"/>
        <v>0</v>
      </c>
      <c r="AU668" s="388">
        <f t="shared" si="467"/>
        <v>0</v>
      </c>
      <c r="AV668" s="388">
        <v>0</v>
      </c>
      <c r="AW668" s="388">
        <v>0</v>
      </c>
      <c r="AX668" s="388">
        <v>0</v>
      </c>
      <c r="AY668" s="388">
        <v>0</v>
      </c>
      <c r="AZ668" s="388">
        <f t="shared" si="439"/>
        <v>0</v>
      </c>
      <c r="BA668" s="388">
        <f t="shared" si="439"/>
        <v>0</v>
      </c>
    </row>
    <row r="669" spans="1:53" ht="24.75" hidden="1">
      <c r="A669" s="255"/>
      <c r="B669" s="73" t="str">
        <f t="shared" si="463"/>
        <v>25930003300339</v>
      </c>
      <c r="C669" s="379">
        <v>2023</v>
      </c>
      <c r="D669" s="379">
        <v>20</v>
      </c>
      <c r="E669" s="379">
        <v>2</v>
      </c>
      <c r="F669" s="379">
        <v>5</v>
      </c>
      <c r="G669" s="379">
        <v>9</v>
      </c>
      <c r="H669" s="379">
        <v>3000</v>
      </c>
      <c r="I669" s="379">
        <v>3300</v>
      </c>
      <c r="J669" s="379">
        <v>339</v>
      </c>
      <c r="K669" s="380"/>
      <c r="L669" s="380"/>
      <c r="M669" s="381" t="s">
        <v>73</v>
      </c>
      <c r="N669" s="462">
        <f>SUM(N670:N671)</f>
        <v>0</v>
      </c>
      <c r="O669" s="462">
        <f>SUM(O670:O671)</f>
        <v>0</v>
      </c>
      <c r="P669" s="462">
        <f t="shared" si="452"/>
        <v>0</v>
      </c>
      <c r="Q669" s="463"/>
      <c r="R669" s="464"/>
      <c r="S669" s="464"/>
      <c r="T669" s="462">
        <f>SUM(T670:T671)</f>
        <v>0</v>
      </c>
      <c r="U669" s="462">
        <f t="shared" ref="U669:AC669" si="468">SUM(U670:U671)</f>
        <v>0</v>
      </c>
      <c r="V669" s="462">
        <f t="shared" si="468"/>
        <v>0</v>
      </c>
      <c r="W669" s="462">
        <f t="shared" si="468"/>
        <v>0</v>
      </c>
      <c r="X669" s="462">
        <f t="shared" si="468"/>
        <v>0</v>
      </c>
      <c r="Y669" s="462">
        <f t="shared" si="468"/>
        <v>0</v>
      </c>
      <c r="Z669" s="462">
        <f t="shared" si="468"/>
        <v>0</v>
      </c>
      <c r="AA669" s="462">
        <f t="shared" si="468"/>
        <v>0</v>
      </c>
      <c r="AB669" s="462">
        <f t="shared" si="468"/>
        <v>0</v>
      </c>
      <c r="AC669" s="462">
        <f t="shared" si="468"/>
        <v>0</v>
      </c>
      <c r="AD669" s="462">
        <f t="shared" si="427"/>
        <v>0</v>
      </c>
      <c r="AE669" s="462">
        <f>SUM(AE670:AE671)</f>
        <v>0</v>
      </c>
      <c r="AF669" s="462">
        <f>SUM(AF670:AF671)</f>
        <v>0</v>
      </c>
      <c r="AG669" s="462">
        <f t="shared" si="428"/>
        <v>0</v>
      </c>
      <c r="AH669" s="462">
        <f>SUM(AH670:AH671)</f>
        <v>0</v>
      </c>
      <c r="AI669" s="462">
        <f>SUM(AI670:AI671)</f>
        <v>0</v>
      </c>
      <c r="AJ669" s="462">
        <f t="shared" si="429"/>
        <v>0</v>
      </c>
      <c r="AK669" s="462">
        <f>SUM(AK670:AK671)</f>
        <v>0</v>
      </c>
      <c r="AL669" s="462">
        <f>SUM(AL670:AL671)</f>
        <v>0</v>
      </c>
      <c r="AM669" s="462">
        <f t="shared" si="430"/>
        <v>0</v>
      </c>
      <c r="AN669" s="462">
        <f>SUM(AN670:AN671)</f>
        <v>0</v>
      </c>
      <c r="AO669" s="462">
        <f>SUM(AO670:AO671)</f>
        <v>0</v>
      </c>
      <c r="AP669" s="462">
        <f t="shared" si="431"/>
        <v>0</v>
      </c>
      <c r="AQ669" s="462">
        <f>SUM(AQ670:AQ671)</f>
        <v>0</v>
      </c>
      <c r="AR669" s="462">
        <f>SUM(AR670:AR671)</f>
        <v>0</v>
      </c>
      <c r="AS669" s="462">
        <f t="shared" si="432"/>
        <v>0</v>
      </c>
      <c r="AT669" s="462"/>
      <c r="AU669" s="462"/>
      <c r="AV669" s="462"/>
      <c r="AW669" s="462"/>
      <c r="AX669" s="462"/>
      <c r="AY669" s="462"/>
      <c r="AZ669" s="462"/>
      <c r="BA669" s="462"/>
    </row>
    <row r="670" spans="1:53" ht="24.75" hidden="1">
      <c r="A670" s="255"/>
      <c r="B670" s="73" t="str">
        <f t="shared" si="463"/>
        <v>259300033003391</v>
      </c>
      <c r="C670" s="385">
        <v>2023</v>
      </c>
      <c r="D670" s="385">
        <v>20</v>
      </c>
      <c r="E670" s="385">
        <v>2</v>
      </c>
      <c r="F670" s="385">
        <v>5</v>
      </c>
      <c r="G670" s="385">
        <v>9</v>
      </c>
      <c r="H670" s="385">
        <v>3000</v>
      </c>
      <c r="I670" s="385">
        <v>3300</v>
      </c>
      <c r="J670" s="385">
        <v>339</v>
      </c>
      <c r="K670" s="386">
        <v>1</v>
      </c>
      <c r="L670" s="386"/>
      <c r="M670" s="387" t="s">
        <v>536</v>
      </c>
      <c r="N670" s="388">
        <f>IFERROR(VLOOKUP($B670,[5]OAX!$B$51:$S$1085,13,0),0)</f>
        <v>0</v>
      </c>
      <c r="O670" s="388">
        <f>IFERROR(VLOOKUP($B670,[5]OAX!$B$51:$S$1085,14,0),0)</f>
        <v>0</v>
      </c>
      <c r="P670" s="388">
        <f t="shared" si="452"/>
        <v>0</v>
      </c>
      <c r="Q670" s="389" t="s">
        <v>533</v>
      </c>
      <c r="R670" s="390">
        <f>IFERROR(VLOOKUP($B670,[5]OAX!$B$51:$S$1085,17,0),0)</f>
        <v>0</v>
      </c>
      <c r="S670" s="390">
        <f>IFERROR(VLOOKUP($B670,[5]OAX!$B$51:$S$1085,18,0),0)</f>
        <v>0</v>
      </c>
      <c r="T670" s="388">
        <v>0</v>
      </c>
      <c r="U670" s="388">
        <v>0</v>
      </c>
      <c r="V670" s="388">
        <v>0</v>
      </c>
      <c r="W670" s="388">
        <v>0</v>
      </c>
      <c r="X670" s="388">
        <v>0</v>
      </c>
      <c r="Y670" s="388">
        <v>0</v>
      </c>
      <c r="Z670" s="388">
        <v>0</v>
      </c>
      <c r="AA670" s="388">
        <v>0</v>
      </c>
      <c r="AB670" s="388">
        <f>N670+T670-X670</f>
        <v>0</v>
      </c>
      <c r="AC670" s="388">
        <f>O670+U670-Y670</f>
        <v>0</v>
      </c>
      <c r="AD670" s="388">
        <f t="shared" si="427"/>
        <v>0</v>
      </c>
      <c r="AE670" s="388">
        <v>0</v>
      </c>
      <c r="AF670" s="388">
        <v>0</v>
      </c>
      <c r="AG670" s="388">
        <f t="shared" si="428"/>
        <v>0</v>
      </c>
      <c r="AH670" s="388">
        <v>0</v>
      </c>
      <c r="AI670" s="388">
        <v>0</v>
      </c>
      <c r="AJ670" s="388">
        <f t="shared" si="429"/>
        <v>0</v>
      </c>
      <c r="AK670" s="388">
        <v>0</v>
      </c>
      <c r="AL670" s="388">
        <v>0</v>
      </c>
      <c r="AM670" s="388">
        <f t="shared" si="430"/>
        <v>0</v>
      </c>
      <c r="AN670" s="388">
        <v>0</v>
      </c>
      <c r="AO670" s="388">
        <v>0</v>
      </c>
      <c r="AP670" s="388">
        <f t="shared" si="431"/>
        <v>0</v>
      </c>
      <c r="AQ670" s="388">
        <f>AB670-AE670--AH670-AK670-AN670</f>
        <v>0</v>
      </c>
      <c r="AR670" s="388">
        <f>AC670-AF670--AI670-AL670-AO670</f>
        <v>0</v>
      </c>
      <c r="AS670" s="388">
        <f t="shared" si="432"/>
        <v>0</v>
      </c>
      <c r="AT670" s="388">
        <f>R670+V670-Z670</f>
        <v>0</v>
      </c>
      <c r="AU670" s="388">
        <f>S670+W670-AA670</f>
        <v>0</v>
      </c>
      <c r="AV670" s="388">
        <v>0</v>
      </c>
      <c r="AW670" s="388">
        <v>0</v>
      </c>
      <c r="AX670" s="388">
        <v>0</v>
      </c>
      <c r="AY670" s="388">
        <v>0</v>
      </c>
      <c r="AZ670" s="388">
        <f t="shared" si="439"/>
        <v>0</v>
      </c>
      <c r="BA670" s="388">
        <f t="shared" si="439"/>
        <v>0</v>
      </c>
    </row>
    <row r="671" spans="1:53" ht="24.75" hidden="1">
      <c r="A671" s="255"/>
      <c r="B671" s="73" t="str">
        <f t="shared" si="463"/>
        <v>259300033003393</v>
      </c>
      <c r="C671" s="385">
        <v>2023</v>
      </c>
      <c r="D671" s="385">
        <v>20</v>
      </c>
      <c r="E671" s="385">
        <v>2</v>
      </c>
      <c r="F671" s="385">
        <v>5</v>
      </c>
      <c r="G671" s="385">
        <v>9</v>
      </c>
      <c r="H671" s="385">
        <v>3000</v>
      </c>
      <c r="I671" s="385">
        <v>3300</v>
      </c>
      <c r="J671" s="385">
        <v>339</v>
      </c>
      <c r="K671" s="386">
        <v>3</v>
      </c>
      <c r="L671" s="386"/>
      <c r="M671" s="387" t="s">
        <v>537</v>
      </c>
      <c r="N671" s="388">
        <f>IFERROR(VLOOKUP($B671,[5]OAX!$B$51:$S$1085,13,0),0)</f>
        <v>0</v>
      </c>
      <c r="O671" s="388">
        <f>IFERROR(VLOOKUP($B671,[5]OAX!$B$51:$S$1085,14,0),0)</f>
        <v>0</v>
      </c>
      <c r="P671" s="388">
        <f t="shared" si="452"/>
        <v>0</v>
      </c>
      <c r="Q671" s="389" t="s">
        <v>533</v>
      </c>
      <c r="R671" s="390">
        <f>IFERROR(VLOOKUP($B671,[5]OAX!$B$51:$S$1085,17,0),0)</f>
        <v>0</v>
      </c>
      <c r="S671" s="390">
        <f>IFERROR(VLOOKUP($B671,[5]OAX!$B$51:$S$1085,18,0),0)</f>
        <v>0</v>
      </c>
      <c r="T671" s="388">
        <v>0</v>
      </c>
      <c r="U671" s="388">
        <v>0</v>
      </c>
      <c r="V671" s="388">
        <v>0</v>
      </c>
      <c r="W671" s="388">
        <v>0</v>
      </c>
      <c r="X671" s="388">
        <v>0</v>
      </c>
      <c r="Y671" s="388">
        <v>0</v>
      </c>
      <c r="Z671" s="388">
        <v>0</v>
      </c>
      <c r="AA671" s="388">
        <v>0</v>
      </c>
      <c r="AB671" s="388">
        <f>N671+T671-X671</f>
        <v>0</v>
      </c>
      <c r="AC671" s="388">
        <f>O671+U671-Y671</f>
        <v>0</v>
      </c>
      <c r="AD671" s="388">
        <f t="shared" si="427"/>
        <v>0</v>
      </c>
      <c r="AE671" s="388">
        <v>0</v>
      </c>
      <c r="AF671" s="388">
        <v>0</v>
      </c>
      <c r="AG671" s="388">
        <f t="shared" si="428"/>
        <v>0</v>
      </c>
      <c r="AH671" s="388">
        <v>0</v>
      </c>
      <c r="AI671" s="388">
        <v>0</v>
      </c>
      <c r="AJ671" s="388">
        <f t="shared" si="429"/>
        <v>0</v>
      </c>
      <c r="AK671" s="388">
        <v>0</v>
      </c>
      <c r="AL671" s="388">
        <v>0</v>
      </c>
      <c r="AM671" s="388">
        <f t="shared" si="430"/>
        <v>0</v>
      </c>
      <c r="AN671" s="388">
        <v>0</v>
      </c>
      <c r="AO671" s="388">
        <v>0</v>
      </c>
      <c r="AP671" s="388">
        <f t="shared" si="431"/>
        <v>0</v>
      </c>
      <c r="AQ671" s="388">
        <f>AB671-AE671--AH671-AK671-AN671</f>
        <v>0</v>
      </c>
      <c r="AR671" s="388">
        <f>AC671-AF671--AI671-AL671-AO671</f>
        <v>0</v>
      </c>
      <c r="AS671" s="388">
        <f t="shared" si="432"/>
        <v>0</v>
      </c>
      <c r="AT671" s="388">
        <f>R671+V671-Z671</f>
        <v>0</v>
      </c>
      <c r="AU671" s="388">
        <f>S671+W671-AA671</f>
        <v>0</v>
      </c>
      <c r="AV671" s="388">
        <v>0</v>
      </c>
      <c r="AW671" s="388">
        <v>0</v>
      </c>
      <c r="AX671" s="388">
        <v>0</v>
      </c>
      <c r="AY671" s="388">
        <v>0</v>
      </c>
      <c r="AZ671" s="388">
        <f t="shared" si="439"/>
        <v>0</v>
      </c>
      <c r="BA671" s="388">
        <f t="shared" si="439"/>
        <v>0</v>
      </c>
    </row>
    <row r="672" spans="1:53" ht="24.75" hidden="1">
      <c r="A672" s="255"/>
      <c r="B672" s="73" t="str">
        <f t="shared" si="463"/>
        <v>2595000</v>
      </c>
      <c r="C672" s="367">
        <v>2023</v>
      </c>
      <c r="D672" s="367">
        <v>20</v>
      </c>
      <c r="E672" s="367">
        <v>2</v>
      </c>
      <c r="F672" s="367">
        <v>5</v>
      </c>
      <c r="G672" s="367">
        <v>9</v>
      </c>
      <c r="H672" s="367">
        <v>5000</v>
      </c>
      <c r="I672" s="367"/>
      <c r="J672" s="367"/>
      <c r="K672" s="368"/>
      <c r="L672" s="368"/>
      <c r="M672" s="369" t="s">
        <v>129</v>
      </c>
      <c r="N672" s="370">
        <f>+N673+N678</f>
        <v>0</v>
      </c>
      <c r="O672" s="370">
        <f>+O673+O678</f>
        <v>0</v>
      </c>
      <c r="P672" s="370">
        <f t="shared" si="452"/>
        <v>0</v>
      </c>
      <c r="Q672" s="371"/>
      <c r="R672" s="372"/>
      <c r="S672" s="372"/>
      <c r="T672" s="370">
        <f>+T673+T678</f>
        <v>0</v>
      </c>
      <c r="U672" s="370">
        <f t="shared" ref="U672:AC672" si="469">+U673+U678</f>
        <v>0</v>
      </c>
      <c r="V672" s="370">
        <f t="shared" si="469"/>
        <v>0</v>
      </c>
      <c r="W672" s="370">
        <f t="shared" si="469"/>
        <v>0</v>
      </c>
      <c r="X672" s="370">
        <f t="shared" si="469"/>
        <v>0</v>
      </c>
      <c r="Y672" s="370">
        <f t="shared" si="469"/>
        <v>0</v>
      </c>
      <c r="Z672" s="370">
        <f t="shared" si="469"/>
        <v>0</v>
      </c>
      <c r="AA672" s="370">
        <f t="shared" si="469"/>
        <v>0</v>
      </c>
      <c r="AB672" s="370">
        <f t="shared" si="469"/>
        <v>0</v>
      </c>
      <c r="AC672" s="370">
        <f t="shared" si="469"/>
        <v>0</v>
      </c>
      <c r="AD672" s="370">
        <f t="shared" si="427"/>
        <v>0</v>
      </c>
      <c r="AE672" s="370">
        <f>+AE673+AE678</f>
        <v>0</v>
      </c>
      <c r="AF672" s="370">
        <f>+AF673+AF678</f>
        <v>0</v>
      </c>
      <c r="AG672" s="370">
        <f t="shared" si="428"/>
        <v>0</v>
      </c>
      <c r="AH672" s="370">
        <f>+AH673+AH678</f>
        <v>0</v>
      </c>
      <c r="AI672" s="370">
        <f>+AI673+AI678</f>
        <v>0</v>
      </c>
      <c r="AJ672" s="370">
        <f t="shared" si="429"/>
        <v>0</v>
      </c>
      <c r="AK672" s="370">
        <f>+AK673+AK678</f>
        <v>0</v>
      </c>
      <c r="AL672" s="370">
        <f>+AL673+AL678</f>
        <v>0</v>
      </c>
      <c r="AM672" s="370">
        <f t="shared" si="430"/>
        <v>0</v>
      </c>
      <c r="AN672" s="370">
        <f>+AN673+AN678</f>
        <v>0</v>
      </c>
      <c r="AO672" s="370">
        <f>+AO673+AO678</f>
        <v>0</v>
      </c>
      <c r="AP672" s="370">
        <f t="shared" si="431"/>
        <v>0</v>
      </c>
      <c r="AQ672" s="370">
        <f>+AQ673+AQ678</f>
        <v>0</v>
      </c>
      <c r="AR672" s="370">
        <f>+AR673+AR678</f>
        <v>0</v>
      </c>
      <c r="AS672" s="370">
        <f t="shared" si="432"/>
        <v>0</v>
      </c>
      <c r="AT672" s="370"/>
      <c r="AU672" s="370"/>
      <c r="AV672" s="370"/>
      <c r="AW672" s="370"/>
      <c r="AX672" s="370"/>
      <c r="AY672" s="370"/>
      <c r="AZ672" s="370"/>
      <c r="BA672" s="370"/>
    </row>
    <row r="673" spans="1:53" ht="24.75" hidden="1">
      <c r="A673" s="255"/>
      <c r="B673" s="73" t="str">
        <f t="shared" si="463"/>
        <v>25950005100</v>
      </c>
      <c r="C673" s="373">
        <v>2023</v>
      </c>
      <c r="D673" s="373">
        <v>20</v>
      </c>
      <c r="E673" s="373">
        <v>2</v>
      </c>
      <c r="F673" s="373">
        <v>5</v>
      </c>
      <c r="G673" s="373">
        <v>9</v>
      </c>
      <c r="H673" s="373">
        <v>5000</v>
      </c>
      <c r="I673" s="373">
        <v>5100</v>
      </c>
      <c r="J673" s="373"/>
      <c r="K673" s="373"/>
      <c r="L673" s="373"/>
      <c r="M673" s="375" t="s">
        <v>130</v>
      </c>
      <c r="N673" s="376">
        <f>+N674+N676</f>
        <v>0</v>
      </c>
      <c r="O673" s="376">
        <f>+O674+O676</f>
        <v>0</v>
      </c>
      <c r="P673" s="376">
        <f t="shared" si="452"/>
        <v>0</v>
      </c>
      <c r="Q673" s="377"/>
      <c r="R673" s="378"/>
      <c r="S673" s="378"/>
      <c r="T673" s="376">
        <f>+T674+T676</f>
        <v>0</v>
      </c>
      <c r="U673" s="376">
        <f t="shared" ref="U673:AC673" si="470">+U674+U676</f>
        <v>0</v>
      </c>
      <c r="V673" s="376">
        <f t="shared" si="470"/>
        <v>0</v>
      </c>
      <c r="W673" s="376">
        <f t="shared" si="470"/>
        <v>0</v>
      </c>
      <c r="X673" s="376">
        <f t="shared" si="470"/>
        <v>0</v>
      </c>
      <c r="Y673" s="376">
        <f t="shared" si="470"/>
        <v>0</v>
      </c>
      <c r="Z673" s="376">
        <f t="shared" si="470"/>
        <v>0</v>
      </c>
      <c r="AA673" s="376">
        <f t="shared" si="470"/>
        <v>0</v>
      </c>
      <c r="AB673" s="376">
        <f t="shared" si="470"/>
        <v>0</v>
      </c>
      <c r="AC673" s="376">
        <f t="shared" si="470"/>
        <v>0</v>
      </c>
      <c r="AD673" s="376">
        <f t="shared" si="427"/>
        <v>0</v>
      </c>
      <c r="AE673" s="376">
        <f>+AE674+AE676</f>
        <v>0</v>
      </c>
      <c r="AF673" s="376">
        <f>+AF674+AF676</f>
        <v>0</v>
      </c>
      <c r="AG673" s="376">
        <f t="shared" si="428"/>
        <v>0</v>
      </c>
      <c r="AH673" s="376">
        <f>+AH674+AH676</f>
        <v>0</v>
      </c>
      <c r="AI673" s="376">
        <f>+AI674+AI676</f>
        <v>0</v>
      </c>
      <c r="AJ673" s="376">
        <f t="shared" si="429"/>
        <v>0</v>
      </c>
      <c r="AK673" s="376">
        <f>+AK674+AK676</f>
        <v>0</v>
      </c>
      <c r="AL673" s="376">
        <f>+AL674+AL676</f>
        <v>0</v>
      </c>
      <c r="AM673" s="376">
        <f t="shared" si="430"/>
        <v>0</v>
      </c>
      <c r="AN673" s="376">
        <f>+AN674+AN676</f>
        <v>0</v>
      </c>
      <c r="AO673" s="376">
        <f>+AO674+AO676</f>
        <v>0</v>
      </c>
      <c r="AP673" s="376">
        <f t="shared" si="431"/>
        <v>0</v>
      </c>
      <c r="AQ673" s="376">
        <f>+AQ674+AQ676</f>
        <v>0</v>
      </c>
      <c r="AR673" s="376">
        <f>+AR674+AR676</f>
        <v>0</v>
      </c>
      <c r="AS673" s="376">
        <f t="shared" si="432"/>
        <v>0</v>
      </c>
      <c r="AT673" s="376"/>
      <c r="AU673" s="376"/>
      <c r="AV673" s="376"/>
      <c r="AW673" s="376"/>
      <c r="AX673" s="376"/>
      <c r="AY673" s="376"/>
      <c r="AZ673" s="376"/>
      <c r="BA673" s="376"/>
    </row>
    <row r="674" spans="1:53" ht="24.75" hidden="1">
      <c r="A674" s="255"/>
      <c r="B674" s="73" t="str">
        <f t="shared" si="463"/>
        <v>25950005100511</v>
      </c>
      <c r="C674" s="379">
        <v>2023</v>
      </c>
      <c r="D674" s="379">
        <v>20</v>
      </c>
      <c r="E674" s="379">
        <v>2</v>
      </c>
      <c r="F674" s="379">
        <v>5</v>
      </c>
      <c r="G674" s="379">
        <v>9</v>
      </c>
      <c r="H674" s="379">
        <v>5000</v>
      </c>
      <c r="I674" s="379">
        <v>5100</v>
      </c>
      <c r="J674" s="379">
        <v>511</v>
      </c>
      <c r="K674" s="379"/>
      <c r="L674" s="379"/>
      <c r="M674" s="381" t="s">
        <v>538</v>
      </c>
      <c r="N674" s="382">
        <f>+N675</f>
        <v>0</v>
      </c>
      <c r="O674" s="382">
        <f>+O675</f>
        <v>0</v>
      </c>
      <c r="P674" s="382">
        <f t="shared" si="452"/>
        <v>0</v>
      </c>
      <c r="Q674" s="383"/>
      <c r="R674" s="384"/>
      <c r="S674" s="384"/>
      <c r="T674" s="382">
        <f>+T675</f>
        <v>0</v>
      </c>
      <c r="U674" s="382">
        <f t="shared" ref="U674:AC674" si="471">+U675</f>
        <v>0</v>
      </c>
      <c r="V674" s="382">
        <f t="shared" si="471"/>
        <v>0</v>
      </c>
      <c r="W674" s="382">
        <f t="shared" si="471"/>
        <v>0</v>
      </c>
      <c r="X674" s="382">
        <f t="shared" si="471"/>
        <v>0</v>
      </c>
      <c r="Y674" s="382">
        <f t="shared" si="471"/>
        <v>0</v>
      </c>
      <c r="Z674" s="382">
        <f t="shared" si="471"/>
        <v>0</v>
      </c>
      <c r="AA674" s="382">
        <f t="shared" si="471"/>
        <v>0</v>
      </c>
      <c r="AB674" s="382">
        <f t="shared" si="471"/>
        <v>0</v>
      </c>
      <c r="AC674" s="382">
        <f t="shared" si="471"/>
        <v>0</v>
      </c>
      <c r="AD674" s="382">
        <f t="shared" si="427"/>
        <v>0</v>
      </c>
      <c r="AE674" s="382">
        <f>+AE675</f>
        <v>0</v>
      </c>
      <c r="AF674" s="382">
        <f>+AF675</f>
        <v>0</v>
      </c>
      <c r="AG674" s="382">
        <f t="shared" si="428"/>
        <v>0</v>
      </c>
      <c r="AH674" s="382">
        <f>+AH675</f>
        <v>0</v>
      </c>
      <c r="AI674" s="382">
        <f>+AI675</f>
        <v>0</v>
      </c>
      <c r="AJ674" s="382">
        <f t="shared" si="429"/>
        <v>0</v>
      </c>
      <c r="AK674" s="382">
        <f>+AK675</f>
        <v>0</v>
      </c>
      <c r="AL674" s="382">
        <f>+AL675</f>
        <v>0</v>
      </c>
      <c r="AM674" s="382">
        <f t="shared" si="430"/>
        <v>0</v>
      </c>
      <c r="AN674" s="382">
        <f>+AN675</f>
        <v>0</v>
      </c>
      <c r="AO674" s="382">
        <f>+AO675</f>
        <v>0</v>
      </c>
      <c r="AP674" s="382">
        <f t="shared" si="431"/>
        <v>0</v>
      </c>
      <c r="AQ674" s="382">
        <f>+AQ675</f>
        <v>0</v>
      </c>
      <c r="AR674" s="382">
        <f>+AR675</f>
        <v>0</v>
      </c>
      <c r="AS674" s="382">
        <f t="shared" si="432"/>
        <v>0</v>
      </c>
      <c r="AT674" s="382"/>
      <c r="AU674" s="382"/>
      <c r="AV674" s="382"/>
      <c r="AW674" s="382"/>
      <c r="AX674" s="382"/>
      <c r="AY674" s="382"/>
      <c r="AZ674" s="382"/>
      <c r="BA674" s="382"/>
    </row>
    <row r="675" spans="1:53" ht="24.75" hidden="1">
      <c r="A675" s="255"/>
      <c r="B675" s="73" t="str">
        <f t="shared" si="463"/>
        <v>259500051005111</v>
      </c>
      <c r="C675" s="385">
        <v>2023</v>
      </c>
      <c r="D675" s="385">
        <v>20</v>
      </c>
      <c r="E675" s="385">
        <v>2</v>
      </c>
      <c r="F675" s="385">
        <v>5</v>
      </c>
      <c r="G675" s="385">
        <v>9</v>
      </c>
      <c r="H675" s="385">
        <v>5000</v>
      </c>
      <c r="I675" s="385">
        <v>5100</v>
      </c>
      <c r="J675" s="385">
        <v>511</v>
      </c>
      <c r="K675" s="386">
        <v>1</v>
      </c>
      <c r="L675" s="386"/>
      <c r="M675" s="387" t="s">
        <v>539</v>
      </c>
      <c r="N675" s="388">
        <f>IFERROR(VLOOKUP($B675,[5]OAX!$B$51:$S$1085,13,0),0)</f>
        <v>0</v>
      </c>
      <c r="O675" s="388">
        <f>IFERROR(VLOOKUP($B675,[5]OAX!$B$51:$S$1085,14,0),0)</f>
        <v>0</v>
      </c>
      <c r="P675" s="388">
        <f t="shared" si="452"/>
        <v>0</v>
      </c>
      <c r="Q675" s="389" t="s">
        <v>533</v>
      </c>
      <c r="R675" s="390">
        <f>IFERROR(VLOOKUP($B675,[5]OAX!$B$51:$S$1085,17,0),0)</f>
        <v>0</v>
      </c>
      <c r="S675" s="390">
        <f>IFERROR(VLOOKUP($B675,[5]OAX!$B$51:$S$1085,18,0),0)</f>
        <v>0</v>
      </c>
      <c r="T675" s="388">
        <v>0</v>
      </c>
      <c r="U675" s="388">
        <v>0</v>
      </c>
      <c r="V675" s="388">
        <v>0</v>
      </c>
      <c r="W675" s="388">
        <v>0</v>
      </c>
      <c r="X675" s="388">
        <v>0</v>
      </c>
      <c r="Y675" s="388">
        <v>0</v>
      </c>
      <c r="Z675" s="388">
        <v>0</v>
      </c>
      <c r="AA675" s="388">
        <v>0</v>
      </c>
      <c r="AB675" s="388">
        <f>N675+T675-X675</f>
        <v>0</v>
      </c>
      <c r="AC675" s="388">
        <f>O675+U675-Y675</f>
        <v>0</v>
      </c>
      <c r="AD675" s="388">
        <f t="shared" si="427"/>
        <v>0</v>
      </c>
      <c r="AE675" s="388">
        <v>0</v>
      </c>
      <c r="AF675" s="388">
        <v>0</v>
      </c>
      <c r="AG675" s="388">
        <f t="shared" si="428"/>
        <v>0</v>
      </c>
      <c r="AH675" s="388">
        <v>0</v>
      </c>
      <c r="AI675" s="388">
        <v>0</v>
      </c>
      <c r="AJ675" s="388">
        <f t="shared" si="429"/>
        <v>0</v>
      </c>
      <c r="AK675" s="388">
        <v>0</v>
      </c>
      <c r="AL675" s="388">
        <v>0</v>
      </c>
      <c r="AM675" s="388">
        <f t="shared" si="430"/>
        <v>0</v>
      </c>
      <c r="AN675" s="388">
        <v>0</v>
      </c>
      <c r="AO675" s="388">
        <v>0</v>
      </c>
      <c r="AP675" s="388">
        <f t="shared" si="431"/>
        <v>0</v>
      </c>
      <c r="AQ675" s="388">
        <f>AB675-AE675--AH675-AK675-AN675</f>
        <v>0</v>
      </c>
      <c r="AR675" s="388">
        <f>AC675-AF675--AI675-AL675-AO675</f>
        <v>0</v>
      </c>
      <c r="AS675" s="388">
        <f t="shared" si="432"/>
        <v>0</v>
      </c>
      <c r="AT675" s="388">
        <f>R675+V675-Z675</f>
        <v>0</v>
      </c>
      <c r="AU675" s="388">
        <f>S675+W675-AA675</f>
        <v>0</v>
      </c>
      <c r="AV675" s="388">
        <v>0</v>
      </c>
      <c r="AW675" s="388">
        <v>0</v>
      </c>
      <c r="AX675" s="388">
        <v>0</v>
      </c>
      <c r="AY675" s="388">
        <v>0</v>
      </c>
      <c r="AZ675" s="388">
        <f t="shared" si="439"/>
        <v>0</v>
      </c>
      <c r="BA675" s="388">
        <f t="shared" si="439"/>
        <v>0</v>
      </c>
    </row>
    <row r="676" spans="1:53" ht="24.75" hidden="1">
      <c r="A676" s="255"/>
      <c r="B676" s="73" t="str">
        <f t="shared" si="463"/>
        <v>25950005100515</v>
      </c>
      <c r="C676" s="379">
        <v>2023</v>
      </c>
      <c r="D676" s="379">
        <v>20</v>
      </c>
      <c r="E676" s="379">
        <v>2</v>
      </c>
      <c r="F676" s="379">
        <v>5</v>
      </c>
      <c r="G676" s="379">
        <v>9</v>
      </c>
      <c r="H676" s="379">
        <v>5000</v>
      </c>
      <c r="I676" s="379">
        <v>5100</v>
      </c>
      <c r="J676" s="379">
        <v>515</v>
      </c>
      <c r="K676" s="380"/>
      <c r="L676" s="380"/>
      <c r="M676" s="381" t="s">
        <v>131</v>
      </c>
      <c r="N676" s="382">
        <f>+N677</f>
        <v>0</v>
      </c>
      <c r="O676" s="382">
        <f>+O677</f>
        <v>0</v>
      </c>
      <c r="P676" s="382">
        <f t="shared" si="452"/>
        <v>0</v>
      </c>
      <c r="Q676" s="383"/>
      <c r="R676" s="384"/>
      <c r="S676" s="384"/>
      <c r="T676" s="382">
        <f>+T677</f>
        <v>0</v>
      </c>
      <c r="U676" s="382">
        <f t="shared" ref="U676:AC676" si="472">+U677</f>
        <v>0</v>
      </c>
      <c r="V676" s="382">
        <f t="shared" si="472"/>
        <v>0</v>
      </c>
      <c r="W676" s="382">
        <f t="shared" si="472"/>
        <v>0</v>
      </c>
      <c r="X676" s="382">
        <f t="shared" si="472"/>
        <v>0</v>
      </c>
      <c r="Y676" s="382">
        <f t="shared" si="472"/>
        <v>0</v>
      </c>
      <c r="Z676" s="382">
        <f t="shared" si="472"/>
        <v>0</v>
      </c>
      <c r="AA676" s="382">
        <f t="shared" si="472"/>
        <v>0</v>
      </c>
      <c r="AB676" s="382">
        <f t="shared" si="472"/>
        <v>0</v>
      </c>
      <c r="AC676" s="382">
        <f t="shared" si="472"/>
        <v>0</v>
      </c>
      <c r="AD676" s="382">
        <f t="shared" si="427"/>
        <v>0</v>
      </c>
      <c r="AE676" s="382">
        <f>+AE677</f>
        <v>0</v>
      </c>
      <c r="AF676" s="382">
        <f>+AF677</f>
        <v>0</v>
      </c>
      <c r="AG676" s="382">
        <f t="shared" si="428"/>
        <v>0</v>
      </c>
      <c r="AH676" s="382">
        <f>+AH677</f>
        <v>0</v>
      </c>
      <c r="AI676" s="382">
        <f>+AI677</f>
        <v>0</v>
      </c>
      <c r="AJ676" s="382">
        <f t="shared" si="429"/>
        <v>0</v>
      </c>
      <c r="AK676" s="382">
        <f>+AK677</f>
        <v>0</v>
      </c>
      <c r="AL676" s="382">
        <f>+AL677</f>
        <v>0</v>
      </c>
      <c r="AM676" s="382">
        <f t="shared" si="430"/>
        <v>0</v>
      </c>
      <c r="AN676" s="382">
        <f>+AN677</f>
        <v>0</v>
      </c>
      <c r="AO676" s="382">
        <f>+AO677</f>
        <v>0</v>
      </c>
      <c r="AP676" s="382">
        <f t="shared" si="431"/>
        <v>0</v>
      </c>
      <c r="AQ676" s="382">
        <f>+AQ677</f>
        <v>0</v>
      </c>
      <c r="AR676" s="382">
        <f>+AR677</f>
        <v>0</v>
      </c>
      <c r="AS676" s="382">
        <f t="shared" si="432"/>
        <v>0</v>
      </c>
      <c r="AT676" s="382"/>
      <c r="AU676" s="382"/>
      <c r="AV676" s="382"/>
      <c r="AW676" s="382"/>
      <c r="AX676" s="382"/>
      <c r="AY676" s="382"/>
      <c r="AZ676" s="382"/>
      <c r="BA676" s="382"/>
    </row>
    <row r="677" spans="1:53" ht="24.75" hidden="1">
      <c r="A677" s="255"/>
      <c r="B677" s="73" t="str">
        <f t="shared" si="463"/>
        <v>259500051005151</v>
      </c>
      <c r="C677" s="385">
        <v>2023</v>
      </c>
      <c r="D677" s="385">
        <v>20</v>
      </c>
      <c r="E677" s="385">
        <v>2</v>
      </c>
      <c r="F677" s="385">
        <v>5</v>
      </c>
      <c r="G677" s="385">
        <v>9</v>
      </c>
      <c r="H677" s="385">
        <v>5000</v>
      </c>
      <c r="I677" s="385">
        <v>5100</v>
      </c>
      <c r="J677" s="385">
        <v>515</v>
      </c>
      <c r="K677" s="386">
        <v>1</v>
      </c>
      <c r="L677" s="386"/>
      <c r="M677" s="387" t="s">
        <v>539</v>
      </c>
      <c r="N677" s="388">
        <f>IFERROR(VLOOKUP($B677,[5]OAX!$B$51:$S$1085,13,0),0)</f>
        <v>0</v>
      </c>
      <c r="O677" s="388">
        <f>IFERROR(VLOOKUP($B677,[5]OAX!$B$51:$S$1085,14,0),0)</f>
        <v>0</v>
      </c>
      <c r="P677" s="388">
        <f t="shared" si="452"/>
        <v>0</v>
      </c>
      <c r="Q677" s="389" t="s">
        <v>533</v>
      </c>
      <c r="R677" s="390">
        <f>IFERROR(VLOOKUP($B677,[5]OAX!$B$51:$S$1085,17,0),0)</f>
        <v>0</v>
      </c>
      <c r="S677" s="390">
        <f>IFERROR(VLOOKUP($B677,[5]OAX!$B$51:$S$1085,18,0),0)</f>
        <v>0</v>
      </c>
      <c r="T677" s="388">
        <v>0</v>
      </c>
      <c r="U677" s="388">
        <v>0</v>
      </c>
      <c r="V677" s="388">
        <v>0</v>
      </c>
      <c r="W677" s="388">
        <v>0</v>
      </c>
      <c r="X677" s="388">
        <v>0</v>
      </c>
      <c r="Y677" s="388">
        <v>0</v>
      </c>
      <c r="Z677" s="388">
        <v>0</v>
      </c>
      <c r="AA677" s="388">
        <v>0</v>
      </c>
      <c r="AB677" s="388">
        <f>N677+T677-X677</f>
        <v>0</v>
      </c>
      <c r="AC677" s="388">
        <f>O677+U677-Y677</f>
        <v>0</v>
      </c>
      <c r="AD677" s="388">
        <f t="shared" si="427"/>
        <v>0</v>
      </c>
      <c r="AE677" s="388">
        <v>0</v>
      </c>
      <c r="AF677" s="388">
        <v>0</v>
      </c>
      <c r="AG677" s="388">
        <f t="shared" si="428"/>
        <v>0</v>
      </c>
      <c r="AH677" s="388">
        <v>0</v>
      </c>
      <c r="AI677" s="388">
        <v>0</v>
      </c>
      <c r="AJ677" s="388">
        <f t="shared" si="429"/>
        <v>0</v>
      </c>
      <c r="AK677" s="388">
        <v>0</v>
      </c>
      <c r="AL677" s="388">
        <v>0</v>
      </c>
      <c r="AM677" s="388">
        <f t="shared" si="430"/>
        <v>0</v>
      </c>
      <c r="AN677" s="388">
        <v>0</v>
      </c>
      <c r="AO677" s="388">
        <v>0</v>
      </c>
      <c r="AP677" s="388">
        <f t="shared" si="431"/>
        <v>0</v>
      </c>
      <c r="AQ677" s="388">
        <f>AB677-AE677--AH677-AK677-AN677</f>
        <v>0</v>
      </c>
      <c r="AR677" s="388">
        <f>AC677-AF677--AI677-AL677-AO677</f>
        <v>0</v>
      </c>
      <c r="AS677" s="388">
        <f t="shared" si="432"/>
        <v>0</v>
      </c>
      <c r="AT677" s="388">
        <f>R677+V677-Z677</f>
        <v>0</v>
      </c>
      <c r="AU677" s="388">
        <f>S677+W677-AA677</f>
        <v>0</v>
      </c>
      <c r="AV677" s="388">
        <v>0</v>
      </c>
      <c r="AW677" s="388">
        <v>0</v>
      </c>
      <c r="AX677" s="388">
        <v>0</v>
      </c>
      <c r="AY677" s="388">
        <v>0</v>
      </c>
      <c r="AZ677" s="388">
        <f t="shared" si="439"/>
        <v>0</v>
      </c>
      <c r="BA677" s="388">
        <f t="shared" si="439"/>
        <v>0</v>
      </c>
    </row>
    <row r="678" spans="1:53" ht="24.75" hidden="1">
      <c r="A678" s="255"/>
      <c r="B678" s="73" t="str">
        <f t="shared" si="463"/>
        <v>25950005200</v>
      </c>
      <c r="C678" s="373">
        <v>2023</v>
      </c>
      <c r="D678" s="373">
        <v>20</v>
      </c>
      <c r="E678" s="373">
        <v>2</v>
      </c>
      <c r="F678" s="373">
        <v>5</v>
      </c>
      <c r="G678" s="373">
        <v>9</v>
      </c>
      <c r="H678" s="373">
        <v>5000</v>
      </c>
      <c r="I678" s="373">
        <v>5200</v>
      </c>
      <c r="J678" s="373"/>
      <c r="K678" s="374"/>
      <c r="L678" s="374"/>
      <c r="M678" s="375" t="s">
        <v>133</v>
      </c>
      <c r="N678" s="376">
        <f>+N679+N681+N683</f>
        <v>0</v>
      </c>
      <c r="O678" s="376">
        <f>+O679+O681+O683</f>
        <v>0</v>
      </c>
      <c r="P678" s="376">
        <f t="shared" si="452"/>
        <v>0</v>
      </c>
      <c r="Q678" s="377"/>
      <c r="R678" s="378"/>
      <c r="S678" s="378"/>
      <c r="T678" s="376">
        <f>+T679+T681+T683</f>
        <v>0</v>
      </c>
      <c r="U678" s="376">
        <f t="shared" ref="U678:AC678" si="473">+U679+U681+U683</f>
        <v>0</v>
      </c>
      <c r="V678" s="376">
        <f t="shared" si="473"/>
        <v>0</v>
      </c>
      <c r="W678" s="376">
        <f t="shared" si="473"/>
        <v>0</v>
      </c>
      <c r="X678" s="376">
        <f t="shared" si="473"/>
        <v>0</v>
      </c>
      <c r="Y678" s="376">
        <f t="shared" si="473"/>
        <v>0</v>
      </c>
      <c r="Z678" s="376">
        <f t="shared" si="473"/>
        <v>0</v>
      </c>
      <c r="AA678" s="376">
        <f t="shared" si="473"/>
        <v>0</v>
      </c>
      <c r="AB678" s="376">
        <f t="shared" si="473"/>
        <v>0</v>
      </c>
      <c r="AC678" s="376">
        <f t="shared" si="473"/>
        <v>0</v>
      </c>
      <c r="AD678" s="376">
        <f t="shared" si="427"/>
        <v>0</v>
      </c>
      <c r="AE678" s="376">
        <f>+AE679+AE681+AE683</f>
        <v>0</v>
      </c>
      <c r="AF678" s="376">
        <f>+AF679+AF681+AF683</f>
        <v>0</v>
      </c>
      <c r="AG678" s="376">
        <f t="shared" si="428"/>
        <v>0</v>
      </c>
      <c r="AH678" s="376">
        <f>+AH679+AH681+AH683</f>
        <v>0</v>
      </c>
      <c r="AI678" s="376">
        <f>+AI679+AI681+AI683</f>
        <v>0</v>
      </c>
      <c r="AJ678" s="376">
        <f t="shared" si="429"/>
        <v>0</v>
      </c>
      <c r="AK678" s="376">
        <f>+AK679+AK681+AK683</f>
        <v>0</v>
      </c>
      <c r="AL678" s="376">
        <f>+AL679+AL681+AL683</f>
        <v>0</v>
      </c>
      <c r="AM678" s="376">
        <f t="shared" si="430"/>
        <v>0</v>
      </c>
      <c r="AN678" s="376">
        <f>+AN679+AN681+AN683</f>
        <v>0</v>
      </c>
      <c r="AO678" s="376">
        <f>+AO679+AO681+AO683</f>
        <v>0</v>
      </c>
      <c r="AP678" s="376">
        <f t="shared" si="431"/>
        <v>0</v>
      </c>
      <c r="AQ678" s="376">
        <f>+AQ679+AQ681+AQ683</f>
        <v>0</v>
      </c>
      <c r="AR678" s="376">
        <f>+AR679+AR681+AR683</f>
        <v>0</v>
      </c>
      <c r="AS678" s="376">
        <f t="shared" si="432"/>
        <v>0</v>
      </c>
      <c r="AT678" s="376"/>
      <c r="AU678" s="376"/>
      <c r="AV678" s="376"/>
      <c r="AW678" s="376"/>
      <c r="AX678" s="376"/>
      <c r="AY678" s="376"/>
      <c r="AZ678" s="376"/>
      <c r="BA678" s="376"/>
    </row>
    <row r="679" spans="1:53" ht="24.75" hidden="1">
      <c r="A679" s="255"/>
      <c r="B679" s="73" t="str">
        <f t="shared" si="463"/>
        <v>25950005200521</v>
      </c>
      <c r="C679" s="379">
        <v>2023</v>
      </c>
      <c r="D679" s="379">
        <v>20</v>
      </c>
      <c r="E679" s="379">
        <v>2</v>
      </c>
      <c r="F679" s="379">
        <v>5</v>
      </c>
      <c r="G679" s="379">
        <v>9</v>
      </c>
      <c r="H679" s="379">
        <v>5000</v>
      </c>
      <c r="I679" s="379">
        <v>5200</v>
      </c>
      <c r="J679" s="379">
        <v>521</v>
      </c>
      <c r="K679" s="380"/>
      <c r="L679" s="380"/>
      <c r="M679" s="381" t="s">
        <v>195</v>
      </c>
      <c r="N679" s="382">
        <f>+N680</f>
        <v>0</v>
      </c>
      <c r="O679" s="382">
        <f>+O680</f>
        <v>0</v>
      </c>
      <c r="P679" s="382">
        <f t="shared" si="452"/>
        <v>0</v>
      </c>
      <c r="Q679" s="383"/>
      <c r="R679" s="384"/>
      <c r="S679" s="384"/>
      <c r="T679" s="382">
        <f>+T680</f>
        <v>0</v>
      </c>
      <c r="U679" s="382">
        <f t="shared" ref="U679:AC679" si="474">+U680</f>
        <v>0</v>
      </c>
      <c r="V679" s="382">
        <f t="shared" si="474"/>
        <v>0</v>
      </c>
      <c r="W679" s="382">
        <f t="shared" si="474"/>
        <v>0</v>
      </c>
      <c r="X679" s="382">
        <f t="shared" si="474"/>
        <v>0</v>
      </c>
      <c r="Y679" s="382">
        <f t="shared" si="474"/>
        <v>0</v>
      </c>
      <c r="Z679" s="382">
        <f t="shared" si="474"/>
        <v>0</v>
      </c>
      <c r="AA679" s="382">
        <f t="shared" si="474"/>
        <v>0</v>
      </c>
      <c r="AB679" s="382">
        <f t="shared" si="474"/>
        <v>0</v>
      </c>
      <c r="AC679" s="382">
        <f t="shared" si="474"/>
        <v>0</v>
      </c>
      <c r="AD679" s="382">
        <f t="shared" si="427"/>
        <v>0</v>
      </c>
      <c r="AE679" s="382">
        <f>+AE680</f>
        <v>0</v>
      </c>
      <c r="AF679" s="382">
        <f>+AF680</f>
        <v>0</v>
      </c>
      <c r="AG679" s="382">
        <f t="shared" si="428"/>
        <v>0</v>
      </c>
      <c r="AH679" s="382">
        <f>+AH680</f>
        <v>0</v>
      </c>
      <c r="AI679" s="382">
        <f>+AI680</f>
        <v>0</v>
      </c>
      <c r="AJ679" s="382">
        <f t="shared" si="429"/>
        <v>0</v>
      </c>
      <c r="AK679" s="382">
        <f>+AK680</f>
        <v>0</v>
      </c>
      <c r="AL679" s="382">
        <f>+AL680</f>
        <v>0</v>
      </c>
      <c r="AM679" s="382">
        <f t="shared" si="430"/>
        <v>0</v>
      </c>
      <c r="AN679" s="382">
        <f>+AN680</f>
        <v>0</v>
      </c>
      <c r="AO679" s="382">
        <f>+AO680</f>
        <v>0</v>
      </c>
      <c r="AP679" s="382">
        <f t="shared" si="431"/>
        <v>0</v>
      </c>
      <c r="AQ679" s="382">
        <f>+AQ680</f>
        <v>0</v>
      </c>
      <c r="AR679" s="382">
        <f>+AR680</f>
        <v>0</v>
      </c>
      <c r="AS679" s="382">
        <f t="shared" si="432"/>
        <v>0</v>
      </c>
      <c r="AT679" s="382"/>
      <c r="AU679" s="382"/>
      <c r="AV679" s="382"/>
      <c r="AW679" s="382"/>
      <c r="AX679" s="382"/>
      <c r="AY679" s="382"/>
      <c r="AZ679" s="382"/>
      <c r="BA679" s="382"/>
    </row>
    <row r="680" spans="1:53" ht="24.75" hidden="1">
      <c r="A680" s="255"/>
      <c r="B680" s="73" t="str">
        <f t="shared" si="463"/>
        <v>259500052005211</v>
      </c>
      <c r="C680" s="385">
        <v>2023</v>
      </c>
      <c r="D680" s="385">
        <v>20</v>
      </c>
      <c r="E680" s="385">
        <v>2</v>
      </c>
      <c r="F680" s="385">
        <v>5</v>
      </c>
      <c r="G680" s="385">
        <v>9</v>
      </c>
      <c r="H680" s="385">
        <v>5000</v>
      </c>
      <c r="I680" s="385">
        <v>5200</v>
      </c>
      <c r="J680" s="385">
        <v>521</v>
      </c>
      <c r="K680" s="386">
        <v>1</v>
      </c>
      <c r="L680" s="386"/>
      <c r="M680" s="387" t="s">
        <v>539</v>
      </c>
      <c r="N680" s="388">
        <f>IFERROR(VLOOKUP($B680,[5]OAX!$B$51:$S$1085,13,0),0)</f>
        <v>0</v>
      </c>
      <c r="O680" s="388">
        <f>IFERROR(VLOOKUP($B680,[5]OAX!$B$51:$S$1085,14,0),0)</f>
        <v>0</v>
      </c>
      <c r="P680" s="388">
        <f t="shared" si="452"/>
        <v>0</v>
      </c>
      <c r="Q680" s="389" t="s">
        <v>533</v>
      </c>
      <c r="R680" s="390">
        <f>IFERROR(VLOOKUP($B680,[5]OAX!$B$51:$S$1085,17,0),0)</f>
        <v>0</v>
      </c>
      <c r="S680" s="390">
        <f>IFERROR(VLOOKUP($B680,[5]OAX!$B$51:$S$1085,18,0),0)</f>
        <v>0</v>
      </c>
      <c r="T680" s="388">
        <v>0</v>
      </c>
      <c r="U680" s="388">
        <v>0</v>
      </c>
      <c r="V680" s="388">
        <v>0</v>
      </c>
      <c r="W680" s="388">
        <v>0</v>
      </c>
      <c r="X680" s="388">
        <v>0</v>
      </c>
      <c r="Y680" s="388">
        <v>0</v>
      </c>
      <c r="Z680" s="388">
        <v>0</v>
      </c>
      <c r="AA680" s="388">
        <v>0</v>
      </c>
      <c r="AB680" s="388">
        <f>N680+T680-X680</f>
        <v>0</v>
      </c>
      <c r="AC680" s="388">
        <f>O680+U680-Y680</f>
        <v>0</v>
      </c>
      <c r="AD680" s="388">
        <f t="shared" si="427"/>
        <v>0</v>
      </c>
      <c r="AE680" s="388">
        <v>0</v>
      </c>
      <c r="AF680" s="388">
        <v>0</v>
      </c>
      <c r="AG680" s="388">
        <f t="shared" si="428"/>
        <v>0</v>
      </c>
      <c r="AH680" s="388">
        <v>0</v>
      </c>
      <c r="AI680" s="388">
        <v>0</v>
      </c>
      <c r="AJ680" s="388">
        <f t="shared" si="429"/>
        <v>0</v>
      </c>
      <c r="AK680" s="388">
        <v>0</v>
      </c>
      <c r="AL680" s="388">
        <v>0</v>
      </c>
      <c r="AM680" s="388">
        <f t="shared" si="430"/>
        <v>0</v>
      </c>
      <c r="AN680" s="388">
        <v>0</v>
      </c>
      <c r="AO680" s="388">
        <v>0</v>
      </c>
      <c r="AP680" s="388">
        <f t="shared" si="431"/>
        <v>0</v>
      </c>
      <c r="AQ680" s="388">
        <f>AB680-AE680--AH680-AK680-AN680</f>
        <v>0</v>
      </c>
      <c r="AR680" s="388">
        <f>AC680-AF680--AI680-AL680-AO680</f>
        <v>0</v>
      </c>
      <c r="AS680" s="388">
        <f t="shared" si="432"/>
        <v>0</v>
      </c>
      <c r="AT680" s="388">
        <f>R680+V680-Z680</f>
        <v>0</v>
      </c>
      <c r="AU680" s="388">
        <f>S680+W680-AA680</f>
        <v>0</v>
      </c>
      <c r="AV680" s="388">
        <v>0</v>
      </c>
      <c r="AW680" s="388">
        <v>0</v>
      </c>
      <c r="AX680" s="388">
        <v>0</v>
      </c>
      <c r="AY680" s="388">
        <v>0</v>
      </c>
      <c r="AZ680" s="388">
        <f t="shared" si="439"/>
        <v>0</v>
      </c>
      <c r="BA680" s="388">
        <f t="shared" si="439"/>
        <v>0</v>
      </c>
    </row>
    <row r="681" spans="1:53" ht="24.75" hidden="1">
      <c r="A681" s="255"/>
      <c r="B681" s="73" t="str">
        <f t="shared" si="463"/>
        <v>25950005200522</v>
      </c>
      <c r="C681" s="379">
        <v>2023</v>
      </c>
      <c r="D681" s="379">
        <v>20</v>
      </c>
      <c r="E681" s="379">
        <v>2</v>
      </c>
      <c r="F681" s="379">
        <v>5</v>
      </c>
      <c r="G681" s="379">
        <v>9</v>
      </c>
      <c r="H681" s="379">
        <v>5000</v>
      </c>
      <c r="I681" s="379">
        <v>5200</v>
      </c>
      <c r="J681" s="379">
        <v>522</v>
      </c>
      <c r="K681" s="380"/>
      <c r="L681" s="380"/>
      <c r="M681" s="381" t="s">
        <v>540</v>
      </c>
      <c r="N681" s="382">
        <f>+N682</f>
        <v>0</v>
      </c>
      <c r="O681" s="382">
        <f>+O682</f>
        <v>0</v>
      </c>
      <c r="P681" s="382">
        <f t="shared" si="452"/>
        <v>0</v>
      </c>
      <c r="Q681" s="383"/>
      <c r="R681" s="384"/>
      <c r="S681" s="384"/>
      <c r="T681" s="382">
        <f>+T682</f>
        <v>0</v>
      </c>
      <c r="U681" s="382">
        <f t="shared" ref="U681:AC681" si="475">+U682</f>
        <v>0</v>
      </c>
      <c r="V681" s="382">
        <f t="shared" si="475"/>
        <v>0</v>
      </c>
      <c r="W681" s="382">
        <f t="shared" si="475"/>
        <v>0</v>
      </c>
      <c r="X681" s="382">
        <f t="shared" si="475"/>
        <v>0</v>
      </c>
      <c r="Y681" s="382">
        <f t="shared" si="475"/>
        <v>0</v>
      </c>
      <c r="Z681" s="382">
        <f t="shared" si="475"/>
        <v>0</v>
      </c>
      <c r="AA681" s="382">
        <f t="shared" si="475"/>
        <v>0</v>
      </c>
      <c r="AB681" s="382">
        <f t="shared" si="475"/>
        <v>0</v>
      </c>
      <c r="AC681" s="382">
        <f t="shared" si="475"/>
        <v>0</v>
      </c>
      <c r="AD681" s="382">
        <f t="shared" si="427"/>
        <v>0</v>
      </c>
      <c r="AE681" s="382">
        <f>+AE682</f>
        <v>0</v>
      </c>
      <c r="AF681" s="382">
        <f>+AF682</f>
        <v>0</v>
      </c>
      <c r="AG681" s="382">
        <f t="shared" si="428"/>
        <v>0</v>
      </c>
      <c r="AH681" s="382">
        <f>+AH682</f>
        <v>0</v>
      </c>
      <c r="AI681" s="382">
        <f>+AI682</f>
        <v>0</v>
      </c>
      <c r="AJ681" s="382">
        <f t="shared" si="429"/>
        <v>0</v>
      </c>
      <c r="AK681" s="382">
        <f>+AK682</f>
        <v>0</v>
      </c>
      <c r="AL681" s="382">
        <f>+AL682</f>
        <v>0</v>
      </c>
      <c r="AM681" s="382">
        <f t="shared" si="430"/>
        <v>0</v>
      </c>
      <c r="AN681" s="382">
        <f>+AN682</f>
        <v>0</v>
      </c>
      <c r="AO681" s="382">
        <f>+AO682</f>
        <v>0</v>
      </c>
      <c r="AP681" s="382">
        <f t="shared" si="431"/>
        <v>0</v>
      </c>
      <c r="AQ681" s="382">
        <f>+AQ682</f>
        <v>0</v>
      </c>
      <c r="AR681" s="382">
        <f>+AR682</f>
        <v>0</v>
      </c>
      <c r="AS681" s="382">
        <f t="shared" si="432"/>
        <v>0</v>
      </c>
      <c r="AT681" s="382"/>
      <c r="AU681" s="382"/>
      <c r="AV681" s="382"/>
      <c r="AW681" s="382"/>
      <c r="AX681" s="382"/>
      <c r="AY681" s="382"/>
      <c r="AZ681" s="382"/>
      <c r="BA681" s="382"/>
    </row>
    <row r="682" spans="1:53" ht="24.75" hidden="1">
      <c r="A682" s="255"/>
      <c r="B682" s="73" t="str">
        <f t="shared" si="463"/>
        <v>259500052005221</v>
      </c>
      <c r="C682" s="385">
        <v>2023</v>
      </c>
      <c r="D682" s="385">
        <v>20</v>
      </c>
      <c r="E682" s="385">
        <v>2</v>
      </c>
      <c r="F682" s="385">
        <v>5</v>
      </c>
      <c r="G682" s="385">
        <v>9</v>
      </c>
      <c r="H682" s="385">
        <v>5000</v>
      </c>
      <c r="I682" s="385">
        <v>5200</v>
      </c>
      <c r="J682" s="385">
        <v>522</v>
      </c>
      <c r="K682" s="386">
        <v>1</v>
      </c>
      <c r="L682" s="386"/>
      <c r="M682" s="414" t="s">
        <v>539</v>
      </c>
      <c r="N682" s="388">
        <f>IFERROR(VLOOKUP($B682,[5]OAX!$B$51:$S$1085,13,0),0)</f>
        <v>0</v>
      </c>
      <c r="O682" s="388">
        <f>IFERROR(VLOOKUP($B682,[5]OAX!$B$51:$S$1085,14,0),0)</f>
        <v>0</v>
      </c>
      <c r="P682" s="388">
        <f t="shared" si="452"/>
        <v>0</v>
      </c>
      <c r="Q682" s="389" t="s">
        <v>533</v>
      </c>
      <c r="R682" s="390">
        <f>IFERROR(VLOOKUP($B682,[5]OAX!$B$51:$S$1085,17,0),0)</f>
        <v>0</v>
      </c>
      <c r="S682" s="390">
        <f>IFERROR(VLOOKUP($B682,[5]OAX!$B$51:$S$1085,18,0),0)</f>
        <v>0</v>
      </c>
      <c r="T682" s="388">
        <v>0</v>
      </c>
      <c r="U682" s="388">
        <v>0</v>
      </c>
      <c r="V682" s="388">
        <v>0</v>
      </c>
      <c r="W682" s="388">
        <v>0</v>
      </c>
      <c r="X682" s="388">
        <v>0</v>
      </c>
      <c r="Y682" s="388">
        <v>0</v>
      </c>
      <c r="Z682" s="388">
        <v>0</v>
      </c>
      <c r="AA682" s="388">
        <v>0</v>
      </c>
      <c r="AB682" s="388">
        <f>N682+T682-X682</f>
        <v>0</v>
      </c>
      <c r="AC682" s="388">
        <f>O682+U682-Y682</f>
        <v>0</v>
      </c>
      <c r="AD682" s="388">
        <f t="shared" si="427"/>
        <v>0</v>
      </c>
      <c r="AE682" s="388">
        <v>0</v>
      </c>
      <c r="AF682" s="388">
        <v>0</v>
      </c>
      <c r="AG682" s="388">
        <f t="shared" si="428"/>
        <v>0</v>
      </c>
      <c r="AH682" s="388">
        <v>0</v>
      </c>
      <c r="AI682" s="388">
        <v>0</v>
      </c>
      <c r="AJ682" s="388">
        <f t="shared" si="429"/>
        <v>0</v>
      </c>
      <c r="AK682" s="388">
        <v>0</v>
      </c>
      <c r="AL682" s="388">
        <v>0</v>
      </c>
      <c r="AM682" s="388">
        <f t="shared" si="430"/>
        <v>0</v>
      </c>
      <c r="AN682" s="388">
        <v>0</v>
      </c>
      <c r="AO682" s="388">
        <v>0</v>
      </c>
      <c r="AP682" s="388">
        <f t="shared" si="431"/>
        <v>0</v>
      </c>
      <c r="AQ682" s="388">
        <f>AB682-AE682--AH682-AK682-AN682</f>
        <v>0</v>
      </c>
      <c r="AR682" s="388">
        <f>AC682-AF682--AI682-AL682-AO682</f>
        <v>0</v>
      </c>
      <c r="AS682" s="388">
        <f t="shared" si="432"/>
        <v>0</v>
      </c>
      <c r="AT682" s="388">
        <f>R682+V682-Z682</f>
        <v>0</v>
      </c>
      <c r="AU682" s="388">
        <f>S682+W682-AA682</f>
        <v>0</v>
      </c>
      <c r="AV682" s="388">
        <v>0</v>
      </c>
      <c r="AW682" s="388">
        <v>0</v>
      </c>
      <c r="AX682" s="388">
        <v>0</v>
      </c>
      <c r="AY682" s="388">
        <v>0</v>
      </c>
      <c r="AZ682" s="388">
        <f t="shared" si="439"/>
        <v>0</v>
      </c>
      <c r="BA682" s="388">
        <f t="shared" si="439"/>
        <v>0</v>
      </c>
    </row>
    <row r="683" spans="1:53" ht="24.75" hidden="1">
      <c r="A683" s="255"/>
      <c r="B683" s="73" t="str">
        <f t="shared" si="463"/>
        <v>25950005200529</v>
      </c>
      <c r="C683" s="379">
        <v>2023</v>
      </c>
      <c r="D683" s="379">
        <v>20</v>
      </c>
      <c r="E683" s="379">
        <v>2</v>
      </c>
      <c r="F683" s="379">
        <v>5</v>
      </c>
      <c r="G683" s="379">
        <v>9</v>
      </c>
      <c r="H683" s="379">
        <v>5000</v>
      </c>
      <c r="I683" s="379">
        <v>5200</v>
      </c>
      <c r="J683" s="379">
        <v>529</v>
      </c>
      <c r="K683" s="380"/>
      <c r="L683" s="380"/>
      <c r="M683" s="381" t="s">
        <v>504</v>
      </c>
      <c r="N683" s="382">
        <f>+N684</f>
        <v>0</v>
      </c>
      <c r="O683" s="382">
        <f>+O684</f>
        <v>0</v>
      </c>
      <c r="P683" s="382">
        <f t="shared" si="452"/>
        <v>0</v>
      </c>
      <c r="Q683" s="383"/>
      <c r="R683" s="384"/>
      <c r="S683" s="384"/>
      <c r="T683" s="382">
        <f>+T684</f>
        <v>0</v>
      </c>
      <c r="U683" s="382">
        <f t="shared" ref="U683:AC683" si="476">+U684</f>
        <v>0</v>
      </c>
      <c r="V683" s="382">
        <f t="shared" si="476"/>
        <v>0</v>
      </c>
      <c r="W683" s="382">
        <f t="shared" si="476"/>
        <v>0</v>
      </c>
      <c r="X683" s="382">
        <f t="shared" si="476"/>
        <v>0</v>
      </c>
      <c r="Y683" s="382">
        <f t="shared" si="476"/>
        <v>0</v>
      </c>
      <c r="Z683" s="382">
        <f t="shared" si="476"/>
        <v>0</v>
      </c>
      <c r="AA683" s="382">
        <f t="shared" si="476"/>
        <v>0</v>
      </c>
      <c r="AB683" s="382">
        <f t="shared" si="476"/>
        <v>0</v>
      </c>
      <c r="AC683" s="382">
        <f t="shared" si="476"/>
        <v>0</v>
      </c>
      <c r="AD683" s="382">
        <f t="shared" si="427"/>
        <v>0</v>
      </c>
      <c r="AE683" s="382">
        <f>+AE684</f>
        <v>0</v>
      </c>
      <c r="AF683" s="382">
        <f>+AF684</f>
        <v>0</v>
      </c>
      <c r="AG683" s="382">
        <f t="shared" si="428"/>
        <v>0</v>
      </c>
      <c r="AH683" s="382">
        <f>+AH684</f>
        <v>0</v>
      </c>
      <c r="AI683" s="382">
        <f>+AI684</f>
        <v>0</v>
      </c>
      <c r="AJ683" s="382">
        <f t="shared" si="429"/>
        <v>0</v>
      </c>
      <c r="AK683" s="382">
        <f>+AK684</f>
        <v>0</v>
      </c>
      <c r="AL683" s="382">
        <f>+AL684</f>
        <v>0</v>
      </c>
      <c r="AM683" s="382">
        <f t="shared" si="430"/>
        <v>0</v>
      </c>
      <c r="AN683" s="382">
        <f>+AN684</f>
        <v>0</v>
      </c>
      <c r="AO683" s="382">
        <f>+AO684</f>
        <v>0</v>
      </c>
      <c r="AP683" s="382">
        <f t="shared" si="431"/>
        <v>0</v>
      </c>
      <c r="AQ683" s="382">
        <f>+AQ684</f>
        <v>0</v>
      </c>
      <c r="AR683" s="382">
        <f>+AR684</f>
        <v>0</v>
      </c>
      <c r="AS683" s="382">
        <f t="shared" si="432"/>
        <v>0</v>
      </c>
      <c r="AT683" s="382"/>
      <c r="AU683" s="382"/>
      <c r="AV683" s="382"/>
      <c r="AW683" s="382"/>
      <c r="AX683" s="382"/>
      <c r="AY683" s="382"/>
      <c r="AZ683" s="382"/>
      <c r="BA683" s="382"/>
    </row>
    <row r="684" spans="1:53" ht="24.75" hidden="1">
      <c r="A684" s="255"/>
      <c r="B684" s="73" t="str">
        <f t="shared" si="463"/>
        <v>259500052005291</v>
      </c>
      <c r="C684" s="385">
        <v>2023</v>
      </c>
      <c r="D684" s="385">
        <v>20</v>
      </c>
      <c r="E684" s="385">
        <v>2</v>
      </c>
      <c r="F684" s="385">
        <v>5</v>
      </c>
      <c r="G684" s="385">
        <v>9</v>
      </c>
      <c r="H684" s="385">
        <v>5000</v>
      </c>
      <c r="I684" s="385">
        <v>5200</v>
      </c>
      <c r="J684" s="385">
        <v>529</v>
      </c>
      <c r="K684" s="386">
        <v>1</v>
      </c>
      <c r="L684" s="386"/>
      <c r="M684" s="387" t="s">
        <v>539</v>
      </c>
      <c r="N684" s="388">
        <f>IFERROR(VLOOKUP($B684,[5]OAX!$B$51:$S$1085,13,0),0)</f>
        <v>0</v>
      </c>
      <c r="O684" s="388">
        <f>IFERROR(VLOOKUP($B684,[5]OAX!$B$51:$S$1085,14,0),0)</f>
        <v>0</v>
      </c>
      <c r="P684" s="388">
        <f t="shared" si="452"/>
        <v>0</v>
      </c>
      <c r="Q684" s="389" t="s">
        <v>533</v>
      </c>
      <c r="R684" s="390">
        <f>IFERROR(VLOOKUP($B684,[5]OAX!$B$51:$S$1085,17,0),0)</f>
        <v>0</v>
      </c>
      <c r="S684" s="390">
        <f>IFERROR(VLOOKUP($B684,[5]OAX!$B$51:$S$1085,18,0),0)</f>
        <v>0</v>
      </c>
      <c r="T684" s="388">
        <v>0</v>
      </c>
      <c r="U684" s="388">
        <v>0</v>
      </c>
      <c r="V684" s="388">
        <v>0</v>
      </c>
      <c r="W684" s="388">
        <v>0</v>
      </c>
      <c r="X684" s="388">
        <v>0</v>
      </c>
      <c r="Y684" s="388">
        <v>0</v>
      </c>
      <c r="Z684" s="388">
        <v>0</v>
      </c>
      <c r="AA684" s="388">
        <v>0</v>
      </c>
      <c r="AB684" s="388">
        <f>N684+T684-X684</f>
        <v>0</v>
      </c>
      <c r="AC684" s="388">
        <f>O684+U684-Y684</f>
        <v>0</v>
      </c>
      <c r="AD684" s="388">
        <f t="shared" si="427"/>
        <v>0</v>
      </c>
      <c r="AE684" s="388">
        <v>0</v>
      </c>
      <c r="AF684" s="388">
        <v>0</v>
      </c>
      <c r="AG684" s="388">
        <f t="shared" si="428"/>
        <v>0</v>
      </c>
      <c r="AH684" s="388">
        <v>0</v>
      </c>
      <c r="AI684" s="388">
        <v>0</v>
      </c>
      <c r="AJ684" s="388">
        <f t="shared" si="429"/>
        <v>0</v>
      </c>
      <c r="AK684" s="388">
        <v>0</v>
      </c>
      <c r="AL684" s="388">
        <v>0</v>
      </c>
      <c r="AM684" s="388">
        <f t="shared" si="430"/>
        <v>0</v>
      </c>
      <c r="AN684" s="388">
        <v>0</v>
      </c>
      <c r="AO684" s="388">
        <v>0</v>
      </c>
      <c r="AP684" s="388">
        <f t="shared" si="431"/>
        <v>0</v>
      </c>
      <c r="AQ684" s="388">
        <f>AB684-AE684--AH684-AK684-AN684</f>
        <v>0</v>
      </c>
      <c r="AR684" s="388">
        <f>AC684-AF684--AI684-AL684-AO684</f>
        <v>0</v>
      </c>
      <c r="AS684" s="388">
        <f t="shared" si="432"/>
        <v>0</v>
      </c>
      <c r="AT684" s="388">
        <f>R684+V684-Z684</f>
        <v>0</v>
      </c>
      <c r="AU684" s="388">
        <f>S684+W684-AA684</f>
        <v>0</v>
      </c>
      <c r="AV684" s="388">
        <v>0</v>
      </c>
      <c r="AW684" s="388">
        <v>0</v>
      </c>
      <c r="AX684" s="388">
        <v>0</v>
      </c>
      <c r="AY684" s="388">
        <v>0</v>
      </c>
      <c r="AZ684" s="388">
        <f t="shared" si="439"/>
        <v>0</v>
      </c>
      <c r="BA684" s="388">
        <f t="shared" si="439"/>
        <v>0</v>
      </c>
    </row>
    <row r="685" spans="1:53" ht="48">
      <c r="A685" s="255"/>
      <c r="B685" s="73" t="str">
        <f t="shared" si="463"/>
        <v>26</v>
      </c>
      <c r="C685" s="396">
        <v>2023</v>
      </c>
      <c r="D685" s="396">
        <v>20</v>
      </c>
      <c r="E685" s="396">
        <v>2</v>
      </c>
      <c r="F685" s="396">
        <v>6</v>
      </c>
      <c r="G685" s="396"/>
      <c r="H685" s="396"/>
      <c r="I685" s="396"/>
      <c r="J685" s="396"/>
      <c r="K685" s="397"/>
      <c r="L685" s="397"/>
      <c r="M685" s="356" t="s">
        <v>541</v>
      </c>
      <c r="N685" s="357">
        <f>+N686+N746</f>
        <v>1041126</v>
      </c>
      <c r="O685" s="357">
        <f>+O686+O746</f>
        <v>680526</v>
      </c>
      <c r="P685" s="357">
        <f t="shared" si="452"/>
        <v>1721652</v>
      </c>
      <c r="Q685" s="358"/>
      <c r="R685" s="354"/>
      <c r="S685" s="354"/>
      <c r="T685" s="357">
        <f>+T686+T746</f>
        <v>0</v>
      </c>
      <c r="U685" s="357">
        <f t="shared" ref="U685:AC685" si="477">+U686+U746</f>
        <v>0</v>
      </c>
      <c r="V685" s="357">
        <f t="shared" si="477"/>
        <v>0</v>
      </c>
      <c r="W685" s="357">
        <f t="shared" si="477"/>
        <v>0</v>
      </c>
      <c r="X685" s="357">
        <f t="shared" si="477"/>
        <v>0</v>
      </c>
      <c r="Y685" s="357">
        <f t="shared" si="477"/>
        <v>0</v>
      </c>
      <c r="Z685" s="357">
        <f t="shared" si="477"/>
        <v>0</v>
      </c>
      <c r="AA685" s="357">
        <f t="shared" si="477"/>
        <v>0</v>
      </c>
      <c r="AB685" s="357">
        <f t="shared" si="477"/>
        <v>1041126</v>
      </c>
      <c r="AC685" s="357">
        <f t="shared" si="477"/>
        <v>680526</v>
      </c>
      <c r="AD685" s="357">
        <f t="shared" si="427"/>
        <v>1721652</v>
      </c>
      <c r="AE685" s="357">
        <f>+AE686+AE746</f>
        <v>1039856.48</v>
      </c>
      <c r="AF685" s="357">
        <f>+AF686+AF746</f>
        <v>680525.89</v>
      </c>
      <c r="AG685" s="357">
        <f t="shared" si="428"/>
        <v>1720382.37</v>
      </c>
      <c r="AH685" s="357">
        <f>+AH686+AH746</f>
        <v>0</v>
      </c>
      <c r="AI685" s="357">
        <f>+AI686+AI746</f>
        <v>0</v>
      </c>
      <c r="AJ685" s="357">
        <f t="shared" si="429"/>
        <v>0</v>
      </c>
      <c r="AK685" s="357">
        <f>+AK686+AK746</f>
        <v>0</v>
      </c>
      <c r="AL685" s="357">
        <f>+AL686+AL746</f>
        <v>0</v>
      </c>
      <c r="AM685" s="357">
        <f t="shared" si="430"/>
        <v>0</v>
      </c>
      <c r="AN685" s="357">
        <f>+AN686+AN746</f>
        <v>0</v>
      </c>
      <c r="AO685" s="357">
        <f>+AO686+AO746</f>
        <v>0</v>
      </c>
      <c r="AP685" s="357">
        <f t="shared" si="431"/>
        <v>0</v>
      </c>
      <c r="AQ685" s="357">
        <f>+AQ686+AQ746</f>
        <v>1269.5199999999641</v>
      </c>
      <c r="AR685" s="357">
        <f>+AR686+AR746</f>
        <v>0.10999999998603016</v>
      </c>
      <c r="AS685" s="357">
        <f t="shared" si="432"/>
        <v>1269.6299999999501</v>
      </c>
      <c r="AT685" s="357"/>
      <c r="AU685" s="357"/>
      <c r="AV685" s="357"/>
      <c r="AW685" s="357"/>
      <c r="AX685" s="357"/>
      <c r="AY685" s="357"/>
      <c r="AZ685" s="357"/>
      <c r="BA685" s="357"/>
    </row>
    <row r="686" spans="1:53" ht="48">
      <c r="A686" s="255"/>
      <c r="B686" s="73" t="str">
        <f t="shared" si="463"/>
        <v>2610</v>
      </c>
      <c r="C686" s="410">
        <v>2023</v>
      </c>
      <c r="D686" s="410">
        <v>20</v>
      </c>
      <c r="E686" s="410">
        <v>2</v>
      </c>
      <c r="F686" s="410">
        <v>6</v>
      </c>
      <c r="G686" s="410">
        <v>10</v>
      </c>
      <c r="H686" s="410"/>
      <c r="I686" s="410"/>
      <c r="J686" s="410"/>
      <c r="K686" s="410"/>
      <c r="L686" s="410"/>
      <c r="M686" s="449" t="s">
        <v>542</v>
      </c>
      <c r="N686" s="450">
        <f>+N687+N694+N707</f>
        <v>1041126</v>
      </c>
      <c r="O686" s="450">
        <f>+O687+O694+O707</f>
        <v>680526</v>
      </c>
      <c r="P686" s="450">
        <f t="shared" si="452"/>
        <v>1721652</v>
      </c>
      <c r="Q686" s="398"/>
      <c r="R686" s="410"/>
      <c r="S686" s="410"/>
      <c r="T686" s="450">
        <f>+T687+T694+T707</f>
        <v>0</v>
      </c>
      <c r="U686" s="450">
        <f t="shared" ref="U686:AC686" si="478">+U687+U694+U707</f>
        <v>0</v>
      </c>
      <c r="V686" s="450">
        <f t="shared" si="478"/>
        <v>0</v>
      </c>
      <c r="W686" s="450">
        <f t="shared" si="478"/>
        <v>0</v>
      </c>
      <c r="X686" s="450">
        <f t="shared" si="478"/>
        <v>0</v>
      </c>
      <c r="Y686" s="450">
        <f t="shared" si="478"/>
        <v>0</v>
      </c>
      <c r="Z686" s="450">
        <f t="shared" si="478"/>
        <v>0</v>
      </c>
      <c r="AA686" s="450">
        <f t="shared" si="478"/>
        <v>0</v>
      </c>
      <c r="AB686" s="450">
        <f t="shared" si="478"/>
        <v>1041126</v>
      </c>
      <c r="AC686" s="450">
        <f t="shared" si="478"/>
        <v>680526</v>
      </c>
      <c r="AD686" s="450">
        <f t="shared" si="427"/>
        <v>1721652</v>
      </c>
      <c r="AE686" s="450">
        <f>+AE687+AE694+AE707</f>
        <v>1039856.48</v>
      </c>
      <c r="AF686" s="450">
        <f>+AF687+AF694+AF707</f>
        <v>680525.89</v>
      </c>
      <c r="AG686" s="450">
        <f t="shared" si="428"/>
        <v>1720382.37</v>
      </c>
      <c r="AH686" s="450">
        <f>+AH687+AH694+AH707</f>
        <v>0</v>
      </c>
      <c r="AI686" s="450">
        <f>+AI687+AI694+AI707</f>
        <v>0</v>
      </c>
      <c r="AJ686" s="450">
        <f t="shared" si="429"/>
        <v>0</v>
      </c>
      <c r="AK686" s="450">
        <f>+AK687+AK694+AK707</f>
        <v>0</v>
      </c>
      <c r="AL686" s="450">
        <f>+AL687+AL694+AL707</f>
        <v>0</v>
      </c>
      <c r="AM686" s="450">
        <f t="shared" si="430"/>
        <v>0</v>
      </c>
      <c r="AN686" s="450">
        <f>+AN687+AN694+AN707</f>
        <v>0</v>
      </c>
      <c r="AO686" s="450">
        <f>+AO687+AO694+AO707</f>
        <v>0</v>
      </c>
      <c r="AP686" s="450">
        <f t="shared" si="431"/>
        <v>0</v>
      </c>
      <c r="AQ686" s="450">
        <f>+AQ687+AQ694+AQ707</f>
        <v>1269.5199999999641</v>
      </c>
      <c r="AR686" s="450">
        <f>+AR687+AR694+AR707</f>
        <v>0.10999999998603016</v>
      </c>
      <c r="AS686" s="450">
        <f t="shared" si="432"/>
        <v>1269.6299999999501</v>
      </c>
      <c r="AT686" s="450"/>
      <c r="AU686" s="450"/>
      <c r="AV686" s="450"/>
      <c r="AW686" s="450"/>
      <c r="AX686" s="450"/>
      <c r="AY686" s="450"/>
      <c r="AZ686" s="450"/>
      <c r="BA686" s="450"/>
    </row>
    <row r="687" spans="1:53" ht="24.75" hidden="1">
      <c r="A687" s="255"/>
      <c r="B687" s="73" t="str">
        <f t="shared" si="463"/>
        <v>26102000</v>
      </c>
      <c r="C687" s="367">
        <v>2023</v>
      </c>
      <c r="D687" s="367">
        <v>20</v>
      </c>
      <c r="E687" s="367">
        <v>2</v>
      </c>
      <c r="F687" s="367">
        <v>6</v>
      </c>
      <c r="G687" s="367">
        <v>10</v>
      </c>
      <c r="H687" s="367">
        <v>2000</v>
      </c>
      <c r="I687" s="367"/>
      <c r="J687" s="367"/>
      <c r="K687" s="368" t="s">
        <v>45</v>
      </c>
      <c r="L687" s="368"/>
      <c r="M687" s="465" t="s">
        <v>55</v>
      </c>
      <c r="N687" s="466">
        <f>+N688+N691</f>
        <v>0</v>
      </c>
      <c r="O687" s="466">
        <f>+O688+O691</f>
        <v>0</v>
      </c>
      <c r="P687" s="466">
        <f t="shared" si="452"/>
        <v>0</v>
      </c>
      <c r="Q687" s="467"/>
      <c r="R687" s="465"/>
      <c r="S687" s="465"/>
      <c r="T687" s="466">
        <f>+T688+T691</f>
        <v>0</v>
      </c>
      <c r="U687" s="466">
        <f t="shared" ref="U687:AC687" si="479">+U688+U691</f>
        <v>0</v>
      </c>
      <c r="V687" s="466">
        <f t="shared" si="479"/>
        <v>0</v>
      </c>
      <c r="W687" s="466">
        <f t="shared" si="479"/>
        <v>0</v>
      </c>
      <c r="X687" s="466">
        <f t="shared" si="479"/>
        <v>0</v>
      </c>
      <c r="Y687" s="466">
        <f t="shared" si="479"/>
        <v>0</v>
      </c>
      <c r="Z687" s="466">
        <f t="shared" si="479"/>
        <v>0</v>
      </c>
      <c r="AA687" s="466">
        <f t="shared" si="479"/>
        <v>0</v>
      </c>
      <c r="AB687" s="466">
        <f t="shared" si="479"/>
        <v>0</v>
      </c>
      <c r="AC687" s="466">
        <f t="shared" si="479"/>
        <v>0</v>
      </c>
      <c r="AD687" s="466">
        <f t="shared" si="427"/>
        <v>0</v>
      </c>
      <c r="AE687" s="466">
        <f>+AE688+AE691</f>
        <v>0</v>
      </c>
      <c r="AF687" s="466">
        <f>+AF688+AF691</f>
        <v>0</v>
      </c>
      <c r="AG687" s="466">
        <f t="shared" si="428"/>
        <v>0</v>
      </c>
      <c r="AH687" s="466">
        <f>+AH688+AH691</f>
        <v>0</v>
      </c>
      <c r="AI687" s="466">
        <f>+AI688+AI691</f>
        <v>0</v>
      </c>
      <c r="AJ687" s="466">
        <f t="shared" si="429"/>
        <v>0</v>
      </c>
      <c r="AK687" s="466">
        <f>+AK688+AK691</f>
        <v>0</v>
      </c>
      <c r="AL687" s="466">
        <f>+AL688+AL691</f>
        <v>0</v>
      </c>
      <c r="AM687" s="466">
        <f t="shared" si="430"/>
        <v>0</v>
      </c>
      <c r="AN687" s="466">
        <f>+AN688+AN691</f>
        <v>0</v>
      </c>
      <c r="AO687" s="466">
        <f>+AO688+AO691</f>
        <v>0</v>
      </c>
      <c r="AP687" s="466">
        <f t="shared" si="431"/>
        <v>0</v>
      </c>
      <c r="AQ687" s="466">
        <f>+AQ688+AQ691</f>
        <v>0</v>
      </c>
      <c r="AR687" s="466">
        <f>+AR688+AR691</f>
        <v>0</v>
      </c>
      <c r="AS687" s="466">
        <f t="shared" si="432"/>
        <v>0</v>
      </c>
      <c r="AT687" s="466"/>
      <c r="AU687" s="466"/>
      <c r="AV687" s="466"/>
      <c r="AW687" s="466"/>
      <c r="AX687" s="466"/>
      <c r="AY687" s="466"/>
      <c r="AZ687" s="466"/>
      <c r="BA687" s="466"/>
    </row>
    <row r="688" spans="1:53" ht="48" hidden="1">
      <c r="A688" s="255"/>
      <c r="B688" s="73" t="str">
        <f t="shared" si="463"/>
        <v>261020002100</v>
      </c>
      <c r="C688" s="373">
        <v>2023</v>
      </c>
      <c r="D688" s="373">
        <v>20</v>
      </c>
      <c r="E688" s="373">
        <v>2</v>
      </c>
      <c r="F688" s="373">
        <v>6</v>
      </c>
      <c r="G688" s="373">
        <v>10</v>
      </c>
      <c r="H688" s="373">
        <v>2000</v>
      </c>
      <c r="I688" s="373">
        <v>2100</v>
      </c>
      <c r="J688" s="373"/>
      <c r="K688" s="374" t="s">
        <v>45</v>
      </c>
      <c r="L688" s="374"/>
      <c r="M688" s="418" t="s">
        <v>105</v>
      </c>
      <c r="N688" s="419">
        <f>+N689</f>
        <v>0</v>
      </c>
      <c r="O688" s="419">
        <f>+O689</f>
        <v>0</v>
      </c>
      <c r="P688" s="419">
        <f t="shared" si="452"/>
        <v>0</v>
      </c>
      <c r="Q688" s="420"/>
      <c r="R688" s="418"/>
      <c r="S688" s="418"/>
      <c r="T688" s="419">
        <f>+T689</f>
        <v>0</v>
      </c>
      <c r="U688" s="419">
        <f t="shared" ref="U688:AC689" si="480">+U689</f>
        <v>0</v>
      </c>
      <c r="V688" s="419">
        <f t="shared" si="480"/>
        <v>0</v>
      </c>
      <c r="W688" s="419">
        <f t="shared" si="480"/>
        <v>0</v>
      </c>
      <c r="X688" s="419">
        <f t="shared" si="480"/>
        <v>0</v>
      </c>
      <c r="Y688" s="419">
        <f t="shared" si="480"/>
        <v>0</v>
      </c>
      <c r="Z688" s="419">
        <f t="shared" si="480"/>
        <v>0</v>
      </c>
      <c r="AA688" s="419">
        <f t="shared" si="480"/>
        <v>0</v>
      </c>
      <c r="AB688" s="419">
        <f t="shared" si="480"/>
        <v>0</v>
      </c>
      <c r="AC688" s="419">
        <f t="shared" si="480"/>
        <v>0</v>
      </c>
      <c r="AD688" s="419">
        <f t="shared" si="427"/>
        <v>0</v>
      </c>
      <c r="AE688" s="419">
        <f>+AE689</f>
        <v>0</v>
      </c>
      <c r="AF688" s="419">
        <f>+AF689</f>
        <v>0</v>
      </c>
      <c r="AG688" s="419">
        <f t="shared" si="428"/>
        <v>0</v>
      </c>
      <c r="AH688" s="419">
        <f>+AH689</f>
        <v>0</v>
      </c>
      <c r="AI688" s="419">
        <f>+AI689</f>
        <v>0</v>
      </c>
      <c r="AJ688" s="419">
        <f t="shared" si="429"/>
        <v>0</v>
      </c>
      <c r="AK688" s="419">
        <f>+AK689</f>
        <v>0</v>
      </c>
      <c r="AL688" s="419">
        <f>+AL689</f>
        <v>0</v>
      </c>
      <c r="AM688" s="419">
        <f t="shared" si="430"/>
        <v>0</v>
      </c>
      <c r="AN688" s="419">
        <f>+AN689</f>
        <v>0</v>
      </c>
      <c r="AO688" s="419">
        <f>+AO689</f>
        <v>0</v>
      </c>
      <c r="AP688" s="419">
        <f t="shared" si="431"/>
        <v>0</v>
      </c>
      <c r="AQ688" s="419">
        <f>+AQ689</f>
        <v>0</v>
      </c>
      <c r="AR688" s="419">
        <f>+AR689</f>
        <v>0</v>
      </c>
      <c r="AS688" s="419">
        <f t="shared" si="432"/>
        <v>0</v>
      </c>
      <c r="AT688" s="419"/>
      <c r="AU688" s="419"/>
      <c r="AV688" s="419"/>
      <c r="AW688" s="419"/>
      <c r="AX688" s="419"/>
      <c r="AY688" s="419"/>
      <c r="AZ688" s="419"/>
      <c r="BA688" s="419"/>
    </row>
    <row r="689" spans="1:53" ht="48" hidden="1">
      <c r="A689" s="255"/>
      <c r="B689" s="73" t="str">
        <f t="shared" si="463"/>
        <v>261020002100214</v>
      </c>
      <c r="C689" s="379">
        <v>2023</v>
      </c>
      <c r="D689" s="379">
        <v>20</v>
      </c>
      <c r="E689" s="379">
        <v>2</v>
      </c>
      <c r="F689" s="379">
        <v>6</v>
      </c>
      <c r="G689" s="379">
        <v>10</v>
      </c>
      <c r="H689" s="379">
        <v>2000</v>
      </c>
      <c r="I689" s="379">
        <v>2100</v>
      </c>
      <c r="J689" s="379">
        <v>214</v>
      </c>
      <c r="K689" s="380"/>
      <c r="L689" s="380"/>
      <c r="M689" s="461" t="s">
        <v>156</v>
      </c>
      <c r="N689" s="462">
        <f>+N690</f>
        <v>0</v>
      </c>
      <c r="O689" s="462">
        <f>+O690</f>
        <v>0</v>
      </c>
      <c r="P689" s="462">
        <f t="shared" si="452"/>
        <v>0</v>
      </c>
      <c r="Q689" s="463"/>
      <c r="R689" s="461"/>
      <c r="S689" s="461"/>
      <c r="T689" s="462">
        <f>+T690</f>
        <v>0</v>
      </c>
      <c r="U689" s="462">
        <f t="shared" si="480"/>
        <v>0</v>
      </c>
      <c r="V689" s="462">
        <f t="shared" si="480"/>
        <v>0</v>
      </c>
      <c r="W689" s="462">
        <f t="shared" si="480"/>
        <v>0</v>
      </c>
      <c r="X689" s="462">
        <f t="shared" si="480"/>
        <v>0</v>
      </c>
      <c r="Y689" s="462">
        <f t="shared" si="480"/>
        <v>0</v>
      </c>
      <c r="Z689" s="462">
        <f t="shared" si="480"/>
        <v>0</v>
      </c>
      <c r="AA689" s="462">
        <f t="shared" si="480"/>
        <v>0</v>
      </c>
      <c r="AB689" s="462">
        <f t="shared" si="480"/>
        <v>0</v>
      </c>
      <c r="AC689" s="462">
        <f t="shared" si="480"/>
        <v>0</v>
      </c>
      <c r="AD689" s="462">
        <f t="shared" si="427"/>
        <v>0</v>
      </c>
      <c r="AE689" s="462">
        <f>+AE690</f>
        <v>0</v>
      </c>
      <c r="AF689" s="462">
        <f>+AF690</f>
        <v>0</v>
      </c>
      <c r="AG689" s="462">
        <f t="shared" si="428"/>
        <v>0</v>
      </c>
      <c r="AH689" s="462">
        <f>+AH690</f>
        <v>0</v>
      </c>
      <c r="AI689" s="462">
        <f>+AI690</f>
        <v>0</v>
      </c>
      <c r="AJ689" s="462">
        <f t="shared" si="429"/>
        <v>0</v>
      </c>
      <c r="AK689" s="462">
        <f>+AK690</f>
        <v>0</v>
      </c>
      <c r="AL689" s="462">
        <f>+AL690</f>
        <v>0</v>
      </c>
      <c r="AM689" s="462">
        <f t="shared" si="430"/>
        <v>0</v>
      </c>
      <c r="AN689" s="462">
        <f>+AN690</f>
        <v>0</v>
      </c>
      <c r="AO689" s="462">
        <f>+AO690</f>
        <v>0</v>
      </c>
      <c r="AP689" s="462">
        <f t="shared" si="431"/>
        <v>0</v>
      </c>
      <c r="AQ689" s="462">
        <f>+AQ690</f>
        <v>0</v>
      </c>
      <c r="AR689" s="462">
        <f>+AR690</f>
        <v>0</v>
      </c>
      <c r="AS689" s="462">
        <f t="shared" si="432"/>
        <v>0</v>
      </c>
      <c r="AT689" s="462"/>
      <c r="AU689" s="462"/>
      <c r="AV689" s="462"/>
      <c r="AW689" s="462"/>
      <c r="AX689" s="462"/>
      <c r="AY689" s="462"/>
      <c r="AZ689" s="462"/>
      <c r="BA689" s="462"/>
    </row>
    <row r="690" spans="1:53" ht="46.5" hidden="1">
      <c r="A690" s="255"/>
      <c r="B690" s="73" t="str">
        <f t="shared" si="463"/>
        <v>2610200021002141</v>
      </c>
      <c r="C690" s="424">
        <v>2023</v>
      </c>
      <c r="D690" s="385">
        <v>20</v>
      </c>
      <c r="E690" s="385">
        <v>2</v>
      </c>
      <c r="F690" s="385">
        <v>6</v>
      </c>
      <c r="G690" s="385">
        <v>10</v>
      </c>
      <c r="H690" s="424">
        <v>2000</v>
      </c>
      <c r="I690" s="424">
        <v>2100</v>
      </c>
      <c r="J690" s="424">
        <v>214</v>
      </c>
      <c r="K690" s="386">
        <v>1</v>
      </c>
      <c r="L690" s="386"/>
      <c r="M690" s="387" t="s">
        <v>543</v>
      </c>
      <c r="N690" s="388">
        <f>IFERROR(VLOOKUP($B690,[5]OAX!$B$51:$S$1085,13,0),0)</f>
        <v>0</v>
      </c>
      <c r="O690" s="388">
        <f>IFERROR(VLOOKUP($B690,[5]OAX!$B$51:$S$1085,14,0),0)</f>
        <v>0</v>
      </c>
      <c r="P690" s="388">
        <f t="shared" si="452"/>
        <v>0</v>
      </c>
      <c r="Q690" s="389" t="s">
        <v>158</v>
      </c>
      <c r="R690" s="390">
        <f>IFERROR(VLOOKUP($B690,[5]OAX!$B$51:$S$1085,17,0),0)</f>
        <v>0</v>
      </c>
      <c r="S690" s="390">
        <f>IFERROR(VLOOKUP($B690,[5]OAX!$B$51:$S$1085,18,0),0)</f>
        <v>0</v>
      </c>
      <c r="T690" s="388">
        <v>0</v>
      </c>
      <c r="U690" s="388">
        <v>0</v>
      </c>
      <c r="V690" s="388">
        <v>0</v>
      </c>
      <c r="W690" s="388">
        <v>0</v>
      </c>
      <c r="X690" s="388">
        <v>0</v>
      </c>
      <c r="Y690" s="388">
        <v>0</v>
      </c>
      <c r="Z690" s="388">
        <v>0</v>
      </c>
      <c r="AA690" s="388">
        <v>0</v>
      </c>
      <c r="AB690" s="388">
        <f>N690+T690-X690</f>
        <v>0</v>
      </c>
      <c r="AC690" s="388">
        <f>O690+U690-Y690</f>
        <v>0</v>
      </c>
      <c r="AD690" s="388">
        <f t="shared" si="427"/>
        <v>0</v>
      </c>
      <c r="AE690" s="388">
        <v>0</v>
      </c>
      <c r="AF690" s="388">
        <v>0</v>
      </c>
      <c r="AG690" s="388">
        <f t="shared" si="428"/>
        <v>0</v>
      </c>
      <c r="AH690" s="388">
        <v>0</v>
      </c>
      <c r="AI690" s="388">
        <v>0</v>
      </c>
      <c r="AJ690" s="388">
        <f t="shared" si="429"/>
        <v>0</v>
      </c>
      <c r="AK690" s="388">
        <v>0</v>
      </c>
      <c r="AL690" s="388">
        <v>0</v>
      </c>
      <c r="AM690" s="388">
        <f t="shared" si="430"/>
        <v>0</v>
      </c>
      <c r="AN690" s="388">
        <v>0</v>
      </c>
      <c r="AO690" s="388">
        <v>0</v>
      </c>
      <c r="AP690" s="388">
        <f t="shared" si="431"/>
        <v>0</v>
      </c>
      <c r="AQ690" s="388">
        <f>AB690-AE690--AH690-AK690-AN690</f>
        <v>0</v>
      </c>
      <c r="AR690" s="388">
        <f>AC690-AF690--AI690-AL690-AO690</f>
        <v>0</v>
      </c>
      <c r="AS690" s="388">
        <f t="shared" si="432"/>
        <v>0</v>
      </c>
      <c r="AT690" s="388">
        <f>R690+V690-Z690</f>
        <v>0</v>
      </c>
      <c r="AU690" s="388">
        <f>S690+W690-AA690</f>
        <v>0</v>
      </c>
      <c r="AV690" s="388">
        <v>0</v>
      </c>
      <c r="AW690" s="388">
        <v>0</v>
      </c>
      <c r="AX690" s="388">
        <v>0</v>
      </c>
      <c r="AY690" s="388">
        <v>0</v>
      </c>
      <c r="AZ690" s="388">
        <f t="shared" si="439"/>
        <v>0</v>
      </c>
      <c r="BA690" s="388">
        <f t="shared" si="439"/>
        <v>0</v>
      </c>
    </row>
    <row r="691" spans="1:53" ht="24.75" hidden="1">
      <c r="A691" s="255"/>
      <c r="B691" s="73" t="str">
        <f t="shared" si="463"/>
        <v>261020002500</v>
      </c>
      <c r="C691" s="373">
        <v>2023</v>
      </c>
      <c r="D691" s="373">
        <v>20</v>
      </c>
      <c r="E691" s="373">
        <v>2</v>
      </c>
      <c r="F691" s="373">
        <v>6</v>
      </c>
      <c r="G691" s="373">
        <v>10</v>
      </c>
      <c r="H691" s="373">
        <v>2000</v>
      </c>
      <c r="I691" s="373">
        <v>2500</v>
      </c>
      <c r="J691" s="373"/>
      <c r="K691" s="374" t="s">
        <v>45</v>
      </c>
      <c r="L691" s="374"/>
      <c r="M691" s="418" t="s">
        <v>544</v>
      </c>
      <c r="N691" s="419">
        <f>+N692</f>
        <v>0</v>
      </c>
      <c r="O691" s="419">
        <f>+O692</f>
        <v>0</v>
      </c>
      <c r="P691" s="419">
        <f t="shared" si="452"/>
        <v>0</v>
      </c>
      <c r="Q691" s="420"/>
      <c r="R691" s="418"/>
      <c r="S691" s="418"/>
      <c r="T691" s="419">
        <f>+T692</f>
        <v>0</v>
      </c>
      <c r="U691" s="419">
        <f t="shared" ref="U691:AC692" si="481">+U692</f>
        <v>0</v>
      </c>
      <c r="V691" s="419">
        <f t="shared" si="481"/>
        <v>0</v>
      </c>
      <c r="W691" s="419">
        <f t="shared" si="481"/>
        <v>0</v>
      </c>
      <c r="X691" s="419">
        <f t="shared" si="481"/>
        <v>0</v>
      </c>
      <c r="Y691" s="419">
        <f t="shared" si="481"/>
        <v>0</v>
      </c>
      <c r="Z691" s="419">
        <f t="shared" si="481"/>
        <v>0</v>
      </c>
      <c r="AA691" s="419">
        <f t="shared" si="481"/>
        <v>0</v>
      </c>
      <c r="AB691" s="419">
        <f t="shared" si="481"/>
        <v>0</v>
      </c>
      <c r="AC691" s="419">
        <f t="shared" si="481"/>
        <v>0</v>
      </c>
      <c r="AD691" s="419">
        <f t="shared" si="427"/>
        <v>0</v>
      </c>
      <c r="AE691" s="419">
        <f>+AE692</f>
        <v>0</v>
      </c>
      <c r="AF691" s="419">
        <f>+AF692</f>
        <v>0</v>
      </c>
      <c r="AG691" s="419">
        <f t="shared" si="428"/>
        <v>0</v>
      </c>
      <c r="AH691" s="419">
        <f>+AH692</f>
        <v>0</v>
      </c>
      <c r="AI691" s="419">
        <f>+AI692</f>
        <v>0</v>
      </c>
      <c r="AJ691" s="419">
        <f t="shared" si="429"/>
        <v>0</v>
      </c>
      <c r="AK691" s="419">
        <f>+AK692</f>
        <v>0</v>
      </c>
      <c r="AL691" s="419">
        <f>+AL692</f>
        <v>0</v>
      </c>
      <c r="AM691" s="419">
        <f t="shared" si="430"/>
        <v>0</v>
      </c>
      <c r="AN691" s="419">
        <f>+AN692</f>
        <v>0</v>
      </c>
      <c r="AO691" s="419">
        <f>+AO692</f>
        <v>0</v>
      </c>
      <c r="AP691" s="419">
        <f t="shared" si="431"/>
        <v>0</v>
      </c>
      <c r="AQ691" s="419">
        <f>+AQ692</f>
        <v>0</v>
      </c>
      <c r="AR691" s="419">
        <f>+AR692</f>
        <v>0</v>
      </c>
      <c r="AS691" s="419">
        <f t="shared" si="432"/>
        <v>0</v>
      </c>
      <c r="AT691" s="419"/>
      <c r="AU691" s="419"/>
      <c r="AV691" s="419"/>
      <c r="AW691" s="419"/>
      <c r="AX691" s="419"/>
      <c r="AY691" s="419"/>
      <c r="AZ691" s="419"/>
      <c r="BA691" s="419"/>
    </row>
    <row r="692" spans="1:53" ht="24.75" hidden="1">
      <c r="A692" s="255"/>
      <c r="B692" s="73" t="str">
        <f t="shared" si="463"/>
        <v>261020002500255</v>
      </c>
      <c r="C692" s="379">
        <v>2023</v>
      </c>
      <c r="D692" s="379">
        <v>20</v>
      </c>
      <c r="E692" s="379">
        <v>2</v>
      </c>
      <c r="F692" s="379">
        <v>6</v>
      </c>
      <c r="G692" s="379">
        <v>10</v>
      </c>
      <c r="H692" s="379">
        <v>2000</v>
      </c>
      <c r="I692" s="379">
        <v>2500</v>
      </c>
      <c r="J692" s="379">
        <v>255</v>
      </c>
      <c r="K692" s="380"/>
      <c r="L692" s="380"/>
      <c r="M692" s="461" t="s">
        <v>545</v>
      </c>
      <c r="N692" s="462">
        <f>+N693</f>
        <v>0</v>
      </c>
      <c r="O692" s="462">
        <f>+O693</f>
        <v>0</v>
      </c>
      <c r="P692" s="462">
        <f t="shared" si="452"/>
        <v>0</v>
      </c>
      <c r="Q692" s="463"/>
      <c r="R692" s="461"/>
      <c r="S692" s="461"/>
      <c r="T692" s="462">
        <f>+T693</f>
        <v>0</v>
      </c>
      <c r="U692" s="462">
        <f t="shared" si="481"/>
        <v>0</v>
      </c>
      <c r="V692" s="462">
        <f t="shared" si="481"/>
        <v>0</v>
      </c>
      <c r="W692" s="462">
        <f t="shared" si="481"/>
        <v>0</v>
      </c>
      <c r="X692" s="462">
        <f t="shared" si="481"/>
        <v>0</v>
      </c>
      <c r="Y692" s="462">
        <f t="shared" si="481"/>
        <v>0</v>
      </c>
      <c r="Z692" s="462">
        <f t="shared" si="481"/>
        <v>0</v>
      </c>
      <c r="AA692" s="462">
        <f t="shared" si="481"/>
        <v>0</v>
      </c>
      <c r="AB692" s="462">
        <f t="shared" si="481"/>
        <v>0</v>
      </c>
      <c r="AC692" s="462">
        <f t="shared" si="481"/>
        <v>0</v>
      </c>
      <c r="AD692" s="462">
        <f t="shared" ref="AD692:AD755" si="482">+AC692+AB692</f>
        <v>0</v>
      </c>
      <c r="AE692" s="462">
        <f>+AE693</f>
        <v>0</v>
      </c>
      <c r="AF692" s="462">
        <f>+AF693</f>
        <v>0</v>
      </c>
      <c r="AG692" s="462">
        <f t="shared" ref="AG692:AG755" si="483">+AF692+AE692</f>
        <v>0</v>
      </c>
      <c r="AH692" s="462">
        <f>+AH693</f>
        <v>0</v>
      </c>
      <c r="AI692" s="462">
        <f>+AI693</f>
        <v>0</v>
      </c>
      <c r="AJ692" s="462">
        <f t="shared" ref="AJ692:AJ755" si="484">+AI692+AH692</f>
        <v>0</v>
      </c>
      <c r="AK692" s="462">
        <f>+AK693</f>
        <v>0</v>
      </c>
      <c r="AL692" s="462">
        <f>+AL693</f>
        <v>0</v>
      </c>
      <c r="AM692" s="462">
        <f t="shared" ref="AM692:AM755" si="485">+AL692+AK692</f>
        <v>0</v>
      </c>
      <c r="AN692" s="462">
        <f>+AN693</f>
        <v>0</v>
      </c>
      <c r="AO692" s="462">
        <f>+AO693</f>
        <v>0</v>
      </c>
      <c r="AP692" s="462">
        <f t="shared" ref="AP692:AP755" si="486">+AO692+AN692</f>
        <v>0</v>
      </c>
      <c r="AQ692" s="462">
        <f>+AQ693</f>
        <v>0</v>
      </c>
      <c r="AR692" s="462">
        <f>+AR693</f>
        <v>0</v>
      </c>
      <c r="AS692" s="462">
        <f t="shared" ref="AS692:AS755" si="487">+AR692+AQ692</f>
        <v>0</v>
      </c>
      <c r="AT692" s="462"/>
      <c r="AU692" s="462"/>
      <c r="AV692" s="462"/>
      <c r="AW692" s="462"/>
      <c r="AX692" s="462"/>
      <c r="AY692" s="462"/>
      <c r="AZ692" s="462"/>
      <c r="BA692" s="462"/>
    </row>
    <row r="693" spans="1:53" ht="46.5" hidden="1">
      <c r="A693" s="255"/>
      <c r="B693" s="73" t="str">
        <f t="shared" si="463"/>
        <v>2610200025002551</v>
      </c>
      <c r="C693" s="424">
        <v>2023</v>
      </c>
      <c r="D693" s="385">
        <v>20</v>
      </c>
      <c r="E693" s="385">
        <v>2</v>
      </c>
      <c r="F693" s="385">
        <v>6</v>
      </c>
      <c r="G693" s="385">
        <v>10</v>
      </c>
      <c r="H693" s="424">
        <v>2000</v>
      </c>
      <c r="I693" s="424">
        <v>2500</v>
      </c>
      <c r="J693" s="424">
        <v>255</v>
      </c>
      <c r="K693" s="386">
        <v>1</v>
      </c>
      <c r="L693" s="386"/>
      <c r="M693" s="387" t="s">
        <v>545</v>
      </c>
      <c r="N693" s="388">
        <f>IFERROR(VLOOKUP($B693,[5]OAX!$B$51:$S$1085,13,0),0)</f>
        <v>0</v>
      </c>
      <c r="O693" s="388">
        <f>IFERROR(VLOOKUP($B693,[5]OAX!$B$51:$S$1085,14,0),0)</f>
        <v>0</v>
      </c>
      <c r="P693" s="388">
        <f t="shared" si="452"/>
        <v>0</v>
      </c>
      <c r="Q693" s="389" t="s">
        <v>546</v>
      </c>
      <c r="R693" s="390">
        <f>IFERROR(VLOOKUP($B693,[5]OAX!$B$51:$S$1085,17,0),0)</f>
        <v>0</v>
      </c>
      <c r="S693" s="390">
        <f>IFERROR(VLOOKUP($B693,[5]OAX!$B$51:$S$1085,18,0),0)</f>
        <v>0</v>
      </c>
      <c r="T693" s="388">
        <v>0</v>
      </c>
      <c r="U693" s="388">
        <v>0</v>
      </c>
      <c r="V693" s="388">
        <v>0</v>
      </c>
      <c r="W693" s="388">
        <v>0</v>
      </c>
      <c r="X693" s="388">
        <v>0</v>
      </c>
      <c r="Y693" s="388">
        <v>0</v>
      </c>
      <c r="Z693" s="388">
        <v>0</v>
      </c>
      <c r="AA693" s="388">
        <v>0</v>
      </c>
      <c r="AB693" s="388">
        <f>N693+T693-X693</f>
        <v>0</v>
      </c>
      <c r="AC693" s="388">
        <f>O693+U693-Y693</f>
        <v>0</v>
      </c>
      <c r="AD693" s="388">
        <f t="shared" si="482"/>
        <v>0</v>
      </c>
      <c r="AE693" s="388">
        <v>0</v>
      </c>
      <c r="AF693" s="388">
        <v>0</v>
      </c>
      <c r="AG693" s="388">
        <f t="shared" si="483"/>
        <v>0</v>
      </c>
      <c r="AH693" s="388">
        <v>0</v>
      </c>
      <c r="AI693" s="388">
        <v>0</v>
      </c>
      <c r="AJ693" s="388">
        <f t="shared" si="484"/>
        <v>0</v>
      </c>
      <c r="AK693" s="388">
        <v>0</v>
      </c>
      <c r="AL693" s="388">
        <v>0</v>
      </c>
      <c r="AM693" s="388">
        <f t="shared" si="485"/>
        <v>0</v>
      </c>
      <c r="AN693" s="388">
        <v>0</v>
      </c>
      <c r="AO693" s="388">
        <v>0</v>
      </c>
      <c r="AP693" s="388">
        <f t="shared" si="486"/>
        <v>0</v>
      </c>
      <c r="AQ693" s="388">
        <f>AB693-AE693--AH693-AK693-AN693</f>
        <v>0</v>
      </c>
      <c r="AR693" s="388">
        <f>AC693-AF693--AI693-AL693-AO693</f>
        <v>0</v>
      </c>
      <c r="AS693" s="388">
        <f t="shared" si="487"/>
        <v>0</v>
      </c>
      <c r="AT693" s="388">
        <f>R693+V693-Z693</f>
        <v>0</v>
      </c>
      <c r="AU693" s="388">
        <f>S693+W693-AA693</f>
        <v>0</v>
      </c>
      <c r="AV693" s="388">
        <v>0</v>
      </c>
      <c r="AW693" s="388">
        <v>0</v>
      </c>
      <c r="AX693" s="388">
        <v>0</v>
      </c>
      <c r="AY693" s="388">
        <v>0</v>
      </c>
      <c r="AZ693" s="388">
        <f t="shared" si="439"/>
        <v>0</v>
      </c>
      <c r="BA693" s="388">
        <f t="shared" si="439"/>
        <v>0</v>
      </c>
    </row>
    <row r="694" spans="1:53" ht="24.75">
      <c r="A694" s="255"/>
      <c r="B694" s="73" t="str">
        <f t="shared" si="463"/>
        <v>26103000</v>
      </c>
      <c r="C694" s="367">
        <v>2023</v>
      </c>
      <c r="D694" s="367">
        <v>20</v>
      </c>
      <c r="E694" s="367">
        <v>2</v>
      </c>
      <c r="F694" s="367">
        <v>6</v>
      </c>
      <c r="G694" s="367">
        <v>10</v>
      </c>
      <c r="H694" s="367">
        <v>3000</v>
      </c>
      <c r="I694" s="367"/>
      <c r="J694" s="367"/>
      <c r="K694" s="368" t="s">
        <v>45</v>
      </c>
      <c r="L694" s="368"/>
      <c r="M694" s="465" t="s">
        <v>71</v>
      </c>
      <c r="N694" s="466">
        <f>+N695+N698+N701+N704</f>
        <v>726126</v>
      </c>
      <c r="O694" s="466">
        <f>+O695+O698+O701+O704</f>
        <v>680526</v>
      </c>
      <c r="P694" s="466">
        <f t="shared" si="452"/>
        <v>1406652</v>
      </c>
      <c r="Q694" s="467"/>
      <c r="R694" s="465"/>
      <c r="S694" s="465"/>
      <c r="T694" s="466">
        <f>+T695+T698+T701+T704</f>
        <v>0</v>
      </c>
      <c r="U694" s="466">
        <f t="shared" ref="U694:AC694" si="488">+U695+U698+U701+U704</f>
        <v>0</v>
      </c>
      <c r="V694" s="466">
        <f t="shared" si="488"/>
        <v>0</v>
      </c>
      <c r="W694" s="466">
        <f t="shared" si="488"/>
        <v>0</v>
      </c>
      <c r="X694" s="466">
        <f t="shared" si="488"/>
        <v>0</v>
      </c>
      <c r="Y694" s="466">
        <f t="shared" si="488"/>
        <v>0</v>
      </c>
      <c r="Z694" s="466">
        <f t="shared" si="488"/>
        <v>0</v>
      </c>
      <c r="AA694" s="466">
        <f t="shared" si="488"/>
        <v>0</v>
      </c>
      <c r="AB694" s="466">
        <f t="shared" si="488"/>
        <v>726126</v>
      </c>
      <c r="AC694" s="466">
        <f t="shared" si="488"/>
        <v>680526</v>
      </c>
      <c r="AD694" s="466">
        <f t="shared" si="482"/>
        <v>1406652</v>
      </c>
      <c r="AE694" s="466">
        <f>+AE695+AE698+AE701+AE704</f>
        <v>726121.72</v>
      </c>
      <c r="AF694" s="466">
        <f>+AF695+AF698+AF701+AF704</f>
        <v>680525.89</v>
      </c>
      <c r="AG694" s="466">
        <f t="shared" si="483"/>
        <v>1406647.6099999999</v>
      </c>
      <c r="AH694" s="466">
        <f>+AH695+AH698+AH701+AH704</f>
        <v>0</v>
      </c>
      <c r="AI694" s="466">
        <f>+AI695+AI698+AI701+AI704</f>
        <v>0</v>
      </c>
      <c r="AJ694" s="466">
        <f t="shared" si="484"/>
        <v>0</v>
      </c>
      <c r="AK694" s="466">
        <f>+AK695+AK698+AK701+AK704</f>
        <v>0</v>
      </c>
      <c r="AL694" s="466">
        <f>+AL695+AL698+AL701+AL704</f>
        <v>0</v>
      </c>
      <c r="AM694" s="466">
        <f t="shared" si="485"/>
        <v>0</v>
      </c>
      <c r="AN694" s="466">
        <f>+AN695+AN698+AN701+AN704</f>
        <v>0</v>
      </c>
      <c r="AO694" s="466">
        <f>+AO695+AO698+AO701+AO704</f>
        <v>0</v>
      </c>
      <c r="AP694" s="466">
        <f t="shared" si="486"/>
        <v>0</v>
      </c>
      <c r="AQ694" s="466">
        <f>+AQ695+AQ698+AQ701+AQ704</f>
        <v>4.279999999969732</v>
      </c>
      <c r="AR694" s="466">
        <f>+AR695+AR698+AR701+AR704</f>
        <v>0.10999999998603016</v>
      </c>
      <c r="AS694" s="466">
        <f t="shared" si="487"/>
        <v>4.3899999999557622</v>
      </c>
      <c r="AT694" s="466"/>
      <c r="AU694" s="466"/>
      <c r="AV694" s="466"/>
      <c r="AW694" s="466"/>
      <c r="AX694" s="466"/>
      <c r="AY694" s="466"/>
      <c r="AZ694" s="466"/>
      <c r="BA694" s="466"/>
    </row>
    <row r="695" spans="1:53" ht="24.75" hidden="1">
      <c r="A695" s="255"/>
      <c r="B695" s="73" t="str">
        <f t="shared" si="463"/>
        <v>261030003100</v>
      </c>
      <c r="C695" s="373">
        <v>2023</v>
      </c>
      <c r="D695" s="373">
        <v>20</v>
      </c>
      <c r="E695" s="373">
        <v>2</v>
      </c>
      <c r="F695" s="373">
        <v>6</v>
      </c>
      <c r="G695" s="373">
        <v>10</v>
      </c>
      <c r="H695" s="373">
        <v>3000</v>
      </c>
      <c r="I695" s="373">
        <v>3100</v>
      </c>
      <c r="J695" s="373"/>
      <c r="K695" s="374" t="s">
        <v>45</v>
      </c>
      <c r="L695" s="374"/>
      <c r="M695" s="418" t="s">
        <v>166</v>
      </c>
      <c r="N695" s="419">
        <f>+N696</f>
        <v>0</v>
      </c>
      <c r="O695" s="419">
        <f>+O696</f>
        <v>0</v>
      </c>
      <c r="P695" s="419">
        <f t="shared" si="452"/>
        <v>0</v>
      </c>
      <c r="Q695" s="420"/>
      <c r="R695" s="418"/>
      <c r="S695" s="418"/>
      <c r="T695" s="419">
        <f>+T696</f>
        <v>0</v>
      </c>
      <c r="U695" s="419">
        <f t="shared" ref="U695:AC696" si="489">+U696</f>
        <v>0</v>
      </c>
      <c r="V695" s="419">
        <f t="shared" si="489"/>
        <v>0</v>
      </c>
      <c r="W695" s="419">
        <f t="shared" si="489"/>
        <v>0</v>
      </c>
      <c r="X695" s="419">
        <f t="shared" si="489"/>
        <v>0</v>
      </c>
      <c r="Y695" s="419">
        <f t="shared" si="489"/>
        <v>0</v>
      </c>
      <c r="Z695" s="419">
        <f t="shared" si="489"/>
        <v>0</v>
      </c>
      <c r="AA695" s="419">
        <f t="shared" si="489"/>
        <v>0</v>
      </c>
      <c r="AB695" s="419">
        <f t="shared" si="489"/>
        <v>0</v>
      </c>
      <c r="AC695" s="419">
        <f t="shared" si="489"/>
        <v>0</v>
      </c>
      <c r="AD695" s="419">
        <f t="shared" si="482"/>
        <v>0</v>
      </c>
      <c r="AE695" s="419">
        <f>+AE696</f>
        <v>0</v>
      </c>
      <c r="AF695" s="419">
        <f>+AF696</f>
        <v>0</v>
      </c>
      <c r="AG695" s="419">
        <f t="shared" si="483"/>
        <v>0</v>
      </c>
      <c r="AH695" s="419">
        <f>+AH696</f>
        <v>0</v>
      </c>
      <c r="AI695" s="419">
        <f>+AI696</f>
        <v>0</v>
      </c>
      <c r="AJ695" s="419">
        <f t="shared" si="484"/>
        <v>0</v>
      </c>
      <c r="AK695" s="419">
        <f>+AK696</f>
        <v>0</v>
      </c>
      <c r="AL695" s="419">
        <f>+AL696</f>
        <v>0</v>
      </c>
      <c r="AM695" s="419">
        <f t="shared" si="485"/>
        <v>0</v>
      </c>
      <c r="AN695" s="419">
        <f>+AN696</f>
        <v>0</v>
      </c>
      <c r="AO695" s="419">
        <f>+AO696</f>
        <v>0</v>
      </c>
      <c r="AP695" s="419">
        <f t="shared" si="486"/>
        <v>0</v>
      </c>
      <c r="AQ695" s="419">
        <f>+AQ696</f>
        <v>0</v>
      </c>
      <c r="AR695" s="419">
        <f>+AR696</f>
        <v>0</v>
      </c>
      <c r="AS695" s="419">
        <f t="shared" si="487"/>
        <v>0</v>
      </c>
      <c r="AT695" s="419"/>
      <c r="AU695" s="419"/>
      <c r="AV695" s="419"/>
      <c r="AW695" s="419"/>
      <c r="AX695" s="419"/>
      <c r="AY695" s="419"/>
      <c r="AZ695" s="419"/>
      <c r="BA695" s="419"/>
    </row>
    <row r="696" spans="1:53" ht="48" hidden="1">
      <c r="A696" s="255"/>
      <c r="B696" s="73" t="str">
        <f t="shared" si="463"/>
        <v>261030003100317</v>
      </c>
      <c r="C696" s="379">
        <v>2023</v>
      </c>
      <c r="D696" s="379">
        <v>20</v>
      </c>
      <c r="E696" s="379">
        <v>2</v>
      </c>
      <c r="F696" s="379">
        <v>6</v>
      </c>
      <c r="G696" s="379">
        <v>10</v>
      </c>
      <c r="H696" s="379">
        <v>3000</v>
      </c>
      <c r="I696" s="379">
        <v>3100</v>
      </c>
      <c r="J696" s="379">
        <v>317</v>
      </c>
      <c r="K696" s="380"/>
      <c r="L696" s="380"/>
      <c r="M696" s="461" t="s">
        <v>282</v>
      </c>
      <c r="N696" s="462">
        <f>+N697</f>
        <v>0</v>
      </c>
      <c r="O696" s="462">
        <f>+O697</f>
        <v>0</v>
      </c>
      <c r="P696" s="462">
        <f t="shared" si="452"/>
        <v>0</v>
      </c>
      <c r="Q696" s="463"/>
      <c r="R696" s="461"/>
      <c r="S696" s="461"/>
      <c r="T696" s="462">
        <f>+T697</f>
        <v>0</v>
      </c>
      <c r="U696" s="462">
        <f t="shared" si="489"/>
        <v>0</v>
      </c>
      <c r="V696" s="462">
        <f t="shared" si="489"/>
        <v>0</v>
      </c>
      <c r="W696" s="462">
        <f t="shared" si="489"/>
        <v>0</v>
      </c>
      <c r="X696" s="462">
        <f t="shared" si="489"/>
        <v>0</v>
      </c>
      <c r="Y696" s="462">
        <f t="shared" si="489"/>
        <v>0</v>
      </c>
      <c r="Z696" s="462">
        <f t="shared" si="489"/>
        <v>0</v>
      </c>
      <c r="AA696" s="462">
        <f t="shared" si="489"/>
        <v>0</v>
      </c>
      <c r="AB696" s="462">
        <f t="shared" si="489"/>
        <v>0</v>
      </c>
      <c r="AC696" s="462">
        <f t="shared" si="489"/>
        <v>0</v>
      </c>
      <c r="AD696" s="462">
        <f t="shared" si="482"/>
        <v>0</v>
      </c>
      <c r="AE696" s="462">
        <f>+AE697</f>
        <v>0</v>
      </c>
      <c r="AF696" s="462">
        <f>+AF697</f>
        <v>0</v>
      </c>
      <c r="AG696" s="462">
        <f t="shared" si="483"/>
        <v>0</v>
      </c>
      <c r="AH696" s="462">
        <f>+AH697</f>
        <v>0</v>
      </c>
      <c r="AI696" s="462">
        <f>+AI697</f>
        <v>0</v>
      </c>
      <c r="AJ696" s="462">
        <f t="shared" si="484"/>
        <v>0</v>
      </c>
      <c r="AK696" s="462">
        <f>+AK697</f>
        <v>0</v>
      </c>
      <c r="AL696" s="462">
        <f>+AL697</f>
        <v>0</v>
      </c>
      <c r="AM696" s="462">
        <f t="shared" si="485"/>
        <v>0</v>
      </c>
      <c r="AN696" s="462">
        <f>+AN697</f>
        <v>0</v>
      </c>
      <c r="AO696" s="462">
        <f>+AO697</f>
        <v>0</v>
      </c>
      <c r="AP696" s="462">
        <f t="shared" si="486"/>
        <v>0</v>
      </c>
      <c r="AQ696" s="462">
        <f>+AQ697</f>
        <v>0</v>
      </c>
      <c r="AR696" s="462">
        <f>+AR697</f>
        <v>0</v>
      </c>
      <c r="AS696" s="462">
        <f t="shared" si="487"/>
        <v>0</v>
      </c>
      <c r="AT696" s="462"/>
      <c r="AU696" s="462"/>
      <c r="AV696" s="462"/>
      <c r="AW696" s="462"/>
      <c r="AX696" s="462"/>
      <c r="AY696" s="462"/>
      <c r="AZ696" s="462"/>
      <c r="BA696" s="462"/>
    </row>
    <row r="697" spans="1:53" ht="24.75" hidden="1">
      <c r="A697" s="255"/>
      <c r="B697" s="73" t="str">
        <f t="shared" si="463"/>
        <v>2610300031003171</v>
      </c>
      <c r="C697" s="424">
        <v>2023</v>
      </c>
      <c r="D697" s="385">
        <v>20</v>
      </c>
      <c r="E697" s="385">
        <v>2</v>
      </c>
      <c r="F697" s="385">
        <v>6</v>
      </c>
      <c r="G697" s="385">
        <v>10</v>
      </c>
      <c r="H697" s="424">
        <v>3000</v>
      </c>
      <c r="I697" s="424">
        <v>3100</v>
      </c>
      <c r="J697" s="424">
        <v>317</v>
      </c>
      <c r="K697" s="386">
        <v>1</v>
      </c>
      <c r="L697" s="386"/>
      <c r="M697" s="387" t="s">
        <v>168</v>
      </c>
      <c r="N697" s="388">
        <f>IFERROR(VLOOKUP($B697,[5]OAX!$B$51:$S$1085,13,0),0)</f>
        <v>0</v>
      </c>
      <c r="O697" s="388">
        <f>IFERROR(VLOOKUP($B697,[5]OAX!$B$51:$S$1085,14,0),0)</f>
        <v>0</v>
      </c>
      <c r="P697" s="388">
        <f t="shared" si="452"/>
        <v>0</v>
      </c>
      <c r="Q697" s="389" t="s">
        <v>80</v>
      </c>
      <c r="R697" s="390">
        <f>IFERROR(VLOOKUP($B697,[5]OAX!$B$51:$S$1085,17,0),0)</f>
        <v>0</v>
      </c>
      <c r="S697" s="390">
        <f>IFERROR(VLOOKUP($B697,[5]OAX!$B$51:$S$1085,18,0),0)</f>
        <v>0</v>
      </c>
      <c r="T697" s="388">
        <v>0</v>
      </c>
      <c r="U697" s="388">
        <v>0</v>
      </c>
      <c r="V697" s="388">
        <v>0</v>
      </c>
      <c r="W697" s="388">
        <v>0</v>
      </c>
      <c r="X697" s="388">
        <v>0</v>
      </c>
      <c r="Y697" s="388">
        <v>0</v>
      </c>
      <c r="Z697" s="388">
        <v>0</v>
      </c>
      <c r="AA697" s="388">
        <v>0</v>
      </c>
      <c r="AB697" s="388">
        <f>N697+T697-X697</f>
        <v>0</v>
      </c>
      <c r="AC697" s="388">
        <f>O697+U697-Y697</f>
        <v>0</v>
      </c>
      <c r="AD697" s="388">
        <f t="shared" si="482"/>
        <v>0</v>
      </c>
      <c r="AE697" s="388">
        <v>0</v>
      </c>
      <c r="AF697" s="388">
        <v>0</v>
      </c>
      <c r="AG697" s="388">
        <f t="shared" si="483"/>
        <v>0</v>
      </c>
      <c r="AH697" s="388">
        <v>0</v>
      </c>
      <c r="AI697" s="388">
        <v>0</v>
      </c>
      <c r="AJ697" s="388">
        <f t="shared" si="484"/>
        <v>0</v>
      </c>
      <c r="AK697" s="388">
        <v>0</v>
      </c>
      <c r="AL697" s="388">
        <v>0</v>
      </c>
      <c r="AM697" s="388">
        <f t="shared" si="485"/>
        <v>0</v>
      </c>
      <c r="AN697" s="388">
        <v>0</v>
      </c>
      <c r="AO697" s="388">
        <v>0</v>
      </c>
      <c r="AP697" s="388">
        <f t="shared" si="486"/>
        <v>0</v>
      </c>
      <c r="AQ697" s="388">
        <f>AB697-AE697--AH697-AK697-AN697</f>
        <v>0</v>
      </c>
      <c r="AR697" s="388">
        <f>AC697-AF697--AI697-AL697-AO697</f>
        <v>0</v>
      </c>
      <c r="AS697" s="388">
        <f t="shared" si="487"/>
        <v>0</v>
      </c>
      <c r="AT697" s="388">
        <f>R697+V697-Z697</f>
        <v>0</v>
      </c>
      <c r="AU697" s="388">
        <f>S697+W697-AA697</f>
        <v>0</v>
      </c>
      <c r="AV697" s="388">
        <v>0</v>
      </c>
      <c r="AW697" s="388">
        <v>0</v>
      </c>
      <c r="AX697" s="388">
        <v>0</v>
      </c>
      <c r="AY697" s="388">
        <v>0</v>
      </c>
      <c r="AZ697" s="388">
        <f t="shared" si="439"/>
        <v>0</v>
      </c>
      <c r="BA697" s="388">
        <f t="shared" si="439"/>
        <v>0</v>
      </c>
    </row>
    <row r="698" spans="1:53" ht="48" hidden="1">
      <c r="A698" s="255"/>
      <c r="B698" s="73" t="str">
        <f t="shared" si="463"/>
        <v>261030003300</v>
      </c>
      <c r="C698" s="373">
        <v>2023</v>
      </c>
      <c r="D698" s="373">
        <v>20</v>
      </c>
      <c r="E698" s="373">
        <v>2</v>
      </c>
      <c r="F698" s="373">
        <v>6</v>
      </c>
      <c r="G698" s="373">
        <v>10</v>
      </c>
      <c r="H698" s="373">
        <v>3000</v>
      </c>
      <c r="I698" s="373">
        <v>3300</v>
      </c>
      <c r="J698" s="373"/>
      <c r="K698" s="468" t="s">
        <v>45</v>
      </c>
      <c r="L698" s="468"/>
      <c r="M698" s="418" t="s">
        <v>72</v>
      </c>
      <c r="N698" s="419">
        <f>+N699</f>
        <v>0</v>
      </c>
      <c r="O698" s="419">
        <f>+O699</f>
        <v>0</v>
      </c>
      <c r="P698" s="419">
        <f t="shared" si="452"/>
        <v>0</v>
      </c>
      <c r="Q698" s="469"/>
      <c r="R698" s="468"/>
      <c r="S698" s="468"/>
      <c r="T698" s="419">
        <f>+T699</f>
        <v>0</v>
      </c>
      <c r="U698" s="419">
        <f t="shared" ref="U698:AC699" si="490">+U699</f>
        <v>0</v>
      </c>
      <c r="V698" s="419">
        <f t="shared" si="490"/>
        <v>0</v>
      </c>
      <c r="W698" s="419">
        <f t="shared" si="490"/>
        <v>0</v>
      </c>
      <c r="X698" s="419">
        <f t="shared" si="490"/>
        <v>0</v>
      </c>
      <c r="Y698" s="419">
        <f t="shared" si="490"/>
        <v>0</v>
      </c>
      <c r="Z698" s="419">
        <f t="shared" si="490"/>
        <v>0</v>
      </c>
      <c r="AA698" s="419">
        <f t="shared" si="490"/>
        <v>0</v>
      </c>
      <c r="AB698" s="419">
        <f t="shared" si="490"/>
        <v>0</v>
      </c>
      <c r="AC698" s="419">
        <f t="shared" si="490"/>
        <v>0</v>
      </c>
      <c r="AD698" s="419">
        <f t="shared" si="482"/>
        <v>0</v>
      </c>
      <c r="AE698" s="419">
        <f>+AE699</f>
        <v>0</v>
      </c>
      <c r="AF698" s="419">
        <f>+AF699</f>
        <v>0</v>
      </c>
      <c r="AG698" s="419">
        <f t="shared" si="483"/>
        <v>0</v>
      </c>
      <c r="AH698" s="419">
        <f>+AH699</f>
        <v>0</v>
      </c>
      <c r="AI698" s="419">
        <f>+AI699</f>
        <v>0</v>
      </c>
      <c r="AJ698" s="419">
        <f t="shared" si="484"/>
        <v>0</v>
      </c>
      <c r="AK698" s="419">
        <f>+AK699</f>
        <v>0</v>
      </c>
      <c r="AL698" s="419">
        <f>+AL699</f>
        <v>0</v>
      </c>
      <c r="AM698" s="419">
        <f t="shared" si="485"/>
        <v>0</v>
      </c>
      <c r="AN698" s="419">
        <f>+AN699</f>
        <v>0</v>
      </c>
      <c r="AO698" s="419">
        <f>+AO699</f>
        <v>0</v>
      </c>
      <c r="AP698" s="419">
        <f t="shared" si="486"/>
        <v>0</v>
      </c>
      <c r="AQ698" s="419">
        <f>+AQ699</f>
        <v>0</v>
      </c>
      <c r="AR698" s="419">
        <f>+AR699</f>
        <v>0</v>
      </c>
      <c r="AS698" s="419">
        <f t="shared" si="487"/>
        <v>0</v>
      </c>
      <c r="AT698" s="419"/>
      <c r="AU698" s="419"/>
      <c r="AV698" s="419"/>
      <c r="AW698" s="419"/>
      <c r="AX698" s="419"/>
      <c r="AY698" s="419"/>
      <c r="AZ698" s="419"/>
      <c r="BA698" s="419"/>
    </row>
    <row r="699" spans="1:53" ht="24.75" hidden="1">
      <c r="A699" s="255"/>
      <c r="B699" s="73" t="str">
        <f t="shared" si="463"/>
        <v>261030003300335</v>
      </c>
      <c r="C699" s="379">
        <v>2023</v>
      </c>
      <c r="D699" s="379">
        <v>20</v>
      </c>
      <c r="E699" s="379">
        <v>2</v>
      </c>
      <c r="F699" s="379">
        <v>6</v>
      </c>
      <c r="G699" s="379">
        <v>10</v>
      </c>
      <c r="H699" s="379">
        <v>3000</v>
      </c>
      <c r="I699" s="379">
        <v>3300</v>
      </c>
      <c r="J699" s="379">
        <v>335</v>
      </c>
      <c r="K699" s="380"/>
      <c r="L699" s="380"/>
      <c r="M699" s="461" t="s">
        <v>531</v>
      </c>
      <c r="N699" s="462">
        <f>+N700</f>
        <v>0</v>
      </c>
      <c r="O699" s="462">
        <f>+O700</f>
        <v>0</v>
      </c>
      <c r="P699" s="462">
        <f t="shared" si="452"/>
        <v>0</v>
      </c>
      <c r="Q699" s="470"/>
      <c r="R699" s="380"/>
      <c r="S699" s="380"/>
      <c r="T699" s="462">
        <f>+T700</f>
        <v>0</v>
      </c>
      <c r="U699" s="462">
        <f t="shared" si="490"/>
        <v>0</v>
      </c>
      <c r="V699" s="462">
        <f t="shared" si="490"/>
        <v>0</v>
      </c>
      <c r="W699" s="462">
        <f t="shared" si="490"/>
        <v>0</v>
      </c>
      <c r="X699" s="462">
        <f t="shared" si="490"/>
        <v>0</v>
      </c>
      <c r="Y699" s="462">
        <f t="shared" si="490"/>
        <v>0</v>
      </c>
      <c r="Z699" s="462">
        <f t="shared" si="490"/>
        <v>0</v>
      </c>
      <c r="AA699" s="462">
        <f t="shared" si="490"/>
        <v>0</v>
      </c>
      <c r="AB699" s="462">
        <f t="shared" si="490"/>
        <v>0</v>
      </c>
      <c r="AC699" s="462">
        <f t="shared" si="490"/>
        <v>0</v>
      </c>
      <c r="AD699" s="462">
        <f t="shared" si="482"/>
        <v>0</v>
      </c>
      <c r="AE699" s="462">
        <f>+AE700</f>
        <v>0</v>
      </c>
      <c r="AF699" s="462">
        <f>+AF700</f>
        <v>0</v>
      </c>
      <c r="AG699" s="462">
        <f t="shared" si="483"/>
        <v>0</v>
      </c>
      <c r="AH699" s="462">
        <f>+AH700</f>
        <v>0</v>
      </c>
      <c r="AI699" s="462">
        <f>+AI700</f>
        <v>0</v>
      </c>
      <c r="AJ699" s="462">
        <f t="shared" si="484"/>
        <v>0</v>
      </c>
      <c r="AK699" s="462">
        <f>+AK700</f>
        <v>0</v>
      </c>
      <c r="AL699" s="462">
        <f>+AL700</f>
        <v>0</v>
      </c>
      <c r="AM699" s="462">
        <f t="shared" si="485"/>
        <v>0</v>
      </c>
      <c r="AN699" s="462">
        <f>+AN700</f>
        <v>0</v>
      </c>
      <c r="AO699" s="462">
        <f>+AO700</f>
        <v>0</v>
      </c>
      <c r="AP699" s="462">
        <f t="shared" si="486"/>
        <v>0</v>
      </c>
      <c r="AQ699" s="462">
        <f>+AQ700</f>
        <v>0</v>
      </c>
      <c r="AR699" s="462">
        <f>+AR700</f>
        <v>0</v>
      </c>
      <c r="AS699" s="462">
        <f t="shared" si="487"/>
        <v>0</v>
      </c>
      <c r="AT699" s="462"/>
      <c r="AU699" s="462"/>
      <c r="AV699" s="462"/>
      <c r="AW699" s="462"/>
      <c r="AX699" s="462"/>
      <c r="AY699" s="462"/>
      <c r="AZ699" s="462"/>
      <c r="BA699" s="462"/>
    </row>
    <row r="700" spans="1:53" ht="24.75" hidden="1">
      <c r="A700" s="255"/>
      <c r="B700" s="73" t="str">
        <f t="shared" si="463"/>
        <v>2610300033003351</v>
      </c>
      <c r="C700" s="424">
        <v>2023</v>
      </c>
      <c r="D700" s="385">
        <v>20</v>
      </c>
      <c r="E700" s="385">
        <v>2</v>
      </c>
      <c r="F700" s="385">
        <v>6</v>
      </c>
      <c r="G700" s="385">
        <v>10</v>
      </c>
      <c r="H700" s="424">
        <v>3000</v>
      </c>
      <c r="I700" s="424">
        <v>3300</v>
      </c>
      <c r="J700" s="424">
        <v>335</v>
      </c>
      <c r="K700" s="386">
        <v>1</v>
      </c>
      <c r="L700" s="386"/>
      <c r="M700" s="387" t="s">
        <v>547</v>
      </c>
      <c r="N700" s="388">
        <f>IFERROR(VLOOKUP($B700,[5]OAX!$B$51:$S$1085,13,0),0)</f>
        <v>0</v>
      </c>
      <c r="O700" s="388">
        <f>IFERROR(VLOOKUP($B700,[5]OAX!$B$51:$S$1085,14,0),0)</f>
        <v>0</v>
      </c>
      <c r="P700" s="388">
        <f t="shared" si="452"/>
        <v>0</v>
      </c>
      <c r="Q700" s="409" t="s">
        <v>80</v>
      </c>
      <c r="R700" s="390">
        <f>IFERROR(VLOOKUP($B700,[5]OAX!$B$51:$S$1085,17,0),0)</f>
        <v>0</v>
      </c>
      <c r="S700" s="390">
        <f>IFERROR(VLOOKUP($B700,[5]OAX!$B$51:$S$1085,18,0),0)</f>
        <v>0</v>
      </c>
      <c r="T700" s="388">
        <v>0</v>
      </c>
      <c r="U700" s="388">
        <v>0</v>
      </c>
      <c r="V700" s="388">
        <v>0</v>
      </c>
      <c r="W700" s="388">
        <v>0</v>
      </c>
      <c r="X700" s="388">
        <v>0</v>
      </c>
      <c r="Y700" s="388">
        <v>0</v>
      </c>
      <c r="Z700" s="388">
        <v>0</v>
      </c>
      <c r="AA700" s="388">
        <v>0</v>
      </c>
      <c r="AB700" s="388">
        <f>N700+T700-X700</f>
        <v>0</v>
      </c>
      <c r="AC700" s="388">
        <f>O700+U700-Y700</f>
        <v>0</v>
      </c>
      <c r="AD700" s="388">
        <f t="shared" si="482"/>
        <v>0</v>
      </c>
      <c r="AE700" s="388">
        <v>0</v>
      </c>
      <c r="AF700" s="388">
        <v>0</v>
      </c>
      <c r="AG700" s="388">
        <f t="shared" si="483"/>
        <v>0</v>
      </c>
      <c r="AH700" s="388">
        <v>0</v>
      </c>
      <c r="AI700" s="388">
        <v>0</v>
      </c>
      <c r="AJ700" s="388">
        <f t="shared" si="484"/>
        <v>0</v>
      </c>
      <c r="AK700" s="388">
        <v>0</v>
      </c>
      <c r="AL700" s="388">
        <v>0</v>
      </c>
      <c r="AM700" s="388">
        <f t="shared" si="485"/>
        <v>0</v>
      </c>
      <c r="AN700" s="388">
        <v>0</v>
      </c>
      <c r="AO700" s="388">
        <v>0</v>
      </c>
      <c r="AP700" s="388">
        <f t="shared" si="486"/>
        <v>0</v>
      </c>
      <c r="AQ700" s="388">
        <f>AB700-AE700--AH700-AK700-AN700</f>
        <v>0</v>
      </c>
      <c r="AR700" s="388">
        <f>AC700-AF700--AI700-AL700-AO700</f>
        <v>0</v>
      </c>
      <c r="AS700" s="388">
        <f t="shared" si="487"/>
        <v>0</v>
      </c>
      <c r="AT700" s="388">
        <f>R700+V700-Z700</f>
        <v>0</v>
      </c>
      <c r="AU700" s="388">
        <f>S700+W700-AA700</f>
        <v>0</v>
      </c>
      <c r="AV700" s="388">
        <v>0</v>
      </c>
      <c r="AW700" s="388">
        <v>0</v>
      </c>
      <c r="AX700" s="388">
        <v>0</v>
      </c>
      <c r="AY700" s="388">
        <v>0</v>
      </c>
      <c r="AZ700" s="388">
        <f t="shared" ref="AZ700:BA760" si="491">AT700-AV700-AX700</f>
        <v>0</v>
      </c>
      <c r="BA700" s="388">
        <f t="shared" si="491"/>
        <v>0</v>
      </c>
    </row>
    <row r="701" spans="1:53" ht="48">
      <c r="A701" s="255"/>
      <c r="B701" s="73" t="str">
        <f t="shared" si="463"/>
        <v>261030003500</v>
      </c>
      <c r="C701" s="373">
        <v>2023</v>
      </c>
      <c r="D701" s="373">
        <v>20</v>
      </c>
      <c r="E701" s="373">
        <v>2</v>
      </c>
      <c r="F701" s="373">
        <v>6</v>
      </c>
      <c r="G701" s="373">
        <v>10</v>
      </c>
      <c r="H701" s="373">
        <v>3000</v>
      </c>
      <c r="I701" s="373">
        <v>3500</v>
      </c>
      <c r="J701" s="373"/>
      <c r="K701" s="374" t="s">
        <v>45</v>
      </c>
      <c r="L701" s="374"/>
      <c r="M701" s="418" t="s">
        <v>548</v>
      </c>
      <c r="N701" s="419">
        <f>+N702</f>
        <v>400000</v>
      </c>
      <c r="O701" s="419">
        <f>+O702</f>
        <v>0</v>
      </c>
      <c r="P701" s="419">
        <f t="shared" si="452"/>
        <v>400000</v>
      </c>
      <c r="Q701" s="469"/>
      <c r="R701" s="468"/>
      <c r="S701" s="468"/>
      <c r="T701" s="419">
        <f>+T702</f>
        <v>0</v>
      </c>
      <c r="U701" s="419">
        <f t="shared" ref="U701:AC702" si="492">+U702</f>
        <v>0</v>
      </c>
      <c r="V701" s="419">
        <f t="shared" si="492"/>
        <v>0</v>
      </c>
      <c r="W701" s="419">
        <f t="shared" si="492"/>
        <v>0</v>
      </c>
      <c r="X701" s="419">
        <f t="shared" si="492"/>
        <v>0</v>
      </c>
      <c r="Y701" s="419">
        <f t="shared" si="492"/>
        <v>0</v>
      </c>
      <c r="Z701" s="419">
        <f t="shared" si="492"/>
        <v>0</v>
      </c>
      <c r="AA701" s="419">
        <f t="shared" si="492"/>
        <v>0</v>
      </c>
      <c r="AB701" s="419">
        <f t="shared" si="492"/>
        <v>400000</v>
      </c>
      <c r="AC701" s="419">
        <f t="shared" si="492"/>
        <v>0</v>
      </c>
      <c r="AD701" s="419">
        <f t="shared" si="482"/>
        <v>400000</v>
      </c>
      <c r="AE701" s="419">
        <f>+AE702</f>
        <v>399995.84</v>
      </c>
      <c r="AF701" s="419">
        <f>+AF702</f>
        <v>0</v>
      </c>
      <c r="AG701" s="419">
        <f t="shared" si="483"/>
        <v>399995.84</v>
      </c>
      <c r="AH701" s="419">
        <f>+AH702</f>
        <v>0</v>
      </c>
      <c r="AI701" s="419">
        <f>+AI702</f>
        <v>0</v>
      </c>
      <c r="AJ701" s="419">
        <f t="shared" si="484"/>
        <v>0</v>
      </c>
      <c r="AK701" s="419">
        <f>+AK702</f>
        <v>0</v>
      </c>
      <c r="AL701" s="419">
        <f>+AL702</f>
        <v>0</v>
      </c>
      <c r="AM701" s="419">
        <f t="shared" si="485"/>
        <v>0</v>
      </c>
      <c r="AN701" s="419">
        <f>+AN702</f>
        <v>0</v>
      </c>
      <c r="AO701" s="419">
        <f>+AO702</f>
        <v>0</v>
      </c>
      <c r="AP701" s="419">
        <f t="shared" si="486"/>
        <v>0</v>
      </c>
      <c r="AQ701" s="419">
        <f>+AQ702</f>
        <v>4.1599999999743886</v>
      </c>
      <c r="AR701" s="419">
        <f>+AR702</f>
        <v>0</v>
      </c>
      <c r="AS701" s="419">
        <f t="shared" si="487"/>
        <v>4.1599999999743886</v>
      </c>
      <c r="AT701" s="419"/>
      <c r="AU701" s="419"/>
      <c r="AV701" s="419"/>
      <c r="AW701" s="419"/>
      <c r="AX701" s="419"/>
      <c r="AY701" s="419"/>
      <c r="AZ701" s="419"/>
      <c r="BA701" s="419"/>
    </row>
    <row r="702" spans="1:53" ht="24.75">
      <c r="A702" s="255"/>
      <c r="B702" s="73" t="str">
        <f t="shared" si="463"/>
        <v>261030003500355</v>
      </c>
      <c r="C702" s="379">
        <v>2023</v>
      </c>
      <c r="D702" s="379">
        <v>20</v>
      </c>
      <c r="E702" s="379">
        <v>2</v>
      </c>
      <c r="F702" s="379">
        <v>6</v>
      </c>
      <c r="G702" s="379">
        <v>10</v>
      </c>
      <c r="H702" s="379">
        <v>3000</v>
      </c>
      <c r="I702" s="379">
        <v>3500</v>
      </c>
      <c r="J702" s="379">
        <v>355</v>
      </c>
      <c r="K702" s="380"/>
      <c r="L702" s="380"/>
      <c r="M702" s="461" t="s">
        <v>549</v>
      </c>
      <c r="N702" s="462">
        <f>+N703</f>
        <v>400000</v>
      </c>
      <c r="O702" s="462">
        <f>+O703</f>
        <v>0</v>
      </c>
      <c r="P702" s="462">
        <f t="shared" si="452"/>
        <v>400000</v>
      </c>
      <c r="Q702" s="470"/>
      <c r="R702" s="380"/>
      <c r="S702" s="380"/>
      <c r="T702" s="462">
        <f>+T703</f>
        <v>0</v>
      </c>
      <c r="U702" s="462">
        <f t="shared" si="492"/>
        <v>0</v>
      </c>
      <c r="V702" s="462">
        <f t="shared" si="492"/>
        <v>0</v>
      </c>
      <c r="W702" s="462">
        <f t="shared" si="492"/>
        <v>0</v>
      </c>
      <c r="X702" s="462">
        <f t="shared" si="492"/>
        <v>0</v>
      </c>
      <c r="Y702" s="462">
        <f t="shared" si="492"/>
        <v>0</v>
      </c>
      <c r="Z702" s="462">
        <f t="shared" si="492"/>
        <v>0</v>
      </c>
      <c r="AA702" s="462">
        <f t="shared" si="492"/>
        <v>0</v>
      </c>
      <c r="AB702" s="462">
        <f t="shared" si="492"/>
        <v>400000</v>
      </c>
      <c r="AC702" s="462">
        <f t="shared" si="492"/>
        <v>0</v>
      </c>
      <c r="AD702" s="462">
        <f t="shared" si="482"/>
        <v>400000</v>
      </c>
      <c r="AE702" s="462">
        <f>+AE703</f>
        <v>399995.84</v>
      </c>
      <c r="AF702" s="462">
        <f>+AF703</f>
        <v>0</v>
      </c>
      <c r="AG702" s="462">
        <f t="shared" si="483"/>
        <v>399995.84</v>
      </c>
      <c r="AH702" s="462">
        <f>+AH703</f>
        <v>0</v>
      </c>
      <c r="AI702" s="462">
        <f>+AI703</f>
        <v>0</v>
      </c>
      <c r="AJ702" s="462">
        <f t="shared" si="484"/>
        <v>0</v>
      </c>
      <c r="AK702" s="462">
        <f>+AK703</f>
        <v>0</v>
      </c>
      <c r="AL702" s="462">
        <f>+AL703</f>
        <v>0</v>
      </c>
      <c r="AM702" s="462">
        <f t="shared" si="485"/>
        <v>0</v>
      </c>
      <c r="AN702" s="462">
        <f>+AN703</f>
        <v>0</v>
      </c>
      <c r="AO702" s="462">
        <f>+AO703</f>
        <v>0</v>
      </c>
      <c r="AP702" s="462">
        <f t="shared" si="486"/>
        <v>0</v>
      </c>
      <c r="AQ702" s="462">
        <f>+AQ703</f>
        <v>4.1599999999743886</v>
      </c>
      <c r="AR702" s="462">
        <f>+AR703</f>
        <v>0</v>
      </c>
      <c r="AS702" s="462">
        <f t="shared" si="487"/>
        <v>4.1599999999743886</v>
      </c>
      <c r="AT702" s="462"/>
      <c r="AU702" s="462"/>
      <c r="AV702" s="462"/>
      <c r="AW702" s="462"/>
      <c r="AX702" s="462"/>
      <c r="AY702" s="462"/>
      <c r="AZ702" s="462"/>
      <c r="BA702" s="462"/>
    </row>
    <row r="703" spans="1:53" ht="24.75">
      <c r="A703" s="255"/>
      <c r="B703" s="73" t="str">
        <f t="shared" si="463"/>
        <v>2610300035003551</v>
      </c>
      <c r="C703" s="424">
        <v>2023</v>
      </c>
      <c r="D703" s="385">
        <v>20</v>
      </c>
      <c r="E703" s="385">
        <v>2</v>
      </c>
      <c r="F703" s="385">
        <v>6</v>
      </c>
      <c r="G703" s="385">
        <v>10</v>
      </c>
      <c r="H703" s="424">
        <v>3000</v>
      </c>
      <c r="I703" s="424">
        <v>3500</v>
      </c>
      <c r="J703" s="424">
        <v>355</v>
      </c>
      <c r="K703" s="386">
        <v>1</v>
      </c>
      <c r="L703" s="386"/>
      <c r="M703" s="387" t="s">
        <v>550</v>
      </c>
      <c r="N703" s="388">
        <f>IFERROR(VLOOKUP($B703,[5]OAX!$B$51:$S$1085,13,0),0)</f>
        <v>400000</v>
      </c>
      <c r="O703" s="388">
        <f>IFERROR(VLOOKUP($B703,[5]OAX!$B$51:$S$1085,14,0),0)</f>
        <v>0</v>
      </c>
      <c r="P703" s="388">
        <f t="shared" si="452"/>
        <v>400000</v>
      </c>
      <c r="Q703" s="409" t="s">
        <v>80</v>
      </c>
      <c r="R703" s="390">
        <f>IFERROR(VLOOKUP($B703,[5]OAX!$B$51:$S$1085,17,0),0)</f>
        <v>40</v>
      </c>
      <c r="S703" s="390">
        <f>IFERROR(VLOOKUP($B703,[5]OAX!$B$51:$S$1085,18,0),0)</f>
        <v>0</v>
      </c>
      <c r="T703" s="388">
        <v>0</v>
      </c>
      <c r="U703" s="388">
        <v>0</v>
      </c>
      <c r="V703" s="388">
        <v>0</v>
      </c>
      <c r="W703" s="388">
        <v>0</v>
      </c>
      <c r="X703" s="388">
        <v>0</v>
      </c>
      <c r="Y703" s="388">
        <v>0</v>
      </c>
      <c r="Z703" s="388">
        <v>0</v>
      </c>
      <c r="AA703" s="388">
        <v>0</v>
      </c>
      <c r="AB703" s="388">
        <f>N703+T703-X703</f>
        <v>400000</v>
      </c>
      <c r="AC703" s="388">
        <f>O703+U703-Y703</f>
        <v>0</v>
      </c>
      <c r="AD703" s="388">
        <f t="shared" si="482"/>
        <v>400000</v>
      </c>
      <c r="AE703" s="388">
        <f>399995.84</f>
        <v>399995.84</v>
      </c>
      <c r="AF703" s="388">
        <v>0</v>
      </c>
      <c r="AG703" s="388">
        <f t="shared" si="483"/>
        <v>399995.84</v>
      </c>
      <c r="AH703" s="388">
        <v>0</v>
      </c>
      <c r="AI703" s="388">
        <v>0</v>
      </c>
      <c r="AJ703" s="388">
        <f t="shared" si="484"/>
        <v>0</v>
      </c>
      <c r="AK703" s="388">
        <v>0</v>
      </c>
      <c r="AL703" s="388">
        <v>0</v>
      </c>
      <c r="AM703" s="388">
        <f t="shared" si="485"/>
        <v>0</v>
      </c>
      <c r="AN703" s="388">
        <v>0</v>
      </c>
      <c r="AO703" s="388">
        <v>0</v>
      </c>
      <c r="AP703" s="388">
        <f t="shared" si="486"/>
        <v>0</v>
      </c>
      <c r="AQ703" s="388">
        <f>AB703-AE703--AH703-AK703-AN703</f>
        <v>4.1599999999743886</v>
      </c>
      <c r="AR703" s="388">
        <f>AC703-AF703--AI703-AL703-AO703</f>
        <v>0</v>
      </c>
      <c r="AS703" s="388">
        <f t="shared" si="487"/>
        <v>4.1599999999743886</v>
      </c>
      <c r="AT703" s="388">
        <f>R703+V703-Z703</f>
        <v>40</v>
      </c>
      <c r="AU703" s="388">
        <f>S703+W703-AA703</f>
        <v>0</v>
      </c>
      <c r="AV703" s="388">
        <v>40</v>
      </c>
      <c r="AW703" s="388">
        <v>0</v>
      </c>
      <c r="AX703" s="388">
        <v>0</v>
      </c>
      <c r="AY703" s="388">
        <v>0</v>
      </c>
      <c r="AZ703" s="388">
        <f t="shared" si="491"/>
        <v>0</v>
      </c>
      <c r="BA703" s="388">
        <f t="shared" si="491"/>
        <v>0</v>
      </c>
    </row>
    <row r="704" spans="1:53" ht="24.75">
      <c r="A704" s="255"/>
      <c r="B704" s="73" t="str">
        <f t="shared" si="463"/>
        <v>261030003600</v>
      </c>
      <c r="C704" s="373">
        <v>2023</v>
      </c>
      <c r="D704" s="373">
        <v>20</v>
      </c>
      <c r="E704" s="373">
        <v>2</v>
      </c>
      <c r="F704" s="373">
        <v>6</v>
      </c>
      <c r="G704" s="373">
        <v>10</v>
      </c>
      <c r="H704" s="373">
        <v>3000</v>
      </c>
      <c r="I704" s="373">
        <v>3600</v>
      </c>
      <c r="J704" s="373"/>
      <c r="K704" s="374" t="s">
        <v>45</v>
      </c>
      <c r="L704" s="374"/>
      <c r="M704" s="418" t="s">
        <v>284</v>
      </c>
      <c r="N704" s="419">
        <f>+N705</f>
        <v>326126</v>
      </c>
      <c r="O704" s="419">
        <f>+O705</f>
        <v>680526</v>
      </c>
      <c r="P704" s="419">
        <f t="shared" si="452"/>
        <v>1006652</v>
      </c>
      <c r="Q704" s="469"/>
      <c r="R704" s="468"/>
      <c r="S704" s="468"/>
      <c r="T704" s="419">
        <f>+T705</f>
        <v>0</v>
      </c>
      <c r="U704" s="419">
        <f t="shared" ref="U704:AC705" si="493">+U705</f>
        <v>0</v>
      </c>
      <c r="V704" s="419">
        <f t="shared" si="493"/>
        <v>0</v>
      </c>
      <c r="W704" s="419">
        <f t="shared" si="493"/>
        <v>0</v>
      </c>
      <c r="X704" s="419">
        <f t="shared" si="493"/>
        <v>0</v>
      </c>
      <c r="Y704" s="419">
        <f t="shared" si="493"/>
        <v>0</v>
      </c>
      <c r="Z704" s="419">
        <f t="shared" si="493"/>
        <v>0</v>
      </c>
      <c r="AA704" s="419">
        <f t="shared" si="493"/>
        <v>0</v>
      </c>
      <c r="AB704" s="419">
        <f t="shared" si="493"/>
        <v>326126</v>
      </c>
      <c r="AC704" s="419">
        <f t="shared" si="493"/>
        <v>680526</v>
      </c>
      <c r="AD704" s="419">
        <f t="shared" si="482"/>
        <v>1006652</v>
      </c>
      <c r="AE704" s="419">
        <f>+AE705</f>
        <v>326125.88</v>
      </c>
      <c r="AF704" s="419">
        <f>+AF705</f>
        <v>680525.89</v>
      </c>
      <c r="AG704" s="419">
        <f t="shared" si="483"/>
        <v>1006651.77</v>
      </c>
      <c r="AH704" s="419">
        <f>+AH705</f>
        <v>0</v>
      </c>
      <c r="AI704" s="419">
        <f>+AI705</f>
        <v>0</v>
      </c>
      <c r="AJ704" s="419">
        <f t="shared" si="484"/>
        <v>0</v>
      </c>
      <c r="AK704" s="419">
        <f>+AK705</f>
        <v>0</v>
      </c>
      <c r="AL704" s="419">
        <f>+AL705</f>
        <v>0</v>
      </c>
      <c r="AM704" s="419">
        <f t="shared" si="485"/>
        <v>0</v>
      </c>
      <c r="AN704" s="419">
        <f>+AN705</f>
        <v>0</v>
      </c>
      <c r="AO704" s="419">
        <f>+AO705</f>
        <v>0</v>
      </c>
      <c r="AP704" s="419">
        <f t="shared" si="486"/>
        <v>0</v>
      </c>
      <c r="AQ704" s="419">
        <f>+AQ705</f>
        <v>0.11999999999534339</v>
      </c>
      <c r="AR704" s="419">
        <f>+AR705</f>
        <v>0.10999999998603016</v>
      </c>
      <c r="AS704" s="419">
        <f t="shared" si="487"/>
        <v>0.22999999998137355</v>
      </c>
      <c r="AT704" s="419"/>
      <c r="AU704" s="419"/>
      <c r="AV704" s="419"/>
      <c r="AW704" s="419"/>
      <c r="AX704" s="419"/>
      <c r="AY704" s="419"/>
      <c r="AZ704" s="419"/>
      <c r="BA704" s="419"/>
    </row>
    <row r="705" spans="1:53" ht="48">
      <c r="A705" s="255"/>
      <c r="B705" s="73" t="str">
        <f t="shared" si="463"/>
        <v>261030003600361</v>
      </c>
      <c r="C705" s="379">
        <v>2023</v>
      </c>
      <c r="D705" s="379">
        <v>20</v>
      </c>
      <c r="E705" s="379">
        <v>2</v>
      </c>
      <c r="F705" s="379">
        <v>6</v>
      </c>
      <c r="G705" s="379">
        <v>10</v>
      </c>
      <c r="H705" s="379">
        <v>3000</v>
      </c>
      <c r="I705" s="379">
        <v>3600</v>
      </c>
      <c r="J705" s="379">
        <v>361</v>
      </c>
      <c r="K705" s="380"/>
      <c r="L705" s="380"/>
      <c r="M705" s="461" t="s">
        <v>285</v>
      </c>
      <c r="N705" s="462">
        <f>+N706</f>
        <v>326126</v>
      </c>
      <c r="O705" s="462">
        <f>+O706</f>
        <v>680526</v>
      </c>
      <c r="P705" s="462">
        <f t="shared" si="452"/>
        <v>1006652</v>
      </c>
      <c r="Q705" s="470"/>
      <c r="R705" s="380"/>
      <c r="S705" s="380"/>
      <c r="T705" s="462">
        <f>+T706</f>
        <v>0</v>
      </c>
      <c r="U705" s="462">
        <f t="shared" si="493"/>
        <v>0</v>
      </c>
      <c r="V705" s="462">
        <f t="shared" si="493"/>
        <v>0</v>
      </c>
      <c r="W705" s="462">
        <f t="shared" si="493"/>
        <v>0</v>
      </c>
      <c r="X705" s="462">
        <f t="shared" si="493"/>
        <v>0</v>
      </c>
      <c r="Y705" s="462">
        <f t="shared" si="493"/>
        <v>0</v>
      </c>
      <c r="Z705" s="462">
        <f t="shared" si="493"/>
        <v>0</v>
      </c>
      <c r="AA705" s="462">
        <f t="shared" si="493"/>
        <v>0</v>
      </c>
      <c r="AB705" s="462">
        <f t="shared" si="493"/>
        <v>326126</v>
      </c>
      <c r="AC705" s="462">
        <f t="shared" si="493"/>
        <v>680526</v>
      </c>
      <c r="AD705" s="462">
        <f t="shared" si="482"/>
        <v>1006652</v>
      </c>
      <c r="AE705" s="462">
        <f>+AE706</f>
        <v>326125.88</v>
      </c>
      <c r="AF705" s="462">
        <f>+AF706</f>
        <v>680525.89</v>
      </c>
      <c r="AG705" s="462">
        <f t="shared" si="483"/>
        <v>1006651.77</v>
      </c>
      <c r="AH705" s="462">
        <f>+AH706</f>
        <v>0</v>
      </c>
      <c r="AI705" s="462">
        <f>+AI706</f>
        <v>0</v>
      </c>
      <c r="AJ705" s="462">
        <f t="shared" si="484"/>
        <v>0</v>
      </c>
      <c r="AK705" s="462">
        <f>+AK706</f>
        <v>0</v>
      </c>
      <c r="AL705" s="462">
        <f>+AL706</f>
        <v>0</v>
      </c>
      <c r="AM705" s="462">
        <f t="shared" si="485"/>
        <v>0</v>
      </c>
      <c r="AN705" s="462">
        <f>+AN706</f>
        <v>0</v>
      </c>
      <c r="AO705" s="462">
        <f>+AO706</f>
        <v>0</v>
      </c>
      <c r="AP705" s="462">
        <f t="shared" si="486"/>
        <v>0</v>
      </c>
      <c r="AQ705" s="462">
        <f>+AQ706</f>
        <v>0.11999999999534339</v>
      </c>
      <c r="AR705" s="462">
        <f>+AR706</f>
        <v>0.10999999998603016</v>
      </c>
      <c r="AS705" s="462">
        <f t="shared" si="487"/>
        <v>0.22999999998137355</v>
      </c>
      <c r="AT705" s="462"/>
      <c r="AU705" s="462"/>
      <c r="AV705" s="462"/>
      <c r="AW705" s="462"/>
      <c r="AX705" s="462"/>
      <c r="AY705" s="462"/>
      <c r="AZ705" s="462"/>
      <c r="BA705" s="462"/>
    </row>
    <row r="706" spans="1:53" ht="46.5">
      <c r="A706" s="255"/>
      <c r="B706" s="73" t="str">
        <f t="shared" si="463"/>
        <v>2610300036003611</v>
      </c>
      <c r="C706" s="424">
        <v>2023</v>
      </c>
      <c r="D706" s="385">
        <v>20</v>
      </c>
      <c r="E706" s="385">
        <v>2</v>
      </c>
      <c r="F706" s="385">
        <v>6</v>
      </c>
      <c r="G706" s="385">
        <v>10</v>
      </c>
      <c r="H706" s="424">
        <v>3000</v>
      </c>
      <c r="I706" s="424">
        <v>3600</v>
      </c>
      <c r="J706" s="424">
        <v>361</v>
      </c>
      <c r="K706" s="386">
        <v>1</v>
      </c>
      <c r="L706" s="386"/>
      <c r="M706" s="387" t="s">
        <v>286</v>
      </c>
      <c r="N706" s="388">
        <f>IFERROR(VLOOKUP($B706,[5]OAX!$B$51:$S$1085,13,0),0)</f>
        <v>326126</v>
      </c>
      <c r="O706" s="388">
        <f>IFERROR(VLOOKUP($B706,[5]OAX!$B$51:$S$1085,14,0),0)</f>
        <v>680526</v>
      </c>
      <c r="P706" s="388">
        <f t="shared" si="452"/>
        <v>1006652</v>
      </c>
      <c r="Q706" s="409" t="s">
        <v>80</v>
      </c>
      <c r="R706" s="390">
        <f>IFERROR(VLOOKUP($B706,[5]OAX!$B$51:$S$1085,17,0),0)</f>
        <v>3</v>
      </c>
      <c r="S706" s="390">
        <f>IFERROR(VLOOKUP($B706,[5]OAX!$B$51:$S$1085,18,0),0)</f>
        <v>0</v>
      </c>
      <c r="T706" s="388">
        <v>0</v>
      </c>
      <c r="U706" s="388">
        <v>0</v>
      </c>
      <c r="V706" s="388">
        <v>0</v>
      </c>
      <c r="W706" s="388">
        <v>0</v>
      </c>
      <c r="X706" s="388">
        <v>0</v>
      </c>
      <c r="Y706" s="388">
        <v>0</v>
      </c>
      <c r="Z706" s="388">
        <v>0</v>
      </c>
      <c r="AA706" s="388">
        <v>0</v>
      </c>
      <c r="AB706" s="388">
        <f>N706+T706-X706</f>
        <v>326126</v>
      </c>
      <c r="AC706" s="388">
        <f>O706+U706-Y706</f>
        <v>680526</v>
      </c>
      <c r="AD706" s="388">
        <f t="shared" si="482"/>
        <v>1006652</v>
      </c>
      <c r="AE706" s="388">
        <f>326125.88</f>
        <v>326125.88</v>
      </c>
      <c r="AF706" s="388">
        <f>680525.89</f>
        <v>680525.89</v>
      </c>
      <c r="AG706" s="388">
        <f t="shared" si="483"/>
        <v>1006651.77</v>
      </c>
      <c r="AH706" s="388">
        <v>0</v>
      </c>
      <c r="AI706" s="388">
        <v>0</v>
      </c>
      <c r="AJ706" s="388">
        <f t="shared" si="484"/>
        <v>0</v>
      </c>
      <c r="AK706" s="388">
        <v>0</v>
      </c>
      <c r="AL706" s="388">
        <v>0</v>
      </c>
      <c r="AM706" s="388">
        <f t="shared" si="485"/>
        <v>0</v>
      </c>
      <c r="AN706" s="388">
        <v>0</v>
      </c>
      <c r="AO706" s="388">
        <v>0</v>
      </c>
      <c r="AP706" s="388">
        <f t="shared" si="486"/>
        <v>0</v>
      </c>
      <c r="AQ706" s="388">
        <f>AB706-AE706--AH706-AK706-AN706</f>
        <v>0.11999999999534339</v>
      </c>
      <c r="AR706" s="388">
        <f>AC706-AF706--AI706-AL706-AO706</f>
        <v>0.10999999998603016</v>
      </c>
      <c r="AS706" s="388">
        <f t="shared" si="487"/>
        <v>0.22999999998137355</v>
      </c>
      <c r="AT706" s="388">
        <f>R706+V706-Z706</f>
        <v>3</v>
      </c>
      <c r="AU706" s="388">
        <f>S706+W706-AA706</f>
        <v>0</v>
      </c>
      <c r="AV706" s="388">
        <f>2+1</f>
        <v>3</v>
      </c>
      <c r="AW706" s="388">
        <v>0</v>
      </c>
      <c r="AX706" s="388">
        <v>0</v>
      </c>
      <c r="AY706" s="388">
        <v>0</v>
      </c>
      <c r="AZ706" s="388">
        <f t="shared" si="491"/>
        <v>0</v>
      </c>
      <c r="BA706" s="388">
        <f t="shared" si="491"/>
        <v>0</v>
      </c>
    </row>
    <row r="707" spans="1:53" ht="24.75">
      <c r="A707" s="255"/>
      <c r="B707" s="73" t="str">
        <f t="shared" si="463"/>
        <v>26105000</v>
      </c>
      <c r="C707" s="367">
        <v>2023</v>
      </c>
      <c r="D707" s="367">
        <v>20</v>
      </c>
      <c r="E707" s="367">
        <v>2</v>
      </c>
      <c r="F707" s="367">
        <v>6</v>
      </c>
      <c r="G707" s="367">
        <v>10</v>
      </c>
      <c r="H707" s="367">
        <v>5000</v>
      </c>
      <c r="I707" s="367"/>
      <c r="J707" s="367"/>
      <c r="K707" s="368" t="s">
        <v>45</v>
      </c>
      <c r="L707" s="368"/>
      <c r="M707" s="465" t="s">
        <v>129</v>
      </c>
      <c r="N707" s="466">
        <f>+N708+N722+N733+N741</f>
        <v>315000</v>
      </c>
      <c r="O707" s="466">
        <f>+O708+O722+O733+O741</f>
        <v>0</v>
      </c>
      <c r="P707" s="466">
        <f t="shared" si="452"/>
        <v>315000</v>
      </c>
      <c r="Q707" s="471"/>
      <c r="R707" s="368"/>
      <c r="S707" s="368"/>
      <c r="T707" s="466">
        <f>+T708+T722+T733+T741</f>
        <v>0</v>
      </c>
      <c r="U707" s="466">
        <f t="shared" ref="U707:AC707" si="494">+U708+U722+U733+U741</f>
        <v>0</v>
      </c>
      <c r="V707" s="466">
        <f t="shared" si="494"/>
        <v>0</v>
      </c>
      <c r="W707" s="466">
        <f t="shared" si="494"/>
        <v>0</v>
      </c>
      <c r="X707" s="466">
        <f t="shared" si="494"/>
        <v>0</v>
      </c>
      <c r="Y707" s="466">
        <f t="shared" si="494"/>
        <v>0</v>
      </c>
      <c r="Z707" s="466">
        <f t="shared" si="494"/>
        <v>0</v>
      </c>
      <c r="AA707" s="466">
        <f t="shared" si="494"/>
        <v>0</v>
      </c>
      <c r="AB707" s="466">
        <f t="shared" si="494"/>
        <v>315000</v>
      </c>
      <c r="AC707" s="466">
        <f t="shared" si="494"/>
        <v>0</v>
      </c>
      <c r="AD707" s="466">
        <f t="shared" si="482"/>
        <v>315000</v>
      </c>
      <c r="AE707" s="466">
        <f>+AE708+AE722+AE733+AE741</f>
        <v>313734.75999999995</v>
      </c>
      <c r="AF707" s="466">
        <f>+AF708+AF722+AF733+AF741</f>
        <v>0</v>
      </c>
      <c r="AG707" s="466">
        <f t="shared" si="483"/>
        <v>313734.75999999995</v>
      </c>
      <c r="AH707" s="466">
        <f>+AH708+AH722+AH733+AH741</f>
        <v>0</v>
      </c>
      <c r="AI707" s="466">
        <f>+AI708+AI722+AI733+AI741</f>
        <v>0</v>
      </c>
      <c r="AJ707" s="466">
        <f t="shared" si="484"/>
        <v>0</v>
      </c>
      <c r="AK707" s="466">
        <f>+AK708+AK722+AK733+AK741</f>
        <v>0</v>
      </c>
      <c r="AL707" s="466">
        <f>+AL708+AL722+AL733+AL741</f>
        <v>0</v>
      </c>
      <c r="AM707" s="466">
        <f t="shared" si="485"/>
        <v>0</v>
      </c>
      <c r="AN707" s="466">
        <f>+AN708+AN722+AN733+AN741</f>
        <v>0</v>
      </c>
      <c r="AO707" s="466">
        <f>+AO708+AO722+AO733+AO741</f>
        <v>0</v>
      </c>
      <c r="AP707" s="466">
        <f t="shared" si="486"/>
        <v>0</v>
      </c>
      <c r="AQ707" s="466">
        <f>+AQ708+AQ722+AQ733+AQ741</f>
        <v>1265.2399999999943</v>
      </c>
      <c r="AR707" s="466">
        <f>+AR708+AR722+AR733+AR741</f>
        <v>0</v>
      </c>
      <c r="AS707" s="466">
        <f t="shared" si="487"/>
        <v>1265.2399999999943</v>
      </c>
      <c r="AT707" s="466"/>
      <c r="AU707" s="466"/>
      <c r="AV707" s="466"/>
      <c r="AW707" s="466"/>
      <c r="AX707" s="466"/>
      <c r="AY707" s="466"/>
      <c r="AZ707" s="466"/>
      <c r="BA707" s="466"/>
    </row>
    <row r="708" spans="1:53" ht="24.75">
      <c r="A708" s="255"/>
      <c r="B708" s="73" t="str">
        <f t="shared" si="463"/>
        <v>261050005100</v>
      </c>
      <c r="C708" s="373">
        <v>2023</v>
      </c>
      <c r="D708" s="373">
        <v>20</v>
      </c>
      <c r="E708" s="373">
        <v>2</v>
      </c>
      <c r="F708" s="373">
        <v>6</v>
      </c>
      <c r="G708" s="373">
        <v>10</v>
      </c>
      <c r="H708" s="373">
        <v>5000</v>
      </c>
      <c r="I708" s="373">
        <v>5100</v>
      </c>
      <c r="J708" s="373"/>
      <c r="K708" s="374" t="s">
        <v>45</v>
      </c>
      <c r="L708" s="374"/>
      <c r="M708" s="418" t="s">
        <v>130</v>
      </c>
      <c r="N708" s="419">
        <f>+N709+N719</f>
        <v>315000</v>
      </c>
      <c r="O708" s="419">
        <f>+O709+O719</f>
        <v>0</v>
      </c>
      <c r="P708" s="419">
        <f t="shared" si="452"/>
        <v>315000</v>
      </c>
      <c r="Q708" s="469"/>
      <c r="R708" s="468"/>
      <c r="S708" s="468"/>
      <c r="T708" s="419">
        <f>+T709+T719</f>
        <v>0</v>
      </c>
      <c r="U708" s="419">
        <f t="shared" ref="U708:AC708" si="495">+U709+U719</f>
        <v>0</v>
      </c>
      <c r="V708" s="419">
        <f t="shared" si="495"/>
        <v>0</v>
      </c>
      <c r="W708" s="419">
        <f t="shared" si="495"/>
        <v>0</v>
      </c>
      <c r="X708" s="419">
        <f t="shared" si="495"/>
        <v>0</v>
      </c>
      <c r="Y708" s="419">
        <f t="shared" si="495"/>
        <v>0</v>
      </c>
      <c r="Z708" s="419">
        <f t="shared" si="495"/>
        <v>0</v>
      </c>
      <c r="AA708" s="419">
        <f t="shared" si="495"/>
        <v>0</v>
      </c>
      <c r="AB708" s="419">
        <f t="shared" si="495"/>
        <v>315000</v>
      </c>
      <c r="AC708" s="419">
        <f t="shared" si="495"/>
        <v>0</v>
      </c>
      <c r="AD708" s="419">
        <f t="shared" si="482"/>
        <v>315000</v>
      </c>
      <c r="AE708" s="419">
        <f>+AE709+AE719</f>
        <v>313734.75999999995</v>
      </c>
      <c r="AF708" s="419">
        <f>+AF709+AF719</f>
        <v>0</v>
      </c>
      <c r="AG708" s="419">
        <f t="shared" si="483"/>
        <v>313734.75999999995</v>
      </c>
      <c r="AH708" s="419">
        <f>+AH709+AH719</f>
        <v>0</v>
      </c>
      <c r="AI708" s="419">
        <f>+AI709+AI719</f>
        <v>0</v>
      </c>
      <c r="AJ708" s="419">
        <f t="shared" si="484"/>
        <v>0</v>
      </c>
      <c r="AK708" s="419">
        <f>+AK709+AK719</f>
        <v>0</v>
      </c>
      <c r="AL708" s="419">
        <f>+AL709+AL719</f>
        <v>0</v>
      </c>
      <c r="AM708" s="419">
        <f t="shared" si="485"/>
        <v>0</v>
      </c>
      <c r="AN708" s="419">
        <f>+AN709+AN719</f>
        <v>0</v>
      </c>
      <c r="AO708" s="419">
        <f>+AO709+AO719</f>
        <v>0</v>
      </c>
      <c r="AP708" s="419">
        <f t="shared" si="486"/>
        <v>0</v>
      </c>
      <c r="AQ708" s="419">
        <f>+AQ709+AQ719</f>
        <v>1265.2399999999943</v>
      </c>
      <c r="AR708" s="419">
        <f>+AR709+AR719</f>
        <v>0</v>
      </c>
      <c r="AS708" s="419">
        <f t="shared" si="487"/>
        <v>1265.2399999999943</v>
      </c>
      <c r="AT708" s="419"/>
      <c r="AU708" s="419"/>
      <c r="AV708" s="419"/>
      <c r="AW708" s="419"/>
      <c r="AX708" s="419"/>
      <c r="AY708" s="419"/>
      <c r="AZ708" s="419"/>
      <c r="BA708" s="419"/>
    </row>
    <row r="709" spans="1:53" ht="24.75">
      <c r="A709" s="255"/>
      <c r="B709" s="73" t="str">
        <f t="shared" si="463"/>
        <v>261050005100515</v>
      </c>
      <c r="C709" s="379">
        <v>2023</v>
      </c>
      <c r="D709" s="379">
        <v>20</v>
      </c>
      <c r="E709" s="379">
        <v>2</v>
      </c>
      <c r="F709" s="379">
        <v>6</v>
      </c>
      <c r="G709" s="379">
        <v>10</v>
      </c>
      <c r="H709" s="379">
        <v>5000</v>
      </c>
      <c r="I709" s="379">
        <v>5100</v>
      </c>
      <c r="J709" s="379">
        <v>515</v>
      </c>
      <c r="K709" s="380"/>
      <c r="L709" s="380"/>
      <c r="M709" s="461" t="s">
        <v>131</v>
      </c>
      <c r="N709" s="462">
        <f>SUM(N710:N718)</f>
        <v>290000</v>
      </c>
      <c r="O709" s="462">
        <f>SUM(O710:O718)</f>
        <v>0</v>
      </c>
      <c r="P709" s="462">
        <f t="shared" si="452"/>
        <v>290000</v>
      </c>
      <c r="Q709" s="470"/>
      <c r="R709" s="380"/>
      <c r="S709" s="380"/>
      <c r="T709" s="462">
        <f>SUM(T710:T718)</f>
        <v>0</v>
      </c>
      <c r="U709" s="462">
        <f t="shared" ref="U709:AC709" si="496">SUM(U710:U718)</f>
        <v>0</v>
      </c>
      <c r="V709" s="462">
        <f t="shared" si="496"/>
        <v>0</v>
      </c>
      <c r="W709" s="462">
        <f t="shared" si="496"/>
        <v>0</v>
      </c>
      <c r="X709" s="462">
        <f t="shared" si="496"/>
        <v>0</v>
      </c>
      <c r="Y709" s="462">
        <f t="shared" si="496"/>
        <v>0</v>
      </c>
      <c r="Z709" s="462">
        <f t="shared" si="496"/>
        <v>0</v>
      </c>
      <c r="AA709" s="462">
        <f t="shared" si="496"/>
        <v>0</v>
      </c>
      <c r="AB709" s="462">
        <f t="shared" si="496"/>
        <v>290000</v>
      </c>
      <c r="AC709" s="462">
        <f t="shared" si="496"/>
        <v>0</v>
      </c>
      <c r="AD709" s="462">
        <f t="shared" si="482"/>
        <v>290000</v>
      </c>
      <c r="AE709" s="462">
        <f>SUM(AE710:AE718)</f>
        <v>288735.59999999998</v>
      </c>
      <c r="AF709" s="462">
        <f>SUM(AF710:AF718)</f>
        <v>0</v>
      </c>
      <c r="AG709" s="462">
        <f t="shared" si="483"/>
        <v>288735.59999999998</v>
      </c>
      <c r="AH709" s="462">
        <f>SUM(AH710:AH718)</f>
        <v>0</v>
      </c>
      <c r="AI709" s="462">
        <f>SUM(AI710:AI718)</f>
        <v>0</v>
      </c>
      <c r="AJ709" s="462">
        <f t="shared" si="484"/>
        <v>0</v>
      </c>
      <c r="AK709" s="462">
        <f>SUM(AK710:AK718)</f>
        <v>0</v>
      </c>
      <c r="AL709" s="462">
        <f>SUM(AL710:AL718)</f>
        <v>0</v>
      </c>
      <c r="AM709" s="462">
        <f t="shared" si="485"/>
        <v>0</v>
      </c>
      <c r="AN709" s="462">
        <f>SUM(AN710:AN718)</f>
        <v>0</v>
      </c>
      <c r="AO709" s="462">
        <f>SUM(AO710:AO718)</f>
        <v>0</v>
      </c>
      <c r="AP709" s="462">
        <f t="shared" si="486"/>
        <v>0</v>
      </c>
      <c r="AQ709" s="462">
        <f>SUM(AQ710:AQ718)</f>
        <v>1264.3999999999942</v>
      </c>
      <c r="AR709" s="462">
        <f>SUM(AR710:AR718)</f>
        <v>0</v>
      </c>
      <c r="AS709" s="462">
        <f t="shared" si="487"/>
        <v>1264.3999999999942</v>
      </c>
      <c r="AT709" s="462"/>
      <c r="AU709" s="462"/>
      <c r="AV709" s="462"/>
      <c r="AW709" s="462"/>
      <c r="AX709" s="462"/>
      <c r="AY709" s="462"/>
      <c r="AZ709" s="462"/>
      <c r="BA709" s="462"/>
    </row>
    <row r="710" spans="1:53" ht="24.75" hidden="1">
      <c r="A710" s="255"/>
      <c r="B710" s="73" t="str">
        <f t="shared" si="463"/>
        <v>2610500051005151</v>
      </c>
      <c r="C710" s="424">
        <v>2023</v>
      </c>
      <c r="D710" s="385">
        <v>20</v>
      </c>
      <c r="E710" s="385">
        <v>2</v>
      </c>
      <c r="F710" s="385">
        <v>6</v>
      </c>
      <c r="G710" s="385">
        <v>10</v>
      </c>
      <c r="H710" s="424">
        <v>5000</v>
      </c>
      <c r="I710" s="424">
        <v>5100</v>
      </c>
      <c r="J710" s="424">
        <v>515</v>
      </c>
      <c r="K710" s="386">
        <v>1</v>
      </c>
      <c r="L710" s="386"/>
      <c r="M710" s="387" t="s">
        <v>551</v>
      </c>
      <c r="N710" s="388">
        <f>IFERROR(VLOOKUP($B710,[5]OAX!$B$51:$S$1085,13,0),0)</f>
        <v>0</v>
      </c>
      <c r="O710" s="388">
        <f>IFERROR(VLOOKUP($B710,[5]OAX!$B$51:$S$1085,14,0),0)</f>
        <v>0</v>
      </c>
      <c r="P710" s="388">
        <f t="shared" si="452"/>
        <v>0</v>
      </c>
      <c r="Q710" s="389" t="s">
        <v>59</v>
      </c>
      <c r="R710" s="390">
        <f>IFERROR(VLOOKUP($B710,[5]OAX!$B$51:$S$1085,17,0),0)</f>
        <v>0</v>
      </c>
      <c r="S710" s="390">
        <f>IFERROR(VLOOKUP($B710,[5]OAX!$B$51:$S$1085,18,0),0)</f>
        <v>0</v>
      </c>
      <c r="T710" s="388">
        <v>0</v>
      </c>
      <c r="U710" s="388">
        <v>0</v>
      </c>
      <c r="V710" s="388">
        <v>0</v>
      </c>
      <c r="W710" s="388">
        <v>0</v>
      </c>
      <c r="X710" s="388">
        <v>0</v>
      </c>
      <c r="Y710" s="388">
        <v>0</v>
      </c>
      <c r="Z710" s="388">
        <v>0</v>
      </c>
      <c r="AA710" s="388">
        <v>0</v>
      </c>
      <c r="AB710" s="388">
        <f t="shared" ref="AB710:AC718" si="497">N710+T710-X710</f>
        <v>0</v>
      </c>
      <c r="AC710" s="388">
        <f t="shared" si="497"/>
        <v>0</v>
      </c>
      <c r="AD710" s="388">
        <f t="shared" si="482"/>
        <v>0</v>
      </c>
      <c r="AE710" s="388">
        <v>0</v>
      </c>
      <c r="AF710" s="388">
        <v>0</v>
      </c>
      <c r="AG710" s="388">
        <f t="shared" si="483"/>
        <v>0</v>
      </c>
      <c r="AH710" s="388">
        <v>0</v>
      </c>
      <c r="AI710" s="388">
        <v>0</v>
      </c>
      <c r="AJ710" s="388">
        <f t="shared" si="484"/>
        <v>0</v>
      </c>
      <c r="AK710" s="388">
        <v>0</v>
      </c>
      <c r="AL710" s="388">
        <v>0</v>
      </c>
      <c r="AM710" s="388">
        <f t="shared" si="485"/>
        <v>0</v>
      </c>
      <c r="AN710" s="388">
        <v>0</v>
      </c>
      <c r="AO710" s="388">
        <v>0</v>
      </c>
      <c r="AP710" s="388">
        <f t="shared" si="486"/>
        <v>0</v>
      </c>
      <c r="AQ710" s="388">
        <f t="shared" ref="AQ710:AR718" si="498">AB710-AE710--AH710-AK710-AN710</f>
        <v>0</v>
      </c>
      <c r="AR710" s="388">
        <f t="shared" si="498"/>
        <v>0</v>
      </c>
      <c r="AS710" s="388">
        <f t="shared" si="487"/>
        <v>0</v>
      </c>
      <c r="AT710" s="388">
        <f t="shared" ref="AT710:AU718" si="499">R710+V710-Z710</f>
        <v>0</v>
      </c>
      <c r="AU710" s="388">
        <f t="shared" si="499"/>
        <v>0</v>
      </c>
      <c r="AV710" s="388">
        <v>0</v>
      </c>
      <c r="AW710" s="388">
        <v>0</v>
      </c>
      <c r="AX710" s="388">
        <v>0</v>
      </c>
      <c r="AY710" s="388">
        <v>0</v>
      </c>
      <c r="AZ710" s="388">
        <f t="shared" si="491"/>
        <v>0</v>
      </c>
      <c r="BA710" s="388">
        <f t="shared" si="491"/>
        <v>0</v>
      </c>
    </row>
    <row r="711" spans="1:53" ht="24.75" hidden="1">
      <c r="A711" s="255"/>
      <c r="B711" s="73" t="str">
        <f t="shared" si="463"/>
        <v>2610500051005152</v>
      </c>
      <c r="C711" s="424">
        <v>2023</v>
      </c>
      <c r="D711" s="385">
        <v>20</v>
      </c>
      <c r="E711" s="385">
        <v>2</v>
      </c>
      <c r="F711" s="385">
        <v>6</v>
      </c>
      <c r="G711" s="385">
        <v>10</v>
      </c>
      <c r="H711" s="424">
        <v>5000</v>
      </c>
      <c r="I711" s="424">
        <v>5100</v>
      </c>
      <c r="J711" s="424">
        <v>515</v>
      </c>
      <c r="K711" s="386">
        <v>2</v>
      </c>
      <c r="L711" s="386"/>
      <c r="M711" s="387" t="s">
        <v>552</v>
      </c>
      <c r="N711" s="388">
        <f>IFERROR(VLOOKUP($B711,[5]OAX!$B$51:$S$1085,13,0),0)</f>
        <v>0</v>
      </c>
      <c r="O711" s="388">
        <f>IFERROR(VLOOKUP($B711,[5]OAX!$B$51:$S$1085,14,0),0)</f>
        <v>0</v>
      </c>
      <c r="P711" s="388">
        <f t="shared" si="452"/>
        <v>0</v>
      </c>
      <c r="Q711" s="409" t="s">
        <v>59</v>
      </c>
      <c r="R711" s="390">
        <f>IFERROR(VLOOKUP($B711,[5]OAX!$B$51:$S$1085,17,0),0)</f>
        <v>0</v>
      </c>
      <c r="S711" s="390">
        <f>IFERROR(VLOOKUP($B711,[5]OAX!$B$51:$S$1085,18,0),0)</f>
        <v>0</v>
      </c>
      <c r="T711" s="388">
        <v>0</v>
      </c>
      <c r="U711" s="388">
        <v>0</v>
      </c>
      <c r="V711" s="388">
        <v>0</v>
      </c>
      <c r="W711" s="388">
        <v>0</v>
      </c>
      <c r="X711" s="388">
        <v>0</v>
      </c>
      <c r="Y711" s="388">
        <v>0</v>
      </c>
      <c r="Z711" s="388">
        <v>0</v>
      </c>
      <c r="AA711" s="388">
        <v>0</v>
      </c>
      <c r="AB711" s="388">
        <f t="shared" si="497"/>
        <v>0</v>
      </c>
      <c r="AC711" s="388">
        <f t="shared" si="497"/>
        <v>0</v>
      </c>
      <c r="AD711" s="388">
        <f t="shared" si="482"/>
        <v>0</v>
      </c>
      <c r="AE711" s="388">
        <v>0</v>
      </c>
      <c r="AF711" s="388">
        <v>0</v>
      </c>
      <c r="AG711" s="388">
        <f t="shared" si="483"/>
        <v>0</v>
      </c>
      <c r="AH711" s="388">
        <v>0</v>
      </c>
      <c r="AI711" s="388">
        <v>0</v>
      </c>
      <c r="AJ711" s="388">
        <f t="shared" si="484"/>
        <v>0</v>
      </c>
      <c r="AK711" s="388">
        <v>0</v>
      </c>
      <c r="AL711" s="388">
        <v>0</v>
      </c>
      <c r="AM711" s="388">
        <f t="shared" si="485"/>
        <v>0</v>
      </c>
      <c r="AN711" s="388">
        <v>0</v>
      </c>
      <c r="AO711" s="388">
        <v>0</v>
      </c>
      <c r="AP711" s="388">
        <f t="shared" si="486"/>
        <v>0</v>
      </c>
      <c r="AQ711" s="388">
        <f t="shared" si="498"/>
        <v>0</v>
      </c>
      <c r="AR711" s="388">
        <f t="shared" si="498"/>
        <v>0</v>
      </c>
      <c r="AS711" s="388">
        <f t="shared" si="487"/>
        <v>0</v>
      </c>
      <c r="AT711" s="388">
        <f t="shared" si="499"/>
        <v>0</v>
      </c>
      <c r="AU711" s="388">
        <f t="shared" si="499"/>
        <v>0</v>
      </c>
      <c r="AV711" s="388">
        <v>0</v>
      </c>
      <c r="AW711" s="388">
        <v>0</v>
      </c>
      <c r="AX711" s="388">
        <v>0</v>
      </c>
      <c r="AY711" s="388">
        <v>0</v>
      </c>
      <c r="AZ711" s="388">
        <f t="shared" si="491"/>
        <v>0</v>
      </c>
      <c r="BA711" s="388">
        <f t="shared" si="491"/>
        <v>0</v>
      </c>
    </row>
    <row r="712" spans="1:53" ht="24.75">
      <c r="A712" s="255"/>
      <c r="B712" s="73" t="str">
        <f t="shared" si="463"/>
        <v>2610500051005153</v>
      </c>
      <c r="C712" s="424">
        <v>2023</v>
      </c>
      <c r="D712" s="385">
        <v>20</v>
      </c>
      <c r="E712" s="385">
        <v>2</v>
      </c>
      <c r="F712" s="385">
        <v>6</v>
      </c>
      <c r="G712" s="385">
        <v>10</v>
      </c>
      <c r="H712" s="424">
        <v>5000</v>
      </c>
      <c r="I712" s="424">
        <v>5100</v>
      </c>
      <c r="J712" s="424">
        <v>515</v>
      </c>
      <c r="K712" s="386">
        <v>3</v>
      </c>
      <c r="L712" s="386"/>
      <c r="M712" s="387" t="s">
        <v>178</v>
      </c>
      <c r="N712" s="388">
        <f>IFERROR(VLOOKUP($B712,[5]OAX!$B$51:$S$1085,13,0),0)</f>
        <v>200000</v>
      </c>
      <c r="O712" s="388">
        <f>IFERROR(VLOOKUP($B712,[5]OAX!$B$51:$S$1085,14,0),0)</f>
        <v>0</v>
      </c>
      <c r="P712" s="388">
        <f t="shared" si="452"/>
        <v>200000</v>
      </c>
      <c r="Q712" s="389" t="s">
        <v>59</v>
      </c>
      <c r="R712" s="390">
        <f>IFERROR(VLOOKUP($B712,[5]OAX!$B$51:$S$1085,17,0),0)</f>
        <v>10</v>
      </c>
      <c r="S712" s="390">
        <f>IFERROR(VLOOKUP($B712,[5]OAX!$B$51:$S$1085,18,0),0)</f>
        <v>0</v>
      </c>
      <c r="T712" s="388">
        <v>0</v>
      </c>
      <c r="U712" s="388">
        <v>0</v>
      </c>
      <c r="V712" s="388">
        <v>0</v>
      </c>
      <c r="W712" s="388">
        <v>0</v>
      </c>
      <c r="X712" s="388">
        <v>0</v>
      </c>
      <c r="Y712" s="388">
        <v>0</v>
      </c>
      <c r="Z712" s="388">
        <v>0</v>
      </c>
      <c r="AA712" s="388">
        <v>0</v>
      </c>
      <c r="AB712" s="388">
        <f t="shared" si="497"/>
        <v>200000</v>
      </c>
      <c r="AC712" s="388">
        <f t="shared" si="497"/>
        <v>0</v>
      </c>
      <c r="AD712" s="388">
        <f t="shared" si="482"/>
        <v>200000</v>
      </c>
      <c r="AE712" s="388">
        <f>198777.6</f>
        <v>198777.60000000001</v>
      </c>
      <c r="AF712" s="388">
        <v>0</v>
      </c>
      <c r="AG712" s="388">
        <f t="shared" si="483"/>
        <v>198777.60000000001</v>
      </c>
      <c r="AH712" s="388">
        <v>0</v>
      </c>
      <c r="AI712" s="388">
        <v>0</v>
      </c>
      <c r="AJ712" s="388">
        <f t="shared" si="484"/>
        <v>0</v>
      </c>
      <c r="AK712" s="388">
        <v>0</v>
      </c>
      <c r="AL712" s="388">
        <v>0</v>
      </c>
      <c r="AM712" s="388">
        <f t="shared" si="485"/>
        <v>0</v>
      </c>
      <c r="AN712" s="388">
        <v>0</v>
      </c>
      <c r="AO712" s="388">
        <v>0</v>
      </c>
      <c r="AP712" s="388">
        <f t="shared" si="486"/>
        <v>0</v>
      </c>
      <c r="AQ712" s="388">
        <f t="shared" si="498"/>
        <v>1222.3999999999942</v>
      </c>
      <c r="AR712" s="388">
        <f t="shared" si="498"/>
        <v>0</v>
      </c>
      <c r="AS712" s="388">
        <f t="shared" si="487"/>
        <v>1222.3999999999942</v>
      </c>
      <c r="AT712" s="388">
        <f t="shared" si="499"/>
        <v>10</v>
      </c>
      <c r="AU712" s="388">
        <f t="shared" si="499"/>
        <v>0</v>
      </c>
      <c r="AV712" s="388">
        <v>12</v>
      </c>
      <c r="AW712" s="388">
        <v>0</v>
      </c>
      <c r="AX712" s="388">
        <v>0</v>
      </c>
      <c r="AY712" s="388">
        <v>0</v>
      </c>
      <c r="AZ712" s="388">
        <f t="shared" si="491"/>
        <v>-2</v>
      </c>
      <c r="BA712" s="388">
        <f t="shared" si="491"/>
        <v>0</v>
      </c>
    </row>
    <row r="713" spans="1:53" ht="24.75">
      <c r="A713" s="255"/>
      <c r="B713" s="73" t="str">
        <f t="shared" si="463"/>
        <v>2610500051005154</v>
      </c>
      <c r="C713" s="424">
        <v>2023</v>
      </c>
      <c r="D713" s="385">
        <v>20</v>
      </c>
      <c r="E713" s="385">
        <v>2</v>
      </c>
      <c r="F713" s="385">
        <v>6</v>
      </c>
      <c r="G713" s="385">
        <v>10</v>
      </c>
      <c r="H713" s="424">
        <v>5000</v>
      </c>
      <c r="I713" s="424">
        <v>5100</v>
      </c>
      <c r="J713" s="424">
        <v>515</v>
      </c>
      <c r="K713" s="386">
        <v>4</v>
      </c>
      <c r="L713" s="386"/>
      <c r="M713" s="387" t="s">
        <v>288</v>
      </c>
      <c r="N713" s="388">
        <f>IFERROR(VLOOKUP($B713,[5]OAX!$B$51:$S$1085,13,0),0)</f>
        <v>90000</v>
      </c>
      <c r="O713" s="388">
        <f>IFERROR(VLOOKUP($B713,[5]OAX!$B$51:$S$1085,14,0),0)</f>
        <v>0</v>
      </c>
      <c r="P713" s="388">
        <f t="shared" si="452"/>
        <v>90000</v>
      </c>
      <c r="Q713" s="389" t="s">
        <v>59</v>
      </c>
      <c r="R713" s="390">
        <f>IFERROR(VLOOKUP($B713,[5]OAX!$B$51:$S$1085,17,0),0)</f>
        <v>3</v>
      </c>
      <c r="S713" s="390">
        <f>IFERROR(VLOOKUP($B713,[5]OAX!$B$51:$S$1085,18,0),0)</f>
        <v>0</v>
      </c>
      <c r="T713" s="388">
        <v>0</v>
      </c>
      <c r="U713" s="388">
        <v>0</v>
      </c>
      <c r="V713" s="388">
        <v>0</v>
      </c>
      <c r="W713" s="388">
        <v>0</v>
      </c>
      <c r="X713" s="388">
        <v>0</v>
      </c>
      <c r="Y713" s="388">
        <v>0</v>
      </c>
      <c r="Z713" s="388">
        <v>0</v>
      </c>
      <c r="AA713" s="388">
        <v>0</v>
      </c>
      <c r="AB713" s="388">
        <f t="shared" si="497"/>
        <v>90000</v>
      </c>
      <c r="AC713" s="388">
        <f t="shared" si="497"/>
        <v>0</v>
      </c>
      <c r="AD713" s="388">
        <f t="shared" si="482"/>
        <v>90000</v>
      </c>
      <c r="AE713" s="388">
        <f>89958</f>
        <v>89958</v>
      </c>
      <c r="AF713" s="388">
        <v>0</v>
      </c>
      <c r="AG713" s="388">
        <f t="shared" si="483"/>
        <v>89958</v>
      </c>
      <c r="AH713" s="388">
        <v>0</v>
      </c>
      <c r="AI713" s="388">
        <v>0</v>
      </c>
      <c r="AJ713" s="388">
        <f t="shared" si="484"/>
        <v>0</v>
      </c>
      <c r="AK713" s="388">
        <v>0</v>
      </c>
      <c r="AL713" s="388">
        <v>0</v>
      </c>
      <c r="AM713" s="388">
        <f t="shared" si="485"/>
        <v>0</v>
      </c>
      <c r="AN713" s="388">
        <v>0</v>
      </c>
      <c r="AO713" s="388">
        <v>0</v>
      </c>
      <c r="AP713" s="388">
        <f t="shared" si="486"/>
        <v>0</v>
      </c>
      <c r="AQ713" s="388">
        <f t="shared" si="498"/>
        <v>42</v>
      </c>
      <c r="AR713" s="388">
        <f t="shared" si="498"/>
        <v>0</v>
      </c>
      <c r="AS713" s="388">
        <f t="shared" si="487"/>
        <v>42</v>
      </c>
      <c r="AT713" s="388">
        <f t="shared" si="499"/>
        <v>3</v>
      </c>
      <c r="AU713" s="388">
        <f t="shared" si="499"/>
        <v>0</v>
      </c>
      <c r="AV713" s="388">
        <v>5</v>
      </c>
      <c r="AW713" s="388">
        <v>0</v>
      </c>
      <c r="AX713" s="388">
        <v>0</v>
      </c>
      <c r="AY713" s="388">
        <v>0</v>
      </c>
      <c r="AZ713" s="388">
        <f t="shared" si="491"/>
        <v>-2</v>
      </c>
      <c r="BA713" s="388">
        <f t="shared" si="491"/>
        <v>0</v>
      </c>
    </row>
    <row r="714" spans="1:53" ht="24.75" hidden="1">
      <c r="A714" s="255"/>
      <c r="B714" s="73" t="str">
        <f t="shared" si="463"/>
        <v>2610500051005155</v>
      </c>
      <c r="C714" s="424">
        <v>2023</v>
      </c>
      <c r="D714" s="385">
        <v>20</v>
      </c>
      <c r="E714" s="385">
        <v>2</v>
      </c>
      <c r="F714" s="385">
        <v>6</v>
      </c>
      <c r="G714" s="385">
        <v>10</v>
      </c>
      <c r="H714" s="424">
        <v>5000</v>
      </c>
      <c r="I714" s="424">
        <v>5100</v>
      </c>
      <c r="J714" s="424">
        <v>515</v>
      </c>
      <c r="K714" s="386">
        <v>5</v>
      </c>
      <c r="L714" s="386"/>
      <c r="M714" s="387" t="s">
        <v>180</v>
      </c>
      <c r="N714" s="388">
        <f>IFERROR(VLOOKUP($B714,[5]OAX!$B$51:$S$1085,13,0),0)</f>
        <v>0</v>
      </c>
      <c r="O714" s="388">
        <f>IFERROR(VLOOKUP($B714,[5]OAX!$B$51:$S$1085,14,0),0)</f>
        <v>0</v>
      </c>
      <c r="P714" s="388">
        <f t="shared" si="452"/>
        <v>0</v>
      </c>
      <c r="Q714" s="389" t="s">
        <v>59</v>
      </c>
      <c r="R714" s="390">
        <f>IFERROR(VLOOKUP($B714,[5]OAX!$B$51:$S$1085,17,0),0)</f>
        <v>0</v>
      </c>
      <c r="S714" s="390">
        <f>IFERROR(VLOOKUP($B714,[5]OAX!$B$51:$S$1085,18,0),0)</f>
        <v>0</v>
      </c>
      <c r="T714" s="388">
        <v>0</v>
      </c>
      <c r="U714" s="388">
        <v>0</v>
      </c>
      <c r="V714" s="388">
        <v>0</v>
      </c>
      <c r="W714" s="388">
        <v>0</v>
      </c>
      <c r="X714" s="388">
        <v>0</v>
      </c>
      <c r="Y714" s="388">
        <v>0</v>
      </c>
      <c r="Z714" s="388">
        <v>0</v>
      </c>
      <c r="AA714" s="388">
        <v>0</v>
      </c>
      <c r="AB714" s="388">
        <f t="shared" si="497"/>
        <v>0</v>
      </c>
      <c r="AC714" s="388">
        <f t="shared" si="497"/>
        <v>0</v>
      </c>
      <c r="AD714" s="388">
        <f t="shared" si="482"/>
        <v>0</v>
      </c>
      <c r="AE714" s="388">
        <v>0</v>
      </c>
      <c r="AF714" s="388">
        <v>0</v>
      </c>
      <c r="AG714" s="388">
        <f t="shared" si="483"/>
        <v>0</v>
      </c>
      <c r="AH714" s="388">
        <v>0</v>
      </c>
      <c r="AI714" s="388">
        <v>0</v>
      </c>
      <c r="AJ714" s="388">
        <f t="shared" si="484"/>
        <v>0</v>
      </c>
      <c r="AK714" s="388">
        <v>0</v>
      </c>
      <c r="AL714" s="388">
        <v>0</v>
      </c>
      <c r="AM714" s="388">
        <f t="shared" si="485"/>
        <v>0</v>
      </c>
      <c r="AN714" s="388">
        <v>0</v>
      </c>
      <c r="AO714" s="388">
        <v>0</v>
      </c>
      <c r="AP714" s="388">
        <f t="shared" si="486"/>
        <v>0</v>
      </c>
      <c r="AQ714" s="388">
        <f t="shared" si="498"/>
        <v>0</v>
      </c>
      <c r="AR714" s="388">
        <f t="shared" si="498"/>
        <v>0</v>
      </c>
      <c r="AS714" s="388">
        <f t="shared" si="487"/>
        <v>0</v>
      </c>
      <c r="AT714" s="388">
        <f t="shared" si="499"/>
        <v>0</v>
      </c>
      <c r="AU714" s="388">
        <f t="shared" si="499"/>
        <v>0</v>
      </c>
      <c r="AV714" s="388">
        <v>0</v>
      </c>
      <c r="AW714" s="388">
        <v>0</v>
      </c>
      <c r="AX714" s="388">
        <v>0</v>
      </c>
      <c r="AY714" s="388">
        <v>0</v>
      </c>
      <c r="AZ714" s="388">
        <f t="shared" si="491"/>
        <v>0</v>
      </c>
      <c r="BA714" s="388">
        <f t="shared" si="491"/>
        <v>0</v>
      </c>
    </row>
    <row r="715" spans="1:53" ht="24.75" hidden="1">
      <c r="A715" s="255"/>
      <c r="B715" s="73" t="str">
        <f t="shared" si="463"/>
        <v>2610500051005156</v>
      </c>
      <c r="C715" s="424">
        <v>2023</v>
      </c>
      <c r="D715" s="385">
        <v>20</v>
      </c>
      <c r="E715" s="385">
        <v>2</v>
      </c>
      <c r="F715" s="385">
        <v>6</v>
      </c>
      <c r="G715" s="385">
        <v>10</v>
      </c>
      <c r="H715" s="424">
        <v>5000</v>
      </c>
      <c r="I715" s="424">
        <v>5100</v>
      </c>
      <c r="J715" s="424">
        <v>515</v>
      </c>
      <c r="K715" s="386">
        <v>6</v>
      </c>
      <c r="L715" s="386"/>
      <c r="M715" s="387" t="s">
        <v>553</v>
      </c>
      <c r="N715" s="388">
        <f>IFERROR(VLOOKUP($B715,[5]OAX!$B$51:$S$1085,13,0),0)</f>
        <v>0</v>
      </c>
      <c r="O715" s="388">
        <f>IFERROR(VLOOKUP($B715,[5]OAX!$B$51:$S$1085,14,0),0)</f>
        <v>0</v>
      </c>
      <c r="P715" s="388">
        <f t="shared" si="452"/>
        <v>0</v>
      </c>
      <c r="Q715" s="389" t="s">
        <v>59</v>
      </c>
      <c r="R715" s="390">
        <f>IFERROR(VLOOKUP($B715,[5]OAX!$B$51:$S$1085,17,0),0)</f>
        <v>0</v>
      </c>
      <c r="S715" s="390">
        <f>IFERROR(VLOOKUP($B715,[5]OAX!$B$51:$S$1085,18,0),0)</f>
        <v>0</v>
      </c>
      <c r="T715" s="388">
        <v>0</v>
      </c>
      <c r="U715" s="388">
        <v>0</v>
      </c>
      <c r="V715" s="388">
        <v>0</v>
      </c>
      <c r="W715" s="388">
        <v>0</v>
      </c>
      <c r="X715" s="388">
        <v>0</v>
      </c>
      <c r="Y715" s="388">
        <v>0</v>
      </c>
      <c r="Z715" s="388">
        <v>0</v>
      </c>
      <c r="AA715" s="388">
        <v>0</v>
      </c>
      <c r="AB715" s="388">
        <f t="shared" si="497"/>
        <v>0</v>
      </c>
      <c r="AC715" s="388">
        <f t="shared" si="497"/>
        <v>0</v>
      </c>
      <c r="AD715" s="388">
        <f t="shared" si="482"/>
        <v>0</v>
      </c>
      <c r="AE715" s="388">
        <v>0</v>
      </c>
      <c r="AF715" s="388">
        <v>0</v>
      </c>
      <c r="AG715" s="388">
        <f t="shared" si="483"/>
        <v>0</v>
      </c>
      <c r="AH715" s="388">
        <v>0</v>
      </c>
      <c r="AI715" s="388">
        <v>0</v>
      </c>
      <c r="AJ715" s="388">
        <f t="shared" si="484"/>
        <v>0</v>
      </c>
      <c r="AK715" s="388">
        <v>0</v>
      </c>
      <c r="AL715" s="388">
        <v>0</v>
      </c>
      <c r="AM715" s="388">
        <f t="shared" si="485"/>
        <v>0</v>
      </c>
      <c r="AN715" s="388">
        <v>0</v>
      </c>
      <c r="AO715" s="388">
        <v>0</v>
      </c>
      <c r="AP715" s="388">
        <f t="shared" si="486"/>
        <v>0</v>
      </c>
      <c r="AQ715" s="388">
        <f t="shared" si="498"/>
        <v>0</v>
      </c>
      <c r="AR715" s="388">
        <f t="shared" si="498"/>
        <v>0</v>
      </c>
      <c r="AS715" s="388">
        <f t="shared" si="487"/>
        <v>0</v>
      </c>
      <c r="AT715" s="388">
        <f t="shared" si="499"/>
        <v>0</v>
      </c>
      <c r="AU715" s="388">
        <f t="shared" si="499"/>
        <v>0</v>
      </c>
      <c r="AV715" s="388">
        <v>0</v>
      </c>
      <c r="AW715" s="388">
        <v>0</v>
      </c>
      <c r="AX715" s="388">
        <v>0</v>
      </c>
      <c r="AY715" s="388">
        <v>0</v>
      </c>
      <c r="AZ715" s="388">
        <f t="shared" si="491"/>
        <v>0</v>
      </c>
      <c r="BA715" s="388">
        <f t="shared" si="491"/>
        <v>0</v>
      </c>
    </row>
    <row r="716" spans="1:53" ht="24.75" hidden="1">
      <c r="A716" s="255"/>
      <c r="B716" s="73" t="str">
        <f t="shared" si="463"/>
        <v>2610500051005157</v>
      </c>
      <c r="C716" s="424">
        <v>2023</v>
      </c>
      <c r="D716" s="385">
        <v>20</v>
      </c>
      <c r="E716" s="385">
        <v>2</v>
      </c>
      <c r="F716" s="385">
        <v>6</v>
      </c>
      <c r="G716" s="385">
        <v>10</v>
      </c>
      <c r="H716" s="424">
        <v>5000</v>
      </c>
      <c r="I716" s="424">
        <v>5100</v>
      </c>
      <c r="J716" s="424">
        <v>515</v>
      </c>
      <c r="K716" s="386">
        <v>7</v>
      </c>
      <c r="L716" s="386"/>
      <c r="M716" s="387" t="s">
        <v>256</v>
      </c>
      <c r="N716" s="388">
        <f>IFERROR(VLOOKUP($B716,[5]OAX!$B$51:$S$1085,13,0),0)</f>
        <v>0</v>
      </c>
      <c r="O716" s="388">
        <f>IFERROR(VLOOKUP($B716,[5]OAX!$B$51:$S$1085,14,0),0)</f>
        <v>0</v>
      </c>
      <c r="P716" s="388">
        <f t="shared" ref="P716:P780" si="500">+O716+N716</f>
        <v>0</v>
      </c>
      <c r="Q716" s="389" t="s">
        <v>59</v>
      </c>
      <c r="R716" s="390">
        <f>IFERROR(VLOOKUP($B716,[5]OAX!$B$51:$S$1085,17,0),0)</f>
        <v>0</v>
      </c>
      <c r="S716" s="390">
        <f>IFERROR(VLOOKUP($B716,[5]OAX!$B$51:$S$1085,18,0),0)</f>
        <v>0</v>
      </c>
      <c r="T716" s="388">
        <v>0</v>
      </c>
      <c r="U716" s="388">
        <v>0</v>
      </c>
      <c r="V716" s="388">
        <v>0</v>
      </c>
      <c r="W716" s="388">
        <v>0</v>
      </c>
      <c r="X716" s="388">
        <v>0</v>
      </c>
      <c r="Y716" s="388">
        <v>0</v>
      </c>
      <c r="Z716" s="388">
        <v>0</v>
      </c>
      <c r="AA716" s="388">
        <v>0</v>
      </c>
      <c r="AB716" s="388">
        <f t="shared" si="497"/>
        <v>0</v>
      </c>
      <c r="AC716" s="388">
        <f t="shared" si="497"/>
        <v>0</v>
      </c>
      <c r="AD716" s="388">
        <f t="shared" si="482"/>
        <v>0</v>
      </c>
      <c r="AE716" s="388">
        <v>0</v>
      </c>
      <c r="AF716" s="388">
        <v>0</v>
      </c>
      <c r="AG716" s="388">
        <f t="shared" si="483"/>
        <v>0</v>
      </c>
      <c r="AH716" s="388">
        <v>0</v>
      </c>
      <c r="AI716" s="388">
        <v>0</v>
      </c>
      <c r="AJ716" s="388">
        <f t="shared" si="484"/>
        <v>0</v>
      </c>
      <c r="AK716" s="388">
        <v>0</v>
      </c>
      <c r="AL716" s="388">
        <v>0</v>
      </c>
      <c r="AM716" s="388">
        <f t="shared" si="485"/>
        <v>0</v>
      </c>
      <c r="AN716" s="388">
        <v>0</v>
      </c>
      <c r="AO716" s="388">
        <v>0</v>
      </c>
      <c r="AP716" s="388">
        <f t="shared" si="486"/>
        <v>0</v>
      </c>
      <c r="AQ716" s="388">
        <f t="shared" si="498"/>
        <v>0</v>
      </c>
      <c r="AR716" s="388">
        <f t="shared" si="498"/>
        <v>0</v>
      </c>
      <c r="AS716" s="388">
        <f t="shared" si="487"/>
        <v>0</v>
      </c>
      <c r="AT716" s="388">
        <f t="shared" si="499"/>
        <v>0</v>
      </c>
      <c r="AU716" s="388">
        <f t="shared" si="499"/>
        <v>0</v>
      </c>
      <c r="AV716" s="388">
        <v>0</v>
      </c>
      <c r="AW716" s="388">
        <v>0</v>
      </c>
      <c r="AX716" s="388">
        <v>0</v>
      </c>
      <c r="AY716" s="388">
        <v>0</v>
      </c>
      <c r="AZ716" s="388">
        <f t="shared" si="491"/>
        <v>0</v>
      </c>
      <c r="BA716" s="388">
        <f t="shared" si="491"/>
        <v>0</v>
      </c>
    </row>
    <row r="717" spans="1:53" ht="24.75" hidden="1">
      <c r="A717" s="255"/>
      <c r="B717" s="73" t="str">
        <f t="shared" si="463"/>
        <v>2610500051005158</v>
      </c>
      <c r="C717" s="424">
        <v>2023</v>
      </c>
      <c r="D717" s="385">
        <v>20</v>
      </c>
      <c r="E717" s="385">
        <v>2</v>
      </c>
      <c r="F717" s="385">
        <v>6</v>
      </c>
      <c r="G717" s="385">
        <v>10</v>
      </c>
      <c r="H717" s="424">
        <v>5000</v>
      </c>
      <c r="I717" s="424">
        <v>5100</v>
      </c>
      <c r="J717" s="424">
        <v>515</v>
      </c>
      <c r="K717" s="386">
        <v>8</v>
      </c>
      <c r="L717" s="386"/>
      <c r="M717" s="387" t="s">
        <v>554</v>
      </c>
      <c r="N717" s="388">
        <f>IFERROR(VLOOKUP($B717,[5]OAX!$B$51:$S$1085,13,0),0)</f>
        <v>0</v>
      </c>
      <c r="O717" s="388">
        <f>IFERROR(VLOOKUP($B717,[5]OAX!$B$51:$S$1085,14,0),0)</f>
        <v>0</v>
      </c>
      <c r="P717" s="388">
        <f t="shared" si="500"/>
        <v>0</v>
      </c>
      <c r="Q717" s="389" t="s">
        <v>59</v>
      </c>
      <c r="R717" s="390">
        <f>IFERROR(VLOOKUP($B717,[5]OAX!$B$51:$S$1085,17,0),0)</f>
        <v>0</v>
      </c>
      <c r="S717" s="390">
        <f>IFERROR(VLOOKUP($B717,[5]OAX!$B$51:$S$1085,18,0),0)</f>
        <v>0</v>
      </c>
      <c r="T717" s="388">
        <v>0</v>
      </c>
      <c r="U717" s="388">
        <v>0</v>
      </c>
      <c r="V717" s="388">
        <v>0</v>
      </c>
      <c r="W717" s="388">
        <v>0</v>
      </c>
      <c r="X717" s="388">
        <v>0</v>
      </c>
      <c r="Y717" s="388">
        <v>0</v>
      </c>
      <c r="Z717" s="388">
        <v>0</v>
      </c>
      <c r="AA717" s="388">
        <v>0</v>
      </c>
      <c r="AB717" s="388">
        <f t="shared" si="497"/>
        <v>0</v>
      </c>
      <c r="AC717" s="388">
        <f t="shared" si="497"/>
        <v>0</v>
      </c>
      <c r="AD717" s="388">
        <f t="shared" si="482"/>
        <v>0</v>
      </c>
      <c r="AE717" s="388">
        <v>0</v>
      </c>
      <c r="AF717" s="388">
        <v>0</v>
      </c>
      <c r="AG717" s="388">
        <f t="shared" si="483"/>
        <v>0</v>
      </c>
      <c r="AH717" s="388">
        <v>0</v>
      </c>
      <c r="AI717" s="388">
        <v>0</v>
      </c>
      <c r="AJ717" s="388">
        <f t="shared" si="484"/>
        <v>0</v>
      </c>
      <c r="AK717" s="388">
        <v>0</v>
      </c>
      <c r="AL717" s="388">
        <v>0</v>
      </c>
      <c r="AM717" s="388">
        <f t="shared" si="485"/>
        <v>0</v>
      </c>
      <c r="AN717" s="388">
        <v>0</v>
      </c>
      <c r="AO717" s="388">
        <v>0</v>
      </c>
      <c r="AP717" s="388">
        <f t="shared" si="486"/>
        <v>0</v>
      </c>
      <c r="AQ717" s="388">
        <f t="shared" si="498"/>
        <v>0</v>
      </c>
      <c r="AR717" s="388">
        <f t="shared" si="498"/>
        <v>0</v>
      </c>
      <c r="AS717" s="388">
        <f t="shared" si="487"/>
        <v>0</v>
      </c>
      <c r="AT717" s="388">
        <f t="shared" si="499"/>
        <v>0</v>
      </c>
      <c r="AU717" s="388">
        <f t="shared" si="499"/>
        <v>0</v>
      </c>
      <c r="AV717" s="388">
        <v>0</v>
      </c>
      <c r="AW717" s="388">
        <v>0</v>
      </c>
      <c r="AX717" s="388">
        <v>0</v>
      </c>
      <c r="AY717" s="388">
        <v>0</v>
      </c>
      <c r="AZ717" s="388">
        <f t="shared" si="491"/>
        <v>0</v>
      </c>
      <c r="BA717" s="388">
        <f t="shared" si="491"/>
        <v>0</v>
      </c>
    </row>
    <row r="718" spans="1:53" ht="24.75" hidden="1">
      <c r="A718" s="255"/>
      <c r="B718" s="73" t="str">
        <f t="shared" si="463"/>
        <v>2610500051005159</v>
      </c>
      <c r="C718" s="424">
        <v>2023</v>
      </c>
      <c r="D718" s="385">
        <v>20</v>
      </c>
      <c r="E718" s="385">
        <v>2</v>
      </c>
      <c r="F718" s="385">
        <v>6</v>
      </c>
      <c r="G718" s="385">
        <v>10</v>
      </c>
      <c r="H718" s="424">
        <v>5000</v>
      </c>
      <c r="I718" s="424">
        <v>5100</v>
      </c>
      <c r="J718" s="424">
        <v>515</v>
      </c>
      <c r="K718" s="386">
        <v>9</v>
      </c>
      <c r="L718" s="386"/>
      <c r="M718" s="387" t="s">
        <v>191</v>
      </c>
      <c r="N718" s="388">
        <f>IFERROR(VLOOKUP($B718,[5]OAX!$B$51:$S$1085,13,0),0)</f>
        <v>0</v>
      </c>
      <c r="O718" s="388">
        <f>IFERROR(VLOOKUP($B718,[5]OAX!$B$51:$S$1085,14,0),0)</f>
        <v>0</v>
      </c>
      <c r="P718" s="388">
        <f t="shared" si="500"/>
        <v>0</v>
      </c>
      <c r="Q718" s="389" t="s">
        <v>59</v>
      </c>
      <c r="R718" s="390">
        <f>IFERROR(VLOOKUP($B718,[5]OAX!$B$51:$S$1085,17,0),0)</f>
        <v>0</v>
      </c>
      <c r="S718" s="390">
        <f>IFERROR(VLOOKUP($B718,[5]OAX!$B$51:$S$1085,18,0),0)</f>
        <v>0</v>
      </c>
      <c r="T718" s="388">
        <v>0</v>
      </c>
      <c r="U718" s="388">
        <v>0</v>
      </c>
      <c r="V718" s="388">
        <v>0</v>
      </c>
      <c r="W718" s="388">
        <v>0</v>
      </c>
      <c r="X718" s="388">
        <v>0</v>
      </c>
      <c r="Y718" s="388">
        <v>0</v>
      </c>
      <c r="Z718" s="388">
        <v>0</v>
      </c>
      <c r="AA718" s="388">
        <v>0</v>
      </c>
      <c r="AB718" s="388">
        <f t="shared" si="497"/>
        <v>0</v>
      </c>
      <c r="AC718" s="388">
        <f t="shared" si="497"/>
        <v>0</v>
      </c>
      <c r="AD718" s="388">
        <f t="shared" si="482"/>
        <v>0</v>
      </c>
      <c r="AE718" s="388">
        <v>0</v>
      </c>
      <c r="AF718" s="388">
        <v>0</v>
      </c>
      <c r="AG718" s="388">
        <f t="shared" si="483"/>
        <v>0</v>
      </c>
      <c r="AH718" s="388">
        <v>0</v>
      </c>
      <c r="AI718" s="388">
        <v>0</v>
      </c>
      <c r="AJ718" s="388">
        <f t="shared" si="484"/>
        <v>0</v>
      </c>
      <c r="AK718" s="388">
        <v>0</v>
      </c>
      <c r="AL718" s="388">
        <v>0</v>
      </c>
      <c r="AM718" s="388">
        <f t="shared" si="485"/>
        <v>0</v>
      </c>
      <c r="AN718" s="388">
        <v>0</v>
      </c>
      <c r="AO718" s="388">
        <v>0</v>
      </c>
      <c r="AP718" s="388">
        <f t="shared" si="486"/>
        <v>0</v>
      </c>
      <c r="AQ718" s="388">
        <f t="shared" si="498"/>
        <v>0</v>
      </c>
      <c r="AR718" s="388">
        <f t="shared" si="498"/>
        <v>0</v>
      </c>
      <c r="AS718" s="388">
        <f t="shared" si="487"/>
        <v>0</v>
      </c>
      <c r="AT718" s="388">
        <f t="shared" si="499"/>
        <v>0</v>
      </c>
      <c r="AU718" s="388">
        <f t="shared" si="499"/>
        <v>0</v>
      </c>
      <c r="AV718" s="388">
        <v>0</v>
      </c>
      <c r="AW718" s="388">
        <v>0</v>
      </c>
      <c r="AX718" s="388">
        <v>0</v>
      </c>
      <c r="AY718" s="388">
        <v>0</v>
      </c>
      <c r="AZ718" s="388">
        <f t="shared" si="491"/>
        <v>0</v>
      </c>
      <c r="BA718" s="388">
        <f t="shared" si="491"/>
        <v>0</v>
      </c>
    </row>
    <row r="719" spans="1:53" ht="24.75">
      <c r="A719" s="255"/>
      <c r="B719" s="73" t="str">
        <f t="shared" si="463"/>
        <v>261050005100519</v>
      </c>
      <c r="C719" s="379">
        <v>2023</v>
      </c>
      <c r="D719" s="379">
        <v>20</v>
      </c>
      <c r="E719" s="379">
        <v>2</v>
      </c>
      <c r="F719" s="379">
        <v>6</v>
      </c>
      <c r="G719" s="379">
        <v>10</v>
      </c>
      <c r="H719" s="379">
        <v>5000</v>
      </c>
      <c r="I719" s="379">
        <v>5100</v>
      </c>
      <c r="J719" s="379">
        <v>519</v>
      </c>
      <c r="K719" s="380"/>
      <c r="L719" s="380"/>
      <c r="M719" s="461" t="s">
        <v>192</v>
      </c>
      <c r="N719" s="462">
        <f>SUM(N720:N721)</f>
        <v>25000</v>
      </c>
      <c r="O719" s="462">
        <f>SUM(O720:O721)</f>
        <v>0</v>
      </c>
      <c r="P719" s="462">
        <f t="shared" si="500"/>
        <v>25000</v>
      </c>
      <c r="Q719" s="470"/>
      <c r="R719" s="380"/>
      <c r="S719" s="380"/>
      <c r="T719" s="462">
        <f>SUM(T720:T721)</f>
        <v>0</v>
      </c>
      <c r="U719" s="462">
        <f t="shared" ref="U719:AC719" si="501">SUM(U720:U721)</f>
        <v>0</v>
      </c>
      <c r="V719" s="462">
        <f t="shared" si="501"/>
        <v>0</v>
      </c>
      <c r="W719" s="462">
        <f t="shared" si="501"/>
        <v>0</v>
      </c>
      <c r="X719" s="462">
        <f t="shared" si="501"/>
        <v>0</v>
      </c>
      <c r="Y719" s="462">
        <f t="shared" si="501"/>
        <v>0</v>
      </c>
      <c r="Z719" s="462">
        <f t="shared" si="501"/>
        <v>0</v>
      </c>
      <c r="AA719" s="462">
        <f t="shared" si="501"/>
        <v>0</v>
      </c>
      <c r="AB719" s="462">
        <f t="shared" si="501"/>
        <v>25000</v>
      </c>
      <c r="AC719" s="462">
        <f t="shared" si="501"/>
        <v>0</v>
      </c>
      <c r="AD719" s="462">
        <f t="shared" si="482"/>
        <v>25000</v>
      </c>
      <c r="AE719" s="462">
        <f>SUM(AE720:AE721)</f>
        <v>24999.16</v>
      </c>
      <c r="AF719" s="462">
        <f>SUM(AF720:AF721)</f>
        <v>0</v>
      </c>
      <c r="AG719" s="462">
        <f t="shared" si="483"/>
        <v>24999.16</v>
      </c>
      <c r="AH719" s="462">
        <f>SUM(AH720:AH721)</f>
        <v>0</v>
      </c>
      <c r="AI719" s="462">
        <f>SUM(AI720:AI721)</f>
        <v>0</v>
      </c>
      <c r="AJ719" s="462">
        <f t="shared" si="484"/>
        <v>0</v>
      </c>
      <c r="AK719" s="462">
        <f>SUM(AK720:AK721)</f>
        <v>0</v>
      </c>
      <c r="AL719" s="462">
        <f>SUM(AL720:AL721)</f>
        <v>0</v>
      </c>
      <c r="AM719" s="462">
        <f t="shared" si="485"/>
        <v>0</v>
      </c>
      <c r="AN719" s="462">
        <f>SUM(AN720:AN721)</f>
        <v>0</v>
      </c>
      <c r="AO719" s="462">
        <f>SUM(AO720:AO721)</f>
        <v>0</v>
      </c>
      <c r="AP719" s="462">
        <f t="shared" si="486"/>
        <v>0</v>
      </c>
      <c r="AQ719" s="462">
        <f>SUM(AQ720:AQ721)</f>
        <v>0.84000000000014552</v>
      </c>
      <c r="AR719" s="462">
        <f>SUM(AR720:AR721)</f>
        <v>0</v>
      </c>
      <c r="AS719" s="462">
        <f t="shared" si="487"/>
        <v>0.84000000000014552</v>
      </c>
      <c r="AT719" s="462"/>
      <c r="AU719" s="462"/>
      <c r="AV719" s="462"/>
      <c r="AW719" s="462"/>
      <c r="AX719" s="462"/>
      <c r="AY719" s="462"/>
      <c r="AZ719" s="462"/>
      <c r="BA719" s="462"/>
    </row>
    <row r="720" spans="1:53" ht="24.75">
      <c r="A720" s="255"/>
      <c r="B720" s="73" t="str">
        <f t="shared" si="463"/>
        <v>2610500051005191</v>
      </c>
      <c r="C720" s="424">
        <v>2023</v>
      </c>
      <c r="D720" s="385">
        <v>20</v>
      </c>
      <c r="E720" s="385">
        <v>2</v>
      </c>
      <c r="F720" s="385">
        <v>6</v>
      </c>
      <c r="G720" s="385">
        <v>10</v>
      </c>
      <c r="H720" s="424">
        <v>5000</v>
      </c>
      <c r="I720" s="424">
        <v>5100</v>
      </c>
      <c r="J720" s="424">
        <v>519</v>
      </c>
      <c r="K720" s="386">
        <v>1</v>
      </c>
      <c r="L720" s="386"/>
      <c r="M720" s="387" t="s">
        <v>260</v>
      </c>
      <c r="N720" s="388">
        <f>IFERROR(VLOOKUP($B720,[5]OAX!$B$51:$S$1085,13,0),0)</f>
        <v>25000</v>
      </c>
      <c r="O720" s="388">
        <f>IFERROR(VLOOKUP($B720,[5]OAX!$B$51:$S$1085,14,0),0)</f>
        <v>0</v>
      </c>
      <c r="P720" s="388">
        <f t="shared" si="500"/>
        <v>25000</v>
      </c>
      <c r="Q720" s="409" t="s">
        <v>59</v>
      </c>
      <c r="R720" s="390">
        <f>IFERROR(VLOOKUP($B720,[5]OAX!$B$51:$S$1085,17,0),0)</f>
        <v>1</v>
      </c>
      <c r="S720" s="390">
        <f>IFERROR(VLOOKUP($B720,[5]OAX!$B$51:$S$1085,18,0),0)</f>
        <v>0</v>
      </c>
      <c r="T720" s="388">
        <v>0</v>
      </c>
      <c r="U720" s="388">
        <v>0</v>
      </c>
      <c r="V720" s="388">
        <v>0</v>
      </c>
      <c r="W720" s="388">
        <v>0</v>
      </c>
      <c r="X720" s="388">
        <v>0</v>
      </c>
      <c r="Y720" s="388">
        <v>0</v>
      </c>
      <c r="Z720" s="388">
        <v>0</v>
      </c>
      <c r="AA720" s="388">
        <v>0</v>
      </c>
      <c r="AB720" s="388">
        <f>N720+T720-X720</f>
        <v>25000</v>
      </c>
      <c r="AC720" s="388">
        <f>O720+U720-Y720</f>
        <v>0</v>
      </c>
      <c r="AD720" s="388">
        <f t="shared" si="482"/>
        <v>25000</v>
      </c>
      <c r="AE720" s="388">
        <v>24999.16</v>
      </c>
      <c r="AF720" s="388">
        <v>0</v>
      </c>
      <c r="AG720" s="388">
        <f t="shared" si="483"/>
        <v>24999.16</v>
      </c>
      <c r="AH720" s="388">
        <v>0</v>
      </c>
      <c r="AI720" s="388">
        <v>0</v>
      </c>
      <c r="AJ720" s="388">
        <f t="shared" si="484"/>
        <v>0</v>
      </c>
      <c r="AK720" s="388">
        <v>0</v>
      </c>
      <c r="AL720" s="388">
        <v>0</v>
      </c>
      <c r="AM720" s="388">
        <f t="shared" si="485"/>
        <v>0</v>
      </c>
      <c r="AN720" s="388">
        <v>0</v>
      </c>
      <c r="AO720" s="388">
        <v>0</v>
      </c>
      <c r="AP720" s="388">
        <f t="shared" si="486"/>
        <v>0</v>
      </c>
      <c r="AQ720" s="388">
        <f>AB720-AE720--AH720-AK720-AN720</f>
        <v>0.84000000000014552</v>
      </c>
      <c r="AR720" s="388">
        <f>AC720-AF720--AI720-AL720-AO720</f>
        <v>0</v>
      </c>
      <c r="AS720" s="388">
        <f t="shared" si="487"/>
        <v>0.84000000000014552</v>
      </c>
      <c r="AT720" s="388">
        <f>R720+V720-Z720</f>
        <v>1</v>
      </c>
      <c r="AU720" s="388">
        <f>S720+W720-AA720</f>
        <v>0</v>
      </c>
      <c r="AV720" s="388">
        <v>1</v>
      </c>
      <c r="AW720" s="388">
        <v>0</v>
      </c>
      <c r="AX720" s="388">
        <v>0</v>
      </c>
      <c r="AY720" s="388">
        <v>0</v>
      </c>
      <c r="AZ720" s="388">
        <f t="shared" si="491"/>
        <v>0</v>
      </c>
      <c r="BA720" s="388">
        <f t="shared" si="491"/>
        <v>0</v>
      </c>
    </row>
    <row r="721" spans="1:53" ht="24.75" hidden="1">
      <c r="A721" s="255"/>
      <c r="B721" s="73" t="str">
        <f t="shared" si="463"/>
        <v>2610500051005192</v>
      </c>
      <c r="C721" s="424">
        <v>2023</v>
      </c>
      <c r="D721" s="385">
        <v>20</v>
      </c>
      <c r="E721" s="385">
        <v>2</v>
      </c>
      <c r="F721" s="385">
        <v>6</v>
      </c>
      <c r="G721" s="385">
        <v>10</v>
      </c>
      <c r="H721" s="424">
        <v>5000</v>
      </c>
      <c r="I721" s="424">
        <v>5100</v>
      </c>
      <c r="J721" s="424">
        <v>519</v>
      </c>
      <c r="K721" s="386">
        <v>2</v>
      </c>
      <c r="L721" s="386"/>
      <c r="M721" s="387" t="s">
        <v>555</v>
      </c>
      <c r="N721" s="388">
        <f>IFERROR(VLOOKUP($B721,[5]OAX!$B$51:$S$1085,13,0),0)</f>
        <v>0</v>
      </c>
      <c r="O721" s="388">
        <f>IFERROR(VLOOKUP($B721,[5]OAX!$B$51:$S$1085,14,0),0)</f>
        <v>0</v>
      </c>
      <c r="P721" s="388">
        <f t="shared" si="500"/>
        <v>0</v>
      </c>
      <c r="Q721" s="409" t="s">
        <v>59</v>
      </c>
      <c r="R721" s="390">
        <f>IFERROR(VLOOKUP($B721,[5]OAX!$B$51:$S$1085,17,0),0)</f>
        <v>0</v>
      </c>
      <c r="S721" s="390">
        <f>IFERROR(VLOOKUP($B721,[5]OAX!$B$51:$S$1085,18,0),0)</f>
        <v>0</v>
      </c>
      <c r="T721" s="388">
        <v>0</v>
      </c>
      <c r="U721" s="388">
        <v>0</v>
      </c>
      <c r="V721" s="388">
        <v>0</v>
      </c>
      <c r="W721" s="388">
        <v>0</v>
      </c>
      <c r="X721" s="388">
        <v>0</v>
      </c>
      <c r="Y721" s="388">
        <v>0</v>
      </c>
      <c r="Z721" s="388">
        <v>0</v>
      </c>
      <c r="AA721" s="388">
        <v>0</v>
      </c>
      <c r="AB721" s="388">
        <f>N721+T721-X721</f>
        <v>0</v>
      </c>
      <c r="AC721" s="388">
        <f>O721+U721-Y721</f>
        <v>0</v>
      </c>
      <c r="AD721" s="388">
        <f t="shared" si="482"/>
        <v>0</v>
      </c>
      <c r="AE721" s="388">
        <v>0</v>
      </c>
      <c r="AF721" s="388">
        <v>0</v>
      </c>
      <c r="AG721" s="388">
        <f t="shared" si="483"/>
        <v>0</v>
      </c>
      <c r="AH721" s="388">
        <v>0</v>
      </c>
      <c r="AI721" s="388">
        <v>0</v>
      </c>
      <c r="AJ721" s="388">
        <f t="shared" si="484"/>
        <v>0</v>
      </c>
      <c r="AK721" s="388">
        <v>0</v>
      </c>
      <c r="AL721" s="388">
        <v>0</v>
      </c>
      <c r="AM721" s="388">
        <f t="shared" si="485"/>
        <v>0</v>
      </c>
      <c r="AN721" s="388">
        <v>0</v>
      </c>
      <c r="AO721" s="388">
        <v>0</v>
      </c>
      <c r="AP721" s="388">
        <f t="shared" si="486"/>
        <v>0</v>
      </c>
      <c r="AQ721" s="388">
        <f>AB721-AE721--AH721-AK721-AN721</f>
        <v>0</v>
      </c>
      <c r="AR721" s="388">
        <f>AC721-AF721--AI721-AL721-AO721</f>
        <v>0</v>
      </c>
      <c r="AS721" s="388">
        <f t="shared" si="487"/>
        <v>0</v>
      </c>
      <c r="AT721" s="388">
        <f>R721+V721-Z721</f>
        <v>0</v>
      </c>
      <c r="AU721" s="388">
        <f>S721+W721-AA721</f>
        <v>0</v>
      </c>
      <c r="AV721" s="388">
        <v>0</v>
      </c>
      <c r="AW721" s="388">
        <v>0</v>
      </c>
      <c r="AX721" s="388">
        <v>0</v>
      </c>
      <c r="AY721" s="388">
        <v>0</v>
      </c>
      <c r="AZ721" s="388">
        <f t="shared" si="491"/>
        <v>0</v>
      </c>
      <c r="BA721" s="388">
        <f t="shared" si="491"/>
        <v>0</v>
      </c>
    </row>
    <row r="722" spans="1:53" ht="24.75" hidden="1">
      <c r="A722" s="255"/>
      <c r="B722" s="73" t="str">
        <f t="shared" si="463"/>
        <v>261050005200</v>
      </c>
      <c r="C722" s="373">
        <v>2023</v>
      </c>
      <c r="D722" s="373">
        <v>20</v>
      </c>
      <c r="E722" s="373">
        <v>2</v>
      </c>
      <c r="F722" s="373">
        <v>6</v>
      </c>
      <c r="G722" s="373">
        <v>10</v>
      </c>
      <c r="H722" s="373">
        <v>5000</v>
      </c>
      <c r="I722" s="373">
        <v>5200</v>
      </c>
      <c r="J722" s="373"/>
      <c r="K722" s="374" t="s">
        <v>45</v>
      </c>
      <c r="L722" s="374"/>
      <c r="M722" s="418" t="s">
        <v>133</v>
      </c>
      <c r="N722" s="419">
        <f>+N723+N725+N731</f>
        <v>0</v>
      </c>
      <c r="O722" s="419">
        <f>+O723+O725+O731</f>
        <v>0</v>
      </c>
      <c r="P722" s="419">
        <f t="shared" si="500"/>
        <v>0</v>
      </c>
      <c r="Q722" s="469"/>
      <c r="R722" s="468"/>
      <c r="S722" s="468"/>
      <c r="T722" s="419">
        <f t="shared" ref="T722:AC722" si="502">+T723+T725+T731</f>
        <v>0</v>
      </c>
      <c r="U722" s="419">
        <f t="shared" si="502"/>
        <v>0</v>
      </c>
      <c r="V722" s="419">
        <f t="shared" si="502"/>
        <v>0</v>
      </c>
      <c r="W722" s="419">
        <f t="shared" si="502"/>
        <v>0</v>
      </c>
      <c r="X722" s="419">
        <f t="shared" si="502"/>
        <v>0</v>
      </c>
      <c r="Y722" s="419">
        <f t="shared" si="502"/>
        <v>0</v>
      </c>
      <c r="Z722" s="419">
        <f t="shared" si="502"/>
        <v>0</v>
      </c>
      <c r="AA722" s="419">
        <f t="shared" si="502"/>
        <v>0</v>
      </c>
      <c r="AB722" s="419">
        <f t="shared" si="502"/>
        <v>0</v>
      </c>
      <c r="AC722" s="419">
        <f t="shared" si="502"/>
        <v>0</v>
      </c>
      <c r="AD722" s="419">
        <f t="shared" si="482"/>
        <v>0</v>
      </c>
      <c r="AE722" s="419">
        <f>+AE723+AE725+AE731</f>
        <v>0</v>
      </c>
      <c r="AF722" s="419">
        <f>+AF723+AF725+AF731</f>
        <v>0</v>
      </c>
      <c r="AG722" s="419">
        <f t="shared" si="483"/>
        <v>0</v>
      </c>
      <c r="AH722" s="419">
        <f>+AH723+AH725+AH731</f>
        <v>0</v>
      </c>
      <c r="AI722" s="419">
        <f>+AI723+AI725+AI731</f>
        <v>0</v>
      </c>
      <c r="AJ722" s="419">
        <f t="shared" si="484"/>
        <v>0</v>
      </c>
      <c r="AK722" s="419">
        <f>+AK723+AK725+AK731</f>
        <v>0</v>
      </c>
      <c r="AL722" s="419">
        <f>+AL723+AL725+AL731</f>
        <v>0</v>
      </c>
      <c r="AM722" s="419">
        <f t="shared" si="485"/>
        <v>0</v>
      </c>
      <c r="AN722" s="419">
        <f>+AN723+AN725+AN731</f>
        <v>0</v>
      </c>
      <c r="AO722" s="419">
        <f>+AO723+AO725+AO731</f>
        <v>0</v>
      </c>
      <c r="AP722" s="419">
        <f t="shared" si="486"/>
        <v>0</v>
      </c>
      <c r="AQ722" s="419">
        <f>+AQ723+AQ725+AQ731</f>
        <v>0</v>
      </c>
      <c r="AR722" s="419">
        <f>+AR723+AR725+AR731</f>
        <v>0</v>
      </c>
      <c r="AS722" s="419">
        <f t="shared" si="487"/>
        <v>0</v>
      </c>
      <c r="AT722" s="419"/>
      <c r="AU722" s="419"/>
      <c r="AV722" s="419"/>
      <c r="AW722" s="419"/>
      <c r="AX722" s="419"/>
      <c r="AY722" s="419"/>
      <c r="AZ722" s="419"/>
      <c r="BA722" s="419"/>
    </row>
    <row r="723" spans="1:53" ht="24.75" hidden="1">
      <c r="A723" s="255"/>
      <c r="B723" s="73" t="str">
        <f t="shared" si="463"/>
        <v>261050005200521</v>
      </c>
      <c r="C723" s="379">
        <v>2023</v>
      </c>
      <c r="D723" s="379">
        <v>20</v>
      </c>
      <c r="E723" s="379">
        <v>2</v>
      </c>
      <c r="F723" s="379">
        <v>6</v>
      </c>
      <c r="G723" s="379">
        <v>10</v>
      </c>
      <c r="H723" s="379">
        <v>5000</v>
      </c>
      <c r="I723" s="379">
        <v>5200</v>
      </c>
      <c r="J723" s="379">
        <v>521</v>
      </c>
      <c r="K723" s="380"/>
      <c r="L723" s="380"/>
      <c r="M723" s="461" t="s">
        <v>195</v>
      </c>
      <c r="N723" s="462">
        <f>+N724</f>
        <v>0</v>
      </c>
      <c r="O723" s="462">
        <f>+O724</f>
        <v>0</v>
      </c>
      <c r="P723" s="462">
        <f t="shared" si="500"/>
        <v>0</v>
      </c>
      <c r="Q723" s="470"/>
      <c r="R723" s="380"/>
      <c r="S723" s="380"/>
      <c r="T723" s="462">
        <f>+T724</f>
        <v>0</v>
      </c>
      <c r="U723" s="462">
        <f t="shared" ref="U723:AC723" si="503">+U724</f>
        <v>0</v>
      </c>
      <c r="V723" s="462">
        <f t="shared" si="503"/>
        <v>0</v>
      </c>
      <c r="W723" s="462">
        <f t="shared" si="503"/>
        <v>0</v>
      </c>
      <c r="X723" s="462">
        <f t="shared" si="503"/>
        <v>0</v>
      </c>
      <c r="Y723" s="462">
        <f t="shared" si="503"/>
        <v>0</v>
      </c>
      <c r="Z723" s="462">
        <f t="shared" si="503"/>
        <v>0</v>
      </c>
      <c r="AA723" s="462">
        <f t="shared" si="503"/>
        <v>0</v>
      </c>
      <c r="AB723" s="462">
        <f t="shared" si="503"/>
        <v>0</v>
      </c>
      <c r="AC723" s="462">
        <f t="shared" si="503"/>
        <v>0</v>
      </c>
      <c r="AD723" s="462">
        <f t="shared" si="482"/>
        <v>0</v>
      </c>
      <c r="AE723" s="462">
        <f>+AE724</f>
        <v>0</v>
      </c>
      <c r="AF723" s="462">
        <f>+AF724</f>
        <v>0</v>
      </c>
      <c r="AG723" s="462">
        <f t="shared" si="483"/>
        <v>0</v>
      </c>
      <c r="AH723" s="462">
        <f>+AH724</f>
        <v>0</v>
      </c>
      <c r="AI723" s="462">
        <f>+AI724</f>
        <v>0</v>
      </c>
      <c r="AJ723" s="462">
        <f t="shared" si="484"/>
        <v>0</v>
      </c>
      <c r="AK723" s="462">
        <f>+AK724</f>
        <v>0</v>
      </c>
      <c r="AL723" s="462">
        <f>+AL724</f>
        <v>0</v>
      </c>
      <c r="AM723" s="462">
        <f t="shared" si="485"/>
        <v>0</v>
      </c>
      <c r="AN723" s="462">
        <f>+AN724</f>
        <v>0</v>
      </c>
      <c r="AO723" s="462">
        <f>+AO724</f>
        <v>0</v>
      </c>
      <c r="AP723" s="462">
        <f t="shared" si="486"/>
        <v>0</v>
      </c>
      <c r="AQ723" s="462">
        <f>+AQ724</f>
        <v>0</v>
      </c>
      <c r="AR723" s="462">
        <f>+AR724</f>
        <v>0</v>
      </c>
      <c r="AS723" s="462">
        <f t="shared" si="487"/>
        <v>0</v>
      </c>
      <c r="AT723" s="462"/>
      <c r="AU723" s="462"/>
      <c r="AV723" s="462"/>
      <c r="AW723" s="462"/>
      <c r="AX723" s="462"/>
      <c r="AY723" s="462"/>
      <c r="AZ723" s="462"/>
      <c r="BA723" s="462"/>
    </row>
    <row r="724" spans="1:53" ht="24.75" hidden="1">
      <c r="A724" s="255"/>
      <c r="B724" s="73" t="str">
        <f t="shared" si="463"/>
        <v>2610500052005211</v>
      </c>
      <c r="C724" s="424">
        <v>2023</v>
      </c>
      <c r="D724" s="385">
        <v>20</v>
      </c>
      <c r="E724" s="385">
        <v>2</v>
      </c>
      <c r="F724" s="385">
        <v>6</v>
      </c>
      <c r="G724" s="385">
        <v>10</v>
      </c>
      <c r="H724" s="424">
        <v>5000</v>
      </c>
      <c r="I724" s="424">
        <v>5200</v>
      </c>
      <c r="J724" s="424">
        <v>521</v>
      </c>
      <c r="K724" s="386">
        <v>1</v>
      </c>
      <c r="L724" s="386"/>
      <c r="M724" s="387" t="s">
        <v>556</v>
      </c>
      <c r="N724" s="388">
        <f>IFERROR(VLOOKUP($B724,[5]OAX!$B$51:$S$1085,13,0),0)</f>
        <v>0</v>
      </c>
      <c r="O724" s="388">
        <f>IFERROR(VLOOKUP($B724,[5]OAX!$B$51:$S$1085,14,0),0)</f>
        <v>0</v>
      </c>
      <c r="P724" s="388">
        <f t="shared" si="500"/>
        <v>0</v>
      </c>
      <c r="Q724" s="409" t="s">
        <v>59</v>
      </c>
      <c r="R724" s="390">
        <f>IFERROR(VLOOKUP($B724,[5]OAX!$B$51:$S$1085,17,0),0)</f>
        <v>0</v>
      </c>
      <c r="S724" s="390">
        <f>IFERROR(VLOOKUP($B724,[5]OAX!$B$51:$S$1085,18,0),0)</f>
        <v>0</v>
      </c>
      <c r="T724" s="388">
        <v>0</v>
      </c>
      <c r="U724" s="388">
        <v>0</v>
      </c>
      <c r="V724" s="388">
        <v>0</v>
      </c>
      <c r="W724" s="388">
        <v>0</v>
      </c>
      <c r="X724" s="388">
        <v>0</v>
      </c>
      <c r="Y724" s="388">
        <v>0</v>
      </c>
      <c r="Z724" s="388">
        <v>0</v>
      </c>
      <c r="AA724" s="388">
        <v>0</v>
      </c>
      <c r="AB724" s="388">
        <f>N724+T724-X724</f>
        <v>0</v>
      </c>
      <c r="AC724" s="388">
        <f>O724+U724-Y724</f>
        <v>0</v>
      </c>
      <c r="AD724" s="388">
        <f t="shared" si="482"/>
        <v>0</v>
      </c>
      <c r="AE724" s="388">
        <v>0</v>
      </c>
      <c r="AF724" s="388">
        <v>0</v>
      </c>
      <c r="AG724" s="388">
        <f t="shared" si="483"/>
        <v>0</v>
      </c>
      <c r="AH724" s="388">
        <v>0</v>
      </c>
      <c r="AI724" s="388">
        <v>0</v>
      </c>
      <c r="AJ724" s="388">
        <f t="shared" si="484"/>
        <v>0</v>
      </c>
      <c r="AK724" s="388">
        <v>0</v>
      </c>
      <c r="AL724" s="388">
        <v>0</v>
      </c>
      <c r="AM724" s="388">
        <f t="shared" si="485"/>
        <v>0</v>
      </c>
      <c r="AN724" s="388">
        <v>0</v>
      </c>
      <c r="AO724" s="388">
        <v>0</v>
      </c>
      <c r="AP724" s="388">
        <f t="shared" si="486"/>
        <v>0</v>
      </c>
      <c r="AQ724" s="388">
        <f>AB724-AE724--AH724-AK724-AN724</f>
        <v>0</v>
      </c>
      <c r="AR724" s="388">
        <f>AC724-AF724--AI724-AL724-AO724</f>
        <v>0</v>
      </c>
      <c r="AS724" s="388">
        <f t="shared" si="487"/>
        <v>0</v>
      </c>
      <c r="AT724" s="388">
        <f>R724+V724-Z724</f>
        <v>0</v>
      </c>
      <c r="AU724" s="388">
        <f>S724+W724-AA724</f>
        <v>0</v>
      </c>
      <c r="AV724" s="388">
        <v>0</v>
      </c>
      <c r="AW724" s="388">
        <v>0</v>
      </c>
      <c r="AX724" s="388">
        <v>0</v>
      </c>
      <c r="AY724" s="388">
        <v>0</v>
      </c>
      <c r="AZ724" s="388">
        <f t="shared" si="491"/>
        <v>0</v>
      </c>
      <c r="BA724" s="388">
        <f t="shared" si="491"/>
        <v>0</v>
      </c>
    </row>
    <row r="725" spans="1:53" ht="24.75" hidden="1">
      <c r="A725" s="255"/>
      <c r="B725" s="73" t="str">
        <f t="shared" si="463"/>
        <v>261050005200523</v>
      </c>
      <c r="C725" s="379">
        <v>2023</v>
      </c>
      <c r="D725" s="379">
        <v>20</v>
      </c>
      <c r="E725" s="379">
        <v>2</v>
      </c>
      <c r="F725" s="379">
        <v>6</v>
      </c>
      <c r="G725" s="379">
        <v>10</v>
      </c>
      <c r="H725" s="379">
        <v>5000</v>
      </c>
      <c r="I725" s="379">
        <v>5200</v>
      </c>
      <c r="J725" s="379">
        <v>523</v>
      </c>
      <c r="K725" s="380"/>
      <c r="L725" s="380"/>
      <c r="M725" s="461" t="s">
        <v>134</v>
      </c>
      <c r="N725" s="462">
        <f>SUM(N726:N730)</f>
        <v>0</v>
      </c>
      <c r="O725" s="462">
        <f>SUM(O726:O730)</f>
        <v>0</v>
      </c>
      <c r="P725" s="462">
        <f t="shared" si="500"/>
        <v>0</v>
      </c>
      <c r="Q725" s="470"/>
      <c r="R725" s="380"/>
      <c r="S725" s="380"/>
      <c r="T725" s="462">
        <f>SUM(T726:T730)</f>
        <v>0</v>
      </c>
      <c r="U725" s="462">
        <f t="shared" ref="U725:AC725" si="504">SUM(U726:U730)</f>
        <v>0</v>
      </c>
      <c r="V725" s="462">
        <f t="shared" si="504"/>
        <v>0</v>
      </c>
      <c r="W725" s="462">
        <f t="shared" si="504"/>
        <v>0</v>
      </c>
      <c r="X725" s="462">
        <f t="shared" si="504"/>
        <v>0</v>
      </c>
      <c r="Y725" s="462">
        <f t="shared" si="504"/>
        <v>0</v>
      </c>
      <c r="Z725" s="462">
        <f t="shared" si="504"/>
        <v>0</v>
      </c>
      <c r="AA725" s="462">
        <f t="shared" si="504"/>
        <v>0</v>
      </c>
      <c r="AB725" s="462">
        <f t="shared" si="504"/>
        <v>0</v>
      </c>
      <c r="AC725" s="462">
        <f t="shared" si="504"/>
        <v>0</v>
      </c>
      <c r="AD725" s="462">
        <f t="shared" si="482"/>
        <v>0</v>
      </c>
      <c r="AE725" s="462">
        <f>SUM(AE726:AE730)</f>
        <v>0</v>
      </c>
      <c r="AF725" s="462">
        <f>SUM(AF726:AF730)</f>
        <v>0</v>
      </c>
      <c r="AG725" s="462">
        <f t="shared" si="483"/>
        <v>0</v>
      </c>
      <c r="AH725" s="462">
        <f>SUM(AH726:AH730)</f>
        <v>0</v>
      </c>
      <c r="AI725" s="462">
        <f>SUM(AI726:AI730)</f>
        <v>0</v>
      </c>
      <c r="AJ725" s="462">
        <f t="shared" si="484"/>
        <v>0</v>
      </c>
      <c r="AK725" s="462">
        <f>SUM(AK726:AK730)</f>
        <v>0</v>
      </c>
      <c r="AL725" s="462">
        <f>SUM(AL726:AL730)</f>
        <v>0</v>
      </c>
      <c r="AM725" s="462">
        <f t="shared" si="485"/>
        <v>0</v>
      </c>
      <c r="AN725" s="462">
        <f>SUM(AN726:AN730)</f>
        <v>0</v>
      </c>
      <c r="AO725" s="462">
        <f>SUM(AO726:AO730)</f>
        <v>0</v>
      </c>
      <c r="AP725" s="462">
        <f t="shared" si="486"/>
        <v>0</v>
      </c>
      <c r="AQ725" s="462">
        <f>SUM(AQ726:AQ730)</f>
        <v>0</v>
      </c>
      <c r="AR725" s="462">
        <f>SUM(AR726:AR730)</f>
        <v>0</v>
      </c>
      <c r="AS725" s="462">
        <f t="shared" si="487"/>
        <v>0</v>
      </c>
      <c r="AT725" s="462"/>
      <c r="AU725" s="462"/>
      <c r="AV725" s="462"/>
      <c r="AW725" s="462"/>
      <c r="AX725" s="462"/>
      <c r="AY725" s="462"/>
      <c r="AZ725" s="462"/>
      <c r="BA725" s="462"/>
    </row>
    <row r="726" spans="1:53" ht="24.75" hidden="1">
      <c r="A726" s="255"/>
      <c r="B726" s="73" t="str">
        <f t="shared" si="463"/>
        <v>2610500052005231</v>
      </c>
      <c r="C726" s="424">
        <v>2023</v>
      </c>
      <c r="D726" s="385">
        <v>20</v>
      </c>
      <c r="E726" s="385">
        <v>2</v>
      </c>
      <c r="F726" s="385">
        <v>6</v>
      </c>
      <c r="G726" s="385">
        <v>10</v>
      </c>
      <c r="H726" s="424">
        <v>5000</v>
      </c>
      <c r="I726" s="424">
        <v>5200</v>
      </c>
      <c r="J726" s="424">
        <v>523</v>
      </c>
      <c r="K726" s="386">
        <v>1</v>
      </c>
      <c r="L726" s="386"/>
      <c r="M726" s="387" t="s">
        <v>557</v>
      </c>
      <c r="N726" s="388">
        <f>IFERROR(VLOOKUP($B726,[5]OAX!$B$51:$S$1085,13,0),0)</f>
        <v>0</v>
      </c>
      <c r="O726" s="388">
        <f>IFERROR(VLOOKUP($B726,[5]OAX!$B$51:$S$1085,14,0),0)</f>
        <v>0</v>
      </c>
      <c r="P726" s="388">
        <f t="shared" si="500"/>
        <v>0</v>
      </c>
      <c r="Q726" s="409" t="s">
        <v>59</v>
      </c>
      <c r="R726" s="390">
        <f>IFERROR(VLOOKUP($B726,[5]OAX!$B$51:$S$1085,17,0),0)</f>
        <v>0</v>
      </c>
      <c r="S726" s="390">
        <f>IFERROR(VLOOKUP($B726,[5]OAX!$B$51:$S$1085,18,0),0)</f>
        <v>0</v>
      </c>
      <c r="T726" s="388">
        <v>0</v>
      </c>
      <c r="U726" s="388">
        <v>0</v>
      </c>
      <c r="V726" s="388">
        <v>0</v>
      </c>
      <c r="W726" s="388">
        <v>0</v>
      </c>
      <c r="X726" s="388">
        <v>0</v>
      </c>
      <c r="Y726" s="388">
        <v>0</v>
      </c>
      <c r="Z726" s="388">
        <v>0</v>
      </c>
      <c r="AA726" s="388">
        <v>0</v>
      </c>
      <c r="AB726" s="388">
        <f t="shared" ref="AB726:AC730" si="505">N726+T726-X726</f>
        <v>0</v>
      </c>
      <c r="AC726" s="388">
        <f t="shared" si="505"/>
        <v>0</v>
      </c>
      <c r="AD726" s="388">
        <f t="shared" si="482"/>
        <v>0</v>
      </c>
      <c r="AE726" s="388">
        <v>0</v>
      </c>
      <c r="AF726" s="388">
        <v>0</v>
      </c>
      <c r="AG726" s="388">
        <f t="shared" si="483"/>
        <v>0</v>
      </c>
      <c r="AH726" s="388">
        <v>0</v>
      </c>
      <c r="AI726" s="388">
        <v>0</v>
      </c>
      <c r="AJ726" s="388">
        <f t="shared" si="484"/>
        <v>0</v>
      </c>
      <c r="AK726" s="388">
        <v>0</v>
      </c>
      <c r="AL726" s="388">
        <v>0</v>
      </c>
      <c r="AM726" s="388">
        <f t="shared" si="485"/>
        <v>0</v>
      </c>
      <c r="AN726" s="388">
        <v>0</v>
      </c>
      <c r="AO726" s="388">
        <v>0</v>
      </c>
      <c r="AP726" s="388">
        <f t="shared" si="486"/>
        <v>0</v>
      </c>
      <c r="AQ726" s="388">
        <f t="shared" ref="AQ726:AR730" si="506">AB726-AE726--AH726-AK726-AN726</f>
        <v>0</v>
      </c>
      <c r="AR726" s="388">
        <f t="shared" si="506"/>
        <v>0</v>
      </c>
      <c r="AS726" s="388">
        <f t="shared" si="487"/>
        <v>0</v>
      </c>
      <c r="AT726" s="388">
        <f t="shared" ref="AT726:AU730" si="507">R726+V726-Z726</f>
        <v>0</v>
      </c>
      <c r="AU726" s="388">
        <f t="shared" si="507"/>
        <v>0</v>
      </c>
      <c r="AV726" s="388">
        <v>0</v>
      </c>
      <c r="AW726" s="388">
        <v>0</v>
      </c>
      <c r="AX726" s="388">
        <v>0</v>
      </c>
      <c r="AY726" s="388">
        <v>0</v>
      </c>
      <c r="AZ726" s="388">
        <f t="shared" si="491"/>
        <v>0</v>
      </c>
      <c r="BA726" s="388">
        <f t="shared" si="491"/>
        <v>0</v>
      </c>
    </row>
    <row r="727" spans="1:53" ht="24.75" hidden="1">
      <c r="A727" s="255"/>
      <c r="B727" s="73" t="str">
        <f t="shared" si="463"/>
        <v>2610500052005232</v>
      </c>
      <c r="C727" s="424">
        <v>2023</v>
      </c>
      <c r="D727" s="385">
        <v>20</v>
      </c>
      <c r="E727" s="385">
        <v>2</v>
      </c>
      <c r="F727" s="385">
        <v>6</v>
      </c>
      <c r="G727" s="385">
        <v>10</v>
      </c>
      <c r="H727" s="424">
        <v>5000</v>
      </c>
      <c r="I727" s="424">
        <v>5200</v>
      </c>
      <c r="J727" s="424">
        <v>523</v>
      </c>
      <c r="K727" s="386">
        <v>2</v>
      </c>
      <c r="L727" s="386"/>
      <c r="M727" s="387" t="s">
        <v>558</v>
      </c>
      <c r="N727" s="388">
        <f>IFERROR(VLOOKUP($B727,[5]OAX!$B$51:$S$1085,13,0),0)</f>
        <v>0</v>
      </c>
      <c r="O727" s="388">
        <f>IFERROR(VLOOKUP($B727,[5]OAX!$B$51:$S$1085,14,0),0)</f>
        <v>0</v>
      </c>
      <c r="P727" s="388">
        <f t="shared" si="500"/>
        <v>0</v>
      </c>
      <c r="Q727" s="409" t="s">
        <v>59</v>
      </c>
      <c r="R727" s="390">
        <f>IFERROR(VLOOKUP($B727,[5]OAX!$B$51:$S$1085,17,0),0)</f>
        <v>0</v>
      </c>
      <c r="S727" s="390">
        <f>IFERROR(VLOOKUP($B727,[5]OAX!$B$51:$S$1085,18,0),0)</f>
        <v>0</v>
      </c>
      <c r="T727" s="388">
        <v>0</v>
      </c>
      <c r="U727" s="388">
        <v>0</v>
      </c>
      <c r="V727" s="388">
        <v>0</v>
      </c>
      <c r="W727" s="388">
        <v>0</v>
      </c>
      <c r="X727" s="388">
        <v>0</v>
      </c>
      <c r="Y727" s="388">
        <v>0</v>
      </c>
      <c r="Z727" s="388">
        <v>0</v>
      </c>
      <c r="AA727" s="388">
        <v>0</v>
      </c>
      <c r="AB727" s="388">
        <f t="shared" si="505"/>
        <v>0</v>
      </c>
      <c r="AC727" s="388">
        <f t="shared" si="505"/>
        <v>0</v>
      </c>
      <c r="AD727" s="388">
        <f t="shared" si="482"/>
        <v>0</v>
      </c>
      <c r="AE727" s="388">
        <v>0</v>
      </c>
      <c r="AF727" s="388">
        <v>0</v>
      </c>
      <c r="AG727" s="388">
        <f t="shared" si="483"/>
        <v>0</v>
      </c>
      <c r="AH727" s="388">
        <v>0</v>
      </c>
      <c r="AI727" s="388">
        <v>0</v>
      </c>
      <c r="AJ727" s="388">
        <f t="shared" si="484"/>
        <v>0</v>
      </c>
      <c r="AK727" s="388">
        <v>0</v>
      </c>
      <c r="AL727" s="388">
        <v>0</v>
      </c>
      <c r="AM727" s="388">
        <f t="shared" si="485"/>
        <v>0</v>
      </c>
      <c r="AN727" s="388">
        <v>0</v>
      </c>
      <c r="AO727" s="388">
        <v>0</v>
      </c>
      <c r="AP727" s="388">
        <f t="shared" si="486"/>
        <v>0</v>
      </c>
      <c r="AQ727" s="388">
        <f t="shared" si="506"/>
        <v>0</v>
      </c>
      <c r="AR727" s="388">
        <f t="shared" si="506"/>
        <v>0</v>
      </c>
      <c r="AS727" s="388">
        <f t="shared" si="487"/>
        <v>0</v>
      </c>
      <c r="AT727" s="388">
        <f t="shared" si="507"/>
        <v>0</v>
      </c>
      <c r="AU727" s="388">
        <f t="shared" si="507"/>
        <v>0</v>
      </c>
      <c r="AV727" s="388">
        <v>0</v>
      </c>
      <c r="AW727" s="388">
        <v>0</v>
      </c>
      <c r="AX727" s="388">
        <v>0</v>
      </c>
      <c r="AY727" s="388">
        <v>0</v>
      </c>
      <c r="AZ727" s="388">
        <f t="shared" si="491"/>
        <v>0</v>
      </c>
      <c r="BA727" s="388">
        <f t="shared" si="491"/>
        <v>0</v>
      </c>
    </row>
    <row r="728" spans="1:53" ht="24.75" hidden="1">
      <c r="A728" s="255"/>
      <c r="B728" s="73" t="str">
        <f t="shared" si="463"/>
        <v>2610500052005233</v>
      </c>
      <c r="C728" s="424">
        <v>2023</v>
      </c>
      <c r="D728" s="385">
        <v>20</v>
      </c>
      <c r="E728" s="385">
        <v>2</v>
      </c>
      <c r="F728" s="385">
        <v>6</v>
      </c>
      <c r="G728" s="385">
        <v>10</v>
      </c>
      <c r="H728" s="424">
        <v>5000</v>
      </c>
      <c r="I728" s="424">
        <v>5200</v>
      </c>
      <c r="J728" s="424">
        <v>523</v>
      </c>
      <c r="K728" s="386">
        <v>3</v>
      </c>
      <c r="L728" s="386"/>
      <c r="M728" s="387" t="s">
        <v>559</v>
      </c>
      <c r="N728" s="388">
        <f>IFERROR(VLOOKUP($B728,[5]OAX!$B$51:$S$1085,13,0),0)</f>
        <v>0</v>
      </c>
      <c r="O728" s="388">
        <f>IFERROR(VLOOKUP($B728,[5]OAX!$B$51:$S$1085,14,0),0)</f>
        <v>0</v>
      </c>
      <c r="P728" s="388">
        <f t="shared" si="500"/>
        <v>0</v>
      </c>
      <c r="Q728" s="409" t="s">
        <v>59</v>
      </c>
      <c r="R728" s="390">
        <f>IFERROR(VLOOKUP($B728,[5]OAX!$B$51:$S$1085,17,0),0)</f>
        <v>0</v>
      </c>
      <c r="S728" s="390">
        <f>IFERROR(VLOOKUP($B728,[5]OAX!$B$51:$S$1085,18,0),0)</f>
        <v>0</v>
      </c>
      <c r="T728" s="388">
        <v>0</v>
      </c>
      <c r="U728" s="388">
        <v>0</v>
      </c>
      <c r="V728" s="388">
        <v>0</v>
      </c>
      <c r="W728" s="388">
        <v>0</v>
      </c>
      <c r="X728" s="388">
        <v>0</v>
      </c>
      <c r="Y728" s="388">
        <v>0</v>
      </c>
      <c r="Z728" s="388">
        <v>0</v>
      </c>
      <c r="AA728" s="388">
        <v>0</v>
      </c>
      <c r="AB728" s="388">
        <f t="shared" si="505"/>
        <v>0</v>
      </c>
      <c r="AC728" s="388">
        <f t="shared" si="505"/>
        <v>0</v>
      </c>
      <c r="AD728" s="388">
        <f t="shared" si="482"/>
        <v>0</v>
      </c>
      <c r="AE728" s="388">
        <v>0</v>
      </c>
      <c r="AF728" s="388">
        <v>0</v>
      </c>
      <c r="AG728" s="388">
        <f t="shared" si="483"/>
        <v>0</v>
      </c>
      <c r="AH728" s="388">
        <v>0</v>
      </c>
      <c r="AI728" s="388">
        <v>0</v>
      </c>
      <c r="AJ728" s="388">
        <f t="shared" si="484"/>
        <v>0</v>
      </c>
      <c r="AK728" s="388">
        <v>0</v>
      </c>
      <c r="AL728" s="388">
        <v>0</v>
      </c>
      <c r="AM728" s="388">
        <f t="shared" si="485"/>
        <v>0</v>
      </c>
      <c r="AN728" s="388">
        <v>0</v>
      </c>
      <c r="AO728" s="388">
        <v>0</v>
      </c>
      <c r="AP728" s="388">
        <f t="shared" si="486"/>
        <v>0</v>
      </c>
      <c r="AQ728" s="388">
        <f t="shared" si="506"/>
        <v>0</v>
      </c>
      <c r="AR728" s="388">
        <f t="shared" si="506"/>
        <v>0</v>
      </c>
      <c r="AS728" s="388">
        <f t="shared" si="487"/>
        <v>0</v>
      </c>
      <c r="AT728" s="388">
        <f t="shared" si="507"/>
        <v>0</v>
      </c>
      <c r="AU728" s="388">
        <f t="shared" si="507"/>
        <v>0</v>
      </c>
      <c r="AV728" s="388">
        <v>0</v>
      </c>
      <c r="AW728" s="388">
        <v>0</v>
      </c>
      <c r="AX728" s="388">
        <v>0</v>
      </c>
      <c r="AY728" s="388">
        <v>0</v>
      </c>
      <c r="AZ728" s="388">
        <f t="shared" si="491"/>
        <v>0</v>
      </c>
      <c r="BA728" s="388">
        <f t="shared" si="491"/>
        <v>0</v>
      </c>
    </row>
    <row r="729" spans="1:53" ht="24.75" hidden="1">
      <c r="A729" s="255"/>
      <c r="B729" s="73" t="str">
        <f t="shared" ref="B729:B793" si="508">+CONCATENATE(E729,F729,G729,H729,I729,J729,K729,L729)</f>
        <v>2610500052005234</v>
      </c>
      <c r="C729" s="424">
        <v>2023</v>
      </c>
      <c r="D729" s="385">
        <v>20</v>
      </c>
      <c r="E729" s="385">
        <v>2</v>
      </c>
      <c r="F729" s="385">
        <v>6</v>
      </c>
      <c r="G729" s="385">
        <v>10</v>
      </c>
      <c r="H729" s="424">
        <v>5000</v>
      </c>
      <c r="I729" s="424">
        <v>5200</v>
      </c>
      <c r="J729" s="424">
        <v>523</v>
      </c>
      <c r="K729" s="386">
        <v>4</v>
      </c>
      <c r="L729" s="386"/>
      <c r="M729" s="387" t="s">
        <v>268</v>
      </c>
      <c r="N729" s="388">
        <f>IFERROR(VLOOKUP($B729,[5]OAX!$B$51:$S$1085,13,0),0)</f>
        <v>0</v>
      </c>
      <c r="O729" s="388">
        <f>IFERROR(VLOOKUP($B729,[5]OAX!$B$51:$S$1085,14,0),0)</f>
        <v>0</v>
      </c>
      <c r="P729" s="388">
        <f t="shared" si="500"/>
        <v>0</v>
      </c>
      <c r="Q729" s="409" t="s">
        <v>59</v>
      </c>
      <c r="R729" s="390">
        <f>IFERROR(VLOOKUP($B729,[5]OAX!$B$51:$S$1085,17,0),0)</f>
        <v>0</v>
      </c>
      <c r="S729" s="390">
        <f>IFERROR(VLOOKUP($B729,[5]OAX!$B$51:$S$1085,18,0),0)</f>
        <v>0</v>
      </c>
      <c r="T729" s="388">
        <v>0</v>
      </c>
      <c r="U729" s="388">
        <v>0</v>
      </c>
      <c r="V729" s="388">
        <v>0</v>
      </c>
      <c r="W729" s="388">
        <v>0</v>
      </c>
      <c r="X729" s="388">
        <v>0</v>
      </c>
      <c r="Y729" s="388">
        <v>0</v>
      </c>
      <c r="Z729" s="388">
        <v>0</v>
      </c>
      <c r="AA729" s="388">
        <v>0</v>
      </c>
      <c r="AB729" s="388">
        <f t="shared" si="505"/>
        <v>0</v>
      </c>
      <c r="AC729" s="388">
        <f t="shared" si="505"/>
        <v>0</v>
      </c>
      <c r="AD729" s="388">
        <f t="shared" si="482"/>
        <v>0</v>
      </c>
      <c r="AE729" s="388">
        <v>0</v>
      </c>
      <c r="AF729" s="388">
        <v>0</v>
      </c>
      <c r="AG729" s="388">
        <f t="shared" si="483"/>
        <v>0</v>
      </c>
      <c r="AH729" s="388">
        <v>0</v>
      </c>
      <c r="AI729" s="388">
        <v>0</v>
      </c>
      <c r="AJ729" s="388">
        <f t="shared" si="484"/>
        <v>0</v>
      </c>
      <c r="AK729" s="388">
        <v>0</v>
      </c>
      <c r="AL729" s="388">
        <v>0</v>
      </c>
      <c r="AM729" s="388">
        <f t="shared" si="485"/>
        <v>0</v>
      </c>
      <c r="AN729" s="388">
        <v>0</v>
      </c>
      <c r="AO729" s="388">
        <v>0</v>
      </c>
      <c r="AP729" s="388">
        <f t="shared" si="486"/>
        <v>0</v>
      </c>
      <c r="AQ729" s="388">
        <f t="shared" si="506"/>
        <v>0</v>
      </c>
      <c r="AR729" s="388">
        <f t="shared" si="506"/>
        <v>0</v>
      </c>
      <c r="AS729" s="388">
        <f t="shared" si="487"/>
        <v>0</v>
      </c>
      <c r="AT729" s="388">
        <f t="shared" si="507"/>
        <v>0</v>
      </c>
      <c r="AU729" s="388">
        <f t="shared" si="507"/>
        <v>0</v>
      </c>
      <c r="AV729" s="388">
        <v>0</v>
      </c>
      <c r="AW729" s="388">
        <v>0</v>
      </c>
      <c r="AX729" s="388">
        <v>0</v>
      </c>
      <c r="AY729" s="388">
        <v>0</v>
      </c>
      <c r="AZ729" s="388">
        <f t="shared" si="491"/>
        <v>0</v>
      </c>
      <c r="BA729" s="388">
        <f t="shared" si="491"/>
        <v>0</v>
      </c>
    </row>
    <row r="730" spans="1:53" ht="24.75" hidden="1">
      <c r="A730" s="255"/>
      <c r="B730" s="73" t="str">
        <f t="shared" si="508"/>
        <v>2610500052005235</v>
      </c>
      <c r="C730" s="424">
        <v>2023</v>
      </c>
      <c r="D730" s="385">
        <v>20</v>
      </c>
      <c r="E730" s="385">
        <v>2</v>
      </c>
      <c r="F730" s="385">
        <v>6</v>
      </c>
      <c r="G730" s="385">
        <v>10</v>
      </c>
      <c r="H730" s="424">
        <v>5000</v>
      </c>
      <c r="I730" s="424">
        <v>5200</v>
      </c>
      <c r="J730" s="424">
        <v>523</v>
      </c>
      <c r="K730" s="386">
        <v>5</v>
      </c>
      <c r="L730" s="386"/>
      <c r="M730" s="387" t="s">
        <v>201</v>
      </c>
      <c r="N730" s="388">
        <f>IFERROR(VLOOKUP($B730,[5]OAX!$B$51:$S$1085,13,0),0)</f>
        <v>0</v>
      </c>
      <c r="O730" s="388">
        <f>IFERROR(VLOOKUP($B730,[5]OAX!$B$51:$S$1085,14,0),0)</f>
        <v>0</v>
      </c>
      <c r="P730" s="388">
        <f t="shared" si="500"/>
        <v>0</v>
      </c>
      <c r="Q730" s="409" t="s">
        <v>59</v>
      </c>
      <c r="R730" s="390">
        <f>IFERROR(VLOOKUP($B730,[5]OAX!$B$51:$S$1085,17,0),0)</f>
        <v>0</v>
      </c>
      <c r="S730" s="390">
        <f>IFERROR(VLOOKUP($B730,[5]OAX!$B$51:$S$1085,18,0),0)</f>
        <v>0</v>
      </c>
      <c r="T730" s="388">
        <v>0</v>
      </c>
      <c r="U730" s="388">
        <v>0</v>
      </c>
      <c r="V730" s="388">
        <v>0</v>
      </c>
      <c r="W730" s="388">
        <v>0</v>
      </c>
      <c r="X730" s="388">
        <v>0</v>
      </c>
      <c r="Y730" s="388">
        <v>0</v>
      </c>
      <c r="Z730" s="388">
        <v>0</v>
      </c>
      <c r="AA730" s="388">
        <v>0</v>
      </c>
      <c r="AB730" s="388">
        <f t="shared" si="505"/>
        <v>0</v>
      </c>
      <c r="AC730" s="388">
        <f t="shared" si="505"/>
        <v>0</v>
      </c>
      <c r="AD730" s="388">
        <f t="shared" si="482"/>
        <v>0</v>
      </c>
      <c r="AE730" s="388">
        <v>0</v>
      </c>
      <c r="AF730" s="388">
        <v>0</v>
      </c>
      <c r="AG730" s="388">
        <f t="shared" si="483"/>
        <v>0</v>
      </c>
      <c r="AH730" s="388">
        <v>0</v>
      </c>
      <c r="AI730" s="388">
        <v>0</v>
      </c>
      <c r="AJ730" s="388">
        <f t="shared" si="484"/>
        <v>0</v>
      </c>
      <c r="AK730" s="388">
        <v>0</v>
      </c>
      <c r="AL730" s="388">
        <v>0</v>
      </c>
      <c r="AM730" s="388">
        <f t="shared" si="485"/>
        <v>0</v>
      </c>
      <c r="AN730" s="388">
        <v>0</v>
      </c>
      <c r="AO730" s="388">
        <v>0</v>
      </c>
      <c r="AP730" s="388">
        <f t="shared" si="486"/>
        <v>0</v>
      </c>
      <c r="AQ730" s="388">
        <f t="shared" si="506"/>
        <v>0</v>
      </c>
      <c r="AR730" s="388">
        <f t="shared" si="506"/>
        <v>0</v>
      </c>
      <c r="AS730" s="388">
        <f t="shared" si="487"/>
        <v>0</v>
      </c>
      <c r="AT730" s="388">
        <f t="shared" si="507"/>
        <v>0</v>
      </c>
      <c r="AU730" s="388">
        <f t="shared" si="507"/>
        <v>0</v>
      </c>
      <c r="AV730" s="388">
        <v>0</v>
      </c>
      <c r="AW730" s="388">
        <v>0</v>
      </c>
      <c r="AX730" s="388">
        <v>0</v>
      </c>
      <c r="AY730" s="388">
        <v>0</v>
      </c>
      <c r="AZ730" s="388">
        <f t="shared" si="491"/>
        <v>0</v>
      </c>
      <c r="BA730" s="388">
        <f t="shared" si="491"/>
        <v>0</v>
      </c>
    </row>
    <row r="731" spans="1:53" ht="24.75" hidden="1">
      <c r="A731" s="255"/>
      <c r="B731" s="73" t="str">
        <f t="shared" si="508"/>
        <v>261050005200529</v>
      </c>
      <c r="C731" s="379">
        <v>2023</v>
      </c>
      <c r="D731" s="379">
        <v>20</v>
      </c>
      <c r="E731" s="379">
        <v>2</v>
      </c>
      <c r="F731" s="379">
        <v>6</v>
      </c>
      <c r="G731" s="379">
        <v>10</v>
      </c>
      <c r="H731" s="379">
        <v>5000</v>
      </c>
      <c r="I731" s="379">
        <v>5200</v>
      </c>
      <c r="J731" s="379">
        <v>529</v>
      </c>
      <c r="K731" s="380"/>
      <c r="L731" s="380"/>
      <c r="M731" s="461" t="s">
        <v>504</v>
      </c>
      <c r="N731" s="462">
        <f>+N732</f>
        <v>0</v>
      </c>
      <c r="O731" s="462">
        <f>+O732</f>
        <v>0</v>
      </c>
      <c r="P731" s="462">
        <f t="shared" si="500"/>
        <v>0</v>
      </c>
      <c r="Q731" s="470"/>
      <c r="R731" s="380"/>
      <c r="S731" s="380"/>
      <c r="T731" s="462">
        <f>+T732</f>
        <v>0</v>
      </c>
      <c r="U731" s="462">
        <f t="shared" ref="U731:AC731" si="509">+U732</f>
        <v>0</v>
      </c>
      <c r="V731" s="462">
        <f t="shared" si="509"/>
        <v>0</v>
      </c>
      <c r="W731" s="462">
        <f t="shared" si="509"/>
        <v>0</v>
      </c>
      <c r="X731" s="462">
        <f t="shared" si="509"/>
        <v>0</v>
      </c>
      <c r="Y731" s="462">
        <f t="shared" si="509"/>
        <v>0</v>
      </c>
      <c r="Z731" s="462">
        <f t="shared" si="509"/>
        <v>0</v>
      </c>
      <c r="AA731" s="462">
        <f t="shared" si="509"/>
        <v>0</v>
      </c>
      <c r="AB731" s="462">
        <f t="shared" si="509"/>
        <v>0</v>
      </c>
      <c r="AC731" s="462">
        <f t="shared" si="509"/>
        <v>0</v>
      </c>
      <c r="AD731" s="462">
        <f t="shared" si="482"/>
        <v>0</v>
      </c>
      <c r="AE731" s="462">
        <f>+AE732</f>
        <v>0</v>
      </c>
      <c r="AF731" s="462">
        <f>+AF732</f>
        <v>0</v>
      </c>
      <c r="AG731" s="462">
        <f t="shared" si="483"/>
        <v>0</v>
      </c>
      <c r="AH731" s="462">
        <f>+AH732</f>
        <v>0</v>
      </c>
      <c r="AI731" s="462">
        <f>+AI732</f>
        <v>0</v>
      </c>
      <c r="AJ731" s="462">
        <f t="shared" si="484"/>
        <v>0</v>
      </c>
      <c r="AK731" s="462">
        <f>+AK732</f>
        <v>0</v>
      </c>
      <c r="AL731" s="462">
        <f>+AL732</f>
        <v>0</v>
      </c>
      <c r="AM731" s="462">
        <f t="shared" si="485"/>
        <v>0</v>
      </c>
      <c r="AN731" s="462">
        <f>+AN732</f>
        <v>0</v>
      </c>
      <c r="AO731" s="462">
        <f>+AO732</f>
        <v>0</v>
      </c>
      <c r="AP731" s="462">
        <f t="shared" si="486"/>
        <v>0</v>
      </c>
      <c r="AQ731" s="462">
        <f>+AQ732</f>
        <v>0</v>
      </c>
      <c r="AR731" s="462">
        <f>+AR732</f>
        <v>0</v>
      </c>
      <c r="AS731" s="462">
        <f t="shared" si="487"/>
        <v>0</v>
      </c>
      <c r="AT731" s="462"/>
      <c r="AU731" s="462"/>
      <c r="AV731" s="462"/>
      <c r="AW731" s="462"/>
      <c r="AX731" s="462"/>
      <c r="AY731" s="462"/>
      <c r="AZ731" s="462"/>
      <c r="BA731" s="462"/>
    </row>
    <row r="732" spans="1:53" ht="24.75" hidden="1">
      <c r="A732" s="255"/>
      <c r="B732" s="73" t="str">
        <f t="shared" si="508"/>
        <v>2610500052005291</v>
      </c>
      <c r="C732" s="424">
        <v>2023</v>
      </c>
      <c r="D732" s="385">
        <v>20</v>
      </c>
      <c r="E732" s="385">
        <v>2</v>
      </c>
      <c r="F732" s="385">
        <v>6</v>
      </c>
      <c r="G732" s="385">
        <v>10</v>
      </c>
      <c r="H732" s="424">
        <v>5000</v>
      </c>
      <c r="I732" s="424">
        <v>5200</v>
      </c>
      <c r="J732" s="424">
        <v>529</v>
      </c>
      <c r="K732" s="386">
        <v>1</v>
      </c>
      <c r="L732" s="386"/>
      <c r="M732" s="387" t="s">
        <v>560</v>
      </c>
      <c r="N732" s="388">
        <f>IFERROR(VLOOKUP($B732,[5]OAX!$B$51:$S$1085,13,0),0)</f>
        <v>0</v>
      </c>
      <c r="O732" s="388">
        <f>IFERROR(VLOOKUP($B732,[5]OAX!$B$51:$S$1085,14,0),0)</f>
        <v>0</v>
      </c>
      <c r="P732" s="388">
        <f t="shared" si="500"/>
        <v>0</v>
      </c>
      <c r="Q732" s="409" t="s">
        <v>59</v>
      </c>
      <c r="R732" s="390">
        <f>IFERROR(VLOOKUP($B732,[5]OAX!$B$51:$S$1085,17,0),0)</f>
        <v>0</v>
      </c>
      <c r="S732" s="390">
        <f>IFERROR(VLOOKUP($B732,[5]OAX!$B$51:$S$1085,18,0),0)</f>
        <v>0</v>
      </c>
      <c r="T732" s="388">
        <v>0</v>
      </c>
      <c r="U732" s="388">
        <v>0</v>
      </c>
      <c r="V732" s="388">
        <v>0</v>
      </c>
      <c r="W732" s="388">
        <v>0</v>
      </c>
      <c r="X732" s="388">
        <v>0</v>
      </c>
      <c r="Y732" s="388">
        <v>0</v>
      </c>
      <c r="Z732" s="388">
        <v>0</v>
      </c>
      <c r="AA732" s="388">
        <v>0</v>
      </c>
      <c r="AB732" s="388">
        <f>N732+T732-X732</f>
        <v>0</v>
      </c>
      <c r="AC732" s="388">
        <f>O732+U732-Y732</f>
        <v>0</v>
      </c>
      <c r="AD732" s="388">
        <f t="shared" si="482"/>
        <v>0</v>
      </c>
      <c r="AE732" s="388">
        <v>0</v>
      </c>
      <c r="AF732" s="388">
        <v>0</v>
      </c>
      <c r="AG732" s="388">
        <f t="shared" si="483"/>
        <v>0</v>
      </c>
      <c r="AH732" s="388">
        <v>0</v>
      </c>
      <c r="AI732" s="388">
        <v>0</v>
      </c>
      <c r="AJ732" s="388">
        <f t="shared" si="484"/>
        <v>0</v>
      </c>
      <c r="AK732" s="388">
        <v>0</v>
      </c>
      <c r="AL732" s="388">
        <v>0</v>
      </c>
      <c r="AM732" s="388">
        <f t="shared" si="485"/>
        <v>0</v>
      </c>
      <c r="AN732" s="388">
        <v>0</v>
      </c>
      <c r="AO732" s="388">
        <v>0</v>
      </c>
      <c r="AP732" s="388">
        <f t="shared" si="486"/>
        <v>0</v>
      </c>
      <c r="AQ732" s="388">
        <f>AB732-AE732--AH732-AK732-AN732</f>
        <v>0</v>
      </c>
      <c r="AR732" s="388">
        <f>AC732-AF732--AI732-AL732-AO732</f>
        <v>0</v>
      </c>
      <c r="AS732" s="388">
        <f t="shared" si="487"/>
        <v>0</v>
      </c>
      <c r="AT732" s="388">
        <f>R732+V732-Z732</f>
        <v>0</v>
      </c>
      <c r="AU732" s="388">
        <f>S732+W732-AA732</f>
        <v>0</v>
      </c>
      <c r="AV732" s="388">
        <v>0</v>
      </c>
      <c r="AW732" s="388">
        <v>0</v>
      </c>
      <c r="AX732" s="388">
        <v>0</v>
      </c>
      <c r="AY732" s="388">
        <v>0</v>
      </c>
      <c r="AZ732" s="388">
        <f t="shared" si="491"/>
        <v>0</v>
      </c>
      <c r="BA732" s="388">
        <f t="shared" si="491"/>
        <v>0</v>
      </c>
    </row>
    <row r="733" spans="1:53" ht="24.75" hidden="1">
      <c r="A733" s="255"/>
      <c r="B733" s="73" t="str">
        <f t="shared" si="508"/>
        <v>261050005300</v>
      </c>
      <c r="C733" s="373">
        <v>2023</v>
      </c>
      <c r="D733" s="373">
        <v>20</v>
      </c>
      <c r="E733" s="373">
        <v>2</v>
      </c>
      <c r="F733" s="373">
        <v>6</v>
      </c>
      <c r="G733" s="373">
        <v>10</v>
      </c>
      <c r="H733" s="373">
        <v>5000</v>
      </c>
      <c r="I733" s="373">
        <v>5300</v>
      </c>
      <c r="J733" s="373"/>
      <c r="K733" s="374" t="s">
        <v>45</v>
      </c>
      <c r="L733" s="374"/>
      <c r="M733" s="418" t="s">
        <v>561</v>
      </c>
      <c r="N733" s="419">
        <f>+N734+N739</f>
        <v>0</v>
      </c>
      <c r="O733" s="419">
        <f>+O734+O739</f>
        <v>0</v>
      </c>
      <c r="P733" s="419">
        <f t="shared" si="500"/>
        <v>0</v>
      </c>
      <c r="Q733" s="469"/>
      <c r="R733" s="468"/>
      <c r="S733" s="468"/>
      <c r="T733" s="419">
        <f>+T734+T739</f>
        <v>0</v>
      </c>
      <c r="U733" s="419">
        <f t="shared" ref="U733:AC733" si="510">+U734+U739</f>
        <v>0</v>
      </c>
      <c r="V733" s="419">
        <f t="shared" si="510"/>
        <v>0</v>
      </c>
      <c r="W733" s="419">
        <f t="shared" si="510"/>
        <v>0</v>
      </c>
      <c r="X733" s="419">
        <f t="shared" si="510"/>
        <v>0</v>
      </c>
      <c r="Y733" s="419">
        <f t="shared" si="510"/>
        <v>0</v>
      </c>
      <c r="Z733" s="419">
        <f t="shared" si="510"/>
        <v>0</v>
      </c>
      <c r="AA733" s="419">
        <f t="shared" si="510"/>
        <v>0</v>
      </c>
      <c r="AB733" s="419">
        <f t="shared" si="510"/>
        <v>0</v>
      </c>
      <c r="AC733" s="419">
        <f t="shared" si="510"/>
        <v>0</v>
      </c>
      <c r="AD733" s="419">
        <f t="shared" si="482"/>
        <v>0</v>
      </c>
      <c r="AE733" s="419">
        <f>+AE734+AE739</f>
        <v>0</v>
      </c>
      <c r="AF733" s="419">
        <f>+AF734+AF739</f>
        <v>0</v>
      </c>
      <c r="AG733" s="419">
        <f t="shared" si="483"/>
        <v>0</v>
      </c>
      <c r="AH733" s="419">
        <f>+AH734+AH739</f>
        <v>0</v>
      </c>
      <c r="AI733" s="419">
        <f>+AI734+AI739</f>
        <v>0</v>
      </c>
      <c r="AJ733" s="419">
        <f t="shared" si="484"/>
        <v>0</v>
      </c>
      <c r="AK733" s="419">
        <f>+AK734+AK739</f>
        <v>0</v>
      </c>
      <c r="AL733" s="419">
        <f>+AL734+AL739</f>
        <v>0</v>
      </c>
      <c r="AM733" s="419">
        <f t="shared" si="485"/>
        <v>0</v>
      </c>
      <c r="AN733" s="419">
        <f>+AN734+AN739</f>
        <v>0</v>
      </c>
      <c r="AO733" s="419">
        <f>+AO734+AO739</f>
        <v>0</v>
      </c>
      <c r="AP733" s="419">
        <f t="shared" si="486"/>
        <v>0</v>
      </c>
      <c r="AQ733" s="419">
        <f>+AQ734+AQ739</f>
        <v>0</v>
      </c>
      <c r="AR733" s="419">
        <f>+AR734+AR739</f>
        <v>0</v>
      </c>
      <c r="AS733" s="419">
        <f t="shared" si="487"/>
        <v>0</v>
      </c>
      <c r="AT733" s="419"/>
      <c r="AU733" s="419"/>
      <c r="AV733" s="419"/>
      <c r="AW733" s="419"/>
      <c r="AX733" s="419"/>
      <c r="AY733" s="419"/>
      <c r="AZ733" s="419"/>
      <c r="BA733" s="419"/>
    </row>
    <row r="734" spans="1:53" ht="24.75" hidden="1">
      <c r="A734" s="255"/>
      <c r="B734" s="73" t="str">
        <f t="shared" si="508"/>
        <v>261050005300531</v>
      </c>
      <c r="C734" s="379">
        <v>2023</v>
      </c>
      <c r="D734" s="379">
        <v>20</v>
      </c>
      <c r="E734" s="379">
        <v>2</v>
      </c>
      <c r="F734" s="379">
        <v>6</v>
      </c>
      <c r="G734" s="379">
        <v>10</v>
      </c>
      <c r="H734" s="379">
        <v>5000</v>
      </c>
      <c r="I734" s="379">
        <v>5300</v>
      </c>
      <c r="J734" s="379">
        <v>531</v>
      </c>
      <c r="K734" s="380"/>
      <c r="L734" s="380"/>
      <c r="M734" s="461" t="s">
        <v>347</v>
      </c>
      <c r="N734" s="462">
        <f>SUM(N735:N738)</f>
        <v>0</v>
      </c>
      <c r="O734" s="462">
        <f>SUM(O735:O738)</f>
        <v>0</v>
      </c>
      <c r="P734" s="462">
        <f t="shared" si="500"/>
        <v>0</v>
      </c>
      <c r="Q734" s="470"/>
      <c r="R734" s="380"/>
      <c r="S734" s="380"/>
      <c r="T734" s="462">
        <f>SUM(T735:T738)</f>
        <v>0</v>
      </c>
      <c r="U734" s="462">
        <f t="shared" ref="U734:AC734" si="511">SUM(U735:U738)</f>
        <v>0</v>
      </c>
      <c r="V734" s="462">
        <f t="shared" si="511"/>
        <v>0</v>
      </c>
      <c r="W734" s="462">
        <f t="shared" si="511"/>
        <v>0</v>
      </c>
      <c r="X734" s="462">
        <f t="shared" si="511"/>
        <v>0</v>
      </c>
      <c r="Y734" s="462">
        <f t="shared" si="511"/>
        <v>0</v>
      </c>
      <c r="Z734" s="462">
        <f t="shared" si="511"/>
        <v>0</v>
      </c>
      <c r="AA734" s="462">
        <f t="shared" si="511"/>
        <v>0</v>
      </c>
      <c r="AB734" s="462">
        <f t="shared" si="511"/>
        <v>0</v>
      </c>
      <c r="AC734" s="462">
        <f t="shared" si="511"/>
        <v>0</v>
      </c>
      <c r="AD734" s="462">
        <f t="shared" si="482"/>
        <v>0</v>
      </c>
      <c r="AE734" s="462">
        <f>SUM(AE735:AE738)</f>
        <v>0</v>
      </c>
      <c r="AF734" s="462">
        <f>SUM(AF735:AF738)</f>
        <v>0</v>
      </c>
      <c r="AG734" s="462">
        <f t="shared" si="483"/>
        <v>0</v>
      </c>
      <c r="AH734" s="462">
        <f>SUM(AH735:AH738)</f>
        <v>0</v>
      </c>
      <c r="AI734" s="462">
        <f>SUM(AI735:AI738)</f>
        <v>0</v>
      </c>
      <c r="AJ734" s="462">
        <f t="shared" si="484"/>
        <v>0</v>
      </c>
      <c r="AK734" s="462">
        <f>SUM(AK735:AK738)</f>
        <v>0</v>
      </c>
      <c r="AL734" s="462">
        <f>SUM(AL735:AL738)</f>
        <v>0</v>
      </c>
      <c r="AM734" s="462">
        <f t="shared" si="485"/>
        <v>0</v>
      </c>
      <c r="AN734" s="462">
        <f>SUM(AN735:AN738)</f>
        <v>0</v>
      </c>
      <c r="AO734" s="462">
        <f>SUM(AO735:AO738)</f>
        <v>0</v>
      </c>
      <c r="AP734" s="462">
        <f t="shared" si="486"/>
        <v>0</v>
      </c>
      <c r="AQ734" s="462">
        <f>SUM(AQ735:AQ738)</f>
        <v>0</v>
      </c>
      <c r="AR734" s="462">
        <f>SUM(AR735:AR738)</f>
        <v>0</v>
      </c>
      <c r="AS734" s="462">
        <f t="shared" si="487"/>
        <v>0</v>
      </c>
      <c r="AT734" s="462"/>
      <c r="AU734" s="462"/>
      <c r="AV734" s="462"/>
      <c r="AW734" s="462"/>
      <c r="AX734" s="462"/>
      <c r="AY734" s="462"/>
      <c r="AZ734" s="462"/>
      <c r="BA734" s="462"/>
    </row>
    <row r="735" spans="1:53" ht="24.75" hidden="1">
      <c r="A735" s="255"/>
      <c r="B735" s="73" t="str">
        <f t="shared" si="508"/>
        <v>2610500053005311</v>
      </c>
      <c r="C735" s="424">
        <v>2023</v>
      </c>
      <c r="D735" s="385">
        <v>20</v>
      </c>
      <c r="E735" s="385">
        <v>2</v>
      </c>
      <c r="F735" s="385">
        <v>6</v>
      </c>
      <c r="G735" s="385">
        <v>10</v>
      </c>
      <c r="H735" s="424">
        <v>5000</v>
      </c>
      <c r="I735" s="424">
        <v>5300</v>
      </c>
      <c r="J735" s="424">
        <v>531</v>
      </c>
      <c r="K735" s="386">
        <v>1</v>
      </c>
      <c r="L735" s="386"/>
      <c r="M735" s="387" t="s">
        <v>562</v>
      </c>
      <c r="N735" s="388">
        <f>IFERROR(VLOOKUP($B735,[5]OAX!$B$51:$S$1085,13,0),0)</f>
        <v>0</v>
      </c>
      <c r="O735" s="388">
        <f>IFERROR(VLOOKUP($B735,[5]OAX!$B$51:$S$1085,14,0),0)</f>
        <v>0</v>
      </c>
      <c r="P735" s="388">
        <f t="shared" si="500"/>
        <v>0</v>
      </c>
      <c r="Q735" s="409" t="s">
        <v>59</v>
      </c>
      <c r="R735" s="390">
        <f>IFERROR(VLOOKUP($B735,[5]OAX!$B$51:$S$1085,17,0),0)</f>
        <v>0</v>
      </c>
      <c r="S735" s="390">
        <f>IFERROR(VLOOKUP($B735,[5]OAX!$B$51:$S$1085,18,0),0)</f>
        <v>0</v>
      </c>
      <c r="T735" s="388">
        <v>0</v>
      </c>
      <c r="U735" s="388">
        <v>0</v>
      </c>
      <c r="V735" s="388">
        <v>0</v>
      </c>
      <c r="W735" s="388">
        <v>0</v>
      </c>
      <c r="X735" s="388">
        <v>0</v>
      </c>
      <c r="Y735" s="388">
        <v>0</v>
      </c>
      <c r="Z735" s="388">
        <v>0</v>
      </c>
      <c r="AA735" s="388">
        <v>0</v>
      </c>
      <c r="AB735" s="388">
        <f t="shared" ref="AB735:AC738" si="512">N735+T735-X735</f>
        <v>0</v>
      </c>
      <c r="AC735" s="388">
        <f t="shared" si="512"/>
        <v>0</v>
      </c>
      <c r="AD735" s="388">
        <f t="shared" si="482"/>
        <v>0</v>
      </c>
      <c r="AE735" s="388">
        <v>0</v>
      </c>
      <c r="AF735" s="388">
        <v>0</v>
      </c>
      <c r="AG735" s="388">
        <f t="shared" si="483"/>
        <v>0</v>
      </c>
      <c r="AH735" s="388">
        <v>0</v>
      </c>
      <c r="AI735" s="388">
        <v>0</v>
      </c>
      <c r="AJ735" s="388">
        <f t="shared" si="484"/>
        <v>0</v>
      </c>
      <c r="AK735" s="388">
        <v>0</v>
      </c>
      <c r="AL735" s="388">
        <v>0</v>
      </c>
      <c r="AM735" s="388">
        <f t="shared" si="485"/>
        <v>0</v>
      </c>
      <c r="AN735" s="388">
        <v>0</v>
      </c>
      <c r="AO735" s="388">
        <v>0</v>
      </c>
      <c r="AP735" s="388">
        <f t="shared" si="486"/>
        <v>0</v>
      </c>
      <c r="AQ735" s="388">
        <f t="shared" ref="AQ735:AR738" si="513">AB735-AE735--AH735-AK735-AN735</f>
        <v>0</v>
      </c>
      <c r="AR735" s="388">
        <f t="shared" si="513"/>
        <v>0</v>
      </c>
      <c r="AS735" s="388">
        <f t="shared" si="487"/>
        <v>0</v>
      </c>
      <c r="AT735" s="388">
        <f t="shared" ref="AT735:AU738" si="514">R735+V735-Z735</f>
        <v>0</v>
      </c>
      <c r="AU735" s="388">
        <f t="shared" si="514"/>
        <v>0</v>
      </c>
      <c r="AV735" s="388">
        <v>0</v>
      </c>
      <c r="AW735" s="388">
        <v>0</v>
      </c>
      <c r="AX735" s="388">
        <v>0</v>
      </c>
      <c r="AY735" s="388">
        <v>0</v>
      </c>
      <c r="AZ735" s="388">
        <f t="shared" si="491"/>
        <v>0</v>
      </c>
      <c r="BA735" s="388">
        <f t="shared" si="491"/>
        <v>0</v>
      </c>
    </row>
    <row r="736" spans="1:53" ht="24.75" hidden="1">
      <c r="A736" s="255"/>
      <c r="B736" s="73" t="str">
        <f t="shared" si="508"/>
        <v>2610500053005312</v>
      </c>
      <c r="C736" s="424">
        <v>2023</v>
      </c>
      <c r="D736" s="385">
        <v>20</v>
      </c>
      <c r="E736" s="385">
        <v>2</v>
      </c>
      <c r="F736" s="385">
        <v>6</v>
      </c>
      <c r="G736" s="385">
        <v>10</v>
      </c>
      <c r="H736" s="424">
        <v>5000</v>
      </c>
      <c r="I736" s="424">
        <v>5300</v>
      </c>
      <c r="J736" s="424">
        <v>531</v>
      </c>
      <c r="K736" s="386">
        <v>2</v>
      </c>
      <c r="L736" s="386"/>
      <c r="M736" s="387" t="s">
        <v>563</v>
      </c>
      <c r="N736" s="388">
        <f>IFERROR(VLOOKUP($B736,[5]OAX!$B$51:$S$1085,13,0),0)</f>
        <v>0</v>
      </c>
      <c r="O736" s="388">
        <f>IFERROR(VLOOKUP($B736,[5]OAX!$B$51:$S$1085,14,0),0)</f>
        <v>0</v>
      </c>
      <c r="P736" s="388">
        <f t="shared" si="500"/>
        <v>0</v>
      </c>
      <c r="Q736" s="409" t="s">
        <v>59</v>
      </c>
      <c r="R736" s="390">
        <f>IFERROR(VLOOKUP($B736,[5]OAX!$B$51:$S$1085,17,0),0)</f>
        <v>0</v>
      </c>
      <c r="S736" s="390">
        <f>IFERROR(VLOOKUP($B736,[5]OAX!$B$51:$S$1085,18,0),0)</f>
        <v>0</v>
      </c>
      <c r="T736" s="388">
        <v>0</v>
      </c>
      <c r="U736" s="388">
        <v>0</v>
      </c>
      <c r="V736" s="388">
        <v>0</v>
      </c>
      <c r="W736" s="388">
        <v>0</v>
      </c>
      <c r="X736" s="388">
        <v>0</v>
      </c>
      <c r="Y736" s="388">
        <v>0</v>
      </c>
      <c r="Z736" s="388">
        <v>0</v>
      </c>
      <c r="AA736" s="388">
        <v>0</v>
      </c>
      <c r="AB736" s="388">
        <f t="shared" si="512"/>
        <v>0</v>
      </c>
      <c r="AC736" s="388">
        <f t="shared" si="512"/>
        <v>0</v>
      </c>
      <c r="AD736" s="388">
        <f t="shared" si="482"/>
        <v>0</v>
      </c>
      <c r="AE736" s="388">
        <v>0</v>
      </c>
      <c r="AF736" s="388">
        <v>0</v>
      </c>
      <c r="AG736" s="388">
        <f t="shared" si="483"/>
        <v>0</v>
      </c>
      <c r="AH736" s="388">
        <v>0</v>
      </c>
      <c r="AI736" s="388">
        <v>0</v>
      </c>
      <c r="AJ736" s="388">
        <f t="shared" si="484"/>
        <v>0</v>
      </c>
      <c r="AK736" s="388">
        <v>0</v>
      </c>
      <c r="AL736" s="388">
        <v>0</v>
      </c>
      <c r="AM736" s="388">
        <f t="shared" si="485"/>
        <v>0</v>
      </c>
      <c r="AN736" s="388">
        <v>0</v>
      </c>
      <c r="AO736" s="388">
        <v>0</v>
      </c>
      <c r="AP736" s="388">
        <f t="shared" si="486"/>
        <v>0</v>
      </c>
      <c r="AQ736" s="388">
        <f t="shared" si="513"/>
        <v>0</v>
      </c>
      <c r="AR736" s="388">
        <f t="shared" si="513"/>
        <v>0</v>
      </c>
      <c r="AS736" s="388">
        <f t="shared" si="487"/>
        <v>0</v>
      </c>
      <c r="AT736" s="388">
        <f t="shared" si="514"/>
        <v>0</v>
      </c>
      <c r="AU736" s="388">
        <f t="shared" si="514"/>
        <v>0</v>
      </c>
      <c r="AV736" s="388">
        <v>0</v>
      </c>
      <c r="AW736" s="388">
        <v>0</v>
      </c>
      <c r="AX736" s="388">
        <v>0</v>
      </c>
      <c r="AY736" s="388">
        <v>0</v>
      </c>
      <c r="AZ736" s="388">
        <f t="shared" si="491"/>
        <v>0</v>
      </c>
      <c r="BA736" s="388">
        <f t="shared" si="491"/>
        <v>0</v>
      </c>
    </row>
    <row r="737" spans="1:53" ht="24.75" hidden="1">
      <c r="A737" s="255"/>
      <c r="B737" s="73" t="str">
        <f t="shared" si="508"/>
        <v>2610500053005313</v>
      </c>
      <c r="C737" s="424">
        <v>2023</v>
      </c>
      <c r="D737" s="385">
        <v>20</v>
      </c>
      <c r="E737" s="385">
        <v>2</v>
      </c>
      <c r="F737" s="385">
        <v>6</v>
      </c>
      <c r="G737" s="385">
        <v>10</v>
      </c>
      <c r="H737" s="424">
        <v>5000</v>
      </c>
      <c r="I737" s="424">
        <v>5300</v>
      </c>
      <c r="J737" s="424">
        <v>531</v>
      </c>
      <c r="K737" s="386">
        <v>3</v>
      </c>
      <c r="L737" s="386"/>
      <c r="M737" s="387" t="s">
        <v>564</v>
      </c>
      <c r="N737" s="388">
        <f>IFERROR(VLOOKUP($B737,[5]OAX!$B$51:$S$1085,13,0),0)</f>
        <v>0</v>
      </c>
      <c r="O737" s="388">
        <f>IFERROR(VLOOKUP($B737,[5]OAX!$B$51:$S$1085,14,0),0)</f>
        <v>0</v>
      </c>
      <c r="P737" s="388">
        <f t="shared" si="500"/>
        <v>0</v>
      </c>
      <c r="Q737" s="409" t="s">
        <v>59</v>
      </c>
      <c r="R737" s="390">
        <f>IFERROR(VLOOKUP($B737,[5]OAX!$B$51:$S$1085,17,0),0)</f>
        <v>0</v>
      </c>
      <c r="S737" s="390">
        <f>IFERROR(VLOOKUP($B737,[5]OAX!$B$51:$S$1085,18,0),0)</f>
        <v>0</v>
      </c>
      <c r="T737" s="388">
        <v>0</v>
      </c>
      <c r="U737" s="388">
        <v>0</v>
      </c>
      <c r="V737" s="388">
        <v>0</v>
      </c>
      <c r="W737" s="388">
        <v>0</v>
      </c>
      <c r="X737" s="388">
        <v>0</v>
      </c>
      <c r="Y737" s="388">
        <v>0</v>
      </c>
      <c r="Z737" s="388">
        <v>0</v>
      </c>
      <c r="AA737" s="388">
        <v>0</v>
      </c>
      <c r="AB737" s="388">
        <f t="shared" si="512"/>
        <v>0</v>
      </c>
      <c r="AC737" s="388">
        <f t="shared" si="512"/>
        <v>0</v>
      </c>
      <c r="AD737" s="388">
        <f t="shared" si="482"/>
        <v>0</v>
      </c>
      <c r="AE737" s="388">
        <v>0</v>
      </c>
      <c r="AF737" s="388">
        <v>0</v>
      </c>
      <c r="AG737" s="388">
        <f t="shared" si="483"/>
        <v>0</v>
      </c>
      <c r="AH737" s="388">
        <v>0</v>
      </c>
      <c r="AI737" s="388">
        <v>0</v>
      </c>
      <c r="AJ737" s="388">
        <f t="shared" si="484"/>
        <v>0</v>
      </c>
      <c r="AK737" s="388">
        <v>0</v>
      </c>
      <c r="AL737" s="388">
        <v>0</v>
      </c>
      <c r="AM737" s="388">
        <f t="shared" si="485"/>
        <v>0</v>
      </c>
      <c r="AN737" s="388">
        <v>0</v>
      </c>
      <c r="AO737" s="388">
        <v>0</v>
      </c>
      <c r="AP737" s="388">
        <f t="shared" si="486"/>
        <v>0</v>
      </c>
      <c r="AQ737" s="388">
        <f t="shared" si="513"/>
        <v>0</v>
      </c>
      <c r="AR737" s="388">
        <f t="shared" si="513"/>
        <v>0</v>
      </c>
      <c r="AS737" s="388">
        <f t="shared" si="487"/>
        <v>0</v>
      </c>
      <c r="AT737" s="388">
        <f t="shared" si="514"/>
        <v>0</v>
      </c>
      <c r="AU737" s="388">
        <f t="shared" si="514"/>
        <v>0</v>
      </c>
      <c r="AV737" s="388">
        <v>0</v>
      </c>
      <c r="AW737" s="388">
        <v>0</v>
      </c>
      <c r="AX737" s="388">
        <v>0</v>
      </c>
      <c r="AY737" s="388">
        <v>0</v>
      </c>
      <c r="AZ737" s="388">
        <f t="shared" si="491"/>
        <v>0</v>
      </c>
      <c r="BA737" s="388">
        <f t="shared" si="491"/>
        <v>0</v>
      </c>
    </row>
    <row r="738" spans="1:53" ht="24.75" hidden="1">
      <c r="A738" s="255"/>
      <c r="B738" s="73" t="str">
        <f t="shared" si="508"/>
        <v>2610500053005314</v>
      </c>
      <c r="C738" s="424">
        <v>2023</v>
      </c>
      <c r="D738" s="385">
        <v>20</v>
      </c>
      <c r="E738" s="385">
        <v>2</v>
      </c>
      <c r="F738" s="385">
        <v>6</v>
      </c>
      <c r="G738" s="385">
        <v>10</v>
      </c>
      <c r="H738" s="424">
        <v>5000</v>
      </c>
      <c r="I738" s="424">
        <v>5300</v>
      </c>
      <c r="J738" s="424">
        <v>531</v>
      </c>
      <c r="K738" s="386">
        <v>4</v>
      </c>
      <c r="L738" s="386"/>
      <c r="M738" s="387" t="s">
        <v>565</v>
      </c>
      <c r="N738" s="388">
        <f>IFERROR(VLOOKUP($B738,[5]OAX!$B$51:$S$1085,13,0),0)</f>
        <v>0</v>
      </c>
      <c r="O738" s="388">
        <f>IFERROR(VLOOKUP($B738,[5]OAX!$B$51:$S$1085,14,0),0)</f>
        <v>0</v>
      </c>
      <c r="P738" s="388">
        <f t="shared" si="500"/>
        <v>0</v>
      </c>
      <c r="Q738" s="409" t="s">
        <v>59</v>
      </c>
      <c r="R738" s="390">
        <f>IFERROR(VLOOKUP($B738,[5]OAX!$B$51:$S$1085,17,0),0)</f>
        <v>0</v>
      </c>
      <c r="S738" s="390">
        <f>IFERROR(VLOOKUP($B738,[5]OAX!$B$51:$S$1085,18,0),0)</f>
        <v>0</v>
      </c>
      <c r="T738" s="388">
        <v>0</v>
      </c>
      <c r="U738" s="388">
        <v>0</v>
      </c>
      <c r="V738" s="388">
        <v>0</v>
      </c>
      <c r="W738" s="388">
        <v>0</v>
      </c>
      <c r="X738" s="388">
        <v>0</v>
      </c>
      <c r="Y738" s="388">
        <v>0</v>
      </c>
      <c r="Z738" s="388">
        <v>0</v>
      </c>
      <c r="AA738" s="388">
        <v>0</v>
      </c>
      <c r="AB738" s="388">
        <f t="shared" si="512"/>
        <v>0</v>
      </c>
      <c r="AC738" s="388">
        <f t="shared" si="512"/>
        <v>0</v>
      </c>
      <c r="AD738" s="388">
        <f t="shared" si="482"/>
        <v>0</v>
      </c>
      <c r="AE738" s="388">
        <v>0</v>
      </c>
      <c r="AF738" s="388">
        <v>0</v>
      </c>
      <c r="AG738" s="388">
        <f t="shared" si="483"/>
        <v>0</v>
      </c>
      <c r="AH738" s="388">
        <v>0</v>
      </c>
      <c r="AI738" s="388">
        <v>0</v>
      </c>
      <c r="AJ738" s="388">
        <f t="shared" si="484"/>
        <v>0</v>
      </c>
      <c r="AK738" s="388">
        <v>0</v>
      </c>
      <c r="AL738" s="388">
        <v>0</v>
      </c>
      <c r="AM738" s="388">
        <f t="shared" si="485"/>
        <v>0</v>
      </c>
      <c r="AN738" s="388">
        <v>0</v>
      </c>
      <c r="AO738" s="388">
        <v>0</v>
      </c>
      <c r="AP738" s="388">
        <f t="shared" si="486"/>
        <v>0</v>
      </c>
      <c r="AQ738" s="388">
        <f t="shared" si="513"/>
        <v>0</v>
      </c>
      <c r="AR738" s="388">
        <f t="shared" si="513"/>
        <v>0</v>
      </c>
      <c r="AS738" s="388">
        <f t="shared" si="487"/>
        <v>0</v>
      </c>
      <c r="AT738" s="388">
        <f t="shared" si="514"/>
        <v>0</v>
      </c>
      <c r="AU738" s="388">
        <f t="shared" si="514"/>
        <v>0</v>
      </c>
      <c r="AV738" s="388">
        <v>0</v>
      </c>
      <c r="AW738" s="388">
        <v>0</v>
      </c>
      <c r="AX738" s="388">
        <v>0</v>
      </c>
      <c r="AY738" s="388">
        <v>0</v>
      </c>
      <c r="AZ738" s="388">
        <f t="shared" si="491"/>
        <v>0</v>
      </c>
      <c r="BA738" s="388">
        <f t="shared" si="491"/>
        <v>0</v>
      </c>
    </row>
    <row r="739" spans="1:53" ht="24.75" hidden="1">
      <c r="A739" s="255"/>
      <c r="B739" s="73" t="str">
        <f t="shared" si="508"/>
        <v>261050005300532</v>
      </c>
      <c r="C739" s="379">
        <v>2023</v>
      </c>
      <c r="D739" s="379">
        <v>20</v>
      </c>
      <c r="E739" s="379">
        <v>2</v>
      </c>
      <c r="F739" s="379">
        <v>6</v>
      </c>
      <c r="G739" s="379">
        <v>10</v>
      </c>
      <c r="H739" s="380">
        <v>5000</v>
      </c>
      <c r="I739" s="380">
        <v>5300</v>
      </c>
      <c r="J739" s="380">
        <v>532</v>
      </c>
      <c r="K739" s="380"/>
      <c r="L739" s="380"/>
      <c r="M739" s="461" t="s">
        <v>566</v>
      </c>
      <c r="N739" s="462">
        <f>+N740</f>
        <v>0</v>
      </c>
      <c r="O739" s="462">
        <f>+O740</f>
        <v>0</v>
      </c>
      <c r="P739" s="462">
        <f t="shared" si="500"/>
        <v>0</v>
      </c>
      <c r="Q739" s="470"/>
      <c r="R739" s="380"/>
      <c r="S739" s="380"/>
      <c r="T739" s="462">
        <f>+T740</f>
        <v>0</v>
      </c>
      <c r="U739" s="462">
        <f t="shared" ref="U739:AC739" si="515">+U740</f>
        <v>0</v>
      </c>
      <c r="V739" s="462">
        <f t="shared" si="515"/>
        <v>0</v>
      </c>
      <c r="W739" s="462">
        <f t="shared" si="515"/>
        <v>0</v>
      </c>
      <c r="X739" s="462">
        <f t="shared" si="515"/>
        <v>0</v>
      </c>
      <c r="Y739" s="462">
        <f t="shared" si="515"/>
        <v>0</v>
      </c>
      <c r="Z739" s="462">
        <f t="shared" si="515"/>
        <v>0</v>
      </c>
      <c r="AA739" s="462">
        <f t="shared" si="515"/>
        <v>0</v>
      </c>
      <c r="AB739" s="462">
        <f t="shared" si="515"/>
        <v>0</v>
      </c>
      <c r="AC739" s="462">
        <f t="shared" si="515"/>
        <v>0</v>
      </c>
      <c r="AD739" s="462">
        <f t="shared" si="482"/>
        <v>0</v>
      </c>
      <c r="AE739" s="462">
        <f>+AE740</f>
        <v>0</v>
      </c>
      <c r="AF739" s="462">
        <f>+AF740</f>
        <v>0</v>
      </c>
      <c r="AG739" s="462">
        <f t="shared" si="483"/>
        <v>0</v>
      </c>
      <c r="AH739" s="462">
        <f>+AH740</f>
        <v>0</v>
      </c>
      <c r="AI739" s="462">
        <f>+AI740</f>
        <v>0</v>
      </c>
      <c r="AJ739" s="462">
        <f t="shared" si="484"/>
        <v>0</v>
      </c>
      <c r="AK739" s="462">
        <f>+AK740</f>
        <v>0</v>
      </c>
      <c r="AL739" s="462">
        <f>+AL740</f>
        <v>0</v>
      </c>
      <c r="AM739" s="462">
        <f t="shared" si="485"/>
        <v>0</v>
      </c>
      <c r="AN739" s="462">
        <f>+AN740</f>
        <v>0</v>
      </c>
      <c r="AO739" s="462">
        <f>+AO740</f>
        <v>0</v>
      </c>
      <c r="AP739" s="462">
        <f t="shared" si="486"/>
        <v>0</v>
      </c>
      <c r="AQ739" s="462">
        <f>+AQ740</f>
        <v>0</v>
      </c>
      <c r="AR739" s="462">
        <f>+AR740</f>
        <v>0</v>
      </c>
      <c r="AS739" s="462">
        <f t="shared" si="487"/>
        <v>0</v>
      </c>
      <c r="AT739" s="462"/>
      <c r="AU739" s="462"/>
      <c r="AV739" s="462"/>
      <c r="AW739" s="462"/>
      <c r="AX739" s="462"/>
      <c r="AY739" s="462"/>
      <c r="AZ739" s="462"/>
      <c r="BA739" s="462"/>
    </row>
    <row r="740" spans="1:53" ht="24.75" hidden="1">
      <c r="A740" s="255"/>
      <c r="B740" s="73" t="str">
        <f t="shared" si="508"/>
        <v>2610500053005321</v>
      </c>
      <c r="C740" s="424">
        <v>2023</v>
      </c>
      <c r="D740" s="385">
        <v>20</v>
      </c>
      <c r="E740" s="385">
        <v>2</v>
      </c>
      <c r="F740" s="385">
        <v>6</v>
      </c>
      <c r="G740" s="385">
        <v>10</v>
      </c>
      <c r="H740" s="424">
        <v>5000</v>
      </c>
      <c r="I740" s="424">
        <v>5300</v>
      </c>
      <c r="J740" s="424">
        <v>532</v>
      </c>
      <c r="K740" s="386">
        <v>1</v>
      </c>
      <c r="L740" s="386"/>
      <c r="M740" s="387" t="s">
        <v>567</v>
      </c>
      <c r="N740" s="388">
        <f>IFERROR(VLOOKUP($B740,[5]OAX!$B$51:$S$1085,13,0),0)</f>
        <v>0</v>
      </c>
      <c r="O740" s="388">
        <f>IFERROR(VLOOKUP($B740,[5]OAX!$B$51:$S$1085,14,0),0)</f>
        <v>0</v>
      </c>
      <c r="P740" s="388">
        <f t="shared" si="500"/>
        <v>0</v>
      </c>
      <c r="Q740" s="409" t="s">
        <v>59</v>
      </c>
      <c r="R740" s="390">
        <f>IFERROR(VLOOKUP($B740,[5]OAX!$B$51:$S$1085,17,0),0)</f>
        <v>0</v>
      </c>
      <c r="S740" s="390">
        <f>IFERROR(VLOOKUP($B740,[5]OAX!$B$51:$S$1085,18,0),0)</f>
        <v>0</v>
      </c>
      <c r="T740" s="388">
        <v>0</v>
      </c>
      <c r="U740" s="388">
        <v>0</v>
      </c>
      <c r="V740" s="388">
        <v>0</v>
      </c>
      <c r="W740" s="388">
        <v>0</v>
      </c>
      <c r="X740" s="388">
        <v>0</v>
      </c>
      <c r="Y740" s="388">
        <v>0</v>
      </c>
      <c r="Z740" s="388">
        <v>0</v>
      </c>
      <c r="AA740" s="388">
        <v>0</v>
      </c>
      <c r="AB740" s="388">
        <f>N740+T740-X740</f>
        <v>0</v>
      </c>
      <c r="AC740" s="388">
        <f>O740+U740-Y740</f>
        <v>0</v>
      </c>
      <c r="AD740" s="388">
        <f t="shared" si="482"/>
        <v>0</v>
      </c>
      <c r="AE740" s="388">
        <v>0</v>
      </c>
      <c r="AF740" s="388">
        <v>0</v>
      </c>
      <c r="AG740" s="388">
        <f t="shared" si="483"/>
        <v>0</v>
      </c>
      <c r="AH740" s="388">
        <v>0</v>
      </c>
      <c r="AI740" s="388">
        <v>0</v>
      </c>
      <c r="AJ740" s="388">
        <f t="shared" si="484"/>
        <v>0</v>
      </c>
      <c r="AK740" s="388">
        <v>0</v>
      </c>
      <c r="AL740" s="388">
        <v>0</v>
      </c>
      <c r="AM740" s="388">
        <f t="shared" si="485"/>
        <v>0</v>
      </c>
      <c r="AN740" s="388">
        <v>0</v>
      </c>
      <c r="AO740" s="388">
        <v>0</v>
      </c>
      <c r="AP740" s="388">
        <f t="shared" si="486"/>
        <v>0</v>
      </c>
      <c r="AQ740" s="388">
        <f>AB740-AE740--AH740-AK740-AN740</f>
        <v>0</v>
      </c>
      <c r="AR740" s="388">
        <f>AC740-AF740--AI740-AL740-AO740</f>
        <v>0</v>
      </c>
      <c r="AS740" s="388">
        <f t="shared" si="487"/>
        <v>0</v>
      </c>
      <c r="AT740" s="388">
        <f>R740+V740-Z740</f>
        <v>0</v>
      </c>
      <c r="AU740" s="388">
        <f>S740+W740-AA740</f>
        <v>0</v>
      </c>
      <c r="AV740" s="388">
        <v>0</v>
      </c>
      <c r="AW740" s="388">
        <v>0</v>
      </c>
      <c r="AX740" s="388">
        <v>0</v>
      </c>
      <c r="AY740" s="388">
        <v>0</v>
      </c>
      <c r="AZ740" s="388">
        <f t="shared" si="491"/>
        <v>0</v>
      </c>
      <c r="BA740" s="388">
        <f t="shared" si="491"/>
        <v>0</v>
      </c>
    </row>
    <row r="741" spans="1:53" ht="24.75" hidden="1">
      <c r="A741" s="255"/>
      <c r="B741" s="73" t="str">
        <f t="shared" si="508"/>
        <v>261050005600</v>
      </c>
      <c r="C741" s="373">
        <v>2023</v>
      </c>
      <c r="D741" s="373">
        <v>20</v>
      </c>
      <c r="E741" s="373">
        <v>2</v>
      </c>
      <c r="F741" s="373">
        <v>6</v>
      </c>
      <c r="G741" s="373">
        <v>10</v>
      </c>
      <c r="H741" s="373">
        <v>5000</v>
      </c>
      <c r="I741" s="373">
        <v>5600</v>
      </c>
      <c r="J741" s="373"/>
      <c r="K741" s="374" t="s">
        <v>45</v>
      </c>
      <c r="L741" s="374"/>
      <c r="M741" s="418" t="s">
        <v>515</v>
      </c>
      <c r="N741" s="419">
        <f>+N742</f>
        <v>0</v>
      </c>
      <c r="O741" s="419">
        <f>+O742</f>
        <v>0</v>
      </c>
      <c r="P741" s="419">
        <f t="shared" si="500"/>
        <v>0</v>
      </c>
      <c r="Q741" s="469"/>
      <c r="R741" s="468"/>
      <c r="S741" s="468"/>
      <c r="T741" s="419">
        <f>+T742</f>
        <v>0</v>
      </c>
      <c r="U741" s="419">
        <f t="shared" ref="U741:AC741" si="516">+U742</f>
        <v>0</v>
      </c>
      <c r="V741" s="419">
        <f t="shared" si="516"/>
        <v>0</v>
      </c>
      <c r="W741" s="419">
        <f t="shared" si="516"/>
        <v>0</v>
      </c>
      <c r="X741" s="419">
        <f t="shared" si="516"/>
        <v>0</v>
      </c>
      <c r="Y741" s="419">
        <f t="shared" si="516"/>
        <v>0</v>
      </c>
      <c r="Z741" s="419">
        <f t="shared" si="516"/>
        <v>0</v>
      </c>
      <c r="AA741" s="419">
        <f t="shared" si="516"/>
        <v>0</v>
      </c>
      <c r="AB741" s="419">
        <f t="shared" si="516"/>
        <v>0</v>
      </c>
      <c r="AC741" s="419">
        <f t="shared" si="516"/>
        <v>0</v>
      </c>
      <c r="AD741" s="419">
        <f t="shared" si="482"/>
        <v>0</v>
      </c>
      <c r="AE741" s="419">
        <f>+AE742</f>
        <v>0</v>
      </c>
      <c r="AF741" s="419">
        <f>+AF742</f>
        <v>0</v>
      </c>
      <c r="AG741" s="419">
        <f t="shared" si="483"/>
        <v>0</v>
      </c>
      <c r="AH741" s="419">
        <f>+AH742</f>
        <v>0</v>
      </c>
      <c r="AI741" s="419">
        <f>+AI742</f>
        <v>0</v>
      </c>
      <c r="AJ741" s="419">
        <f t="shared" si="484"/>
        <v>0</v>
      </c>
      <c r="AK741" s="419">
        <f>+AK742</f>
        <v>0</v>
      </c>
      <c r="AL741" s="419">
        <f>+AL742</f>
        <v>0</v>
      </c>
      <c r="AM741" s="419">
        <f t="shared" si="485"/>
        <v>0</v>
      </c>
      <c r="AN741" s="419">
        <f>+AN742</f>
        <v>0</v>
      </c>
      <c r="AO741" s="419">
        <f>+AO742</f>
        <v>0</v>
      </c>
      <c r="AP741" s="419">
        <f t="shared" si="486"/>
        <v>0</v>
      </c>
      <c r="AQ741" s="419">
        <f>+AQ742</f>
        <v>0</v>
      </c>
      <c r="AR741" s="419">
        <f>+AR742</f>
        <v>0</v>
      </c>
      <c r="AS741" s="419">
        <f t="shared" si="487"/>
        <v>0</v>
      </c>
      <c r="AT741" s="419"/>
      <c r="AU741" s="419"/>
      <c r="AV741" s="419"/>
      <c r="AW741" s="419"/>
      <c r="AX741" s="419"/>
      <c r="AY741" s="419"/>
      <c r="AZ741" s="419"/>
      <c r="BA741" s="419"/>
    </row>
    <row r="742" spans="1:53" ht="24.75" hidden="1">
      <c r="A742" s="255"/>
      <c r="B742" s="73" t="str">
        <f t="shared" si="508"/>
        <v>261050005600565</v>
      </c>
      <c r="C742" s="379">
        <v>2023</v>
      </c>
      <c r="D742" s="379">
        <v>20</v>
      </c>
      <c r="E742" s="379">
        <v>2</v>
      </c>
      <c r="F742" s="379">
        <v>6</v>
      </c>
      <c r="G742" s="379">
        <v>10</v>
      </c>
      <c r="H742" s="379">
        <v>5000</v>
      </c>
      <c r="I742" s="379">
        <v>5600</v>
      </c>
      <c r="J742" s="379">
        <v>565</v>
      </c>
      <c r="K742" s="379"/>
      <c r="L742" s="379"/>
      <c r="M742" s="461" t="s">
        <v>215</v>
      </c>
      <c r="N742" s="462">
        <f>SUM(N743:N745)</f>
        <v>0</v>
      </c>
      <c r="O742" s="462">
        <f>SUM(O743:O745)</f>
        <v>0</v>
      </c>
      <c r="P742" s="462">
        <f t="shared" si="500"/>
        <v>0</v>
      </c>
      <c r="Q742" s="470"/>
      <c r="R742" s="380"/>
      <c r="S742" s="380"/>
      <c r="T742" s="462">
        <f>SUM(T743:T745)</f>
        <v>0</v>
      </c>
      <c r="U742" s="462">
        <f t="shared" ref="U742:AC742" si="517">SUM(U743:U745)</f>
        <v>0</v>
      </c>
      <c r="V742" s="462">
        <f t="shared" si="517"/>
        <v>0</v>
      </c>
      <c r="W742" s="462">
        <f t="shared" si="517"/>
        <v>0</v>
      </c>
      <c r="X742" s="462">
        <f t="shared" si="517"/>
        <v>0</v>
      </c>
      <c r="Y742" s="462">
        <f t="shared" si="517"/>
        <v>0</v>
      </c>
      <c r="Z742" s="462">
        <f t="shared" si="517"/>
        <v>0</v>
      </c>
      <c r="AA742" s="462">
        <f t="shared" si="517"/>
        <v>0</v>
      </c>
      <c r="AB742" s="462">
        <f t="shared" si="517"/>
        <v>0</v>
      </c>
      <c r="AC742" s="462">
        <f t="shared" si="517"/>
        <v>0</v>
      </c>
      <c r="AD742" s="462">
        <f t="shared" si="482"/>
        <v>0</v>
      </c>
      <c r="AE742" s="462">
        <f>SUM(AE743:AE745)</f>
        <v>0</v>
      </c>
      <c r="AF742" s="462">
        <f>SUM(AF743:AF745)</f>
        <v>0</v>
      </c>
      <c r="AG742" s="462">
        <f t="shared" si="483"/>
        <v>0</v>
      </c>
      <c r="AH742" s="462">
        <f>SUM(AH743:AH745)</f>
        <v>0</v>
      </c>
      <c r="AI742" s="462">
        <f>SUM(AI743:AI745)</f>
        <v>0</v>
      </c>
      <c r="AJ742" s="462">
        <f t="shared" si="484"/>
        <v>0</v>
      </c>
      <c r="AK742" s="462">
        <f>SUM(AK743:AK745)</f>
        <v>0</v>
      </c>
      <c r="AL742" s="462">
        <f>SUM(AL743:AL745)</f>
        <v>0</v>
      </c>
      <c r="AM742" s="462">
        <f t="shared" si="485"/>
        <v>0</v>
      </c>
      <c r="AN742" s="462">
        <f>SUM(AN743:AN745)</f>
        <v>0</v>
      </c>
      <c r="AO742" s="462">
        <f>SUM(AO743:AO745)</f>
        <v>0</v>
      </c>
      <c r="AP742" s="462">
        <f t="shared" si="486"/>
        <v>0</v>
      </c>
      <c r="AQ742" s="462">
        <f>SUM(AQ743:AQ745)</f>
        <v>0</v>
      </c>
      <c r="AR742" s="462">
        <f>SUM(AR743:AR745)</f>
        <v>0</v>
      </c>
      <c r="AS742" s="462">
        <f t="shared" si="487"/>
        <v>0</v>
      </c>
      <c r="AT742" s="462"/>
      <c r="AU742" s="462"/>
      <c r="AV742" s="462"/>
      <c r="AW742" s="462"/>
      <c r="AX742" s="462"/>
      <c r="AY742" s="462"/>
      <c r="AZ742" s="462"/>
      <c r="BA742" s="462"/>
    </row>
    <row r="743" spans="1:53" ht="24.75" hidden="1">
      <c r="A743" s="255"/>
      <c r="B743" s="73" t="str">
        <f t="shared" si="508"/>
        <v>2610500056005651</v>
      </c>
      <c r="C743" s="424">
        <v>2023</v>
      </c>
      <c r="D743" s="385">
        <v>20</v>
      </c>
      <c r="E743" s="385">
        <v>2</v>
      </c>
      <c r="F743" s="385">
        <v>6</v>
      </c>
      <c r="G743" s="385">
        <v>10</v>
      </c>
      <c r="H743" s="424">
        <v>5000</v>
      </c>
      <c r="I743" s="424">
        <v>5600</v>
      </c>
      <c r="J743" s="424">
        <v>565</v>
      </c>
      <c r="K743" s="386">
        <v>1</v>
      </c>
      <c r="L743" s="386"/>
      <c r="M743" s="387" t="s">
        <v>568</v>
      </c>
      <c r="N743" s="388">
        <f>IFERROR(VLOOKUP($B743,[5]OAX!$B$51:$S$1085,13,0),0)</f>
        <v>0</v>
      </c>
      <c r="O743" s="388">
        <f>IFERROR(VLOOKUP($B743,[5]OAX!$B$51:$S$1085,14,0),0)</f>
        <v>0</v>
      </c>
      <c r="P743" s="388">
        <f t="shared" si="500"/>
        <v>0</v>
      </c>
      <c r="Q743" s="409" t="s">
        <v>59</v>
      </c>
      <c r="R743" s="390">
        <f>IFERROR(VLOOKUP($B743,[5]OAX!$B$51:$S$1085,17,0),0)</f>
        <v>0</v>
      </c>
      <c r="S743" s="390">
        <f>IFERROR(VLOOKUP($B743,[5]OAX!$B$51:$S$1085,18,0),0)</f>
        <v>0</v>
      </c>
      <c r="T743" s="388">
        <v>0</v>
      </c>
      <c r="U743" s="388">
        <v>0</v>
      </c>
      <c r="V743" s="388">
        <v>0</v>
      </c>
      <c r="W743" s="388">
        <v>0</v>
      </c>
      <c r="X743" s="388">
        <v>0</v>
      </c>
      <c r="Y743" s="388">
        <v>0</v>
      </c>
      <c r="Z743" s="388">
        <v>0</v>
      </c>
      <c r="AA743" s="388">
        <v>0</v>
      </c>
      <c r="AB743" s="388">
        <f t="shared" ref="AB743:AC745" si="518">N743+T743-X743</f>
        <v>0</v>
      </c>
      <c r="AC743" s="388">
        <f t="shared" si="518"/>
        <v>0</v>
      </c>
      <c r="AD743" s="388">
        <f t="shared" si="482"/>
        <v>0</v>
      </c>
      <c r="AE743" s="388">
        <v>0</v>
      </c>
      <c r="AF743" s="388">
        <v>0</v>
      </c>
      <c r="AG743" s="388">
        <f t="shared" si="483"/>
        <v>0</v>
      </c>
      <c r="AH743" s="388">
        <v>0</v>
      </c>
      <c r="AI743" s="388">
        <v>0</v>
      </c>
      <c r="AJ743" s="388">
        <f t="shared" si="484"/>
        <v>0</v>
      </c>
      <c r="AK743" s="388">
        <v>0</v>
      </c>
      <c r="AL743" s="388">
        <v>0</v>
      </c>
      <c r="AM743" s="388">
        <f t="shared" si="485"/>
        <v>0</v>
      </c>
      <c r="AN743" s="388">
        <v>0</v>
      </c>
      <c r="AO743" s="388">
        <v>0</v>
      </c>
      <c r="AP743" s="388">
        <f t="shared" si="486"/>
        <v>0</v>
      </c>
      <c r="AQ743" s="388">
        <f t="shared" ref="AQ743:AR745" si="519">AB743-AE743--AH743-AK743-AN743</f>
        <v>0</v>
      </c>
      <c r="AR743" s="388">
        <f t="shared" si="519"/>
        <v>0</v>
      </c>
      <c r="AS743" s="388">
        <f t="shared" si="487"/>
        <v>0</v>
      </c>
      <c r="AT743" s="388">
        <f t="shared" ref="AT743:AU745" si="520">R743+V743-Z743</f>
        <v>0</v>
      </c>
      <c r="AU743" s="388">
        <f t="shared" si="520"/>
        <v>0</v>
      </c>
      <c r="AV743" s="388">
        <v>0</v>
      </c>
      <c r="AW743" s="388">
        <v>0</v>
      </c>
      <c r="AX743" s="388">
        <v>0</v>
      </c>
      <c r="AY743" s="388">
        <v>0</v>
      </c>
      <c r="AZ743" s="388">
        <f t="shared" si="491"/>
        <v>0</v>
      </c>
      <c r="BA743" s="388">
        <f t="shared" si="491"/>
        <v>0</v>
      </c>
    </row>
    <row r="744" spans="1:53" ht="24.75" hidden="1">
      <c r="A744" s="255"/>
      <c r="B744" s="73" t="str">
        <f t="shared" si="508"/>
        <v>2610500056005652</v>
      </c>
      <c r="C744" s="424">
        <v>2023</v>
      </c>
      <c r="D744" s="385">
        <v>20</v>
      </c>
      <c r="E744" s="385">
        <v>2</v>
      </c>
      <c r="F744" s="385">
        <v>6</v>
      </c>
      <c r="G744" s="385">
        <v>10</v>
      </c>
      <c r="H744" s="424">
        <v>5000</v>
      </c>
      <c r="I744" s="424">
        <v>5600</v>
      </c>
      <c r="J744" s="424">
        <v>565</v>
      </c>
      <c r="K744" s="386">
        <v>2</v>
      </c>
      <c r="L744" s="386"/>
      <c r="M744" s="387" t="s">
        <v>569</v>
      </c>
      <c r="N744" s="388">
        <f>IFERROR(VLOOKUP($B744,[5]OAX!$B$51:$S$1085,13,0),0)</f>
        <v>0</v>
      </c>
      <c r="O744" s="388">
        <f>IFERROR(VLOOKUP($B744,[5]OAX!$B$51:$S$1085,14,0),0)</f>
        <v>0</v>
      </c>
      <c r="P744" s="388">
        <f t="shared" si="500"/>
        <v>0</v>
      </c>
      <c r="Q744" s="409" t="s">
        <v>59</v>
      </c>
      <c r="R744" s="390">
        <f>IFERROR(VLOOKUP($B744,[5]OAX!$B$51:$S$1085,17,0),0)</f>
        <v>0</v>
      </c>
      <c r="S744" s="390">
        <f>IFERROR(VLOOKUP($B744,[5]OAX!$B$51:$S$1085,18,0),0)</f>
        <v>0</v>
      </c>
      <c r="T744" s="388">
        <v>0</v>
      </c>
      <c r="U744" s="388">
        <v>0</v>
      </c>
      <c r="V744" s="388">
        <v>0</v>
      </c>
      <c r="W744" s="388">
        <v>0</v>
      </c>
      <c r="X744" s="388">
        <v>0</v>
      </c>
      <c r="Y744" s="388">
        <v>0</v>
      </c>
      <c r="Z744" s="388">
        <v>0</v>
      </c>
      <c r="AA744" s="388">
        <v>0</v>
      </c>
      <c r="AB744" s="388">
        <f t="shared" si="518"/>
        <v>0</v>
      </c>
      <c r="AC744" s="388">
        <f t="shared" si="518"/>
        <v>0</v>
      </c>
      <c r="AD744" s="388">
        <f t="shared" si="482"/>
        <v>0</v>
      </c>
      <c r="AE744" s="388">
        <v>0</v>
      </c>
      <c r="AF744" s="388">
        <v>0</v>
      </c>
      <c r="AG744" s="388">
        <f t="shared" si="483"/>
        <v>0</v>
      </c>
      <c r="AH744" s="388">
        <v>0</v>
      </c>
      <c r="AI744" s="388">
        <v>0</v>
      </c>
      <c r="AJ744" s="388">
        <f t="shared" si="484"/>
        <v>0</v>
      </c>
      <c r="AK744" s="388">
        <v>0</v>
      </c>
      <c r="AL744" s="388">
        <v>0</v>
      </c>
      <c r="AM744" s="388">
        <f t="shared" si="485"/>
        <v>0</v>
      </c>
      <c r="AN744" s="388">
        <v>0</v>
      </c>
      <c r="AO744" s="388">
        <v>0</v>
      </c>
      <c r="AP744" s="388">
        <f t="shared" si="486"/>
        <v>0</v>
      </c>
      <c r="AQ744" s="388">
        <f t="shared" si="519"/>
        <v>0</v>
      </c>
      <c r="AR744" s="388">
        <f t="shared" si="519"/>
        <v>0</v>
      </c>
      <c r="AS744" s="388">
        <f t="shared" si="487"/>
        <v>0</v>
      </c>
      <c r="AT744" s="388">
        <f t="shared" si="520"/>
        <v>0</v>
      </c>
      <c r="AU744" s="388">
        <f t="shared" si="520"/>
        <v>0</v>
      </c>
      <c r="AV744" s="388">
        <v>0</v>
      </c>
      <c r="AW744" s="388">
        <v>0</v>
      </c>
      <c r="AX744" s="388">
        <v>0</v>
      </c>
      <c r="AY744" s="388">
        <v>0</v>
      </c>
      <c r="AZ744" s="388">
        <f t="shared" si="491"/>
        <v>0</v>
      </c>
      <c r="BA744" s="388">
        <f t="shared" si="491"/>
        <v>0</v>
      </c>
    </row>
    <row r="745" spans="1:53" ht="24.75" hidden="1">
      <c r="A745" s="256"/>
      <c r="B745" s="73" t="str">
        <f t="shared" si="508"/>
        <v>2610500056005653</v>
      </c>
      <c r="C745" s="424">
        <v>2023</v>
      </c>
      <c r="D745" s="385">
        <v>20</v>
      </c>
      <c r="E745" s="385">
        <v>2</v>
      </c>
      <c r="F745" s="385">
        <v>6</v>
      </c>
      <c r="G745" s="385">
        <v>10</v>
      </c>
      <c r="H745" s="424">
        <v>5000</v>
      </c>
      <c r="I745" s="424">
        <v>5600</v>
      </c>
      <c r="J745" s="424">
        <v>565</v>
      </c>
      <c r="K745" s="386">
        <v>3</v>
      </c>
      <c r="L745" s="386"/>
      <c r="M745" s="387" t="s">
        <v>516</v>
      </c>
      <c r="N745" s="388">
        <f>IFERROR(VLOOKUP($B745,[5]OAX!$B$51:$S$1085,13,0),0)</f>
        <v>0</v>
      </c>
      <c r="O745" s="388">
        <f>IFERROR(VLOOKUP($B745,[5]OAX!$B$51:$S$1085,14,0),0)</f>
        <v>0</v>
      </c>
      <c r="P745" s="388">
        <f t="shared" si="500"/>
        <v>0</v>
      </c>
      <c r="Q745" s="409" t="s">
        <v>59</v>
      </c>
      <c r="R745" s="390">
        <f>IFERROR(VLOOKUP($B745,[5]OAX!$B$51:$S$1085,17,0),0)</f>
        <v>0</v>
      </c>
      <c r="S745" s="390">
        <f>IFERROR(VLOOKUP($B745,[5]OAX!$B$51:$S$1085,18,0),0)</f>
        <v>0</v>
      </c>
      <c r="T745" s="388">
        <v>0</v>
      </c>
      <c r="U745" s="388">
        <v>0</v>
      </c>
      <c r="V745" s="388">
        <v>0</v>
      </c>
      <c r="W745" s="388">
        <v>0</v>
      </c>
      <c r="X745" s="388">
        <v>0</v>
      </c>
      <c r="Y745" s="388">
        <v>0</v>
      </c>
      <c r="Z745" s="388">
        <v>0</v>
      </c>
      <c r="AA745" s="388">
        <v>0</v>
      </c>
      <c r="AB745" s="388">
        <f t="shared" si="518"/>
        <v>0</v>
      </c>
      <c r="AC745" s="388">
        <f t="shared" si="518"/>
        <v>0</v>
      </c>
      <c r="AD745" s="388">
        <f t="shared" si="482"/>
        <v>0</v>
      </c>
      <c r="AE745" s="388">
        <v>0</v>
      </c>
      <c r="AF745" s="388">
        <v>0</v>
      </c>
      <c r="AG745" s="388">
        <f t="shared" si="483"/>
        <v>0</v>
      </c>
      <c r="AH745" s="388">
        <v>0</v>
      </c>
      <c r="AI745" s="388">
        <v>0</v>
      </c>
      <c r="AJ745" s="388">
        <f t="shared" si="484"/>
        <v>0</v>
      </c>
      <c r="AK745" s="388">
        <v>0</v>
      </c>
      <c r="AL745" s="388">
        <v>0</v>
      </c>
      <c r="AM745" s="388">
        <f t="shared" si="485"/>
        <v>0</v>
      </c>
      <c r="AN745" s="388">
        <v>0</v>
      </c>
      <c r="AO745" s="388">
        <v>0</v>
      </c>
      <c r="AP745" s="388">
        <f t="shared" si="486"/>
        <v>0</v>
      </c>
      <c r="AQ745" s="388">
        <f t="shared" si="519"/>
        <v>0</v>
      </c>
      <c r="AR745" s="388">
        <f t="shared" si="519"/>
        <v>0</v>
      </c>
      <c r="AS745" s="388">
        <f t="shared" si="487"/>
        <v>0</v>
      </c>
      <c r="AT745" s="388">
        <f t="shared" si="520"/>
        <v>0</v>
      </c>
      <c r="AU745" s="388">
        <f t="shared" si="520"/>
        <v>0</v>
      </c>
      <c r="AV745" s="388">
        <v>0</v>
      </c>
      <c r="AW745" s="388">
        <v>0</v>
      </c>
      <c r="AX745" s="388">
        <v>0</v>
      </c>
      <c r="AY745" s="388">
        <v>0</v>
      </c>
      <c r="AZ745" s="388">
        <f t="shared" si="491"/>
        <v>0</v>
      </c>
      <c r="BA745" s="388">
        <f t="shared" si="491"/>
        <v>0</v>
      </c>
    </row>
    <row r="746" spans="1:53" ht="48" hidden="1">
      <c r="A746" s="255"/>
      <c r="B746" s="73" t="str">
        <f t="shared" si="508"/>
        <v>2611</v>
      </c>
      <c r="C746" s="410">
        <v>2023</v>
      </c>
      <c r="D746" s="410">
        <v>20</v>
      </c>
      <c r="E746" s="410">
        <v>2</v>
      </c>
      <c r="F746" s="410">
        <v>6</v>
      </c>
      <c r="G746" s="410">
        <v>11</v>
      </c>
      <c r="H746" s="410"/>
      <c r="I746" s="410"/>
      <c r="J746" s="410"/>
      <c r="K746" s="410"/>
      <c r="L746" s="410"/>
      <c r="M746" s="449" t="s">
        <v>570</v>
      </c>
      <c r="N746" s="450">
        <f t="shared" ref="N746:O749" si="521">+N747</f>
        <v>0</v>
      </c>
      <c r="O746" s="450">
        <f t="shared" si="521"/>
        <v>0</v>
      </c>
      <c r="P746" s="450">
        <f t="shared" si="500"/>
        <v>0</v>
      </c>
      <c r="Q746" s="398"/>
      <c r="R746" s="410"/>
      <c r="S746" s="410"/>
      <c r="T746" s="450">
        <f>+T747</f>
        <v>0</v>
      </c>
      <c r="U746" s="450">
        <f t="shared" ref="U746:AC749" si="522">+U747</f>
        <v>0</v>
      </c>
      <c r="V746" s="450">
        <f t="shared" si="522"/>
        <v>0</v>
      </c>
      <c r="W746" s="450">
        <f t="shared" si="522"/>
        <v>0</v>
      </c>
      <c r="X746" s="450">
        <f t="shared" si="522"/>
        <v>0</v>
      </c>
      <c r="Y746" s="450">
        <f t="shared" si="522"/>
        <v>0</v>
      </c>
      <c r="Z746" s="450">
        <f t="shared" si="522"/>
        <v>0</v>
      </c>
      <c r="AA746" s="450">
        <f t="shared" si="522"/>
        <v>0</v>
      </c>
      <c r="AB746" s="450">
        <f t="shared" si="522"/>
        <v>0</v>
      </c>
      <c r="AC746" s="450">
        <f t="shared" si="522"/>
        <v>0</v>
      </c>
      <c r="AD746" s="450">
        <f t="shared" si="482"/>
        <v>0</v>
      </c>
      <c r="AE746" s="450">
        <f t="shared" ref="AE746:AF749" si="523">+AE747</f>
        <v>0</v>
      </c>
      <c r="AF746" s="450">
        <f t="shared" si="523"/>
        <v>0</v>
      </c>
      <c r="AG746" s="450">
        <f t="shared" si="483"/>
        <v>0</v>
      </c>
      <c r="AH746" s="450">
        <f t="shared" ref="AH746:AI749" si="524">+AH747</f>
        <v>0</v>
      </c>
      <c r="AI746" s="450">
        <f t="shared" si="524"/>
        <v>0</v>
      </c>
      <c r="AJ746" s="450">
        <f t="shared" si="484"/>
        <v>0</v>
      </c>
      <c r="AK746" s="450">
        <f t="shared" ref="AK746:AL749" si="525">+AK747</f>
        <v>0</v>
      </c>
      <c r="AL746" s="450">
        <f t="shared" si="525"/>
        <v>0</v>
      </c>
      <c r="AM746" s="450">
        <f t="shared" si="485"/>
        <v>0</v>
      </c>
      <c r="AN746" s="450">
        <f t="shared" ref="AN746:AO749" si="526">+AN747</f>
        <v>0</v>
      </c>
      <c r="AO746" s="450">
        <f t="shared" si="526"/>
        <v>0</v>
      </c>
      <c r="AP746" s="450">
        <f t="shared" si="486"/>
        <v>0</v>
      </c>
      <c r="AQ746" s="450">
        <f t="shared" ref="AQ746:AR749" si="527">+AQ747</f>
        <v>0</v>
      </c>
      <c r="AR746" s="450">
        <f t="shared" si="527"/>
        <v>0</v>
      </c>
      <c r="AS746" s="450">
        <f t="shared" si="487"/>
        <v>0</v>
      </c>
      <c r="AT746" s="450"/>
      <c r="AU746" s="450"/>
      <c r="AV746" s="450"/>
      <c r="AW746" s="450"/>
      <c r="AX746" s="450"/>
      <c r="AY746" s="450"/>
      <c r="AZ746" s="450"/>
      <c r="BA746" s="450"/>
    </row>
    <row r="747" spans="1:53" ht="24.75" hidden="1">
      <c r="A747" s="255"/>
      <c r="B747" s="73" t="str">
        <f t="shared" si="508"/>
        <v>26113000</v>
      </c>
      <c r="C747" s="411">
        <v>2023</v>
      </c>
      <c r="D747" s="400">
        <v>20</v>
      </c>
      <c r="E747" s="400">
        <v>2</v>
      </c>
      <c r="F747" s="400">
        <v>6</v>
      </c>
      <c r="G747" s="400">
        <v>11</v>
      </c>
      <c r="H747" s="400">
        <v>3000</v>
      </c>
      <c r="I747" s="400"/>
      <c r="J747" s="400"/>
      <c r="K747" s="400"/>
      <c r="L747" s="400"/>
      <c r="M747" s="412" t="s">
        <v>71</v>
      </c>
      <c r="N747" s="413">
        <f t="shared" si="521"/>
        <v>0</v>
      </c>
      <c r="O747" s="413">
        <f t="shared" si="521"/>
        <v>0</v>
      </c>
      <c r="P747" s="413">
        <f t="shared" si="500"/>
        <v>0</v>
      </c>
      <c r="Q747" s="371"/>
      <c r="R747" s="372"/>
      <c r="S747" s="372"/>
      <c r="T747" s="413">
        <f>+T748</f>
        <v>0</v>
      </c>
      <c r="U747" s="413">
        <f t="shared" si="522"/>
        <v>0</v>
      </c>
      <c r="V747" s="413">
        <f t="shared" si="522"/>
        <v>0</v>
      </c>
      <c r="W747" s="413">
        <f t="shared" si="522"/>
        <v>0</v>
      </c>
      <c r="X747" s="413">
        <f t="shared" si="522"/>
        <v>0</v>
      </c>
      <c r="Y747" s="413">
        <f t="shared" si="522"/>
        <v>0</v>
      </c>
      <c r="Z747" s="413">
        <f t="shared" si="522"/>
        <v>0</v>
      </c>
      <c r="AA747" s="413">
        <f t="shared" si="522"/>
        <v>0</v>
      </c>
      <c r="AB747" s="413">
        <f t="shared" si="522"/>
        <v>0</v>
      </c>
      <c r="AC747" s="413">
        <f t="shared" si="522"/>
        <v>0</v>
      </c>
      <c r="AD747" s="413">
        <f t="shared" si="482"/>
        <v>0</v>
      </c>
      <c r="AE747" s="413">
        <f t="shared" si="523"/>
        <v>0</v>
      </c>
      <c r="AF747" s="413">
        <f t="shared" si="523"/>
        <v>0</v>
      </c>
      <c r="AG747" s="413">
        <f t="shared" si="483"/>
        <v>0</v>
      </c>
      <c r="AH747" s="413">
        <f t="shared" si="524"/>
        <v>0</v>
      </c>
      <c r="AI747" s="413">
        <f t="shared" si="524"/>
        <v>0</v>
      </c>
      <c r="AJ747" s="413">
        <f t="shared" si="484"/>
        <v>0</v>
      </c>
      <c r="AK747" s="413">
        <f t="shared" si="525"/>
        <v>0</v>
      </c>
      <c r="AL747" s="413">
        <f t="shared" si="525"/>
        <v>0</v>
      </c>
      <c r="AM747" s="413">
        <f t="shared" si="485"/>
        <v>0</v>
      </c>
      <c r="AN747" s="413">
        <f t="shared" si="526"/>
        <v>0</v>
      </c>
      <c r="AO747" s="413">
        <f t="shared" si="526"/>
        <v>0</v>
      </c>
      <c r="AP747" s="413">
        <f t="shared" si="486"/>
        <v>0</v>
      </c>
      <c r="AQ747" s="413">
        <f t="shared" si="527"/>
        <v>0</v>
      </c>
      <c r="AR747" s="413">
        <f t="shared" si="527"/>
        <v>0</v>
      </c>
      <c r="AS747" s="413">
        <f t="shared" si="487"/>
        <v>0</v>
      </c>
      <c r="AT747" s="413"/>
      <c r="AU747" s="413"/>
      <c r="AV747" s="413"/>
      <c r="AW747" s="413"/>
      <c r="AX747" s="413"/>
      <c r="AY747" s="413"/>
      <c r="AZ747" s="413"/>
      <c r="BA747" s="413"/>
    </row>
    <row r="748" spans="1:53" ht="48" hidden="1">
      <c r="A748" s="255"/>
      <c r="B748" s="73" t="str">
        <f t="shared" si="508"/>
        <v>261130003300</v>
      </c>
      <c r="C748" s="401">
        <v>2023</v>
      </c>
      <c r="D748" s="401">
        <v>20</v>
      </c>
      <c r="E748" s="401">
        <v>2</v>
      </c>
      <c r="F748" s="401">
        <v>6</v>
      </c>
      <c r="G748" s="401">
        <v>11</v>
      </c>
      <c r="H748" s="401">
        <v>3000</v>
      </c>
      <c r="I748" s="401">
        <v>3300</v>
      </c>
      <c r="J748" s="401"/>
      <c r="K748" s="401"/>
      <c r="L748" s="401"/>
      <c r="M748" s="375" t="s">
        <v>72</v>
      </c>
      <c r="N748" s="376">
        <f t="shared" si="521"/>
        <v>0</v>
      </c>
      <c r="O748" s="376">
        <f t="shared" si="521"/>
        <v>0</v>
      </c>
      <c r="P748" s="376">
        <f t="shared" si="500"/>
        <v>0</v>
      </c>
      <c r="Q748" s="402"/>
      <c r="R748" s="401"/>
      <c r="S748" s="401"/>
      <c r="T748" s="376">
        <f>+T749</f>
        <v>0</v>
      </c>
      <c r="U748" s="376">
        <f t="shared" si="522"/>
        <v>0</v>
      </c>
      <c r="V748" s="376">
        <f t="shared" si="522"/>
        <v>0</v>
      </c>
      <c r="W748" s="376">
        <f t="shared" si="522"/>
        <v>0</v>
      </c>
      <c r="X748" s="376">
        <f t="shared" si="522"/>
        <v>0</v>
      </c>
      <c r="Y748" s="376">
        <f t="shared" si="522"/>
        <v>0</v>
      </c>
      <c r="Z748" s="376">
        <f t="shared" si="522"/>
        <v>0</v>
      </c>
      <c r="AA748" s="376">
        <f t="shared" si="522"/>
        <v>0</v>
      </c>
      <c r="AB748" s="376">
        <f t="shared" si="522"/>
        <v>0</v>
      </c>
      <c r="AC748" s="376">
        <f t="shared" si="522"/>
        <v>0</v>
      </c>
      <c r="AD748" s="376">
        <f t="shared" si="482"/>
        <v>0</v>
      </c>
      <c r="AE748" s="376">
        <f t="shared" si="523"/>
        <v>0</v>
      </c>
      <c r="AF748" s="376">
        <f t="shared" si="523"/>
        <v>0</v>
      </c>
      <c r="AG748" s="376">
        <f t="shared" si="483"/>
        <v>0</v>
      </c>
      <c r="AH748" s="376">
        <f t="shared" si="524"/>
        <v>0</v>
      </c>
      <c r="AI748" s="376">
        <f t="shared" si="524"/>
        <v>0</v>
      </c>
      <c r="AJ748" s="376">
        <f t="shared" si="484"/>
        <v>0</v>
      </c>
      <c r="AK748" s="376">
        <f t="shared" si="525"/>
        <v>0</v>
      </c>
      <c r="AL748" s="376">
        <f t="shared" si="525"/>
        <v>0</v>
      </c>
      <c r="AM748" s="376">
        <f t="shared" si="485"/>
        <v>0</v>
      </c>
      <c r="AN748" s="376">
        <f t="shared" si="526"/>
        <v>0</v>
      </c>
      <c r="AO748" s="376">
        <f t="shared" si="526"/>
        <v>0</v>
      </c>
      <c r="AP748" s="376">
        <f t="shared" si="486"/>
        <v>0</v>
      </c>
      <c r="AQ748" s="376">
        <f t="shared" si="527"/>
        <v>0</v>
      </c>
      <c r="AR748" s="376">
        <f t="shared" si="527"/>
        <v>0</v>
      </c>
      <c r="AS748" s="376">
        <f t="shared" si="487"/>
        <v>0</v>
      </c>
      <c r="AT748" s="376"/>
      <c r="AU748" s="376"/>
      <c r="AV748" s="376"/>
      <c r="AW748" s="376"/>
      <c r="AX748" s="376"/>
      <c r="AY748" s="376"/>
      <c r="AZ748" s="376"/>
      <c r="BA748" s="376"/>
    </row>
    <row r="749" spans="1:53" ht="24.75" hidden="1">
      <c r="A749" s="255"/>
      <c r="B749" s="73" t="str">
        <f t="shared" si="508"/>
        <v>261130003300334</v>
      </c>
      <c r="C749" s="403">
        <v>2023</v>
      </c>
      <c r="D749" s="403">
        <v>20</v>
      </c>
      <c r="E749" s="403">
        <v>2</v>
      </c>
      <c r="F749" s="403">
        <v>6</v>
      </c>
      <c r="G749" s="405">
        <v>11</v>
      </c>
      <c r="H749" s="405">
        <v>3000</v>
      </c>
      <c r="I749" s="405">
        <v>3300</v>
      </c>
      <c r="J749" s="405">
        <v>334</v>
      </c>
      <c r="K749" s="405"/>
      <c r="L749" s="405"/>
      <c r="M749" s="381" t="s">
        <v>78</v>
      </c>
      <c r="N749" s="382">
        <f t="shared" si="521"/>
        <v>0</v>
      </c>
      <c r="O749" s="382">
        <f t="shared" si="521"/>
        <v>0</v>
      </c>
      <c r="P749" s="382">
        <f t="shared" si="500"/>
        <v>0</v>
      </c>
      <c r="Q749" s="406"/>
      <c r="R749" s="405"/>
      <c r="S749" s="405"/>
      <c r="T749" s="382">
        <f>+T750</f>
        <v>0</v>
      </c>
      <c r="U749" s="382">
        <f t="shared" si="522"/>
        <v>0</v>
      </c>
      <c r="V749" s="382">
        <f t="shared" si="522"/>
        <v>0</v>
      </c>
      <c r="W749" s="382">
        <f t="shared" si="522"/>
        <v>0</v>
      </c>
      <c r="X749" s="382">
        <f t="shared" si="522"/>
        <v>0</v>
      </c>
      <c r="Y749" s="382">
        <f t="shared" si="522"/>
        <v>0</v>
      </c>
      <c r="Z749" s="382">
        <f t="shared" si="522"/>
        <v>0</v>
      </c>
      <c r="AA749" s="382">
        <f t="shared" si="522"/>
        <v>0</v>
      </c>
      <c r="AB749" s="382">
        <f t="shared" si="522"/>
        <v>0</v>
      </c>
      <c r="AC749" s="382">
        <f t="shared" si="522"/>
        <v>0</v>
      </c>
      <c r="AD749" s="382">
        <f t="shared" si="482"/>
        <v>0</v>
      </c>
      <c r="AE749" s="382">
        <f t="shared" si="523"/>
        <v>0</v>
      </c>
      <c r="AF749" s="382">
        <f t="shared" si="523"/>
        <v>0</v>
      </c>
      <c r="AG749" s="382">
        <f t="shared" si="483"/>
        <v>0</v>
      </c>
      <c r="AH749" s="382">
        <f t="shared" si="524"/>
        <v>0</v>
      </c>
      <c r="AI749" s="382">
        <f t="shared" si="524"/>
        <v>0</v>
      </c>
      <c r="AJ749" s="382">
        <f t="shared" si="484"/>
        <v>0</v>
      </c>
      <c r="AK749" s="382">
        <f t="shared" si="525"/>
        <v>0</v>
      </c>
      <c r="AL749" s="382">
        <f t="shared" si="525"/>
        <v>0</v>
      </c>
      <c r="AM749" s="382">
        <f t="shared" si="485"/>
        <v>0</v>
      </c>
      <c r="AN749" s="382">
        <f t="shared" si="526"/>
        <v>0</v>
      </c>
      <c r="AO749" s="382">
        <f t="shared" si="526"/>
        <v>0</v>
      </c>
      <c r="AP749" s="382">
        <f t="shared" si="486"/>
        <v>0</v>
      </c>
      <c r="AQ749" s="382">
        <f t="shared" si="527"/>
        <v>0</v>
      </c>
      <c r="AR749" s="382">
        <f t="shared" si="527"/>
        <v>0</v>
      </c>
      <c r="AS749" s="382">
        <f t="shared" si="487"/>
        <v>0</v>
      </c>
      <c r="AT749" s="382"/>
      <c r="AU749" s="382"/>
      <c r="AV749" s="382"/>
      <c r="AW749" s="382"/>
      <c r="AX749" s="382"/>
      <c r="AY749" s="382"/>
      <c r="AZ749" s="382"/>
      <c r="BA749" s="382"/>
    </row>
    <row r="750" spans="1:53" ht="24.75" hidden="1">
      <c r="A750" s="255"/>
      <c r="B750" s="73" t="str">
        <f t="shared" si="508"/>
        <v>2611300033003341</v>
      </c>
      <c r="C750" s="37">
        <v>2023</v>
      </c>
      <c r="D750" s="37">
        <v>20</v>
      </c>
      <c r="E750" s="37">
        <v>2</v>
      </c>
      <c r="F750" s="37">
        <v>6</v>
      </c>
      <c r="G750" s="37">
        <v>11</v>
      </c>
      <c r="H750" s="37">
        <v>3000</v>
      </c>
      <c r="I750" s="37">
        <v>3300</v>
      </c>
      <c r="J750" s="37">
        <v>334</v>
      </c>
      <c r="K750" s="386">
        <v>1</v>
      </c>
      <c r="L750" s="386"/>
      <c r="M750" s="387" t="s">
        <v>571</v>
      </c>
      <c r="N750" s="388">
        <f>SUM(N751:N753)</f>
        <v>0</v>
      </c>
      <c r="O750" s="388">
        <f>SUM(O751:O753)</f>
        <v>0</v>
      </c>
      <c r="P750" s="388">
        <f t="shared" si="500"/>
        <v>0</v>
      </c>
      <c r="Q750" s="472"/>
      <c r="R750" s="473"/>
      <c r="S750" s="473"/>
      <c r="T750" s="388">
        <f>SUM(T751:T753)</f>
        <v>0</v>
      </c>
      <c r="U750" s="388">
        <f t="shared" ref="U750:AC750" si="528">SUM(U751:U753)</f>
        <v>0</v>
      </c>
      <c r="V750" s="388">
        <f t="shared" si="528"/>
        <v>0</v>
      </c>
      <c r="W750" s="388">
        <f t="shared" si="528"/>
        <v>0</v>
      </c>
      <c r="X750" s="388">
        <f t="shared" si="528"/>
        <v>0</v>
      </c>
      <c r="Y750" s="388">
        <f t="shared" si="528"/>
        <v>0</v>
      </c>
      <c r="Z750" s="388">
        <f t="shared" si="528"/>
        <v>0</v>
      </c>
      <c r="AA750" s="388">
        <f t="shared" si="528"/>
        <v>0</v>
      </c>
      <c r="AB750" s="388">
        <f t="shared" si="528"/>
        <v>0</v>
      </c>
      <c r="AC750" s="388">
        <f t="shared" si="528"/>
        <v>0</v>
      </c>
      <c r="AD750" s="388">
        <f t="shared" si="482"/>
        <v>0</v>
      </c>
      <c r="AE750" s="388">
        <f>SUM(AE751:AE753)</f>
        <v>0</v>
      </c>
      <c r="AF750" s="388">
        <f>SUM(AF751:AF753)</f>
        <v>0</v>
      </c>
      <c r="AG750" s="388">
        <f t="shared" si="483"/>
        <v>0</v>
      </c>
      <c r="AH750" s="388">
        <f>SUM(AH751:AH753)</f>
        <v>0</v>
      </c>
      <c r="AI750" s="388">
        <f>SUM(AI751:AI753)</f>
        <v>0</v>
      </c>
      <c r="AJ750" s="388">
        <f t="shared" si="484"/>
        <v>0</v>
      </c>
      <c r="AK750" s="388">
        <f>SUM(AK751:AK753)</f>
        <v>0</v>
      </c>
      <c r="AL750" s="388">
        <f>SUM(AL751:AL753)</f>
        <v>0</v>
      </c>
      <c r="AM750" s="388">
        <f t="shared" si="485"/>
        <v>0</v>
      </c>
      <c r="AN750" s="388">
        <f>SUM(AN751:AN753)</f>
        <v>0</v>
      </c>
      <c r="AO750" s="388">
        <f>SUM(AO751:AO753)</f>
        <v>0</v>
      </c>
      <c r="AP750" s="388">
        <f t="shared" si="486"/>
        <v>0</v>
      </c>
      <c r="AQ750" s="388">
        <f t="shared" ref="AQ750:AR753" si="529">AB750-AE750--AH750-AK750-AN750</f>
        <v>0</v>
      </c>
      <c r="AR750" s="388">
        <f t="shared" si="529"/>
        <v>0</v>
      </c>
      <c r="AS750" s="388">
        <f t="shared" si="487"/>
        <v>0</v>
      </c>
      <c r="AT750" s="388">
        <f t="shared" ref="AT750:AU753" si="530">R750+V750-Z750</f>
        <v>0</v>
      </c>
      <c r="AU750" s="388">
        <f t="shared" si="530"/>
        <v>0</v>
      </c>
      <c r="AV750" s="388">
        <v>0</v>
      </c>
      <c r="AW750" s="388">
        <v>0</v>
      </c>
      <c r="AX750" s="388">
        <v>0</v>
      </c>
      <c r="AY750" s="388">
        <v>0</v>
      </c>
      <c r="AZ750" s="388">
        <f t="shared" si="491"/>
        <v>0</v>
      </c>
      <c r="BA750" s="388">
        <f t="shared" si="491"/>
        <v>0</v>
      </c>
    </row>
    <row r="751" spans="1:53" ht="46.5" hidden="1">
      <c r="A751" s="255"/>
      <c r="B751" s="73" t="str">
        <f t="shared" si="508"/>
        <v>2611300033003341001</v>
      </c>
      <c r="C751" s="37">
        <v>2023</v>
      </c>
      <c r="D751" s="37">
        <v>20</v>
      </c>
      <c r="E751" s="37">
        <v>2</v>
      </c>
      <c r="F751" s="37">
        <v>6</v>
      </c>
      <c r="G751" s="37">
        <v>11</v>
      </c>
      <c r="H751" s="37">
        <v>3000</v>
      </c>
      <c r="I751" s="37">
        <v>3300</v>
      </c>
      <c r="J751" s="37">
        <v>334</v>
      </c>
      <c r="K751" s="394">
        <v>1001</v>
      </c>
      <c r="L751" s="394"/>
      <c r="M751" s="387" t="s">
        <v>572</v>
      </c>
      <c r="N751" s="388">
        <f>IFERROR(VLOOKUP($B751,[5]OAX!$B$51:$S$1085,13,0),0)</f>
        <v>0</v>
      </c>
      <c r="O751" s="388">
        <f>IFERROR(VLOOKUP($B751,[5]OAX!$B$51:$S$1085,14,0),0)</f>
        <v>0</v>
      </c>
      <c r="P751" s="388">
        <f t="shared" si="500"/>
        <v>0</v>
      </c>
      <c r="Q751" s="167" t="s">
        <v>80</v>
      </c>
      <c r="R751" s="390">
        <f>IFERROR(VLOOKUP($B751,[5]OAX!$B$51:$S$1085,17,0),0)</f>
        <v>0</v>
      </c>
      <c r="S751" s="390">
        <f>IFERROR(VLOOKUP($B751,[5]OAX!$B$51:$S$1085,18,0),0)</f>
        <v>0</v>
      </c>
      <c r="T751" s="388">
        <v>0</v>
      </c>
      <c r="U751" s="388">
        <v>0</v>
      </c>
      <c r="V751" s="388">
        <v>0</v>
      </c>
      <c r="W751" s="388">
        <v>0</v>
      </c>
      <c r="X751" s="388">
        <v>0</v>
      </c>
      <c r="Y751" s="388">
        <v>0</v>
      </c>
      <c r="Z751" s="388">
        <v>0</v>
      </c>
      <c r="AA751" s="388">
        <v>0</v>
      </c>
      <c r="AB751" s="388">
        <f t="shared" ref="AB751:AC753" si="531">N751+T751-X751</f>
        <v>0</v>
      </c>
      <c r="AC751" s="388">
        <f t="shared" si="531"/>
        <v>0</v>
      </c>
      <c r="AD751" s="388">
        <f t="shared" si="482"/>
        <v>0</v>
      </c>
      <c r="AE751" s="388">
        <v>0</v>
      </c>
      <c r="AF751" s="388">
        <v>0</v>
      </c>
      <c r="AG751" s="388">
        <f t="shared" si="483"/>
        <v>0</v>
      </c>
      <c r="AH751" s="388">
        <v>0</v>
      </c>
      <c r="AI751" s="388">
        <v>0</v>
      </c>
      <c r="AJ751" s="388">
        <f t="shared" si="484"/>
        <v>0</v>
      </c>
      <c r="AK751" s="388">
        <v>0</v>
      </c>
      <c r="AL751" s="388">
        <v>0</v>
      </c>
      <c r="AM751" s="388">
        <f t="shared" si="485"/>
        <v>0</v>
      </c>
      <c r="AN751" s="388">
        <v>0</v>
      </c>
      <c r="AO751" s="388">
        <v>0</v>
      </c>
      <c r="AP751" s="388">
        <f t="shared" si="486"/>
        <v>0</v>
      </c>
      <c r="AQ751" s="388">
        <f t="shared" si="529"/>
        <v>0</v>
      </c>
      <c r="AR751" s="388">
        <f t="shared" si="529"/>
        <v>0</v>
      </c>
      <c r="AS751" s="388">
        <f t="shared" si="487"/>
        <v>0</v>
      </c>
      <c r="AT751" s="388">
        <f t="shared" si="530"/>
        <v>0</v>
      </c>
      <c r="AU751" s="388">
        <f t="shared" si="530"/>
        <v>0</v>
      </c>
      <c r="AV751" s="388">
        <v>0</v>
      </c>
      <c r="AW751" s="388">
        <v>0</v>
      </c>
      <c r="AX751" s="388">
        <v>0</v>
      </c>
      <c r="AY751" s="388">
        <v>0</v>
      </c>
      <c r="AZ751" s="388">
        <f t="shared" si="491"/>
        <v>0</v>
      </c>
      <c r="BA751" s="388">
        <f t="shared" si="491"/>
        <v>0</v>
      </c>
    </row>
    <row r="752" spans="1:53" ht="69.75" hidden="1">
      <c r="A752" s="255"/>
      <c r="B752" s="73" t="str">
        <f t="shared" si="508"/>
        <v>2611300033003341002</v>
      </c>
      <c r="C752" s="37">
        <v>2023</v>
      </c>
      <c r="D752" s="37">
        <v>20</v>
      </c>
      <c r="E752" s="37">
        <v>2</v>
      </c>
      <c r="F752" s="37">
        <v>6</v>
      </c>
      <c r="G752" s="37">
        <v>11</v>
      </c>
      <c r="H752" s="37">
        <v>3000</v>
      </c>
      <c r="I752" s="37">
        <v>3300</v>
      </c>
      <c r="J752" s="37">
        <v>334</v>
      </c>
      <c r="K752" s="394">
        <v>1002</v>
      </c>
      <c r="L752" s="394"/>
      <c r="M752" s="387" t="s">
        <v>573</v>
      </c>
      <c r="N752" s="388">
        <f>IFERROR(VLOOKUP($B752,[5]OAX!$B$51:$S$1085,13,0),0)</f>
        <v>0</v>
      </c>
      <c r="O752" s="388">
        <f>IFERROR(VLOOKUP($B752,[5]OAX!$B$51:$S$1085,14,0),0)</f>
        <v>0</v>
      </c>
      <c r="P752" s="388">
        <f t="shared" si="500"/>
        <v>0</v>
      </c>
      <c r="Q752" s="167" t="s">
        <v>80</v>
      </c>
      <c r="R752" s="390">
        <f>IFERROR(VLOOKUP($B752,[5]OAX!$B$51:$S$1085,17,0),0)</f>
        <v>0</v>
      </c>
      <c r="S752" s="390">
        <f>IFERROR(VLOOKUP($B752,[5]OAX!$B$51:$S$1085,18,0),0)</f>
        <v>0</v>
      </c>
      <c r="T752" s="388">
        <v>0</v>
      </c>
      <c r="U752" s="388">
        <v>0</v>
      </c>
      <c r="V752" s="388">
        <v>0</v>
      </c>
      <c r="W752" s="388">
        <v>0</v>
      </c>
      <c r="X752" s="388">
        <v>0</v>
      </c>
      <c r="Y752" s="388">
        <v>0</v>
      </c>
      <c r="Z752" s="388">
        <v>0</v>
      </c>
      <c r="AA752" s="388">
        <v>0</v>
      </c>
      <c r="AB752" s="388">
        <f t="shared" si="531"/>
        <v>0</v>
      </c>
      <c r="AC752" s="388">
        <f t="shared" si="531"/>
        <v>0</v>
      </c>
      <c r="AD752" s="388">
        <f t="shared" si="482"/>
        <v>0</v>
      </c>
      <c r="AE752" s="388">
        <v>0</v>
      </c>
      <c r="AF752" s="388">
        <v>0</v>
      </c>
      <c r="AG752" s="388">
        <f t="shared" si="483"/>
        <v>0</v>
      </c>
      <c r="AH752" s="388">
        <v>0</v>
      </c>
      <c r="AI752" s="388">
        <v>0</v>
      </c>
      <c r="AJ752" s="388">
        <f t="shared" si="484"/>
        <v>0</v>
      </c>
      <c r="AK752" s="388">
        <v>0</v>
      </c>
      <c r="AL752" s="388">
        <v>0</v>
      </c>
      <c r="AM752" s="388">
        <f t="shared" si="485"/>
        <v>0</v>
      </c>
      <c r="AN752" s="388">
        <v>0</v>
      </c>
      <c r="AO752" s="388">
        <v>0</v>
      </c>
      <c r="AP752" s="388">
        <f t="shared" si="486"/>
        <v>0</v>
      </c>
      <c r="AQ752" s="388">
        <f t="shared" si="529"/>
        <v>0</v>
      </c>
      <c r="AR752" s="388">
        <f t="shared" si="529"/>
        <v>0</v>
      </c>
      <c r="AS752" s="388">
        <f t="shared" si="487"/>
        <v>0</v>
      </c>
      <c r="AT752" s="388">
        <f t="shared" si="530"/>
        <v>0</v>
      </c>
      <c r="AU752" s="388">
        <f t="shared" si="530"/>
        <v>0</v>
      </c>
      <c r="AV752" s="388">
        <v>0</v>
      </c>
      <c r="AW752" s="388">
        <v>0</v>
      </c>
      <c r="AX752" s="388">
        <v>0</v>
      </c>
      <c r="AY752" s="388">
        <v>0</v>
      </c>
      <c r="AZ752" s="388">
        <f t="shared" si="491"/>
        <v>0</v>
      </c>
      <c r="BA752" s="388">
        <f t="shared" si="491"/>
        <v>0</v>
      </c>
    </row>
    <row r="753" spans="1:53" ht="69.75" hidden="1">
      <c r="A753" s="255"/>
      <c r="B753" s="73" t="str">
        <f t="shared" si="508"/>
        <v>2611300033003341003</v>
      </c>
      <c r="C753" s="37">
        <v>2023</v>
      </c>
      <c r="D753" s="37">
        <v>20</v>
      </c>
      <c r="E753" s="37">
        <v>2</v>
      </c>
      <c r="F753" s="37">
        <v>6</v>
      </c>
      <c r="G753" s="37">
        <v>11</v>
      </c>
      <c r="H753" s="37">
        <v>3000</v>
      </c>
      <c r="I753" s="37">
        <v>3300</v>
      </c>
      <c r="J753" s="37">
        <v>334</v>
      </c>
      <c r="K753" s="394">
        <v>1003</v>
      </c>
      <c r="L753" s="394"/>
      <c r="M753" s="387" t="s">
        <v>574</v>
      </c>
      <c r="N753" s="388">
        <f>IFERROR(VLOOKUP($B753,[5]OAX!$B$51:$S$1085,13,0),0)</f>
        <v>0</v>
      </c>
      <c r="O753" s="388">
        <f>IFERROR(VLOOKUP($B753,[5]OAX!$B$51:$S$1085,14,0),0)</f>
        <v>0</v>
      </c>
      <c r="P753" s="388">
        <f t="shared" si="500"/>
        <v>0</v>
      </c>
      <c r="Q753" s="167" t="s">
        <v>80</v>
      </c>
      <c r="R753" s="390">
        <f>IFERROR(VLOOKUP($B753,[5]OAX!$B$51:$S$1085,17,0),0)</f>
        <v>0</v>
      </c>
      <c r="S753" s="390">
        <f>IFERROR(VLOOKUP($B753,[5]OAX!$B$51:$S$1085,18,0),0)</f>
        <v>0</v>
      </c>
      <c r="T753" s="388">
        <v>0</v>
      </c>
      <c r="U753" s="388">
        <v>0</v>
      </c>
      <c r="V753" s="388">
        <v>0</v>
      </c>
      <c r="W753" s="388">
        <v>0</v>
      </c>
      <c r="X753" s="388">
        <v>0</v>
      </c>
      <c r="Y753" s="388">
        <v>0</v>
      </c>
      <c r="Z753" s="388">
        <v>0</v>
      </c>
      <c r="AA753" s="388">
        <v>0</v>
      </c>
      <c r="AB753" s="388">
        <f t="shared" si="531"/>
        <v>0</v>
      </c>
      <c r="AC753" s="388">
        <f t="shared" si="531"/>
        <v>0</v>
      </c>
      <c r="AD753" s="388">
        <f t="shared" si="482"/>
        <v>0</v>
      </c>
      <c r="AE753" s="388">
        <v>0</v>
      </c>
      <c r="AF753" s="388">
        <v>0</v>
      </c>
      <c r="AG753" s="388">
        <f t="shared" si="483"/>
        <v>0</v>
      </c>
      <c r="AH753" s="388">
        <v>0</v>
      </c>
      <c r="AI753" s="388">
        <v>0</v>
      </c>
      <c r="AJ753" s="388">
        <f t="shared" si="484"/>
        <v>0</v>
      </c>
      <c r="AK753" s="388">
        <v>0</v>
      </c>
      <c r="AL753" s="388">
        <v>0</v>
      </c>
      <c r="AM753" s="388">
        <f t="shared" si="485"/>
        <v>0</v>
      </c>
      <c r="AN753" s="388">
        <v>0</v>
      </c>
      <c r="AO753" s="388">
        <v>0</v>
      </c>
      <c r="AP753" s="388">
        <f t="shared" si="486"/>
        <v>0</v>
      </c>
      <c r="AQ753" s="388">
        <f t="shared" si="529"/>
        <v>0</v>
      </c>
      <c r="AR753" s="388">
        <f t="shared" si="529"/>
        <v>0</v>
      </c>
      <c r="AS753" s="388">
        <f t="shared" si="487"/>
        <v>0</v>
      </c>
      <c r="AT753" s="388">
        <f t="shared" si="530"/>
        <v>0</v>
      </c>
      <c r="AU753" s="388">
        <f t="shared" si="530"/>
        <v>0</v>
      </c>
      <c r="AV753" s="388">
        <v>0</v>
      </c>
      <c r="AW753" s="388">
        <v>0</v>
      </c>
      <c r="AX753" s="388">
        <v>0</v>
      </c>
      <c r="AY753" s="388">
        <v>0</v>
      </c>
      <c r="AZ753" s="388">
        <f t="shared" si="491"/>
        <v>0</v>
      </c>
      <c r="BA753" s="388">
        <f t="shared" si="491"/>
        <v>0</v>
      </c>
    </row>
    <row r="754" spans="1:53" ht="96">
      <c r="A754" s="255"/>
      <c r="B754" s="73" t="str">
        <f t="shared" si="508"/>
        <v>3</v>
      </c>
      <c r="C754" s="456">
        <v>2023</v>
      </c>
      <c r="D754" s="456">
        <v>20</v>
      </c>
      <c r="E754" s="456">
        <v>3</v>
      </c>
      <c r="F754" s="456"/>
      <c r="G754" s="456"/>
      <c r="H754" s="456"/>
      <c r="I754" s="457"/>
      <c r="J754" s="457"/>
      <c r="K754" s="458"/>
      <c r="L754" s="458"/>
      <c r="M754" s="351" t="s">
        <v>575</v>
      </c>
      <c r="N754" s="352">
        <f>+N755</f>
        <v>1674000</v>
      </c>
      <c r="O754" s="352">
        <f>+O755</f>
        <v>0</v>
      </c>
      <c r="P754" s="352">
        <f t="shared" si="500"/>
        <v>1674000</v>
      </c>
      <c r="Q754" s="353"/>
      <c r="R754" s="348"/>
      <c r="S754" s="348"/>
      <c r="T754" s="352">
        <f>+T755</f>
        <v>0</v>
      </c>
      <c r="U754" s="352">
        <f t="shared" ref="U754:AC754" si="532">+U755</f>
        <v>0</v>
      </c>
      <c r="V754" s="352">
        <f t="shared" si="532"/>
        <v>0</v>
      </c>
      <c r="W754" s="352">
        <f t="shared" si="532"/>
        <v>0</v>
      </c>
      <c r="X754" s="352">
        <f t="shared" si="532"/>
        <v>0</v>
      </c>
      <c r="Y754" s="352">
        <f t="shared" si="532"/>
        <v>0</v>
      </c>
      <c r="Z754" s="352">
        <f t="shared" si="532"/>
        <v>0</v>
      </c>
      <c r="AA754" s="352">
        <f t="shared" si="532"/>
        <v>0</v>
      </c>
      <c r="AB754" s="352">
        <f t="shared" si="532"/>
        <v>1674000</v>
      </c>
      <c r="AC754" s="352">
        <f t="shared" si="532"/>
        <v>0</v>
      </c>
      <c r="AD754" s="352">
        <f t="shared" si="482"/>
        <v>1674000</v>
      </c>
      <c r="AE754" s="352">
        <f>+AE755</f>
        <v>1615674.96</v>
      </c>
      <c r="AF754" s="352">
        <f>+AF755</f>
        <v>0</v>
      </c>
      <c r="AG754" s="352">
        <f t="shared" si="483"/>
        <v>1615674.96</v>
      </c>
      <c r="AH754" s="352">
        <f>+AH755</f>
        <v>0</v>
      </c>
      <c r="AI754" s="352">
        <f>+AI755</f>
        <v>0</v>
      </c>
      <c r="AJ754" s="352">
        <f t="shared" si="484"/>
        <v>0</v>
      </c>
      <c r="AK754" s="352">
        <f>+AK755</f>
        <v>0</v>
      </c>
      <c r="AL754" s="352">
        <f>+AL755</f>
        <v>0</v>
      </c>
      <c r="AM754" s="352">
        <f t="shared" si="485"/>
        <v>0</v>
      </c>
      <c r="AN754" s="352">
        <f>+AN755</f>
        <v>0</v>
      </c>
      <c r="AO754" s="352">
        <f>+AO755</f>
        <v>0</v>
      </c>
      <c r="AP754" s="352">
        <f t="shared" si="486"/>
        <v>0</v>
      </c>
      <c r="AQ754" s="352">
        <f>+AQ755</f>
        <v>8688.6399999999558</v>
      </c>
      <c r="AR754" s="352">
        <f>+AR755</f>
        <v>0</v>
      </c>
      <c r="AS754" s="352">
        <f t="shared" si="487"/>
        <v>8688.6399999999558</v>
      </c>
      <c r="AT754" s="352"/>
      <c r="AU754" s="352"/>
      <c r="AV754" s="352"/>
      <c r="AW754" s="352"/>
      <c r="AX754" s="352"/>
      <c r="AY754" s="352"/>
      <c r="AZ754" s="352"/>
      <c r="BA754" s="352"/>
    </row>
    <row r="755" spans="1:53" ht="48">
      <c r="A755" s="255"/>
      <c r="B755" s="73" t="str">
        <f t="shared" si="508"/>
        <v>37</v>
      </c>
      <c r="C755" s="396">
        <v>2023</v>
      </c>
      <c r="D755" s="396">
        <v>20</v>
      </c>
      <c r="E755" s="396">
        <v>3</v>
      </c>
      <c r="F755" s="396">
        <v>7</v>
      </c>
      <c r="G755" s="396"/>
      <c r="H755" s="396"/>
      <c r="I755" s="396"/>
      <c r="J755" s="396"/>
      <c r="K755" s="397"/>
      <c r="L755" s="397"/>
      <c r="M755" s="356" t="s">
        <v>576</v>
      </c>
      <c r="N755" s="357">
        <f>+N756+N886</f>
        <v>1674000</v>
      </c>
      <c r="O755" s="357">
        <f>+O756+O886</f>
        <v>0</v>
      </c>
      <c r="P755" s="357">
        <f t="shared" si="500"/>
        <v>1674000</v>
      </c>
      <c r="Q755" s="358"/>
      <c r="R755" s="354"/>
      <c r="S755" s="354"/>
      <c r="T755" s="357">
        <f>+T756+T886</f>
        <v>0</v>
      </c>
      <c r="U755" s="357">
        <f t="shared" ref="U755:AC755" si="533">+U756+U886</f>
        <v>0</v>
      </c>
      <c r="V755" s="357">
        <f t="shared" si="533"/>
        <v>0</v>
      </c>
      <c r="W755" s="357">
        <f t="shared" si="533"/>
        <v>0</v>
      </c>
      <c r="X755" s="357">
        <f t="shared" si="533"/>
        <v>0</v>
      </c>
      <c r="Y755" s="357">
        <f t="shared" si="533"/>
        <v>0</v>
      </c>
      <c r="Z755" s="357">
        <f t="shared" si="533"/>
        <v>0</v>
      </c>
      <c r="AA755" s="357">
        <f t="shared" si="533"/>
        <v>0</v>
      </c>
      <c r="AB755" s="357">
        <f t="shared" si="533"/>
        <v>1674000</v>
      </c>
      <c r="AC755" s="357">
        <f t="shared" si="533"/>
        <v>0</v>
      </c>
      <c r="AD755" s="357">
        <f t="shared" si="482"/>
        <v>1674000</v>
      </c>
      <c r="AE755" s="357">
        <f>+AE756+AE886</f>
        <v>1615674.96</v>
      </c>
      <c r="AF755" s="357">
        <f>+AF756+AF886</f>
        <v>0</v>
      </c>
      <c r="AG755" s="357">
        <f t="shared" si="483"/>
        <v>1615674.96</v>
      </c>
      <c r="AH755" s="357">
        <f>+AH756+AH886</f>
        <v>0</v>
      </c>
      <c r="AI755" s="357">
        <f>+AI756+AI886</f>
        <v>0</v>
      </c>
      <c r="AJ755" s="357">
        <f t="shared" si="484"/>
        <v>0</v>
      </c>
      <c r="AK755" s="357">
        <f>+AK756+AK886</f>
        <v>0</v>
      </c>
      <c r="AL755" s="357">
        <f>+AL756+AL886</f>
        <v>0</v>
      </c>
      <c r="AM755" s="357">
        <f t="shared" si="485"/>
        <v>0</v>
      </c>
      <c r="AN755" s="357">
        <f>+AN756+AN886</f>
        <v>0</v>
      </c>
      <c r="AO755" s="357">
        <f>+AO756+AO886</f>
        <v>0</v>
      </c>
      <c r="AP755" s="357">
        <f t="shared" si="486"/>
        <v>0</v>
      </c>
      <c r="AQ755" s="357">
        <f>+AQ756+AQ886</f>
        <v>8688.6399999999558</v>
      </c>
      <c r="AR755" s="357">
        <f>+AR756+AR886</f>
        <v>0</v>
      </c>
      <c r="AS755" s="357">
        <f t="shared" si="487"/>
        <v>8688.6399999999558</v>
      </c>
      <c r="AT755" s="357"/>
      <c r="AU755" s="357"/>
      <c r="AV755" s="357"/>
      <c r="AW755" s="357"/>
      <c r="AX755" s="357"/>
      <c r="AY755" s="357"/>
      <c r="AZ755" s="357"/>
      <c r="BA755" s="357"/>
    </row>
    <row r="756" spans="1:53" ht="24.75">
      <c r="A756" s="255"/>
      <c r="B756" s="73" t="str">
        <f t="shared" si="508"/>
        <v>3713</v>
      </c>
      <c r="C756" s="410">
        <v>2023</v>
      </c>
      <c r="D756" s="410">
        <v>20</v>
      </c>
      <c r="E756" s="410">
        <v>3</v>
      </c>
      <c r="F756" s="410">
        <v>7</v>
      </c>
      <c r="G756" s="410">
        <v>13</v>
      </c>
      <c r="H756" s="410"/>
      <c r="I756" s="410"/>
      <c r="J756" s="410"/>
      <c r="K756" s="410"/>
      <c r="L756" s="410"/>
      <c r="M756" s="449" t="s">
        <v>577</v>
      </c>
      <c r="N756" s="450">
        <f>+N757+N779+N788</f>
        <v>1224000</v>
      </c>
      <c r="O756" s="450">
        <f>+O757+O779+O788</f>
        <v>0</v>
      </c>
      <c r="P756" s="450">
        <f t="shared" si="500"/>
        <v>1224000</v>
      </c>
      <c r="Q756" s="398"/>
      <c r="R756" s="410"/>
      <c r="S756" s="410"/>
      <c r="T756" s="450">
        <f>+T757+T779+T788</f>
        <v>0</v>
      </c>
      <c r="U756" s="450">
        <f t="shared" ref="U756:AC756" si="534">+U757+U779+U788</f>
        <v>0</v>
      </c>
      <c r="V756" s="450">
        <f t="shared" si="534"/>
        <v>0</v>
      </c>
      <c r="W756" s="450">
        <f t="shared" si="534"/>
        <v>0</v>
      </c>
      <c r="X756" s="450">
        <f t="shared" si="534"/>
        <v>0</v>
      </c>
      <c r="Y756" s="450">
        <f t="shared" si="534"/>
        <v>0</v>
      </c>
      <c r="Z756" s="450">
        <f t="shared" si="534"/>
        <v>0</v>
      </c>
      <c r="AA756" s="450">
        <f t="shared" si="534"/>
        <v>0</v>
      </c>
      <c r="AB756" s="450">
        <f t="shared" si="534"/>
        <v>1224000</v>
      </c>
      <c r="AC756" s="450">
        <f t="shared" si="534"/>
        <v>0</v>
      </c>
      <c r="AD756" s="450">
        <f t="shared" ref="AD756:AD819" si="535">+AC756+AB756</f>
        <v>1224000</v>
      </c>
      <c r="AE756" s="450">
        <f>+AE757+AE779+AE788</f>
        <v>1218119.76</v>
      </c>
      <c r="AF756" s="450">
        <f>+AF757+AF779+AF788</f>
        <v>0</v>
      </c>
      <c r="AG756" s="450">
        <f t="shared" ref="AG756:AG819" si="536">+AF756+AE756</f>
        <v>1218119.76</v>
      </c>
      <c r="AH756" s="450">
        <f>+AH757+AH779+AH788</f>
        <v>0</v>
      </c>
      <c r="AI756" s="450">
        <f>+AI757+AI779+AI788</f>
        <v>0</v>
      </c>
      <c r="AJ756" s="450">
        <f t="shared" ref="AJ756:AJ819" si="537">+AI756+AH756</f>
        <v>0</v>
      </c>
      <c r="AK756" s="450">
        <f>+AK757+AK779+AK788</f>
        <v>0</v>
      </c>
      <c r="AL756" s="450">
        <f>+AL757+AL779+AL788</f>
        <v>0</v>
      </c>
      <c r="AM756" s="450">
        <f t="shared" ref="AM756:AM819" si="538">+AL756+AK756</f>
        <v>0</v>
      </c>
      <c r="AN756" s="450">
        <f>+AN757+AN779+AN788</f>
        <v>0</v>
      </c>
      <c r="AO756" s="450">
        <f>+AO757+AO779+AO788</f>
        <v>0</v>
      </c>
      <c r="AP756" s="450">
        <f t="shared" ref="AP756:AP819" si="539">+AO756+AN756</f>
        <v>0</v>
      </c>
      <c r="AQ756" s="450">
        <f>+AQ757+AQ779+AQ788</f>
        <v>5880.2399999999907</v>
      </c>
      <c r="AR756" s="450">
        <f>+AR757+AR779+AR788</f>
        <v>0</v>
      </c>
      <c r="AS756" s="450">
        <f t="shared" ref="AS756:AS819" si="540">+AR756+AQ756</f>
        <v>5880.2399999999907</v>
      </c>
      <c r="AT756" s="450"/>
      <c r="AU756" s="450"/>
      <c r="AV756" s="450"/>
      <c r="AW756" s="450"/>
      <c r="AX756" s="450"/>
      <c r="AY756" s="450"/>
      <c r="AZ756" s="450"/>
      <c r="BA756" s="450"/>
    </row>
    <row r="757" spans="1:53" ht="24.75" hidden="1">
      <c r="A757" s="255"/>
      <c r="B757" s="73" t="str">
        <f t="shared" si="508"/>
        <v>37132000</v>
      </c>
      <c r="C757" s="367">
        <v>2023</v>
      </c>
      <c r="D757" s="367">
        <v>20</v>
      </c>
      <c r="E757" s="367">
        <v>3</v>
      </c>
      <c r="F757" s="367">
        <v>7</v>
      </c>
      <c r="G757" s="367">
        <v>13</v>
      </c>
      <c r="H757" s="367">
        <v>2000</v>
      </c>
      <c r="I757" s="367"/>
      <c r="J757" s="367"/>
      <c r="K757" s="368"/>
      <c r="L757" s="368"/>
      <c r="M757" s="369" t="s">
        <v>55</v>
      </c>
      <c r="N757" s="370">
        <f>+N758+N761+N764+N767+N774</f>
        <v>0</v>
      </c>
      <c r="O757" s="370">
        <f>+O758+O761+O764+O767+O774</f>
        <v>0</v>
      </c>
      <c r="P757" s="370">
        <f t="shared" si="500"/>
        <v>0</v>
      </c>
      <c r="Q757" s="425"/>
      <c r="R757" s="426"/>
      <c r="S757" s="426"/>
      <c r="T757" s="370">
        <f>+T758+T761+T764+T767+T774</f>
        <v>0</v>
      </c>
      <c r="U757" s="370">
        <f t="shared" ref="U757:AC757" si="541">+U758+U761+U764+U767+U774</f>
        <v>0</v>
      </c>
      <c r="V757" s="370">
        <f t="shared" si="541"/>
        <v>0</v>
      </c>
      <c r="W757" s="370">
        <f t="shared" si="541"/>
        <v>0</v>
      </c>
      <c r="X757" s="370">
        <f t="shared" si="541"/>
        <v>0</v>
      </c>
      <c r="Y757" s="370">
        <f t="shared" si="541"/>
        <v>0</v>
      </c>
      <c r="Z757" s="370">
        <f t="shared" si="541"/>
        <v>0</v>
      </c>
      <c r="AA757" s="370">
        <f t="shared" si="541"/>
        <v>0</v>
      </c>
      <c r="AB757" s="370">
        <f t="shared" si="541"/>
        <v>0</v>
      </c>
      <c r="AC757" s="370">
        <f t="shared" si="541"/>
        <v>0</v>
      </c>
      <c r="AD757" s="370">
        <f t="shared" si="535"/>
        <v>0</v>
      </c>
      <c r="AE757" s="370">
        <f>+AE758+AE761+AE764+AE767+AE774</f>
        <v>0</v>
      </c>
      <c r="AF757" s="370">
        <f>+AF758+AF761+AF764+AF767+AF774</f>
        <v>0</v>
      </c>
      <c r="AG757" s="370">
        <f t="shared" si="536"/>
        <v>0</v>
      </c>
      <c r="AH757" s="370">
        <f>+AH758+AH761+AH764+AH767+AH774</f>
        <v>0</v>
      </c>
      <c r="AI757" s="370">
        <f>+AI758+AI761+AI764+AI767+AI774</f>
        <v>0</v>
      </c>
      <c r="AJ757" s="370">
        <f t="shared" si="537"/>
        <v>0</v>
      </c>
      <c r="AK757" s="370">
        <f>+AK758+AK761+AK764+AK767+AK774</f>
        <v>0</v>
      </c>
      <c r="AL757" s="370">
        <f>+AL758+AL761+AL764+AL767+AL774</f>
        <v>0</v>
      </c>
      <c r="AM757" s="370">
        <f t="shared" si="538"/>
        <v>0</v>
      </c>
      <c r="AN757" s="370">
        <f>+AN758+AN761+AN764+AN767+AN774</f>
        <v>0</v>
      </c>
      <c r="AO757" s="370">
        <f>+AO758+AO761+AO764+AO767+AO774</f>
        <v>0</v>
      </c>
      <c r="AP757" s="370">
        <f t="shared" si="539"/>
        <v>0</v>
      </c>
      <c r="AQ757" s="370">
        <f>+AQ758+AQ761+AQ764+AQ767+AQ774</f>
        <v>0</v>
      </c>
      <c r="AR757" s="370">
        <f>+AR758+AR761+AR764+AR767+AR774</f>
        <v>0</v>
      </c>
      <c r="AS757" s="370">
        <f t="shared" si="540"/>
        <v>0</v>
      </c>
      <c r="AT757" s="370"/>
      <c r="AU757" s="370"/>
      <c r="AV757" s="370"/>
      <c r="AW757" s="370"/>
      <c r="AX757" s="370"/>
      <c r="AY757" s="370"/>
      <c r="AZ757" s="370"/>
      <c r="BA757" s="370"/>
    </row>
    <row r="758" spans="1:53" ht="48" hidden="1">
      <c r="A758" s="255"/>
      <c r="B758" s="73" t="str">
        <f t="shared" si="508"/>
        <v>371320002100</v>
      </c>
      <c r="C758" s="373">
        <v>2023</v>
      </c>
      <c r="D758" s="373">
        <v>20</v>
      </c>
      <c r="E758" s="373">
        <v>3</v>
      </c>
      <c r="F758" s="373">
        <v>7</v>
      </c>
      <c r="G758" s="373">
        <v>13</v>
      </c>
      <c r="H758" s="373">
        <v>2000</v>
      </c>
      <c r="I758" s="373">
        <v>2100</v>
      </c>
      <c r="J758" s="373"/>
      <c r="K758" s="374"/>
      <c r="L758" s="374"/>
      <c r="M758" s="375" t="s">
        <v>105</v>
      </c>
      <c r="N758" s="376">
        <f>+N759</f>
        <v>0</v>
      </c>
      <c r="O758" s="376">
        <f>+O759</f>
        <v>0</v>
      </c>
      <c r="P758" s="376">
        <f t="shared" si="500"/>
        <v>0</v>
      </c>
      <c r="Q758" s="427"/>
      <c r="R758" s="428"/>
      <c r="S758" s="428"/>
      <c r="T758" s="376">
        <f>+T759</f>
        <v>0</v>
      </c>
      <c r="U758" s="376">
        <f t="shared" ref="U758:AC759" si="542">+U759</f>
        <v>0</v>
      </c>
      <c r="V758" s="376">
        <f t="shared" si="542"/>
        <v>0</v>
      </c>
      <c r="W758" s="376">
        <f t="shared" si="542"/>
        <v>0</v>
      </c>
      <c r="X758" s="376">
        <f t="shared" si="542"/>
        <v>0</v>
      </c>
      <c r="Y758" s="376">
        <f t="shared" si="542"/>
        <v>0</v>
      </c>
      <c r="Z758" s="376">
        <f t="shared" si="542"/>
        <v>0</v>
      </c>
      <c r="AA758" s="376">
        <f t="shared" si="542"/>
        <v>0</v>
      </c>
      <c r="AB758" s="376">
        <f t="shared" si="542"/>
        <v>0</v>
      </c>
      <c r="AC758" s="376">
        <f t="shared" si="542"/>
        <v>0</v>
      </c>
      <c r="AD758" s="376">
        <f t="shared" si="535"/>
        <v>0</v>
      </c>
      <c r="AE758" s="376">
        <f>+AE759</f>
        <v>0</v>
      </c>
      <c r="AF758" s="376">
        <f>+AF759</f>
        <v>0</v>
      </c>
      <c r="AG758" s="376">
        <f t="shared" si="536"/>
        <v>0</v>
      </c>
      <c r="AH758" s="376">
        <f>+AH759</f>
        <v>0</v>
      </c>
      <c r="AI758" s="376">
        <f>+AI759</f>
        <v>0</v>
      </c>
      <c r="AJ758" s="376">
        <f t="shared" si="537"/>
        <v>0</v>
      </c>
      <c r="AK758" s="376">
        <f>+AK759</f>
        <v>0</v>
      </c>
      <c r="AL758" s="376">
        <f>+AL759</f>
        <v>0</v>
      </c>
      <c r="AM758" s="376">
        <f t="shared" si="538"/>
        <v>0</v>
      </c>
      <c r="AN758" s="376">
        <f>+AN759</f>
        <v>0</v>
      </c>
      <c r="AO758" s="376">
        <f>+AO759</f>
        <v>0</v>
      </c>
      <c r="AP758" s="376">
        <f t="shared" si="539"/>
        <v>0</v>
      </c>
      <c r="AQ758" s="376">
        <f>+AQ759</f>
        <v>0</v>
      </c>
      <c r="AR758" s="376">
        <f>+AR759</f>
        <v>0</v>
      </c>
      <c r="AS758" s="376">
        <f t="shared" si="540"/>
        <v>0</v>
      </c>
      <c r="AT758" s="376"/>
      <c r="AU758" s="376"/>
      <c r="AV758" s="376"/>
      <c r="AW758" s="376"/>
      <c r="AX758" s="376"/>
      <c r="AY758" s="376"/>
      <c r="AZ758" s="376"/>
      <c r="BA758" s="376"/>
    </row>
    <row r="759" spans="1:53" ht="48" hidden="1">
      <c r="A759" s="255"/>
      <c r="B759" s="73" t="str">
        <f t="shared" si="508"/>
        <v>371320002100214</v>
      </c>
      <c r="C759" s="379">
        <v>2023</v>
      </c>
      <c r="D759" s="379">
        <v>20</v>
      </c>
      <c r="E759" s="379">
        <v>3</v>
      </c>
      <c r="F759" s="379">
        <v>7</v>
      </c>
      <c r="G759" s="379">
        <v>13</v>
      </c>
      <c r="H759" s="379">
        <v>2000</v>
      </c>
      <c r="I759" s="379">
        <v>2100</v>
      </c>
      <c r="J759" s="379">
        <v>214</v>
      </c>
      <c r="K759" s="380"/>
      <c r="L759" s="380"/>
      <c r="M759" s="461" t="s">
        <v>156</v>
      </c>
      <c r="N759" s="462">
        <f>+N760</f>
        <v>0</v>
      </c>
      <c r="O759" s="462">
        <f>+O760</f>
        <v>0</v>
      </c>
      <c r="P759" s="462">
        <f t="shared" si="500"/>
        <v>0</v>
      </c>
      <c r="Q759" s="429" t="s">
        <v>45</v>
      </c>
      <c r="R759" s="430"/>
      <c r="S759" s="430"/>
      <c r="T759" s="462">
        <f>+T760</f>
        <v>0</v>
      </c>
      <c r="U759" s="462">
        <f t="shared" si="542"/>
        <v>0</v>
      </c>
      <c r="V759" s="462">
        <f t="shared" si="542"/>
        <v>0</v>
      </c>
      <c r="W759" s="462">
        <f t="shared" si="542"/>
        <v>0</v>
      </c>
      <c r="X759" s="462">
        <f t="shared" si="542"/>
        <v>0</v>
      </c>
      <c r="Y759" s="462">
        <f t="shared" si="542"/>
        <v>0</v>
      </c>
      <c r="Z759" s="462">
        <f t="shared" si="542"/>
        <v>0</v>
      </c>
      <c r="AA759" s="462">
        <f t="shared" si="542"/>
        <v>0</v>
      </c>
      <c r="AB759" s="462">
        <f t="shared" si="542"/>
        <v>0</v>
      </c>
      <c r="AC759" s="462">
        <f t="shared" si="542"/>
        <v>0</v>
      </c>
      <c r="AD759" s="462">
        <f t="shared" si="535"/>
        <v>0</v>
      </c>
      <c r="AE759" s="462">
        <f>+AE760</f>
        <v>0</v>
      </c>
      <c r="AF759" s="462">
        <f>+AF760</f>
        <v>0</v>
      </c>
      <c r="AG759" s="462">
        <f t="shared" si="536"/>
        <v>0</v>
      </c>
      <c r="AH759" s="462">
        <f>+AH760</f>
        <v>0</v>
      </c>
      <c r="AI759" s="462">
        <f>+AI760</f>
        <v>0</v>
      </c>
      <c r="AJ759" s="462">
        <f t="shared" si="537"/>
        <v>0</v>
      </c>
      <c r="AK759" s="462">
        <f>+AK760</f>
        <v>0</v>
      </c>
      <c r="AL759" s="462">
        <f>+AL760</f>
        <v>0</v>
      </c>
      <c r="AM759" s="462">
        <f t="shared" si="538"/>
        <v>0</v>
      </c>
      <c r="AN759" s="462">
        <f>+AN760</f>
        <v>0</v>
      </c>
      <c r="AO759" s="462">
        <f>+AO760</f>
        <v>0</v>
      </c>
      <c r="AP759" s="462">
        <f t="shared" si="539"/>
        <v>0</v>
      </c>
      <c r="AQ759" s="462">
        <f>+AQ760</f>
        <v>0</v>
      </c>
      <c r="AR759" s="462">
        <f>+AR760</f>
        <v>0</v>
      </c>
      <c r="AS759" s="462">
        <f t="shared" si="540"/>
        <v>0</v>
      </c>
      <c r="AT759" s="462"/>
      <c r="AU759" s="462"/>
      <c r="AV759" s="462"/>
      <c r="AW759" s="462"/>
      <c r="AX759" s="462"/>
      <c r="AY759" s="462"/>
      <c r="AZ759" s="462"/>
      <c r="BA759" s="462"/>
    </row>
    <row r="760" spans="1:53" ht="46.5" hidden="1">
      <c r="A760" s="255"/>
      <c r="B760" s="73" t="str">
        <f t="shared" si="508"/>
        <v>3713200021002141</v>
      </c>
      <c r="C760" s="385">
        <v>2023</v>
      </c>
      <c r="D760" s="385">
        <v>20</v>
      </c>
      <c r="E760" s="385">
        <v>3</v>
      </c>
      <c r="F760" s="385">
        <v>7</v>
      </c>
      <c r="G760" s="385">
        <v>13</v>
      </c>
      <c r="H760" s="385">
        <v>2000</v>
      </c>
      <c r="I760" s="385">
        <v>2100</v>
      </c>
      <c r="J760" s="385">
        <v>214</v>
      </c>
      <c r="K760" s="386">
        <v>1</v>
      </c>
      <c r="L760" s="386"/>
      <c r="M760" s="387" t="s">
        <v>543</v>
      </c>
      <c r="N760" s="388">
        <f>IFERROR(VLOOKUP($B760,[5]OAX!$B$51:$S$1085,13,0),0)</f>
        <v>0</v>
      </c>
      <c r="O760" s="388">
        <f>IFERROR(VLOOKUP($B760,[5]OAX!$B$51:$S$1085,14,0),0)</f>
        <v>0</v>
      </c>
      <c r="P760" s="388">
        <f t="shared" si="500"/>
        <v>0</v>
      </c>
      <c r="Q760" s="167" t="s">
        <v>59</v>
      </c>
      <c r="R760" s="390">
        <f>IFERROR(VLOOKUP($B760,[5]OAX!$B$51:$S$1085,17,0),0)</f>
        <v>0</v>
      </c>
      <c r="S760" s="390">
        <f>IFERROR(VLOOKUP($B760,[5]OAX!$B$51:$S$1085,18,0),0)</f>
        <v>0</v>
      </c>
      <c r="T760" s="388">
        <v>0</v>
      </c>
      <c r="U760" s="388">
        <v>0</v>
      </c>
      <c r="V760" s="388">
        <v>0</v>
      </c>
      <c r="W760" s="388">
        <v>0</v>
      </c>
      <c r="X760" s="388">
        <v>0</v>
      </c>
      <c r="Y760" s="388">
        <v>0</v>
      </c>
      <c r="Z760" s="388">
        <v>0</v>
      </c>
      <c r="AA760" s="388">
        <v>0</v>
      </c>
      <c r="AB760" s="388">
        <f>N760+T760-X760</f>
        <v>0</v>
      </c>
      <c r="AC760" s="388">
        <f>O760+U760-Y760</f>
        <v>0</v>
      </c>
      <c r="AD760" s="388">
        <f t="shared" si="535"/>
        <v>0</v>
      </c>
      <c r="AE760" s="388">
        <v>0</v>
      </c>
      <c r="AF760" s="388">
        <v>0</v>
      </c>
      <c r="AG760" s="388">
        <f t="shared" si="536"/>
        <v>0</v>
      </c>
      <c r="AH760" s="388">
        <v>0</v>
      </c>
      <c r="AI760" s="388">
        <v>0</v>
      </c>
      <c r="AJ760" s="388">
        <f t="shared" si="537"/>
        <v>0</v>
      </c>
      <c r="AK760" s="388">
        <v>0</v>
      </c>
      <c r="AL760" s="388">
        <v>0</v>
      </c>
      <c r="AM760" s="388">
        <f t="shared" si="538"/>
        <v>0</v>
      </c>
      <c r="AN760" s="388">
        <v>0</v>
      </c>
      <c r="AO760" s="388">
        <v>0</v>
      </c>
      <c r="AP760" s="388">
        <f t="shared" si="539"/>
        <v>0</v>
      </c>
      <c r="AQ760" s="388">
        <f>AB760-AE760--AH760-AK760-AN760</f>
        <v>0</v>
      </c>
      <c r="AR760" s="388">
        <f>AC760-AF760--AI760-AL760-AO760</f>
        <v>0</v>
      </c>
      <c r="AS760" s="388">
        <f t="shared" si="540"/>
        <v>0</v>
      </c>
      <c r="AT760" s="388">
        <f>R760+V760-Z760</f>
        <v>0</v>
      </c>
      <c r="AU760" s="388">
        <f>S760+W760-AA760</f>
        <v>0</v>
      </c>
      <c r="AV760" s="388">
        <v>0</v>
      </c>
      <c r="AW760" s="388">
        <v>0</v>
      </c>
      <c r="AX760" s="388">
        <v>0</v>
      </c>
      <c r="AY760" s="388">
        <v>0</v>
      </c>
      <c r="AZ760" s="388">
        <f t="shared" si="491"/>
        <v>0</v>
      </c>
      <c r="BA760" s="388">
        <f t="shared" si="491"/>
        <v>0</v>
      </c>
    </row>
    <row r="761" spans="1:53" ht="24.75" hidden="1">
      <c r="A761" s="255"/>
      <c r="B761" s="73" t="str">
        <f t="shared" si="508"/>
        <v>371320002500</v>
      </c>
      <c r="C761" s="373">
        <v>2023</v>
      </c>
      <c r="D761" s="373">
        <v>20</v>
      </c>
      <c r="E761" s="373">
        <v>3</v>
      </c>
      <c r="F761" s="373">
        <v>7</v>
      </c>
      <c r="G761" s="373">
        <v>13</v>
      </c>
      <c r="H761" s="373">
        <v>2000</v>
      </c>
      <c r="I761" s="373">
        <v>2500</v>
      </c>
      <c r="J761" s="373"/>
      <c r="K761" s="374" t="s">
        <v>45</v>
      </c>
      <c r="L761" s="374"/>
      <c r="M761" s="375" t="s">
        <v>544</v>
      </c>
      <c r="N761" s="376">
        <f>+N762</f>
        <v>0</v>
      </c>
      <c r="O761" s="376">
        <f>+O762</f>
        <v>0</v>
      </c>
      <c r="P761" s="376">
        <f t="shared" si="500"/>
        <v>0</v>
      </c>
      <c r="Q761" s="427" t="s">
        <v>45</v>
      </c>
      <c r="R761" s="428"/>
      <c r="S761" s="428"/>
      <c r="T761" s="376">
        <f>+T762</f>
        <v>0</v>
      </c>
      <c r="U761" s="376">
        <f t="shared" ref="U761:AC762" si="543">+U762</f>
        <v>0</v>
      </c>
      <c r="V761" s="376">
        <f t="shared" si="543"/>
        <v>0</v>
      </c>
      <c r="W761" s="376">
        <f t="shared" si="543"/>
        <v>0</v>
      </c>
      <c r="X761" s="376">
        <f t="shared" si="543"/>
        <v>0</v>
      </c>
      <c r="Y761" s="376">
        <f t="shared" si="543"/>
        <v>0</v>
      </c>
      <c r="Z761" s="376">
        <f t="shared" si="543"/>
        <v>0</v>
      </c>
      <c r="AA761" s="376">
        <f t="shared" si="543"/>
        <v>0</v>
      </c>
      <c r="AB761" s="376">
        <f t="shared" si="543"/>
        <v>0</v>
      </c>
      <c r="AC761" s="376">
        <f t="shared" si="543"/>
        <v>0</v>
      </c>
      <c r="AD761" s="376">
        <f t="shared" si="535"/>
        <v>0</v>
      </c>
      <c r="AE761" s="376">
        <f>+AE762</f>
        <v>0</v>
      </c>
      <c r="AF761" s="376">
        <f>+AF762</f>
        <v>0</v>
      </c>
      <c r="AG761" s="376">
        <f t="shared" si="536"/>
        <v>0</v>
      </c>
      <c r="AH761" s="376">
        <f>+AH762</f>
        <v>0</v>
      </c>
      <c r="AI761" s="376">
        <f>+AI762</f>
        <v>0</v>
      </c>
      <c r="AJ761" s="376">
        <f t="shared" si="537"/>
        <v>0</v>
      </c>
      <c r="AK761" s="376">
        <f>+AK762</f>
        <v>0</v>
      </c>
      <c r="AL761" s="376">
        <f>+AL762</f>
        <v>0</v>
      </c>
      <c r="AM761" s="376">
        <f t="shared" si="538"/>
        <v>0</v>
      </c>
      <c r="AN761" s="376">
        <f>+AN762</f>
        <v>0</v>
      </c>
      <c r="AO761" s="376">
        <f>+AO762</f>
        <v>0</v>
      </c>
      <c r="AP761" s="376">
        <f t="shared" si="539"/>
        <v>0</v>
      </c>
      <c r="AQ761" s="376">
        <f>+AQ762</f>
        <v>0</v>
      </c>
      <c r="AR761" s="376">
        <f>+AR762</f>
        <v>0</v>
      </c>
      <c r="AS761" s="376">
        <f t="shared" si="540"/>
        <v>0</v>
      </c>
      <c r="AT761" s="376"/>
      <c r="AU761" s="376"/>
      <c r="AV761" s="376"/>
      <c r="AW761" s="376"/>
      <c r="AX761" s="376"/>
      <c r="AY761" s="376"/>
      <c r="AZ761" s="376"/>
      <c r="BA761" s="376"/>
    </row>
    <row r="762" spans="1:53" ht="24.75" hidden="1">
      <c r="A762" s="255"/>
      <c r="B762" s="73" t="str">
        <f t="shared" si="508"/>
        <v>371320002500255</v>
      </c>
      <c r="C762" s="379">
        <v>2023</v>
      </c>
      <c r="D762" s="379">
        <v>20</v>
      </c>
      <c r="E762" s="379">
        <v>3</v>
      </c>
      <c r="F762" s="379">
        <v>7</v>
      </c>
      <c r="G762" s="379">
        <v>13</v>
      </c>
      <c r="H762" s="379">
        <v>2000</v>
      </c>
      <c r="I762" s="379">
        <v>2500</v>
      </c>
      <c r="J762" s="379">
        <v>255</v>
      </c>
      <c r="K762" s="380"/>
      <c r="L762" s="380"/>
      <c r="M762" s="381" t="s">
        <v>545</v>
      </c>
      <c r="N762" s="382">
        <f>+N763</f>
        <v>0</v>
      </c>
      <c r="O762" s="382">
        <f>+O763</f>
        <v>0</v>
      </c>
      <c r="P762" s="382">
        <f t="shared" si="500"/>
        <v>0</v>
      </c>
      <c r="Q762" s="429" t="s">
        <v>45</v>
      </c>
      <c r="R762" s="430"/>
      <c r="S762" s="430"/>
      <c r="T762" s="382">
        <f>+T763</f>
        <v>0</v>
      </c>
      <c r="U762" s="382">
        <f t="shared" si="543"/>
        <v>0</v>
      </c>
      <c r="V762" s="382">
        <f t="shared" si="543"/>
        <v>0</v>
      </c>
      <c r="W762" s="382">
        <f t="shared" si="543"/>
        <v>0</v>
      </c>
      <c r="X762" s="382">
        <f t="shared" si="543"/>
        <v>0</v>
      </c>
      <c r="Y762" s="382">
        <f t="shared" si="543"/>
        <v>0</v>
      </c>
      <c r="Z762" s="382">
        <f t="shared" si="543"/>
        <v>0</v>
      </c>
      <c r="AA762" s="382">
        <f t="shared" si="543"/>
        <v>0</v>
      </c>
      <c r="AB762" s="382">
        <f t="shared" si="543"/>
        <v>0</v>
      </c>
      <c r="AC762" s="382">
        <f t="shared" si="543"/>
        <v>0</v>
      </c>
      <c r="AD762" s="382">
        <f t="shared" si="535"/>
        <v>0</v>
      </c>
      <c r="AE762" s="382">
        <f>+AE763</f>
        <v>0</v>
      </c>
      <c r="AF762" s="382">
        <f>+AF763</f>
        <v>0</v>
      </c>
      <c r="AG762" s="382">
        <f t="shared" si="536"/>
        <v>0</v>
      </c>
      <c r="AH762" s="382">
        <f>+AH763</f>
        <v>0</v>
      </c>
      <c r="AI762" s="382">
        <f>+AI763</f>
        <v>0</v>
      </c>
      <c r="AJ762" s="382">
        <f t="shared" si="537"/>
        <v>0</v>
      </c>
      <c r="AK762" s="382">
        <f>+AK763</f>
        <v>0</v>
      </c>
      <c r="AL762" s="382">
        <f>+AL763</f>
        <v>0</v>
      </c>
      <c r="AM762" s="382">
        <f t="shared" si="538"/>
        <v>0</v>
      </c>
      <c r="AN762" s="382">
        <f>+AN763</f>
        <v>0</v>
      </c>
      <c r="AO762" s="382">
        <f>+AO763</f>
        <v>0</v>
      </c>
      <c r="AP762" s="382">
        <f t="shared" si="539"/>
        <v>0</v>
      </c>
      <c r="AQ762" s="382">
        <f>+AQ763</f>
        <v>0</v>
      </c>
      <c r="AR762" s="382">
        <f>+AR763</f>
        <v>0</v>
      </c>
      <c r="AS762" s="382">
        <f t="shared" si="540"/>
        <v>0</v>
      </c>
      <c r="AT762" s="382"/>
      <c r="AU762" s="382"/>
      <c r="AV762" s="382"/>
      <c r="AW762" s="382"/>
      <c r="AX762" s="382"/>
      <c r="AY762" s="382"/>
      <c r="AZ762" s="382"/>
      <c r="BA762" s="382"/>
    </row>
    <row r="763" spans="1:53" ht="24.75" hidden="1">
      <c r="A763" s="255"/>
      <c r="B763" s="73" t="str">
        <f t="shared" si="508"/>
        <v>3713200025002551</v>
      </c>
      <c r="C763" s="385">
        <v>2023</v>
      </c>
      <c r="D763" s="385">
        <v>20</v>
      </c>
      <c r="E763" s="385">
        <v>3</v>
      </c>
      <c r="F763" s="385">
        <v>7</v>
      </c>
      <c r="G763" s="385">
        <v>13</v>
      </c>
      <c r="H763" s="385">
        <v>2000</v>
      </c>
      <c r="I763" s="385">
        <v>2500</v>
      </c>
      <c r="J763" s="385">
        <v>255</v>
      </c>
      <c r="K763" s="386">
        <v>1</v>
      </c>
      <c r="L763" s="386"/>
      <c r="M763" s="387" t="s">
        <v>545</v>
      </c>
      <c r="N763" s="388">
        <f>IFERROR(VLOOKUP($B763,[5]OAX!$B$51:$S$1085,13,0),0)</f>
        <v>0</v>
      </c>
      <c r="O763" s="388">
        <f>IFERROR(VLOOKUP($B763,[5]OAX!$B$51:$S$1085,14,0),0)</f>
        <v>0</v>
      </c>
      <c r="P763" s="388">
        <f t="shared" si="500"/>
        <v>0</v>
      </c>
      <c r="Q763" s="167" t="s">
        <v>59</v>
      </c>
      <c r="R763" s="390">
        <f>IFERROR(VLOOKUP($B763,[5]OAX!$B$51:$S$1085,17,0),0)</f>
        <v>0</v>
      </c>
      <c r="S763" s="390">
        <f>IFERROR(VLOOKUP($B763,[5]OAX!$B$51:$S$1085,18,0),0)</f>
        <v>0</v>
      </c>
      <c r="T763" s="388">
        <v>0</v>
      </c>
      <c r="U763" s="388">
        <v>0</v>
      </c>
      <c r="V763" s="388">
        <v>0</v>
      </c>
      <c r="W763" s="388">
        <v>0</v>
      </c>
      <c r="X763" s="388">
        <v>0</v>
      </c>
      <c r="Y763" s="388">
        <v>0</v>
      </c>
      <c r="Z763" s="388">
        <v>0</v>
      </c>
      <c r="AA763" s="388">
        <v>0</v>
      </c>
      <c r="AB763" s="388">
        <f>N763+T763-X763</f>
        <v>0</v>
      </c>
      <c r="AC763" s="388">
        <f>O763+U763-Y763</f>
        <v>0</v>
      </c>
      <c r="AD763" s="388">
        <f t="shared" si="535"/>
        <v>0</v>
      </c>
      <c r="AE763" s="388">
        <v>0</v>
      </c>
      <c r="AF763" s="388">
        <v>0</v>
      </c>
      <c r="AG763" s="388">
        <f t="shared" si="536"/>
        <v>0</v>
      </c>
      <c r="AH763" s="388">
        <v>0</v>
      </c>
      <c r="AI763" s="388">
        <v>0</v>
      </c>
      <c r="AJ763" s="388">
        <f t="shared" si="537"/>
        <v>0</v>
      </c>
      <c r="AK763" s="388">
        <v>0</v>
      </c>
      <c r="AL763" s="388">
        <v>0</v>
      </c>
      <c r="AM763" s="388">
        <f t="shared" si="538"/>
        <v>0</v>
      </c>
      <c r="AN763" s="388">
        <v>0</v>
      </c>
      <c r="AO763" s="388">
        <v>0</v>
      </c>
      <c r="AP763" s="388">
        <f t="shared" si="539"/>
        <v>0</v>
      </c>
      <c r="AQ763" s="388">
        <f>AB763-AE763--AH763-AK763-AN763</f>
        <v>0</v>
      </c>
      <c r="AR763" s="388">
        <f>AC763-AF763--AI763-AL763-AO763</f>
        <v>0</v>
      </c>
      <c r="AS763" s="388">
        <f t="shared" si="540"/>
        <v>0</v>
      </c>
      <c r="AT763" s="388">
        <f>R763+V763-Z763</f>
        <v>0</v>
      </c>
      <c r="AU763" s="388">
        <f>S763+W763-AA763</f>
        <v>0</v>
      </c>
      <c r="AV763" s="388">
        <v>0</v>
      </c>
      <c r="AW763" s="388">
        <v>0</v>
      </c>
      <c r="AX763" s="388">
        <v>0</v>
      </c>
      <c r="AY763" s="388">
        <v>0</v>
      </c>
      <c r="AZ763" s="388">
        <f t="shared" ref="AZ763:BA826" si="544">AT763-AV763-AX763</f>
        <v>0</v>
      </c>
      <c r="BA763" s="388">
        <f t="shared" si="544"/>
        <v>0</v>
      </c>
    </row>
    <row r="764" spans="1:53" ht="48" hidden="1">
      <c r="A764" s="255"/>
      <c r="B764" s="73" t="str">
        <f t="shared" si="508"/>
        <v>371320002700</v>
      </c>
      <c r="C764" s="373">
        <v>2023</v>
      </c>
      <c r="D764" s="373">
        <v>20</v>
      </c>
      <c r="E764" s="373">
        <v>3</v>
      </c>
      <c r="F764" s="373">
        <v>7</v>
      </c>
      <c r="G764" s="373">
        <v>13</v>
      </c>
      <c r="H764" s="373">
        <v>2000</v>
      </c>
      <c r="I764" s="373">
        <v>2700</v>
      </c>
      <c r="J764" s="373"/>
      <c r="K764" s="374" t="s">
        <v>45</v>
      </c>
      <c r="L764" s="374"/>
      <c r="M764" s="375" t="s">
        <v>328</v>
      </c>
      <c r="N764" s="376">
        <f>+N765</f>
        <v>0</v>
      </c>
      <c r="O764" s="376">
        <f>+O765</f>
        <v>0</v>
      </c>
      <c r="P764" s="376">
        <f t="shared" si="500"/>
        <v>0</v>
      </c>
      <c r="Q764" s="427" t="s">
        <v>45</v>
      </c>
      <c r="R764" s="428"/>
      <c r="S764" s="428"/>
      <c r="T764" s="376">
        <f>+T765</f>
        <v>0</v>
      </c>
      <c r="U764" s="376">
        <f t="shared" ref="U764:AC765" si="545">+U765</f>
        <v>0</v>
      </c>
      <c r="V764" s="376">
        <f t="shared" si="545"/>
        <v>0</v>
      </c>
      <c r="W764" s="376">
        <f t="shared" si="545"/>
        <v>0</v>
      </c>
      <c r="X764" s="376">
        <f t="shared" si="545"/>
        <v>0</v>
      </c>
      <c r="Y764" s="376">
        <f t="shared" si="545"/>
        <v>0</v>
      </c>
      <c r="Z764" s="376">
        <f t="shared" si="545"/>
        <v>0</v>
      </c>
      <c r="AA764" s="376">
        <f t="shared" si="545"/>
        <v>0</v>
      </c>
      <c r="AB764" s="376">
        <f t="shared" si="545"/>
        <v>0</v>
      </c>
      <c r="AC764" s="376">
        <f t="shared" si="545"/>
        <v>0</v>
      </c>
      <c r="AD764" s="376">
        <f t="shared" si="535"/>
        <v>0</v>
      </c>
      <c r="AE764" s="376">
        <f>+AE765</f>
        <v>0</v>
      </c>
      <c r="AF764" s="376">
        <f>+AF765</f>
        <v>0</v>
      </c>
      <c r="AG764" s="376">
        <f t="shared" si="536"/>
        <v>0</v>
      </c>
      <c r="AH764" s="376">
        <f>+AH765</f>
        <v>0</v>
      </c>
      <c r="AI764" s="376">
        <f>+AI765</f>
        <v>0</v>
      </c>
      <c r="AJ764" s="376">
        <f t="shared" si="537"/>
        <v>0</v>
      </c>
      <c r="AK764" s="376">
        <f>+AK765</f>
        <v>0</v>
      </c>
      <c r="AL764" s="376">
        <f>+AL765</f>
        <v>0</v>
      </c>
      <c r="AM764" s="376">
        <f t="shared" si="538"/>
        <v>0</v>
      </c>
      <c r="AN764" s="376">
        <f>+AN765</f>
        <v>0</v>
      </c>
      <c r="AO764" s="376">
        <f>+AO765</f>
        <v>0</v>
      </c>
      <c r="AP764" s="376">
        <f t="shared" si="539"/>
        <v>0</v>
      </c>
      <c r="AQ764" s="376">
        <f>+AQ765</f>
        <v>0</v>
      </c>
      <c r="AR764" s="376">
        <f>+AR765</f>
        <v>0</v>
      </c>
      <c r="AS764" s="376">
        <f t="shared" si="540"/>
        <v>0</v>
      </c>
      <c r="AT764" s="376"/>
      <c r="AU764" s="376"/>
      <c r="AV764" s="376"/>
      <c r="AW764" s="376"/>
      <c r="AX764" s="376"/>
      <c r="AY764" s="376"/>
      <c r="AZ764" s="376"/>
      <c r="BA764" s="376"/>
    </row>
    <row r="765" spans="1:53" ht="24.75" hidden="1">
      <c r="A765" s="255"/>
      <c r="B765" s="73" t="str">
        <f t="shared" si="508"/>
        <v>371320002700272</v>
      </c>
      <c r="C765" s="379">
        <v>2023</v>
      </c>
      <c r="D765" s="379">
        <v>20</v>
      </c>
      <c r="E765" s="379">
        <v>3</v>
      </c>
      <c r="F765" s="379">
        <v>7</v>
      </c>
      <c r="G765" s="379">
        <v>13</v>
      </c>
      <c r="H765" s="379">
        <v>2000</v>
      </c>
      <c r="I765" s="379">
        <v>2700</v>
      </c>
      <c r="J765" s="379">
        <v>272</v>
      </c>
      <c r="K765" s="380"/>
      <c r="L765" s="380"/>
      <c r="M765" s="381" t="s">
        <v>578</v>
      </c>
      <c r="N765" s="382">
        <f>+N766</f>
        <v>0</v>
      </c>
      <c r="O765" s="382">
        <f>+O766</f>
        <v>0</v>
      </c>
      <c r="P765" s="382">
        <f t="shared" si="500"/>
        <v>0</v>
      </c>
      <c r="Q765" s="429" t="s">
        <v>45</v>
      </c>
      <c r="R765" s="430"/>
      <c r="S765" s="430"/>
      <c r="T765" s="382">
        <f>+T766</f>
        <v>0</v>
      </c>
      <c r="U765" s="382">
        <f t="shared" si="545"/>
        <v>0</v>
      </c>
      <c r="V765" s="382">
        <f t="shared" si="545"/>
        <v>0</v>
      </c>
      <c r="W765" s="382">
        <f t="shared" si="545"/>
        <v>0</v>
      </c>
      <c r="X765" s="382">
        <f t="shared" si="545"/>
        <v>0</v>
      </c>
      <c r="Y765" s="382">
        <f t="shared" si="545"/>
        <v>0</v>
      </c>
      <c r="Z765" s="382">
        <f t="shared" si="545"/>
        <v>0</v>
      </c>
      <c r="AA765" s="382">
        <f t="shared" si="545"/>
        <v>0</v>
      </c>
      <c r="AB765" s="382">
        <f t="shared" si="545"/>
        <v>0</v>
      </c>
      <c r="AC765" s="382">
        <f t="shared" si="545"/>
        <v>0</v>
      </c>
      <c r="AD765" s="382">
        <f t="shared" si="535"/>
        <v>0</v>
      </c>
      <c r="AE765" s="382">
        <f>+AE766</f>
        <v>0</v>
      </c>
      <c r="AF765" s="382">
        <f>+AF766</f>
        <v>0</v>
      </c>
      <c r="AG765" s="382">
        <f t="shared" si="536"/>
        <v>0</v>
      </c>
      <c r="AH765" s="382">
        <f>+AH766</f>
        <v>0</v>
      </c>
      <c r="AI765" s="382">
        <f>+AI766</f>
        <v>0</v>
      </c>
      <c r="AJ765" s="382">
        <f t="shared" si="537"/>
        <v>0</v>
      </c>
      <c r="AK765" s="382">
        <f>+AK766</f>
        <v>0</v>
      </c>
      <c r="AL765" s="382">
        <f>+AL766</f>
        <v>0</v>
      </c>
      <c r="AM765" s="382">
        <f t="shared" si="538"/>
        <v>0</v>
      </c>
      <c r="AN765" s="382">
        <f>+AN766</f>
        <v>0</v>
      </c>
      <c r="AO765" s="382">
        <f>+AO766</f>
        <v>0</v>
      </c>
      <c r="AP765" s="382">
        <f t="shared" si="539"/>
        <v>0</v>
      </c>
      <c r="AQ765" s="382">
        <f>+AQ766</f>
        <v>0</v>
      </c>
      <c r="AR765" s="382">
        <f>+AR766</f>
        <v>0</v>
      </c>
      <c r="AS765" s="382">
        <f t="shared" si="540"/>
        <v>0</v>
      </c>
      <c r="AT765" s="382"/>
      <c r="AU765" s="382"/>
      <c r="AV765" s="382"/>
      <c r="AW765" s="382"/>
      <c r="AX765" s="382"/>
      <c r="AY765" s="382"/>
      <c r="AZ765" s="382"/>
      <c r="BA765" s="382"/>
    </row>
    <row r="766" spans="1:53" ht="46.5" hidden="1">
      <c r="A766" s="255"/>
      <c r="B766" s="73" t="str">
        <f t="shared" si="508"/>
        <v>3713200027002721</v>
      </c>
      <c r="C766" s="385">
        <v>2023</v>
      </c>
      <c r="D766" s="385">
        <v>20</v>
      </c>
      <c r="E766" s="385">
        <v>3</v>
      </c>
      <c r="F766" s="385">
        <v>7</v>
      </c>
      <c r="G766" s="385">
        <v>13</v>
      </c>
      <c r="H766" s="385">
        <v>2000</v>
      </c>
      <c r="I766" s="385">
        <v>2700</v>
      </c>
      <c r="J766" s="385">
        <v>272</v>
      </c>
      <c r="K766" s="386">
        <v>1</v>
      </c>
      <c r="L766" s="386"/>
      <c r="M766" s="387" t="s">
        <v>579</v>
      </c>
      <c r="N766" s="388">
        <f>IFERROR(VLOOKUP($B766,[5]OAX!$B$51:$S$1085,13,0),0)</f>
        <v>0</v>
      </c>
      <c r="O766" s="388">
        <f>IFERROR(VLOOKUP($B766,[5]OAX!$B$51:$S$1085,14,0),0)</f>
        <v>0</v>
      </c>
      <c r="P766" s="388">
        <f t="shared" si="500"/>
        <v>0</v>
      </c>
      <c r="Q766" s="167" t="s">
        <v>59</v>
      </c>
      <c r="R766" s="390">
        <f>IFERROR(VLOOKUP($B766,[5]OAX!$B$51:$S$1085,17,0),0)</f>
        <v>0</v>
      </c>
      <c r="S766" s="390">
        <f>IFERROR(VLOOKUP($B766,[5]OAX!$B$51:$S$1085,18,0),0)</f>
        <v>0</v>
      </c>
      <c r="T766" s="388">
        <v>0</v>
      </c>
      <c r="U766" s="388">
        <v>0</v>
      </c>
      <c r="V766" s="388">
        <v>0</v>
      </c>
      <c r="W766" s="388">
        <v>0</v>
      </c>
      <c r="X766" s="388">
        <v>0</v>
      </c>
      <c r="Y766" s="388">
        <v>0</v>
      </c>
      <c r="Z766" s="388">
        <v>0</v>
      </c>
      <c r="AA766" s="388">
        <v>0</v>
      </c>
      <c r="AB766" s="388">
        <f>N766+T766-X766</f>
        <v>0</v>
      </c>
      <c r="AC766" s="388">
        <f>O766+U766-Y766</f>
        <v>0</v>
      </c>
      <c r="AD766" s="388">
        <f t="shared" si="535"/>
        <v>0</v>
      </c>
      <c r="AE766" s="388">
        <v>0</v>
      </c>
      <c r="AF766" s="388">
        <v>0</v>
      </c>
      <c r="AG766" s="388">
        <f t="shared" si="536"/>
        <v>0</v>
      </c>
      <c r="AH766" s="388">
        <v>0</v>
      </c>
      <c r="AI766" s="388">
        <v>0</v>
      </c>
      <c r="AJ766" s="388">
        <f t="shared" si="537"/>
        <v>0</v>
      </c>
      <c r="AK766" s="388">
        <v>0</v>
      </c>
      <c r="AL766" s="388">
        <v>0</v>
      </c>
      <c r="AM766" s="388">
        <f t="shared" si="538"/>
        <v>0</v>
      </c>
      <c r="AN766" s="388">
        <v>0</v>
      </c>
      <c r="AO766" s="388">
        <v>0</v>
      </c>
      <c r="AP766" s="388">
        <f t="shared" si="539"/>
        <v>0</v>
      </c>
      <c r="AQ766" s="388">
        <f>AB766-AE766--AH766-AK766-AN766</f>
        <v>0</v>
      </c>
      <c r="AR766" s="388">
        <f>AC766-AF766--AI766-AL766-AO766</f>
        <v>0</v>
      </c>
      <c r="AS766" s="388">
        <f t="shared" si="540"/>
        <v>0</v>
      </c>
      <c r="AT766" s="388">
        <f>R766+V766-Z766</f>
        <v>0</v>
      </c>
      <c r="AU766" s="388">
        <f>S766+W766-AA766</f>
        <v>0</v>
      </c>
      <c r="AV766" s="388">
        <v>0</v>
      </c>
      <c r="AW766" s="388">
        <v>0</v>
      </c>
      <c r="AX766" s="388">
        <v>0</v>
      </c>
      <c r="AY766" s="388">
        <v>0</v>
      </c>
      <c r="AZ766" s="388">
        <f t="shared" si="544"/>
        <v>0</v>
      </c>
      <c r="BA766" s="388">
        <f t="shared" si="544"/>
        <v>0</v>
      </c>
    </row>
    <row r="767" spans="1:53" ht="24.75" hidden="1">
      <c r="A767" s="255"/>
      <c r="B767" s="73" t="str">
        <f t="shared" si="508"/>
        <v>371320002800</v>
      </c>
      <c r="C767" s="373">
        <v>2023</v>
      </c>
      <c r="D767" s="373">
        <v>20</v>
      </c>
      <c r="E767" s="373">
        <v>3</v>
      </c>
      <c r="F767" s="373">
        <v>7</v>
      </c>
      <c r="G767" s="373">
        <v>13</v>
      </c>
      <c r="H767" s="373">
        <v>2000</v>
      </c>
      <c r="I767" s="373">
        <v>2800</v>
      </c>
      <c r="J767" s="373"/>
      <c r="K767" s="374" t="s">
        <v>45</v>
      </c>
      <c r="L767" s="374"/>
      <c r="M767" s="375" t="s">
        <v>62</v>
      </c>
      <c r="N767" s="376">
        <f>+N768+N772</f>
        <v>0</v>
      </c>
      <c r="O767" s="376">
        <f>+O768+O772</f>
        <v>0</v>
      </c>
      <c r="P767" s="376">
        <f t="shared" si="500"/>
        <v>0</v>
      </c>
      <c r="Q767" s="427" t="s">
        <v>45</v>
      </c>
      <c r="R767" s="428"/>
      <c r="S767" s="428"/>
      <c r="T767" s="376">
        <f>+T768+T772</f>
        <v>0</v>
      </c>
      <c r="U767" s="376">
        <f t="shared" ref="U767:AC767" si="546">+U768+U772</f>
        <v>0</v>
      </c>
      <c r="V767" s="376">
        <f t="shared" si="546"/>
        <v>0</v>
      </c>
      <c r="W767" s="376">
        <f t="shared" si="546"/>
        <v>0</v>
      </c>
      <c r="X767" s="376">
        <f t="shared" si="546"/>
        <v>0</v>
      </c>
      <c r="Y767" s="376">
        <f t="shared" si="546"/>
        <v>0</v>
      </c>
      <c r="Z767" s="376">
        <f t="shared" si="546"/>
        <v>0</v>
      </c>
      <c r="AA767" s="376">
        <f t="shared" si="546"/>
        <v>0</v>
      </c>
      <c r="AB767" s="376">
        <f t="shared" si="546"/>
        <v>0</v>
      </c>
      <c r="AC767" s="376">
        <f t="shared" si="546"/>
        <v>0</v>
      </c>
      <c r="AD767" s="376">
        <f t="shared" si="535"/>
        <v>0</v>
      </c>
      <c r="AE767" s="376">
        <f>+AE768+AE772</f>
        <v>0</v>
      </c>
      <c r="AF767" s="376">
        <f>+AF768+AF772</f>
        <v>0</v>
      </c>
      <c r="AG767" s="376">
        <f t="shared" si="536"/>
        <v>0</v>
      </c>
      <c r="AH767" s="376">
        <f>+AH768+AH772</f>
        <v>0</v>
      </c>
      <c r="AI767" s="376">
        <f>+AI768+AI772</f>
        <v>0</v>
      </c>
      <c r="AJ767" s="376">
        <f t="shared" si="537"/>
        <v>0</v>
      </c>
      <c r="AK767" s="376">
        <f>+AK768+AK772</f>
        <v>0</v>
      </c>
      <c r="AL767" s="376">
        <f>+AL768+AL772</f>
        <v>0</v>
      </c>
      <c r="AM767" s="376">
        <f t="shared" si="538"/>
        <v>0</v>
      </c>
      <c r="AN767" s="376">
        <f>+AN768+AN772</f>
        <v>0</v>
      </c>
      <c r="AO767" s="376">
        <f>+AO768+AO772</f>
        <v>0</v>
      </c>
      <c r="AP767" s="376">
        <f t="shared" si="539"/>
        <v>0</v>
      </c>
      <c r="AQ767" s="376">
        <f>+AQ768+AQ772</f>
        <v>0</v>
      </c>
      <c r="AR767" s="376">
        <f>+AR768+AR772</f>
        <v>0</v>
      </c>
      <c r="AS767" s="376">
        <f t="shared" si="540"/>
        <v>0</v>
      </c>
      <c r="AT767" s="376"/>
      <c r="AU767" s="376"/>
      <c r="AV767" s="376"/>
      <c r="AW767" s="376"/>
      <c r="AX767" s="376"/>
      <c r="AY767" s="376"/>
      <c r="AZ767" s="376"/>
      <c r="BA767" s="376"/>
    </row>
    <row r="768" spans="1:53" ht="24.75" hidden="1">
      <c r="A768" s="255"/>
      <c r="B768" s="73" t="str">
        <f t="shared" si="508"/>
        <v>371320002800282</v>
      </c>
      <c r="C768" s="379">
        <v>2023</v>
      </c>
      <c r="D768" s="379">
        <v>20</v>
      </c>
      <c r="E768" s="379">
        <v>3</v>
      </c>
      <c r="F768" s="379">
        <v>7</v>
      </c>
      <c r="G768" s="379">
        <v>13</v>
      </c>
      <c r="H768" s="379">
        <v>2000</v>
      </c>
      <c r="I768" s="379">
        <v>2800</v>
      </c>
      <c r="J768" s="379">
        <v>282</v>
      </c>
      <c r="K768" s="380"/>
      <c r="L768" s="380"/>
      <c r="M768" s="381" t="s">
        <v>112</v>
      </c>
      <c r="N768" s="382">
        <f>SUM(N769:N771)</f>
        <v>0</v>
      </c>
      <c r="O768" s="382">
        <f>SUM(O769:O771)</f>
        <v>0</v>
      </c>
      <c r="P768" s="382">
        <f t="shared" si="500"/>
        <v>0</v>
      </c>
      <c r="Q768" s="429" t="s">
        <v>45</v>
      </c>
      <c r="R768" s="430"/>
      <c r="S768" s="430"/>
      <c r="T768" s="382">
        <f>SUM(T769:T771)</f>
        <v>0</v>
      </c>
      <c r="U768" s="382">
        <f t="shared" ref="U768:AC768" si="547">SUM(U769:U771)</f>
        <v>0</v>
      </c>
      <c r="V768" s="382">
        <f t="shared" si="547"/>
        <v>0</v>
      </c>
      <c r="W768" s="382">
        <f t="shared" si="547"/>
        <v>0</v>
      </c>
      <c r="X768" s="382">
        <f t="shared" si="547"/>
        <v>0</v>
      </c>
      <c r="Y768" s="382">
        <f t="shared" si="547"/>
        <v>0</v>
      </c>
      <c r="Z768" s="382">
        <f t="shared" si="547"/>
        <v>0</v>
      </c>
      <c r="AA768" s="382">
        <f t="shared" si="547"/>
        <v>0</v>
      </c>
      <c r="AB768" s="382">
        <f t="shared" si="547"/>
        <v>0</v>
      </c>
      <c r="AC768" s="382">
        <f t="shared" si="547"/>
        <v>0</v>
      </c>
      <c r="AD768" s="382">
        <f t="shared" si="535"/>
        <v>0</v>
      </c>
      <c r="AE768" s="382">
        <f>SUM(AE769:AE771)</f>
        <v>0</v>
      </c>
      <c r="AF768" s="382">
        <f>SUM(AF769:AF771)</f>
        <v>0</v>
      </c>
      <c r="AG768" s="382">
        <f t="shared" si="536"/>
        <v>0</v>
      </c>
      <c r="AH768" s="382">
        <f>SUM(AH769:AH771)</f>
        <v>0</v>
      </c>
      <c r="AI768" s="382">
        <f>SUM(AI769:AI771)</f>
        <v>0</v>
      </c>
      <c r="AJ768" s="382">
        <f t="shared" si="537"/>
        <v>0</v>
      </c>
      <c r="AK768" s="382">
        <f>SUM(AK769:AK771)</f>
        <v>0</v>
      </c>
      <c r="AL768" s="382">
        <f>SUM(AL769:AL771)</f>
        <v>0</v>
      </c>
      <c r="AM768" s="382">
        <f t="shared" si="538"/>
        <v>0</v>
      </c>
      <c r="AN768" s="382">
        <f>SUM(AN769:AN771)</f>
        <v>0</v>
      </c>
      <c r="AO768" s="382">
        <f>SUM(AO769:AO771)</f>
        <v>0</v>
      </c>
      <c r="AP768" s="382">
        <f t="shared" si="539"/>
        <v>0</v>
      </c>
      <c r="AQ768" s="382">
        <f>SUM(AQ769:AQ771)</f>
        <v>0</v>
      </c>
      <c r="AR768" s="382">
        <f>SUM(AR769:AR771)</f>
        <v>0</v>
      </c>
      <c r="AS768" s="382">
        <f t="shared" si="540"/>
        <v>0</v>
      </c>
      <c r="AT768" s="382"/>
      <c r="AU768" s="382"/>
      <c r="AV768" s="382"/>
      <c r="AW768" s="382"/>
      <c r="AX768" s="382"/>
      <c r="AY768" s="382"/>
      <c r="AZ768" s="382"/>
      <c r="BA768" s="382"/>
    </row>
    <row r="769" spans="1:53" ht="24.75" hidden="1">
      <c r="A769" s="255"/>
      <c r="B769" s="73" t="str">
        <f t="shared" si="508"/>
        <v>3713200028002821</v>
      </c>
      <c r="C769" s="385">
        <v>2023</v>
      </c>
      <c r="D769" s="385">
        <v>20</v>
      </c>
      <c r="E769" s="385">
        <v>3</v>
      </c>
      <c r="F769" s="385">
        <v>7</v>
      </c>
      <c r="G769" s="385">
        <v>13</v>
      </c>
      <c r="H769" s="385">
        <v>2000</v>
      </c>
      <c r="I769" s="385">
        <v>2800</v>
      </c>
      <c r="J769" s="385">
        <v>282</v>
      </c>
      <c r="K769" s="386">
        <v>1</v>
      </c>
      <c r="L769" s="386"/>
      <c r="M769" s="387" t="s">
        <v>580</v>
      </c>
      <c r="N769" s="388">
        <f>IFERROR(VLOOKUP($B769,[5]OAX!$B$51:$S$1085,13,0),0)</f>
        <v>0</v>
      </c>
      <c r="O769" s="388">
        <f>IFERROR(VLOOKUP($B769,[5]OAX!$B$51:$S$1085,14,0),0)</f>
        <v>0</v>
      </c>
      <c r="P769" s="388">
        <f t="shared" si="500"/>
        <v>0</v>
      </c>
      <c r="Q769" s="167" t="s">
        <v>59</v>
      </c>
      <c r="R769" s="390">
        <f>IFERROR(VLOOKUP($B769,[5]OAX!$B$51:$S$1085,17,0),0)</f>
        <v>0</v>
      </c>
      <c r="S769" s="390">
        <f>IFERROR(VLOOKUP($B769,[5]OAX!$B$51:$S$1085,18,0),0)</f>
        <v>0</v>
      </c>
      <c r="T769" s="388">
        <v>0</v>
      </c>
      <c r="U769" s="388">
        <v>0</v>
      </c>
      <c r="V769" s="388">
        <v>0</v>
      </c>
      <c r="W769" s="388">
        <v>0</v>
      </c>
      <c r="X769" s="388">
        <v>0</v>
      </c>
      <c r="Y769" s="388">
        <v>0</v>
      </c>
      <c r="Z769" s="388">
        <v>0</v>
      </c>
      <c r="AA769" s="388">
        <v>0</v>
      </c>
      <c r="AB769" s="388">
        <f t="shared" ref="AB769:AC771" si="548">N769+T769-X769</f>
        <v>0</v>
      </c>
      <c r="AC769" s="388">
        <f t="shared" si="548"/>
        <v>0</v>
      </c>
      <c r="AD769" s="388">
        <f t="shared" si="535"/>
        <v>0</v>
      </c>
      <c r="AE769" s="388">
        <v>0</v>
      </c>
      <c r="AF769" s="388">
        <v>0</v>
      </c>
      <c r="AG769" s="388">
        <f t="shared" si="536"/>
        <v>0</v>
      </c>
      <c r="AH769" s="388">
        <v>0</v>
      </c>
      <c r="AI769" s="388">
        <v>0</v>
      </c>
      <c r="AJ769" s="388">
        <f t="shared" si="537"/>
        <v>0</v>
      </c>
      <c r="AK769" s="388">
        <v>0</v>
      </c>
      <c r="AL769" s="388">
        <v>0</v>
      </c>
      <c r="AM769" s="388">
        <f t="shared" si="538"/>
        <v>0</v>
      </c>
      <c r="AN769" s="388">
        <v>0</v>
      </c>
      <c r="AO769" s="388">
        <v>0</v>
      </c>
      <c r="AP769" s="388">
        <f t="shared" si="539"/>
        <v>0</v>
      </c>
      <c r="AQ769" s="388">
        <f t="shared" ref="AQ769:AR771" si="549">AB769-AE769--AH769-AK769-AN769</f>
        <v>0</v>
      </c>
      <c r="AR769" s="388">
        <f t="shared" si="549"/>
        <v>0</v>
      </c>
      <c r="AS769" s="388">
        <f t="shared" si="540"/>
        <v>0</v>
      </c>
      <c r="AT769" s="388">
        <f t="shared" ref="AT769:AU771" si="550">R769+V769-Z769</f>
        <v>0</v>
      </c>
      <c r="AU769" s="388">
        <f t="shared" si="550"/>
        <v>0</v>
      </c>
      <c r="AV769" s="388">
        <v>0</v>
      </c>
      <c r="AW769" s="388">
        <v>0</v>
      </c>
      <c r="AX769" s="388">
        <v>0</v>
      </c>
      <c r="AY769" s="388">
        <v>0</v>
      </c>
      <c r="AZ769" s="388">
        <f t="shared" si="544"/>
        <v>0</v>
      </c>
      <c r="BA769" s="388">
        <f t="shared" si="544"/>
        <v>0</v>
      </c>
    </row>
    <row r="770" spans="1:53" ht="24.75" hidden="1">
      <c r="A770" s="255"/>
      <c r="B770" s="73" t="str">
        <f t="shared" si="508"/>
        <v>3713200028002822</v>
      </c>
      <c r="C770" s="385">
        <v>2023</v>
      </c>
      <c r="D770" s="385">
        <v>20</v>
      </c>
      <c r="E770" s="385">
        <v>3</v>
      </c>
      <c r="F770" s="385">
        <v>7</v>
      </c>
      <c r="G770" s="385">
        <v>13</v>
      </c>
      <c r="H770" s="385">
        <v>2000</v>
      </c>
      <c r="I770" s="385">
        <v>2800</v>
      </c>
      <c r="J770" s="385">
        <v>282</v>
      </c>
      <c r="K770" s="386">
        <v>2</v>
      </c>
      <c r="L770" s="386"/>
      <c r="M770" s="387" t="s">
        <v>581</v>
      </c>
      <c r="N770" s="388">
        <f>IFERROR(VLOOKUP($B770,[5]OAX!$B$51:$S$1085,13,0),0)</f>
        <v>0</v>
      </c>
      <c r="O770" s="388">
        <f>IFERROR(VLOOKUP($B770,[5]OAX!$B$51:$S$1085,14,0),0)</f>
        <v>0</v>
      </c>
      <c r="P770" s="388">
        <f t="shared" si="500"/>
        <v>0</v>
      </c>
      <c r="Q770" s="167" t="s">
        <v>59</v>
      </c>
      <c r="R770" s="390">
        <f>IFERROR(VLOOKUP($B770,[5]OAX!$B$51:$S$1085,17,0),0)</f>
        <v>0</v>
      </c>
      <c r="S770" s="390">
        <f>IFERROR(VLOOKUP($B770,[5]OAX!$B$51:$S$1085,18,0),0)</f>
        <v>0</v>
      </c>
      <c r="T770" s="388">
        <v>0</v>
      </c>
      <c r="U770" s="388">
        <v>0</v>
      </c>
      <c r="V770" s="388">
        <v>0</v>
      </c>
      <c r="W770" s="388">
        <v>0</v>
      </c>
      <c r="X770" s="388">
        <v>0</v>
      </c>
      <c r="Y770" s="388">
        <v>0</v>
      </c>
      <c r="Z770" s="388">
        <v>0</v>
      </c>
      <c r="AA770" s="388">
        <v>0</v>
      </c>
      <c r="AB770" s="388">
        <f t="shared" si="548"/>
        <v>0</v>
      </c>
      <c r="AC770" s="388">
        <f t="shared" si="548"/>
        <v>0</v>
      </c>
      <c r="AD770" s="388">
        <f t="shared" si="535"/>
        <v>0</v>
      </c>
      <c r="AE770" s="388">
        <v>0</v>
      </c>
      <c r="AF770" s="388">
        <v>0</v>
      </c>
      <c r="AG770" s="388">
        <f t="shared" si="536"/>
        <v>0</v>
      </c>
      <c r="AH770" s="388">
        <v>0</v>
      </c>
      <c r="AI770" s="388">
        <v>0</v>
      </c>
      <c r="AJ770" s="388">
        <f t="shared" si="537"/>
        <v>0</v>
      </c>
      <c r="AK770" s="388">
        <v>0</v>
      </c>
      <c r="AL770" s="388">
        <v>0</v>
      </c>
      <c r="AM770" s="388">
        <f t="shared" si="538"/>
        <v>0</v>
      </c>
      <c r="AN770" s="388">
        <v>0</v>
      </c>
      <c r="AO770" s="388">
        <v>0</v>
      </c>
      <c r="AP770" s="388">
        <f t="shared" si="539"/>
        <v>0</v>
      </c>
      <c r="AQ770" s="388">
        <f t="shared" si="549"/>
        <v>0</v>
      </c>
      <c r="AR770" s="388">
        <f t="shared" si="549"/>
        <v>0</v>
      </c>
      <c r="AS770" s="388">
        <f t="shared" si="540"/>
        <v>0</v>
      </c>
      <c r="AT770" s="388">
        <f t="shared" si="550"/>
        <v>0</v>
      </c>
      <c r="AU770" s="388">
        <f t="shared" si="550"/>
        <v>0</v>
      </c>
      <c r="AV770" s="388">
        <v>0</v>
      </c>
      <c r="AW770" s="388">
        <v>0</v>
      </c>
      <c r="AX770" s="388">
        <v>0</v>
      </c>
      <c r="AY770" s="388">
        <v>0</v>
      </c>
      <c r="AZ770" s="388">
        <f t="shared" si="544"/>
        <v>0</v>
      </c>
      <c r="BA770" s="388">
        <f t="shared" si="544"/>
        <v>0</v>
      </c>
    </row>
    <row r="771" spans="1:53" ht="24.75" hidden="1">
      <c r="A771" s="255"/>
      <c r="B771" s="73" t="str">
        <f t="shared" si="508"/>
        <v>3713200028002823</v>
      </c>
      <c r="C771" s="385">
        <v>2023</v>
      </c>
      <c r="D771" s="385">
        <v>20</v>
      </c>
      <c r="E771" s="385">
        <v>3</v>
      </c>
      <c r="F771" s="385">
        <v>7</v>
      </c>
      <c r="G771" s="385">
        <v>13</v>
      </c>
      <c r="H771" s="385">
        <v>2000</v>
      </c>
      <c r="I771" s="385">
        <v>2800</v>
      </c>
      <c r="J771" s="385">
        <v>282</v>
      </c>
      <c r="K771" s="386">
        <v>3</v>
      </c>
      <c r="L771" s="386"/>
      <c r="M771" s="387" t="s">
        <v>582</v>
      </c>
      <c r="N771" s="388">
        <f>IFERROR(VLOOKUP($B771,[5]OAX!$B$51:$S$1085,13,0),0)</f>
        <v>0</v>
      </c>
      <c r="O771" s="388">
        <f>IFERROR(VLOOKUP($B771,[5]OAX!$B$51:$S$1085,14,0),0)</f>
        <v>0</v>
      </c>
      <c r="P771" s="388">
        <f t="shared" si="500"/>
        <v>0</v>
      </c>
      <c r="Q771" s="167" t="s">
        <v>162</v>
      </c>
      <c r="R771" s="390">
        <f>IFERROR(VLOOKUP($B771,[5]OAX!$B$51:$S$1085,17,0),0)</f>
        <v>0</v>
      </c>
      <c r="S771" s="390">
        <f>IFERROR(VLOOKUP($B771,[5]OAX!$B$51:$S$1085,18,0),0)</f>
        <v>0</v>
      </c>
      <c r="T771" s="388">
        <v>0</v>
      </c>
      <c r="U771" s="388">
        <v>0</v>
      </c>
      <c r="V771" s="388">
        <v>0</v>
      </c>
      <c r="W771" s="388">
        <v>0</v>
      </c>
      <c r="X771" s="388">
        <v>0</v>
      </c>
      <c r="Y771" s="388">
        <v>0</v>
      </c>
      <c r="Z771" s="388">
        <v>0</v>
      </c>
      <c r="AA771" s="388">
        <v>0</v>
      </c>
      <c r="AB771" s="388">
        <f t="shared" si="548"/>
        <v>0</v>
      </c>
      <c r="AC771" s="388">
        <f t="shared" si="548"/>
        <v>0</v>
      </c>
      <c r="AD771" s="388">
        <f t="shared" si="535"/>
        <v>0</v>
      </c>
      <c r="AE771" s="388">
        <v>0</v>
      </c>
      <c r="AF771" s="388">
        <v>0</v>
      </c>
      <c r="AG771" s="388">
        <f t="shared" si="536"/>
        <v>0</v>
      </c>
      <c r="AH771" s="388">
        <v>0</v>
      </c>
      <c r="AI771" s="388">
        <v>0</v>
      </c>
      <c r="AJ771" s="388">
        <f t="shared" si="537"/>
        <v>0</v>
      </c>
      <c r="AK771" s="388">
        <v>0</v>
      </c>
      <c r="AL771" s="388">
        <v>0</v>
      </c>
      <c r="AM771" s="388">
        <f t="shared" si="538"/>
        <v>0</v>
      </c>
      <c r="AN771" s="388">
        <v>0</v>
      </c>
      <c r="AO771" s="388">
        <v>0</v>
      </c>
      <c r="AP771" s="388">
        <f t="shared" si="539"/>
        <v>0</v>
      </c>
      <c r="AQ771" s="388">
        <f t="shared" si="549"/>
        <v>0</v>
      </c>
      <c r="AR771" s="388">
        <f t="shared" si="549"/>
        <v>0</v>
      </c>
      <c r="AS771" s="388">
        <f t="shared" si="540"/>
        <v>0</v>
      </c>
      <c r="AT771" s="388">
        <f t="shared" si="550"/>
        <v>0</v>
      </c>
      <c r="AU771" s="388">
        <f t="shared" si="550"/>
        <v>0</v>
      </c>
      <c r="AV771" s="388">
        <v>0</v>
      </c>
      <c r="AW771" s="388">
        <v>0</v>
      </c>
      <c r="AX771" s="388">
        <v>0</v>
      </c>
      <c r="AY771" s="388">
        <v>0</v>
      </c>
      <c r="AZ771" s="388">
        <f t="shared" si="544"/>
        <v>0</v>
      </c>
      <c r="BA771" s="388">
        <f t="shared" si="544"/>
        <v>0</v>
      </c>
    </row>
    <row r="772" spans="1:53" ht="24.75" hidden="1">
      <c r="A772" s="255"/>
      <c r="B772" s="73" t="str">
        <f t="shared" si="508"/>
        <v>371320002800283</v>
      </c>
      <c r="C772" s="379">
        <v>2023</v>
      </c>
      <c r="D772" s="379">
        <v>20</v>
      </c>
      <c r="E772" s="379">
        <v>3</v>
      </c>
      <c r="F772" s="379">
        <v>7</v>
      </c>
      <c r="G772" s="379">
        <v>13</v>
      </c>
      <c r="H772" s="379">
        <v>2000</v>
      </c>
      <c r="I772" s="379">
        <v>2800</v>
      </c>
      <c r="J772" s="379">
        <v>283</v>
      </c>
      <c r="K772" s="380"/>
      <c r="L772" s="380"/>
      <c r="M772" s="381" t="s">
        <v>63</v>
      </c>
      <c r="N772" s="382">
        <f>+N773</f>
        <v>0</v>
      </c>
      <c r="O772" s="382">
        <f>+O773</f>
        <v>0</v>
      </c>
      <c r="P772" s="382">
        <f t="shared" si="500"/>
        <v>0</v>
      </c>
      <c r="Q772" s="429" t="s">
        <v>45</v>
      </c>
      <c r="R772" s="430"/>
      <c r="S772" s="430"/>
      <c r="T772" s="382">
        <f>+T773</f>
        <v>0</v>
      </c>
      <c r="U772" s="382">
        <f t="shared" ref="U772:AC772" si="551">+U773</f>
        <v>0</v>
      </c>
      <c r="V772" s="382">
        <f t="shared" si="551"/>
        <v>0</v>
      </c>
      <c r="W772" s="382">
        <f t="shared" si="551"/>
        <v>0</v>
      </c>
      <c r="X772" s="382">
        <f t="shared" si="551"/>
        <v>0</v>
      </c>
      <c r="Y772" s="382">
        <f t="shared" si="551"/>
        <v>0</v>
      </c>
      <c r="Z772" s="382">
        <f t="shared" si="551"/>
        <v>0</v>
      </c>
      <c r="AA772" s="382">
        <f t="shared" si="551"/>
        <v>0</v>
      </c>
      <c r="AB772" s="382">
        <f t="shared" si="551"/>
        <v>0</v>
      </c>
      <c r="AC772" s="382">
        <f t="shared" si="551"/>
        <v>0</v>
      </c>
      <c r="AD772" s="382">
        <f t="shared" si="535"/>
        <v>0</v>
      </c>
      <c r="AE772" s="382">
        <f>+AE773</f>
        <v>0</v>
      </c>
      <c r="AF772" s="382">
        <f>+AF773</f>
        <v>0</v>
      </c>
      <c r="AG772" s="382">
        <f t="shared" si="536"/>
        <v>0</v>
      </c>
      <c r="AH772" s="382">
        <f>+AH773</f>
        <v>0</v>
      </c>
      <c r="AI772" s="382">
        <f>+AI773</f>
        <v>0</v>
      </c>
      <c r="AJ772" s="382">
        <f t="shared" si="537"/>
        <v>0</v>
      </c>
      <c r="AK772" s="382">
        <f>+AK773</f>
        <v>0</v>
      </c>
      <c r="AL772" s="382">
        <f>+AL773</f>
        <v>0</v>
      </c>
      <c r="AM772" s="382">
        <f t="shared" si="538"/>
        <v>0</v>
      </c>
      <c r="AN772" s="382">
        <f>+AN773</f>
        <v>0</v>
      </c>
      <c r="AO772" s="382">
        <f>+AO773</f>
        <v>0</v>
      </c>
      <c r="AP772" s="382">
        <f t="shared" si="539"/>
        <v>0</v>
      </c>
      <c r="AQ772" s="382">
        <f>+AQ773</f>
        <v>0</v>
      </c>
      <c r="AR772" s="382">
        <f>+AR773</f>
        <v>0</v>
      </c>
      <c r="AS772" s="382">
        <f t="shared" si="540"/>
        <v>0</v>
      </c>
      <c r="AT772" s="382"/>
      <c r="AU772" s="382"/>
      <c r="AV772" s="382"/>
      <c r="AW772" s="382"/>
      <c r="AX772" s="382"/>
      <c r="AY772" s="382"/>
      <c r="AZ772" s="382"/>
      <c r="BA772" s="382"/>
    </row>
    <row r="773" spans="1:53" ht="24.75" hidden="1">
      <c r="A773" s="255"/>
      <c r="B773" s="73" t="str">
        <f t="shared" si="508"/>
        <v>3713200028002831</v>
      </c>
      <c r="C773" s="385">
        <v>2023</v>
      </c>
      <c r="D773" s="385">
        <v>20</v>
      </c>
      <c r="E773" s="385">
        <v>3</v>
      </c>
      <c r="F773" s="385">
        <v>7</v>
      </c>
      <c r="G773" s="385">
        <v>13</v>
      </c>
      <c r="H773" s="385">
        <v>2000</v>
      </c>
      <c r="I773" s="385">
        <v>2800</v>
      </c>
      <c r="J773" s="385">
        <v>283</v>
      </c>
      <c r="K773" s="386">
        <v>1</v>
      </c>
      <c r="L773" s="386"/>
      <c r="M773" s="387" t="s">
        <v>583</v>
      </c>
      <c r="N773" s="388">
        <f>IFERROR(VLOOKUP($B773,[5]OAX!$B$51:$S$1085,13,0),0)</f>
        <v>0</v>
      </c>
      <c r="O773" s="388">
        <f>IFERROR(VLOOKUP($B773,[5]OAX!$B$51:$S$1085,14,0),0)</f>
        <v>0</v>
      </c>
      <c r="P773" s="388">
        <f t="shared" si="500"/>
        <v>0</v>
      </c>
      <c r="Q773" s="167" t="s">
        <v>59</v>
      </c>
      <c r="R773" s="390">
        <f>IFERROR(VLOOKUP($B773,[5]OAX!$B$51:$S$1085,17,0),0)</f>
        <v>0</v>
      </c>
      <c r="S773" s="390">
        <f>IFERROR(VLOOKUP($B773,[5]OAX!$B$51:$S$1085,18,0),0)</f>
        <v>0</v>
      </c>
      <c r="T773" s="388">
        <v>0</v>
      </c>
      <c r="U773" s="388">
        <v>0</v>
      </c>
      <c r="V773" s="388">
        <v>0</v>
      </c>
      <c r="W773" s="388">
        <v>0</v>
      </c>
      <c r="X773" s="388">
        <v>0</v>
      </c>
      <c r="Y773" s="388">
        <v>0</v>
      </c>
      <c r="Z773" s="388">
        <v>0</v>
      </c>
      <c r="AA773" s="388">
        <v>0</v>
      </c>
      <c r="AB773" s="388">
        <f>N773+T773-X773</f>
        <v>0</v>
      </c>
      <c r="AC773" s="388">
        <f>O773+U773-Y773</f>
        <v>0</v>
      </c>
      <c r="AD773" s="388">
        <f t="shared" si="535"/>
        <v>0</v>
      </c>
      <c r="AE773" s="388">
        <v>0</v>
      </c>
      <c r="AF773" s="388">
        <v>0</v>
      </c>
      <c r="AG773" s="388">
        <f t="shared" si="536"/>
        <v>0</v>
      </c>
      <c r="AH773" s="388">
        <v>0</v>
      </c>
      <c r="AI773" s="388">
        <v>0</v>
      </c>
      <c r="AJ773" s="388">
        <f t="shared" si="537"/>
        <v>0</v>
      </c>
      <c r="AK773" s="388">
        <v>0</v>
      </c>
      <c r="AL773" s="388">
        <v>0</v>
      </c>
      <c r="AM773" s="388">
        <f t="shared" si="538"/>
        <v>0</v>
      </c>
      <c r="AN773" s="388">
        <v>0</v>
      </c>
      <c r="AO773" s="388">
        <v>0</v>
      </c>
      <c r="AP773" s="388">
        <f t="shared" si="539"/>
        <v>0</v>
      </c>
      <c r="AQ773" s="388">
        <f>AB773-AE773--AH773-AK773-AN773</f>
        <v>0</v>
      </c>
      <c r="AR773" s="388">
        <f>AC773-AF773--AI773-AL773-AO773</f>
        <v>0</v>
      </c>
      <c r="AS773" s="388">
        <f t="shared" si="540"/>
        <v>0</v>
      </c>
      <c r="AT773" s="388">
        <f>R773+V773-Z773</f>
        <v>0</v>
      </c>
      <c r="AU773" s="388">
        <f>S773+W773-AA773</f>
        <v>0</v>
      </c>
      <c r="AV773" s="388">
        <v>0</v>
      </c>
      <c r="AW773" s="388">
        <v>0</v>
      </c>
      <c r="AX773" s="388">
        <v>0</v>
      </c>
      <c r="AY773" s="388">
        <v>0</v>
      </c>
      <c r="AZ773" s="388">
        <f t="shared" si="544"/>
        <v>0</v>
      </c>
      <c r="BA773" s="388">
        <f t="shared" si="544"/>
        <v>0</v>
      </c>
    </row>
    <row r="774" spans="1:53" ht="24.75" hidden="1">
      <c r="A774" s="255"/>
      <c r="B774" s="73" t="str">
        <f t="shared" si="508"/>
        <v>371320002900</v>
      </c>
      <c r="C774" s="373">
        <v>2023</v>
      </c>
      <c r="D774" s="373">
        <v>20</v>
      </c>
      <c r="E774" s="373">
        <v>3</v>
      </c>
      <c r="F774" s="373">
        <v>7</v>
      </c>
      <c r="G774" s="373">
        <v>13</v>
      </c>
      <c r="H774" s="373">
        <v>2000</v>
      </c>
      <c r="I774" s="373">
        <v>2900</v>
      </c>
      <c r="J774" s="373"/>
      <c r="K774" s="374" t="s">
        <v>45</v>
      </c>
      <c r="L774" s="374"/>
      <c r="M774" s="375" t="s">
        <v>584</v>
      </c>
      <c r="N774" s="376">
        <f>+N775+N777</f>
        <v>0</v>
      </c>
      <c r="O774" s="376">
        <f>+O775+O777</f>
        <v>0</v>
      </c>
      <c r="P774" s="376">
        <f t="shared" si="500"/>
        <v>0</v>
      </c>
      <c r="Q774" s="427" t="s">
        <v>45</v>
      </c>
      <c r="R774" s="428"/>
      <c r="S774" s="428"/>
      <c r="T774" s="376">
        <f>+T775+T777</f>
        <v>0</v>
      </c>
      <c r="U774" s="376">
        <f t="shared" ref="U774:AC774" si="552">+U775+U777</f>
        <v>0</v>
      </c>
      <c r="V774" s="376">
        <f t="shared" si="552"/>
        <v>0</v>
      </c>
      <c r="W774" s="376">
        <f t="shared" si="552"/>
        <v>0</v>
      </c>
      <c r="X774" s="376">
        <f t="shared" si="552"/>
        <v>0</v>
      </c>
      <c r="Y774" s="376">
        <f t="shared" si="552"/>
        <v>0</v>
      </c>
      <c r="Z774" s="376">
        <f t="shared" si="552"/>
        <v>0</v>
      </c>
      <c r="AA774" s="376">
        <f t="shared" si="552"/>
        <v>0</v>
      </c>
      <c r="AB774" s="376">
        <f t="shared" si="552"/>
        <v>0</v>
      </c>
      <c r="AC774" s="376">
        <f t="shared" si="552"/>
        <v>0</v>
      </c>
      <c r="AD774" s="376">
        <f t="shared" si="535"/>
        <v>0</v>
      </c>
      <c r="AE774" s="376">
        <f>+AE775+AE777</f>
        <v>0</v>
      </c>
      <c r="AF774" s="376">
        <f>+AF775+AF777</f>
        <v>0</v>
      </c>
      <c r="AG774" s="376">
        <f t="shared" si="536"/>
        <v>0</v>
      </c>
      <c r="AH774" s="376">
        <f>+AH775+AH777</f>
        <v>0</v>
      </c>
      <c r="AI774" s="376">
        <f>+AI775+AI777</f>
        <v>0</v>
      </c>
      <c r="AJ774" s="376">
        <f t="shared" si="537"/>
        <v>0</v>
      </c>
      <c r="AK774" s="376">
        <f>+AK775+AK777</f>
        <v>0</v>
      </c>
      <c r="AL774" s="376">
        <f>+AL775+AL777</f>
        <v>0</v>
      </c>
      <c r="AM774" s="376">
        <f t="shared" si="538"/>
        <v>0</v>
      </c>
      <c r="AN774" s="376">
        <f>+AN775+AN777</f>
        <v>0</v>
      </c>
      <c r="AO774" s="376">
        <f>+AO775+AO777</f>
        <v>0</v>
      </c>
      <c r="AP774" s="376">
        <f t="shared" si="539"/>
        <v>0</v>
      </c>
      <c r="AQ774" s="376">
        <f>+AQ775+AQ777</f>
        <v>0</v>
      </c>
      <c r="AR774" s="376">
        <f>+AR775+AR777</f>
        <v>0</v>
      </c>
      <c r="AS774" s="376">
        <f t="shared" si="540"/>
        <v>0</v>
      </c>
      <c r="AT774" s="376"/>
      <c r="AU774" s="376"/>
      <c r="AV774" s="376"/>
      <c r="AW774" s="376"/>
      <c r="AX774" s="376"/>
      <c r="AY774" s="376"/>
      <c r="AZ774" s="376"/>
      <c r="BA774" s="376"/>
    </row>
    <row r="775" spans="1:53" ht="24.75" hidden="1">
      <c r="A775" s="255"/>
      <c r="B775" s="73" t="str">
        <f t="shared" si="508"/>
        <v>371320002900291</v>
      </c>
      <c r="C775" s="379">
        <v>2023</v>
      </c>
      <c r="D775" s="379">
        <v>20</v>
      </c>
      <c r="E775" s="379">
        <v>3</v>
      </c>
      <c r="F775" s="379">
        <v>7</v>
      </c>
      <c r="G775" s="379">
        <v>13</v>
      </c>
      <c r="H775" s="379">
        <v>2000</v>
      </c>
      <c r="I775" s="379">
        <v>2900</v>
      </c>
      <c r="J775" s="379">
        <v>291</v>
      </c>
      <c r="K775" s="380"/>
      <c r="L775" s="380"/>
      <c r="M775" s="474" t="s">
        <v>585</v>
      </c>
      <c r="N775" s="462">
        <f>+N776</f>
        <v>0</v>
      </c>
      <c r="O775" s="462">
        <f>+O776</f>
        <v>0</v>
      </c>
      <c r="P775" s="462">
        <f t="shared" si="500"/>
        <v>0</v>
      </c>
      <c r="Q775" s="429" t="s">
        <v>45</v>
      </c>
      <c r="R775" s="430"/>
      <c r="S775" s="430"/>
      <c r="T775" s="462">
        <f>+T776</f>
        <v>0</v>
      </c>
      <c r="U775" s="462">
        <f t="shared" ref="U775:AC775" si="553">+U776</f>
        <v>0</v>
      </c>
      <c r="V775" s="462">
        <f t="shared" si="553"/>
        <v>0</v>
      </c>
      <c r="W775" s="462">
        <f t="shared" si="553"/>
        <v>0</v>
      </c>
      <c r="X775" s="462">
        <f t="shared" si="553"/>
        <v>0</v>
      </c>
      <c r="Y775" s="462">
        <f t="shared" si="553"/>
        <v>0</v>
      </c>
      <c r="Z775" s="462">
        <f t="shared" si="553"/>
        <v>0</v>
      </c>
      <c r="AA775" s="462">
        <f t="shared" si="553"/>
        <v>0</v>
      </c>
      <c r="AB775" s="462">
        <f t="shared" si="553"/>
        <v>0</v>
      </c>
      <c r="AC775" s="462">
        <f t="shared" si="553"/>
        <v>0</v>
      </c>
      <c r="AD775" s="462">
        <f t="shared" si="535"/>
        <v>0</v>
      </c>
      <c r="AE775" s="462">
        <f>+AE776</f>
        <v>0</v>
      </c>
      <c r="AF775" s="462">
        <f>+AF776</f>
        <v>0</v>
      </c>
      <c r="AG775" s="462">
        <f t="shared" si="536"/>
        <v>0</v>
      </c>
      <c r="AH775" s="462">
        <f>+AH776</f>
        <v>0</v>
      </c>
      <c r="AI775" s="462">
        <f>+AI776</f>
        <v>0</v>
      </c>
      <c r="AJ775" s="462">
        <f t="shared" si="537"/>
        <v>0</v>
      </c>
      <c r="AK775" s="462">
        <f>+AK776</f>
        <v>0</v>
      </c>
      <c r="AL775" s="462">
        <f>+AL776</f>
        <v>0</v>
      </c>
      <c r="AM775" s="462">
        <f t="shared" si="538"/>
        <v>0</v>
      </c>
      <c r="AN775" s="462">
        <f>+AN776</f>
        <v>0</v>
      </c>
      <c r="AO775" s="462">
        <f>+AO776</f>
        <v>0</v>
      </c>
      <c r="AP775" s="462">
        <f t="shared" si="539"/>
        <v>0</v>
      </c>
      <c r="AQ775" s="462">
        <f>+AQ776</f>
        <v>0</v>
      </c>
      <c r="AR775" s="462">
        <f>+AR776</f>
        <v>0</v>
      </c>
      <c r="AS775" s="462">
        <f t="shared" si="540"/>
        <v>0</v>
      </c>
      <c r="AT775" s="462"/>
      <c r="AU775" s="462"/>
      <c r="AV775" s="462"/>
      <c r="AW775" s="462"/>
      <c r="AX775" s="462"/>
      <c r="AY775" s="462"/>
      <c r="AZ775" s="462"/>
      <c r="BA775" s="462"/>
    </row>
    <row r="776" spans="1:53" ht="24.75" hidden="1">
      <c r="A776" s="255"/>
      <c r="B776" s="73" t="str">
        <f t="shared" si="508"/>
        <v>3713200029002911</v>
      </c>
      <c r="C776" s="385">
        <v>2023</v>
      </c>
      <c r="D776" s="385">
        <v>20</v>
      </c>
      <c r="E776" s="385">
        <v>3</v>
      </c>
      <c r="F776" s="385">
        <v>7</v>
      </c>
      <c r="G776" s="385">
        <v>13</v>
      </c>
      <c r="H776" s="385">
        <v>2000</v>
      </c>
      <c r="I776" s="385">
        <v>2900</v>
      </c>
      <c r="J776" s="385">
        <v>291</v>
      </c>
      <c r="K776" s="386">
        <v>1</v>
      </c>
      <c r="L776" s="386"/>
      <c r="M776" s="387" t="s">
        <v>586</v>
      </c>
      <c r="N776" s="388">
        <f>IFERROR(VLOOKUP($B776,[5]OAX!$B$51:$S$1085,13,0),0)</f>
        <v>0</v>
      </c>
      <c r="O776" s="388">
        <f>IFERROR(VLOOKUP($B776,[5]OAX!$B$51:$S$1085,14,0),0)</f>
        <v>0</v>
      </c>
      <c r="P776" s="388">
        <f t="shared" si="500"/>
        <v>0</v>
      </c>
      <c r="Q776" s="167" t="s">
        <v>59</v>
      </c>
      <c r="R776" s="390">
        <f>IFERROR(VLOOKUP($B776,[5]OAX!$B$51:$S$1085,17,0),0)</f>
        <v>0</v>
      </c>
      <c r="S776" s="390">
        <f>IFERROR(VLOOKUP($B776,[5]OAX!$B$51:$S$1085,18,0),0)</f>
        <v>0</v>
      </c>
      <c r="T776" s="388">
        <v>0</v>
      </c>
      <c r="U776" s="388">
        <v>0</v>
      </c>
      <c r="V776" s="388">
        <v>0</v>
      </c>
      <c r="W776" s="388">
        <v>0</v>
      </c>
      <c r="X776" s="388">
        <v>0</v>
      </c>
      <c r="Y776" s="388">
        <v>0</v>
      </c>
      <c r="Z776" s="388">
        <v>0</v>
      </c>
      <c r="AA776" s="388">
        <v>0</v>
      </c>
      <c r="AB776" s="388">
        <f>N776+T776-X776</f>
        <v>0</v>
      </c>
      <c r="AC776" s="388">
        <f>O776+U776-Y776</f>
        <v>0</v>
      </c>
      <c r="AD776" s="388">
        <f t="shared" si="535"/>
        <v>0</v>
      </c>
      <c r="AE776" s="388">
        <v>0</v>
      </c>
      <c r="AF776" s="388">
        <v>0</v>
      </c>
      <c r="AG776" s="388">
        <f t="shared" si="536"/>
        <v>0</v>
      </c>
      <c r="AH776" s="388">
        <v>0</v>
      </c>
      <c r="AI776" s="388">
        <v>0</v>
      </c>
      <c r="AJ776" s="388">
        <f t="shared" si="537"/>
        <v>0</v>
      </c>
      <c r="AK776" s="388">
        <v>0</v>
      </c>
      <c r="AL776" s="388">
        <v>0</v>
      </c>
      <c r="AM776" s="388">
        <f t="shared" si="538"/>
        <v>0</v>
      </c>
      <c r="AN776" s="388">
        <v>0</v>
      </c>
      <c r="AO776" s="388">
        <v>0</v>
      </c>
      <c r="AP776" s="388">
        <f t="shared" si="539"/>
        <v>0</v>
      </c>
      <c r="AQ776" s="388">
        <f>AB776-AE776--AH776-AK776-AN776</f>
        <v>0</v>
      </c>
      <c r="AR776" s="388">
        <f>AC776-AF776--AI776-AL776-AO776</f>
        <v>0</v>
      </c>
      <c r="AS776" s="388">
        <f t="shared" si="540"/>
        <v>0</v>
      </c>
      <c r="AT776" s="388">
        <f>R776+V776-Z776</f>
        <v>0</v>
      </c>
      <c r="AU776" s="388">
        <f>S776+W776-AA776</f>
        <v>0</v>
      </c>
      <c r="AV776" s="388">
        <v>0</v>
      </c>
      <c r="AW776" s="388">
        <v>0</v>
      </c>
      <c r="AX776" s="388">
        <v>0</v>
      </c>
      <c r="AY776" s="388">
        <v>0</v>
      </c>
      <c r="AZ776" s="388">
        <f t="shared" si="544"/>
        <v>0</v>
      </c>
      <c r="BA776" s="388">
        <f t="shared" si="544"/>
        <v>0</v>
      </c>
    </row>
    <row r="777" spans="1:53" ht="24.75" hidden="1">
      <c r="A777" s="255"/>
      <c r="B777" s="73" t="str">
        <f t="shared" si="508"/>
        <v>371320002900292</v>
      </c>
      <c r="C777" s="379">
        <v>2023</v>
      </c>
      <c r="D777" s="379">
        <v>20</v>
      </c>
      <c r="E777" s="379">
        <v>3</v>
      </c>
      <c r="F777" s="379">
        <v>7</v>
      </c>
      <c r="G777" s="379">
        <v>13</v>
      </c>
      <c r="H777" s="379">
        <v>2000</v>
      </c>
      <c r="I777" s="379">
        <v>2900</v>
      </c>
      <c r="J777" s="379">
        <v>292</v>
      </c>
      <c r="K777" s="380"/>
      <c r="L777" s="380"/>
      <c r="M777" s="474" t="s">
        <v>587</v>
      </c>
      <c r="N777" s="462">
        <f>+N778</f>
        <v>0</v>
      </c>
      <c r="O777" s="462">
        <f>+O778</f>
        <v>0</v>
      </c>
      <c r="P777" s="462">
        <f t="shared" si="500"/>
        <v>0</v>
      </c>
      <c r="Q777" s="429" t="s">
        <v>45</v>
      </c>
      <c r="R777" s="430"/>
      <c r="S777" s="430"/>
      <c r="T777" s="462">
        <f>+T778</f>
        <v>0</v>
      </c>
      <c r="U777" s="462">
        <f t="shared" ref="U777:AC777" si="554">+U778</f>
        <v>0</v>
      </c>
      <c r="V777" s="462">
        <f t="shared" si="554"/>
        <v>0</v>
      </c>
      <c r="W777" s="462">
        <f t="shared" si="554"/>
        <v>0</v>
      </c>
      <c r="X777" s="462">
        <f t="shared" si="554"/>
        <v>0</v>
      </c>
      <c r="Y777" s="462">
        <f t="shared" si="554"/>
        <v>0</v>
      </c>
      <c r="Z777" s="462">
        <f t="shared" si="554"/>
        <v>0</v>
      </c>
      <c r="AA777" s="462">
        <f t="shared" si="554"/>
        <v>0</v>
      </c>
      <c r="AB777" s="462">
        <f t="shared" si="554"/>
        <v>0</v>
      </c>
      <c r="AC777" s="462">
        <f t="shared" si="554"/>
        <v>0</v>
      </c>
      <c r="AD777" s="462">
        <f t="shared" si="535"/>
        <v>0</v>
      </c>
      <c r="AE777" s="462">
        <f>+AE778</f>
        <v>0</v>
      </c>
      <c r="AF777" s="462">
        <f>+AF778</f>
        <v>0</v>
      </c>
      <c r="AG777" s="462">
        <f t="shared" si="536"/>
        <v>0</v>
      </c>
      <c r="AH777" s="462">
        <f>+AH778</f>
        <v>0</v>
      </c>
      <c r="AI777" s="462">
        <f>+AI778</f>
        <v>0</v>
      </c>
      <c r="AJ777" s="462">
        <f t="shared" si="537"/>
        <v>0</v>
      </c>
      <c r="AK777" s="462">
        <f>+AK778</f>
        <v>0</v>
      </c>
      <c r="AL777" s="462">
        <f>+AL778</f>
        <v>0</v>
      </c>
      <c r="AM777" s="462">
        <f t="shared" si="538"/>
        <v>0</v>
      </c>
      <c r="AN777" s="462">
        <f>+AN778</f>
        <v>0</v>
      </c>
      <c r="AO777" s="462">
        <f>+AO778</f>
        <v>0</v>
      </c>
      <c r="AP777" s="462">
        <f t="shared" si="539"/>
        <v>0</v>
      </c>
      <c r="AQ777" s="462">
        <f>+AQ778</f>
        <v>0</v>
      </c>
      <c r="AR777" s="462">
        <f>+AR778</f>
        <v>0</v>
      </c>
      <c r="AS777" s="462">
        <f t="shared" si="540"/>
        <v>0</v>
      </c>
      <c r="AT777" s="462"/>
      <c r="AU777" s="462"/>
      <c r="AV777" s="462"/>
      <c r="AW777" s="462"/>
      <c r="AX777" s="462"/>
      <c r="AY777" s="462"/>
      <c r="AZ777" s="462"/>
      <c r="BA777" s="462"/>
    </row>
    <row r="778" spans="1:53" ht="24.75" hidden="1">
      <c r="A778" s="255"/>
      <c r="B778" s="73" t="str">
        <f t="shared" si="508"/>
        <v>3713200029002921</v>
      </c>
      <c r="C778" s="385">
        <v>2023</v>
      </c>
      <c r="D778" s="385">
        <v>20</v>
      </c>
      <c r="E778" s="385">
        <v>3</v>
      </c>
      <c r="F778" s="385">
        <v>7</v>
      </c>
      <c r="G778" s="385">
        <v>13</v>
      </c>
      <c r="H778" s="385">
        <v>2000</v>
      </c>
      <c r="I778" s="385">
        <v>2900</v>
      </c>
      <c r="J778" s="385">
        <v>292</v>
      </c>
      <c r="K778" s="386">
        <v>1</v>
      </c>
      <c r="L778" s="386"/>
      <c r="M778" s="387" t="s">
        <v>588</v>
      </c>
      <c r="N778" s="388">
        <f>IFERROR(VLOOKUP($B778,[5]OAX!$B$51:$S$1085,13,0),0)</f>
        <v>0</v>
      </c>
      <c r="O778" s="388">
        <f>IFERROR(VLOOKUP($B778,[5]OAX!$B$51:$S$1085,14,0),0)</f>
        <v>0</v>
      </c>
      <c r="P778" s="388">
        <f t="shared" si="500"/>
        <v>0</v>
      </c>
      <c r="Q778" s="167" t="s">
        <v>59</v>
      </c>
      <c r="R778" s="390">
        <f>IFERROR(VLOOKUP($B778,[5]OAX!$B$51:$S$1085,17,0),0)</f>
        <v>0</v>
      </c>
      <c r="S778" s="390">
        <f>IFERROR(VLOOKUP($B778,[5]OAX!$B$51:$S$1085,18,0),0)</f>
        <v>0</v>
      </c>
      <c r="T778" s="388">
        <v>0</v>
      </c>
      <c r="U778" s="388">
        <v>0</v>
      </c>
      <c r="V778" s="388">
        <v>0</v>
      </c>
      <c r="W778" s="388">
        <v>0</v>
      </c>
      <c r="X778" s="388">
        <v>0</v>
      </c>
      <c r="Y778" s="388">
        <v>0</v>
      </c>
      <c r="Z778" s="388">
        <v>0</v>
      </c>
      <c r="AA778" s="388">
        <v>0</v>
      </c>
      <c r="AB778" s="388">
        <f>N778+T778-X778</f>
        <v>0</v>
      </c>
      <c r="AC778" s="388">
        <f>O778+U778-Y778</f>
        <v>0</v>
      </c>
      <c r="AD778" s="388">
        <f t="shared" si="535"/>
        <v>0</v>
      </c>
      <c r="AE778" s="388">
        <v>0</v>
      </c>
      <c r="AF778" s="388">
        <v>0</v>
      </c>
      <c r="AG778" s="388">
        <f t="shared" si="536"/>
        <v>0</v>
      </c>
      <c r="AH778" s="388">
        <v>0</v>
      </c>
      <c r="AI778" s="388">
        <v>0</v>
      </c>
      <c r="AJ778" s="388">
        <f t="shared" si="537"/>
        <v>0</v>
      </c>
      <c r="AK778" s="388">
        <v>0</v>
      </c>
      <c r="AL778" s="388">
        <v>0</v>
      </c>
      <c r="AM778" s="388">
        <f t="shared" si="538"/>
        <v>0</v>
      </c>
      <c r="AN778" s="388">
        <v>0</v>
      </c>
      <c r="AO778" s="388">
        <v>0</v>
      </c>
      <c r="AP778" s="388">
        <f t="shared" si="539"/>
        <v>0</v>
      </c>
      <c r="AQ778" s="388">
        <f>AB778-AE778--AH778-AK778-AN778</f>
        <v>0</v>
      </c>
      <c r="AR778" s="388">
        <f>AC778-AF778--AI778-AL778-AO778</f>
        <v>0</v>
      </c>
      <c r="AS778" s="388">
        <f t="shared" si="540"/>
        <v>0</v>
      </c>
      <c r="AT778" s="388">
        <f>R778+V778-Z778</f>
        <v>0</v>
      </c>
      <c r="AU778" s="388">
        <f>S778+W778-AA778</f>
        <v>0</v>
      </c>
      <c r="AV778" s="388">
        <v>0</v>
      </c>
      <c r="AW778" s="388">
        <v>0</v>
      </c>
      <c r="AX778" s="388">
        <v>0</v>
      </c>
      <c r="AY778" s="388">
        <v>0</v>
      </c>
      <c r="AZ778" s="388">
        <f t="shared" si="544"/>
        <v>0</v>
      </c>
      <c r="BA778" s="388">
        <f t="shared" si="544"/>
        <v>0</v>
      </c>
    </row>
    <row r="779" spans="1:53" ht="24.75" hidden="1">
      <c r="A779" s="255"/>
      <c r="B779" s="73" t="str">
        <f t="shared" si="508"/>
        <v>37133000</v>
      </c>
      <c r="C779" s="367">
        <v>2023</v>
      </c>
      <c r="D779" s="367">
        <v>20</v>
      </c>
      <c r="E779" s="367">
        <v>3</v>
      </c>
      <c r="F779" s="367">
        <v>7</v>
      </c>
      <c r="G779" s="367">
        <v>13</v>
      </c>
      <c r="H779" s="367">
        <v>3000</v>
      </c>
      <c r="I779" s="367"/>
      <c r="J779" s="367"/>
      <c r="K779" s="368" t="s">
        <v>45</v>
      </c>
      <c r="L779" s="368"/>
      <c r="M779" s="369" t="s">
        <v>71</v>
      </c>
      <c r="N779" s="370">
        <f>+N780+N783</f>
        <v>0</v>
      </c>
      <c r="O779" s="370">
        <f>+O780+O783</f>
        <v>0</v>
      </c>
      <c r="P779" s="370">
        <f t="shared" si="500"/>
        <v>0</v>
      </c>
      <c r="Q779" s="425" t="s">
        <v>45</v>
      </c>
      <c r="R779" s="426"/>
      <c r="S779" s="426"/>
      <c r="T779" s="370">
        <f>+T780+T783</f>
        <v>0</v>
      </c>
      <c r="U779" s="370">
        <f t="shared" ref="U779:AC779" si="555">+U780+U783</f>
        <v>0</v>
      </c>
      <c r="V779" s="370">
        <f t="shared" si="555"/>
        <v>0</v>
      </c>
      <c r="W779" s="370">
        <f t="shared" si="555"/>
        <v>0</v>
      </c>
      <c r="X779" s="370">
        <f t="shared" si="555"/>
        <v>0</v>
      </c>
      <c r="Y779" s="370">
        <f t="shared" si="555"/>
        <v>0</v>
      </c>
      <c r="Z779" s="370">
        <f t="shared" si="555"/>
        <v>0</v>
      </c>
      <c r="AA779" s="370">
        <f t="shared" si="555"/>
        <v>0</v>
      </c>
      <c r="AB779" s="370">
        <f t="shared" si="555"/>
        <v>0</v>
      </c>
      <c r="AC779" s="370">
        <f t="shared" si="555"/>
        <v>0</v>
      </c>
      <c r="AD779" s="370">
        <f t="shared" si="535"/>
        <v>0</v>
      </c>
      <c r="AE779" s="370">
        <f>+AE780+AE783</f>
        <v>0</v>
      </c>
      <c r="AF779" s="370">
        <f>+AF780+AF783</f>
        <v>0</v>
      </c>
      <c r="AG779" s="370">
        <f t="shared" si="536"/>
        <v>0</v>
      </c>
      <c r="AH779" s="370">
        <f>+AH780+AH783</f>
        <v>0</v>
      </c>
      <c r="AI779" s="370">
        <f>+AI780+AI783</f>
        <v>0</v>
      </c>
      <c r="AJ779" s="370">
        <f t="shared" si="537"/>
        <v>0</v>
      </c>
      <c r="AK779" s="370">
        <f>+AK780+AK783</f>
        <v>0</v>
      </c>
      <c r="AL779" s="370">
        <f>+AL780+AL783</f>
        <v>0</v>
      </c>
      <c r="AM779" s="370">
        <f t="shared" si="538"/>
        <v>0</v>
      </c>
      <c r="AN779" s="370">
        <f>+AN780+AN783</f>
        <v>0</v>
      </c>
      <c r="AO779" s="370">
        <f>+AO780+AO783</f>
        <v>0</v>
      </c>
      <c r="AP779" s="370">
        <f t="shared" si="539"/>
        <v>0</v>
      </c>
      <c r="AQ779" s="370">
        <f>+AQ780+AQ783</f>
        <v>0</v>
      </c>
      <c r="AR779" s="370">
        <f>+AR780+AR783</f>
        <v>0</v>
      </c>
      <c r="AS779" s="370">
        <f t="shared" si="540"/>
        <v>0</v>
      </c>
      <c r="AT779" s="370"/>
      <c r="AU779" s="370"/>
      <c r="AV779" s="370"/>
      <c r="AW779" s="370"/>
      <c r="AX779" s="370"/>
      <c r="AY779" s="370"/>
      <c r="AZ779" s="370"/>
      <c r="BA779" s="370"/>
    </row>
    <row r="780" spans="1:53" ht="24.75" hidden="1">
      <c r="A780" s="255"/>
      <c r="B780" s="73" t="str">
        <f t="shared" si="508"/>
        <v>371330003100</v>
      </c>
      <c r="C780" s="373">
        <v>2023</v>
      </c>
      <c r="D780" s="373">
        <v>20</v>
      </c>
      <c r="E780" s="373">
        <v>3</v>
      </c>
      <c r="F780" s="373">
        <v>7</v>
      </c>
      <c r="G780" s="373">
        <v>13</v>
      </c>
      <c r="H780" s="373">
        <v>3000</v>
      </c>
      <c r="I780" s="373">
        <v>3100</v>
      </c>
      <c r="J780" s="373"/>
      <c r="K780" s="374" t="s">
        <v>45</v>
      </c>
      <c r="L780" s="374"/>
      <c r="M780" s="375" t="s">
        <v>166</v>
      </c>
      <c r="N780" s="376">
        <f>+N781</f>
        <v>0</v>
      </c>
      <c r="O780" s="376">
        <f>+O781</f>
        <v>0</v>
      </c>
      <c r="P780" s="376">
        <f t="shared" si="500"/>
        <v>0</v>
      </c>
      <c r="Q780" s="427" t="s">
        <v>45</v>
      </c>
      <c r="R780" s="428"/>
      <c r="S780" s="428"/>
      <c r="T780" s="376">
        <f>+T781</f>
        <v>0</v>
      </c>
      <c r="U780" s="376">
        <f t="shared" ref="U780:AC781" si="556">+U781</f>
        <v>0</v>
      </c>
      <c r="V780" s="376">
        <f t="shared" si="556"/>
        <v>0</v>
      </c>
      <c r="W780" s="376">
        <f t="shared" si="556"/>
        <v>0</v>
      </c>
      <c r="X780" s="376">
        <f t="shared" si="556"/>
        <v>0</v>
      </c>
      <c r="Y780" s="376">
        <f t="shared" si="556"/>
        <v>0</v>
      </c>
      <c r="Z780" s="376">
        <f t="shared" si="556"/>
        <v>0</v>
      </c>
      <c r="AA780" s="376">
        <f t="shared" si="556"/>
        <v>0</v>
      </c>
      <c r="AB780" s="376">
        <f t="shared" si="556"/>
        <v>0</v>
      </c>
      <c r="AC780" s="376">
        <f t="shared" si="556"/>
        <v>0</v>
      </c>
      <c r="AD780" s="376">
        <f t="shared" si="535"/>
        <v>0</v>
      </c>
      <c r="AE780" s="376">
        <f>+AE781</f>
        <v>0</v>
      </c>
      <c r="AF780" s="376">
        <f>+AF781</f>
        <v>0</v>
      </c>
      <c r="AG780" s="376">
        <f t="shared" si="536"/>
        <v>0</v>
      </c>
      <c r="AH780" s="376">
        <f>+AH781</f>
        <v>0</v>
      </c>
      <c r="AI780" s="376">
        <f>+AI781</f>
        <v>0</v>
      </c>
      <c r="AJ780" s="376">
        <f t="shared" si="537"/>
        <v>0</v>
      </c>
      <c r="AK780" s="376">
        <f>+AK781</f>
        <v>0</v>
      </c>
      <c r="AL780" s="376">
        <f>+AL781</f>
        <v>0</v>
      </c>
      <c r="AM780" s="376">
        <f t="shared" si="538"/>
        <v>0</v>
      </c>
      <c r="AN780" s="376">
        <f>+AN781</f>
        <v>0</v>
      </c>
      <c r="AO780" s="376">
        <f>+AO781</f>
        <v>0</v>
      </c>
      <c r="AP780" s="376">
        <f t="shared" si="539"/>
        <v>0</v>
      </c>
      <c r="AQ780" s="376">
        <f>+AQ781</f>
        <v>0</v>
      </c>
      <c r="AR780" s="376">
        <f>+AR781</f>
        <v>0</v>
      </c>
      <c r="AS780" s="376">
        <f t="shared" si="540"/>
        <v>0</v>
      </c>
      <c r="AT780" s="376"/>
      <c r="AU780" s="376"/>
      <c r="AV780" s="376"/>
      <c r="AW780" s="376"/>
      <c r="AX780" s="376"/>
      <c r="AY780" s="376"/>
      <c r="AZ780" s="376"/>
      <c r="BA780" s="376"/>
    </row>
    <row r="781" spans="1:53" ht="48" hidden="1">
      <c r="A781" s="255"/>
      <c r="B781" s="73" t="str">
        <f t="shared" si="508"/>
        <v>371330003100317</v>
      </c>
      <c r="C781" s="379">
        <v>2023</v>
      </c>
      <c r="D781" s="379">
        <v>20</v>
      </c>
      <c r="E781" s="379">
        <v>3</v>
      </c>
      <c r="F781" s="379">
        <v>7</v>
      </c>
      <c r="G781" s="379">
        <v>13</v>
      </c>
      <c r="H781" s="379">
        <v>3000</v>
      </c>
      <c r="I781" s="379">
        <v>3100</v>
      </c>
      <c r="J781" s="379">
        <v>317</v>
      </c>
      <c r="K781" s="380"/>
      <c r="L781" s="380"/>
      <c r="M781" s="381" t="s">
        <v>332</v>
      </c>
      <c r="N781" s="382">
        <f>+N782</f>
        <v>0</v>
      </c>
      <c r="O781" s="382">
        <f>+O782</f>
        <v>0</v>
      </c>
      <c r="P781" s="382">
        <f t="shared" ref="P781:P844" si="557">+O781+N781</f>
        <v>0</v>
      </c>
      <c r="Q781" s="429" t="s">
        <v>45</v>
      </c>
      <c r="R781" s="430"/>
      <c r="S781" s="430"/>
      <c r="T781" s="382">
        <f>+T782</f>
        <v>0</v>
      </c>
      <c r="U781" s="382">
        <f t="shared" si="556"/>
        <v>0</v>
      </c>
      <c r="V781" s="382">
        <f t="shared" si="556"/>
        <v>0</v>
      </c>
      <c r="W781" s="382">
        <f t="shared" si="556"/>
        <v>0</v>
      </c>
      <c r="X781" s="382">
        <f t="shared" si="556"/>
        <v>0</v>
      </c>
      <c r="Y781" s="382">
        <f t="shared" si="556"/>
        <v>0</v>
      </c>
      <c r="Z781" s="382">
        <f t="shared" si="556"/>
        <v>0</v>
      </c>
      <c r="AA781" s="382">
        <f t="shared" si="556"/>
        <v>0</v>
      </c>
      <c r="AB781" s="382">
        <f t="shared" si="556"/>
        <v>0</v>
      </c>
      <c r="AC781" s="382">
        <f t="shared" si="556"/>
        <v>0</v>
      </c>
      <c r="AD781" s="382">
        <f t="shared" si="535"/>
        <v>0</v>
      </c>
      <c r="AE781" s="382">
        <f>+AE782</f>
        <v>0</v>
      </c>
      <c r="AF781" s="382">
        <f>+AF782</f>
        <v>0</v>
      </c>
      <c r="AG781" s="382">
        <f t="shared" si="536"/>
        <v>0</v>
      </c>
      <c r="AH781" s="382">
        <f>+AH782</f>
        <v>0</v>
      </c>
      <c r="AI781" s="382">
        <f>+AI782</f>
        <v>0</v>
      </c>
      <c r="AJ781" s="382">
        <f t="shared" si="537"/>
        <v>0</v>
      </c>
      <c r="AK781" s="382">
        <f>+AK782</f>
        <v>0</v>
      </c>
      <c r="AL781" s="382">
        <f>+AL782</f>
        <v>0</v>
      </c>
      <c r="AM781" s="382">
        <f t="shared" si="538"/>
        <v>0</v>
      </c>
      <c r="AN781" s="382">
        <f>+AN782</f>
        <v>0</v>
      </c>
      <c r="AO781" s="382">
        <f>+AO782</f>
        <v>0</v>
      </c>
      <c r="AP781" s="382">
        <f t="shared" si="539"/>
        <v>0</v>
      </c>
      <c r="AQ781" s="382">
        <f>+AQ782</f>
        <v>0</v>
      </c>
      <c r="AR781" s="382">
        <f>+AR782</f>
        <v>0</v>
      </c>
      <c r="AS781" s="382">
        <f t="shared" si="540"/>
        <v>0</v>
      </c>
      <c r="AT781" s="382"/>
      <c r="AU781" s="382"/>
      <c r="AV781" s="382"/>
      <c r="AW781" s="382"/>
      <c r="AX781" s="382"/>
      <c r="AY781" s="382"/>
      <c r="AZ781" s="382"/>
      <c r="BA781" s="382"/>
    </row>
    <row r="782" spans="1:53" ht="24.75" hidden="1">
      <c r="A782" s="255"/>
      <c r="B782" s="73" t="str">
        <f t="shared" si="508"/>
        <v>3713300031003171</v>
      </c>
      <c r="C782" s="385">
        <v>2023</v>
      </c>
      <c r="D782" s="385">
        <v>20</v>
      </c>
      <c r="E782" s="385">
        <v>3</v>
      </c>
      <c r="F782" s="385">
        <v>7</v>
      </c>
      <c r="G782" s="385">
        <v>13</v>
      </c>
      <c r="H782" s="385">
        <v>3000</v>
      </c>
      <c r="I782" s="385">
        <v>3100</v>
      </c>
      <c r="J782" s="385">
        <v>317</v>
      </c>
      <c r="K782" s="386">
        <v>1</v>
      </c>
      <c r="L782" s="386"/>
      <c r="M782" s="387" t="s">
        <v>168</v>
      </c>
      <c r="N782" s="388">
        <f>IFERROR(VLOOKUP($B782,[5]OAX!$B$51:$S$1085,13,0),0)</f>
        <v>0</v>
      </c>
      <c r="O782" s="388">
        <f>IFERROR(VLOOKUP($B782,[5]OAX!$B$51:$S$1085,14,0),0)</f>
        <v>0</v>
      </c>
      <c r="P782" s="388">
        <f t="shared" si="557"/>
        <v>0</v>
      </c>
      <c r="Q782" s="167" t="s">
        <v>80</v>
      </c>
      <c r="R782" s="390">
        <f>IFERROR(VLOOKUP($B782,[5]OAX!$B$51:$S$1085,17,0),0)</f>
        <v>0</v>
      </c>
      <c r="S782" s="390">
        <f>IFERROR(VLOOKUP($B782,[5]OAX!$B$51:$S$1085,18,0),0)</f>
        <v>0</v>
      </c>
      <c r="T782" s="388">
        <v>0</v>
      </c>
      <c r="U782" s="388">
        <v>0</v>
      </c>
      <c r="V782" s="388">
        <v>0</v>
      </c>
      <c r="W782" s="388">
        <v>0</v>
      </c>
      <c r="X782" s="388">
        <v>0</v>
      </c>
      <c r="Y782" s="388">
        <v>0</v>
      </c>
      <c r="Z782" s="388">
        <v>0</v>
      </c>
      <c r="AA782" s="388">
        <v>0</v>
      </c>
      <c r="AB782" s="388">
        <f>N782+T782-X782</f>
        <v>0</v>
      </c>
      <c r="AC782" s="388">
        <f>O782+U782-Y782</f>
        <v>0</v>
      </c>
      <c r="AD782" s="388">
        <f t="shared" si="535"/>
        <v>0</v>
      </c>
      <c r="AE782" s="388">
        <v>0</v>
      </c>
      <c r="AF782" s="388">
        <v>0</v>
      </c>
      <c r="AG782" s="388">
        <f t="shared" si="536"/>
        <v>0</v>
      </c>
      <c r="AH782" s="388">
        <v>0</v>
      </c>
      <c r="AI782" s="388">
        <v>0</v>
      </c>
      <c r="AJ782" s="388">
        <f t="shared" si="537"/>
        <v>0</v>
      </c>
      <c r="AK782" s="388">
        <v>0</v>
      </c>
      <c r="AL782" s="388">
        <v>0</v>
      </c>
      <c r="AM782" s="388">
        <f t="shared" si="538"/>
        <v>0</v>
      </c>
      <c r="AN782" s="388">
        <v>0</v>
      </c>
      <c r="AO782" s="388">
        <v>0</v>
      </c>
      <c r="AP782" s="388">
        <f t="shared" si="539"/>
        <v>0</v>
      </c>
      <c r="AQ782" s="388">
        <f>AB782-AE782--AH782-AK782-AN782</f>
        <v>0</v>
      </c>
      <c r="AR782" s="388">
        <f>AC782-AF782--AI782-AL782-AO782</f>
        <v>0</v>
      </c>
      <c r="AS782" s="388">
        <f t="shared" si="540"/>
        <v>0</v>
      </c>
      <c r="AT782" s="388">
        <f>R782+V782-Z782</f>
        <v>0</v>
      </c>
      <c r="AU782" s="388">
        <f>S782+W782-AA782</f>
        <v>0</v>
      </c>
      <c r="AV782" s="388">
        <v>0</v>
      </c>
      <c r="AW782" s="388">
        <v>0</v>
      </c>
      <c r="AX782" s="388">
        <v>0</v>
      </c>
      <c r="AY782" s="388">
        <v>0</v>
      </c>
      <c r="AZ782" s="388">
        <f t="shared" si="544"/>
        <v>0</v>
      </c>
      <c r="BA782" s="388">
        <f t="shared" si="544"/>
        <v>0</v>
      </c>
    </row>
    <row r="783" spans="1:53" ht="48" hidden="1">
      <c r="A783" s="255"/>
      <c r="B783" s="73" t="str">
        <f t="shared" si="508"/>
        <v>371330003300</v>
      </c>
      <c r="C783" s="373">
        <v>2023</v>
      </c>
      <c r="D783" s="373">
        <v>20</v>
      </c>
      <c r="E783" s="373">
        <v>3</v>
      </c>
      <c r="F783" s="373">
        <v>7</v>
      </c>
      <c r="G783" s="373">
        <v>13</v>
      </c>
      <c r="H783" s="373">
        <v>3000</v>
      </c>
      <c r="I783" s="373">
        <v>3300</v>
      </c>
      <c r="J783" s="373"/>
      <c r="K783" s="374" t="s">
        <v>45</v>
      </c>
      <c r="L783" s="374"/>
      <c r="M783" s="375" t="s">
        <v>72</v>
      </c>
      <c r="N783" s="376">
        <f>+N784</f>
        <v>0</v>
      </c>
      <c r="O783" s="376">
        <f>+O784</f>
        <v>0</v>
      </c>
      <c r="P783" s="376">
        <f t="shared" si="557"/>
        <v>0</v>
      </c>
      <c r="Q783" s="427" t="s">
        <v>45</v>
      </c>
      <c r="R783" s="428"/>
      <c r="S783" s="428"/>
      <c r="T783" s="376">
        <f t="shared" ref="T783:AC783" si="558">+T784</f>
        <v>0</v>
      </c>
      <c r="U783" s="376">
        <f t="shared" si="558"/>
        <v>0</v>
      </c>
      <c r="V783" s="376">
        <f t="shared" si="558"/>
        <v>0</v>
      </c>
      <c r="W783" s="376">
        <f t="shared" si="558"/>
        <v>0</v>
      </c>
      <c r="X783" s="376">
        <f t="shared" si="558"/>
        <v>0</v>
      </c>
      <c r="Y783" s="376">
        <f t="shared" si="558"/>
        <v>0</v>
      </c>
      <c r="Z783" s="376">
        <f t="shared" si="558"/>
        <v>0</v>
      </c>
      <c r="AA783" s="376">
        <f t="shared" si="558"/>
        <v>0</v>
      </c>
      <c r="AB783" s="376">
        <f t="shared" si="558"/>
        <v>0</v>
      </c>
      <c r="AC783" s="376">
        <f t="shared" si="558"/>
        <v>0</v>
      </c>
      <c r="AD783" s="376">
        <f t="shared" si="535"/>
        <v>0</v>
      </c>
      <c r="AE783" s="376">
        <f>+AE784</f>
        <v>0</v>
      </c>
      <c r="AF783" s="376">
        <f>+AF784</f>
        <v>0</v>
      </c>
      <c r="AG783" s="376">
        <f t="shared" si="536"/>
        <v>0</v>
      </c>
      <c r="AH783" s="376">
        <f>+AH784</f>
        <v>0</v>
      </c>
      <c r="AI783" s="376">
        <f>+AI784</f>
        <v>0</v>
      </c>
      <c r="AJ783" s="376">
        <f t="shared" si="537"/>
        <v>0</v>
      </c>
      <c r="AK783" s="376">
        <f>+AK784</f>
        <v>0</v>
      </c>
      <c r="AL783" s="376">
        <f>+AL784</f>
        <v>0</v>
      </c>
      <c r="AM783" s="376">
        <f t="shared" si="538"/>
        <v>0</v>
      </c>
      <c r="AN783" s="376">
        <f>+AN784</f>
        <v>0</v>
      </c>
      <c r="AO783" s="376">
        <f>+AO784</f>
        <v>0</v>
      </c>
      <c r="AP783" s="376">
        <f t="shared" si="539"/>
        <v>0</v>
      </c>
      <c r="AQ783" s="376">
        <f>+AQ784</f>
        <v>0</v>
      </c>
      <c r="AR783" s="376">
        <f>+AR784</f>
        <v>0</v>
      </c>
      <c r="AS783" s="376">
        <f t="shared" si="540"/>
        <v>0</v>
      </c>
      <c r="AT783" s="376"/>
      <c r="AU783" s="376"/>
      <c r="AV783" s="376"/>
      <c r="AW783" s="376"/>
      <c r="AX783" s="376"/>
      <c r="AY783" s="376"/>
      <c r="AZ783" s="376"/>
      <c r="BA783" s="376"/>
    </row>
    <row r="784" spans="1:53" ht="24.75" hidden="1">
      <c r="A784" s="255"/>
      <c r="B784" s="73" t="str">
        <f t="shared" si="508"/>
        <v>371330003300337</v>
      </c>
      <c r="C784" s="379">
        <v>2023</v>
      </c>
      <c r="D784" s="379">
        <v>20</v>
      </c>
      <c r="E784" s="379">
        <v>3</v>
      </c>
      <c r="F784" s="379">
        <v>7</v>
      </c>
      <c r="G784" s="379">
        <v>13</v>
      </c>
      <c r="H784" s="379">
        <v>3000</v>
      </c>
      <c r="I784" s="379">
        <v>3300</v>
      </c>
      <c r="J784" s="379">
        <v>337</v>
      </c>
      <c r="K784" s="380"/>
      <c r="L784" s="380"/>
      <c r="M784" s="461" t="s">
        <v>589</v>
      </c>
      <c r="N784" s="462">
        <f>SUM(N785:N787)</f>
        <v>0</v>
      </c>
      <c r="O784" s="462">
        <f>SUM(O785:O787)</f>
        <v>0</v>
      </c>
      <c r="P784" s="462">
        <f t="shared" si="557"/>
        <v>0</v>
      </c>
      <c r="Q784" s="429" t="s">
        <v>45</v>
      </c>
      <c r="R784" s="430"/>
      <c r="S784" s="430"/>
      <c r="T784" s="462">
        <f>SUM(T785:T787)</f>
        <v>0</v>
      </c>
      <c r="U784" s="462">
        <f t="shared" ref="U784:AC784" si="559">SUM(U785:U787)</f>
        <v>0</v>
      </c>
      <c r="V784" s="462">
        <f t="shared" si="559"/>
        <v>0</v>
      </c>
      <c r="W784" s="462">
        <f t="shared" si="559"/>
        <v>0</v>
      </c>
      <c r="X784" s="462">
        <f t="shared" si="559"/>
        <v>0</v>
      </c>
      <c r="Y784" s="462">
        <f t="shared" si="559"/>
        <v>0</v>
      </c>
      <c r="Z784" s="462">
        <f t="shared" si="559"/>
        <v>0</v>
      </c>
      <c r="AA784" s="462">
        <f t="shared" si="559"/>
        <v>0</v>
      </c>
      <c r="AB784" s="462">
        <f t="shared" si="559"/>
        <v>0</v>
      </c>
      <c r="AC784" s="462">
        <f t="shared" si="559"/>
        <v>0</v>
      </c>
      <c r="AD784" s="462">
        <f t="shared" si="535"/>
        <v>0</v>
      </c>
      <c r="AE784" s="462">
        <f>SUM(AE785:AE787)</f>
        <v>0</v>
      </c>
      <c r="AF784" s="462">
        <f>SUM(AF785:AF787)</f>
        <v>0</v>
      </c>
      <c r="AG784" s="462">
        <f t="shared" si="536"/>
        <v>0</v>
      </c>
      <c r="AH784" s="462">
        <f>SUM(AH785:AH787)</f>
        <v>0</v>
      </c>
      <c r="AI784" s="462">
        <f>SUM(AI785:AI787)</f>
        <v>0</v>
      </c>
      <c r="AJ784" s="462">
        <f t="shared" si="537"/>
        <v>0</v>
      </c>
      <c r="AK784" s="462">
        <f>SUM(AK785:AK787)</f>
        <v>0</v>
      </c>
      <c r="AL784" s="462">
        <f>SUM(AL785:AL787)</f>
        <v>0</v>
      </c>
      <c r="AM784" s="462">
        <f t="shared" si="538"/>
        <v>0</v>
      </c>
      <c r="AN784" s="462">
        <f>SUM(AN785:AN787)</f>
        <v>0</v>
      </c>
      <c r="AO784" s="462">
        <f>SUM(AO785:AO787)</f>
        <v>0</v>
      </c>
      <c r="AP784" s="462">
        <f t="shared" si="539"/>
        <v>0</v>
      </c>
      <c r="AQ784" s="462">
        <f>SUM(AQ785:AQ787)</f>
        <v>0</v>
      </c>
      <c r="AR784" s="462">
        <f>SUM(AR785:AR787)</f>
        <v>0</v>
      </c>
      <c r="AS784" s="462">
        <f t="shared" si="540"/>
        <v>0</v>
      </c>
      <c r="AT784" s="462"/>
      <c r="AU784" s="462"/>
      <c r="AV784" s="462"/>
      <c r="AW784" s="462"/>
      <c r="AX784" s="462"/>
      <c r="AY784" s="462"/>
      <c r="AZ784" s="462"/>
      <c r="BA784" s="462"/>
    </row>
    <row r="785" spans="1:53" ht="24.75" hidden="1">
      <c r="A785" s="255"/>
      <c r="B785" s="73" t="str">
        <f t="shared" si="508"/>
        <v>3713300033003371</v>
      </c>
      <c r="C785" s="385">
        <v>2023</v>
      </c>
      <c r="D785" s="385">
        <v>20</v>
      </c>
      <c r="E785" s="385">
        <v>3</v>
      </c>
      <c r="F785" s="385">
        <v>7</v>
      </c>
      <c r="G785" s="385">
        <v>13</v>
      </c>
      <c r="H785" s="385">
        <v>3000</v>
      </c>
      <c r="I785" s="385">
        <v>3300</v>
      </c>
      <c r="J785" s="385">
        <v>337</v>
      </c>
      <c r="K785" s="386">
        <v>1</v>
      </c>
      <c r="L785" s="386"/>
      <c r="M785" s="408" t="s">
        <v>590</v>
      </c>
      <c r="N785" s="388">
        <f>IFERROR(VLOOKUP($B785,[5]OAX!$B$51:$S$1085,13,0),0)</f>
        <v>0</v>
      </c>
      <c r="O785" s="388">
        <f>IFERROR(VLOOKUP($B785,[5]OAX!$B$51:$S$1085,14,0),0)</f>
        <v>0</v>
      </c>
      <c r="P785" s="388">
        <f t="shared" si="557"/>
        <v>0</v>
      </c>
      <c r="Q785" s="167" t="s">
        <v>80</v>
      </c>
      <c r="R785" s="390">
        <f>IFERROR(VLOOKUP($B785,[5]OAX!$B$51:$S$1085,17,0),0)</f>
        <v>0</v>
      </c>
      <c r="S785" s="390">
        <f>IFERROR(VLOOKUP($B785,[5]OAX!$B$51:$S$1085,18,0),0)</f>
        <v>0</v>
      </c>
      <c r="T785" s="388">
        <v>0</v>
      </c>
      <c r="U785" s="388">
        <v>0</v>
      </c>
      <c r="V785" s="388">
        <v>0</v>
      </c>
      <c r="W785" s="388">
        <v>0</v>
      </c>
      <c r="X785" s="388">
        <v>0</v>
      </c>
      <c r="Y785" s="388">
        <v>0</v>
      </c>
      <c r="Z785" s="388">
        <v>0</v>
      </c>
      <c r="AA785" s="388">
        <v>0</v>
      </c>
      <c r="AB785" s="388">
        <f t="shared" ref="AB785:AC787" si="560">N785+T785-X785</f>
        <v>0</v>
      </c>
      <c r="AC785" s="388">
        <f t="shared" si="560"/>
        <v>0</v>
      </c>
      <c r="AD785" s="388">
        <f t="shared" si="535"/>
        <v>0</v>
      </c>
      <c r="AE785" s="388">
        <v>0</v>
      </c>
      <c r="AF785" s="388">
        <v>0</v>
      </c>
      <c r="AG785" s="388">
        <f t="shared" si="536"/>
        <v>0</v>
      </c>
      <c r="AH785" s="388">
        <v>0</v>
      </c>
      <c r="AI785" s="388">
        <v>0</v>
      </c>
      <c r="AJ785" s="388">
        <f t="shared" si="537"/>
        <v>0</v>
      </c>
      <c r="AK785" s="388">
        <v>0</v>
      </c>
      <c r="AL785" s="388">
        <v>0</v>
      </c>
      <c r="AM785" s="388">
        <f t="shared" si="538"/>
        <v>0</v>
      </c>
      <c r="AN785" s="388">
        <v>0</v>
      </c>
      <c r="AO785" s="388">
        <v>0</v>
      </c>
      <c r="AP785" s="388">
        <f t="shared" si="539"/>
        <v>0</v>
      </c>
      <c r="AQ785" s="388">
        <f t="shared" ref="AQ785:AR787" si="561">AB785-AE785--AH785-AK785-AN785</f>
        <v>0</v>
      </c>
      <c r="AR785" s="388">
        <f t="shared" si="561"/>
        <v>0</v>
      </c>
      <c r="AS785" s="388">
        <f t="shared" si="540"/>
        <v>0</v>
      </c>
      <c r="AT785" s="388">
        <f t="shared" ref="AT785:AU787" si="562">R785+V785-Z785</f>
        <v>0</v>
      </c>
      <c r="AU785" s="388">
        <f t="shared" si="562"/>
        <v>0</v>
      </c>
      <c r="AV785" s="388">
        <v>0</v>
      </c>
      <c r="AW785" s="388">
        <v>0</v>
      </c>
      <c r="AX785" s="388">
        <v>0</v>
      </c>
      <c r="AY785" s="388">
        <v>0</v>
      </c>
      <c r="AZ785" s="388">
        <f t="shared" si="544"/>
        <v>0</v>
      </c>
      <c r="BA785" s="388">
        <f t="shared" si="544"/>
        <v>0</v>
      </c>
    </row>
    <row r="786" spans="1:53" ht="24.75" hidden="1">
      <c r="A786" s="255"/>
      <c r="B786" s="73" t="str">
        <f t="shared" si="508"/>
        <v>3713300033003372</v>
      </c>
      <c r="C786" s="385">
        <v>2023</v>
      </c>
      <c r="D786" s="385">
        <v>20</v>
      </c>
      <c r="E786" s="385">
        <v>3</v>
      </c>
      <c r="F786" s="385">
        <v>7</v>
      </c>
      <c r="G786" s="385">
        <v>13</v>
      </c>
      <c r="H786" s="37">
        <v>3000</v>
      </c>
      <c r="I786" s="385">
        <v>3300</v>
      </c>
      <c r="J786" s="385">
        <v>337</v>
      </c>
      <c r="K786" s="386">
        <v>2</v>
      </c>
      <c r="L786" s="386"/>
      <c r="M786" s="408" t="s">
        <v>591</v>
      </c>
      <c r="N786" s="388">
        <f>IFERROR(VLOOKUP($B786,[5]OAX!$B$51:$S$1085,13,0),0)</f>
        <v>0</v>
      </c>
      <c r="O786" s="388">
        <f>IFERROR(VLOOKUP($B786,[5]OAX!$B$51:$S$1085,14,0),0)</f>
        <v>0</v>
      </c>
      <c r="P786" s="388">
        <f t="shared" si="557"/>
        <v>0</v>
      </c>
      <c r="Q786" s="167" t="s">
        <v>80</v>
      </c>
      <c r="R786" s="390">
        <f>IFERROR(VLOOKUP($B786,[5]OAX!$B$51:$S$1085,17,0),0)</f>
        <v>0</v>
      </c>
      <c r="S786" s="390">
        <f>IFERROR(VLOOKUP($B786,[5]OAX!$B$51:$S$1085,18,0),0)</f>
        <v>0</v>
      </c>
      <c r="T786" s="388">
        <v>0</v>
      </c>
      <c r="U786" s="388">
        <v>0</v>
      </c>
      <c r="V786" s="388">
        <v>0</v>
      </c>
      <c r="W786" s="388">
        <v>0</v>
      </c>
      <c r="X786" s="388">
        <v>0</v>
      </c>
      <c r="Y786" s="388">
        <v>0</v>
      </c>
      <c r="Z786" s="388">
        <v>0</v>
      </c>
      <c r="AA786" s="388">
        <v>0</v>
      </c>
      <c r="AB786" s="388">
        <f t="shared" si="560"/>
        <v>0</v>
      </c>
      <c r="AC786" s="388">
        <f t="shared" si="560"/>
        <v>0</v>
      </c>
      <c r="AD786" s="388">
        <f t="shared" si="535"/>
        <v>0</v>
      </c>
      <c r="AE786" s="388">
        <v>0</v>
      </c>
      <c r="AF786" s="388">
        <v>0</v>
      </c>
      <c r="AG786" s="388">
        <f t="shared" si="536"/>
        <v>0</v>
      </c>
      <c r="AH786" s="388">
        <v>0</v>
      </c>
      <c r="AI786" s="388">
        <v>0</v>
      </c>
      <c r="AJ786" s="388">
        <f t="shared" si="537"/>
        <v>0</v>
      </c>
      <c r="AK786" s="388">
        <v>0</v>
      </c>
      <c r="AL786" s="388">
        <v>0</v>
      </c>
      <c r="AM786" s="388">
        <f t="shared" si="538"/>
        <v>0</v>
      </c>
      <c r="AN786" s="388">
        <v>0</v>
      </c>
      <c r="AO786" s="388">
        <v>0</v>
      </c>
      <c r="AP786" s="388">
        <f t="shared" si="539"/>
        <v>0</v>
      </c>
      <c r="AQ786" s="388">
        <f t="shared" si="561"/>
        <v>0</v>
      </c>
      <c r="AR786" s="388">
        <f t="shared" si="561"/>
        <v>0</v>
      </c>
      <c r="AS786" s="388">
        <f t="shared" si="540"/>
        <v>0</v>
      </c>
      <c r="AT786" s="388">
        <f t="shared" si="562"/>
        <v>0</v>
      </c>
      <c r="AU786" s="388">
        <f t="shared" si="562"/>
        <v>0</v>
      </c>
      <c r="AV786" s="388">
        <v>0</v>
      </c>
      <c r="AW786" s="388">
        <v>0</v>
      </c>
      <c r="AX786" s="388">
        <v>0</v>
      </c>
      <c r="AY786" s="388">
        <v>0</v>
      </c>
      <c r="AZ786" s="388">
        <f t="shared" si="544"/>
        <v>0</v>
      </c>
      <c r="BA786" s="388">
        <f t="shared" si="544"/>
        <v>0</v>
      </c>
    </row>
    <row r="787" spans="1:53" ht="24.75" hidden="1">
      <c r="A787" s="255"/>
      <c r="B787" s="73" t="str">
        <f t="shared" si="508"/>
        <v>3713300033003373</v>
      </c>
      <c r="C787" s="385">
        <v>2023</v>
      </c>
      <c r="D787" s="385">
        <v>20</v>
      </c>
      <c r="E787" s="385">
        <v>3</v>
      </c>
      <c r="F787" s="385">
        <v>7</v>
      </c>
      <c r="G787" s="385">
        <v>13</v>
      </c>
      <c r="H787" s="37">
        <v>3000</v>
      </c>
      <c r="I787" s="385">
        <v>3300</v>
      </c>
      <c r="J787" s="385">
        <v>337</v>
      </c>
      <c r="K787" s="386">
        <v>3</v>
      </c>
      <c r="L787" s="386"/>
      <c r="M787" s="408" t="s">
        <v>592</v>
      </c>
      <c r="N787" s="388">
        <f>IFERROR(VLOOKUP($B787,[5]OAX!$B$51:$S$1085,13,0),0)</f>
        <v>0</v>
      </c>
      <c r="O787" s="388">
        <f>IFERROR(VLOOKUP($B787,[5]OAX!$B$51:$S$1085,14,0),0)</f>
        <v>0</v>
      </c>
      <c r="P787" s="388">
        <f t="shared" si="557"/>
        <v>0</v>
      </c>
      <c r="Q787" s="167" t="s">
        <v>80</v>
      </c>
      <c r="R787" s="390">
        <f>IFERROR(VLOOKUP($B787,[5]OAX!$B$51:$S$1085,17,0),0)</f>
        <v>0</v>
      </c>
      <c r="S787" s="390">
        <f>IFERROR(VLOOKUP($B787,[5]OAX!$B$51:$S$1085,18,0),0)</f>
        <v>0</v>
      </c>
      <c r="T787" s="388">
        <v>0</v>
      </c>
      <c r="U787" s="388">
        <v>0</v>
      </c>
      <c r="V787" s="388">
        <v>0</v>
      </c>
      <c r="W787" s="388">
        <v>0</v>
      </c>
      <c r="X787" s="388">
        <v>0</v>
      </c>
      <c r="Y787" s="388">
        <v>0</v>
      </c>
      <c r="Z787" s="388">
        <v>0</v>
      </c>
      <c r="AA787" s="388">
        <v>0</v>
      </c>
      <c r="AB787" s="388">
        <f t="shared" si="560"/>
        <v>0</v>
      </c>
      <c r="AC787" s="388">
        <f t="shared" si="560"/>
        <v>0</v>
      </c>
      <c r="AD787" s="388">
        <f t="shared" si="535"/>
        <v>0</v>
      </c>
      <c r="AE787" s="388">
        <v>0</v>
      </c>
      <c r="AF787" s="388">
        <v>0</v>
      </c>
      <c r="AG787" s="388">
        <f t="shared" si="536"/>
        <v>0</v>
      </c>
      <c r="AH787" s="388">
        <v>0</v>
      </c>
      <c r="AI787" s="388">
        <v>0</v>
      </c>
      <c r="AJ787" s="388">
        <f t="shared" si="537"/>
        <v>0</v>
      </c>
      <c r="AK787" s="388">
        <v>0</v>
      </c>
      <c r="AL787" s="388">
        <v>0</v>
      </c>
      <c r="AM787" s="388">
        <f t="shared" si="538"/>
        <v>0</v>
      </c>
      <c r="AN787" s="388">
        <v>0</v>
      </c>
      <c r="AO787" s="388">
        <v>0</v>
      </c>
      <c r="AP787" s="388">
        <f t="shared" si="539"/>
        <v>0</v>
      </c>
      <c r="AQ787" s="388">
        <f t="shared" si="561"/>
        <v>0</v>
      </c>
      <c r="AR787" s="388">
        <f t="shared" si="561"/>
        <v>0</v>
      </c>
      <c r="AS787" s="388">
        <f t="shared" si="540"/>
        <v>0</v>
      </c>
      <c r="AT787" s="388">
        <f t="shared" si="562"/>
        <v>0</v>
      </c>
      <c r="AU787" s="388">
        <f t="shared" si="562"/>
        <v>0</v>
      </c>
      <c r="AV787" s="388">
        <v>0</v>
      </c>
      <c r="AW787" s="388">
        <v>0</v>
      </c>
      <c r="AX787" s="388">
        <v>0</v>
      </c>
      <c r="AY787" s="388">
        <v>0</v>
      </c>
      <c r="AZ787" s="388">
        <f t="shared" si="544"/>
        <v>0</v>
      </c>
      <c r="BA787" s="388">
        <f t="shared" si="544"/>
        <v>0</v>
      </c>
    </row>
    <row r="788" spans="1:53" ht="24.75">
      <c r="A788" s="255"/>
      <c r="B788" s="73" t="str">
        <f t="shared" si="508"/>
        <v>37135000</v>
      </c>
      <c r="C788" s="367">
        <v>2023</v>
      </c>
      <c r="D788" s="367">
        <v>20</v>
      </c>
      <c r="E788" s="367">
        <v>3</v>
      </c>
      <c r="F788" s="367">
        <v>7</v>
      </c>
      <c r="G788" s="367">
        <v>13</v>
      </c>
      <c r="H788" s="367">
        <v>5000</v>
      </c>
      <c r="I788" s="367"/>
      <c r="J788" s="367"/>
      <c r="K788" s="368" t="s">
        <v>45</v>
      </c>
      <c r="L788" s="368"/>
      <c r="M788" s="369" t="s">
        <v>129</v>
      </c>
      <c r="N788" s="370">
        <f>+N789+N814+N819+N844+N851+N861</f>
        <v>1224000</v>
      </c>
      <c r="O788" s="370">
        <f>+O789+O814+O819+O844+O851+O861</f>
        <v>0</v>
      </c>
      <c r="P788" s="370">
        <f t="shared" si="557"/>
        <v>1224000</v>
      </c>
      <c r="Q788" s="425" t="s">
        <v>45</v>
      </c>
      <c r="R788" s="426"/>
      <c r="S788" s="426"/>
      <c r="T788" s="370">
        <f>+T789+T814+T819+T844+T851+T861</f>
        <v>0</v>
      </c>
      <c r="U788" s="370">
        <f t="shared" ref="U788:AC788" si="563">+U789+U814+U819+U844+U851+U861</f>
        <v>0</v>
      </c>
      <c r="V788" s="370">
        <f t="shared" si="563"/>
        <v>0</v>
      </c>
      <c r="W788" s="370">
        <f t="shared" si="563"/>
        <v>0</v>
      </c>
      <c r="X788" s="370">
        <f t="shared" si="563"/>
        <v>0</v>
      </c>
      <c r="Y788" s="370">
        <f t="shared" si="563"/>
        <v>0</v>
      </c>
      <c r="Z788" s="370">
        <f t="shared" si="563"/>
        <v>0</v>
      </c>
      <c r="AA788" s="370">
        <f t="shared" si="563"/>
        <v>0</v>
      </c>
      <c r="AB788" s="370">
        <f t="shared" si="563"/>
        <v>1224000</v>
      </c>
      <c r="AC788" s="370">
        <f t="shared" si="563"/>
        <v>0</v>
      </c>
      <c r="AD788" s="370">
        <f t="shared" si="535"/>
        <v>1224000</v>
      </c>
      <c r="AE788" s="370">
        <f>+AE789+AE814+AE819+AE844+AE851+AE861</f>
        <v>1218119.76</v>
      </c>
      <c r="AF788" s="370">
        <f>+AF789+AF814+AF819+AF844+AF851+AF861</f>
        <v>0</v>
      </c>
      <c r="AG788" s="370">
        <f t="shared" si="536"/>
        <v>1218119.76</v>
      </c>
      <c r="AH788" s="370">
        <f>+AH789+AH814+AH819+AH844+AH851+AH861</f>
        <v>0</v>
      </c>
      <c r="AI788" s="370">
        <f>+AI789+AI814+AI819+AI844+AI851+AI861</f>
        <v>0</v>
      </c>
      <c r="AJ788" s="370">
        <f t="shared" si="537"/>
        <v>0</v>
      </c>
      <c r="AK788" s="370">
        <f>+AK789+AK814+AK819+AK844+AK851+AK861</f>
        <v>0</v>
      </c>
      <c r="AL788" s="370">
        <f>+AL789+AL814+AL819+AL844+AL851+AL861</f>
        <v>0</v>
      </c>
      <c r="AM788" s="370">
        <f t="shared" si="538"/>
        <v>0</v>
      </c>
      <c r="AN788" s="370">
        <f>+AN789+AN814+AN819+AN844+AN851+AN861</f>
        <v>0</v>
      </c>
      <c r="AO788" s="370">
        <f>+AO789+AO814+AO819+AO844+AO851+AO861</f>
        <v>0</v>
      </c>
      <c r="AP788" s="370">
        <f t="shared" si="539"/>
        <v>0</v>
      </c>
      <c r="AQ788" s="370">
        <f>+AQ789+AQ814+AQ819+AQ844+AQ851+AQ861</f>
        <v>5880.2399999999907</v>
      </c>
      <c r="AR788" s="370">
        <f>+AR789+AR814+AR819+AR844+AR851+AR861</f>
        <v>0</v>
      </c>
      <c r="AS788" s="370">
        <f t="shared" si="540"/>
        <v>5880.2399999999907</v>
      </c>
      <c r="AT788" s="370"/>
      <c r="AU788" s="370"/>
      <c r="AV788" s="370"/>
      <c r="AW788" s="370"/>
      <c r="AX788" s="370"/>
      <c r="AY788" s="370"/>
      <c r="AZ788" s="370"/>
      <c r="BA788" s="370"/>
    </row>
    <row r="789" spans="1:53" ht="24.75">
      <c r="A789" s="255"/>
      <c r="B789" s="73" t="str">
        <f t="shared" si="508"/>
        <v>371350005100</v>
      </c>
      <c r="C789" s="373">
        <v>2023</v>
      </c>
      <c r="D789" s="373">
        <v>20</v>
      </c>
      <c r="E789" s="373">
        <v>3</v>
      </c>
      <c r="F789" s="373">
        <v>7</v>
      </c>
      <c r="G789" s="373">
        <v>13</v>
      </c>
      <c r="H789" s="373">
        <v>5000</v>
      </c>
      <c r="I789" s="373">
        <v>5100</v>
      </c>
      <c r="J789" s="373"/>
      <c r="K789" s="374" t="s">
        <v>45</v>
      </c>
      <c r="L789" s="374"/>
      <c r="M789" s="375" t="s">
        <v>130</v>
      </c>
      <c r="N789" s="376">
        <f>+N790+N806</f>
        <v>1000000</v>
      </c>
      <c r="O789" s="376">
        <f>+O790+O806</f>
        <v>0</v>
      </c>
      <c r="P789" s="376">
        <f t="shared" si="557"/>
        <v>1000000</v>
      </c>
      <c r="Q789" s="427" t="s">
        <v>45</v>
      </c>
      <c r="R789" s="428"/>
      <c r="S789" s="428"/>
      <c r="T789" s="376">
        <f>+T790+T806</f>
        <v>0</v>
      </c>
      <c r="U789" s="376">
        <f t="shared" ref="U789:AC789" si="564">+U790+U806</f>
        <v>0</v>
      </c>
      <c r="V789" s="376">
        <f t="shared" si="564"/>
        <v>0</v>
      </c>
      <c r="W789" s="376">
        <f t="shared" si="564"/>
        <v>0</v>
      </c>
      <c r="X789" s="376">
        <f t="shared" si="564"/>
        <v>0</v>
      </c>
      <c r="Y789" s="376">
        <f t="shared" si="564"/>
        <v>0</v>
      </c>
      <c r="Z789" s="376">
        <f t="shared" si="564"/>
        <v>0</v>
      </c>
      <c r="AA789" s="376">
        <f t="shared" si="564"/>
        <v>0</v>
      </c>
      <c r="AB789" s="376">
        <f t="shared" si="564"/>
        <v>1000000</v>
      </c>
      <c r="AC789" s="376">
        <f t="shared" si="564"/>
        <v>0</v>
      </c>
      <c r="AD789" s="376">
        <f t="shared" si="535"/>
        <v>1000000</v>
      </c>
      <c r="AE789" s="376">
        <f>+AE790+AE806</f>
        <v>998200</v>
      </c>
      <c r="AF789" s="376">
        <f>+AF790+AF806</f>
        <v>0</v>
      </c>
      <c r="AG789" s="376">
        <f t="shared" si="536"/>
        <v>998200</v>
      </c>
      <c r="AH789" s="376">
        <f>+AH790+AH806</f>
        <v>0</v>
      </c>
      <c r="AI789" s="376">
        <f>+AI790+AI806</f>
        <v>0</v>
      </c>
      <c r="AJ789" s="376">
        <f t="shared" si="537"/>
        <v>0</v>
      </c>
      <c r="AK789" s="376">
        <f>+AK790+AK806</f>
        <v>0</v>
      </c>
      <c r="AL789" s="376">
        <f>+AL790+AL806</f>
        <v>0</v>
      </c>
      <c r="AM789" s="376">
        <f t="shared" si="538"/>
        <v>0</v>
      </c>
      <c r="AN789" s="376">
        <f>+AN790+AN806</f>
        <v>0</v>
      </c>
      <c r="AO789" s="376">
        <f>+AO790+AO806</f>
        <v>0</v>
      </c>
      <c r="AP789" s="376">
        <f t="shared" si="539"/>
        <v>0</v>
      </c>
      <c r="AQ789" s="376">
        <f>+AQ790+AQ806</f>
        <v>1800</v>
      </c>
      <c r="AR789" s="376">
        <f>+AR790+AR806</f>
        <v>0</v>
      </c>
      <c r="AS789" s="376">
        <f t="shared" si="540"/>
        <v>1800</v>
      </c>
      <c r="AT789" s="376"/>
      <c r="AU789" s="376"/>
      <c r="AV789" s="376"/>
      <c r="AW789" s="376"/>
      <c r="AX789" s="376"/>
      <c r="AY789" s="376"/>
      <c r="AZ789" s="376"/>
      <c r="BA789" s="376"/>
    </row>
    <row r="790" spans="1:53" ht="24.75" hidden="1">
      <c r="A790" s="255"/>
      <c r="B790" s="73" t="str">
        <f t="shared" si="508"/>
        <v>371350005100515</v>
      </c>
      <c r="C790" s="379">
        <v>2023</v>
      </c>
      <c r="D790" s="379">
        <v>20</v>
      </c>
      <c r="E790" s="379">
        <v>3</v>
      </c>
      <c r="F790" s="379">
        <v>7</v>
      </c>
      <c r="G790" s="379">
        <v>13</v>
      </c>
      <c r="H790" s="379">
        <v>5000</v>
      </c>
      <c r="I790" s="379">
        <v>5100</v>
      </c>
      <c r="J790" s="379">
        <v>515</v>
      </c>
      <c r="K790" s="380"/>
      <c r="L790" s="380"/>
      <c r="M790" s="381" t="s">
        <v>131</v>
      </c>
      <c r="N790" s="382">
        <f>SUM(N791:N805)</f>
        <v>0</v>
      </c>
      <c r="O790" s="382">
        <f>SUM(O791:O805)</f>
        <v>0</v>
      </c>
      <c r="P790" s="382">
        <f t="shared" si="557"/>
        <v>0</v>
      </c>
      <c r="Q790" s="429" t="s">
        <v>45</v>
      </c>
      <c r="R790" s="430"/>
      <c r="S790" s="430"/>
      <c r="T790" s="382">
        <f>SUM(T791:T805)</f>
        <v>0</v>
      </c>
      <c r="U790" s="382">
        <f t="shared" ref="U790:AC790" si="565">SUM(U791:U805)</f>
        <v>0</v>
      </c>
      <c r="V790" s="382">
        <f t="shared" si="565"/>
        <v>0</v>
      </c>
      <c r="W790" s="382">
        <f t="shared" si="565"/>
        <v>0</v>
      </c>
      <c r="X790" s="382">
        <f t="shared" si="565"/>
        <v>0</v>
      </c>
      <c r="Y790" s="382">
        <f t="shared" si="565"/>
        <v>0</v>
      </c>
      <c r="Z790" s="382">
        <f t="shared" si="565"/>
        <v>0</v>
      </c>
      <c r="AA790" s="382">
        <f t="shared" si="565"/>
        <v>0</v>
      </c>
      <c r="AB790" s="382">
        <f t="shared" si="565"/>
        <v>0</v>
      </c>
      <c r="AC790" s="382">
        <f t="shared" si="565"/>
        <v>0</v>
      </c>
      <c r="AD790" s="382">
        <f t="shared" si="535"/>
        <v>0</v>
      </c>
      <c r="AE790" s="382">
        <f>SUM(AE791:AE805)</f>
        <v>0</v>
      </c>
      <c r="AF790" s="382">
        <f>SUM(AF791:AF805)</f>
        <v>0</v>
      </c>
      <c r="AG790" s="382">
        <f t="shared" si="536"/>
        <v>0</v>
      </c>
      <c r="AH790" s="382">
        <f>SUM(AH791:AH805)</f>
        <v>0</v>
      </c>
      <c r="AI790" s="382">
        <f>SUM(AI791:AI805)</f>
        <v>0</v>
      </c>
      <c r="AJ790" s="382">
        <f t="shared" si="537"/>
        <v>0</v>
      </c>
      <c r="AK790" s="382">
        <f>SUM(AK791:AK805)</f>
        <v>0</v>
      </c>
      <c r="AL790" s="382">
        <f>SUM(AL791:AL805)</f>
        <v>0</v>
      </c>
      <c r="AM790" s="382">
        <f t="shared" si="538"/>
        <v>0</v>
      </c>
      <c r="AN790" s="382">
        <f>SUM(AN791:AN805)</f>
        <v>0</v>
      </c>
      <c r="AO790" s="382">
        <f>SUM(AO791:AO805)</f>
        <v>0</v>
      </c>
      <c r="AP790" s="382">
        <f t="shared" si="539"/>
        <v>0</v>
      </c>
      <c r="AQ790" s="382">
        <f>SUM(AQ791:AQ805)</f>
        <v>0</v>
      </c>
      <c r="AR790" s="382">
        <f>SUM(AR791:AR805)</f>
        <v>0</v>
      </c>
      <c r="AS790" s="382">
        <f t="shared" si="540"/>
        <v>0</v>
      </c>
      <c r="AT790" s="382"/>
      <c r="AU790" s="382"/>
      <c r="AV790" s="382"/>
      <c r="AW790" s="382"/>
      <c r="AX790" s="382"/>
      <c r="AY790" s="382"/>
      <c r="AZ790" s="382"/>
      <c r="BA790" s="382"/>
    </row>
    <row r="791" spans="1:53" ht="24.75" hidden="1">
      <c r="A791" s="255"/>
      <c r="B791" s="73" t="str">
        <f t="shared" si="508"/>
        <v>3713500051005151</v>
      </c>
      <c r="C791" s="385">
        <v>2023</v>
      </c>
      <c r="D791" s="385">
        <v>20</v>
      </c>
      <c r="E791" s="385">
        <v>3</v>
      </c>
      <c r="F791" s="385">
        <v>7</v>
      </c>
      <c r="G791" s="385">
        <v>13</v>
      </c>
      <c r="H791" s="385">
        <v>5000</v>
      </c>
      <c r="I791" s="385">
        <v>5100</v>
      </c>
      <c r="J791" s="385">
        <v>515</v>
      </c>
      <c r="K791" s="386">
        <v>1</v>
      </c>
      <c r="L791" s="386"/>
      <c r="M791" s="387" t="s">
        <v>178</v>
      </c>
      <c r="N791" s="388">
        <f>IFERROR(VLOOKUP($B791,[5]OAX!$B$51:$S$1085,13,0),0)</f>
        <v>0</v>
      </c>
      <c r="O791" s="388">
        <f>IFERROR(VLOOKUP($B791,[5]OAX!$B$51:$S$1085,14,0),0)</f>
        <v>0</v>
      </c>
      <c r="P791" s="388">
        <f t="shared" si="557"/>
        <v>0</v>
      </c>
      <c r="Q791" s="167" t="s">
        <v>59</v>
      </c>
      <c r="R791" s="390">
        <f>IFERROR(VLOOKUP($B791,[5]OAX!$B$51:$S$1085,17,0),0)</f>
        <v>0</v>
      </c>
      <c r="S791" s="390">
        <f>IFERROR(VLOOKUP($B791,[5]OAX!$B$51:$S$1085,18,0),0)</f>
        <v>0</v>
      </c>
      <c r="T791" s="388">
        <v>0</v>
      </c>
      <c r="U791" s="388">
        <v>0</v>
      </c>
      <c r="V791" s="388">
        <v>0</v>
      </c>
      <c r="W791" s="388">
        <v>0</v>
      </c>
      <c r="X791" s="388">
        <v>0</v>
      </c>
      <c r="Y791" s="388">
        <v>0</v>
      </c>
      <c r="Z791" s="388">
        <v>0</v>
      </c>
      <c r="AA791" s="388">
        <v>0</v>
      </c>
      <c r="AB791" s="388">
        <f t="shared" ref="AB791:AC805" si="566">N791+T791-X791</f>
        <v>0</v>
      </c>
      <c r="AC791" s="388">
        <f t="shared" si="566"/>
        <v>0</v>
      </c>
      <c r="AD791" s="388">
        <f t="shared" si="535"/>
        <v>0</v>
      </c>
      <c r="AE791" s="388">
        <v>0</v>
      </c>
      <c r="AF791" s="388">
        <v>0</v>
      </c>
      <c r="AG791" s="388">
        <f t="shared" si="536"/>
        <v>0</v>
      </c>
      <c r="AH791" s="388">
        <v>0</v>
      </c>
      <c r="AI791" s="388">
        <v>0</v>
      </c>
      <c r="AJ791" s="388">
        <f t="shared" si="537"/>
        <v>0</v>
      </c>
      <c r="AK791" s="388">
        <v>0</v>
      </c>
      <c r="AL791" s="388">
        <v>0</v>
      </c>
      <c r="AM791" s="388">
        <f t="shared" si="538"/>
        <v>0</v>
      </c>
      <c r="AN791" s="388">
        <v>0</v>
      </c>
      <c r="AO791" s="388">
        <v>0</v>
      </c>
      <c r="AP791" s="388">
        <f t="shared" si="539"/>
        <v>0</v>
      </c>
      <c r="AQ791" s="388">
        <f t="shared" ref="AQ791:AR805" si="567">AB791-AE791--AH791-AK791-AN791</f>
        <v>0</v>
      </c>
      <c r="AR791" s="388">
        <f t="shared" si="567"/>
        <v>0</v>
      </c>
      <c r="AS791" s="388">
        <f t="shared" si="540"/>
        <v>0</v>
      </c>
      <c r="AT791" s="388">
        <f t="shared" ref="AT791:AU805" si="568">R791+V791-Z791</f>
        <v>0</v>
      </c>
      <c r="AU791" s="388">
        <f t="shared" si="568"/>
        <v>0</v>
      </c>
      <c r="AV791" s="388">
        <v>0</v>
      </c>
      <c r="AW791" s="388">
        <v>0</v>
      </c>
      <c r="AX791" s="388">
        <v>0</v>
      </c>
      <c r="AY791" s="388">
        <v>0</v>
      </c>
      <c r="AZ791" s="388">
        <f t="shared" si="544"/>
        <v>0</v>
      </c>
      <c r="BA791" s="388">
        <f t="shared" si="544"/>
        <v>0</v>
      </c>
    </row>
    <row r="792" spans="1:53" ht="24.75" hidden="1">
      <c r="A792" s="255"/>
      <c r="B792" s="73" t="str">
        <f t="shared" si="508"/>
        <v>3713500051005152</v>
      </c>
      <c r="C792" s="385">
        <v>2023</v>
      </c>
      <c r="D792" s="385">
        <v>20</v>
      </c>
      <c r="E792" s="385">
        <v>3</v>
      </c>
      <c r="F792" s="385">
        <v>7</v>
      </c>
      <c r="G792" s="385">
        <v>13</v>
      </c>
      <c r="H792" s="385">
        <v>5000</v>
      </c>
      <c r="I792" s="385">
        <v>5100</v>
      </c>
      <c r="J792" s="385">
        <v>515</v>
      </c>
      <c r="K792" s="386">
        <v>2</v>
      </c>
      <c r="L792" s="386"/>
      <c r="M792" s="387" t="s">
        <v>288</v>
      </c>
      <c r="N792" s="388">
        <f>IFERROR(VLOOKUP($B792,[5]OAX!$B$51:$S$1085,13,0),0)</f>
        <v>0</v>
      </c>
      <c r="O792" s="388">
        <f>IFERROR(VLOOKUP($B792,[5]OAX!$B$51:$S$1085,14,0),0)</f>
        <v>0</v>
      </c>
      <c r="P792" s="388">
        <f t="shared" si="557"/>
        <v>0</v>
      </c>
      <c r="Q792" s="167" t="s">
        <v>59</v>
      </c>
      <c r="R792" s="390">
        <f>IFERROR(VLOOKUP($B792,[5]OAX!$B$51:$S$1085,17,0),0)</f>
        <v>0</v>
      </c>
      <c r="S792" s="390">
        <f>IFERROR(VLOOKUP($B792,[5]OAX!$B$51:$S$1085,18,0),0)</f>
        <v>0</v>
      </c>
      <c r="T792" s="388">
        <v>0</v>
      </c>
      <c r="U792" s="388">
        <v>0</v>
      </c>
      <c r="V792" s="388">
        <v>0</v>
      </c>
      <c r="W792" s="388">
        <v>0</v>
      </c>
      <c r="X792" s="388">
        <v>0</v>
      </c>
      <c r="Y792" s="388">
        <v>0</v>
      </c>
      <c r="Z792" s="388">
        <v>0</v>
      </c>
      <c r="AA792" s="388">
        <v>0</v>
      </c>
      <c r="AB792" s="388">
        <f t="shared" si="566"/>
        <v>0</v>
      </c>
      <c r="AC792" s="388">
        <f t="shared" si="566"/>
        <v>0</v>
      </c>
      <c r="AD792" s="388">
        <f t="shared" si="535"/>
        <v>0</v>
      </c>
      <c r="AE792" s="388">
        <v>0</v>
      </c>
      <c r="AF792" s="388">
        <v>0</v>
      </c>
      <c r="AG792" s="388">
        <f t="shared" si="536"/>
        <v>0</v>
      </c>
      <c r="AH792" s="388">
        <v>0</v>
      </c>
      <c r="AI792" s="388">
        <v>0</v>
      </c>
      <c r="AJ792" s="388">
        <f t="shared" si="537"/>
        <v>0</v>
      </c>
      <c r="AK792" s="388">
        <v>0</v>
      </c>
      <c r="AL792" s="388">
        <v>0</v>
      </c>
      <c r="AM792" s="388">
        <f t="shared" si="538"/>
        <v>0</v>
      </c>
      <c r="AN792" s="388">
        <v>0</v>
      </c>
      <c r="AO792" s="388">
        <v>0</v>
      </c>
      <c r="AP792" s="388">
        <f t="shared" si="539"/>
        <v>0</v>
      </c>
      <c r="AQ792" s="388">
        <f t="shared" si="567"/>
        <v>0</v>
      </c>
      <c r="AR792" s="388">
        <f t="shared" si="567"/>
        <v>0</v>
      </c>
      <c r="AS792" s="388">
        <f t="shared" si="540"/>
        <v>0</v>
      </c>
      <c r="AT792" s="388">
        <f t="shared" si="568"/>
        <v>0</v>
      </c>
      <c r="AU792" s="388">
        <f t="shared" si="568"/>
        <v>0</v>
      </c>
      <c r="AV792" s="388">
        <v>0</v>
      </c>
      <c r="AW792" s="388">
        <v>0</v>
      </c>
      <c r="AX792" s="388">
        <v>0</v>
      </c>
      <c r="AY792" s="388">
        <v>0</v>
      </c>
      <c r="AZ792" s="388">
        <f t="shared" si="544"/>
        <v>0</v>
      </c>
      <c r="BA792" s="388">
        <f t="shared" si="544"/>
        <v>0</v>
      </c>
    </row>
    <row r="793" spans="1:53" ht="24.75" hidden="1">
      <c r="A793" s="255"/>
      <c r="B793" s="73" t="str">
        <f t="shared" si="508"/>
        <v>3713500051005153</v>
      </c>
      <c r="C793" s="385">
        <v>2023</v>
      </c>
      <c r="D793" s="385">
        <v>20</v>
      </c>
      <c r="E793" s="385">
        <v>3</v>
      </c>
      <c r="F793" s="385">
        <v>7</v>
      </c>
      <c r="G793" s="385">
        <v>13</v>
      </c>
      <c r="H793" s="385">
        <v>5000</v>
      </c>
      <c r="I793" s="385">
        <v>5100</v>
      </c>
      <c r="J793" s="385">
        <v>515</v>
      </c>
      <c r="K793" s="386">
        <v>3</v>
      </c>
      <c r="L793" s="386"/>
      <c r="M793" s="387" t="s">
        <v>593</v>
      </c>
      <c r="N793" s="388">
        <f>IFERROR(VLOOKUP($B793,[5]OAX!$B$51:$S$1085,13,0),0)</f>
        <v>0</v>
      </c>
      <c r="O793" s="388">
        <f>IFERROR(VLOOKUP($B793,[5]OAX!$B$51:$S$1085,14,0),0)</f>
        <v>0</v>
      </c>
      <c r="P793" s="388">
        <f t="shared" si="557"/>
        <v>0</v>
      </c>
      <c r="Q793" s="167" t="s">
        <v>59</v>
      </c>
      <c r="R793" s="390">
        <f>IFERROR(VLOOKUP($B793,[5]OAX!$B$51:$S$1085,17,0),0)</f>
        <v>0</v>
      </c>
      <c r="S793" s="390">
        <f>IFERROR(VLOOKUP($B793,[5]OAX!$B$51:$S$1085,18,0),0)</f>
        <v>0</v>
      </c>
      <c r="T793" s="388">
        <v>0</v>
      </c>
      <c r="U793" s="388">
        <v>0</v>
      </c>
      <c r="V793" s="388">
        <v>0</v>
      </c>
      <c r="W793" s="388">
        <v>0</v>
      </c>
      <c r="X793" s="388">
        <v>0</v>
      </c>
      <c r="Y793" s="388">
        <v>0</v>
      </c>
      <c r="Z793" s="388">
        <v>0</v>
      </c>
      <c r="AA793" s="388">
        <v>0</v>
      </c>
      <c r="AB793" s="388">
        <f t="shared" si="566"/>
        <v>0</v>
      </c>
      <c r="AC793" s="388">
        <f t="shared" si="566"/>
        <v>0</v>
      </c>
      <c r="AD793" s="388">
        <f t="shared" si="535"/>
        <v>0</v>
      </c>
      <c r="AE793" s="388">
        <v>0</v>
      </c>
      <c r="AF793" s="388">
        <v>0</v>
      </c>
      <c r="AG793" s="388">
        <f t="shared" si="536"/>
        <v>0</v>
      </c>
      <c r="AH793" s="388">
        <v>0</v>
      </c>
      <c r="AI793" s="388">
        <v>0</v>
      </c>
      <c r="AJ793" s="388">
        <f t="shared" si="537"/>
        <v>0</v>
      </c>
      <c r="AK793" s="388">
        <v>0</v>
      </c>
      <c r="AL793" s="388">
        <v>0</v>
      </c>
      <c r="AM793" s="388">
        <f t="shared" si="538"/>
        <v>0</v>
      </c>
      <c r="AN793" s="388">
        <v>0</v>
      </c>
      <c r="AO793" s="388">
        <v>0</v>
      </c>
      <c r="AP793" s="388">
        <f t="shared" si="539"/>
        <v>0</v>
      </c>
      <c r="AQ793" s="388">
        <f t="shared" si="567"/>
        <v>0</v>
      </c>
      <c r="AR793" s="388">
        <f t="shared" si="567"/>
        <v>0</v>
      </c>
      <c r="AS793" s="388">
        <f t="shared" si="540"/>
        <v>0</v>
      </c>
      <c r="AT793" s="388">
        <f t="shared" si="568"/>
        <v>0</v>
      </c>
      <c r="AU793" s="388">
        <f t="shared" si="568"/>
        <v>0</v>
      </c>
      <c r="AV793" s="388">
        <v>0</v>
      </c>
      <c r="AW793" s="388">
        <v>0</v>
      </c>
      <c r="AX793" s="388">
        <v>0</v>
      </c>
      <c r="AY793" s="388">
        <v>0</v>
      </c>
      <c r="AZ793" s="388">
        <f t="shared" si="544"/>
        <v>0</v>
      </c>
      <c r="BA793" s="388">
        <f t="shared" si="544"/>
        <v>0</v>
      </c>
    </row>
    <row r="794" spans="1:53" ht="24.75" hidden="1">
      <c r="A794" s="255"/>
      <c r="B794" s="73" t="str">
        <f t="shared" ref="B794:B857" si="569">+CONCATENATE(E794,F794,G794,H794,I794,J794,K794,L794)</f>
        <v>3713500051005154</v>
      </c>
      <c r="C794" s="385">
        <v>2023</v>
      </c>
      <c r="D794" s="385">
        <v>20</v>
      </c>
      <c r="E794" s="385">
        <v>3</v>
      </c>
      <c r="F794" s="385">
        <v>7</v>
      </c>
      <c r="G794" s="385">
        <v>13</v>
      </c>
      <c r="H794" s="385">
        <v>5000</v>
      </c>
      <c r="I794" s="385">
        <v>5100</v>
      </c>
      <c r="J794" s="385">
        <v>515</v>
      </c>
      <c r="K794" s="386">
        <v>4</v>
      </c>
      <c r="L794" s="386"/>
      <c r="M794" s="387" t="s">
        <v>307</v>
      </c>
      <c r="N794" s="388">
        <f>IFERROR(VLOOKUP($B794,[5]OAX!$B$51:$S$1085,13,0),0)</f>
        <v>0</v>
      </c>
      <c r="O794" s="388">
        <f>IFERROR(VLOOKUP($B794,[5]OAX!$B$51:$S$1085,14,0),0)</f>
        <v>0</v>
      </c>
      <c r="P794" s="388">
        <f t="shared" si="557"/>
        <v>0</v>
      </c>
      <c r="Q794" s="167" t="s">
        <v>59</v>
      </c>
      <c r="R794" s="390">
        <f>IFERROR(VLOOKUP($B794,[5]OAX!$B$51:$S$1085,17,0),0)</f>
        <v>0</v>
      </c>
      <c r="S794" s="390">
        <f>IFERROR(VLOOKUP($B794,[5]OAX!$B$51:$S$1085,18,0),0)</f>
        <v>0</v>
      </c>
      <c r="T794" s="388">
        <v>0</v>
      </c>
      <c r="U794" s="388">
        <v>0</v>
      </c>
      <c r="V794" s="388">
        <v>0</v>
      </c>
      <c r="W794" s="388">
        <v>0</v>
      </c>
      <c r="X794" s="388">
        <v>0</v>
      </c>
      <c r="Y794" s="388">
        <v>0</v>
      </c>
      <c r="Z794" s="388">
        <v>0</v>
      </c>
      <c r="AA794" s="388">
        <v>0</v>
      </c>
      <c r="AB794" s="388">
        <f t="shared" si="566"/>
        <v>0</v>
      </c>
      <c r="AC794" s="388">
        <f t="shared" si="566"/>
        <v>0</v>
      </c>
      <c r="AD794" s="388">
        <f t="shared" si="535"/>
        <v>0</v>
      </c>
      <c r="AE794" s="388">
        <v>0</v>
      </c>
      <c r="AF794" s="388">
        <v>0</v>
      </c>
      <c r="AG794" s="388">
        <f t="shared" si="536"/>
        <v>0</v>
      </c>
      <c r="AH794" s="388">
        <v>0</v>
      </c>
      <c r="AI794" s="388">
        <v>0</v>
      </c>
      <c r="AJ794" s="388">
        <f t="shared" si="537"/>
        <v>0</v>
      </c>
      <c r="AK794" s="388">
        <v>0</v>
      </c>
      <c r="AL794" s="388">
        <v>0</v>
      </c>
      <c r="AM794" s="388">
        <f t="shared" si="538"/>
        <v>0</v>
      </c>
      <c r="AN794" s="388">
        <v>0</v>
      </c>
      <c r="AO794" s="388">
        <v>0</v>
      </c>
      <c r="AP794" s="388">
        <f t="shared" si="539"/>
        <v>0</v>
      </c>
      <c r="AQ794" s="388">
        <f t="shared" si="567"/>
        <v>0</v>
      </c>
      <c r="AR794" s="388">
        <f t="shared" si="567"/>
        <v>0</v>
      </c>
      <c r="AS794" s="388">
        <f t="shared" si="540"/>
        <v>0</v>
      </c>
      <c r="AT794" s="388">
        <f t="shared" si="568"/>
        <v>0</v>
      </c>
      <c r="AU794" s="388">
        <f t="shared" si="568"/>
        <v>0</v>
      </c>
      <c r="AV794" s="388">
        <v>0</v>
      </c>
      <c r="AW794" s="388">
        <v>0</v>
      </c>
      <c r="AX794" s="388">
        <v>0</v>
      </c>
      <c r="AY794" s="388">
        <v>0</v>
      </c>
      <c r="AZ794" s="388">
        <f t="shared" si="544"/>
        <v>0</v>
      </c>
      <c r="BA794" s="388">
        <f t="shared" si="544"/>
        <v>0</v>
      </c>
    </row>
    <row r="795" spans="1:53" ht="24.75" hidden="1">
      <c r="A795" s="255"/>
      <c r="B795" s="73" t="str">
        <f t="shared" si="569"/>
        <v>3713500051005155</v>
      </c>
      <c r="C795" s="385">
        <v>2023</v>
      </c>
      <c r="D795" s="385">
        <v>20</v>
      </c>
      <c r="E795" s="385">
        <v>3</v>
      </c>
      <c r="F795" s="385">
        <v>7</v>
      </c>
      <c r="G795" s="385">
        <v>13</v>
      </c>
      <c r="H795" s="385">
        <v>5000</v>
      </c>
      <c r="I795" s="385">
        <v>5100</v>
      </c>
      <c r="J795" s="385">
        <v>515</v>
      </c>
      <c r="K795" s="386">
        <v>5</v>
      </c>
      <c r="L795" s="386"/>
      <c r="M795" s="387" t="s">
        <v>594</v>
      </c>
      <c r="N795" s="388">
        <f>IFERROR(VLOOKUP($B795,[5]OAX!$B$51:$S$1085,13,0),0)</f>
        <v>0</v>
      </c>
      <c r="O795" s="388">
        <f>IFERROR(VLOOKUP($B795,[5]OAX!$B$51:$S$1085,14,0),0)</f>
        <v>0</v>
      </c>
      <c r="P795" s="388">
        <f t="shared" si="557"/>
        <v>0</v>
      </c>
      <c r="Q795" s="167" t="s">
        <v>59</v>
      </c>
      <c r="R795" s="390">
        <f>IFERROR(VLOOKUP($B795,[5]OAX!$B$51:$S$1085,17,0),0)</f>
        <v>0</v>
      </c>
      <c r="S795" s="390">
        <f>IFERROR(VLOOKUP($B795,[5]OAX!$B$51:$S$1085,18,0),0)</f>
        <v>0</v>
      </c>
      <c r="T795" s="388">
        <v>0</v>
      </c>
      <c r="U795" s="388">
        <v>0</v>
      </c>
      <c r="V795" s="388">
        <v>0</v>
      </c>
      <c r="W795" s="388">
        <v>0</v>
      </c>
      <c r="X795" s="388">
        <v>0</v>
      </c>
      <c r="Y795" s="388">
        <v>0</v>
      </c>
      <c r="Z795" s="388">
        <v>0</v>
      </c>
      <c r="AA795" s="388">
        <v>0</v>
      </c>
      <c r="AB795" s="388">
        <f t="shared" si="566"/>
        <v>0</v>
      </c>
      <c r="AC795" s="388">
        <f t="shared" si="566"/>
        <v>0</v>
      </c>
      <c r="AD795" s="388">
        <f t="shared" si="535"/>
        <v>0</v>
      </c>
      <c r="AE795" s="388">
        <v>0</v>
      </c>
      <c r="AF795" s="388">
        <v>0</v>
      </c>
      <c r="AG795" s="388">
        <f t="shared" si="536"/>
        <v>0</v>
      </c>
      <c r="AH795" s="388">
        <v>0</v>
      </c>
      <c r="AI795" s="388">
        <v>0</v>
      </c>
      <c r="AJ795" s="388">
        <f t="shared" si="537"/>
        <v>0</v>
      </c>
      <c r="AK795" s="388">
        <v>0</v>
      </c>
      <c r="AL795" s="388">
        <v>0</v>
      </c>
      <c r="AM795" s="388">
        <f t="shared" si="538"/>
        <v>0</v>
      </c>
      <c r="AN795" s="388">
        <v>0</v>
      </c>
      <c r="AO795" s="388">
        <v>0</v>
      </c>
      <c r="AP795" s="388">
        <f t="shared" si="539"/>
        <v>0</v>
      </c>
      <c r="AQ795" s="388">
        <f t="shared" si="567"/>
        <v>0</v>
      </c>
      <c r="AR795" s="388">
        <f t="shared" si="567"/>
        <v>0</v>
      </c>
      <c r="AS795" s="388">
        <f t="shared" si="540"/>
        <v>0</v>
      </c>
      <c r="AT795" s="388">
        <f t="shared" si="568"/>
        <v>0</v>
      </c>
      <c r="AU795" s="388">
        <f t="shared" si="568"/>
        <v>0</v>
      </c>
      <c r="AV795" s="388">
        <v>0</v>
      </c>
      <c r="AW795" s="388">
        <v>0</v>
      </c>
      <c r="AX795" s="388">
        <v>0</v>
      </c>
      <c r="AY795" s="388">
        <v>0</v>
      </c>
      <c r="AZ795" s="388">
        <f t="shared" si="544"/>
        <v>0</v>
      </c>
      <c r="BA795" s="388">
        <f t="shared" si="544"/>
        <v>0</v>
      </c>
    </row>
    <row r="796" spans="1:53" ht="24.75" hidden="1">
      <c r="A796" s="255"/>
      <c r="B796" s="73" t="str">
        <f t="shared" si="569"/>
        <v>3713500051005156</v>
      </c>
      <c r="C796" s="385">
        <v>2023</v>
      </c>
      <c r="D796" s="385">
        <v>20</v>
      </c>
      <c r="E796" s="385">
        <v>3</v>
      </c>
      <c r="F796" s="385">
        <v>7</v>
      </c>
      <c r="G796" s="385">
        <v>13</v>
      </c>
      <c r="H796" s="385">
        <v>5000</v>
      </c>
      <c r="I796" s="385">
        <v>5100</v>
      </c>
      <c r="J796" s="385">
        <v>515</v>
      </c>
      <c r="K796" s="386">
        <v>6</v>
      </c>
      <c r="L796" s="386"/>
      <c r="M796" s="387" t="s">
        <v>595</v>
      </c>
      <c r="N796" s="388">
        <f>IFERROR(VLOOKUP($B796,[5]OAX!$B$51:$S$1085,13,0),0)</f>
        <v>0</v>
      </c>
      <c r="O796" s="388">
        <f>IFERROR(VLOOKUP($B796,[5]OAX!$B$51:$S$1085,14,0),0)</f>
        <v>0</v>
      </c>
      <c r="P796" s="388">
        <f t="shared" si="557"/>
        <v>0</v>
      </c>
      <c r="Q796" s="167" t="s">
        <v>59</v>
      </c>
      <c r="R796" s="390">
        <f>IFERROR(VLOOKUP($B796,[5]OAX!$B$51:$S$1085,17,0),0)</f>
        <v>0</v>
      </c>
      <c r="S796" s="390">
        <f>IFERROR(VLOOKUP($B796,[5]OAX!$B$51:$S$1085,18,0),0)</f>
        <v>0</v>
      </c>
      <c r="T796" s="388">
        <v>0</v>
      </c>
      <c r="U796" s="388">
        <v>0</v>
      </c>
      <c r="V796" s="388">
        <v>0</v>
      </c>
      <c r="W796" s="388">
        <v>0</v>
      </c>
      <c r="X796" s="388">
        <v>0</v>
      </c>
      <c r="Y796" s="388">
        <v>0</v>
      </c>
      <c r="Z796" s="388">
        <v>0</v>
      </c>
      <c r="AA796" s="388">
        <v>0</v>
      </c>
      <c r="AB796" s="388">
        <f t="shared" si="566"/>
        <v>0</v>
      </c>
      <c r="AC796" s="388">
        <f t="shared" si="566"/>
        <v>0</v>
      </c>
      <c r="AD796" s="388">
        <f t="shared" si="535"/>
        <v>0</v>
      </c>
      <c r="AE796" s="388">
        <v>0</v>
      </c>
      <c r="AF796" s="388">
        <v>0</v>
      </c>
      <c r="AG796" s="388">
        <f t="shared" si="536"/>
        <v>0</v>
      </c>
      <c r="AH796" s="388">
        <v>0</v>
      </c>
      <c r="AI796" s="388">
        <v>0</v>
      </c>
      <c r="AJ796" s="388">
        <f t="shared" si="537"/>
        <v>0</v>
      </c>
      <c r="AK796" s="388">
        <v>0</v>
      </c>
      <c r="AL796" s="388">
        <v>0</v>
      </c>
      <c r="AM796" s="388">
        <f t="shared" si="538"/>
        <v>0</v>
      </c>
      <c r="AN796" s="388">
        <v>0</v>
      </c>
      <c r="AO796" s="388">
        <v>0</v>
      </c>
      <c r="AP796" s="388">
        <f t="shared" si="539"/>
        <v>0</v>
      </c>
      <c r="AQ796" s="388">
        <f t="shared" si="567"/>
        <v>0</v>
      </c>
      <c r="AR796" s="388">
        <f t="shared" si="567"/>
        <v>0</v>
      </c>
      <c r="AS796" s="388">
        <f t="shared" si="540"/>
        <v>0</v>
      </c>
      <c r="AT796" s="388">
        <f t="shared" si="568"/>
        <v>0</v>
      </c>
      <c r="AU796" s="388">
        <f t="shared" si="568"/>
        <v>0</v>
      </c>
      <c r="AV796" s="388">
        <v>0</v>
      </c>
      <c r="AW796" s="388">
        <v>0</v>
      </c>
      <c r="AX796" s="388">
        <v>0</v>
      </c>
      <c r="AY796" s="388">
        <v>0</v>
      </c>
      <c r="AZ796" s="388">
        <f t="shared" si="544"/>
        <v>0</v>
      </c>
      <c r="BA796" s="388">
        <f t="shared" si="544"/>
        <v>0</v>
      </c>
    </row>
    <row r="797" spans="1:53" ht="24.75" hidden="1">
      <c r="A797" s="255"/>
      <c r="B797" s="73" t="str">
        <f t="shared" si="569"/>
        <v>3713500051005157</v>
      </c>
      <c r="C797" s="385">
        <v>2023</v>
      </c>
      <c r="D797" s="385">
        <v>20</v>
      </c>
      <c r="E797" s="385">
        <v>3</v>
      </c>
      <c r="F797" s="385">
        <v>7</v>
      </c>
      <c r="G797" s="385">
        <v>13</v>
      </c>
      <c r="H797" s="385">
        <v>5000</v>
      </c>
      <c r="I797" s="385">
        <v>5100</v>
      </c>
      <c r="J797" s="385">
        <v>515</v>
      </c>
      <c r="K797" s="386">
        <v>7</v>
      </c>
      <c r="L797" s="386"/>
      <c r="M797" s="387" t="s">
        <v>596</v>
      </c>
      <c r="N797" s="388">
        <f>IFERROR(VLOOKUP($B797,[5]OAX!$B$51:$S$1085,13,0),0)</f>
        <v>0</v>
      </c>
      <c r="O797" s="388">
        <f>IFERROR(VLOOKUP($B797,[5]OAX!$B$51:$S$1085,14,0),0)</f>
        <v>0</v>
      </c>
      <c r="P797" s="388">
        <f t="shared" si="557"/>
        <v>0</v>
      </c>
      <c r="Q797" s="167" t="s">
        <v>59</v>
      </c>
      <c r="R797" s="390">
        <f>IFERROR(VLOOKUP($B797,[5]OAX!$B$51:$S$1085,17,0),0)</f>
        <v>0</v>
      </c>
      <c r="S797" s="390">
        <f>IFERROR(VLOOKUP($B797,[5]OAX!$B$51:$S$1085,18,0),0)</f>
        <v>0</v>
      </c>
      <c r="T797" s="388">
        <v>0</v>
      </c>
      <c r="U797" s="388">
        <v>0</v>
      </c>
      <c r="V797" s="388">
        <v>0</v>
      </c>
      <c r="W797" s="388">
        <v>0</v>
      </c>
      <c r="X797" s="388">
        <v>0</v>
      </c>
      <c r="Y797" s="388">
        <v>0</v>
      </c>
      <c r="Z797" s="388">
        <v>0</v>
      </c>
      <c r="AA797" s="388">
        <v>0</v>
      </c>
      <c r="AB797" s="388">
        <f t="shared" si="566"/>
        <v>0</v>
      </c>
      <c r="AC797" s="388">
        <f t="shared" si="566"/>
        <v>0</v>
      </c>
      <c r="AD797" s="388">
        <f t="shared" si="535"/>
        <v>0</v>
      </c>
      <c r="AE797" s="388">
        <v>0</v>
      </c>
      <c r="AF797" s="388">
        <v>0</v>
      </c>
      <c r="AG797" s="388">
        <f t="shared" si="536"/>
        <v>0</v>
      </c>
      <c r="AH797" s="388">
        <v>0</v>
      </c>
      <c r="AI797" s="388">
        <v>0</v>
      </c>
      <c r="AJ797" s="388">
        <f t="shared" si="537"/>
        <v>0</v>
      </c>
      <c r="AK797" s="388">
        <v>0</v>
      </c>
      <c r="AL797" s="388">
        <v>0</v>
      </c>
      <c r="AM797" s="388">
        <f t="shared" si="538"/>
        <v>0</v>
      </c>
      <c r="AN797" s="388">
        <v>0</v>
      </c>
      <c r="AO797" s="388">
        <v>0</v>
      </c>
      <c r="AP797" s="388">
        <f t="shared" si="539"/>
        <v>0</v>
      </c>
      <c r="AQ797" s="388">
        <f t="shared" si="567"/>
        <v>0</v>
      </c>
      <c r="AR797" s="388">
        <f t="shared" si="567"/>
        <v>0</v>
      </c>
      <c r="AS797" s="388">
        <f t="shared" si="540"/>
        <v>0</v>
      </c>
      <c r="AT797" s="388">
        <f t="shared" si="568"/>
        <v>0</v>
      </c>
      <c r="AU797" s="388">
        <f t="shared" si="568"/>
        <v>0</v>
      </c>
      <c r="AV797" s="388">
        <v>0</v>
      </c>
      <c r="AW797" s="388">
        <v>0</v>
      </c>
      <c r="AX797" s="388">
        <v>0</v>
      </c>
      <c r="AY797" s="388">
        <v>0</v>
      </c>
      <c r="AZ797" s="388">
        <f t="shared" si="544"/>
        <v>0</v>
      </c>
      <c r="BA797" s="388">
        <f t="shared" si="544"/>
        <v>0</v>
      </c>
    </row>
    <row r="798" spans="1:53" ht="24.75" hidden="1">
      <c r="A798" s="255"/>
      <c r="B798" s="73" t="str">
        <f t="shared" si="569"/>
        <v>3713500051005158</v>
      </c>
      <c r="C798" s="385">
        <v>2023</v>
      </c>
      <c r="D798" s="385">
        <v>20</v>
      </c>
      <c r="E798" s="385">
        <v>3</v>
      </c>
      <c r="F798" s="385">
        <v>7</v>
      </c>
      <c r="G798" s="385">
        <v>13</v>
      </c>
      <c r="H798" s="385">
        <v>5000</v>
      </c>
      <c r="I798" s="385">
        <v>5100</v>
      </c>
      <c r="J798" s="385">
        <v>515</v>
      </c>
      <c r="K798" s="386">
        <v>8</v>
      </c>
      <c r="L798" s="386"/>
      <c r="M798" s="387" t="s">
        <v>597</v>
      </c>
      <c r="N798" s="388">
        <f>IFERROR(VLOOKUP($B798,[5]OAX!$B$51:$S$1085,13,0),0)</f>
        <v>0</v>
      </c>
      <c r="O798" s="388">
        <f>IFERROR(VLOOKUP($B798,[5]OAX!$B$51:$S$1085,14,0),0)</f>
        <v>0</v>
      </c>
      <c r="P798" s="388">
        <f t="shared" si="557"/>
        <v>0</v>
      </c>
      <c r="Q798" s="167" t="s">
        <v>59</v>
      </c>
      <c r="R798" s="390">
        <f>IFERROR(VLOOKUP($B798,[5]OAX!$B$51:$S$1085,17,0),0)</f>
        <v>0</v>
      </c>
      <c r="S798" s="390">
        <f>IFERROR(VLOOKUP($B798,[5]OAX!$B$51:$S$1085,18,0),0)</f>
        <v>0</v>
      </c>
      <c r="T798" s="388">
        <v>0</v>
      </c>
      <c r="U798" s="388">
        <v>0</v>
      </c>
      <c r="V798" s="388">
        <v>0</v>
      </c>
      <c r="W798" s="388">
        <v>0</v>
      </c>
      <c r="X798" s="388">
        <v>0</v>
      </c>
      <c r="Y798" s="388">
        <v>0</v>
      </c>
      <c r="Z798" s="388">
        <v>0</v>
      </c>
      <c r="AA798" s="388">
        <v>0</v>
      </c>
      <c r="AB798" s="388">
        <f t="shared" si="566"/>
        <v>0</v>
      </c>
      <c r="AC798" s="388">
        <f t="shared" si="566"/>
        <v>0</v>
      </c>
      <c r="AD798" s="388">
        <f t="shared" si="535"/>
        <v>0</v>
      </c>
      <c r="AE798" s="388">
        <v>0</v>
      </c>
      <c r="AF798" s="388">
        <v>0</v>
      </c>
      <c r="AG798" s="388">
        <f t="shared" si="536"/>
        <v>0</v>
      </c>
      <c r="AH798" s="388">
        <v>0</v>
      </c>
      <c r="AI798" s="388">
        <v>0</v>
      </c>
      <c r="AJ798" s="388">
        <f t="shared" si="537"/>
        <v>0</v>
      </c>
      <c r="AK798" s="388">
        <v>0</v>
      </c>
      <c r="AL798" s="388">
        <v>0</v>
      </c>
      <c r="AM798" s="388">
        <f t="shared" si="538"/>
        <v>0</v>
      </c>
      <c r="AN798" s="388">
        <v>0</v>
      </c>
      <c r="AO798" s="388">
        <v>0</v>
      </c>
      <c r="AP798" s="388">
        <f t="shared" si="539"/>
        <v>0</v>
      </c>
      <c r="AQ798" s="388">
        <f t="shared" si="567"/>
        <v>0</v>
      </c>
      <c r="AR798" s="388">
        <f t="shared" si="567"/>
        <v>0</v>
      </c>
      <c r="AS798" s="388">
        <f t="shared" si="540"/>
        <v>0</v>
      </c>
      <c r="AT798" s="388">
        <f t="shared" si="568"/>
        <v>0</v>
      </c>
      <c r="AU798" s="388">
        <f t="shared" si="568"/>
        <v>0</v>
      </c>
      <c r="AV798" s="388">
        <v>0</v>
      </c>
      <c r="AW798" s="388">
        <v>0</v>
      </c>
      <c r="AX798" s="388">
        <v>0</v>
      </c>
      <c r="AY798" s="388">
        <v>0</v>
      </c>
      <c r="AZ798" s="388">
        <f t="shared" si="544"/>
        <v>0</v>
      </c>
      <c r="BA798" s="388">
        <f t="shared" si="544"/>
        <v>0</v>
      </c>
    </row>
    <row r="799" spans="1:53" ht="24.75" hidden="1">
      <c r="A799" s="255"/>
      <c r="B799" s="73" t="str">
        <f t="shared" si="569"/>
        <v>3713500051005159</v>
      </c>
      <c r="C799" s="385">
        <v>2023</v>
      </c>
      <c r="D799" s="385">
        <v>20</v>
      </c>
      <c r="E799" s="385">
        <v>3</v>
      </c>
      <c r="F799" s="385">
        <v>7</v>
      </c>
      <c r="G799" s="385">
        <v>13</v>
      </c>
      <c r="H799" s="385">
        <v>5000</v>
      </c>
      <c r="I799" s="385">
        <v>5100</v>
      </c>
      <c r="J799" s="385">
        <v>515</v>
      </c>
      <c r="K799" s="386">
        <v>9</v>
      </c>
      <c r="L799" s="386"/>
      <c r="M799" s="408" t="s">
        <v>598</v>
      </c>
      <c r="N799" s="388">
        <f>IFERROR(VLOOKUP($B799,[5]OAX!$B$51:$S$1085,13,0),0)</f>
        <v>0</v>
      </c>
      <c r="O799" s="388">
        <f>IFERROR(VLOOKUP($B799,[5]OAX!$B$51:$S$1085,14,0),0)</f>
        <v>0</v>
      </c>
      <c r="P799" s="388">
        <f t="shared" si="557"/>
        <v>0</v>
      </c>
      <c r="Q799" s="167" t="s">
        <v>59</v>
      </c>
      <c r="R799" s="390">
        <f>IFERROR(VLOOKUP($B799,[5]OAX!$B$51:$S$1085,17,0),0)</f>
        <v>0</v>
      </c>
      <c r="S799" s="390">
        <f>IFERROR(VLOOKUP($B799,[5]OAX!$B$51:$S$1085,18,0),0)</f>
        <v>0</v>
      </c>
      <c r="T799" s="388">
        <v>0</v>
      </c>
      <c r="U799" s="388">
        <v>0</v>
      </c>
      <c r="V799" s="388">
        <v>0</v>
      </c>
      <c r="W799" s="388">
        <v>0</v>
      </c>
      <c r="X799" s="388">
        <v>0</v>
      </c>
      <c r="Y799" s="388">
        <v>0</v>
      </c>
      <c r="Z799" s="388">
        <v>0</v>
      </c>
      <c r="AA799" s="388">
        <v>0</v>
      </c>
      <c r="AB799" s="388">
        <f t="shared" si="566"/>
        <v>0</v>
      </c>
      <c r="AC799" s="388">
        <f t="shared" si="566"/>
        <v>0</v>
      </c>
      <c r="AD799" s="388">
        <f t="shared" si="535"/>
        <v>0</v>
      </c>
      <c r="AE799" s="388">
        <v>0</v>
      </c>
      <c r="AF799" s="388">
        <v>0</v>
      </c>
      <c r="AG799" s="388">
        <f t="shared" si="536"/>
        <v>0</v>
      </c>
      <c r="AH799" s="388">
        <v>0</v>
      </c>
      <c r="AI799" s="388">
        <v>0</v>
      </c>
      <c r="AJ799" s="388">
        <f t="shared" si="537"/>
        <v>0</v>
      </c>
      <c r="AK799" s="388">
        <v>0</v>
      </c>
      <c r="AL799" s="388">
        <v>0</v>
      </c>
      <c r="AM799" s="388">
        <f t="shared" si="538"/>
        <v>0</v>
      </c>
      <c r="AN799" s="388">
        <v>0</v>
      </c>
      <c r="AO799" s="388">
        <v>0</v>
      </c>
      <c r="AP799" s="388">
        <f t="shared" si="539"/>
        <v>0</v>
      </c>
      <c r="AQ799" s="388">
        <f t="shared" si="567"/>
        <v>0</v>
      </c>
      <c r="AR799" s="388">
        <f t="shared" si="567"/>
        <v>0</v>
      </c>
      <c r="AS799" s="388">
        <f t="shared" si="540"/>
        <v>0</v>
      </c>
      <c r="AT799" s="388">
        <f t="shared" si="568"/>
        <v>0</v>
      </c>
      <c r="AU799" s="388">
        <f t="shared" si="568"/>
        <v>0</v>
      </c>
      <c r="AV799" s="388">
        <v>0</v>
      </c>
      <c r="AW799" s="388">
        <v>0</v>
      </c>
      <c r="AX799" s="388">
        <v>0</v>
      </c>
      <c r="AY799" s="388">
        <v>0</v>
      </c>
      <c r="AZ799" s="388">
        <f t="shared" si="544"/>
        <v>0</v>
      </c>
      <c r="BA799" s="388">
        <f t="shared" si="544"/>
        <v>0</v>
      </c>
    </row>
    <row r="800" spans="1:53" ht="24.75" hidden="1">
      <c r="A800" s="255"/>
      <c r="B800" s="73" t="str">
        <f t="shared" si="569"/>
        <v>37135000510051510</v>
      </c>
      <c r="C800" s="385">
        <v>2023</v>
      </c>
      <c r="D800" s="385">
        <v>20</v>
      </c>
      <c r="E800" s="385">
        <v>3</v>
      </c>
      <c r="F800" s="385">
        <v>7</v>
      </c>
      <c r="G800" s="385">
        <v>13</v>
      </c>
      <c r="H800" s="385">
        <v>5000</v>
      </c>
      <c r="I800" s="385">
        <v>5100</v>
      </c>
      <c r="J800" s="385">
        <v>515</v>
      </c>
      <c r="K800" s="386">
        <v>10</v>
      </c>
      <c r="L800" s="386"/>
      <c r="M800" s="387" t="s">
        <v>599</v>
      </c>
      <c r="N800" s="388">
        <f>IFERROR(VLOOKUP($B800,[5]OAX!$B$51:$S$1085,13,0),0)</f>
        <v>0</v>
      </c>
      <c r="O800" s="388">
        <f>IFERROR(VLOOKUP($B800,[5]OAX!$B$51:$S$1085,14,0),0)</f>
        <v>0</v>
      </c>
      <c r="P800" s="388">
        <f t="shared" si="557"/>
        <v>0</v>
      </c>
      <c r="Q800" s="167" t="s">
        <v>59</v>
      </c>
      <c r="R800" s="390">
        <f>IFERROR(VLOOKUP($B800,[5]OAX!$B$51:$S$1085,17,0),0)</f>
        <v>0</v>
      </c>
      <c r="S800" s="390">
        <f>IFERROR(VLOOKUP($B800,[5]OAX!$B$51:$S$1085,18,0),0)</f>
        <v>0</v>
      </c>
      <c r="T800" s="388">
        <v>0</v>
      </c>
      <c r="U800" s="388">
        <v>0</v>
      </c>
      <c r="V800" s="388">
        <v>0</v>
      </c>
      <c r="W800" s="388">
        <v>0</v>
      </c>
      <c r="X800" s="388">
        <v>0</v>
      </c>
      <c r="Y800" s="388">
        <v>0</v>
      </c>
      <c r="Z800" s="388">
        <v>0</v>
      </c>
      <c r="AA800" s="388">
        <v>0</v>
      </c>
      <c r="AB800" s="388">
        <f t="shared" si="566"/>
        <v>0</v>
      </c>
      <c r="AC800" s="388">
        <f t="shared" si="566"/>
        <v>0</v>
      </c>
      <c r="AD800" s="388">
        <f t="shared" si="535"/>
        <v>0</v>
      </c>
      <c r="AE800" s="388">
        <v>0</v>
      </c>
      <c r="AF800" s="388">
        <v>0</v>
      </c>
      <c r="AG800" s="388">
        <f t="shared" si="536"/>
        <v>0</v>
      </c>
      <c r="AH800" s="388">
        <v>0</v>
      </c>
      <c r="AI800" s="388">
        <v>0</v>
      </c>
      <c r="AJ800" s="388">
        <f t="shared" si="537"/>
        <v>0</v>
      </c>
      <c r="AK800" s="388">
        <v>0</v>
      </c>
      <c r="AL800" s="388">
        <v>0</v>
      </c>
      <c r="AM800" s="388">
        <f t="shared" si="538"/>
        <v>0</v>
      </c>
      <c r="AN800" s="388">
        <v>0</v>
      </c>
      <c r="AO800" s="388">
        <v>0</v>
      </c>
      <c r="AP800" s="388">
        <f t="shared" si="539"/>
        <v>0</v>
      </c>
      <c r="AQ800" s="388">
        <f t="shared" si="567"/>
        <v>0</v>
      </c>
      <c r="AR800" s="388">
        <f t="shared" si="567"/>
        <v>0</v>
      </c>
      <c r="AS800" s="388">
        <f t="shared" si="540"/>
        <v>0</v>
      </c>
      <c r="AT800" s="388">
        <f t="shared" si="568"/>
        <v>0</v>
      </c>
      <c r="AU800" s="388">
        <f t="shared" si="568"/>
        <v>0</v>
      </c>
      <c r="AV800" s="388">
        <v>0</v>
      </c>
      <c r="AW800" s="388">
        <v>0</v>
      </c>
      <c r="AX800" s="388">
        <v>0</v>
      </c>
      <c r="AY800" s="388">
        <v>0</v>
      </c>
      <c r="AZ800" s="388">
        <f t="shared" si="544"/>
        <v>0</v>
      </c>
      <c r="BA800" s="388">
        <f t="shared" si="544"/>
        <v>0</v>
      </c>
    </row>
    <row r="801" spans="1:53" ht="24.75" hidden="1">
      <c r="A801" s="255"/>
      <c r="B801" s="73" t="str">
        <f t="shared" si="569"/>
        <v>37135000510051511</v>
      </c>
      <c r="C801" s="385">
        <v>2023</v>
      </c>
      <c r="D801" s="385">
        <v>20</v>
      </c>
      <c r="E801" s="385">
        <v>3</v>
      </c>
      <c r="F801" s="385">
        <v>7</v>
      </c>
      <c r="G801" s="385">
        <v>13</v>
      </c>
      <c r="H801" s="385">
        <v>5000</v>
      </c>
      <c r="I801" s="385">
        <v>5100</v>
      </c>
      <c r="J801" s="385">
        <v>515</v>
      </c>
      <c r="K801" s="386">
        <v>11</v>
      </c>
      <c r="L801" s="386"/>
      <c r="M801" s="387" t="s">
        <v>186</v>
      </c>
      <c r="N801" s="388">
        <f>IFERROR(VLOOKUP($B801,[5]OAX!$B$51:$S$1085,13,0),0)</f>
        <v>0</v>
      </c>
      <c r="O801" s="388">
        <f>IFERROR(VLOOKUP($B801,[5]OAX!$B$51:$S$1085,14,0),0)</f>
        <v>0</v>
      </c>
      <c r="P801" s="388">
        <f t="shared" si="557"/>
        <v>0</v>
      </c>
      <c r="Q801" s="167" t="s">
        <v>59</v>
      </c>
      <c r="R801" s="390">
        <f>IFERROR(VLOOKUP($B801,[5]OAX!$B$51:$S$1085,17,0),0)</f>
        <v>0</v>
      </c>
      <c r="S801" s="390">
        <f>IFERROR(VLOOKUP($B801,[5]OAX!$B$51:$S$1085,18,0),0)</f>
        <v>0</v>
      </c>
      <c r="T801" s="388">
        <v>0</v>
      </c>
      <c r="U801" s="388">
        <v>0</v>
      </c>
      <c r="V801" s="388">
        <v>0</v>
      </c>
      <c r="W801" s="388">
        <v>0</v>
      </c>
      <c r="X801" s="388">
        <v>0</v>
      </c>
      <c r="Y801" s="388">
        <v>0</v>
      </c>
      <c r="Z801" s="388">
        <v>0</v>
      </c>
      <c r="AA801" s="388">
        <v>0</v>
      </c>
      <c r="AB801" s="388">
        <f t="shared" si="566"/>
        <v>0</v>
      </c>
      <c r="AC801" s="388">
        <f t="shared" si="566"/>
        <v>0</v>
      </c>
      <c r="AD801" s="388">
        <f t="shared" si="535"/>
        <v>0</v>
      </c>
      <c r="AE801" s="388">
        <v>0</v>
      </c>
      <c r="AF801" s="388">
        <v>0</v>
      </c>
      <c r="AG801" s="388">
        <f t="shared" si="536"/>
        <v>0</v>
      </c>
      <c r="AH801" s="388">
        <v>0</v>
      </c>
      <c r="AI801" s="388">
        <v>0</v>
      </c>
      <c r="AJ801" s="388">
        <f t="shared" si="537"/>
        <v>0</v>
      </c>
      <c r="AK801" s="388">
        <v>0</v>
      </c>
      <c r="AL801" s="388">
        <v>0</v>
      </c>
      <c r="AM801" s="388">
        <f t="shared" si="538"/>
        <v>0</v>
      </c>
      <c r="AN801" s="388">
        <v>0</v>
      </c>
      <c r="AO801" s="388">
        <v>0</v>
      </c>
      <c r="AP801" s="388">
        <f t="shared" si="539"/>
        <v>0</v>
      </c>
      <c r="AQ801" s="388">
        <f t="shared" si="567"/>
        <v>0</v>
      </c>
      <c r="AR801" s="388">
        <f t="shared" si="567"/>
        <v>0</v>
      </c>
      <c r="AS801" s="388">
        <f t="shared" si="540"/>
        <v>0</v>
      </c>
      <c r="AT801" s="388">
        <f t="shared" si="568"/>
        <v>0</v>
      </c>
      <c r="AU801" s="388">
        <f t="shared" si="568"/>
        <v>0</v>
      </c>
      <c r="AV801" s="388">
        <v>0</v>
      </c>
      <c r="AW801" s="388">
        <v>0</v>
      </c>
      <c r="AX801" s="388">
        <v>0</v>
      </c>
      <c r="AY801" s="388">
        <v>0</v>
      </c>
      <c r="AZ801" s="388">
        <f t="shared" si="544"/>
        <v>0</v>
      </c>
      <c r="BA801" s="388">
        <f t="shared" si="544"/>
        <v>0</v>
      </c>
    </row>
    <row r="802" spans="1:53" ht="24.75" hidden="1">
      <c r="A802" s="255"/>
      <c r="B802" s="73" t="str">
        <f t="shared" si="569"/>
        <v>37135000510051512</v>
      </c>
      <c r="C802" s="385">
        <v>2023</v>
      </c>
      <c r="D802" s="385">
        <v>20</v>
      </c>
      <c r="E802" s="385">
        <v>3</v>
      </c>
      <c r="F802" s="385">
        <v>7</v>
      </c>
      <c r="G802" s="385">
        <v>13</v>
      </c>
      <c r="H802" s="385">
        <v>5000</v>
      </c>
      <c r="I802" s="385">
        <v>5100</v>
      </c>
      <c r="J802" s="385">
        <v>515</v>
      </c>
      <c r="K802" s="386">
        <v>12</v>
      </c>
      <c r="L802" s="386"/>
      <c r="M802" s="387" t="s">
        <v>600</v>
      </c>
      <c r="N802" s="388">
        <f>IFERROR(VLOOKUP($B802,[5]OAX!$B$51:$S$1085,13,0),0)</f>
        <v>0</v>
      </c>
      <c r="O802" s="388">
        <f>IFERROR(VLOOKUP($B802,[5]OAX!$B$51:$S$1085,14,0),0)</f>
        <v>0</v>
      </c>
      <c r="P802" s="388">
        <f t="shared" si="557"/>
        <v>0</v>
      </c>
      <c r="Q802" s="167" t="s">
        <v>59</v>
      </c>
      <c r="R802" s="390">
        <f>IFERROR(VLOOKUP($B802,[5]OAX!$B$51:$S$1085,17,0),0)</f>
        <v>0</v>
      </c>
      <c r="S802" s="390">
        <f>IFERROR(VLOOKUP($B802,[5]OAX!$B$51:$S$1085,18,0),0)</f>
        <v>0</v>
      </c>
      <c r="T802" s="388">
        <v>0</v>
      </c>
      <c r="U802" s="388">
        <v>0</v>
      </c>
      <c r="V802" s="388">
        <v>0</v>
      </c>
      <c r="W802" s="388">
        <v>0</v>
      </c>
      <c r="X802" s="388">
        <v>0</v>
      </c>
      <c r="Y802" s="388">
        <v>0</v>
      </c>
      <c r="Z802" s="388">
        <v>0</v>
      </c>
      <c r="AA802" s="388">
        <v>0</v>
      </c>
      <c r="AB802" s="388">
        <f t="shared" si="566"/>
        <v>0</v>
      </c>
      <c r="AC802" s="388">
        <f t="shared" si="566"/>
        <v>0</v>
      </c>
      <c r="AD802" s="388">
        <f t="shared" si="535"/>
        <v>0</v>
      </c>
      <c r="AE802" s="388">
        <v>0</v>
      </c>
      <c r="AF802" s="388">
        <v>0</v>
      </c>
      <c r="AG802" s="388">
        <f t="shared" si="536"/>
        <v>0</v>
      </c>
      <c r="AH802" s="388">
        <v>0</v>
      </c>
      <c r="AI802" s="388">
        <v>0</v>
      </c>
      <c r="AJ802" s="388">
        <f t="shared" si="537"/>
        <v>0</v>
      </c>
      <c r="AK802" s="388">
        <v>0</v>
      </c>
      <c r="AL802" s="388">
        <v>0</v>
      </c>
      <c r="AM802" s="388">
        <f t="shared" si="538"/>
        <v>0</v>
      </c>
      <c r="AN802" s="388">
        <v>0</v>
      </c>
      <c r="AO802" s="388">
        <v>0</v>
      </c>
      <c r="AP802" s="388">
        <f t="shared" si="539"/>
        <v>0</v>
      </c>
      <c r="AQ802" s="388">
        <f t="shared" si="567"/>
        <v>0</v>
      </c>
      <c r="AR802" s="388">
        <f t="shared" si="567"/>
        <v>0</v>
      </c>
      <c r="AS802" s="388">
        <f t="shared" si="540"/>
        <v>0</v>
      </c>
      <c r="AT802" s="388">
        <f t="shared" si="568"/>
        <v>0</v>
      </c>
      <c r="AU802" s="388">
        <f t="shared" si="568"/>
        <v>0</v>
      </c>
      <c r="AV802" s="388">
        <v>0</v>
      </c>
      <c r="AW802" s="388">
        <v>0</v>
      </c>
      <c r="AX802" s="388">
        <v>0</v>
      </c>
      <c r="AY802" s="388">
        <v>0</v>
      </c>
      <c r="AZ802" s="388">
        <f t="shared" si="544"/>
        <v>0</v>
      </c>
      <c r="BA802" s="388">
        <f t="shared" si="544"/>
        <v>0</v>
      </c>
    </row>
    <row r="803" spans="1:53" ht="24.75" hidden="1">
      <c r="A803" s="255"/>
      <c r="B803" s="73" t="str">
        <f t="shared" si="569"/>
        <v>37135000510051513</v>
      </c>
      <c r="C803" s="385">
        <v>2023</v>
      </c>
      <c r="D803" s="385">
        <v>20</v>
      </c>
      <c r="E803" s="385">
        <v>3</v>
      </c>
      <c r="F803" s="385">
        <v>7</v>
      </c>
      <c r="G803" s="385">
        <v>13</v>
      </c>
      <c r="H803" s="385">
        <v>5000</v>
      </c>
      <c r="I803" s="385">
        <v>5100</v>
      </c>
      <c r="J803" s="385">
        <v>515</v>
      </c>
      <c r="K803" s="386">
        <v>13</v>
      </c>
      <c r="L803" s="386"/>
      <c r="M803" s="387" t="s">
        <v>601</v>
      </c>
      <c r="N803" s="388">
        <f>IFERROR(VLOOKUP($B803,[5]OAX!$B$51:$S$1085,13,0),0)</f>
        <v>0</v>
      </c>
      <c r="O803" s="388">
        <f>IFERROR(VLOOKUP($B803,[5]OAX!$B$51:$S$1085,14,0),0)</f>
        <v>0</v>
      </c>
      <c r="P803" s="388">
        <f t="shared" si="557"/>
        <v>0</v>
      </c>
      <c r="Q803" s="167" t="s">
        <v>59</v>
      </c>
      <c r="R803" s="390">
        <f>IFERROR(VLOOKUP($B803,[5]OAX!$B$51:$S$1085,17,0),0)</f>
        <v>0</v>
      </c>
      <c r="S803" s="390">
        <f>IFERROR(VLOOKUP($B803,[5]OAX!$B$51:$S$1085,18,0),0)</f>
        <v>0</v>
      </c>
      <c r="T803" s="388">
        <v>0</v>
      </c>
      <c r="U803" s="388">
        <v>0</v>
      </c>
      <c r="V803" s="388">
        <v>0</v>
      </c>
      <c r="W803" s="388">
        <v>0</v>
      </c>
      <c r="X803" s="388">
        <v>0</v>
      </c>
      <c r="Y803" s="388">
        <v>0</v>
      </c>
      <c r="Z803" s="388">
        <v>0</v>
      </c>
      <c r="AA803" s="388">
        <v>0</v>
      </c>
      <c r="AB803" s="388">
        <f t="shared" si="566"/>
        <v>0</v>
      </c>
      <c r="AC803" s="388">
        <f t="shared" si="566"/>
        <v>0</v>
      </c>
      <c r="AD803" s="388">
        <f t="shared" si="535"/>
        <v>0</v>
      </c>
      <c r="AE803" s="388">
        <v>0</v>
      </c>
      <c r="AF803" s="388">
        <v>0</v>
      </c>
      <c r="AG803" s="388">
        <f t="shared" si="536"/>
        <v>0</v>
      </c>
      <c r="AH803" s="388">
        <v>0</v>
      </c>
      <c r="AI803" s="388">
        <v>0</v>
      </c>
      <c r="AJ803" s="388">
        <f t="shared" si="537"/>
        <v>0</v>
      </c>
      <c r="AK803" s="388">
        <v>0</v>
      </c>
      <c r="AL803" s="388">
        <v>0</v>
      </c>
      <c r="AM803" s="388">
        <f t="shared" si="538"/>
        <v>0</v>
      </c>
      <c r="AN803" s="388">
        <v>0</v>
      </c>
      <c r="AO803" s="388">
        <v>0</v>
      </c>
      <c r="AP803" s="388">
        <f t="shared" si="539"/>
        <v>0</v>
      </c>
      <c r="AQ803" s="388">
        <f t="shared" si="567"/>
        <v>0</v>
      </c>
      <c r="AR803" s="388">
        <f t="shared" si="567"/>
        <v>0</v>
      </c>
      <c r="AS803" s="388">
        <f t="shared" si="540"/>
        <v>0</v>
      </c>
      <c r="AT803" s="388">
        <f t="shared" si="568"/>
        <v>0</v>
      </c>
      <c r="AU803" s="388">
        <f t="shared" si="568"/>
        <v>0</v>
      </c>
      <c r="AV803" s="388">
        <v>0</v>
      </c>
      <c r="AW803" s="388">
        <v>0</v>
      </c>
      <c r="AX803" s="388">
        <v>0</v>
      </c>
      <c r="AY803" s="388">
        <v>0</v>
      </c>
      <c r="AZ803" s="388">
        <f t="shared" si="544"/>
        <v>0</v>
      </c>
      <c r="BA803" s="388">
        <f t="shared" si="544"/>
        <v>0</v>
      </c>
    </row>
    <row r="804" spans="1:53" ht="24.75" hidden="1">
      <c r="A804" s="255"/>
      <c r="B804" s="73" t="str">
        <f t="shared" si="569"/>
        <v>37135000510051514</v>
      </c>
      <c r="C804" s="385">
        <v>2023</v>
      </c>
      <c r="D804" s="385">
        <v>20</v>
      </c>
      <c r="E804" s="385">
        <v>3</v>
      </c>
      <c r="F804" s="385">
        <v>7</v>
      </c>
      <c r="G804" s="385">
        <v>13</v>
      </c>
      <c r="H804" s="385">
        <v>5000</v>
      </c>
      <c r="I804" s="385">
        <v>5100</v>
      </c>
      <c r="J804" s="385">
        <v>515</v>
      </c>
      <c r="K804" s="386">
        <v>14</v>
      </c>
      <c r="L804" s="386"/>
      <c r="M804" s="387" t="s">
        <v>602</v>
      </c>
      <c r="N804" s="388">
        <f>IFERROR(VLOOKUP($B804,[5]OAX!$B$51:$S$1085,13,0),0)</f>
        <v>0</v>
      </c>
      <c r="O804" s="388">
        <f>IFERROR(VLOOKUP($B804,[5]OAX!$B$51:$S$1085,14,0),0)</f>
        <v>0</v>
      </c>
      <c r="P804" s="388">
        <f t="shared" si="557"/>
        <v>0</v>
      </c>
      <c r="Q804" s="167" t="s">
        <v>59</v>
      </c>
      <c r="R804" s="390">
        <f>IFERROR(VLOOKUP($B804,[5]OAX!$B$51:$S$1085,17,0),0)</f>
        <v>0</v>
      </c>
      <c r="S804" s="390">
        <f>IFERROR(VLOOKUP($B804,[5]OAX!$B$51:$S$1085,18,0),0)</f>
        <v>0</v>
      </c>
      <c r="T804" s="388">
        <v>0</v>
      </c>
      <c r="U804" s="388">
        <v>0</v>
      </c>
      <c r="V804" s="388">
        <v>0</v>
      </c>
      <c r="W804" s="388">
        <v>0</v>
      </c>
      <c r="X804" s="388">
        <v>0</v>
      </c>
      <c r="Y804" s="388">
        <v>0</v>
      </c>
      <c r="Z804" s="388">
        <v>0</v>
      </c>
      <c r="AA804" s="388">
        <v>0</v>
      </c>
      <c r="AB804" s="388">
        <f t="shared" si="566"/>
        <v>0</v>
      </c>
      <c r="AC804" s="388">
        <f t="shared" si="566"/>
        <v>0</v>
      </c>
      <c r="AD804" s="388">
        <f t="shared" si="535"/>
        <v>0</v>
      </c>
      <c r="AE804" s="388">
        <v>0</v>
      </c>
      <c r="AF804" s="388">
        <v>0</v>
      </c>
      <c r="AG804" s="388">
        <f t="shared" si="536"/>
        <v>0</v>
      </c>
      <c r="AH804" s="388">
        <v>0</v>
      </c>
      <c r="AI804" s="388">
        <v>0</v>
      </c>
      <c r="AJ804" s="388">
        <f t="shared" si="537"/>
        <v>0</v>
      </c>
      <c r="AK804" s="388">
        <v>0</v>
      </c>
      <c r="AL804" s="388">
        <v>0</v>
      </c>
      <c r="AM804" s="388">
        <f t="shared" si="538"/>
        <v>0</v>
      </c>
      <c r="AN804" s="388">
        <v>0</v>
      </c>
      <c r="AO804" s="388">
        <v>0</v>
      </c>
      <c r="AP804" s="388">
        <f t="shared" si="539"/>
        <v>0</v>
      </c>
      <c r="AQ804" s="388">
        <f t="shared" si="567"/>
        <v>0</v>
      </c>
      <c r="AR804" s="388">
        <f t="shared" si="567"/>
        <v>0</v>
      </c>
      <c r="AS804" s="388">
        <f t="shared" si="540"/>
        <v>0</v>
      </c>
      <c r="AT804" s="388">
        <f t="shared" si="568"/>
        <v>0</v>
      </c>
      <c r="AU804" s="388">
        <f t="shared" si="568"/>
        <v>0</v>
      </c>
      <c r="AV804" s="388">
        <v>0</v>
      </c>
      <c r="AW804" s="388">
        <v>0</v>
      </c>
      <c r="AX804" s="388">
        <v>0</v>
      </c>
      <c r="AY804" s="388">
        <v>0</v>
      </c>
      <c r="AZ804" s="388">
        <f t="shared" si="544"/>
        <v>0</v>
      </c>
      <c r="BA804" s="388">
        <f t="shared" si="544"/>
        <v>0</v>
      </c>
    </row>
    <row r="805" spans="1:53" ht="24.75" hidden="1">
      <c r="A805" s="255"/>
      <c r="B805" s="73" t="str">
        <f t="shared" si="569"/>
        <v>37135000510051515</v>
      </c>
      <c r="C805" s="385">
        <v>2023</v>
      </c>
      <c r="D805" s="385">
        <v>20</v>
      </c>
      <c r="E805" s="385">
        <v>3</v>
      </c>
      <c r="F805" s="385">
        <v>7</v>
      </c>
      <c r="G805" s="385">
        <v>13</v>
      </c>
      <c r="H805" s="385">
        <v>5000</v>
      </c>
      <c r="I805" s="385">
        <v>5100</v>
      </c>
      <c r="J805" s="385">
        <v>515</v>
      </c>
      <c r="K805" s="386">
        <v>15</v>
      </c>
      <c r="L805" s="386"/>
      <c r="M805" s="387" t="s">
        <v>191</v>
      </c>
      <c r="N805" s="388">
        <f>IFERROR(VLOOKUP($B805,[5]OAX!$B$51:$S$1085,13,0),0)</f>
        <v>0</v>
      </c>
      <c r="O805" s="388">
        <f>IFERROR(VLOOKUP($B805,[5]OAX!$B$51:$S$1085,14,0),0)</f>
        <v>0</v>
      </c>
      <c r="P805" s="388">
        <f t="shared" si="557"/>
        <v>0</v>
      </c>
      <c r="Q805" s="167" t="s">
        <v>59</v>
      </c>
      <c r="R805" s="390">
        <f>IFERROR(VLOOKUP($B805,[5]OAX!$B$51:$S$1085,17,0),0)</f>
        <v>0</v>
      </c>
      <c r="S805" s="390">
        <f>IFERROR(VLOOKUP($B805,[5]OAX!$B$51:$S$1085,18,0),0)</f>
        <v>0</v>
      </c>
      <c r="T805" s="388">
        <v>0</v>
      </c>
      <c r="U805" s="388">
        <v>0</v>
      </c>
      <c r="V805" s="388">
        <v>0</v>
      </c>
      <c r="W805" s="388">
        <v>0</v>
      </c>
      <c r="X805" s="388">
        <v>0</v>
      </c>
      <c r="Y805" s="388">
        <v>0</v>
      </c>
      <c r="Z805" s="388">
        <v>0</v>
      </c>
      <c r="AA805" s="388">
        <v>0</v>
      </c>
      <c r="AB805" s="388">
        <f t="shared" si="566"/>
        <v>0</v>
      </c>
      <c r="AC805" s="388">
        <f t="shared" si="566"/>
        <v>0</v>
      </c>
      <c r="AD805" s="388">
        <f t="shared" si="535"/>
        <v>0</v>
      </c>
      <c r="AE805" s="388">
        <v>0</v>
      </c>
      <c r="AF805" s="388">
        <v>0</v>
      </c>
      <c r="AG805" s="388">
        <f t="shared" si="536"/>
        <v>0</v>
      </c>
      <c r="AH805" s="388">
        <v>0</v>
      </c>
      <c r="AI805" s="388">
        <v>0</v>
      </c>
      <c r="AJ805" s="388">
        <f t="shared" si="537"/>
        <v>0</v>
      </c>
      <c r="AK805" s="388">
        <v>0</v>
      </c>
      <c r="AL805" s="388">
        <v>0</v>
      </c>
      <c r="AM805" s="388">
        <f t="shared" si="538"/>
        <v>0</v>
      </c>
      <c r="AN805" s="388">
        <v>0</v>
      </c>
      <c r="AO805" s="388">
        <v>0</v>
      </c>
      <c r="AP805" s="388">
        <f t="shared" si="539"/>
        <v>0</v>
      </c>
      <c r="AQ805" s="388">
        <f t="shared" si="567"/>
        <v>0</v>
      </c>
      <c r="AR805" s="388">
        <f t="shared" si="567"/>
        <v>0</v>
      </c>
      <c r="AS805" s="388">
        <f t="shared" si="540"/>
        <v>0</v>
      </c>
      <c r="AT805" s="388">
        <f t="shared" si="568"/>
        <v>0</v>
      </c>
      <c r="AU805" s="388">
        <f t="shared" si="568"/>
        <v>0</v>
      </c>
      <c r="AV805" s="388">
        <v>0</v>
      </c>
      <c r="AW805" s="388">
        <v>0</v>
      </c>
      <c r="AX805" s="388">
        <v>0</v>
      </c>
      <c r="AY805" s="388">
        <v>0</v>
      </c>
      <c r="AZ805" s="388">
        <f t="shared" si="544"/>
        <v>0</v>
      </c>
      <c r="BA805" s="388">
        <f t="shared" si="544"/>
        <v>0</v>
      </c>
    </row>
    <row r="806" spans="1:53" ht="24.75">
      <c r="A806" s="255"/>
      <c r="B806" s="73" t="str">
        <f t="shared" si="569"/>
        <v>371350005100519</v>
      </c>
      <c r="C806" s="379">
        <v>2023</v>
      </c>
      <c r="D806" s="379">
        <v>20</v>
      </c>
      <c r="E806" s="379">
        <v>3</v>
      </c>
      <c r="F806" s="379">
        <v>7</v>
      </c>
      <c r="G806" s="379">
        <v>13</v>
      </c>
      <c r="H806" s="379">
        <v>5000</v>
      </c>
      <c r="I806" s="379">
        <v>5100</v>
      </c>
      <c r="J806" s="379">
        <v>519</v>
      </c>
      <c r="K806" s="380"/>
      <c r="L806" s="380"/>
      <c r="M806" s="461" t="s">
        <v>192</v>
      </c>
      <c r="N806" s="462">
        <f>SUM(N807:N813)</f>
        <v>1000000</v>
      </c>
      <c r="O806" s="462">
        <f>SUM(O807:O813)</f>
        <v>0</v>
      </c>
      <c r="P806" s="462">
        <f t="shared" si="557"/>
        <v>1000000</v>
      </c>
      <c r="Q806" s="475" t="s">
        <v>45</v>
      </c>
      <c r="R806" s="476"/>
      <c r="S806" s="476"/>
      <c r="T806" s="462">
        <f>SUM(T807:T813)</f>
        <v>0</v>
      </c>
      <c r="U806" s="462">
        <f t="shared" ref="U806:AC806" si="570">SUM(U807:U813)</f>
        <v>0</v>
      </c>
      <c r="V806" s="462">
        <f t="shared" si="570"/>
        <v>0</v>
      </c>
      <c r="W806" s="462">
        <f t="shared" si="570"/>
        <v>0</v>
      </c>
      <c r="X806" s="462">
        <f t="shared" si="570"/>
        <v>0</v>
      </c>
      <c r="Y806" s="462">
        <f t="shared" si="570"/>
        <v>0</v>
      </c>
      <c r="Z806" s="462">
        <f t="shared" si="570"/>
        <v>0</v>
      </c>
      <c r="AA806" s="462">
        <f t="shared" si="570"/>
        <v>0</v>
      </c>
      <c r="AB806" s="462">
        <f t="shared" si="570"/>
        <v>1000000</v>
      </c>
      <c r="AC806" s="462">
        <f t="shared" si="570"/>
        <v>0</v>
      </c>
      <c r="AD806" s="462">
        <f t="shared" si="535"/>
        <v>1000000</v>
      </c>
      <c r="AE806" s="462">
        <f>SUM(AE807:AE813)</f>
        <v>998200</v>
      </c>
      <c r="AF806" s="462">
        <f>SUM(AF807:AF813)</f>
        <v>0</v>
      </c>
      <c r="AG806" s="462">
        <f t="shared" si="536"/>
        <v>998200</v>
      </c>
      <c r="AH806" s="462">
        <f>SUM(AH807:AH813)</f>
        <v>0</v>
      </c>
      <c r="AI806" s="462">
        <f>SUM(AI807:AI813)</f>
        <v>0</v>
      </c>
      <c r="AJ806" s="462">
        <f t="shared" si="537"/>
        <v>0</v>
      </c>
      <c r="AK806" s="462">
        <f>SUM(AK807:AK813)</f>
        <v>0</v>
      </c>
      <c r="AL806" s="462">
        <f>SUM(AL807:AL813)</f>
        <v>0</v>
      </c>
      <c r="AM806" s="462">
        <f t="shared" si="538"/>
        <v>0</v>
      </c>
      <c r="AN806" s="462">
        <f>SUM(AN807:AN813)</f>
        <v>0</v>
      </c>
      <c r="AO806" s="462">
        <f>SUM(AO807:AO813)</f>
        <v>0</v>
      </c>
      <c r="AP806" s="462">
        <f t="shared" si="539"/>
        <v>0</v>
      </c>
      <c r="AQ806" s="462">
        <f>SUM(AQ807:AQ813)</f>
        <v>1800</v>
      </c>
      <c r="AR806" s="462">
        <f>SUM(AR807:AR813)</f>
        <v>0</v>
      </c>
      <c r="AS806" s="462">
        <f t="shared" si="540"/>
        <v>1800</v>
      </c>
      <c r="AT806" s="462"/>
      <c r="AU806" s="462"/>
      <c r="AV806" s="462"/>
      <c r="AW806" s="462"/>
      <c r="AX806" s="462"/>
      <c r="AY806" s="462"/>
      <c r="AZ806" s="462"/>
      <c r="BA806" s="462"/>
    </row>
    <row r="807" spans="1:53" ht="24.75">
      <c r="A807" s="255"/>
      <c r="B807" s="73" t="str">
        <f t="shared" si="569"/>
        <v>3713500051005191</v>
      </c>
      <c r="C807" s="385">
        <v>2023</v>
      </c>
      <c r="D807" s="385">
        <v>20</v>
      </c>
      <c r="E807" s="385">
        <v>3</v>
      </c>
      <c r="F807" s="385">
        <v>7</v>
      </c>
      <c r="G807" s="385">
        <v>13</v>
      </c>
      <c r="H807" s="385">
        <v>5000</v>
      </c>
      <c r="I807" s="385">
        <v>5100</v>
      </c>
      <c r="J807" s="385">
        <v>519</v>
      </c>
      <c r="K807" s="386">
        <v>1</v>
      </c>
      <c r="L807" s="386"/>
      <c r="M807" s="387" t="s">
        <v>260</v>
      </c>
      <c r="N807" s="388">
        <f>IFERROR(VLOOKUP($B807,[5]OAX!$B$51:$S$1085,13,0),0)</f>
        <v>1000000</v>
      </c>
      <c r="O807" s="388">
        <f>IFERROR(VLOOKUP($B807,[5]OAX!$B$51:$S$1085,14,0),0)</f>
        <v>0</v>
      </c>
      <c r="P807" s="388">
        <f t="shared" si="557"/>
        <v>1000000</v>
      </c>
      <c r="Q807" s="167" t="s">
        <v>59</v>
      </c>
      <c r="R807" s="390">
        <f>IFERROR(VLOOKUP($B807,[5]OAX!$B$51:$S$1085,17,0),0)</f>
        <v>1</v>
      </c>
      <c r="S807" s="390">
        <f>IFERROR(VLOOKUP($B807,[5]OAX!$B$51:$S$1085,18,0),0)</f>
        <v>0</v>
      </c>
      <c r="T807" s="388">
        <v>0</v>
      </c>
      <c r="U807" s="388">
        <v>0</v>
      </c>
      <c r="V807" s="388">
        <v>0</v>
      </c>
      <c r="W807" s="388">
        <v>0</v>
      </c>
      <c r="X807" s="388">
        <v>0</v>
      </c>
      <c r="Y807" s="388">
        <v>0</v>
      </c>
      <c r="Z807" s="388">
        <v>0</v>
      </c>
      <c r="AA807" s="388">
        <v>0</v>
      </c>
      <c r="AB807" s="388">
        <f t="shared" ref="AB807:AC813" si="571">N807+T807-X807</f>
        <v>1000000</v>
      </c>
      <c r="AC807" s="388">
        <f t="shared" si="571"/>
        <v>0</v>
      </c>
      <c r="AD807" s="388">
        <f t="shared" si="535"/>
        <v>1000000</v>
      </c>
      <c r="AE807" s="388">
        <f>998200</f>
        <v>998200</v>
      </c>
      <c r="AF807" s="388">
        <v>0</v>
      </c>
      <c r="AG807" s="388">
        <f t="shared" si="536"/>
        <v>998200</v>
      </c>
      <c r="AH807" s="388">
        <v>0</v>
      </c>
      <c r="AI807" s="388">
        <v>0</v>
      </c>
      <c r="AJ807" s="388">
        <f t="shared" si="537"/>
        <v>0</v>
      </c>
      <c r="AK807" s="388">
        <v>0</v>
      </c>
      <c r="AL807" s="388">
        <v>0</v>
      </c>
      <c r="AM807" s="388">
        <f t="shared" si="538"/>
        <v>0</v>
      </c>
      <c r="AN807" s="388">
        <v>0</v>
      </c>
      <c r="AO807" s="388">
        <v>0</v>
      </c>
      <c r="AP807" s="388">
        <f t="shared" si="539"/>
        <v>0</v>
      </c>
      <c r="AQ807" s="388">
        <f t="shared" ref="AQ807:AR813" si="572">AB807-AE807--AH807-AK807-AN807</f>
        <v>1800</v>
      </c>
      <c r="AR807" s="388">
        <f t="shared" si="572"/>
        <v>0</v>
      </c>
      <c r="AS807" s="388">
        <f t="shared" si="540"/>
        <v>1800</v>
      </c>
      <c r="AT807" s="388">
        <f t="shared" ref="AT807:AU813" si="573">R807+V807-Z807</f>
        <v>1</v>
      </c>
      <c r="AU807" s="388">
        <f t="shared" si="573"/>
        <v>0</v>
      </c>
      <c r="AV807" s="388">
        <v>1</v>
      </c>
      <c r="AW807" s="388">
        <v>0</v>
      </c>
      <c r="AX807" s="388">
        <v>0</v>
      </c>
      <c r="AY807" s="388">
        <v>0</v>
      </c>
      <c r="AZ807" s="388">
        <f t="shared" si="544"/>
        <v>0</v>
      </c>
      <c r="BA807" s="388">
        <f t="shared" si="544"/>
        <v>0</v>
      </c>
    </row>
    <row r="808" spans="1:53" ht="46.5" hidden="1">
      <c r="A808" s="255"/>
      <c r="B808" s="73" t="str">
        <f t="shared" si="569"/>
        <v>3713500051005192</v>
      </c>
      <c r="C808" s="385">
        <v>2023</v>
      </c>
      <c r="D808" s="385">
        <v>20</v>
      </c>
      <c r="E808" s="385">
        <v>3</v>
      </c>
      <c r="F808" s="385">
        <v>7</v>
      </c>
      <c r="G808" s="385">
        <v>13</v>
      </c>
      <c r="H808" s="385">
        <v>5000</v>
      </c>
      <c r="I808" s="385">
        <v>5100</v>
      </c>
      <c r="J808" s="385">
        <v>519</v>
      </c>
      <c r="K808" s="386">
        <v>2</v>
      </c>
      <c r="L808" s="386"/>
      <c r="M808" s="387" t="s">
        <v>603</v>
      </c>
      <c r="N808" s="388">
        <f>IFERROR(VLOOKUP($B808,[5]OAX!$B$51:$S$1085,13,0),0)</f>
        <v>0</v>
      </c>
      <c r="O808" s="388">
        <f>IFERROR(VLOOKUP($B808,[5]OAX!$B$51:$S$1085,14,0),0)</f>
        <v>0</v>
      </c>
      <c r="P808" s="388">
        <f t="shared" si="557"/>
        <v>0</v>
      </c>
      <c r="Q808" s="167" t="s">
        <v>59</v>
      </c>
      <c r="R808" s="390">
        <f>IFERROR(VLOOKUP($B808,[5]OAX!$B$51:$S$1085,17,0),0)</f>
        <v>0</v>
      </c>
      <c r="S808" s="390">
        <f>IFERROR(VLOOKUP($B808,[5]OAX!$B$51:$S$1085,18,0),0)</f>
        <v>0</v>
      </c>
      <c r="T808" s="388">
        <v>0</v>
      </c>
      <c r="U808" s="388">
        <v>0</v>
      </c>
      <c r="V808" s="388">
        <v>0</v>
      </c>
      <c r="W808" s="388">
        <v>0</v>
      </c>
      <c r="X808" s="388">
        <v>0</v>
      </c>
      <c r="Y808" s="388">
        <v>0</v>
      </c>
      <c r="Z808" s="388">
        <v>0</v>
      </c>
      <c r="AA808" s="388">
        <v>0</v>
      </c>
      <c r="AB808" s="388">
        <f t="shared" si="571"/>
        <v>0</v>
      </c>
      <c r="AC808" s="388">
        <f t="shared" si="571"/>
        <v>0</v>
      </c>
      <c r="AD808" s="388">
        <f t="shared" si="535"/>
        <v>0</v>
      </c>
      <c r="AE808" s="388">
        <v>0</v>
      </c>
      <c r="AF808" s="388">
        <v>0</v>
      </c>
      <c r="AG808" s="388">
        <f t="shared" si="536"/>
        <v>0</v>
      </c>
      <c r="AH808" s="388">
        <v>0</v>
      </c>
      <c r="AI808" s="388">
        <v>0</v>
      </c>
      <c r="AJ808" s="388">
        <f t="shared" si="537"/>
        <v>0</v>
      </c>
      <c r="AK808" s="388">
        <v>0</v>
      </c>
      <c r="AL808" s="388">
        <v>0</v>
      </c>
      <c r="AM808" s="388">
        <f t="shared" si="538"/>
        <v>0</v>
      </c>
      <c r="AN808" s="388">
        <v>0</v>
      </c>
      <c r="AO808" s="388">
        <v>0</v>
      </c>
      <c r="AP808" s="388">
        <f t="shared" si="539"/>
        <v>0</v>
      </c>
      <c r="AQ808" s="388">
        <f t="shared" si="572"/>
        <v>0</v>
      </c>
      <c r="AR808" s="388">
        <f t="shared" si="572"/>
        <v>0</v>
      </c>
      <c r="AS808" s="388">
        <f t="shared" si="540"/>
        <v>0</v>
      </c>
      <c r="AT808" s="388">
        <f t="shared" si="573"/>
        <v>0</v>
      </c>
      <c r="AU808" s="388">
        <f t="shared" si="573"/>
        <v>0</v>
      </c>
      <c r="AV808" s="388">
        <v>0</v>
      </c>
      <c r="AW808" s="388">
        <v>0</v>
      </c>
      <c r="AX808" s="388">
        <v>0</v>
      </c>
      <c r="AY808" s="388">
        <v>0</v>
      </c>
      <c r="AZ808" s="388">
        <f t="shared" si="544"/>
        <v>0</v>
      </c>
      <c r="BA808" s="388">
        <f t="shared" si="544"/>
        <v>0</v>
      </c>
    </row>
    <row r="809" spans="1:53" ht="24.75" hidden="1">
      <c r="A809" s="255"/>
      <c r="B809" s="73" t="str">
        <f t="shared" si="569"/>
        <v>3713500051005193</v>
      </c>
      <c r="C809" s="385">
        <v>2023</v>
      </c>
      <c r="D809" s="385">
        <v>20</v>
      </c>
      <c r="E809" s="385">
        <v>3</v>
      </c>
      <c r="F809" s="385">
        <v>7</v>
      </c>
      <c r="G809" s="385">
        <v>13</v>
      </c>
      <c r="H809" s="385">
        <v>5000</v>
      </c>
      <c r="I809" s="385">
        <v>5100</v>
      </c>
      <c r="J809" s="385">
        <v>519</v>
      </c>
      <c r="K809" s="386">
        <v>3</v>
      </c>
      <c r="L809" s="386"/>
      <c r="M809" s="387" t="s">
        <v>604</v>
      </c>
      <c r="N809" s="388">
        <f>IFERROR(VLOOKUP($B809,[5]OAX!$B$51:$S$1085,13,0),0)</f>
        <v>0</v>
      </c>
      <c r="O809" s="388">
        <f>IFERROR(VLOOKUP($B809,[5]OAX!$B$51:$S$1085,14,0),0)</f>
        <v>0</v>
      </c>
      <c r="P809" s="388">
        <f t="shared" si="557"/>
        <v>0</v>
      </c>
      <c r="Q809" s="167" t="s">
        <v>59</v>
      </c>
      <c r="R809" s="390">
        <f>IFERROR(VLOOKUP($B809,[5]OAX!$B$51:$S$1085,17,0),0)</f>
        <v>0</v>
      </c>
      <c r="S809" s="390">
        <f>IFERROR(VLOOKUP($B809,[5]OAX!$B$51:$S$1085,18,0),0)</f>
        <v>0</v>
      </c>
      <c r="T809" s="388">
        <v>0</v>
      </c>
      <c r="U809" s="388">
        <v>0</v>
      </c>
      <c r="V809" s="388">
        <v>0</v>
      </c>
      <c r="W809" s="388">
        <v>0</v>
      </c>
      <c r="X809" s="388">
        <v>0</v>
      </c>
      <c r="Y809" s="388">
        <v>0</v>
      </c>
      <c r="Z809" s="388">
        <v>0</v>
      </c>
      <c r="AA809" s="388">
        <v>0</v>
      </c>
      <c r="AB809" s="388">
        <f t="shared" si="571"/>
        <v>0</v>
      </c>
      <c r="AC809" s="388">
        <f t="shared" si="571"/>
        <v>0</v>
      </c>
      <c r="AD809" s="388">
        <f t="shared" si="535"/>
        <v>0</v>
      </c>
      <c r="AE809" s="388">
        <v>0</v>
      </c>
      <c r="AF809" s="388">
        <v>0</v>
      </c>
      <c r="AG809" s="388">
        <f t="shared" si="536"/>
        <v>0</v>
      </c>
      <c r="AH809" s="388">
        <v>0</v>
      </c>
      <c r="AI809" s="388">
        <v>0</v>
      </c>
      <c r="AJ809" s="388">
        <f t="shared" si="537"/>
        <v>0</v>
      </c>
      <c r="AK809" s="388">
        <v>0</v>
      </c>
      <c r="AL809" s="388">
        <v>0</v>
      </c>
      <c r="AM809" s="388">
        <f t="shared" si="538"/>
        <v>0</v>
      </c>
      <c r="AN809" s="388">
        <v>0</v>
      </c>
      <c r="AO809" s="388">
        <v>0</v>
      </c>
      <c r="AP809" s="388">
        <f t="shared" si="539"/>
        <v>0</v>
      </c>
      <c r="AQ809" s="388">
        <f t="shared" si="572"/>
        <v>0</v>
      </c>
      <c r="AR809" s="388">
        <f t="shared" si="572"/>
        <v>0</v>
      </c>
      <c r="AS809" s="388">
        <f t="shared" si="540"/>
        <v>0</v>
      </c>
      <c r="AT809" s="388">
        <f t="shared" si="573"/>
        <v>0</v>
      </c>
      <c r="AU809" s="388">
        <f t="shared" si="573"/>
        <v>0</v>
      </c>
      <c r="AV809" s="388">
        <v>0</v>
      </c>
      <c r="AW809" s="388">
        <v>0</v>
      </c>
      <c r="AX809" s="388">
        <v>0</v>
      </c>
      <c r="AY809" s="388">
        <v>0</v>
      </c>
      <c r="AZ809" s="388">
        <f t="shared" si="544"/>
        <v>0</v>
      </c>
      <c r="BA809" s="388">
        <f t="shared" si="544"/>
        <v>0</v>
      </c>
    </row>
    <row r="810" spans="1:53" ht="24.75" hidden="1">
      <c r="A810" s="255"/>
      <c r="B810" s="73" t="str">
        <f t="shared" si="569"/>
        <v>3713500051005194</v>
      </c>
      <c r="C810" s="385">
        <v>2023</v>
      </c>
      <c r="D810" s="385">
        <v>20</v>
      </c>
      <c r="E810" s="385">
        <v>3</v>
      </c>
      <c r="F810" s="385">
        <v>7</v>
      </c>
      <c r="G810" s="385">
        <v>13</v>
      </c>
      <c r="H810" s="385">
        <v>5000</v>
      </c>
      <c r="I810" s="385">
        <v>5100</v>
      </c>
      <c r="J810" s="385">
        <v>519</v>
      </c>
      <c r="K810" s="386">
        <v>4</v>
      </c>
      <c r="L810" s="386"/>
      <c r="M810" s="387" t="s">
        <v>605</v>
      </c>
      <c r="N810" s="388">
        <f>IFERROR(VLOOKUP($B810,[5]OAX!$B$51:$S$1085,13,0),0)</f>
        <v>0</v>
      </c>
      <c r="O810" s="388">
        <f>IFERROR(VLOOKUP($B810,[5]OAX!$B$51:$S$1085,14,0),0)</f>
        <v>0</v>
      </c>
      <c r="P810" s="388">
        <f t="shared" si="557"/>
        <v>0</v>
      </c>
      <c r="Q810" s="167" t="s">
        <v>59</v>
      </c>
      <c r="R810" s="390">
        <f>IFERROR(VLOOKUP($B810,[5]OAX!$B$51:$S$1085,17,0),0)</f>
        <v>0</v>
      </c>
      <c r="S810" s="390">
        <f>IFERROR(VLOOKUP($B810,[5]OAX!$B$51:$S$1085,18,0),0)</f>
        <v>0</v>
      </c>
      <c r="T810" s="388">
        <v>0</v>
      </c>
      <c r="U810" s="388">
        <v>0</v>
      </c>
      <c r="V810" s="388">
        <v>0</v>
      </c>
      <c r="W810" s="388">
        <v>0</v>
      </c>
      <c r="X810" s="388">
        <v>0</v>
      </c>
      <c r="Y810" s="388">
        <v>0</v>
      </c>
      <c r="Z810" s="388">
        <v>0</v>
      </c>
      <c r="AA810" s="388">
        <v>0</v>
      </c>
      <c r="AB810" s="388">
        <f t="shared" si="571"/>
        <v>0</v>
      </c>
      <c r="AC810" s="388">
        <f t="shared" si="571"/>
        <v>0</v>
      </c>
      <c r="AD810" s="388">
        <f t="shared" si="535"/>
        <v>0</v>
      </c>
      <c r="AE810" s="388">
        <v>0</v>
      </c>
      <c r="AF810" s="388">
        <v>0</v>
      </c>
      <c r="AG810" s="388">
        <f t="shared" si="536"/>
        <v>0</v>
      </c>
      <c r="AH810" s="388">
        <v>0</v>
      </c>
      <c r="AI810" s="388">
        <v>0</v>
      </c>
      <c r="AJ810" s="388">
        <f t="shared" si="537"/>
        <v>0</v>
      </c>
      <c r="AK810" s="388">
        <v>0</v>
      </c>
      <c r="AL810" s="388">
        <v>0</v>
      </c>
      <c r="AM810" s="388">
        <f t="shared" si="538"/>
        <v>0</v>
      </c>
      <c r="AN810" s="388">
        <v>0</v>
      </c>
      <c r="AO810" s="388">
        <v>0</v>
      </c>
      <c r="AP810" s="388">
        <f t="shared" si="539"/>
        <v>0</v>
      </c>
      <c r="AQ810" s="388">
        <f t="shared" si="572"/>
        <v>0</v>
      </c>
      <c r="AR810" s="388">
        <f t="shared" si="572"/>
        <v>0</v>
      </c>
      <c r="AS810" s="388">
        <f t="shared" si="540"/>
        <v>0</v>
      </c>
      <c r="AT810" s="388">
        <f t="shared" si="573"/>
        <v>0</v>
      </c>
      <c r="AU810" s="388">
        <f t="shared" si="573"/>
        <v>0</v>
      </c>
      <c r="AV810" s="388">
        <v>0</v>
      </c>
      <c r="AW810" s="388">
        <v>0</v>
      </c>
      <c r="AX810" s="388">
        <v>0</v>
      </c>
      <c r="AY810" s="388">
        <v>0</v>
      </c>
      <c r="AZ810" s="388">
        <f t="shared" si="544"/>
        <v>0</v>
      </c>
      <c r="BA810" s="388">
        <f t="shared" si="544"/>
        <v>0</v>
      </c>
    </row>
    <row r="811" spans="1:53" ht="46.5" hidden="1">
      <c r="A811" s="255"/>
      <c r="B811" s="73" t="str">
        <f t="shared" si="569"/>
        <v>3713500051005195</v>
      </c>
      <c r="C811" s="385">
        <v>2023</v>
      </c>
      <c r="D811" s="385">
        <v>20</v>
      </c>
      <c r="E811" s="385">
        <v>3</v>
      </c>
      <c r="F811" s="385">
        <v>7</v>
      </c>
      <c r="G811" s="385">
        <v>13</v>
      </c>
      <c r="H811" s="385">
        <v>5000</v>
      </c>
      <c r="I811" s="385">
        <v>5100</v>
      </c>
      <c r="J811" s="385">
        <v>519</v>
      </c>
      <c r="K811" s="386">
        <v>5</v>
      </c>
      <c r="L811" s="386"/>
      <c r="M811" s="387" t="s">
        <v>606</v>
      </c>
      <c r="N811" s="388">
        <f>IFERROR(VLOOKUP($B811,[5]OAX!$B$51:$S$1085,13,0),0)</f>
        <v>0</v>
      </c>
      <c r="O811" s="388">
        <f>IFERROR(VLOOKUP($B811,[5]OAX!$B$51:$S$1085,14,0),0)</f>
        <v>0</v>
      </c>
      <c r="P811" s="388">
        <f t="shared" si="557"/>
        <v>0</v>
      </c>
      <c r="Q811" s="167" t="s">
        <v>205</v>
      </c>
      <c r="R811" s="390">
        <f>IFERROR(VLOOKUP($B811,[5]OAX!$B$51:$S$1085,17,0),0)</f>
        <v>0</v>
      </c>
      <c r="S811" s="390">
        <f>IFERROR(VLOOKUP($B811,[5]OAX!$B$51:$S$1085,18,0),0)</f>
        <v>0</v>
      </c>
      <c r="T811" s="388">
        <v>0</v>
      </c>
      <c r="U811" s="388">
        <v>0</v>
      </c>
      <c r="V811" s="388">
        <v>0</v>
      </c>
      <c r="W811" s="388">
        <v>0</v>
      </c>
      <c r="X811" s="388">
        <v>0</v>
      </c>
      <c r="Y811" s="388">
        <v>0</v>
      </c>
      <c r="Z811" s="388">
        <v>0</v>
      </c>
      <c r="AA811" s="388">
        <v>0</v>
      </c>
      <c r="AB811" s="388">
        <f t="shared" si="571"/>
        <v>0</v>
      </c>
      <c r="AC811" s="388">
        <f t="shared" si="571"/>
        <v>0</v>
      </c>
      <c r="AD811" s="388">
        <f t="shared" si="535"/>
        <v>0</v>
      </c>
      <c r="AE811" s="388">
        <v>0</v>
      </c>
      <c r="AF811" s="388">
        <v>0</v>
      </c>
      <c r="AG811" s="388">
        <f t="shared" si="536"/>
        <v>0</v>
      </c>
      <c r="AH811" s="388">
        <v>0</v>
      </c>
      <c r="AI811" s="388">
        <v>0</v>
      </c>
      <c r="AJ811" s="388">
        <f t="shared" si="537"/>
        <v>0</v>
      </c>
      <c r="AK811" s="388">
        <v>0</v>
      </c>
      <c r="AL811" s="388">
        <v>0</v>
      </c>
      <c r="AM811" s="388">
        <f t="shared" si="538"/>
        <v>0</v>
      </c>
      <c r="AN811" s="388">
        <v>0</v>
      </c>
      <c r="AO811" s="388">
        <v>0</v>
      </c>
      <c r="AP811" s="388">
        <f t="shared" si="539"/>
        <v>0</v>
      </c>
      <c r="AQ811" s="388">
        <f t="shared" si="572"/>
        <v>0</v>
      </c>
      <c r="AR811" s="388">
        <f t="shared" si="572"/>
        <v>0</v>
      </c>
      <c r="AS811" s="388">
        <f t="shared" si="540"/>
        <v>0</v>
      </c>
      <c r="AT811" s="388">
        <f t="shared" si="573"/>
        <v>0</v>
      </c>
      <c r="AU811" s="388">
        <f t="shared" si="573"/>
        <v>0</v>
      </c>
      <c r="AV811" s="388">
        <v>0</v>
      </c>
      <c r="AW811" s="388">
        <v>0</v>
      </c>
      <c r="AX811" s="388">
        <v>0</v>
      </c>
      <c r="AY811" s="388">
        <v>0</v>
      </c>
      <c r="AZ811" s="388">
        <f t="shared" si="544"/>
        <v>0</v>
      </c>
      <c r="BA811" s="388">
        <f t="shared" si="544"/>
        <v>0</v>
      </c>
    </row>
    <row r="812" spans="1:53" ht="46.5" hidden="1">
      <c r="A812" s="255"/>
      <c r="B812" s="73" t="str">
        <f t="shared" si="569"/>
        <v>3713500051005196</v>
      </c>
      <c r="C812" s="385">
        <v>2023</v>
      </c>
      <c r="D812" s="385">
        <v>20</v>
      </c>
      <c r="E812" s="385">
        <v>3</v>
      </c>
      <c r="F812" s="385">
        <v>7</v>
      </c>
      <c r="G812" s="385">
        <v>13</v>
      </c>
      <c r="H812" s="385">
        <v>5000</v>
      </c>
      <c r="I812" s="385">
        <v>5100</v>
      </c>
      <c r="J812" s="385">
        <v>519</v>
      </c>
      <c r="K812" s="386">
        <v>6</v>
      </c>
      <c r="L812" s="386"/>
      <c r="M812" s="387" t="s">
        <v>607</v>
      </c>
      <c r="N812" s="388">
        <f>IFERROR(VLOOKUP($B812,[5]OAX!$B$51:$S$1085,13,0),0)</f>
        <v>0</v>
      </c>
      <c r="O812" s="388">
        <f>IFERROR(VLOOKUP($B812,[5]OAX!$B$51:$S$1085,14,0),0)</f>
        <v>0</v>
      </c>
      <c r="P812" s="388">
        <f t="shared" si="557"/>
        <v>0</v>
      </c>
      <c r="Q812" s="167" t="s">
        <v>205</v>
      </c>
      <c r="R812" s="390">
        <f>IFERROR(VLOOKUP($B812,[5]OAX!$B$51:$S$1085,17,0),0)</f>
        <v>0</v>
      </c>
      <c r="S812" s="390">
        <f>IFERROR(VLOOKUP($B812,[5]OAX!$B$51:$S$1085,18,0),0)</f>
        <v>0</v>
      </c>
      <c r="T812" s="388">
        <v>0</v>
      </c>
      <c r="U812" s="388">
        <v>0</v>
      </c>
      <c r="V812" s="388">
        <v>0</v>
      </c>
      <c r="W812" s="388">
        <v>0</v>
      </c>
      <c r="X812" s="388">
        <v>0</v>
      </c>
      <c r="Y812" s="388">
        <v>0</v>
      </c>
      <c r="Z812" s="388">
        <v>0</v>
      </c>
      <c r="AA812" s="388">
        <v>0</v>
      </c>
      <c r="AB812" s="388">
        <f t="shared" si="571"/>
        <v>0</v>
      </c>
      <c r="AC812" s="388">
        <f t="shared" si="571"/>
        <v>0</v>
      </c>
      <c r="AD812" s="388">
        <f t="shared" si="535"/>
        <v>0</v>
      </c>
      <c r="AE812" s="388">
        <v>0</v>
      </c>
      <c r="AF812" s="388">
        <v>0</v>
      </c>
      <c r="AG812" s="388">
        <f t="shared" si="536"/>
        <v>0</v>
      </c>
      <c r="AH812" s="388">
        <v>0</v>
      </c>
      <c r="AI812" s="388">
        <v>0</v>
      </c>
      <c r="AJ812" s="388">
        <f t="shared" si="537"/>
        <v>0</v>
      </c>
      <c r="AK812" s="388">
        <v>0</v>
      </c>
      <c r="AL812" s="388">
        <v>0</v>
      </c>
      <c r="AM812" s="388">
        <f t="shared" si="538"/>
        <v>0</v>
      </c>
      <c r="AN812" s="388">
        <v>0</v>
      </c>
      <c r="AO812" s="388">
        <v>0</v>
      </c>
      <c r="AP812" s="388">
        <f t="shared" si="539"/>
        <v>0</v>
      </c>
      <c r="AQ812" s="388">
        <f t="shared" si="572"/>
        <v>0</v>
      </c>
      <c r="AR812" s="388">
        <f t="shared" si="572"/>
        <v>0</v>
      </c>
      <c r="AS812" s="388">
        <f t="shared" si="540"/>
        <v>0</v>
      </c>
      <c r="AT812" s="388">
        <f t="shared" si="573"/>
        <v>0</v>
      </c>
      <c r="AU812" s="388">
        <f t="shared" si="573"/>
        <v>0</v>
      </c>
      <c r="AV812" s="388">
        <v>0</v>
      </c>
      <c r="AW812" s="388">
        <v>0</v>
      </c>
      <c r="AX812" s="388">
        <v>0</v>
      </c>
      <c r="AY812" s="388">
        <v>0</v>
      </c>
      <c r="AZ812" s="388">
        <f t="shared" si="544"/>
        <v>0</v>
      </c>
      <c r="BA812" s="388">
        <f t="shared" si="544"/>
        <v>0</v>
      </c>
    </row>
    <row r="813" spans="1:53" ht="46.5" hidden="1">
      <c r="A813" s="255"/>
      <c r="B813" s="73" t="str">
        <f t="shared" si="569"/>
        <v>3713500051005197</v>
      </c>
      <c r="C813" s="385">
        <v>2023</v>
      </c>
      <c r="D813" s="385">
        <v>20</v>
      </c>
      <c r="E813" s="385">
        <v>3</v>
      </c>
      <c r="F813" s="385">
        <v>7</v>
      </c>
      <c r="G813" s="385">
        <v>13</v>
      </c>
      <c r="H813" s="385">
        <v>5000</v>
      </c>
      <c r="I813" s="385">
        <v>5100</v>
      </c>
      <c r="J813" s="385">
        <v>519</v>
      </c>
      <c r="K813" s="386">
        <v>7</v>
      </c>
      <c r="L813" s="386"/>
      <c r="M813" s="387" t="s">
        <v>608</v>
      </c>
      <c r="N813" s="388">
        <f>IFERROR(VLOOKUP($B813,[5]OAX!$B$51:$S$1085,13,0),0)</f>
        <v>0</v>
      </c>
      <c r="O813" s="388">
        <f>IFERROR(VLOOKUP($B813,[5]OAX!$B$51:$S$1085,14,0),0)</f>
        <v>0</v>
      </c>
      <c r="P813" s="388">
        <f t="shared" si="557"/>
        <v>0</v>
      </c>
      <c r="Q813" s="167" t="s">
        <v>205</v>
      </c>
      <c r="R813" s="390">
        <f>IFERROR(VLOOKUP($B813,[5]OAX!$B$51:$S$1085,17,0),0)</f>
        <v>0</v>
      </c>
      <c r="S813" s="390">
        <f>IFERROR(VLOOKUP($B813,[5]OAX!$B$51:$S$1085,18,0),0)</f>
        <v>0</v>
      </c>
      <c r="T813" s="388">
        <v>0</v>
      </c>
      <c r="U813" s="388">
        <v>0</v>
      </c>
      <c r="V813" s="388">
        <v>0</v>
      </c>
      <c r="W813" s="388">
        <v>0</v>
      </c>
      <c r="X813" s="388">
        <v>0</v>
      </c>
      <c r="Y813" s="388">
        <v>0</v>
      </c>
      <c r="Z813" s="388">
        <v>0</v>
      </c>
      <c r="AA813" s="388">
        <v>0</v>
      </c>
      <c r="AB813" s="388">
        <f t="shared" si="571"/>
        <v>0</v>
      </c>
      <c r="AC813" s="388">
        <f t="shared" si="571"/>
        <v>0</v>
      </c>
      <c r="AD813" s="388">
        <f t="shared" si="535"/>
        <v>0</v>
      </c>
      <c r="AE813" s="388">
        <v>0</v>
      </c>
      <c r="AF813" s="388">
        <v>0</v>
      </c>
      <c r="AG813" s="388">
        <f t="shared" si="536"/>
        <v>0</v>
      </c>
      <c r="AH813" s="388">
        <v>0</v>
      </c>
      <c r="AI813" s="388">
        <v>0</v>
      </c>
      <c r="AJ813" s="388">
        <f t="shared" si="537"/>
        <v>0</v>
      </c>
      <c r="AK813" s="388">
        <v>0</v>
      </c>
      <c r="AL813" s="388">
        <v>0</v>
      </c>
      <c r="AM813" s="388">
        <f t="shared" si="538"/>
        <v>0</v>
      </c>
      <c r="AN813" s="388">
        <v>0</v>
      </c>
      <c r="AO813" s="388">
        <v>0</v>
      </c>
      <c r="AP813" s="388">
        <f t="shared" si="539"/>
        <v>0</v>
      </c>
      <c r="AQ813" s="388">
        <f t="shared" si="572"/>
        <v>0</v>
      </c>
      <c r="AR813" s="388">
        <f t="shared" si="572"/>
        <v>0</v>
      </c>
      <c r="AS813" s="388">
        <f t="shared" si="540"/>
        <v>0</v>
      </c>
      <c r="AT813" s="388">
        <f t="shared" si="573"/>
        <v>0</v>
      </c>
      <c r="AU813" s="388">
        <f t="shared" si="573"/>
        <v>0</v>
      </c>
      <c r="AV813" s="388">
        <v>0</v>
      </c>
      <c r="AW813" s="388">
        <v>0</v>
      </c>
      <c r="AX813" s="388">
        <v>0</v>
      </c>
      <c r="AY813" s="388">
        <v>0</v>
      </c>
      <c r="AZ813" s="388">
        <f t="shared" si="544"/>
        <v>0</v>
      </c>
      <c r="BA813" s="388">
        <f t="shared" si="544"/>
        <v>0</v>
      </c>
    </row>
    <row r="814" spans="1:53" ht="24.75" hidden="1">
      <c r="A814" s="255"/>
      <c r="B814" s="73" t="str">
        <f t="shared" si="569"/>
        <v>371350005200</v>
      </c>
      <c r="C814" s="373">
        <v>2023</v>
      </c>
      <c r="D814" s="373">
        <v>20</v>
      </c>
      <c r="E814" s="373">
        <v>3</v>
      </c>
      <c r="F814" s="373">
        <v>7</v>
      </c>
      <c r="G814" s="373">
        <v>13</v>
      </c>
      <c r="H814" s="373">
        <v>5000</v>
      </c>
      <c r="I814" s="373">
        <v>5200</v>
      </c>
      <c r="J814" s="373"/>
      <c r="K814" s="374" t="s">
        <v>45</v>
      </c>
      <c r="L814" s="374"/>
      <c r="M814" s="375" t="s">
        <v>609</v>
      </c>
      <c r="N814" s="376">
        <f>+N815</f>
        <v>0</v>
      </c>
      <c r="O814" s="376">
        <f>+O815</f>
        <v>0</v>
      </c>
      <c r="P814" s="376">
        <f t="shared" si="557"/>
        <v>0</v>
      </c>
      <c r="Q814" s="427" t="s">
        <v>45</v>
      </c>
      <c r="R814" s="428"/>
      <c r="S814" s="428"/>
      <c r="T814" s="376">
        <f>+T815</f>
        <v>0</v>
      </c>
      <c r="U814" s="376">
        <f t="shared" ref="U814:AC814" si="574">+U815</f>
        <v>0</v>
      </c>
      <c r="V814" s="376">
        <f t="shared" si="574"/>
        <v>0</v>
      </c>
      <c r="W814" s="376">
        <f t="shared" si="574"/>
        <v>0</v>
      </c>
      <c r="X814" s="376">
        <f t="shared" si="574"/>
        <v>0</v>
      </c>
      <c r="Y814" s="376">
        <f t="shared" si="574"/>
        <v>0</v>
      </c>
      <c r="Z814" s="376">
        <f t="shared" si="574"/>
        <v>0</v>
      </c>
      <c r="AA814" s="376">
        <f t="shared" si="574"/>
        <v>0</v>
      </c>
      <c r="AB814" s="376">
        <f t="shared" si="574"/>
        <v>0</v>
      </c>
      <c r="AC814" s="376">
        <f t="shared" si="574"/>
        <v>0</v>
      </c>
      <c r="AD814" s="376">
        <f t="shared" si="535"/>
        <v>0</v>
      </c>
      <c r="AE814" s="376">
        <f>+AE815</f>
        <v>0</v>
      </c>
      <c r="AF814" s="376">
        <f>+AF815</f>
        <v>0</v>
      </c>
      <c r="AG814" s="376">
        <f t="shared" si="536"/>
        <v>0</v>
      </c>
      <c r="AH814" s="376">
        <f>+AH815</f>
        <v>0</v>
      </c>
      <c r="AI814" s="376">
        <f>+AI815</f>
        <v>0</v>
      </c>
      <c r="AJ814" s="376">
        <f t="shared" si="537"/>
        <v>0</v>
      </c>
      <c r="AK814" s="376">
        <f>+AK815</f>
        <v>0</v>
      </c>
      <c r="AL814" s="376">
        <f>+AL815</f>
        <v>0</v>
      </c>
      <c r="AM814" s="376">
        <f t="shared" si="538"/>
        <v>0</v>
      </c>
      <c r="AN814" s="376">
        <f>+AN815</f>
        <v>0</v>
      </c>
      <c r="AO814" s="376">
        <f>+AO815</f>
        <v>0</v>
      </c>
      <c r="AP814" s="376">
        <f t="shared" si="539"/>
        <v>0</v>
      </c>
      <c r="AQ814" s="376">
        <f>+AQ815</f>
        <v>0</v>
      </c>
      <c r="AR814" s="376">
        <f>+AR815</f>
        <v>0</v>
      </c>
      <c r="AS814" s="376">
        <f t="shared" si="540"/>
        <v>0</v>
      </c>
      <c r="AT814" s="376"/>
      <c r="AU814" s="376"/>
      <c r="AV814" s="376"/>
      <c r="AW814" s="376"/>
      <c r="AX814" s="376"/>
      <c r="AY814" s="376"/>
      <c r="AZ814" s="376"/>
      <c r="BA814" s="376"/>
    </row>
    <row r="815" spans="1:53" ht="24.75" hidden="1">
      <c r="A815" s="255"/>
      <c r="B815" s="73" t="str">
        <f t="shared" si="569"/>
        <v>371350005200523</v>
      </c>
      <c r="C815" s="379">
        <v>2023</v>
      </c>
      <c r="D815" s="379">
        <v>20</v>
      </c>
      <c r="E815" s="379">
        <v>3</v>
      </c>
      <c r="F815" s="379">
        <v>7</v>
      </c>
      <c r="G815" s="379">
        <v>13</v>
      </c>
      <c r="H815" s="379">
        <v>5000</v>
      </c>
      <c r="I815" s="379">
        <v>5200</v>
      </c>
      <c r="J815" s="379">
        <v>523</v>
      </c>
      <c r="K815" s="379"/>
      <c r="L815" s="379"/>
      <c r="M815" s="381" t="s">
        <v>134</v>
      </c>
      <c r="N815" s="382">
        <f>SUM(N816:N818)</f>
        <v>0</v>
      </c>
      <c r="O815" s="382">
        <f>SUM(O816:O818)</f>
        <v>0</v>
      </c>
      <c r="P815" s="382">
        <f t="shared" si="557"/>
        <v>0</v>
      </c>
      <c r="Q815" s="429" t="s">
        <v>45</v>
      </c>
      <c r="R815" s="430"/>
      <c r="S815" s="430"/>
      <c r="T815" s="382">
        <f>SUM(T816:T818)</f>
        <v>0</v>
      </c>
      <c r="U815" s="382">
        <f t="shared" ref="U815:AC815" si="575">SUM(U816:U818)</f>
        <v>0</v>
      </c>
      <c r="V815" s="382">
        <f t="shared" si="575"/>
        <v>0</v>
      </c>
      <c r="W815" s="382">
        <f t="shared" si="575"/>
        <v>0</v>
      </c>
      <c r="X815" s="382">
        <f t="shared" si="575"/>
        <v>0</v>
      </c>
      <c r="Y815" s="382">
        <f t="shared" si="575"/>
        <v>0</v>
      </c>
      <c r="Z815" s="382">
        <f t="shared" si="575"/>
        <v>0</v>
      </c>
      <c r="AA815" s="382">
        <f t="shared" si="575"/>
        <v>0</v>
      </c>
      <c r="AB815" s="382">
        <f t="shared" si="575"/>
        <v>0</v>
      </c>
      <c r="AC815" s="382">
        <f t="shared" si="575"/>
        <v>0</v>
      </c>
      <c r="AD815" s="382">
        <f t="shared" si="535"/>
        <v>0</v>
      </c>
      <c r="AE815" s="382">
        <f>SUM(AE816:AE818)</f>
        <v>0</v>
      </c>
      <c r="AF815" s="382">
        <f>SUM(AF816:AF818)</f>
        <v>0</v>
      </c>
      <c r="AG815" s="382">
        <f t="shared" si="536"/>
        <v>0</v>
      </c>
      <c r="AH815" s="382">
        <f>SUM(AH816:AH818)</f>
        <v>0</v>
      </c>
      <c r="AI815" s="382">
        <f>SUM(AI816:AI818)</f>
        <v>0</v>
      </c>
      <c r="AJ815" s="382">
        <f t="shared" si="537"/>
        <v>0</v>
      </c>
      <c r="AK815" s="382">
        <f>SUM(AK816:AK818)</f>
        <v>0</v>
      </c>
      <c r="AL815" s="382">
        <f>SUM(AL816:AL818)</f>
        <v>0</v>
      </c>
      <c r="AM815" s="382">
        <f t="shared" si="538"/>
        <v>0</v>
      </c>
      <c r="AN815" s="382">
        <f>SUM(AN816:AN818)</f>
        <v>0</v>
      </c>
      <c r="AO815" s="382">
        <f>SUM(AO816:AO818)</f>
        <v>0</v>
      </c>
      <c r="AP815" s="382">
        <f t="shared" si="539"/>
        <v>0</v>
      </c>
      <c r="AQ815" s="382">
        <f>SUM(AQ816:AQ818)</f>
        <v>0</v>
      </c>
      <c r="AR815" s="382">
        <f>SUM(AR816:AR818)</f>
        <v>0</v>
      </c>
      <c r="AS815" s="382">
        <f t="shared" si="540"/>
        <v>0</v>
      </c>
      <c r="AT815" s="382"/>
      <c r="AU815" s="382"/>
      <c r="AV815" s="382"/>
      <c r="AW815" s="382"/>
      <c r="AX815" s="382"/>
      <c r="AY815" s="382"/>
      <c r="AZ815" s="382"/>
      <c r="BA815" s="382"/>
    </row>
    <row r="816" spans="1:53" ht="24.75" hidden="1">
      <c r="A816" s="255"/>
      <c r="B816" s="73" t="str">
        <f t="shared" si="569"/>
        <v>3713500052005231</v>
      </c>
      <c r="C816" s="385">
        <v>2023</v>
      </c>
      <c r="D816" s="385">
        <v>20</v>
      </c>
      <c r="E816" s="385">
        <v>3</v>
      </c>
      <c r="F816" s="385">
        <v>7</v>
      </c>
      <c r="G816" s="385">
        <v>13</v>
      </c>
      <c r="H816" s="385">
        <v>5000</v>
      </c>
      <c r="I816" s="385">
        <v>5200</v>
      </c>
      <c r="J816" s="385">
        <v>523</v>
      </c>
      <c r="K816" s="386">
        <v>1</v>
      </c>
      <c r="L816" s="386"/>
      <c r="M816" s="387" t="s">
        <v>135</v>
      </c>
      <c r="N816" s="388">
        <f>IFERROR(VLOOKUP($B816,[5]OAX!$B$51:$S$1085,13,0),0)</f>
        <v>0</v>
      </c>
      <c r="O816" s="388">
        <f>IFERROR(VLOOKUP($B816,[5]OAX!$B$51:$S$1085,14,0),0)</f>
        <v>0</v>
      </c>
      <c r="P816" s="388">
        <f t="shared" si="557"/>
        <v>0</v>
      </c>
      <c r="Q816" s="167" t="s">
        <v>162</v>
      </c>
      <c r="R816" s="390">
        <f>IFERROR(VLOOKUP($B816,[5]OAX!$B$51:$S$1085,17,0),0)</f>
        <v>0</v>
      </c>
      <c r="S816" s="390">
        <f>IFERROR(VLOOKUP($B816,[5]OAX!$B$51:$S$1085,18,0),0)</f>
        <v>0</v>
      </c>
      <c r="T816" s="388">
        <v>0</v>
      </c>
      <c r="U816" s="388">
        <v>0</v>
      </c>
      <c r="V816" s="388">
        <v>0</v>
      </c>
      <c r="W816" s="388">
        <v>0</v>
      </c>
      <c r="X816" s="388">
        <v>0</v>
      </c>
      <c r="Y816" s="388">
        <v>0</v>
      </c>
      <c r="Z816" s="388">
        <v>0</v>
      </c>
      <c r="AA816" s="388">
        <v>0</v>
      </c>
      <c r="AB816" s="388">
        <f t="shared" ref="AB816:AC818" si="576">N816+T816-X816</f>
        <v>0</v>
      </c>
      <c r="AC816" s="388">
        <f t="shared" si="576"/>
        <v>0</v>
      </c>
      <c r="AD816" s="388">
        <f t="shared" si="535"/>
        <v>0</v>
      </c>
      <c r="AE816" s="388">
        <v>0</v>
      </c>
      <c r="AF816" s="388">
        <v>0</v>
      </c>
      <c r="AG816" s="388">
        <f t="shared" si="536"/>
        <v>0</v>
      </c>
      <c r="AH816" s="388">
        <v>0</v>
      </c>
      <c r="AI816" s="388">
        <v>0</v>
      </c>
      <c r="AJ816" s="388">
        <f t="shared" si="537"/>
        <v>0</v>
      </c>
      <c r="AK816" s="388">
        <v>0</v>
      </c>
      <c r="AL816" s="388">
        <v>0</v>
      </c>
      <c r="AM816" s="388">
        <f t="shared" si="538"/>
        <v>0</v>
      </c>
      <c r="AN816" s="388">
        <v>0</v>
      </c>
      <c r="AO816" s="388">
        <v>0</v>
      </c>
      <c r="AP816" s="388">
        <f t="shared" si="539"/>
        <v>0</v>
      </c>
      <c r="AQ816" s="388">
        <f t="shared" ref="AQ816:AR818" si="577">AB816-AE816--AH816-AK816-AN816</f>
        <v>0</v>
      </c>
      <c r="AR816" s="388">
        <f t="shared" si="577"/>
        <v>0</v>
      </c>
      <c r="AS816" s="388">
        <f t="shared" si="540"/>
        <v>0</v>
      </c>
      <c r="AT816" s="388">
        <f t="shared" ref="AT816:AU818" si="578">R816+V816-Z816</f>
        <v>0</v>
      </c>
      <c r="AU816" s="388">
        <f t="shared" si="578"/>
        <v>0</v>
      </c>
      <c r="AV816" s="388">
        <v>0</v>
      </c>
      <c r="AW816" s="388">
        <v>0</v>
      </c>
      <c r="AX816" s="388">
        <v>0</v>
      </c>
      <c r="AY816" s="388">
        <v>0</v>
      </c>
      <c r="AZ816" s="388">
        <f t="shared" si="544"/>
        <v>0</v>
      </c>
      <c r="BA816" s="388">
        <f t="shared" si="544"/>
        <v>0</v>
      </c>
    </row>
    <row r="817" spans="1:53" ht="24.75" hidden="1">
      <c r="A817" s="255"/>
      <c r="B817" s="73" t="str">
        <f t="shared" si="569"/>
        <v>3713500052005232</v>
      </c>
      <c r="C817" s="385">
        <v>2023</v>
      </c>
      <c r="D817" s="385">
        <v>20</v>
      </c>
      <c r="E817" s="385">
        <v>3</v>
      </c>
      <c r="F817" s="385">
        <v>7</v>
      </c>
      <c r="G817" s="385">
        <v>13</v>
      </c>
      <c r="H817" s="385">
        <v>5000</v>
      </c>
      <c r="I817" s="385">
        <v>5200</v>
      </c>
      <c r="J817" s="385">
        <v>523</v>
      </c>
      <c r="K817" s="386">
        <v>2</v>
      </c>
      <c r="L817" s="386"/>
      <c r="M817" s="387" t="s">
        <v>610</v>
      </c>
      <c r="N817" s="388">
        <f>IFERROR(VLOOKUP($B817,[5]OAX!$B$51:$S$1085,13,0),0)</f>
        <v>0</v>
      </c>
      <c r="O817" s="388">
        <f>IFERROR(VLOOKUP($B817,[5]OAX!$B$51:$S$1085,14,0),0)</f>
        <v>0</v>
      </c>
      <c r="P817" s="388">
        <f t="shared" si="557"/>
        <v>0</v>
      </c>
      <c r="Q817" s="167" t="s">
        <v>162</v>
      </c>
      <c r="R817" s="390">
        <f>IFERROR(VLOOKUP($B817,[5]OAX!$B$51:$S$1085,17,0),0)</f>
        <v>0</v>
      </c>
      <c r="S817" s="390">
        <f>IFERROR(VLOOKUP($B817,[5]OAX!$B$51:$S$1085,18,0),0)</f>
        <v>0</v>
      </c>
      <c r="T817" s="388">
        <v>0</v>
      </c>
      <c r="U817" s="388">
        <v>0</v>
      </c>
      <c r="V817" s="388">
        <v>0</v>
      </c>
      <c r="W817" s="388">
        <v>0</v>
      </c>
      <c r="X817" s="388">
        <v>0</v>
      </c>
      <c r="Y817" s="388">
        <v>0</v>
      </c>
      <c r="Z817" s="388">
        <v>0</v>
      </c>
      <c r="AA817" s="388">
        <v>0</v>
      </c>
      <c r="AB817" s="388">
        <f t="shared" si="576"/>
        <v>0</v>
      </c>
      <c r="AC817" s="388">
        <f t="shared" si="576"/>
        <v>0</v>
      </c>
      <c r="AD817" s="388">
        <f t="shared" si="535"/>
        <v>0</v>
      </c>
      <c r="AE817" s="388">
        <v>0</v>
      </c>
      <c r="AF817" s="388">
        <v>0</v>
      </c>
      <c r="AG817" s="388">
        <f t="shared" si="536"/>
        <v>0</v>
      </c>
      <c r="AH817" s="388">
        <v>0</v>
      </c>
      <c r="AI817" s="388">
        <v>0</v>
      </c>
      <c r="AJ817" s="388">
        <f t="shared" si="537"/>
        <v>0</v>
      </c>
      <c r="AK817" s="388">
        <v>0</v>
      </c>
      <c r="AL817" s="388">
        <v>0</v>
      </c>
      <c r="AM817" s="388">
        <f t="shared" si="538"/>
        <v>0</v>
      </c>
      <c r="AN817" s="388">
        <v>0</v>
      </c>
      <c r="AO817" s="388">
        <v>0</v>
      </c>
      <c r="AP817" s="388">
        <f t="shared" si="539"/>
        <v>0</v>
      </c>
      <c r="AQ817" s="388">
        <f t="shared" si="577"/>
        <v>0</v>
      </c>
      <c r="AR817" s="388">
        <f t="shared" si="577"/>
        <v>0</v>
      </c>
      <c r="AS817" s="388">
        <f t="shared" si="540"/>
        <v>0</v>
      </c>
      <c r="AT817" s="388">
        <f t="shared" si="578"/>
        <v>0</v>
      </c>
      <c r="AU817" s="388">
        <f t="shared" si="578"/>
        <v>0</v>
      </c>
      <c r="AV817" s="388">
        <v>0</v>
      </c>
      <c r="AW817" s="388">
        <v>0</v>
      </c>
      <c r="AX817" s="388">
        <v>0</v>
      </c>
      <c r="AY817" s="388">
        <v>0</v>
      </c>
      <c r="AZ817" s="388">
        <f t="shared" si="544"/>
        <v>0</v>
      </c>
      <c r="BA817" s="388">
        <f t="shared" si="544"/>
        <v>0</v>
      </c>
    </row>
    <row r="818" spans="1:53" ht="24.75" hidden="1">
      <c r="A818" s="255"/>
      <c r="B818" s="73" t="str">
        <f t="shared" si="569"/>
        <v>3713500052005233</v>
      </c>
      <c r="C818" s="385">
        <v>2023</v>
      </c>
      <c r="D818" s="385">
        <v>20</v>
      </c>
      <c r="E818" s="385">
        <v>3</v>
      </c>
      <c r="F818" s="385">
        <v>7</v>
      </c>
      <c r="G818" s="385">
        <v>13</v>
      </c>
      <c r="H818" s="385">
        <v>5000</v>
      </c>
      <c r="I818" s="385">
        <v>5200</v>
      </c>
      <c r="J818" s="385">
        <v>523</v>
      </c>
      <c r="K818" s="386">
        <v>3</v>
      </c>
      <c r="L818" s="386"/>
      <c r="M818" s="387" t="s">
        <v>201</v>
      </c>
      <c r="N818" s="388">
        <f>IFERROR(VLOOKUP($B818,[5]OAX!$B$51:$S$1085,13,0),0)</f>
        <v>0</v>
      </c>
      <c r="O818" s="388">
        <f>IFERROR(VLOOKUP($B818,[5]OAX!$B$51:$S$1085,14,0),0)</f>
        <v>0</v>
      </c>
      <c r="P818" s="388">
        <f t="shared" si="557"/>
        <v>0</v>
      </c>
      <c r="Q818" s="167" t="s">
        <v>59</v>
      </c>
      <c r="R818" s="390">
        <f>IFERROR(VLOOKUP($B818,[5]OAX!$B$51:$S$1085,17,0),0)</f>
        <v>0</v>
      </c>
      <c r="S818" s="390">
        <f>IFERROR(VLOOKUP($B818,[5]OAX!$B$51:$S$1085,18,0),0)</f>
        <v>0</v>
      </c>
      <c r="T818" s="388">
        <v>0</v>
      </c>
      <c r="U818" s="388">
        <v>0</v>
      </c>
      <c r="V818" s="388">
        <v>0</v>
      </c>
      <c r="W818" s="388">
        <v>0</v>
      </c>
      <c r="X818" s="388">
        <v>0</v>
      </c>
      <c r="Y818" s="388">
        <v>0</v>
      </c>
      <c r="Z818" s="388">
        <v>0</v>
      </c>
      <c r="AA818" s="388">
        <v>0</v>
      </c>
      <c r="AB818" s="388">
        <f t="shared" si="576"/>
        <v>0</v>
      </c>
      <c r="AC818" s="388">
        <f t="shared" si="576"/>
        <v>0</v>
      </c>
      <c r="AD818" s="388">
        <f t="shared" si="535"/>
        <v>0</v>
      </c>
      <c r="AE818" s="388">
        <v>0</v>
      </c>
      <c r="AF818" s="388">
        <v>0</v>
      </c>
      <c r="AG818" s="388">
        <f t="shared" si="536"/>
        <v>0</v>
      </c>
      <c r="AH818" s="388">
        <v>0</v>
      </c>
      <c r="AI818" s="388">
        <v>0</v>
      </c>
      <c r="AJ818" s="388">
        <f t="shared" si="537"/>
        <v>0</v>
      </c>
      <c r="AK818" s="388">
        <v>0</v>
      </c>
      <c r="AL818" s="388">
        <v>0</v>
      </c>
      <c r="AM818" s="388">
        <f t="shared" si="538"/>
        <v>0</v>
      </c>
      <c r="AN818" s="388">
        <v>0</v>
      </c>
      <c r="AO818" s="388">
        <v>0</v>
      </c>
      <c r="AP818" s="388">
        <f t="shared" si="539"/>
        <v>0</v>
      </c>
      <c r="AQ818" s="388">
        <f t="shared" si="577"/>
        <v>0</v>
      </c>
      <c r="AR818" s="388">
        <f t="shared" si="577"/>
        <v>0</v>
      </c>
      <c r="AS818" s="388">
        <f t="shared" si="540"/>
        <v>0</v>
      </c>
      <c r="AT818" s="388">
        <f t="shared" si="578"/>
        <v>0</v>
      </c>
      <c r="AU818" s="388">
        <f t="shared" si="578"/>
        <v>0</v>
      </c>
      <c r="AV818" s="388">
        <v>0</v>
      </c>
      <c r="AW818" s="388">
        <v>0</v>
      </c>
      <c r="AX818" s="388">
        <v>0</v>
      </c>
      <c r="AY818" s="388">
        <v>0</v>
      </c>
      <c r="AZ818" s="388">
        <f t="shared" si="544"/>
        <v>0</v>
      </c>
      <c r="BA818" s="388">
        <f t="shared" si="544"/>
        <v>0</v>
      </c>
    </row>
    <row r="819" spans="1:53" ht="24.75" hidden="1">
      <c r="A819" s="255"/>
      <c r="B819" s="73" t="str">
        <f t="shared" si="569"/>
        <v>371350005300</v>
      </c>
      <c r="C819" s="373">
        <v>2023</v>
      </c>
      <c r="D819" s="373">
        <v>20</v>
      </c>
      <c r="E819" s="373">
        <v>3</v>
      </c>
      <c r="F819" s="373">
        <v>7</v>
      </c>
      <c r="G819" s="373">
        <v>13</v>
      </c>
      <c r="H819" s="373">
        <v>5000</v>
      </c>
      <c r="I819" s="373">
        <v>5300</v>
      </c>
      <c r="J819" s="373"/>
      <c r="K819" s="374" t="s">
        <v>45</v>
      </c>
      <c r="L819" s="374"/>
      <c r="M819" s="375" t="s">
        <v>561</v>
      </c>
      <c r="N819" s="376">
        <f>+N820+N839</f>
        <v>0</v>
      </c>
      <c r="O819" s="376">
        <f>+O820+O839</f>
        <v>0</v>
      </c>
      <c r="P819" s="376">
        <f t="shared" si="557"/>
        <v>0</v>
      </c>
      <c r="Q819" s="427" t="s">
        <v>45</v>
      </c>
      <c r="R819" s="428"/>
      <c r="S819" s="428"/>
      <c r="T819" s="376">
        <f>+T820+T839</f>
        <v>0</v>
      </c>
      <c r="U819" s="376">
        <f t="shared" ref="U819:AC819" si="579">+U820+U839</f>
        <v>0</v>
      </c>
      <c r="V819" s="376">
        <f t="shared" si="579"/>
        <v>0</v>
      </c>
      <c r="W819" s="376">
        <f t="shared" si="579"/>
        <v>0</v>
      </c>
      <c r="X819" s="376">
        <f t="shared" si="579"/>
        <v>0</v>
      </c>
      <c r="Y819" s="376">
        <f t="shared" si="579"/>
        <v>0</v>
      </c>
      <c r="Z819" s="376">
        <f t="shared" si="579"/>
        <v>0</v>
      </c>
      <c r="AA819" s="376">
        <f t="shared" si="579"/>
        <v>0</v>
      </c>
      <c r="AB819" s="376">
        <f t="shared" si="579"/>
        <v>0</v>
      </c>
      <c r="AC819" s="376">
        <f t="shared" si="579"/>
        <v>0</v>
      </c>
      <c r="AD819" s="376">
        <f t="shared" si="535"/>
        <v>0</v>
      </c>
      <c r="AE819" s="376">
        <f>+AE820+AE839</f>
        <v>0</v>
      </c>
      <c r="AF819" s="376">
        <f>+AF820+AF839</f>
        <v>0</v>
      </c>
      <c r="AG819" s="376">
        <f t="shared" si="536"/>
        <v>0</v>
      </c>
      <c r="AH819" s="376">
        <f>+AH820+AH839</f>
        <v>0</v>
      </c>
      <c r="AI819" s="376">
        <f>+AI820+AI839</f>
        <v>0</v>
      </c>
      <c r="AJ819" s="376">
        <f t="shared" si="537"/>
        <v>0</v>
      </c>
      <c r="AK819" s="376">
        <f>+AK820+AK839</f>
        <v>0</v>
      </c>
      <c r="AL819" s="376">
        <f>+AL820+AL839</f>
        <v>0</v>
      </c>
      <c r="AM819" s="376">
        <f t="shared" si="538"/>
        <v>0</v>
      </c>
      <c r="AN819" s="376">
        <f>+AN820+AN839</f>
        <v>0</v>
      </c>
      <c r="AO819" s="376">
        <f>+AO820+AO839</f>
        <v>0</v>
      </c>
      <c r="AP819" s="376">
        <f t="shared" si="539"/>
        <v>0</v>
      </c>
      <c r="AQ819" s="376">
        <f>+AQ820+AQ839</f>
        <v>0</v>
      </c>
      <c r="AR819" s="376">
        <f>+AR820+AR839</f>
        <v>0</v>
      </c>
      <c r="AS819" s="376">
        <f t="shared" si="540"/>
        <v>0</v>
      </c>
      <c r="AT819" s="376"/>
      <c r="AU819" s="376"/>
      <c r="AV819" s="376"/>
      <c r="AW819" s="376"/>
      <c r="AX819" s="376"/>
      <c r="AY819" s="376"/>
      <c r="AZ819" s="376"/>
      <c r="BA819" s="376"/>
    </row>
    <row r="820" spans="1:53" ht="24.75" hidden="1">
      <c r="A820" s="255"/>
      <c r="B820" s="73" t="str">
        <f t="shared" si="569"/>
        <v>371350005300531</v>
      </c>
      <c r="C820" s="379">
        <v>2023</v>
      </c>
      <c r="D820" s="379">
        <v>20</v>
      </c>
      <c r="E820" s="379">
        <v>3</v>
      </c>
      <c r="F820" s="379">
        <v>7</v>
      </c>
      <c r="G820" s="379">
        <v>13</v>
      </c>
      <c r="H820" s="379">
        <v>5000</v>
      </c>
      <c r="I820" s="379">
        <v>5300</v>
      </c>
      <c r="J820" s="379">
        <v>531</v>
      </c>
      <c r="K820" s="380"/>
      <c r="L820" s="380"/>
      <c r="M820" s="381" t="s">
        <v>347</v>
      </c>
      <c r="N820" s="382">
        <f>SUM(N821:N838)</f>
        <v>0</v>
      </c>
      <c r="O820" s="382">
        <f>SUM(O821:O838)</f>
        <v>0</v>
      </c>
      <c r="P820" s="382">
        <f t="shared" si="557"/>
        <v>0</v>
      </c>
      <c r="Q820" s="429" t="s">
        <v>45</v>
      </c>
      <c r="R820" s="430"/>
      <c r="S820" s="430"/>
      <c r="T820" s="382">
        <f>SUM(T821:T838)</f>
        <v>0</v>
      </c>
      <c r="U820" s="382">
        <f t="shared" ref="U820:AC820" si="580">SUM(U821:U838)</f>
        <v>0</v>
      </c>
      <c r="V820" s="382">
        <f t="shared" si="580"/>
        <v>0</v>
      </c>
      <c r="W820" s="382">
        <f t="shared" si="580"/>
        <v>0</v>
      </c>
      <c r="X820" s="382">
        <f t="shared" si="580"/>
        <v>0</v>
      </c>
      <c r="Y820" s="382">
        <f t="shared" si="580"/>
        <v>0</v>
      </c>
      <c r="Z820" s="382">
        <f t="shared" si="580"/>
        <v>0</v>
      </c>
      <c r="AA820" s="382">
        <f t="shared" si="580"/>
        <v>0</v>
      </c>
      <c r="AB820" s="382">
        <f t="shared" si="580"/>
        <v>0</v>
      </c>
      <c r="AC820" s="382">
        <f t="shared" si="580"/>
        <v>0</v>
      </c>
      <c r="AD820" s="382">
        <f t="shared" ref="AD820:AD883" si="581">+AC820+AB820</f>
        <v>0</v>
      </c>
      <c r="AE820" s="382">
        <f>SUM(AE821:AE838)</f>
        <v>0</v>
      </c>
      <c r="AF820" s="382">
        <f>SUM(AF821:AF838)</f>
        <v>0</v>
      </c>
      <c r="AG820" s="382">
        <f t="shared" ref="AG820:AG883" si="582">+AF820+AE820</f>
        <v>0</v>
      </c>
      <c r="AH820" s="382">
        <f>SUM(AH821:AH838)</f>
        <v>0</v>
      </c>
      <c r="AI820" s="382">
        <f>SUM(AI821:AI838)</f>
        <v>0</v>
      </c>
      <c r="AJ820" s="382">
        <f t="shared" ref="AJ820:AJ883" si="583">+AI820+AH820</f>
        <v>0</v>
      </c>
      <c r="AK820" s="382">
        <f>SUM(AK821:AK838)</f>
        <v>0</v>
      </c>
      <c r="AL820" s="382">
        <f>SUM(AL821:AL838)</f>
        <v>0</v>
      </c>
      <c r="AM820" s="382">
        <f t="shared" ref="AM820:AM883" si="584">+AL820+AK820</f>
        <v>0</v>
      </c>
      <c r="AN820" s="382">
        <f>SUM(AN821:AN838)</f>
        <v>0</v>
      </c>
      <c r="AO820" s="382">
        <f>SUM(AO821:AO838)</f>
        <v>0</v>
      </c>
      <c r="AP820" s="382">
        <f t="shared" ref="AP820:AP883" si="585">+AO820+AN820</f>
        <v>0</v>
      </c>
      <c r="AQ820" s="382">
        <f>SUM(AQ821:AQ838)</f>
        <v>0</v>
      </c>
      <c r="AR820" s="382">
        <f>SUM(AR821:AR838)</f>
        <v>0</v>
      </c>
      <c r="AS820" s="382">
        <f t="shared" ref="AS820:AS883" si="586">+AR820+AQ820</f>
        <v>0</v>
      </c>
      <c r="AT820" s="382"/>
      <c r="AU820" s="382"/>
      <c r="AV820" s="382"/>
      <c r="AW820" s="382"/>
      <c r="AX820" s="382"/>
      <c r="AY820" s="382"/>
      <c r="AZ820" s="382"/>
      <c r="BA820" s="382"/>
    </row>
    <row r="821" spans="1:53" ht="24.75" hidden="1">
      <c r="A821" s="255"/>
      <c r="B821" s="73" t="str">
        <f t="shared" si="569"/>
        <v>3713500053005311</v>
      </c>
      <c r="C821" s="385">
        <v>2023</v>
      </c>
      <c r="D821" s="385">
        <v>20</v>
      </c>
      <c r="E821" s="385">
        <v>3</v>
      </c>
      <c r="F821" s="385">
        <v>7</v>
      </c>
      <c r="G821" s="385">
        <v>13</v>
      </c>
      <c r="H821" s="385">
        <v>5000</v>
      </c>
      <c r="I821" s="385">
        <v>5300</v>
      </c>
      <c r="J821" s="385">
        <v>531</v>
      </c>
      <c r="K821" s="386">
        <v>1</v>
      </c>
      <c r="L821" s="386"/>
      <c r="M821" s="387" t="s">
        <v>611</v>
      </c>
      <c r="N821" s="388">
        <f>IFERROR(VLOOKUP($B821,[5]OAX!$B$51:$S$1085,13,0),0)</f>
        <v>0</v>
      </c>
      <c r="O821" s="388">
        <f>IFERROR(VLOOKUP($B821,[5]OAX!$B$51:$S$1085,14,0),0)</f>
        <v>0</v>
      </c>
      <c r="P821" s="388">
        <f t="shared" si="557"/>
        <v>0</v>
      </c>
      <c r="Q821" s="167" t="s">
        <v>59</v>
      </c>
      <c r="R821" s="390">
        <f>IFERROR(VLOOKUP($B821,[5]OAX!$B$51:$S$1085,17,0),0)</f>
        <v>0</v>
      </c>
      <c r="S821" s="390">
        <f>IFERROR(VLOOKUP($B821,[5]OAX!$B$51:$S$1085,18,0),0)</f>
        <v>0</v>
      </c>
      <c r="T821" s="388">
        <v>0</v>
      </c>
      <c r="U821" s="388">
        <v>0</v>
      </c>
      <c r="V821" s="388">
        <v>0</v>
      </c>
      <c r="W821" s="388">
        <v>0</v>
      </c>
      <c r="X821" s="388">
        <v>0</v>
      </c>
      <c r="Y821" s="388">
        <v>0</v>
      </c>
      <c r="Z821" s="388">
        <v>0</v>
      </c>
      <c r="AA821" s="388">
        <v>0</v>
      </c>
      <c r="AB821" s="388">
        <f t="shared" ref="AB821:AC838" si="587">N821+T821-X821</f>
        <v>0</v>
      </c>
      <c r="AC821" s="388">
        <f t="shared" si="587"/>
        <v>0</v>
      </c>
      <c r="AD821" s="388">
        <f t="shared" si="581"/>
        <v>0</v>
      </c>
      <c r="AE821" s="388">
        <v>0</v>
      </c>
      <c r="AF821" s="388">
        <v>0</v>
      </c>
      <c r="AG821" s="388">
        <f t="shared" si="582"/>
        <v>0</v>
      </c>
      <c r="AH821" s="388">
        <v>0</v>
      </c>
      <c r="AI821" s="388">
        <v>0</v>
      </c>
      <c r="AJ821" s="388">
        <f t="shared" si="583"/>
        <v>0</v>
      </c>
      <c r="AK821" s="388">
        <v>0</v>
      </c>
      <c r="AL821" s="388">
        <v>0</v>
      </c>
      <c r="AM821" s="388">
        <f t="shared" si="584"/>
        <v>0</v>
      </c>
      <c r="AN821" s="388">
        <v>0</v>
      </c>
      <c r="AO821" s="388">
        <v>0</v>
      </c>
      <c r="AP821" s="388">
        <f t="shared" si="585"/>
        <v>0</v>
      </c>
      <c r="AQ821" s="388">
        <f t="shared" ref="AQ821:AR838" si="588">AB821-AE821--AH821-AK821-AN821</f>
        <v>0</v>
      </c>
      <c r="AR821" s="388">
        <f t="shared" si="588"/>
        <v>0</v>
      </c>
      <c r="AS821" s="388">
        <f t="shared" si="586"/>
        <v>0</v>
      </c>
      <c r="AT821" s="388">
        <f t="shared" ref="AT821:AU838" si="589">R821+V821-Z821</f>
        <v>0</v>
      </c>
      <c r="AU821" s="388">
        <f t="shared" si="589"/>
        <v>0</v>
      </c>
      <c r="AV821" s="388">
        <v>0</v>
      </c>
      <c r="AW821" s="388">
        <v>0</v>
      </c>
      <c r="AX821" s="388">
        <v>0</v>
      </c>
      <c r="AY821" s="388">
        <v>0</v>
      </c>
      <c r="AZ821" s="388">
        <f t="shared" si="544"/>
        <v>0</v>
      </c>
      <c r="BA821" s="388">
        <f t="shared" si="544"/>
        <v>0</v>
      </c>
    </row>
    <row r="822" spans="1:53" ht="24.75" hidden="1">
      <c r="A822" s="255"/>
      <c r="B822" s="73" t="str">
        <f t="shared" si="569"/>
        <v>3713500053005312</v>
      </c>
      <c r="C822" s="385">
        <v>2023</v>
      </c>
      <c r="D822" s="385">
        <v>20</v>
      </c>
      <c r="E822" s="385">
        <v>3</v>
      </c>
      <c r="F822" s="385">
        <v>7</v>
      </c>
      <c r="G822" s="385">
        <v>13</v>
      </c>
      <c r="H822" s="385">
        <v>5000</v>
      </c>
      <c r="I822" s="385">
        <v>5300</v>
      </c>
      <c r="J822" s="385">
        <v>531</v>
      </c>
      <c r="K822" s="386">
        <v>2</v>
      </c>
      <c r="L822" s="386"/>
      <c r="M822" s="387" t="s">
        <v>612</v>
      </c>
      <c r="N822" s="388">
        <f>IFERROR(VLOOKUP($B822,[5]OAX!$B$51:$S$1085,13,0),0)</f>
        <v>0</v>
      </c>
      <c r="O822" s="388">
        <f>IFERROR(VLOOKUP($B822,[5]OAX!$B$51:$S$1085,14,0),0)</f>
        <v>0</v>
      </c>
      <c r="P822" s="388">
        <f t="shared" si="557"/>
        <v>0</v>
      </c>
      <c r="Q822" s="167" t="s">
        <v>59</v>
      </c>
      <c r="R822" s="390">
        <f>IFERROR(VLOOKUP($B822,[5]OAX!$B$51:$S$1085,17,0),0)</f>
        <v>0</v>
      </c>
      <c r="S822" s="390">
        <f>IFERROR(VLOOKUP($B822,[5]OAX!$B$51:$S$1085,18,0),0)</f>
        <v>0</v>
      </c>
      <c r="T822" s="388">
        <v>0</v>
      </c>
      <c r="U822" s="388">
        <v>0</v>
      </c>
      <c r="V822" s="388">
        <v>0</v>
      </c>
      <c r="W822" s="388">
        <v>0</v>
      </c>
      <c r="X822" s="388">
        <v>0</v>
      </c>
      <c r="Y822" s="388">
        <v>0</v>
      </c>
      <c r="Z822" s="388">
        <v>0</v>
      </c>
      <c r="AA822" s="388">
        <v>0</v>
      </c>
      <c r="AB822" s="388">
        <f t="shared" si="587"/>
        <v>0</v>
      </c>
      <c r="AC822" s="388">
        <f t="shared" si="587"/>
        <v>0</v>
      </c>
      <c r="AD822" s="388">
        <f t="shared" si="581"/>
        <v>0</v>
      </c>
      <c r="AE822" s="388">
        <v>0</v>
      </c>
      <c r="AF822" s="388">
        <v>0</v>
      </c>
      <c r="AG822" s="388">
        <f t="shared" si="582"/>
        <v>0</v>
      </c>
      <c r="AH822" s="388">
        <v>0</v>
      </c>
      <c r="AI822" s="388">
        <v>0</v>
      </c>
      <c r="AJ822" s="388">
        <f t="shared" si="583"/>
        <v>0</v>
      </c>
      <c r="AK822" s="388">
        <v>0</v>
      </c>
      <c r="AL822" s="388">
        <v>0</v>
      </c>
      <c r="AM822" s="388">
        <f t="shared" si="584"/>
        <v>0</v>
      </c>
      <c r="AN822" s="388">
        <v>0</v>
      </c>
      <c r="AO822" s="388">
        <v>0</v>
      </c>
      <c r="AP822" s="388">
        <f t="shared" si="585"/>
        <v>0</v>
      </c>
      <c r="AQ822" s="388">
        <f t="shared" si="588"/>
        <v>0</v>
      </c>
      <c r="AR822" s="388">
        <f t="shared" si="588"/>
        <v>0</v>
      </c>
      <c r="AS822" s="388">
        <f t="shared" si="586"/>
        <v>0</v>
      </c>
      <c r="AT822" s="388">
        <f t="shared" si="589"/>
        <v>0</v>
      </c>
      <c r="AU822" s="388">
        <f t="shared" si="589"/>
        <v>0</v>
      </c>
      <c r="AV822" s="388">
        <v>0</v>
      </c>
      <c r="AW822" s="388">
        <v>0</v>
      </c>
      <c r="AX822" s="388">
        <v>0</v>
      </c>
      <c r="AY822" s="388">
        <v>0</v>
      </c>
      <c r="AZ822" s="388">
        <f t="shared" si="544"/>
        <v>0</v>
      </c>
      <c r="BA822" s="388">
        <f t="shared" si="544"/>
        <v>0</v>
      </c>
    </row>
    <row r="823" spans="1:53" ht="24.75" hidden="1">
      <c r="A823" s="255"/>
      <c r="B823" s="73" t="str">
        <f t="shared" si="569"/>
        <v>3713500053005313</v>
      </c>
      <c r="C823" s="385">
        <v>2023</v>
      </c>
      <c r="D823" s="385">
        <v>20</v>
      </c>
      <c r="E823" s="385">
        <v>3</v>
      </c>
      <c r="F823" s="385">
        <v>7</v>
      </c>
      <c r="G823" s="385">
        <v>13</v>
      </c>
      <c r="H823" s="385">
        <v>5000</v>
      </c>
      <c r="I823" s="385">
        <v>5300</v>
      </c>
      <c r="J823" s="385">
        <v>531</v>
      </c>
      <c r="K823" s="386">
        <v>3</v>
      </c>
      <c r="L823" s="386"/>
      <c r="M823" s="387" t="s">
        <v>613</v>
      </c>
      <c r="N823" s="388">
        <f>IFERROR(VLOOKUP($B823,[5]OAX!$B$51:$S$1085,13,0),0)</f>
        <v>0</v>
      </c>
      <c r="O823" s="388">
        <f>IFERROR(VLOOKUP($B823,[5]OAX!$B$51:$S$1085,14,0),0)</f>
        <v>0</v>
      </c>
      <c r="P823" s="388">
        <f t="shared" si="557"/>
        <v>0</v>
      </c>
      <c r="Q823" s="167" t="s">
        <v>59</v>
      </c>
      <c r="R823" s="390">
        <f>IFERROR(VLOOKUP($B823,[5]OAX!$B$51:$S$1085,17,0),0)</f>
        <v>0</v>
      </c>
      <c r="S823" s="390">
        <f>IFERROR(VLOOKUP($B823,[5]OAX!$B$51:$S$1085,18,0),0)</f>
        <v>0</v>
      </c>
      <c r="T823" s="388">
        <v>0</v>
      </c>
      <c r="U823" s="388">
        <v>0</v>
      </c>
      <c r="V823" s="388">
        <v>0</v>
      </c>
      <c r="W823" s="388">
        <v>0</v>
      </c>
      <c r="X823" s="388">
        <v>0</v>
      </c>
      <c r="Y823" s="388">
        <v>0</v>
      </c>
      <c r="Z823" s="388">
        <v>0</v>
      </c>
      <c r="AA823" s="388">
        <v>0</v>
      </c>
      <c r="AB823" s="388">
        <f t="shared" si="587"/>
        <v>0</v>
      </c>
      <c r="AC823" s="388">
        <f t="shared" si="587"/>
        <v>0</v>
      </c>
      <c r="AD823" s="388">
        <f t="shared" si="581"/>
        <v>0</v>
      </c>
      <c r="AE823" s="388">
        <v>0</v>
      </c>
      <c r="AF823" s="388">
        <v>0</v>
      </c>
      <c r="AG823" s="388">
        <f t="shared" si="582"/>
        <v>0</v>
      </c>
      <c r="AH823" s="388">
        <v>0</v>
      </c>
      <c r="AI823" s="388">
        <v>0</v>
      </c>
      <c r="AJ823" s="388">
        <f t="shared" si="583"/>
        <v>0</v>
      </c>
      <c r="AK823" s="388">
        <v>0</v>
      </c>
      <c r="AL823" s="388">
        <v>0</v>
      </c>
      <c r="AM823" s="388">
        <f t="shared" si="584"/>
        <v>0</v>
      </c>
      <c r="AN823" s="388">
        <v>0</v>
      </c>
      <c r="AO823" s="388">
        <v>0</v>
      </c>
      <c r="AP823" s="388">
        <f t="shared" si="585"/>
        <v>0</v>
      </c>
      <c r="AQ823" s="388">
        <f t="shared" si="588"/>
        <v>0</v>
      </c>
      <c r="AR823" s="388">
        <f t="shared" si="588"/>
        <v>0</v>
      </c>
      <c r="AS823" s="388">
        <f t="shared" si="586"/>
        <v>0</v>
      </c>
      <c r="AT823" s="388">
        <f t="shared" si="589"/>
        <v>0</v>
      </c>
      <c r="AU823" s="388">
        <f t="shared" si="589"/>
        <v>0</v>
      </c>
      <c r="AV823" s="388">
        <v>0</v>
      </c>
      <c r="AW823" s="388">
        <v>0</v>
      </c>
      <c r="AX823" s="388">
        <v>0</v>
      </c>
      <c r="AY823" s="388">
        <v>0</v>
      </c>
      <c r="AZ823" s="388">
        <f t="shared" si="544"/>
        <v>0</v>
      </c>
      <c r="BA823" s="388">
        <f t="shared" si="544"/>
        <v>0</v>
      </c>
    </row>
    <row r="824" spans="1:53" ht="24.75" hidden="1">
      <c r="A824" s="255"/>
      <c r="B824" s="73" t="str">
        <f t="shared" si="569"/>
        <v>3713500053005314</v>
      </c>
      <c r="C824" s="385">
        <v>2023</v>
      </c>
      <c r="D824" s="385">
        <v>20</v>
      </c>
      <c r="E824" s="385">
        <v>3</v>
      </c>
      <c r="F824" s="385">
        <v>7</v>
      </c>
      <c r="G824" s="385">
        <v>13</v>
      </c>
      <c r="H824" s="385">
        <v>5000</v>
      </c>
      <c r="I824" s="385">
        <v>5300</v>
      </c>
      <c r="J824" s="385">
        <v>531</v>
      </c>
      <c r="K824" s="386">
        <v>4</v>
      </c>
      <c r="L824" s="386"/>
      <c r="M824" s="387" t="s">
        <v>614</v>
      </c>
      <c r="N824" s="388">
        <f>IFERROR(VLOOKUP($B824,[5]OAX!$B$51:$S$1085,13,0),0)</f>
        <v>0</v>
      </c>
      <c r="O824" s="388">
        <f>IFERROR(VLOOKUP($B824,[5]OAX!$B$51:$S$1085,14,0),0)</f>
        <v>0</v>
      </c>
      <c r="P824" s="388">
        <f t="shared" si="557"/>
        <v>0</v>
      </c>
      <c r="Q824" s="167" t="s">
        <v>59</v>
      </c>
      <c r="R824" s="390">
        <f>IFERROR(VLOOKUP($B824,[5]OAX!$B$51:$S$1085,17,0),0)</f>
        <v>0</v>
      </c>
      <c r="S824" s="390">
        <f>IFERROR(VLOOKUP($B824,[5]OAX!$B$51:$S$1085,18,0),0)</f>
        <v>0</v>
      </c>
      <c r="T824" s="388">
        <v>0</v>
      </c>
      <c r="U824" s="388">
        <v>0</v>
      </c>
      <c r="V824" s="388">
        <v>0</v>
      </c>
      <c r="W824" s="388">
        <v>0</v>
      </c>
      <c r="X824" s="388">
        <v>0</v>
      </c>
      <c r="Y824" s="388">
        <v>0</v>
      </c>
      <c r="Z824" s="388">
        <v>0</v>
      </c>
      <c r="AA824" s="388">
        <v>0</v>
      </c>
      <c r="AB824" s="388">
        <f t="shared" si="587"/>
        <v>0</v>
      </c>
      <c r="AC824" s="388">
        <f t="shared" si="587"/>
        <v>0</v>
      </c>
      <c r="AD824" s="388">
        <f t="shared" si="581"/>
        <v>0</v>
      </c>
      <c r="AE824" s="388">
        <v>0</v>
      </c>
      <c r="AF824" s="388">
        <v>0</v>
      </c>
      <c r="AG824" s="388">
        <f t="shared" si="582"/>
        <v>0</v>
      </c>
      <c r="AH824" s="388">
        <v>0</v>
      </c>
      <c r="AI824" s="388">
        <v>0</v>
      </c>
      <c r="AJ824" s="388">
        <f t="shared" si="583"/>
        <v>0</v>
      </c>
      <c r="AK824" s="388">
        <v>0</v>
      </c>
      <c r="AL824" s="388">
        <v>0</v>
      </c>
      <c r="AM824" s="388">
        <f t="shared" si="584"/>
        <v>0</v>
      </c>
      <c r="AN824" s="388">
        <v>0</v>
      </c>
      <c r="AO824" s="388">
        <v>0</v>
      </c>
      <c r="AP824" s="388">
        <f t="shared" si="585"/>
        <v>0</v>
      </c>
      <c r="AQ824" s="388">
        <f t="shared" si="588"/>
        <v>0</v>
      </c>
      <c r="AR824" s="388">
        <f t="shared" si="588"/>
        <v>0</v>
      </c>
      <c r="AS824" s="388">
        <f t="shared" si="586"/>
        <v>0</v>
      </c>
      <c r="AT824" s="388">
        <f t="shared" si="589"/>
        <v>0</v>
      </c>
      <c r="AU824" s="388">
        <f t="shared" si="589"/>
        <v>0</v>
      </c>
      <c r="AV824" s="388">
        <v>0</v>
      </c>
      <c r="AW824" s="388">
        <v>0</v>
      </c>
      <c r="AX824" s="388">
        <v>0</v>
      </c>
      <c r="AY824" s="388">
        <v>0</v>
      </c>
      <c r="AZ824" s="388">
        <f t="shared" si="544"/>
        <v>0</v>
      </c>
      <c r="BA824" s="388">
        <f t="shared" si="544"/>
        <v>0</v>
      </c>
    </row>
    <row r="825" spans="1:53" ht="24.75" hidden="1">
      <c r="A825" s="255"/>
      <c r="B825" s="73" t="str">
        <f t="shared" si="569"/>
        <v>3713500053005315</v>
      </c>
      <c r="C825" s="385">
        <v>2023</v>
      </c>
      <c r="D825" s="385">
        <v>20</v>
      </c>
      <c r="E825" s="385">
        <v>3</v>
      </c>
      <c r="F825" s="385">
        <v>7</v>
      </c>
      <c r="G825" s="385">
        <v>13</v>
      </c>
      <c r="H825" s="385">
        <v>5000</v>
      </c>
      <c r="I825" s="385">
        <v>5300</v>
      </c>
      <c r="J825" s="385">
        <v>531</v>
      </c>
      <c r="K825" s="386">
        <v>5</v>
      </c>
      <c r="L825" s="386"/>
      <c r="M825" s="387" t="s">
        <v>615</v>
      </c>
      <c r="N825" s="388">
        <f>IFERROR(VLOOKUP($B825,[5]OAX!$B$51:$S$1085,13,0),0)</f>
        <v>0</v>
      </c>
      <c r="O825" s="388">
        <f>IFERROR(VLOOKUP($B825,[5]OAX!$B$51:$S$1085,14,0),0)</f>
        <v>0</v>
      </c>
      <c r="P825" s="388">
        <f t="shared" si="557"/>
        <v>0</v>
      </c>
      <c r="Q825" s="167" t="s">
        <v>59</v>
      </c>
      <c r="R825" s="390">
        <f>IFERROR(VLOOKUP($B825,[5]OAX!$B$51:$S$1085,17,0),0)</f>
        <v>0</v>
      </c>
      <c r="S825" s="390">
        <f>IFERROR(VLOOKUP($B825,[5]OAX!$B$51:$S$1085,18,0),0)</f>
        <v>0</v>
      </c>
      <c r="T825" s="388">
        <v>0</v>
      </c>
      <c r="U825" s="388">
        <v>0</v>
      </c>
      <c r="V825" s="388">
        <v>0</v>
      </c>
      <c r="W825" s="388">
        <v>0</v>
      </c>
      <c r="X825" s="388">
        <v>0</v>
      </c>
      <c r="Y825" s="388">
        <v>0</v>
      </c>
      <c r="Z825" s="388">
        <v>0</v>
      </c>
      <c r="AA825" s="388">
        <v>0</v>
      </c>
      <c r="AB825" s="388">
        <f t="shared" si="587"/>
        <v>0</v>
      </c>
      <c r="AC825" s="388">
        <f t="shared" si="587"/>
        <v>0</v>
      </c>
      <c r="AD825" s="388">
        <f t="shared" si="581"/>
        <v>0</v>
      </c>
      <c r="AE825" s="388">
        <v>0</v>
      </c>
      <c r="AF825" s="388">
        <v>0</v>
      </c>
      <c r="AG825" s="388">
        <f t="shared" si="582"/>
        <v>0</v>
      </c>
      <c r="AH825" s="388">
        <v>0</v>
      </c>
      <c r="AI825" s="388">
        <v>0</v>
      </c>
      <c r="AJ825" s="388">
        <f t="shared" si="583"/>
        <v>0</v>
      </c>
      <c r="AK825" s="388">
        <v>0</v>
      </c>
      <c r="AL825" s="388">
        <v>0</v>
      </c>
      <c r="AM825" s="388">
        <f t="shared" si="584"/>
        <v>0</v>
      </c>
      <c r="AN825" s="388">
        <v>0</v>
      </c>
      <c r="AO825" s="388">
        <v>0</v>
      </c>
      <c r="AP825" s="388">
        <f t="shared" si="585"/>
        <v>0</v>
      </c>
      <c r="AQ825" s="388">
        <f t="shared" si="588"/>
        <v>0</v>
      </c>
      <c r="AR825" s="388">
        <f t="shared" si="588"/>
        <v>0</v>
      </c>
      <c r="AS825" s="388">
        <f t="shared" si="586"/>
        <v>0</v>
      </c>
      <c r="AT825" s="388">
        <f t="shared" si="589"/>
        <v>0</v>
      </c>
      <c r="AU825" s="388">
        <f t="shared" si="589"/>
        <v>0</v>
      </c>
      <c r="AV825" s="388">
        <v>0</v>
      </c>
      <c r="AW825" s="388">
        <v>0</v>
      </c>
      <c r="AX825" s="388">
        <v>0</v>
      </c>
      <c r="AY825" s="388">
        <v>0</v>
      </c>
      <c r="AZ825" s="388">
        <f t="shared" si="544"/>
        <v>0</v>
      </c>
      <c r="BA825" s="388">
        <f t="shared" si="544"/>
        <v>0</v>
      </c>
    </row>
    <row r="826" spans="1:53" ht="24.75" hidden="1">
      <c r="A826" s="255"/>
      <c r="B826" s="73" t="str">
        <f t="shared" si="569"/>
        <v>3713500053005316</v>
      </c>
      <c r="C826" s="385">
        <v>2023</v>
      </c>
      <c r="D826" s="385">
        <v>20</v>
      </c>
      <c r="E826" s="385">
        <v>3</v>
      </c>
      <c r="F826" s="385">
        <v>7</v>
      </c>
      <c r="G826" s="385">
        <v>13</v>
      </c>
      <c r="H826" s="385">
        <v>5000</v>
      </c>
      <c r="I826" s="385">
        <v>5300</v>
      </c>
      <c r="J826" s="385">
        <v>531</v>
      </c>
      <c r="K826" s="386">
        <v>6</v>
      </c>
      <c r="L826" s="386"/>
      <c r="M826" s="387" t="s">
        <v>616</v>
      </c>
      <c r="N826" s="388">
        <f>IFERROR(VLOOKUP($B826,[5]OAX!$B$51:$S$1085,13,0),0)</f>
        <v>0</v>
      </c>
      <c r="O826" s="388">
        <f>IFERROR(VLOOKUP($B826,[5]OAX!$B$51:$S$1085,14,0),0)</f>
        <v>0</v>
      </c>
      <c r="P826" s="388">
        <f t="shared" si="557"/>
        <v>0</v>
      </c>
      <c r="Q826" s="167" t="s">
        <v>59</v>
      </c>
      <c r="R826" s="390">
        <f>IFERROR(VLOOKUP($B826,[5]OAX!$B$51:$S$1085,17,0),0)</f>
        <v>0</v>
      </c>
      <c r="S826" s="390">
        <f>IFERROR(VLOOKUP($B826,[5]OAX!$B$51:$S$1085,18,0),0)</f>
        <v>0</v>
      </c>
      <c r="T826" s="388">
        <v>0</v>
      </c>
      <c r="U826" s="388">
        <v>0</v>
      </c>
      <c r="V826" s="388">
        <v>0</v>
      </c>
      <c r="W826" s="388">
        <v>0</v>
      </c>
      <c r="X826" s="388">
        <v>0</v>
      </c>
      <c r="Y826" s="388">
        <v>0</v>
      </c>
      <c r="Z826" s="388">
        <v>0</v>
      </c>
      <c r="AA826" s="388">
        <v>0</v>
      </c>
      <c r="AB826" s="388">
        <f t="shared" si="587"/>
        <v>0</v>
      </c>
      <c r="AC826" s="388">
        <f t="shared" si="587"/>
        <v>0</v>
      </c>
      <c r="AD826" s="388">
        <f t="shared" si="581"/>
        <v>0</v>
      </c>
      <c r="AE826" s="388">
        <v>0</v>
      </c>
      <c r="AF826" s="388">
        <v>0</v>
      </c>
      <c r="AG826" s="388">
        <f t="shared" si="582"/>
        <v>0</v>
      </c>
      <c r="AH826" s="388">
        <v>0</v>
      </c>
      <c r="AI826" s="388">
        <v>0</v>
      </c>
      <c r="AJ826" s="388">
        <f t="shared" si="583"/>
        <v>0</v>
      </c>
      <c r="AK826" s="388">
        <v>0</v>
      </c>
      <c r="AL826" s="388">
        <v>0</v>
      </c>
      <c r="AM826" s="388">
        <f t="shared" si="584"/>
        <v>0</v>
      </c>
      <c r="AN826" s="388">
        <v>0</v>
      </c>
      <c r="AO826" s="388">
        <v>0</v>
      </c>
      <c r="AP826" s="388">
        <f t="shared" si="585"/>
        <v>0</v>
      </c>
      <c r="AQ826" s="388">
        <f t="shared" si="588"/>
        <v>0</v>
      </c>
      <c r="AR826" s="388">
        <f t="shared" si="588"/>
        <v>0</v>
      </c>
      <c r="AS826" s="388">
        <f t="shared" si="586"/>
        <v>0</v>
      </c>
      <c r="AT826" s="388">
        <f t="shared" si="589"/>
        <v>0</v>
      </c>
      <c r="AU826" s="388">
        <f t="shared" si="589"/>
        <v>0</v>
      </c>
      <c r="AV826" s="388">
        <v>0</v>
      </c>
      <c r="AW826" s="388">
        <v>0</v>
      </c>
      <c r="AX826" s="388">
        <v>0</v>
      </c>
      <c r="AY826" s="388">
        <v>0</v>
      </c>
      <c r="AZ826" s="388">
        <f t="shared" si="544"/>
        <v>0</v>
      </c>
      <c r="BA826" s="388">
        <f t="shared" si="544"/>
        <v>0</v>
      </c>
    </row>
    <row r="827" spans="1:53" ht="24.75" hidden="1">
      <c r="A827" s="255"/>
      <c r="B827" s="73" t="str">
        <f t="shared" si="569"/>
        <v>3713500053005317</v>
      </c>
      <c r="C827" s="385">
        <v>2023</v>
      </c>
      <c r="D827" s="385">
        <v>20</v>
      </c>
      <c r="E827" s="385">
        <v>3</v>
      </c>
      <c r="F827" s="385">
        <v>7</v>
      </c>
      <c r="G827" s="385">
        <v>13</v>
      </c>
      <c r="H827" s="385">
        <v>5000</v>
      </c>
      <c r="I827" s="385">
        <v>5300</v>
      </c>
      <c r="J827" s="385">
        <v>531</v>
      </c>
      <c r="K827" s="386">
        <v>7</v>
      </c>
      <c r="L827" s="386"/>
      <c r="M827" s="387" t="s">
        <v>617</v>
      </c>
      <c r="N827" s="388">
        <f>IFERROR(VLOOKUP($B827,[5]OAX!$B$51:$S$1085,13,0),0)</f>
        <v>0</v>
      </c>
      <c r="O827" s="388">
        <f>IFERROR(VLOOKUP($B827,[5]OAX!$B$51:$S$1085,14,0),0)</f>
        <v>0</v>
      </c>
      <c r="P827" s="388">
        <f t="shared" si="557"/>
        <v>0</v>
      </c>
      <c r="Q827" s="167" t="s">
        <v>59</v>
      </c>
      <c r="R827" s="390">
        <f>IFERROR(VLOOKUP($B827,[5]OAX!$B$51:$S$1085,17,0),0)</f>
        <v>0</v>
      </c>
      <c r="S827" s="390">
        <f>IFERROR(VLOOKUP($B827,[5]OAX!$B$51:$S$1085,18,0),0)</f>
        <v>0</v>
      </c>
      <c r="T827" s="388">
        <v>0</v>
      </c>
      <c r="U827" s="388">
        <v>0</v>
      </c>
      <c r="V827" s="388">
        <v>0</v>
      </c>
      <c r="W827" s="388">
        <v>0</v>
      </c>
      <c r="X827" s="388">
        <v>0</v>
      </c>
      <c r="Y827" s="388">
        <v>0</v>
      </c>
      <c r="Z827" s="388">
        <v>0</v>
      </c>
      <c r="AA827" s="388">
        <v>0</v>
      </c>
      <c r="AB827" s="388">
        <f t="shared" si="587"/>
        <v>0</v>
      </c>
      <c r="AC827" s="388">
        <f t="shared" si="587"/>
        <v>0</v>
      </c>
      <c r="AD827" s="388">
        <f t="shared" si="581"/>
        <v>0</v>
      </c>
      <c r="AE827" s="388">
        <v>0</v>
      </c>
      <c r="AF827" s="388">
        <v>0</v>
      </c>
      <c r="AG827" s="388">
        <f t="shared" si="582"/>
        <v>0</v>
      </c>
      <c r="AH827" s="388">
        <v>0</v>
      </c>
      <c r="AI827" s="388">
        <v>0</v>
      </c>
      <c r="AJ827" s="388">
        <f t="shared" si="583"/>
        <v>0</v>
      </c>
      <c r="AK827" s="388">
        <v>0</v>
      </c>
      <c r="AL827" s="388">
        <v>0</v>
      </c>
      <c r="AM827" s="388">
        <f t="shared" si="584"/>
        <v>0</v>
      </c>
      <c r="AN827" s="388">
        <v>0</v>
      </c>
      <c r="AO827" s="388">
        <v>0</v>
      </c>
      <c r="AP827" s="388">
        <f t="shared" si="585"/>
        <v>0</v>
      </c>
      <c r="AQ827" s="388">
        <f t="shared" si="588"/>
        <v>0</v>
      </c>
      <c r="AR827" s="388">
        <f t="shared" si="588"/>
        <v>0</v>
      </c>
      <c r="AS827" s="388">
        <f t="shared" si="586"/>
        <v>0</v>
      </c>
      <c r="AT827" s="388">
        <f t="shared" si="589"/>
        <v>0</v>
      </c>
      <c r="AU827" s="388">
        <f t="shared" si="589"/>
        <v>0</v>
      </c>
      <c r="AV827" s="388">
        <v>0</v>
      </c>
      <c r="AW827" s="388">
        <v>0</v>
      </c>
      <c r="AX827" s="388">
        <v>0</v>
      </c>
      <c r="AY827" s="388">
        <v>0</v>
      </c>
      <c r="AZ827" s="388">
        <f t="shared" ref="AZ827:BA890" si="590">AT827-AV827-AX827</f>
        <v>0</v>
      </c>
      <c r="BA827" s="388">
        <f t="shared" si="590"/>
        <v>0</v>
      </c>
    </row>
    <row r="828" spans="1:53" ht="24.75" hidden="1">
      <c r="A828" s="255"/>
      <c r="B828" s="73" t="str">
        <f t="shared" si="569"/>
        <v>3713500053005318</v>
      </c>
      <c r="C828" s="385">
        <v>2023</v>
      </c>
      <c r="D828" s="385">
        <v>20</v>
      </c>
      <c r="E828" s="385">
        <v>3</v>
      </c>
      <c r="F828" s="385">
        <v>7</v>
      </c>
      <c r="G828" s="385">
        <v>13</v>
      </c>
      <c r="H828" s="385">
        <v>5000</v>
      </c>
      <c r="I828" s="385">
        <v>5300</v>
      </c>
      <c r="J828" s="385">
        <v>531</v>
      </c>
      <c r="K828" s="386">
        <v>8</v>
      </c>
      <c r="L828" s="386"/>
      <c r="M828" s="387" t="s">
        <v>618</v>
      </c>
      <c r="N828" s="388">
        <f>IFERROR(VLOOKUP($B828,[5]OAX!$B$51:$S$1085,13,0),0)</f>
        <v>0</v>
      </c>
      <c r="O828" s="388">
        <f>IFERROR(VLOOKUP($B828,[5]OAX!$B$51:$S$1085,14,0),0)</f>
        <v>0</v>
      </c>
      <c r="P828" s="388">
        <f t="shared" si="557"/>
        <v>0</v>
      </c>
      <c r="Q828" s="167" t="s">
        <v>59</v>
      </c>
      <c r="R828" s="390">
        <f>IFERROR(VLOOKUP($B828,[5]OAX!$B$51:$S$1085,17,0),0)</f>
        <v>0</v>
      </c>
      <c r="S828" s="390">
        <f>IFERROR(VLOOKUP($B828,[5]OAX!$B$51:$S$1085,18,0),0)</f>
        <v>0</v>
      </c>
      <c r="T828" s="388">
        <v>0</v>
      </c>
      <c r="U828" s="388">
        <v>0</v>
      </c>
      <c r="V828" s="388">
        <v>0</v>
      </c>
      <c r="W828" s="388">
        <v>0</v>
      </c>
      <c r="X828" s="388">
        <v>0</v>
      </c>
      <c r="Y828" s="388">
        <v>0</v>
      </c>
      <c r="Z828" s="388">
        <v>0</v>
      </c>
      <c r="AA828" s="388">
        <v>0</v>
      </c>
      <c r="AB828" s="388">
        <f t="shared" si="587"/>
        <v>0</v>
      </c>
      <c r="AC828" s="388">
        <f t="shared" si="587"/>
        <v>0</v>
      </c>
      <c r="AD828" s="388">
        <f t="shared" si="581"/>
        <v>0</v>
      </c>
      <c r="AE828" s="388">
        <v>0</v>
      </c>
      <c r="AF828" s="388">
        <v>0</v>
      </c>
      <c r="AG828" s="388">
        <f t="shared" si="582"/>
        <v>0</v>
      </c>
      <c r="AH828" s="388">
        <v>0</v>
      </c>
      <c r="AI828" s="388">
        <v>0</v>
      </c>
      <c r="AJ828" s="388">
        <f t="shared" si="583"/>
        <v>0</v>
      </c>
      <c r="AK828" s="388">
        <v>0</v>
      </c>
      <c r="AL828" s="388">
        <v>0</v>
      </c>
      <c r="AM828" s="388">
        <f t="shared" si="584"/>
        <v>0</v>
      </c>
      <c r="AN828" s="388">
        <v>0</v>
      </c>
      <c r="AO828" s="388">
        <v>0</v>
      </c>
      <c r="AP828" s="388">
        <f t="shared" si="585"/>
        <v>0</v>
      </c>
      <c r="AQ828" s="388">
        <f t="shared" si="588"/>
        <v>0</v>
      </c>
      <c r="AR828" s="388">
        <f t="shared" si="588"/>
        <v>0</v>
      </c>
      <c r="AS828" s="388">
        <f t="shared" si="586"/>
        <v>0</v>
      </c>
      <c r="AT828" s="388">
        <f t="shared" si="589"/>
        <v>0</v>
      </c>
      <c r="AU828" s="388">
        <f t="shared" si="589"/>
        <v>0</v>
      </c>
      <c r="AV828" s="388">
        <v>0</v>
      </c>
      <c r="AW828" s="388">
        <v>0</v>
      </c>
      <c r="AX828" s="388">
        <v>0</v>
      </c>
      <c r="AY828" s="388">
        <v>0</v>
      </c>
      <c r="AZ828" s="388">
        <f t="shared" si="590"/>
        <v>0</v>
      </c>
      <c r="BA828" s="388">
        <f t="shared" si="590"/>
        <v>0</v>
      </c>
    </row>
    <row r="829" spans="1:53" ht="24.75" hidden="1">
      <c r="A829" s="255"/>
      <c r="B829" s="73" t="str">
        <f t="shared" si="569"/>
        <v>3713500053005319</v>
      </c>
      <c r="C829" s="385">
        <v>2023</v>
      </c>
      <c r="D829" s="385">
        <v>20</v>
      </c>
      <c r="E829" s="385">
        <v>3</v>
      </c>
      <c r="F829" s="385">
        <v>7</v>
      </c>
      <c r="G829" s="385">
        <v>13</v>
      </c>
      <c r="H829" s="385">
        <v>5000</v>
      </c>
      <c r="I829" s="385">
        <v>5300</v>
      </c>
      <c r="J829" s="385">
        <v>531</v>
      </c>
      <c r="K829" s="386">
        <v>9</v>
      </c>
      <c r="L829" s="386"/>
      <c r="M829" s="387" t="s">
        <v>619</v>
      </c>
      <c r="N829" s="388">
        <f>IFERROR(VLOOKUP($B829,[5]OAX!$B$51:$S$1085,13,0),0)</f>
        <v>0</v>
      </c>
      <c r="O829" s="388">
        <f>IFERROR(VLOOKUP($B829,[5]OAX!$B$51:$S$1085,14,0),0)</f>
        <v>0</v>
      </c>
      <c r="P829" s="388">
        <f t="shared" si="557"/>
        <v>0</v>
      </c>
      <c r="Q829" s="167" t="s">
        <v>59</v>
      </c>
      <c r="R829" s="390">
        <f>IFERROR(VLOOKUP($B829,[5]OAX!$B$51:$S$1085,17,0),0)</f>
        <v>0</v>
      </c>
      <c r="S829" s="390">
        <f>IFERROR(VLOOKUP($B829,[5]OAX!$B$51:$S$1085,18,0),0)</f>
        <v>0</v>
      </c>
      <c r="T829" s="388">
        <v>0</v>
      </c>
      <c r="U829" s="388">
        <v>0</v>
      </c>
      <c r="V829" s="388">
        <v>0</v>
      </c>
      <c r="W829" s="388">
        <v>0</v>
      </c>
      <c r="X829" s="388">
        <v>0</v>
      </c>
      <c r="Y829" s="388">
        <v>0</v>
      </c>
      <c r="Z829" s="388">
        <v>0</v>
      </c>
      <c r="AA829" s="388">
        <v>0</v>
      </c>
      <c r="AB829" s="388">
        <f t="shared" si="587"/>
        <v>0</v>
      </c>
      <c r="AC829" s="388">
        <f t="shared" si="587"/>
        <v>0</v>
      </c>
      <c r="AD829" s="388">
        <f t="shared" si="581"/>
        <v>0</v>
      </c>
      <c r="AE829" s="388">
        <v>0</v>
      </c>
      <c r="AF829" s="388">
        <v>0</v>
      </c>
      <c r="AG829" s="388">
        <f t="shared" si="582"/>
        <v>0</v>
      </c>
      <c r="AH829" s="388">
        <v>0</v>
      </c>
      <c r="AI829" s="388">
        <v>0</v>
      </c>
      <c r="AJ829" s="388">
        <f t="shared" si="583"/>
        <v>0</v>
      </c>
      <c r="AK829" s="388">
        <v>0</v>
      </c>
      <c r="AL829" s="388">
        <v>0</v>
      </c>
      <c r="AM829" s="388">
        <f t="shared" si="584"/>
        <v>0</v>
      </c>
      <c r="AN829" s="388">
        <v>0</v>
      </c>
      <c r="AO829" s="388">
        <v>0</v>
      </c>
      <c r="AP829" s="388">
        <f t="shared" si="585"/>
        <v>0</v>
      </c>
      <c r="AQ829" s="388">
        <f t="shared" si="588"/>
        <v>0</v>
      </c>
      <c r="AR829" s="388">
        <f t="shared" si="588"/>
        <v>0</v>
      </c>
      <c r="AS829" s="388">
        <f t="shared" si="586"/>
        <v>0</v>
      </c>
      <c r="AT829" s="388">
        <f t="shared" si="589"/>
        <v>0</v>
      </c>
      <c r="AU829" s="388">
        <f t="shared" si="589"/>
        <v>0</v>
      </c>
      <c r="AV829" s="388">
        <v>0</v>
      </c>
      <c r="AW829" s="388">
        <v>0</v>
      </c>
      <c r="AX829" s="388">
        <v>0</v>
      </c>
      <c r="AY829" s="388">
        <v>0</v>
      </c>
      <c r="AZ829" s="388">
        <f t="shared" si="590"/>
        <v>0</v>
      </c>
      <c r="BA829" s="388">
        <f t="shared" si="590"/>
        <v>0</v>
      </c>
    </row>
    <row r="830" spans="1:53" ht="24.75" hidden="1">
      <c r="A830" s="255"/>
      <c r="B830" s="73" t="str">
        <f t="shared" si="569"/>
        <v>37135000530053110</v>
      </c>
      <c r="C830" s="385">
        <v>2023</v>
      </c>
      <c r="D830" s="385">
        <v>20</v>
      </c>
      <c r="E830" s="385">
        <v>3</v>
      </c>
      <c r="F830" s="385">
        <v>7</v>
      </c>
      <c r="G830" s="385">
        <v>13</v>
      </c>
      <c r="H830" s="385">
        <v>5000</v>
      </c>
      <c r="I830" s="385">
        <v>5300</v>
      </c>
      <c r="J830" s="385">
        <v>531</v>
      </c>
      <c r="K830" s="386">
        <v>10</v>
      </c>
      <c r="L830" s="386"/>
      <c r="M830" s="387" t="s">
        <v>620</v>
      </c>
      <c r="N830" s="388">
        <f>IFERROR(VLOOKUP($B830,[5]OAX!$B$51:$S$1085,13,0),0)</f>
        <v>0</v>
      </c>
      <c r="O830" s="388">
        <f>IFERROR(VLOOKUP($B830,[5]OAX!$B$51:$S$1085,14,0),0)</f>
        <v>0</v>
      </c>
      <c r="P830" s="388">
        <f t="shared" si="557"/>
        <v>0</v>
      </c>
      <c r="Q830" s="167" t="s">
        <v>59</v>
      </c>
      <c r="R830" s="390">
        <f>IFERROR(VLOOKUP($B830,[5]OAX!$B$51:$S$1085,17,0),0)</f>
        <v>0</v>
      </c>
      <c r="S830" s="390">
        <f>IFERROR(VLOOKUP($B830,[5]OAX!$B$51:$S$1085,18,0),0)</f>
        <v>0</v>
      </c>
      <c r="T830" s="388">
        <v>0</v>
      </c>
      <c r="U830" s="388">
        <v>0</v>
      </c>
      <c r="V830" s="388">
        <v>0</v>
      </c>
      <c r="W830" s="388">
        <v>0</v>
      </c>
      <c r="X830" s="388">
        <v>0</v>
      </c>
      <c r="Y830" s="388">
        <v>0</v>
      </c>
      <c r="Z830" s="388">
        <v>0</v>
      </c>
      <c r="AA830" s="388">
        <v>0</v>
      </c>
      <c r="AB830" s="388">
        <f t="shared" si="587"/>
        <v>0</v>
      </c>
      <c r="AC830" s="388">
        <f t="shared" si="587"/>
        <v>0</v>
      </c>
      <c r="AD830" s="388">
        <f t="shared" si="581"/>
        <v>0</v>
      </c>
      <c r="AE830" s="388">
        <v>0</v>
      </c>
      <c r="AF830" s="388">
        <v>0</v>
      </c>
      <c r="AG830" s="388">
        <f t="shared" si="582"/>
        <v>0</v>
      </c>
      <c r="AH830" s="388">
        <v>0</v>
      </c>
      <c r="AI830" s="388">
        <v>0</v>
      </c>
      <c r="AJ830" s="388">
        <f t="shared" si="583"/>
        <v>0</v>
      </c>
      <c r="AK830" s="388">
        <v>0</v>
      </c>
      <c r="AL830" s="388">
        <v>0</v>
      </c>
      <c r="AM830" s="388">
        <f t="shared" si="584"/>
        <v>0</v>
      </c>
      <c r="AN830" s="388">
        <v>0</v>
      </c>
      <c r="AO830" s="388">
        <v>0</v>
      </c>
      <c r="AP830" s="388">
        <f t="shared" si="585"/>
        <v>0</v>
      </c>
      <c r="AQ830" s="388">
        <f t="shared" si="588"/>
        <v>0</v>
      </c>
      <c r="AR830" s="388">
        <f t="shared" si="588"/>
        <v>0</v>
      </c>
      <c r="AS830" s="388">
        <f t="shared" si="586"/>
        <v>0</v>
      </c>
      <c r="AT830" s="388">
        <f t="shared" si="589"/>
        <v>0</v>
      </c>
      <c r="AU830" s="388">
        <f t="shared" si="589"/>
        <v>0</v>
      </c>
      <c r="AV830" s="388">
        <v>0</v>
      </c>
      <c r="AW830" s="388">
        <v>0</v>
      </c>
      <c r="AX830" s="388">
        <v>0</v>
      </c>
      <c r="AY830" s="388">
        <v>0</v>
      </c>
      <c r="AZ830" s="388">
        <f t="shared" si="590"/>
        <v>0</v>
      </c>
      <c r="BA830" s="388">
        <f t="shared" si="590"/>
        <v>0</v>
      </c>
    </row>
    <row r="831" spans="1:53" ht="24.75" hidden="1">
      <c r="A831" s="255"/>
      <c r="B831" s="73" t="str">
        <f t="shared" si="569"/>
        <v>37135000530053111</v>
      </c>
      <c r="C831" s="385">
        <v>2023</v>
      </c>
      <c r="D831" s="385">
        <v>20</v>
      </c>
      <c r="E831" s="385">
        <v>3</v>
      </c>
      <c r="F831" s="385">
        <v>7</v>
      </c>
      <c r="G831" s="385">
        <v>13</v>
      </c>
      <c r="H831" s="385">
        <v>5000</v>
      </c>
      <c r="I831" s="385">
        <v>5300</v>
      </c>
      <c r="J831" s="385">
        <v>531</v>
      </c>
      <c r="K831" s="386">
        <v>11</v>
      </c>
      <c r="L831" s="386"/>
      <c r="M831" s="387" t="s">
        <v>563</v>
      </c>
      <c r="N831" s="388">
        <f>IFERROR(VLOOKUP($B831,[5]OAX!$B$51:$S$1085,13,0),0)</f>
        <v>0</v>
      </c>
      <c r="O831" s="388">
        <f>IFERROR(VLOOKUP($B831,[5]OAX!$B$51:$S$1085,14,0),0)</f>
        <v>0</v>
      </c>
      <c r="P831" s="388">
        <f t="shared" si="557"/>
        <v>0</v>
      </c>
      <c r="Q831" s="167" t="s">
        <v>59</v>
      </c>
      <c r="R831" s="390">
        <f>IFERROR(VLOOKUP($B831,[5]OAX!$B$51:$S$1085,17,0),0)</f>
        <v>0</v>
      </c>
      <c r="S831" s="390">
        <f>IFERROR(VLOOKUP($B831,[5]OAX!$B$51:$S$1085,18,0),0)</f>
        <v>0</v>
      </c>
      <c r="T831" s="388">
        <v>0</v>
      </c>
      <c r="U831" s="388">
        <v>0</v>
      </c>
      <c r="V831" s="388">
        <v>0</v>
      </c>
      <c r="W831" s="388">
        <v>0</v>
      </c>
      <c r="X831" s="388">
        <v>0</v>
      </c>
      <c r="Y831" s="388">
        <v>0</v>
      </c>
      <c r="Z831" s="388">
        <v>0</v>
      </c>
      <c r="AA831" s="388">
        <v>0</v>
      </c>
      <c r="AB831" s="388">
        <f t="shared" si="587"/>
        <v>0</v>
      </c>
      <c r="AC831" s="388">
        <f t="shared" si="587"/>
        <v>0</v>
      </c>
      <c r="AD831" s="388">
        <f t="shared" si="581"/>
        <v>0</v>
      </c>
      <c r="AE831" s="388">
        <v>0</v>
      </c>
      <c r="AF831" s="388">
        <v>0</v>
      </c>
      <c r="AG831" s="388">
        <f t="shared" si="582"/>
        <v>0</v>
      </c>
      <c r="AH831" s="388">
        <v>0</v>
      </c>
      <c r="AI831" s="388">
        <v>0</v>
      </c>
      <c r="AJ831" s="388">
        <f t="shared" si="583"/>
        <v>0</v>
      </c>
      <c r="AK831" s="388">
        <v>0</v>
      </c>
      <c r="AL831" s="388">
        <v>0</v>
      </c>
      <c r="AM831" s="388">
        <f t="shared" si="584"/>
        <v>0</v>
      </c>
      <c r="AN831" s="388">
        <v>0</v>
      </c>
      <c r="AO831" s="388">
        <v>0</v>
      </c>
      <c r="AP831" s="388">
        <f t="shared" si="585"/>
        <v>0</v>
      </c>
      <c r="AQ831" s="388">
        <f t="shared" si="588"/>
        <v>0</v>
      </c>
      <c r="AR831" s="388">
        <f t="shared" si="588"/>
        <v>0</v>
      </c>
      <c r="AS831" s="388">
        <f t="shared" si="586"/>
        <v>0</v>
      </c>
      <c r="AT831" s="388">
        <f t="shared" si="589"/>
        <v>0</v>
      </c>
      <c r="AU831" s="388">
        <f t="shared" si="589"/>
        <v>0</v>
      </c>
      <c r="AV831" s="388">
        <v>0</v>
      </c>
      <c r="AW831" s="388">
        <v>0</v>
      </c>
      <c r="AX831" s="388">
        <v>0</v>
      </c>
      <c r="AY831" s="388">
        <v>0</v>
      </c>
      <c r="AZ831" s="388">
        <f t="shared" si="590"/>
        <v>0</v>
      </c>
      <c r="BA831" s="388">
        <f t="shared" si="590"/>
        <v>0</v>
      </c>
    </row>
    <row r="832" spans="1:53" ht="24.75" hidden="1">
      <c r="A832" s="255"/>
      <c r="B832" s="73" t="str">
        <f t="shared" si="569"/>
        <v>37135000530053112</v>
      </c>
      <c r="C832" s="385">
        <v>2023</v>
      </c>
      <c r="D832" s="385">
        <v>20</v>
      </c>
      <c r="E832" s="385">
        <v>3</v>
      </c>
      <c r="F832" s="385">
        <v>7</v>
      </c>
      <c r="G832" s="385">
        <v>13</v>
      </c>
      <c r="H832" s="385">
        <v>5000</v>
      </c>
      <c r="I832" s="385">
        <v>5300</v>
      </c>
      <c r="J832" s="385">
        <v>531</v>
      </c>
      <c r="K832" s="386">
        <v>12</v>
      </c>
      <c r="L832" s="386"/>
      <c r="M832" s="387" t="s">
        <v>621</v>
      </c>
      <c r="N832" s="388">
        <f>IFERROR(VLOOKUP($B832,[5]OAX!$B$51:$S$1085,13,0),0)</f>
        <v>0</v>
      </c>
      <c r="O832" s="388">
        <f>IFERROR(VLOOKUP($B832,[5]OAX!$B$51:$S$1085,14,0),0)</f>
        <v>0</v>
      </c>
      <c r="P832" s="388">
        <f t="shared" si="557"/>
        <v>0</v>
      </c>
      <c r="Q832" s="167" t="s">
        <v>59</v>
      </c>
      <c r="R832" s="390">
        <f>IFERROR(VLOOKUP($B832,[5]OAX!$B$51:$S$1085,17,0),0)</f>
        <v>0</v>
      </c>
      <c r="S832" s="390">
        <f>IFERROR(VLOOKUP($B832,[5]OAX!$B$51:$S$1085,18,0),0)</f>
        <v>0</v>
      </c>
      <c r="T832" s="388">
        <v>0</v>
      </c>
      <c r="U832" s="388">
        <v>0</v>
      </c>
      <c r="V832" s="388">
        <v>0</v>
      </c>
      <c r="W832" s="388">
        <v>0</v>
      </c>
      <c r="X832" s="388">
        <v>0</v>
      </c>
      <c r="Y832" s="388">
        <v>0</v>
      </c>
      <c r="Z832" s="388">
        <v>0</v>
      </c>
      <c r="AA832" s="388">
        <v>0</v>
      </c>
      <c r="AB832" s="388">
        <f t="shared" si="587"/>
        <v>0</v>
      </c>
      <c r="AC832" s="388">
        <f t="shared" si="587"/>
        <v>0</v>
      </c>
      <c r="AD832" s="388">
        <f t="shared" si="581"/>
        <v>0</v>
      </c>
      <c r="AE832" s="388">
        <v>0</v>
      </c>
      <c r="AF832" s="388">
        <v>0</v>
      </c>
      <c r="AG832" s="388">
        <f t="shared" si="582"/>
        <v>0</v>
      </c>
      <c r="AH832" s="388">
        <v>0</v>
      </c>
      <c r="AI832" s="388">
        <v>0</v>
      </c>
      <c r="AJ832" s="388">
        <f t="shared" si="583"/>
        <v>0</v>
      </c>
      <c r="AK832" s="388">
        <v>0</v>
      </c>
      <c r="AL832" s="388">
        <v>0</v>
      </c>
      <c r="AM832" s="388">
        <f t="shared" si="584"/>
        <v>0</v>
      </c>
      <c r="AN832" s="388">
        <v>0</v>
      </c>
      <c r="AO832" s="388">
        <v>0</v>
      </c>
      <c r="AP832" s="388">
        <f t="shared" si="585"/>
        <v>0</v>
      </c>
      <c r="AQ832" s="388">
        <f t="shared" si="588"/>
        <v>0</v>
      </c>
      <c r="AR832" s="388">
        <f t="shared" si="588"/>
        <v>0</v>
      </c>
      <c r="AS832" s="388">
        <f t="shared" si="586"/>
        <v>0</v>
      </c>
      <c r="AT832" s="388">
        <f t="shared" si="589"/>
        <v>0</v>
      </c>
      <c r="AU832" s="388">
        <f t="shared" si="589"/>
        <v>0</v>
      </c>
      <c r="AV832" s="388">
        <v>0</v>
      </c>
      <c r="AW832" s="388">
        <v>0</v>
      </c>
      <c r="AX832" s="388">
        <v>0</v>
      </c>
      <c r="AY832" s="388">
        <v>0</v>
      </c>
      <c r="AZ832" s="388">
        <f t="shared" si="590"/>
        <v>0</v>
      </c>
      <c r="BA832" s="388">
        <f t="shared" si="590"/>
        <v>0</v>
      </c>
    </row>
    <row r="833" spans="1:53" ht="24.75" hidden="1">
      <c r="A833" s="255"/>
      <c r="B833" s="73" t="str">
        <f t="shared" si="569"/>
        <v>37135000530053113</v>
      </c>
      <c r="C833" s="385">
        <v>2023</v>
      </c>
      <c r="D833" s="385">
        <v>20</v>
      </c>
      <c r="E833" s="385">
        <v>3</v>
      </c>
      <c r="F833" s="385">
        <v>7</v>
      </c>
      <c r="G833" s="385">
        <v>13</v>
      </c>
      <c r="H833" s="385">
        <v>5000</v>
      </c>
      <c r="I833" s="385">
        <v>5300</v>
      </c>
      <c r="J833" s="385">
        <v>531</v>
      </c>
      <c r="K833" s="386">
        <v>13</v>
      </c>
      <c r="L833" s="386"/>
      <c r="M833" s="387" t="s">
        <v>622</v>
      </c>
      <c r="N833" s="388">
        <f>IFERROR(VLOOKUP($B833,[5]OAX!$B$51:$S$1085,13,0),0)</f>
        <v>0</v>
      </c>
      <c r="O833" s="388">
        <f>IFERROR(VLOOKUP($B833,[5]OAX!$B$51:$S$1085,14,0),0)</f>
        <v>0</v>
      </c>
      <c r="P833" s="388">
        <f t="shared" si="557"/>
        <v>0</v>
      </c>
      <c r="Q833" s="167" t="s">
        <v>59</v>
      </c>
      <c r="R833" s="390">
        <f>IFERROR(VLOOKUP($B833,[5]OAX!$B$51:$S$1085,17,0),0)</f>
        <v>0</v>
      </c>
      <c r="S833" s="390">
        <f>IFERROR(VLOOKUP($B833,[5]OAX!$B$51:$S$1085,18,0),0)</f>
        <v>0</v>
      </c>
      <c r="T833" s="388">
        <v>0</v>
      </c>
      <c r="U833" s="388">
        <v>0</v>
      </c>
      <c r="V833" s="388">
        <v>0</v>
      </c>
      <c r="W833" s="388">
        <v>0</v>
      </c>
      <c r="X833" s="388">
        <v>0</v>
      </c>
      <c r="Y833" s="388">
        <v>0</v>
      </c>
      <c r="Z833" s="388">
        <v>0</v>
      </c>
      <c r="AA833" s="388">
        <v>0</v>
      </c>
      <c r="AB833" s="388">
        <f t="shared" si="587"/>
        <v>0</v>
      </c>
      <c r="AC833" s="388">
        <f t="shared" si="587"/>
        <v>0</v>
      </c>
      <c r="AD833" s="388">
        <f t="shared" si="581"/>
        <v>0</v>
      </c>
      <c r="AE833" s="388">
        <v>0</v>
      </c>
      <c r="AF833" s="388">
        <v>0</v>
      </c>
      <c r="AG833" s="388">
        <f t="shared" si="582"/>
        <v>0</v>
      </c>
      <c r="AH833" s="388">
        <v>0</v>
      </c>
      <c r="AI833" s="388">
        <v>0</v>
      </c>
      <c r="AJ833" s="388">
        <f t="shared" si="583"/>
        <v>0</v>
      </c>
      <c r="AK833" s="388">
        <v>0</v>
      </c>
      <c r="AL833" s="388">
        <v>0</v>
      </c>
      <c r="AM833" s="388">
        <f t="shared" si="584"/>
        <v>0</v>
      </c>
      <c r="AN833" s="388">
        <v>0</v>
      </c>
      <c r="AO833" s="388">
        <v>0</v>
      </c>
      <c r="AP833" s="388">
        <f t="shared" si="585"/>
        <v>0</v>
      </c>
      <c r="AQ833" s="388">
        <f t="shared" si="588"/>
        <v>0</v>
      </c>
      <c r="AR833" s="388">
        <f t="shared" si="588"/>
        <v>0</v>
      </c>
      <c r="AS833" s="388">
        <f t="shared" si="586"/>
        <v>0</v>
      </c>
      <c r="AT833" s="388">
        <f t="shared" si="589"/>
        <v>0</v>
      </c>
      <c r="AU833" s="388">
        <f t="shared" si="589"/>
        <v>0</v>
      </c>
      <c r="AV833" s="388">
        <v>0</v>
      </c>
      <c r="AW833" s="388">
        <v>0</v>
      </c>
      <c r="AX833" s="388">
        <v>0</v>
      </c>
      <c r="AY833" s="388">
        <v>0</v>
      </c>
      <c r="AZ833" s="388">
        <f t="shared" si="590"/>
        <v>0</v>
      </c>
      <c r="BA833" s="388">
        <f t="shared" si="590"/>
        <v>0</v>
      </c>
    </row>
    <row r="834" spans="1:53" ht="24.75" hidden="1">
      <c r="A834" s="255"/>
      <c r="B834" s="73" t="str">
        <f t="shared" si="569"/>
        <v>37135000530053114</v>
      </c>
      <c r="C834" s="385">
        <v>2023</v>
      </c>
      <c r="D834" s="385">
        <v>20</v>
      </c>
      <c r="E834" s="385">
        <v>3</v>
      </c>
      <c r="F834" s="385">
        <v>7</v>
      </c>
      <c r="G834" s="385">
        <v>13</v>
      </c>
      <c r="H834" s="385">
        <v>5000</v>
      </c>
      <c r="I834" s="385">
        <v>5300</v>
      </c>
      <c r="J834" s="385">
        <v>531</v>
      </c>
      <c r="K834" s="386">
        <v>14</v>
      </c>
      <c r="L834" s="386"/>
      <c r="M834" s="387" t="s">
        <v>449</v>
      </c>
      <c r="N834" s="388">
        <f>IFERROR(VLOOKUP($B834,[5]OAX!$B$51:$S$1085,13,0),0)</f>
        <v>0</v>
      </c>
      <c r="O834" s="388">
        <f>IFERROR(VLOOKUP($B834,[5]OAX!$B$51:$S$1085,14,0),0)</f>
        <v>0</v>
      </c>
      <c r="P834" s="388">
        <f t="shared" si="557"/>
        <v>0</v>
      </c>
      <c r="Q834" s="167" t="s">
        <v>59</v>
      </c>
      <c r="R834" s="390">
        <f>IFERROR(VLOOKUP($B834,[5]OAX!$B$51:$S$1085,17,0),0)</f>
        <v>0</v>
      </c>
      <c r="S834" s="390">
        <f>IFERROR(VLOOKUP($B834,[5]OAX!$B$51:$S$1085,18,0),0)</f>
        <v>0</v>
      </c>
      <c r="T834" s="388">
        <v>0</v>
      </c>
      <c r="U834" s="388">
        <v>0</v>
      </c>
      <c r="V834" s="388">
        <v>0</v>
      </c>
      <c r="W834" s="388">
        <v>0</v>
      </c>
      <c r="X834" s="388">
        <v>0</v>
      </c>
      <c r="Y834" s="388">
        <v>0</v>
      </c>
      <c r="Z834" s="388">
        <v>0</v>
      </c>
      <c r="AA834" s="388">
        <v>0</v>
      </c>
      <c r="AB834" s="388">
        <f t="shared" si="587"/>
        <v>0</v>
      </c>
      <c r="AC834" s="388">
        <f t="shared" si="587"/>
        <v>0</v>
      </c>
      <c r="AD834" s="388">
        <f t="shared" si="581"/>
        <v>0</v>
      </c>
      <c r="AE834" s="388">
        <v>0</v>
      </c>
      <c r="AF834" s="388">
        <v>0</v>
      </c>
      <c r="AG834" s="388">
        <f t="shared" si="582"/>
        <v>0</v>
      </c>
      <c r="AH834" s="388">
        <v>0</v>
      </c>
      <c r="AI834" s="388">
        <v>0</v>
      </c>
      <c r="AJ834" s="388">
        <f t="shared" si="583"/>
        <v>0</v>
      </c>
      <c r="AK834" s="388">
        <v>0</v>
      </c>
      <c r="AL834" s="388">
        <v>0</v>
      </c>
      <c r="AM834" s="388">
        <f t="shared" si="584"/>
        <v>0</v>
      </c>
      <c r="AN834" s="388">
        <v>0</v>
      </c>
      <c r="AO834" s="388">
        <v>0</v>
      </c>
      <c r="AP834" s="388">
        <f t="shared" si="585"/>
        <v>0</v>
      </c>
      <c r="AQ834" s="388">
        <f t="shared" si="588"/>
        <v>0</v>
      </c>
      <c r="AR834" s="388">
        <f t="shared" si="588"/>
        <v>0</v>
      </c>
      <c r="AS834" s="388">
        <f t="shared" si="586"/>
        <v>0</v>
      </c>
      <c r="AT834" s="388">
        <f t="shared" si="589"/>
        <v>0</v>
      </c>
      <c r="AU834" s="388">
        <f t="shared" si="589"/>
        <v>0</v>
      </c>
      <c r="AV834" s="388">
        <v>0</v>
      </c>
      <c r="AW834" s="388">
        <v>0</v>
      </c>
      <c r="AX834" s="388">
        <v>0</v>
      </c>
      <c r="AY834" s="388">
        <v>0</v>
      </c>
      <c r="AZ834" s="388">
        <f t="shared" si="590"/>
        <v>0</v>
      </c>
      <c r="BA834" s="388">
        <f t="shared" si="590"/>
        <v>0</v>
      </c>
    </row>
    <row r="835" spans="1:53" ht="46.5" hidden="1">
      <c r="A835" s="255"/>
      <c r="B835" s="73" t="str">
        <f t="shared" si="569"/>
        <v>37135000530053115</v>
      </c>
      <c r="C835" s="385">
        <v>2023</v>
      </c>
      <c r="D835" s="385">
        <v>20</v>
      </c>
      <c r="E835" s="385">
        <v>3</v>
      </c>
      <c r="F835" s="385">
        <v>7</v>
      </c>
      <c r="G835" s="385">
        <v>13</v>
      </c>
      <c r="H835" s="385">
        <v>5000</v>
      </c>
      <c r="I835" s="385">
        <v>5300</v>
      </c>
      <c r="J835" s="385">
        <v>531</v>
      </c>
      <c r="K835" s="386">
        <v>15</v>
      </c>
      <c r="L835" s="386"/>
      <c r="M835" s="387" t="s">
        <v>623</v>
      </c>
      <c r="N835" s="388">
        <f>IFERROR(VLOOKUP($B835,[5]OAX!$B$51:$S$1085,13,0),0)</f>
        <v>0</v>
      </c>
      <c r="O835" s="388">
        <f>IFERROR(VLOOKUP($B835,[5]OAX!$B$51:$S$1085,14,0),0)</f>
        <v>0</v>
      </c>
      <c r="P835" s="388">
        <f t="shared" si="557"/>
        <v>0</v>
      </c>
      <c r="Q835" s="167" t="s">
        <v>59</v>
      </c>
      <c r="R835" s="390">
        <f>IFERROR(VLOOKUP($B835,[5]OAX!$B$51:$S$1085,17,0),0)</f>
        <v>0</v>
      </c>
      <c r="S835" s="390">
        <f>IFERROR(VLOOKUP($B835,[5]OAX!$B$51:$S$1085,18,0),0)</f>
        <v>0</v>
      </c>
      <c r="T835" s="388">
        <v>0</v>
      </c>
      <c r="U835" s="388">
        <v>0</v>
      </c>
      <c r="V835" s="388">
        <v>0</v>
      </c>
      <c r="W835" s="388">
        <v>0</v>
      </c>
      <c r="X835" s="388">
        <v>0</v>
      </c>
      <c r="Y835" s="388">
        <v>0</v>
      </c>
      <c r="Z835" s="388">
        <v>0</v>
      </c>
      <c r="AA835" s="388">
        <v>0</v>
      </c>
      <c r="AB835" s="388">
        <f t="shared" si="587"/>
        <v>0</v>
      </c>
      <c r="AC835" s="388">
        <f t="shared" si="587"/>
        <v>0</v>
      </c>
      <c r="AD835" s="388">
        <f t="shared" si="581"/>
        <v>0</v>
      </c>
      <c r="AE835" s="388">
        <v>0</v>
      </c>
      <c r="AF835" s="388">
        <v>0</v>
      </c>
      <c r="AG835" s="388">
        <f t="shared" si="582"/>
        <v>0</v>
      </c>
      <c r="AH835" s="388">
        <v>0</v>
      </c>
      <c r="AI835" s="388">
        <v>0</v>
      </c>
      <c r="AJ835" s="388">
        <f t="shared" si="583"/>
        <v>0</v>
      </c>
      <c r="AK835" s="388">
        <v>0</v>
      </c>
      <c r="AL835" s="388">
        <v>0</v>
      </c>
      <c r="AM835" s="388">
        <f t="shared" si="584"/>
        <v>0</v>
      </c>
      <c r="AN835" s="388">
        <v>0</v>
      </c>
      <c r="AO835" s="388">
        <v>0</v>
      </c>
      <c r="AP835" s="388">
        <f t="shared" si="585"/>
        <v>0</v>
      </c>
      <c r="AQ835" s="388">
        <f t="shared" si="588"/>
        <v>0</v>
      </c>
      <c r="AR835" s="388">
        <f t="shared" si="588"/>
        <v>0</v>
      </c>
      <c r="AS835" s="388">
        <f t="shared" si="586"/>
        <v>0</v>
      </c>
      <c r="AT835" s="388">
        <f t="shared" si="589"/>
        <v>0</v>
      </c>
      <c r="AU835" s="388">
        <f t="shared" si="589"/>
        <v>0</v>
      </c>
      <c r="AV835" s="388">
        <v>0</v>
      </c>
      <c r="AW835" s="388">
        <v>0</v>
      </c>
      <c r="AX835" s="388">
        <v>0</v>
      </c>
      <c r="AY835" s="388">
        <v>0</v>
      </c>
      <c r="AZ835" s="388">
        <f t="shared" si="590"/>
        <v>0</v>
      </c>
      <c r="BA835" s="388">
        <f t="shared" si="590"/>
        <v>0</v>
      </c>
    </row>
    <row r="836" spans="1:53" ht="24.75" hidden="1">
      <c r="A836" s="255"/>
      <c r="B836" s="73" t="str">
        <f t="shared" si="569"/>
        <v>37135000530053116</v>
      </c>
      <c r="C836" s="385">
        <v>2023</v>
      </c>
      <c r="D836" s="385">
        <v>20</v>
      </c>
      <c r="E836" s="385">
        <v>3</v>
      </c>
      <c r="F836" s="385">
        <v>7</v>
      </c>
      <c r="G836" s="385">
        <v>13</v>
      </c>
      <c r="H836" s="385">
        <v>5000</v>
      </c>
      <c r="I836" s="385">
        <v>5300</v>
      </c>
      <c r="J836" s="385">
        <v>531</v>
      </c>
      <c r="K836" s="386">
        <v>16</v>
      </c>
      <c r="L836" s="386"/>
      <c r="M836" s="387" t="s">
        <v>624</v>
      </c>
      <c r="N836" s="388">
        <f>IFERROR(VLOOKUP($B836,[5]OAX!$B$51:$S$1085,13,0),0)</f>
        <v>0</v>
      </c>
      <c r="O836" s="388">
        <f>IFERROR(VLOOKUP($B836,[5]OAX!$B$51:$S$1085,14,0),0)</f>
        <v>0</v>
      </c>
      <c r="P836" s="388">
        <f t="shared" si="557"/>
        <v>0</v>
      </c>
      <c r="Q836" s="167" t="s">
        <v>59</v>
      </c>
      <c r="R836" s="390">
        <f>IFERROR(VLOOKUP($B836,[5]OAX!$B$51:$S$1085,17,0),0)</f>
        <v>0</v>
      </c>
      <c r="S836" s="390">
        <f>IFERROR(VLOOKUP($B836,[5]OAX!$B$51:$S$1085,18,0),0)</f>
        <v>0</v>
      </c>
      <c r="T836" s="388">
        <v>0</v>
      </c>
      <c r="U836" s="388">
        <v>0</v>
      </c>
      <c r="V836" s="388">
        <v>0</v>
      </c>
      <c r="W836" s="388">
        <v>0</v>
      </c>
      <c r="X836" s="388">
        <v>0</v>
      </c>
      <c r="Y836" s="388">
        <v>0</v>
      </c>
      <c r="Z836" s="388">
        <v>0</v>
      </c>
      <c r="AA836" s="388">
        <v>0</v>
      </c>
      <c r="AB836" s="388">
        <f t="shared" si="587"/>
        <v>0</v>
      </c>
      <c r="AC836" s="388">
        <f t="shared" si="587"/>
        <v>0</v>
      </c>
      <c r="AD836" s="388">
        <f t="shared" si="581"/>
        <v>0</v>
      </c>
      <c r="AE836" s="388">
        <v>0</v>
      </c>
      <c r="AF836" s="388">
        <v>0</v>
      </c>
      <c r="AG836" s="388">
        <f t="shared" si="582"/>
        <v>0</v>
      </c>
      <c r="AH836" s="388">
        <v>0</v>
      </c>
      <c r="AI836" s="388">
        <v>0</v>
      </c>
      <c r="AJ836" s="388">
        <f t="shared" si="583"/>
        <v>0</v>
      </c>
      <c r="AK836" s="388">
        <v>0</v>
      </c>
      <c r="AL836" s="388">
        <v>0</v>
      </c>
      <c r="AM836" s="388">
        <f t="shared" si="584"/>
        <v>0</v>
      </c>
      <c r="AN836" s="388">
        <v>0</v>
      </c>
      <c r="AO836" s="388">
        <v>0</v>
      </c>
      <c r="AP836" s="388">
        <f t="shared" si="585"/>
        <v>0</v>
      </c>
      <c r="AQ836" s="388">
        <f t="shared" si="588"/>
        <v>0</v>
      </c>
      <c r="AR836" s="388">
        <f t="shared" si="588"/>
        <v>0</v>
      </c>
      <c r="AS836" s="388">
        <f t="shared" si="586"/>
        <v>0</v>
      </c>
      <c r="AT836" s="388">
        <f t="shared" si="589"/>
        <v>0</v>
      </c>
      <c r="AU836" s="388">
        <f t="shared" si="589"/>
        <v>0</v>
      </c>
      <c r="AV836" s="388">
        <v>0</v>
      </c>
      <c r="AW836" s="388">
        <v>0</v>
      </c>
      <c r="AX836" s="388">
        <v>0</v>
      </c>
      <c r="AY836" s="388">
        <v>0</v>
      </c>
      <c r="AZ836" s="388">
        <f t="shared" si="590"/>
        <v>0</v>
      </c>
      <c r="BA836" s="388">
        <f t="shared" si="590"/>
        <v>0</v>
      </c>
    </row>
    <row r="837" spans="1:53" ht="46.5" hidden="1">
      <c r="A837" s="255"/>
      <c r="B837" s="73" t="str">
        <f t="shared" si="569"/>
        <v>37135000530053117</v>
      </c>
      <c r="C837" s="385">
        <v>2023</v>
      </c>
      <c r="D837" s="385">
        <v>20</v>
      </c>
      <c r="E837" s="385">
        <v>3</v>
      </c>
      <c r="F837" s="385">
        <v>7</v>
      </c>
      <c r="G837" s="385">
        <v>13</v>
      </c>
      <c r="H837" s="385">
        <v>5000</v>
      </c>
      <c r="I837" s="385">
        <v>5300</v>
      </c>
      <c r="J837" s="385">
        <v>531</v>
      </c>
      <c r="K837" s="386">
        <v>17</v>
      </c>
      <c r="L837" s="386"/>
      <c r="M837" s="387" t="s">
        <v>625</v>
      </c>
      <c r="N837" s="388">
        <f>IFERROR(VLOOKUP($B837,[5]OAX!$B$51:$S$1085,13,0),0)</f>
        <v>0</v>
      </c>
      <c r="O837" s="388">
        <f>IFERROR(VLOOKUP($B837,[5]OAX!$B$51:$S$1085,14,0),0)</f>
        <v>0</v>
      </c>
      <c r="P837" s="388">
        <f t="shared" si="557"/>
        <v>0</v>
      </c>
      <c r="Q837" s="167" t="s">
        <v>59</v>
      </c>
      <c r="R837" s="390">
        <f>IFERROR(VLOOKUP($B837,[5]OAX!$B$51:$S$1085,17,0),0)</f>
        <v>0</v>
      </c>
      <c r="S837" s="390">
        <f>IFERROR(VLOOKUP($B837,[5]OAX!$B$51:$S$1085,18,0),0)</f>
        <v>0</v>
      </c>
      <c r="T837" s="388">
        <v>0</v>
      </c>
      <c r="U837" s="388">
        <v>0</v>
      </c>
      <c r="V837" s="388">
        <v>0</v>
      </c>
      <c r="W837" s="388">
        <v>0</v>
      </c>
      <c r="X837" s="388">
        <v>0</v>
      </c>
      <c r="Y837" s="388">
        <v>0</v>
      </c>
      <c r="Z837" s="388">
        <v>0</v>
      </c>
      <c r="AA837" s="388">
        <v>0</v>
      </c>
      <c r="AB837" s="388">
        <f t="shared" si="587"/>
        <v>0</v>
      </c>
      <c r="AC837" s="388">
        <f t="shared" si="587"/>
        <v>0</v>
      </c>
      <c r="AD837" s="388">
        <f t="shared" si="581"/>
        <v>0</v>
      </c>
      <c r="AE837" s="388">
        <v>0</v>
      </c>
      <c r="AF837" s="388">
        <v>0</v>
      </c>
      <c r="AG837" s="388">
        <f t="shared" si="582"/>
        <v>0</v>
      </c>
      <c r="AH837" s="388">
        <v>0</v>
      </c>
      <c r="AI837" s="388">
        <v>0</v>
      </c>
      <c r="AJ837" s="388">
        <f t="shared" si="583"/>
        <v>0</v>
      </c>
      <c r="AK837" s="388">
        <v>0</v>
      </c>
      <c r="AL837" s="388">
        <v>0</v>
      </c>
      <c r="AM837" s="388">
        <f t="shared" si="584"/>
        <v>0</v>
      </c>
      <c r="AN837" s="388">
        <v>0</v>
      </c>
      <c r="AO837" s="388">
        <v>0</v>
      </c>
      <c r="AP837" s="388">
        <f t="shared" si="585"/>
        <v>0</v>
      </c>
      <c r="AQ837" s="388">
        <f t="shared" si="588"/>
        <v>0</v>
      </c>
      <c r="AR837" s="388">
        <f t="shared" si="588"/>
        <v>0</v>
      </c>
      <c r="AS837" s="388">
        <f t="shared" si="586"/>
        <v>0</v>
      </c>
      <c r="AT837" s="388">
        <f t="shared" si="589"/>
        <v>0</v>
      </c>
      <c r="AU837" s="388">
        <f t="shared" si="589"/>
        <v>0</v>
      </c>
      <c r="AV837" s="388">
        <v>0</v>
      </c>
      <c r="AW837" s="388">
        <v>0</v>
      </c>
      <c r="AX837" s="388">
        <v>0</v>
      </c>
      <c r="AY837" s="388">
        <v>0</v>
      </c>
      <c r="AZ837" s="388">
        <f t="shared" si="590"/>
        <v>0</v>
      </c>
      <c r="BA837" s="388">
        <f t="shared" si="590"/>
        <v>0</v>
      </c>
    </row>
    <row r="838" spans="1:53" ht="24.75" hidden="1">
      <c r="A838" s="255"/>
      <c r="B838" s="73" t="str">
        <f t="shared" si="569"/>
        <v>37135000530053118</v>
      </c>
      <c r="C838" s="385">
        <v>2023</v>
      </c>
      <c r="D838" s="385">
        <v>20</v>
      </c>
      <c r="E838" s="385">
        <v>3</v>
      </c>
      <c r="F838" s="385">
        <v>7</v>
      </c>
      <c r="G838" s="385">
        <v>13</v>
      </c>
      <c r="H838" s="385">
        <v>5000</v>
      </c>
      <c r="I838" s="385">
        <v>5300</v>
      </c>
      <c r="J838" s="385">
        <v>531</v>
      </c>
      <c r="K838" s="386">
        <v>18</v>
      </c>
      <c r="L838" s="386"/>
      <c r="M838" s="387" t="s">
        <v>626</v>
      </c>
      <c r="N838" s="388">
        <f>IFERROR(VLOOKUP($B838,[5]OAX!$B$51:$S$1085,13,0),0)</f>
        <v>0</v>
      </c>
      <c r="O838" s="388">
        <f>IFERROR(VLOOKUP($B838,[5]OAX!$B$51:$S$1085,14,0),0)</f>
        <v>0</v>
      </c>
      <c r="P838" s="388">
        <f t="shared" si="557"/>
        <v>0</v>
      </c>
      <c r="Q838" s="167" t="s">
        <v>59</v>
      </c>
      <c r="R838" s="390">
        <f>IFERROR(VLOOKUP($B838,[5]OAX!$B$51:$S$1085,17,0),0)</f>
        <v>0</v>
      </c>
      <c r="S838" s="390">
        <f>IFERROR(VLOOKUP($B838,[5]OAX!$B$51:$S$1085,18,0),0)</f>
        <v>0</v>
      </c>
      <c r="T838" s="388">
        <v>0</v>
      </c>
      <c r="U838" s="388">
        <v>0</v>
      </c>
      <c r="V838" s="388">
        <v>0</v>
      </c>
      <c r="W838" s="388">
        <v>0</v>
      </c>
      <c r="X838" s="388">
        <v>0</v>
      </c>
      <c r="Y838" s="388">
        <v>0</v>
      </c>
      <c r="Z838" s="388">
        <v>0</v>
      </c>
      <c r="AA838" s="388">
        <v>0</v>
      </c>
      <c r="AB838" s="388">
        <f t="shared" si="587"/>
        <v>0</v>
      </c>
      <c r="AC838" s="388">
        <f t="shared" si="587"/>
        <v>0</v>
      </c>
      <c r="AD838" s="388">
        <f t="shared" si="581"/>
        <v>0</v>
      </c>
      <c r="AE838" s="388">
        <v>0</v>
      </c>
      <c r="AF838" s="388">
        <v>0</v>
      </c>
      <c r="AG838" s="388">
        <f t="shared" si="582"/>
        <v>0</v>
      </c>
      <c r="AH838" s="388">
        <v>0</v>
      </c>
      <c r="AI838" s="388">
        <v>0</v>
      </c>
      <c r="AJ838" s="388">
        <f t="shared" si="583"/>
        <v>0</v>
      </c>
      <c r="AK838" s="388">
        <v>0</v>
      </c>
      <c r="AL838" s="388">
        <v>0</v>
      </c>
      <c r="AM838" s="388">
        <f t="shared" si="584"/>
        <v>0</v>
      </c>
      <c r="AN838" s="388">
        <v>0</v>
      </c>
      <c r="AO838" s="388">
        <v>0</v>
      </c>
      <c r="AP838" s="388">
        <f t="shared" si="585"/>
        <v>0</v>
      </c>
      <c r="AQ838" s="388">
        <f t="shared" si="588"/>
        <v>0</v>
      </c>
      <c r="AR838" s="388">
        <f t="shared" si="588"/>
        <v>0</v>
      </c>
      <c r="AS838" s="388">
        <f t="shared" si="586"/>
        <v>0</v>
      </c>
      <c r="AT838" s="388">
        <f t="shared" si="589"/>
        <v>0</v>
      </c>
      <c r="AU838" s="388">
        <f t="shared" si="589"/>
        <v>0</v>
      </c>
      <c r="AV838" s="388">
        <v>0</v>
      </c>
      <c r="AW838" s="388">
        <v>0</v>
      </c>
      <c r="AX838" s="388">
        <v>0</v>
      </c>
      <c r="AY838" s="388">
        <v>0</v>
      </c>
      <c r="AZ838" s="388">
        <f t="shared" si="590"/>
        <v>0</v>
      </c>
      <c r="BA838" s="388">
        <f t="shared" si="590"/>
        <v>0</v>
      </c>
    </row>
    <row r="839" spans="1:53" ht="24.75" hidden="1">
      <c r="A839" s="255"/>
      <c r="B839" s="73" t="str">
        <f t="shared" si="569"/>
        <v>371350005300532</v>
      </c>
      <c r="C839" s="379">
        <v>2023</v>
      </c>
      <c r="D839" s="379">
        <v>20</v>
      </c>
      <c r="E839" s="379">
        <v>3</v>
      </c>
      <c r="F839" s="379">
        <v>7</v>
      </c>
      <c r="G839" s="379">
        <v>13</v>
      </c>
      <c r="H839" s="379">
        <v>5000</v>
      </c>
      <c r="I839" s="379">
        <v>5300</v>
      </c>
      <c r="J839" s="379">
        <v>532</v>
      </c>
      <c r="K839" s="380"/>
      <c r="L839" s="380"/>
      <c r="M839" s="381" t="s">
        <v>566</v>
      </c>
      <c r="N839" s="382">
        <f>SUM(N840:N843)</f>
        <v>0</v>
      </c>
      <c r="O839" s="382">
        <f>SUM(O840:O843)</f>
        <v>0</v>
      </c>
      <c r="P839" s="382">
        <f t="shared" si="557"/>
        <v>0</v>
      </c>
      <c r="Q839" s="429" t="s">
        <v>45</v>
      </c>
      <c r="R839" s="430"/>
      <c r="S839" s="430"/>
      <c r="T839" s="382">
        <f>SUM(T840:T843)</f>
        <v>0</v>
      </c>
      <c r="U839" s="382">
        <f t="shared" ref="U839:AC839" si="591">SUM(U840:U843)</f>
        <v>0</v>
      </c>
      <c r="V839" s="382">
        <f t="shared" si="591"/>
        <v>0</v>
      </c>
      <c r="W839" s="382">
        <f t="shared" si="591"/>
        <v>0</v>
      </c>
      <c r="X839" s="382">
        <f t="shared" si="591"/>
        <v>0</v>
      </c>
      <c r="Y839" s="382">
        <f t="shared" si="591"/>
        <v>0</v>
      </c>
      <c r="Z839" s="382">
        <f t="shared" si="591"/>
        <v>0</v>
      </c>
      <c r="AA839" s="382">
        <f t="shared" si="591"/>
        <v>0</v>
      </c>
      <c r="AB839" s="382">
        <f t="shared" si="591"/>
        <v>0</v>
      </c>
      <c r="AC839" s="382">
        <f t="shared" si="591"/>
        <v>0</v>
      </c>
      <c r="AD839" s="382">
        <f t="shared" si="581"/>
        <v>0</v>
      </c>
      <c r="AE839" s="382">
        <f>SUM(AE840:AE843)</f>
        <v>0</v>
      </c>
      <c r="AF839" s="382">
        <f>SUM(AF840:AF843)</f>
        <v>0</v>
      </c>
      <c r="AG839" s="382">
        <f t="shared" si="582"/>
        <v>0</v>
      </c>
      <c r="AH839" s="382">
        <f>SUM(AH840:AH843)</f>
        <v>0</v>
      </c>
      <c r="AI839" s="382">
        <f>SUM(AI840:AI843)</f>
        <v>0</v>
      </c>
      <c r="AJ839" s="382">
        <f t="shared" si="583"/>
        <v>0</v>
      </c>
      <c r="AK839" s="382">
        <f>SUM(AK840:AK843)</f>
        <v>0</v>
      </c>
      <c r="AL839" s="382">
        <f>SUM(AL840:AL843)</f>
        <v>0</v>
      </c>
      <c r="AM839" s="382">
        <f t="shared" si="584"/>
        <v>0</v>
      </c>
      <c r="AN839" s="382">
        <f>SUM(AN840:AN843)</f>
        <v>0</v>
      </c>
      <c r="AO839" s="382">
        <f>SUM(AO840:AO843)</f>
        <v>0</v>
      </c>
      <c r="AP839" s="382">
        <f t="shared" si="585"/>
        <v>0</v>
      </c>
      <c r="AQ839" s="382">
        <f>SUM(AQ840:AQ843)</f>
        <v>0</v>
      </c>
      <c r="AR839" s="382">
        <f>SUM(AR840:AR843)</f>
        <v>0</v>
      </c>
      <c r="AS839" s="382">
        <f t="shared" si="586"/>
        <v>0</v>
      </c>
      <c r="AT839" s="382"/>
      <c r="AU839" s="382"/>
      <c r="AV839" s="382"/>
      <c r="AW839" s="382"/>
      <c r="AX839" s="382"/>
      <c r="AY839" s="382"/>
      <c r="AZ839" s="382"/>
      <c r="BA839" s="382"/>
    </row>
    <row r="840" spans="1:53" ht="24.75" hidden="1">
      <c r="A840" s="255"/>
      <c r="B840" s="73" t="str">
        <f t="shared" si="569"/>
        <v>3713500053005321</v>
      </c>
      <c r="C840" s="385">
        <v>2023</v>
      </c>
      <c r="D840" s="385">
        <v>20</v>
      </c>
      <c r="E840" s="385">
        <v>3</v>
      </c>
      <c r="F840" s="385">
        <v>7</v>
      </c>
      <c r="G840" s="385">
        <v>13</v>
      </c>
      <c r="H840" s="385">
        <v>5000</v>
      </c>
      <c r="I840" s="385">
        <v>5300</v>
      </c>
      <c r="J840" s="385">
        <v>532</v>
      </c>
      <c r="K840" s="386">
        <v>1</v>
      </c>
      <c r="L840" s="386"/>
      <c r="M840" s="387" t="s">
        <v>627</v>
      </c>
      <c r="N840" s="388">
        <f>IFERROR(VLOOKUP($B840,[5]OAX!$B$51:$S$1085,13,0),0)</f>
        <v>0</v>
      </c>
      <c r="O840" s="388">
        <f>IFERROR(VLOOKUP($B840,[5]OAX!$B$51:$S$1085,14,0),0)</f>
        <v>0</v>
      </c>
      <c r="P840" s="388">
        <f t="shared" si="557"/>
        <v>0</v>
      </c>
      <c r="Q840" s="167" t="s">
        <v>59</v>
      </c>
      <c r="R840" s="390">
        <f>IFERROR(VLOOKUP($B840,[5]OAX!$B$51:$S$1085,17,0),0)</f>
        <v>0</v>
      </c>
      <c r="S840" s="390">
        <f>IFERROR(VLOOKUP($B840,[5]OAX!$B$51:$S$1085,18,0),0)</f>
        <v>0</v>
      </c>
      <c r="T840" s="388">
        <v>0</v>
      </c>
      <c r="U840" s="388">
        <v>0</v>
      </c>
      <c r="V840" s="388">
        <v>0</v>
      </c>
      <c r="W840" s="388">
        <v>0</v>
      </c>
      <c r="X840" s="388">
        <v>0</v>
      </c>
      <c r="Y840" s="388">
        <v>0</v>
      </c>
      <c r="Z840" s="388">
        <v>0</v>
      </c>
      <c r="AA840" s="388">
        <v>0</v>
      </c>
      <c r="AB840" s="388">
        <f t="shared" ref="AB840:AC843" si="592">N840+T840-X840</f>
        <v>0</v>
      </c>
      <c r="AC840" s="388">
        <f t="shared" si="592"/>
        <v>0</v>
      </c>
      <c r="AD840" s="388">
        <f t="shared" si="581"/>
        <v>0</v>
      </c>
      <c r="AE840" s="388">
        <v>0</v>
      </c>
      <c r="AF840" s="388">
        <v>0</v>
      </c>
      <c r="AG840" s="388">
        <f t="shared" si="582"/>
        <v>0</v>
      </c>
      <c r="AH840" s="388">
        <v>0</v>
      </c>
      <c r="AI840" s="388">
        <v>0</v>
      </c>
      <c r="AJ840" s="388">
        <f t="shared" si="583"/>
        <v>0</v>
      </c>
      <c r="AK840" s="388">
        <v>0</v>
      </c>
      <c r="AL840" s="388">
        <v>0</v>
      </c>
      <c r="AM840" s="388">
        <f t="shared" si="584"/>
        <v>0</v>
      </c>
      <c r="AN840" s="388">
        <v>0</v>
      </c>
      <c r="AO840" s="388">
        <v>0</v>
      </c>
      <c r="AP840" s="388">
        <f t="shared" si="585"/>
        <v>0</v>
      </c>
      <c r="AQ840" s="388">
        <f t="shared" ref="AQ840:AR843" si="593">AB840-AE840--AH840-AK840-AN840</f>
        <v>0</v>
      </c>
      <c r="AR840" s="388">
        <f t="shared" si="593"/>
        <v>0</v>
      </c>
      <c r="AS840" s="388">
        <f t="shared" si="586"/>
        <v>0</v>
      </c>
      <c r="AT840" s="388">
        <f t="shared" ref="AT840:AU843" si="594">R840+V840-Z840</f>
        <v>0</v>
      </c>
      <c r="AU840" s="388">
        <f t="shared" si="594"/>
        <v>0</v>
      </c>
      <c r="AV840" s="388">
        <v>0</v>
      </c>
      <c r="AW840" s="388">
        <v>0</v>
      </c>
      <c r="AX840" s="388">
        <v>0</v>
      </c>
      <c r="AY840" s="388">
        <v>0</v>
      </c>
      <c r="AZ840" s="388">
        <f t="shared" si="590"/>
        <v>0</v>
      </c>
      <c r="BA840" s="388">
        <f t="shared" si="590"/>
        <v>0</v>
      </c>
    </row>
    <row r="841" spans="1:53" ht="24.75" hidden="1">
      <c r="A841" s="255"/>
      <c r="B841" s="73" t="str">
        <f t="shared" si="569"/>
        <v>3713500053005322</v>
      </c>
      <c r="C841" s="385">
        <v>2023</v>
      </c>
      <c r="D841" s="385">
        <v>20</v>
      </c>
      <c r="E841" s="385">
        <v>3</v>
      </c>
      <c r="F841" s="385">
        <v>7</v>
      </c>
      <c r="G841" s="385">
        <v>13</v>
      </c>
      <c r="H841" s="385">
        <v>5000</v>
      </c>
      <c r="I841" s="385">
        <v>5300</v>
      </c>
      <c r="J841" s="385">
        <v>532</v>
      </c>
      <c r="K841" s="386">
        <v>2</v>
      </c>
      <c r="L841" s="386"/>
      <c r="M841" s="387" t="s">
        <v>628</v>
      </c>
      <c r="N841" s="388">
        <f>IFERROR(VLOOKUP($B841,[5]OAX!$B$51:$S$1085,13,0),0)</f>
        <v>0</v>
      </c>
      <c r="O841" s="388">
        <f>IFERROR(VLOOKUP($B841,[5]OAX!$B$51:$S$1085,14,0),0)</f>
        <v>0</v>
      </c>
      <c r="P841" s="388">
        <f t="shared" si="557"/>
        <v>0</v>
      </c>
      <c r="Q841" s="167" t="s">
        <v>59</v>
      </c>
      <c r="R841" s="390">
        <f>IFERROR(VLOOKUP($B841,[5]OAX!$B$51:$S$1085,17,0),0)</f>
        <v>0</v>
      </c>
      <c r="S841" s="390">
        <f>IFERROR(VLOOKUP($B841,[5]OAX!$B$51:$S$1085,18,0),0)</f>
        <v>0</v>
      </c>
      <c r="T841" s="388">
        <v>0</v>
      </c>
      <c r="U841" s="388">
        <v>0</v>
      </c>
      <c r="V841" s="388">
        <v>0</v>
      </c>
      <c r="W841" s="388">
        <v>0</v>
      </c>
      <c r="X841" s="388">
        <v>0</v>
      </c>
      <c r="Y841" s="388">
        <v>0</v>
      </c>
      <c r="Z841" s="388">
        <v>0</v>
      </c>
      <c r="AA841" s="388">
        <v>0</v>
      </c>
      <c r="AB841" s="388">
        <f t="shared" si="592"/>
        <v>0</v>
      </c>
      <c r="AC841" s="388">
        <f t="shared" si="592"/>
        <v>0</v>
      </c>
      <c r="AD841" s="388">
        <f t="shared" si="581"/>
        <v>0</v>
      </c>
      <c r="AE841" s="388">
        <v>0</v>
      </c>
      <c r="AF841" s="388">
        <v>0</v>
      </c>
      <c r="AG841" s="388">
        <f t="shared" si="582"/>
        <v>0</v>
      </c>
      <c r="AH841" s="388">
        <v>0</v>
      </c>
      <c r="AI841" s="388">
        <v>0</v>
      </c>
      <c r="AJ841" s="388">
        <f t="shared" si="583"/>
        <v>0</v>
      </c>
      <c r="AK841" s="388">
        <v>0</v>
      </c>
      <c r="AL841" s="388">
        <v>0</v>
      </c>
      <c r="AM841" s="388">
        <f t="shared" si="584"/>
        <v>0</v>
      </c>
      <c r="AN841" s="388">
        <v>0</v>
      </c>
      <c r="AO841" s="388">
        <v>0</v>
      </c>
      <c r="AP841" s="388">
        <f t="shared" si="585"/>
        <v>0</v>
      </c>
      <c r="AQ841" s="388">
        <f t="shared" si="593"/>
        <v>0</v>
      </c>
      <c r="AR841" s="388">
        <f t="shared" si="593"/>
        <v>0</v>
      </c>
      <c r="AS841" s="388">
        <f t="shared" si="586"/>
        <v>0</v>
      </c>
      <c r="AT841" s="388">
        <f t="shared" si="594"/>
        <v>0</v>
      </c>
      <c r="AU841" s="388">
        <f t="shared" si="594"/>
        <v>0</v>
      </c>
      <c r="AV841" s="388">
        <v>0</v>
      </c>
      <c r="AW841" s="388">
        <v>0</v>
      </c>
      <c r="AX841" s="388">
        <v>0</v>
      </c>
      <c r="AY841" s="388">
        <v>0</v>
      </c>
      <c r="AZ841" s="388">
        <f t="shared" si="590"/>
        <v>0</v>
      </c>
      <c r="BA841" s="388">
        <f t="shared" si="590"/>
        <v>0</v>
      </c>
    </row>
    <row r="842" spans="1:53" ht="24.75" hidden="1">
      <c r="A842" s="255"/>
      <c r="B842" s="73" t="str">
        <f t="shared" si="569"/>
        <v>3713500053005323</v>
      </c>
      <c r="C842" s="385">
        <v>2023</v>
      </c>
      <c r="D842" s="385">
        <v>20</v>
      </c>
      <c r="E842" s="385">
        <v>3</v>
      </c>
      <c r="F842" s="385">
        <v>7</v>
      </c>
      <c r="G842" s="385">
        <v>13</v>
      </c>
      <c r="H842" s="385">
        <v>5000</v>
      </c>
      <c r="I842" s="385">
        <v>5300</v>
      </c>
      <c r="J842" s="385">
        <v>532</v>
      </c>
      <c r="K842" s="386">
        <v>3</v>
      </c>
      <c r="L842" s="386"/>
      <c r="M842" s="387" t="s">
        <v>629</v>
      </c>
      <c r="N842" s="388">
        <f>IFERROR(VLOOKUP($B842,[5]OAX!$B$51:$S$1085,13,0),0)</f>
        <v>0</v>
      </c>
      <c r="O842" s="388">
        <f>IFERROR(VLOOKUP($B842,[5]OAX!$B$51:$S$1085,14,0),0)</f>
        <v>0</v>
      </c>
      <c r="P842" s="388">
        <f t="shared" si="557"/>
        <v>0</v>
      </c>
      <c r="Q842" s="167" t="s">
        <v>59</v>
      </c>
      <c r="R842" s="390">
        <f>IFERROR(VLOOKUP($B842,[5]OAX!$B$51:$S$1085,17,0),0)</f>
        <v>0</v>
      </c>
      <c r="S842" s="390">
        <f>IFERROR(VLOOKUP($B842,[5]OAX!$B$51:$S$1085,18,0),0)</f>
        <v>0</v>
      </c>
      <c r="T842" s="388">
        <v>0</v>
      </c>
      <c r="U842" s="388">
        <v>0</v>
      </c>
      <c r="V842" s="388">
        <v>0</v>
      </c>
      <c r="W842" s="388">
        <v>0</v>
      </c>
      <c r="X842" s="388">
        <v>0</v>
      </c>
      <c r="Y842" s="388">
        <v>0</v>
      </c>
      <c r="Z842" s="388">
        <v>0</v>
      </c>
      <c r="AA842" s="388">
        <v>0</v>
      </c>
      <c r="AB842" s="388">
        <f t="shared" si="592"/>
        <v>0</v>
      </c>
      <c r="AC842" s="388">
        <f t="shared" si="592"/>
        <v>0</v>
      </c>
      <c r="AD842" s="388">
        <f t="shared" si="581"/>
        <v>0</v>
      </c>
      <c r="AE842" s="388">
        <v>0</v>
      </c>
      <c r="AF842" s="388">
        <v>0</v>
      </c>
      <c r="AG842" s="388">
        <f t="shared" si="582"/>
        <v>0</v>
      </c>
      <c r="AH842" s="388">
        <v>0</v>
      </c>
      <c r="AI842" s="388">
        <v>0</v>
      </c>
      <c r="AJ842" s="388">
        <f t="shared" si="583"/>
        <v>0</v>
      </c>
      <c r="AK842" s="388">
        <v>0</v>
      </c>
      <c r="AL842" s="388">
        <v>0</v>
      </c>
      <c r="AM842" s="388">
        <f t="shared" si="584"/>
        <v>0</v>
      </c>
      <c r="AN842" s="388">
        <v>0</v>
      </c>
      <c r="AO842" s="388">
        <v>0</v>
      </c>
      <c r="AP842" s="388">
        <f t="shared" si="585"/>
        <v>0</v>
      </c>
      <c r="AQ842" s="388">
        <f t="shared" si="593"/>
        <v>0</v>
      </c>
      <c r="AR842" s="388">
        <f t="shared" si="593"/>
        <v>0</v>
      </c>
      <c r="AS842" s="388">
        <f t="shared" si="586"/>
        <v>0</v>
      </c>
      <c r="AT842" s="388">
        <f t="shared" si="594"/>
        <v>0</v>
      </c>
      <c r="AU842" s="388">
        <f t="shared" si="594"/>
        <v>0</v>
      </c>
      <c r="AV842" s="388">
        <v>0</v>
      </c>
      <c r="AW842" s="388">
        <v>0</v>
      </c>
      <c r="AX842" s="388">
        <v>0</v>
      </c>
      <c r="AY842" s="388">
        <v>0</v>
      </c>
      <c r="AZ842" s="388">
        <f t="shared" si="590"/>
        <v>0</v>
      </c>
      <c r="BA842" s="388">
        <f t="shared" si="590"/>
        <v>0</v>
      </c>
    </row>
    <row r="843" spans="1:53" ht="24.75" hidden="1">
      <c r="A843" s="255"/>
      <c r="B843" s="73" t="str">
        <f t="shared" si="569"/>
        <v>3713500053005324</v>
      </c>
      <c r="C843" s="385">
        <v>2023</v>
      </c>
      <c r="D843" s="385">
        <v>20</v>
      </c>
      <c r="E843" s="385">
        <v>3</v>
      </c>
      <c r="F843" s="385">
        <v>7</v>
      </c>
      <c r="G843" s="385">
        <v>13</v>
      </c>
      <c r="H843" s="385">
        <v>5000</v>
      </c>
      <c r="I843" s="385">
        <v>5300</v>
      </c>
      <c r="J843" s="385">
        <v>532</v>
      </c>
      <c r="K843" s="386">
        <v>4</v>
      </c>
      <c r="L843" s="386"/>
      <c r="M843" s="387" t="s">
        <v>630</v>
      </c>
      <c r="N843" s="388">
        <f>IFERROR(VLOOKUP($B843,[5]OAX!$B$51:$S$1085,13,0),0)</f>
        <v>0</v>
      </c>
      <c r="O843" s="388">
        <f>IFERROR(VLOOKUP($B843,[5]OAX!$B$51:$S$1085,14,0),0)</f>
        <v>0</v>
      </c>
      <c r="P843" s="388">
        <f t="shared" si="557"/>
        <v>0</v>
      </c>
      <c r="Q843" s="167" t="s">
        <v>59</v>
      </c>
      <c r="R843" s="390">
        <f>IFERROR(VLOOKUP($B843,[5]OAX!$B$51:$S$1085,17,0),0)</f>
        <v>0</v>
      </c>
      <c r="S843" s="390">
        <f>IFERROR(VLOOKUP($B843,[5]OAX!$B$51:$S$1085,18,0),0)</f>
        <v>0</v>
      </c>
      <c r="T843" s="388">
        <v>0</v>
      </c>
      <c r="U843" s="388">
        <v>0</v>
      </c>
      <c r="V843" s="388">
        <v>0</v>
      </c>
      <c r="W843" s="388">
        <v>0</v>
      </c>
      <c r="X843" s="388">
        <v>0</v>
      </c>
      <c r="Y843" s="388">
        <v>0</v>
      </c>
      <c r="Z843" s="388">
        <v>0</v>
      </c>
      <c r="AA843" s="388">
        <v>0</v>
      </c>
      <c r="AB843" s="388">
        <f t="shared" si="592"/>
        <v>0</v>
      </c>
      <c r="AC843" s="388">
        <f t="shared" si="592"/>
        <v>0</v>
      </c>
      <c r="AD843" s="388">
        <f t="shared" si="581"/>
        <v>0</v>
      </c>
      <c r="AE843" s="388">
        <v>0</v>
      </c>
      <c r="AF843" s="388">
        <v>0</v>
      </c>
      <c r="AG843" s="388">
        <f t="shared" si="582"/>
        <v>0</v>
      </c>
      <c r="AH843" s="388">
        <v>0</v>
      </c>
      <c r="AI843" s="388">
        <v>0</v>
      </c>
      <c r="AJ843" s="388">
        <f t="shared" si="583"/>
        <v>0</v>
      </c>
      <c r="AK843" s="388">
        <v>0</v>
      </c>
      <c r="AL843" s="388">
        <v>0</v>
      </c>
      <c r="AM843" s="388">
        <f t="shared" si="584"/>
        <v>0</v>
      </c>
      <c r="AN843" s="388">
        <v>0</v>
      </c>
      <c r="AO843" s="388">
        <v>0</v>
      </c>
      <c r="AP843" s="388">
        <f t="shared" si="585"/>
        <v>0</v>
      </c>
      <c r="AQ843" s="388">
        <f t="shared" si="593"/>
        <v>0</v>
      </c>
      <c r="AR843" s="388">
        <f t="shared" si="593"/>
        <v>0</v>
      </c>
      <c r="AS843" s="388">
        <f t="shared" si="586"/>
        <v>0</v>
      </c>
      <c r="AT843" s="388">
        <f t="shared" si="594"/>
        <v>0</v>
      </c>
      <c r="AU843" s="388">
        <f t="shared" si="594"/>
        <v>0</v>
      </c>
      <c r="AV843" s="388">
        <v>0</v>
      </c>
      <c r="AW843" s="388">
        <v>0</v>
      </c>
      <c r="AX843" s="388">
        <v>0</v>
      </c>
      <c r="AY843" s="388">
        <v>0</v>
      </c>
      <c r="AZ843" s="388">
        <f t="shared" si="590"/>
        <v>0</v>
      </c>
      <c r="BA843" s="388">
        <f t="shared" si="590"/>
        <v>0</v>
      </c>
    </row>
    <row r="844" spans="1:53" ht="24.75" hidden="1">
      <c r="A844" s="255"/>
      <c r="B844" s="73" t="str">
        <f t="shared" si="569"/>
        <v>371350005400</v>
      </c>
      <c r="C844" s="373">
        <v>2023</v>
      </c>
      <c r="D844" s="373">
        <v>20</v>
      </c>
      <c r="E844" s="373">
        <v>3</v>
      </c>
      <c r="F844" s="373">
        <v>7</v>
      </c>
      <c r="G844" s="373">
        <v>13</v>
      </c>
      <c r="H844" s="373">
        <v>5000</v>
      </c>
      <c r="I844" s="373">
        <v>5400</v>
      </c>
      <c r="J844" s="373"/>
      <c r="K844" s="374" t="s">
        <v>45</v>
      </c>
      <c r="L844" s="374"/>
      <c r="M844" s="375" t="s">
        <v>139</v>
      </c>
      <c r="N844" s="376">
        <f>+N845+N847+N849</f>
        <v>0</v>
      </c>
      <c r="O844" s="376">
        <f>+O845+O847+O849</f>
        <v>0</v>
      </c>
      <c r="P844" s="376">
        <f t="shared" si="557"/>
        <v>0</v>
      </c>
      <c r="Q844" s="427" t="s">
        <v>45</v>
      </c>
      <c r="R844" s="428"/>
      <c r="S844" s="428"/>
      <c r="T844" s="376">
        <f>+T845+T847+T849</f>
        <v>0</v>
      </c>
      <c r="U844" s="376">
        <f t="shared" ref="U844:AC844" si="595">+U845+U847+U849</f>
        <v>0</v>
      </c>
      <c r="V844" s="376">
        <f t="shared" si="595"/>
        <v>0</v>
      </c>
      <c r="W844" s="376">
        <f t="shared" si="595"/>
        <v>0</v>
      </c>
      <c r="X844" s="376">
        <f t="shared" si="595"/>
        <v>0</v>
      </c>
      <c r="Y844" s="376">
        <f t="shared" si="595"/>
        <v>0</v>
      </c>
      <c r="Z844" s="376">
        <f t="shared" si="595"/>
        <v>0</v>
      </c>
      <c r="AA844" s="376">
        <f t="shared" si="595"/>
        <v>0</v>
      </c>
      <c r="AB844" s="376">
        <f t="shared" si="595"/>
        <v>0</v>
      </c>
      <c r="AC844" s="376">
        <f t="shared" si="595"/>
        <v>0</v>
      </c>
      <c r="AD844" s="376">
        <f t="shared" si="581"/>
        <v>0</v>
      </c>
      <c r="AE844" s="376">
        <f>+AE845+AE847+AE849</f>
        <v>0</v>
      </c>
      <c r="AF844" s="376">
        <f>+AF845+AF847+AF849</f>
        <v>0</v>
      </c>
      <c r="AG844" s="376">
        <f t="shared" si="582"/>
        <v>0</v>
      </c>
      <c r="AH844" s="376">
        <f>+AH845+AH847+AH849</f>
        <v>0</v>
      </c>
      <c r="AI844" s="376">
        <f>+AI845+AI847+AI849</f>
        <v>0</v>
      </c>
      <c r="AJ844" s="376">
        <f t="shared" si="583"/>
        <v>0</v>
      </c>
      <c r="AK844" s="376">
        <f>+AK845+AK847+AK849</f>
        <v>0</v>
      </c>
      <c r="AL844" s="376">
        <f>+AL845+AL847+AL849</f>
        <v>0</v>
      </c>
      <c r="AM844" s="376">
        <f t="shared" si="584"/>
        <v>0</v>
      </c>
      <c r="AN844" s="376">
        <f>+AN845+AN847+AN849</f>
        <v>0</v>
      </c>
      <c r="AO844" s="376">
        <f>+AO845+AO847+AO849</f>
        <v>0</v>
      </c>
      <c r="AP844" s="376">
        <f t="shared" si="585"/>
        <v>0</v>
      </c>
      <c r="AQ844" s="376">
        <f>+AQ845+AQ847+AQ849</f>
        <v>0</v>
      </c>
      <c r="AR844" s="376">
        <f>+AR845+AR847+AR849</f>
        <v>0</v>
      </c>
      <c r="AS844" s="376">
        <f t="shared" si="586"/>
        <v>0</v>
      </c>
      <c r="AT844" s="376"/>
      <c r="AU844" s="376"/>
      <c r="AV844" s="376"/>
      <c r="AW844" s="376"/>
      <c r="AX844" s="376"/>
      <c r="AY844" s="376"/>
      <c r="AZ844" s="376"/>
      <c r="BA844" s="376"/>
    </row>
    <row r="845" spans="1:53" ht="24.75" hidden="1">
      <c r="A845" s="255"/>
      <c r="B845" s="73" t="str">
        <f t="shared" si="569"/>
        <v>371350005400541</v>
      </c>
      <c r="C845" s="379">
        <v>2023</v>
      </c>
      <c r="D845" s="379">
        <v>20</v>
      </c>
      <c r="E845" s="379">
        <v>3</v>
      </c>
      <c r="F845" s="379">
        <v>7</v>
      </c>
      <c r="G845" s="379">
        <v>13</v>
      </c>
      <c r="H845" s="379">
        <v>5000</v>
      </c>
      <c r="I845" s="379">
        <v>5400</v>
      </c>
      <c r="J845" s="379">
        <v>541</v>
      </c>
      <c r="K845" s="380"/>
      <c r="L845" s="380"/>
      <c r="M845" s="381" t="s">
        <v>140</v>
      </c>
      <c r="N845" s="382">
        <f>+N846</f>
        <v>0</v>
      </c>
      <c r="O845" s="382">
        <f>+O846</f>
        <v>0</v>
      </c>
      <c r="P845" s="382">
        <f t="shared" ref="P845:P908" si="596">+O845+N845</f>
        <v>0</v>
      </c>
      <c r="Q845" s="429" t="s">
        <v>45</v>
      </c>
      <c r="R845" s="430"/>
      <c r="S845" s="430"/>
      <c r="T845" s="382">
        <f>+T846</f>
        <v>0</v>
      </c>
      <c r="U845" s="382">
        <f t="shared" ref="U845:AC845" si="597">+U846</f>
        <v>0</v>
      </c>
      <c r="V845" s="382">
        <f t="shared" si="597"/>
        <v>0</v>
      </c>
      <c r="W845" s="382">
        <f t="shared" si="597"/>
        <v>0</v>
      </c>
      <c r="X845" s="382">
        <f t="shared" si="597"/>
        <v>0</v>
      </c>
      <c r="Y845" s="382">
        <f t="shared" si="597"/>
        <v>0</v>
      </c>
      <c r="Z845" s="382">
        <f t="shared" si="597"/>
        <v>0</v>
      </c>
      <c r="AA845" s="382">
        <f t="shared" si="597"/>
        <v>0</v>
      </c>
      <c r="AB845" s="382">
        <f t="shared" si="597"/>
        <v>0</v>
      </c>
      <c r="AC845" s="382">
        <f t="shared" si="597"/>
        <v>0</v>
      </c>
      <c r="AD845" s="382">
        <f t="shared" si="581"/>
        <v>0</v>
      </c>
      <c r="AE845" s="382">
        <f>+AE846</f>
        <v>0</v>
      </c>
      <c r="AF845" s="382">
        <f>+AF846</f>
        <v>0</v>
      </c>
      <c r="AG845" s="382">
        <f t="shared" si="582"/>
        <v>0</v>
      </c>
      <c r="AH845" s="382">
        <f>+AH846</f>
        <v>0</v>
      </c>
      <c r="AI845" s="382">
        <f>+AI846</f>
        <v>0</v>
      </c>
      <c r="AJ845" s="382">
        <f t="shared" si="583"/>
        <v>0</v>
      </c>
      <c r="AK845" s="382">
        <f>+AK846</f>
        <v>0</v>
      </c>
      <c r="AL845" s="382">
        <f>+AL846</f>
        <v>0</v>
      </c>
      <c r="AM845" s="382">
        <f t="shared" si="584"/>
        <v>0</v>
      </c>
      <c r="AN845" s="382">
        <f>+AN846</f>
        <v>0</v>
      </c>
      <c r="AO845" s="382">
        <f>+AO846</f>
        <v>0</v>
      </c>
      <c r="AP845" s="382">
        <f t="shared" si="585"/>
        <v>0</v>
      </c>
      <c r="AQ845" s="382">
        <f>+AQ846</f>
        <v>0</v>
      </c>
      <c r="AR845" s="382">
        <f>+AR846</f>
        <v>0</v>
      </c>
      <c r="AS845" s="382">
        <f t="shared" si="586"/>
        <v>0</v>
      </c>
      <c r="AT845" s="382"/>
      <c r="AU845" s="382"/>
      <c r="AV845" s="382"/>
      <c r="AW845" s="382"/>
      <c r="AX845" s="382"/>
      <c r="AY845" s="382"/>
      <c r="AZ845" s="382"/>
      <c r="BA845" s="382"/>
    </row>
    <row r="846" spans="1:53" ht="24.75" hidden="1">
      <c r="A846" s="255"/>
      <c r="B846" s="73" t="str">
        <f t="shared" si="569"/>
        <v>3713500054005411</v>
      </c>
      <c r="C846" s="385">
        <v>2023</v>
      </c>
      <c r="D846" s="385">
        <v>20</v>
      </c>
      <c r="E846" s="385">
        <v>3</v>
      </c>
      <c r="F846" s="385">
        <v>7</v>
      </c>
      <c r="G846" s="385">
        <v>13</v>
      </c>
      <c r="H846" s="385">
        <v>5000</v>
      </c>
      <c r="I846" s="385">
        <v>5400</v>
      </c>
      <c r="J846" s="385">
        <v>541</v>
      </c>
      <c r="K846" s="386">
        <v>1</v>
      </c>
      <c r="L846" s="386"/>
      <c r="M846" s="387" t="s">
        <v>631</v>
      </c>
      <c r="N846" s="388">
        <f>IFERROR(VLOOKUP($B846,[5]OAX!$B$51:$S$1085,13,0),0)</f>
        <v>0</v>
      </c>
      <c r="O846" s="388">
        <f>IFERROR(VLOOKUP($B846,[5]OAX!$B$51:$S$1085,14,0),0)</f>
        <v>0</v>
      </c>
      <c r="P846" s="388">
        <f t="shared" si="596"/>
        <v>0</v>
      </c>
      <c r="Q846" s="167" t="s">
        <v>59</v>
      </c>
      <c r="R846" s="390">
        <f>IFERROR(VLOOKUP($B846,[5]OAX!$B$51:$S$1085,17,0),0)</f>
        <v>0</v>
      </c>
      <c r="S846" s="390">
        <f>IFERROR(VLOOKUP($B846,[5]OAX!$B$51:$S$1085,18,0),0)</f>
        <v>0</v>
      </c>
      <c r="T846" s="388">
        <v>0</v>
      </c>
      <c r="U846" s="388">
        <v>0</v>
      </c>
      <c r="V846" s="388">
        <v>0</v>
      </c>
      <c r="W846" s="388">
        <v>0</v>
      </c>
      <c r="X846" s="388">
        <v>0</v>
      </c>
      <c r="Y846" s="388">
        <v>0</v>
      </c>
      <c r="Z846" s="388">
        <v>0</v>
      </c>
      <c r="AA846" s="388">
        <v>0</v>
      </c>
      <c r="AB846" s="388">
        <f>N846+T846-X846</f>
        <v>0</v>
      </c>
      <c r="AC846" s="388">
        <f>O846+U846-Y846</f>
        <v>0</v>
      </c>
      <c r="AD846" s="388">
        <f t="shared" si="581"/>
        <v>0</v>
      </c>
      <c r="AE846" s="388">
        <v>0</v>
      </c>
      <c r="AF846" s="388">
        <v>0</v>
      </c>
      <c r="AG846" s="388">
        <f t="shared" si="582"/>
        <v>0</v>
      </c>
      <c r="AH846" s="388">
        <v>0</v>
      </c>
      <c r="AI846" s="388">
        <v>0</v>
      </c>
      <c r="AJ846" s="388">
        <f t="shared" si="583"/>
        <v>0</v>
      </c>
      <c r="AK846" s="388">
        <v>0</v>
      </c>
      <c r="AL846" s="388">
        <v>0</v>
      </c>
      <c r="AM846" s="388">
        <f t="shared" si="584"/>
        <v>0</v>
      </c>
      <c r="AN846" s="388">
        <v>0</v>
      </c>
      <c r="AO846" s="388">
        <v>0</v>
      </c>
      <c r="AP846" s="388">
        <f t="shared" si="585"/>
        <v>0</v>
      </c>
      <c r="AQ846" s="388">
        <f>AB846-AE846--AH846-AK846-AN846</f>
        <v>0</v>
      </c>
      <c r="AR846" s="388">
        <f>AC846-AF846--AI846-AL846-AO846</f>
        <v>0</v>
      </c>
      <c r="AS846" s="388">
        <f t="shared" si="586"/>
        <v>0</v>
      </c>
      <c r="AT846" s="388">
        <f>R846+V846-Z846</f>
        <v>0</v>
      </c>
      <c r="AU846" s="388">
        <f>S846+W846-AA846</f>
        <v>0</v>
      </c>
      <c r="AV846" s="388">
        <v>0</v>
      </c>
      <c r="AW846" s="388">
        <v>0</v>
      </c>
      <c r="AX846" s="388">
        <v>0</v>
      </c>
      <c r="AY846" s="388">
        <v>0</v>
      </c>
      <c r="AZ846" s="388">
        <f t="shared" si="590"/>
        <v>0</v>
      </c>
      <c r="BA846" s="388">
        <f t="shared" si="590"/>
        <v>0</v>
      </c>
    </row>
    <row r="847" spans="1:53" ht="24.75" hidden="1">
      <c r="A847" s="255"/>
      <c r="B847" s="73" t="str">
        <f t="shared" si="569"/>
        <v>371350005400542</v>
      </c>
      <c r="C847" s="379">
        <v>2023</v>
      </c>
      <c r="D847" s="379">
        <v>20</v>
      </c>
      <c r="E847" s="379">
        <v>3</v>
      </c>
      <c r="F847" s="379">
        <v>7</v>
      </c>
      <c r="G847" s="379">
        <v>13</v>
      </c>
      <c r="H847" s="379">
        <v>5000</v>
      </c>
      <c r="I847" s="379">
        <v>5400</v>
      </c>
      <c r="J847" s="379">
        <v>542</v>
      </c>
      <c r="K847" s="380"/>
      <c r="L847" s="380"/>
      <c r="M847" s="381" t="s">
        <v>632</v>
      </c>
      <c r="N847" s="382">
        <f>+N848</f>
        <v>0</v>
      </c>
      <c r="O847" s="382">
        <f>+O848</f>
        <v>0</v>
      </c>
      <c r="P847" s="382">
        <f t="shared" si="596"/>
        <v>0</v>
      </c>
      <c r="Q847" s="429" t="s">
        <v>45</v>
      </c>
      <c r="R847" s="430"/>
      <c r="S847" s="430"/>
      <c r="T847" s="382">
        <f>+T848</f>
        <v>0</v>
      </c>
      <c r="U847" s="382">
        <f t="shared" ref="U847:AC847" si="598">+U848</f>
        <v>0</v>
      </c>
      <c r="V847" s="382">
        <f t="shared" si="598"/>
        <v>0</v>
      </c>
      <c r="W847" s="382">
        <f t="shared" si="598"/>
        <v>0</v>
      </c>
      <c r="X847" s="382">
        <f t="shared" si="598"/>
        <v>0</v>
      </c>
      <c r="Y847" s="382">
        <f t="shared" si="598"/>
        <v>0</v>
      </c>
      <c r="Z847" s="382">
        <f t="shared" si="598"/>
        <v>0</v>
      </c>
      <c r="AA847" s="382">
        <f t="shared" si="598"/>
        <v>0</v>
      </c>
      <c r="AB847" s="382">
        <f t="shared" si="598"/>
        <v>0</v>
      </c>
      <c r="AC847" s="382">
        <f t="shared" si="598"/>
        <v>0</v>
      </c>
      <c r="AD847" s="382">
        <f t="shared" si="581"/>
        <v>0</v>
      </c>
      <c r="AE847" s="382">
        <f>+AE848</f>
        <v>0</v>
      </c>
      <c r="AF847" s="382">
        <f>+AF848</f>
        <v>0</v>
      </c>
      <c r="AG847" s="382">
        <f t="shared" si="582"/>
        <v>0</v>
      </c>
      <c r="AH847" s="382">
        <f>+AH848</f>
        <v>0</v>
      </c>
      <c r="AI847" s="382">
        <f>+AI848</f>
        <v>0</v>
      </c>
      <c r="AJ847" s="382">
        <f t="shared" si="583"/>
        <v>0</v>
      </c>
      <c r="AK847" s="382">
        <f>+AK848</f>
        <v>0</v>
      </c>
      <c r="AL847" s="382">
        <f>+AL848</f>
        <v>0</v>
      </c>
      <c r="AM847" s="382">
        <f t="shared" si="584"/>
        <v>0</v>
      </c>
      <c r="AN847" s="382">
        <f>+AN848</f>
        <v>0</v>
      </c>
      <c r="AO847" s="382">
        <f>+AO848</f>
        <v>0</v>
      </c>
      <c r="AP847" s="382">
        <f t="shared" si="585"/>
        <v>0</v>
      </c>
      <c r="AQ847" s="382">
        <f>+AQ848</f>
        <v>0</v>
      </c>
      <c r="AR847" s="382">
        <f>+AR848</f>
        <v>0</v>
      </c>
      <c r="AS847" s="382">
        <f t="shared" si="586"/>
        <v>0</v>
      </c>
      <c r="AT847" s="382"/>
      <c r="AU847" s="382"/>
      <c r="AV847" s="382"/>
      <c r="AW847" s="382"/>
      <c r="AX847" s="382"/>
      <c r="AY847" s="382"/>
      <c r="AZ847" s="382"/>
      <c r="BA847" s="382"/>
    </row>
    <row r="848" spans="1:53" ht="24.75" hidden="1">
      <c r="A848" s="255"/>
      <c r="B848" s="73" t="str">
        <f t="shared" si="569"/>
        <v>3713500054005421</v>
      </c>
      <c r="C848" s="385">
        <v>2023</v>
      </c>
      <c r="D848" s="385">
        <v>20</v>
      </c>
      <c r="E848" s="385">
        <v>3</v>
      </c>
      <c r="F848" s="385">
        <v>7</v>
      </c>
      <c r="G848" s="385">
        <v>13</v>
      </c>
      <c r="H848" s="385">
        <v>5000</v>
      </c>
      <c r="I848" s="385">
        <v>5400</v>
      </c>
      <c r="J848" s="385">
        <v>542</v>
      </c>
      <c r="K848" s="386">
        <v>1</v>
      </c>
      <c r="L848" s="386"/>
      <c r="M848" s="387" t="s">
        <v>633</v>
      </c>
      <c r="N848" s="388">
        <f>IFERROR(VLOOKUP($B848,[5]OAX!$B$51:$S$1085,13,0),0)</f>
        <v>0</v>
      </c>
      <c r="O848" s="388">
        <f>IFERROR(VLOOKUP($B848,[5]OAX!$B$51:$S$1085,14,0),0)</f>
        <v>0</v>
      </c>
      <c r="P848" s="388">
        <f t="shared" si="596"/>
        <v>0</v>
      </c>
      <c r="Q848" s="167" t="s">
        <v>59</v>
      </c>
      <c r="R848" s="390">
        <f>IFERROR(VLOOKUP($B848,[5]OAX!$B$51:$S$1085,17,0),0)</f>
        <v>0</v>
      </c>
      <c r="S848" s="390">
        <f>IFERROR(VLOOKUP($B848,[5]OAX!$B$51:$S$1085,18,0),0)</f>
        <v>0</v>
      </c>
      <c r="T848" s="388">
        <v>0</v>
      </c>
      <c r="U848" s="388">
        <v>0</v>
      </c>
      <c r="V848" s="388">
        <v>0</v>
      </c>
      <c r="W848" s="388">
        <v>0</v>
      </c>
      <c r="X848" s="388">
        <v>0</v>
      </c>
      <c r="Y848" s="388">
        <v>0</v>
      </c>
      <c r="Z848" s="388">
        <v>0</v>
      </c>
      <c r="AA848" s="388">
        <v>0</v>
      </c>
      <c r="AB848" s="388">
        <f>N848+T848-X848</f>
        <v>0</v>
      </c>
      <c r="AC848" s="388">
        <f>O848+U848-Y848</f>
        <v>0</v>
      </c>
      <c r="AD848" s="388">
        <f t="shared" si="581"/>
        <v>0</v>
      </c>
      <c r="AE848" s="388">
        <v>0</v>
      </c>
      <c r="AF848" s="388">
        <v>0</v>
      </c>
      <c r="AG848" s="388">
        <f t="shared" si="582"/>
        <v>0</v>
      </c>
      <c r="AH848" s="388">
        <v>0</v>
      </c>
      <c r="AI848" s="388">
        <v>0</v>
      </c>
      <c r="AJ848" s="388">
        <f t="shared" si="583"/>
        <v>0</v>
      </c>
      <c r="AK848" s="388">
        <v>0</v>
      </c>
      <c r="AL848" s="388">
        <v>0</v>
      </c>
      <c r="AM848" s="388">
        <f t="shared" si="584"/>
        <v>0</v>
      </c>
      <c r="AN848" s="388">
        <v>0</v>
      </c>
      <c r="AO848" s="388">
        <v>0</v>
      </c>
      <c r="AP848" s="388">
        <f t="shared" si="585"/>
        <v>0</v>
      </c>
      <c r="AQ848" s="388">
        <f>AB848-AE848--AH848-AK848-AN848</f>
        <v>0</v>
      </c>
      <c r="AR848" s="388">
        <f>AC848-AF848--AI848-AL848-AO848</f>
        <v>0</v>
      </c>
      <c r="AS848" s="388">
        <f t="shared" si="586"/>
        <v>0</v>
      </c>
      <c r="AT848" s="388">
        <f>R848+V848-Z848</f>
        <v>0</v>
      </c>
      <c r="AU848" s="388">
        <f>S848+W848-AA848</f>
        <v>0</v>
      </c>
      <c r="AV848" s="388">
        <v>0</v>
      </c>
      <c r="AW848" s="388">
        <v>0</v>
      </c>
      <c r="AX848" s="388">
        <v>0</v>
      </c>
      <c r="AY848" s="388">
        <v>0</v>
      </c>
      <c r="AZ848" s="388">
        <f t="shared" si="590"/>
        <v>0</v>
      </c>
      <c r="BA848" s="388">
        <f t="shared" si="590"/>
        <v>0</v>
      </c>
    </row>
    <row r="849" spans="1:53" ht="24.75" hidden="1">
      <c r="A849" s="255"/>
      <c r="B849" s="73" t="str">
        <f t="shared" si="569"/>
        <v>371350005400543</v>
      </c>
      <c r="C849" s="379">
        <v>2023</v>
      </c>
      <c r="D849" s="379">
        <v>20</v>
      </c>
      <c r="E849" s="379">
        <v>3</v>
      </c>
      <c r="F849" s="379">
        <v>7</v>
      </c>
      <c r="G849" s="379">
        <v>13</v>
      </c>
      <c r="H849" s="379">
        <v>5000</v>
      </c>
      <c r="I849" s="379">
        <v>5400</v>
      </c>
      <c r="J849" s="379">
        <v>543</v>
      </c>
      <c r="K849" s="380"/>
      <c r="L849" s="380"/>
      <c r="M849" s="381" t="s">
        <v>634</v>
      </c>
      <c r="N849" s="382">
        <f>+N850</f>
        <v>0</v>
      </c>
      <c r="O849" s="382">
        <f>+O850</f>
        <v>0</v>
      </c>
      <c r="P849" s="382">
        <f t="shared" si="596"/>
        <v>0</v>
      </c>
      <c r="Q849" s="429" t="s">
        <v>45</v>
      </c>
      <c r="R849" s="430"/>
      <c r="S849" s="430"/>
      <c r="T849" s="382">
        <f>+T850</f>
        <v>0</v>
      </c>
      <c r="U849" s="382">
        <f t="shared" ref="U849:AC849" si="599">+U850</f>
        <v>0</v>
      </c>
      <c r="V849" s="382">
        <f t="shared" si="599"/>
        <v>0</v>
      </c>
      <c r="W849" s="382">
        <f t="shared" si="599"/>
        <v>0</v>
      </c>
      <c r="X849" s="382">
        <f t="shared" si="599"/>
        <v>0</v>
      </c>
      <c r="Y849" s="382">
        <f t="shared" si="599"/>
        <v>0</v>
      </c>
      <c r="Z849" s="382">
        <f t="shared" si="599"/>
        <v>0</v>
      </c>
      <c r="AA849" s="382">
        <f t="shared" si="599"/>
        <v>0</v>
      </c>
      <c r="AB849" s="382">
        <f t="shared" si="599"/>
        <v>0</v>
      </c>
      <c r="AC849" s="382">
        <f t="shared" si="599"/>
        <v>0</v>
      </c>
      <c r="AD849" s="382">
        <f t="shared" si="581"/>
        <v>0</v>
      </c>
      <c r="AE849" s="382">
        <f>+AE850</f>
        <v>0</v>
      </c>
      <c r="AF849" s="382">
        <f>+AF850</f>
        <v>0</v>
      </c>
      <c r="AG849" s="382">
        <f t="shared" si="582"/>
        <v>0</v>
      </c>
      <c r="AH849" s="382">
        <f>+AH850</f>
        <v>0</v>
      </c>
      <c r="AI849" s="382">
        <f>+AI850</f>
        <v>0</v>
      </c>
      <c r="AJ849" s="382">
        <f t="shared" si="583"/>
        <v>0</v>
      </c>
      <c r="AK849" s="382">
        <f>+AK850</f>
        <v>0</v>
      </c>
      <c r="AL849" s="382">
        <f>+AL850</f>
        <v>0</v>
      </c>
      <c r="AM849" s="382">
        <f t="shared" si="584"/>
        <v>0</v>
      </c>
      <c r="AN849" s="382">
        <f>+AN850</f>
        <v>0</v>
      </c>
      <c r="AO849" s="382">
        <f>+AO850</f>
        <v>0</v>
      </c>
      <c r="AP849" s="382">
        <f t="shared" si="585"/>
        <v>0</v>
      </c>
      <c r="AQ849" s="382">
        <f>+AQ850</f>
        <v>0</v>
      </c>
      <c r="AR849" s="382">
        <f>+AR850</f>
        <v>0</v>
      </c>
      <c r="AS849" s="382">
        <f t="shared" si="586"/>
        <v>0</v>
      </c>
      <c r="AT849" s="382"/>
      <c r="AU849" s="382"/>
      <c r="AV849" s="382"/>
      <c r="AW849" s="382"/>
      <c r="AX849" s="382"/>
      <c r="AY849" s="382"/>
      <c r="AZ849" s="382"/>
      <c r="BA849" s="382"/>
    </row>
    <row r="850" spans="1:53" ht="24.75" hidden="1">
      <c r="A850" s="255"/>
      <c r="B850" s="73" t="str">
        <f t="shared" si="569"/>
        <v>3713500054005431</v>
      </c>
      <c r="C850" s="385">
        <v>2023</v>
      </c>
      <c r="D850" s="385">
        <v>20</v>
      </c>
      <c r="E850" s="385">
        <v>3</v>
      </c>
      <c r="F850" s="385">
        <v>7</v>
      </c>
      <c r="G850" s="385">
        <v>13</v>
      </c>
      <c r="H850" s="385">
        <v>5000</v>
      </c>
      <c r="I850" s="385">
        <v>5400</v>
      </c>
      <c r="J850" s="385">
        <v>543</v>
      </c>
      <c r="K850" s="386">
        <v>1</v>
      </c>
      <c r="L850" s="386"/>
      <c r="M850" s="387" t="s">
        <v>635</v>
      </c>
      <c r="N850" s="388">
        <f>IFERROR(VLOOKUP($B850,[5]OAX!$B$51:$S$1085,13,0),0)</f>
        <v>0</v>
      </c>
      <c r="O850" s="388">
        <f>IFERROR(VLOOKUP($B850,[5]OAX!$B$51:$S$1085,14,0),0)</f>
        <v>0</v>
      </c>
      <c r="P850" s="388">
        <f t="shared" si="596"/>
        <v>0</v>
      </c>
      <c r="Q850" s="167" t="s">
        <v>59</v>
      </c>
      <c r="R850" s="390">
        <f>IFERROR(VLOOKUP($B850,[5]OAX!$B$51:$S$1085,17,0),0)</f>
        <v>0</v>
      </c>
      <c r="S850" s="390">
        <f>IFERROR(VLOOKUP($B850,[5]OAX!$B$51:$S$1085,18,0),0)</f>
        <v>0</v>
      </c>
      <c r="T850" s="388">
        <v>0</v>
      </c>
      <c r="U850" s="388">
        <v>0</v>
      </c>
      <c r="V850" s="388">
        <v>0</v>
      </c>
      <c r="W850" s="388">
        <v>0</v>
      </c>
      <c r="X850" s="388">
        <v>0</v>
      </c>
      <c r="Y850" s="388">
        <v>0</v>
      </c>
      <c r="Z850" s="388">
        <v>0</v>
      </c>
      <c r="AA850" s="388">
        <v>0</v>
      </c>
      <c r="AB850" s="388">
        <f>N850+T850-X850</f>
        <v>0</v>
      </c>
      <c r="AC850" s="388">
        <f>O850+U850-Y850</f>
        <v>0</v>
      </c>
      <c r="AD850" s="388">
        <f t="shared" si="581"/>
        <v>0</v>
      </c>
      <c r="AE850" s="388">
        <v>0</v>
      </c>
      <c r="AF850" s="388">
        <v>0</v>
      </c>
      <c r="AG850" s="388">
        <f t="shared" si="582"/>
        <v>0</v>
      </c>
      <c r="AH850" s="388">
        <v>0</v>
      </c>
      <c r="AI850" s="388">
        <v>0</v>
      </c>
      <c r="AJ850" s="388">
        <f t="shared" si="583"/>
        <v>0</v>
      </c>
      <c r="AK850" s="388">
        <v>0</v>
      </c>
      <c r="AL850" s="388">
        <v>0</v>
      </c>
      <c r="AM850" s="388">
        <f t="shared" si="584"/>
        <v>0</v>
      </c>
      <c r="AN850" s="388">
        <v>0</v>
      </c>
      <c r="AO850" s="388">
        <v>0</v>
      </c>
      <c r="AP850" s="388">
        <f t="shared" si="585"/>
        <v>0</v>
      </c>
      <c r="AQ850" s="388">
        <f>AB850-AE850--AH850-AK850-AN850</f>
        <v>0</v>
      </c>
      <c r="AR850" s="388">
        <f>AC850-AF850--AI850-AL850-AO850</f>
        <v>0</v>
      </c>
      <c r="AS850" s="388">
        <f t="shared" si="586"/>
        <v>0</v>
      </c>
      <c r="AT850" s="388">
        <f>R850+V850-Z850</f>
        <v>0</v>
      </c>
      <c r="AU850" s="388">
        <f>S850+W850-AA850</f>
        <v>0</v>
      </c>
      <c r="AV850" s="388">
        <v>0</v>
      </c>
      <c r="AW850" s="388">
        <v>0</v>
      </c>
      <c r="AX850" s="388">
        <v>0</v>
      </c>
      <c r="AY850" s="388">
        <v>0</v>
      </c>
      <c r="AZ850" s="388">
        <f t="shared" si="590"/>
        <v>0</v>
      </c>
      <c r="BA850" s="388">
        <f t="shared" si="590"/>
        <v>0</v>
      </c>
    </row>
    <row r="851" spans="1:53" ht="24.75" hidden="1">
      <c r="A851" s="255"/>
      <c r="B851" s="73" t="str">
        <f t="shared" si="569"/>
        <v>371350005500</v>
      </c>
      <c r="C851" s="373">
        <v>2023</v>
      </c>
      <c r="D851" s="373">
        <v>20</v>
      </c>
      <c r="E851" s="373">
        <v>3</v>
      </c>
      <c r="F851" s="373">
        <v>7</v>
      </c>
      <c r="G851" s="373">
        <v>13</v>
      </c>
      <c r="H851" s="373">
        <v>5000</v>
      </c>
      <c r="I851" s="373">
        <v>5500</v>
      </c>
      <c r="J851" s="373"/>
      <c r="K851" s="374" t="s">
        <v>45</v>
      </c>
      <c r="L851" s="374"/>
      <c r="M851" s="375" t="s">
        <v>150</v>
      </c>
      <c r="N851" s="376">
        <f>+N852</f>
        <v>0</v>
      </c>
      <c r="O851" s="376">
        <f>+O852</f>
        <v>0</v>
      </c>
      <c r="P851" s="376">
        <f t="shared" si="596"/>
        <v>0</v>
      </c>
      <c r="Q851" s="427" t="s">
        <v>45</v>
      </c>
      <c r="R851" s="428"/>
      <c r="S851" s="428"/>
      <c r="T851" s="376">
        <f>+T852</f>
        <v>0</v>
      </c>
      <c r="U851" s="376">
        <f t="shared" ref="U851:AC851" si="600">+U852</f>
        <v>0</v>
      </c>
      <c r="V851" s="376">
        <f t="shared" si="600"/>
        <v>0</v>
      </c>
      <c r="W851" s="376">
        <f t="shared" si="600"/>
        <v>0</v>
      </c>
      <c r="X851" s="376">
        <f t="shared" si="600"/>
        <v>0</v>
      </c>
      <c r="Y851" s="376">
        <f t="shared" si="600"/>
        <v>0</v>
      </c>
      <c r="Z851" s="376">
        <f t="shared" si="600"/>
        <v>0</v>
      </c>
      <c r="AA851" s="376">
        <f t="shared" si="600"/>
        <v>0</v>
      </c>
      <c r="AB851" s="376">
        <f t="shared" si="600"/>
        <v>0</v>
      </c>
      <c r="AC851" s="376">
        <f t="shared" si="600"/>
        <v>0</v>
      </c>
      <c r="AD851" s="376">
        <f t="shared" si="581"/>
        <v>0</v>
      </c>
      <c r="AE851" s="376">
        <f>+AE852</f>
        <v>0</v>
      </c>
      <c r="AF851" s="376">
        <f>+AF852</f>
        <v>0</v>
      </c>
      <c r="AG851" s="376">
        <f t="shared" si="582"/>
        <v>0</v>
      </c>
      <c r="AH851" s="376">
        <f>+AH852</f>
        <v>0</v>
      </c>
      <c r="AI851" s="376">
        <f>+AI852</f>
        <v>0</v>
      </c>
      <c r="AJ851" s="376">
        <f t="shared" si="583"/>
        <v>0</v>
      </c>
      <c r="AK851" s="376">
        <f>+AK852</f>
        <v>0</v>
      </c>
      <c r="AL851" s="376">
        <f>+AL852</f>
        <v>0</v>
      </c>
      <c r="AM851" s="376">
        <f t="shared" si="584"/>
        <v>0</v>
      </c>
      <c r="AN851" s="376">
        <f>+AN852</f>
        <v>0</v>
      </c>
      <c r="AO851" s="376">
        <f>+AO852</f>
        <v>0</v>
      </c>
      <c r="AP851" s="376">
        <f t="shared" si="585"/>
        <v>0</v>
      </c>
      <c r="AQ851" s="376">
        <f>+AQ852</f>
        <v>0</v>
      </c>
      <c r="AR851" s="376">
        <f>+AR852</f>
        <v>0</v>
      </c>
      <c r="AS851" s="376">
        <f t="shared" si="586"/>
        <v>0</v>
      </c>
      <c r="AT851" s="376"/>
      <c r="AU851" s="376"/>
      <c r="AV851" s="376"/>
      <c r="AW851" s="376"/>
      <c r="AX851" s="376"/>
      <c r="AY851" s="376"/>
      <c r="AZ851" s="376"/>
      <c r="BA851" s="376"/>
    </row>
    <row r="852" spans="1:53" ht="24.75" hidden="1">
      <c r="A852" s="255"/>
      <c r="B852" s="73" t="str">
        <f t="shared" si="569"/>
        <v>371350005500551</v>
      </c>
      <c r="C852" s="379">
        <v>2023</v>
      </c>
      <c r="D852" s="379">
        <v>20</v>
      </c>
      <c r="E852" s="379">
        <v>3</v>
      </c>
      <c r="F852" s="379">
        <v>7</v>
      </c>
      <c r="G852" s="379">
        <v>13</v>
      </c>
      <c r="H852" s="379">
        <v>5000</v>
      </c>
      <c r="I852" s="379">
        <v>5500</v>
      </c>
      <c r="J852" s="379">
        <v>551</v>
      </c>
      <c r="K852" s="380"/>
      <c r="L852" s="380"/>
      <c r="M852" s="381" t="s">
        <v>151</v>
      </c>
      <c r="N852" s="382">
        <f>SUM(N853:N860)</f>
        <v>0</v>
      </c>
      <c r="O852" s="382">
        <f>SUM(O853:O860)</f>
        <v>0</v>
      </c>
      <c r="P852" s="382">
        <f t="shared" si="596"/>
        <v>0</v>
      </c>
      <c r="Q852" s="429" t="s">
        <v>45</v>
      </c>
      <c r="R852" s="430"/>
      <c r="S852" s="430"/>
      <c r="T852" s="382">
        <f>SUM(T853:T860)</f>
        <v>0</v>
      </c>
      <c r="U852" s="382">
        <f t="shared" ref="U852:AC852" si="601">SUM(U853:U860)</f>
        <v>0</v>
      </c>
      <c r="V852" s="382">
        <f t="shared" si="601"/>
        <v>0</v>
      </c>
      <c r="W852" s="382">
        <f t="shared" si="601"/>
        <v>0</v>
      </c>
      <c r="X852" s="382">
        <f t="shared" si="601"/>
        <v>0</v>
      </c>
      <c r="Y852" s="382">
        <f t="shared" si="601"/>
        <v>0</v>
      </c>
      <c r="Z852" s="382">
        <f t="shared" si="601"/>
        <v>0</v>
      </c>
      <c r="AA852" s="382">
        <f t="shared" si="601"/>
        <v>0</v>
      </c>
      <c r="AB852" s="382">
        <f t="shared" si="601"/>
        <v>0</v>
      </c>
      <c r="AC852" s="382">
        <f t="shared" si="601"/>
        <v>0</v>
      </c>
      <c r="AD852" s="382">
        <f t="shared" si="581"/>
        <v>0</v>
      </c>
      <c r="AE852" s="382">
        <f>SUM(AE853:AE860)</f>
        <v>0</v>
      </c>
      <c r="AF852" s="382">
        <f>SUM(AF853:AF860)</f>
        <v>0</v>
      </c>
      <c r="AG852" s="382">
        <f t="shared" si="582"/>
        <v>0</v>
      </c>
      <c r="AH852" s="382">
        <f>SUM(AH853:AH860)</f>
        <v>0</v>
      </c>
      <c r="AI852" s="382">
        <f>SUM(AI853:AI860)</f>
        <v>0</v>
      </c>
      <c r="AJ852" s="382">
        <f t="shared" si="583"/>
        <v>0</v>
      </c>
      <c r="AK852" s="382">
        <f>SUM(AK853:AK860)</f>
        <v>0</v>
      </c>
      <c r="AL852" s="382">
        <f>SUM(AL853:AL860)</f>
        <v>0</v>
      </c>
      <c r="AM852" s="382">
        <f t="shared" si="584"/>
        <v>0</v>
      </c>
      <c r="AN852" s="382">
        <f>SUM(AN853:AN860)</f>
        <v>0</v>
      </c>
      <c r="AO852" s="382">
        <f>SUM(AO853:AO860)</f>
        <v>0</v>
      </c>
      <c r="AP852" s="382">
        <f t="shared" si="585"/>
        <v>0</v>
      </c>
      <c r="AQ852" s="382">
        <f>SUM(AQ853:AQ860)</f>
        <v>0</v>
      </c>
      <c r="AR852" s="382">
        <f>SUM(AR853:AR860)</f>
        <v>0</v>
      </c>
      <c r="AS852" s="382">
        <f t="shared" si="586"/>
        <v>0</v>
      </c>
      <c r="AT852" s="382"/>
      <c r="AU852" s="382"/>
      <c r="AV852" s="382"/>
      <c r="AW852" s="382"/>
      <c r="AX852" s="382"/>
      <c r="AY852" s="382"/>
      <c r="AZ852" s="382"/>
      <c r="BA852" s="382"/>
    </row>
    <row r="853" spans="1:53" ht="24.75" hidden="1">
      <c r="A853" s="255"/>
      <c r="B853" s="73" t="str">
        <f t="shared" si="569"/>
        <v>3713500055005511</v>
      </c>
      <c r="C853" s="385">
        <v>2023</v>
      </c>
      <c r="D853" s="385">
        <v>20</v>
      </c>
      <c r="E853" s="385">
        <v>3</v>
      </c>
      <c r="F853" s="385">
        <v>7</v>
      </c>
      <c r="G853" s="385">
        <v>13</v>
      </c>
      <c r="H853" s="385">
        <v>5000</v>
      </c>
      <c r="I853" s="385">
        <v>5500</v>
      </c>
      <c r="J853" s="385">
        <v>551</v>
      </c>
      <c r="K853" s="386">
        <v>1</v>
      </c>
      <c r="L853" s="386"/>
      <c r="M853" s="408" t="s">
        <v>152</v>
      </c>
      <c r="N853" s="388">
        <f>IFERROR(VLOOKUP($B853,[5]OAX!$B$51:$S$1085,13,0),0)</f>
        <v>0</v>
      </c>
      <c r="O853" s="388">
        <f>IFERROR(VLOOKUP($B853,[5]OAX!$B$51:$S$1085,14,0),0)</f>
        <v>0</v>
      </c>
      <c r="P853" s="388">
        <f t="shared" si="596"/>
        <v>0</v>
      </c>
      <c r="Q853" s="167" t="s">
        <v>59</v>
      </c>
      <c r="R853" s="390">
        <f>IFERROR(VLOOKUP($B853,[5]OAX!$B$51:$S$1085,17,0),0)</f>
        <v>0</v>
      </c>
      <c r="S853" s="390">
        <f>IFERROR(VLOOKUP($B853,[5]OAX!$B$51:$S$1085,18,0),0)</f>
        <v>0</v>
      </c>
      <c r="T853" s="388">
        <v>0</v>
      </c>
      <c r="U853" s="388">
        <v>0</v>
      </c>
      <c r="V853" s="388">
        <v>0</v>
      </c>
      <c r="W853" s="388">
        <v>0</v>
      </c>
      <c r="X853" s="388">
        <v>0</v>
      </c>
      <c r="Y853" s="388">
        <v>0</v>
      </c>
      <c r="Z853" s="388">
        <v>0</v>
      </c>
      <c r="AA853" s="388">
        <v>0</v>
      </c>
      <c r="AB853" s="388">
        <f t="shared" ref="AB853:AC860" si="602">N853+T853-X853</f>
        <v>0</v>
      </c>
      <c r="AC853" s="388">
        <f t="shared" si="602"/>
        <v>0</v>
      </c>
      <c r="AD853" s="388">
        <f t="shared" si="581"/>
        <v>0</v>
      </c>
      <c r="AE853" s="388">
        <v>0</v>
      </c>
      <c r="AF853" s="388">
        <v>0</v>
      </c>
      <c r="AG853" s="388">
        <f t="shared" si="582"/>
        <v>0</v>
      </c>
      <c r="AH853" s="388">
        <v>0</v>
      </c>
      <c r="AI853" s="388">
        <v>0</v>
      </c>
      <c r="AJ853" s="388">
        <f t="shared" si="583"/>
        <v>0</v>
      </c>
      <c r="AK853" s="388">
        <v>0</v>
      </c>
      <c r="AL853" s="388">
        <v>0</v>
      </c>
      <c r="AM853" s="388">
        <f t="shared" si="584"/>
        <v>0</v>
      </c>
      <c r="AN853" s="388">
        <v>0</v>
      </c>
      <c r="AO853" s="388">
        <v>0</v>
      </c>
      <c r="AP853" s="388">
        <f t="shared" si="585"/>
        <v>0</v>
      </c>
      <c r="AQ853" s="388">
        <f t="shared" ref="AQ853:AR860" si="603">AB853-AE853--AH853-AK853-AN853</f>
        <v>0</v>
      </c>
      <c r="AR853" s="388">
        <f t="shared" si="603"/>
        <v>0</v>
      </c>
      <c r="AS853" s="388">
        <f t="shared" si="586"/>
        <v>0</v>
      </c>
      <c r="AT853" s="388">
        <f t="shared" ref="AT853:AU860" si="604">R853+V853-Z853</f>
        <v>0</v>
      </c>
      <c r="AU853" s="388">
        <f t="shared" si="604"/>
        <v>0</v>
      </c>
      <c r="AV853" s="388">
        <v>0</v>
      </c>
      <c r="AW853" s="388">
        <v>0</v>
      </c>
      <c r="AX853" s="388">
        <v>0</v>
      </c>
      <c r="AY853" s="388">
        <v>0</v>
      </c>
      <c r="AZ853" s="388">
        <f t="shared" si="590"/>
        <v>0</v>
      </c>
      <c r="BA853" s="388">
        <f t="shared" si="590"/>
        <v>0</v>
      </c>
    </row>
    <row r="854" spans="1:53" ht="24.75" hidden="1">
      <c r="A854" s="255"/>
      <c r="B854" s="73" t="str">
        <f t="shared" si="569"/>
        <v>3713500055005512</v>
      </c>
      <c r="C854" s="385">
        <v>2023</v>
      </c>
      <c r="D854" s="385">
        <v>20</v>
      </c>
      <c r="E854" s="385">
        <v>3</v>
      </c>
      <c r="F854" s="385">
        <v>7</v>
      </c>
      <c r="G854" s="385">
        <v>13</v>
      </c>
      <c r="H854" s="385">
        <v>5000</v>
      </c>
      <c r="I854" s="385">
        <v>5500</v>
      </c>
      <c r="J854" s="385">
        <v>551</v>
      </c>
      <c r="K854" s="386">
        <v>2</v>
      </c>
      <c r="L854" s="386"/>
      <c r="M854" s="408" t="s">
        <v>153</v>
      </c>
      <c r="N854" s="388">
        <f>IFERROR(VLOOKUP($B854,[5]OAX!$B$51:$S$1085,13,0),0)</f>
        <v>0</v>
      </c>
      <c r="O854" s="388">
        <f>IFERROR(VLOOKUP($B854,[5]OAX!$B$51:$S$1085,14,0),0)</f>
        <v>0</v>
      </c>
      <c r="P854" s="388">
        <f t="shared" si="596"/>
        <v>0</v>
      </c>
      <c r="Q854" s="167" t="s">
        <v>59</v>
      </c>
      <c r="R854" s="390">
        <f>IFERROR(VLOOKUP($B854,[5]OAX!$B$51:$S$1085,17,0),0)</f>
        <v>0</v>
      </c>
      <c r="S854" s="390">
        <f>IFERROR(VLOOKUP($B854,[5]OAX!$B$51:$S$1085,18,0),0)</f>
        <v>0</v>
      </c>
      <c r="T854" s="388">
        <v>0</v>
      </c>
      <c r="U854" s="388">
        <v>0</v>
      </c>
      <c r="V854" s="388">
        <v>0</v>
      </c>
      <c r="W854" s="388">
        <v>0</v>
      </c>
      <c r="X854" s="388">
        <v>0</v>
      </c>
      <c r="Y854" s="388">
        <v>0</v>
      </c>
      <c r="Z854" s="388">
        <v>0</v>
      </c>
      <c r="AA854" s="388">
        <v>0</v>
      </c>
      <c r="AB854" s="388">
        <f t="shared" si="602"/>
        <v>0</v>
      </c>
      <c r="AC854" s="388">
        <f t="shared" si="602"/>
        <v>0</v>
      </c>
      <c r="AD854" s="388">
        <f t="shared" si="581"/>
        <v>0</v>
      </c>
      <c r="AE854" s="388">
        <v>0</v>
      </c>
      <c r="AF854" s="388">
        <v>0</v>
      </c>
      <c r="AG854" s="388">
        <f t="shared" si="582"/>
        <v>0</v>
      </c>
      <c r="AH854" s="388">
        <v>0</v>
      </c>
      <c r="AI854" s="388">
        <v>0</v>
      </c>
      <c r="AJ854" s="388">
        <f t="shared" si="583"/>
        <v>0</v>
      </c>
      <c r="AK854" s="388">
        <v>0</v>
      </c>
      <c r="AL854" s="388">
        <v>0</v>
      </c>
      <c r="AM854" s="388">
        <f t="shared" si="584"/>
        <v>0</v>
      </c>
      <c r="AN854" s="388">
        <v>0</v>
      </c>
      <c r="AO854" s="388">
        <v>0</v>
      </c>
      <c r="AP854" s="388">
        <f t="shared" si="585"/>
        <v>0</v>
      </c>
      <c r="AQ854" s="388">
        <f t="shared" si="603"/>
        <v>0</v>
      </c>
      <c r="AR854" s="388">
        <f t="shared" si="603"/>
        <v>0</v>
      </c>
      <c r="AS854" s="388">
        <f t="shared" si="586"/>
        <v>0</v>
      </c>
      <c r="AT854" s="388">
        <f t="shared" si="604"/>
        <v>0</v>
      </c>
      <c r="AU854" s="388">
        <f t="shared" si="604"/>
        <v>0</v>
      </c>
      <c r="AV854" s="388">
        <v>0</v>
      </c>
      <c r="AW854" s="388">
        <v>0</v>
      </c>
      <c r="AX854" s="388">
        <v>0</v>
      </c>
      <c r="AY854" s="388">
        <v>0</v>
      </c>
      <c r="AZ854" s="388">
        <f t="shared" si="590"/>
        <v>0</v>
      </c>
      <c r="BA854" s="388">
        <f t="shared" si="590"/>
        <v>0</v>
      </c>
    </row>
    <row r="855" spans="1:53" ht="24.75" hidden="1">
      <c r="A855" s="255"/>
      <c r="B855" s="73" t="str">
        <f t="shared" si="569"/>
        <v>3713500055005513</v>
      </c>
      <c r="C855" s="385">
        <v>2023</v>
      </c>
      <c r="D855" s="385">
        <v>20</v>
      </c>
      <c r="E855" s="385">
        <v>3</v>
      </c>
      <c r="F855" s="385">
        <v>7</v>
      </c>
      <c r="G855" s="385">
        <v>13</v>
      </c>
      <c r="H855" s="385">
        <v>5000</v>
      </c>
      <c r="I855" s="385">
        <v>5500</v>
      </c>
      <c r="J855" s="385">
        <v>551</v>
      </c>
      <c r="K855" s="386">
        <v>3</v>
      </c>
      <c r="L855" s="386"/>
      <c r="M855" s="387" t="s">
        <v>636</v>
      </c>
      <c r="N855" s="388">
        <f>IFERROR(VLOOKUP($B855,[5]OAX!$B$51:$S$1085,13,0),0)</f>
        <v>0</v>
      </c>
      <c r="O855" s="388">
        <f>IFERROR(VLOOKUP($B855,[5]OAX!$B$51:$S$1085,14,0),0)</f>
        <v>0</v>
      </c>
      <c r="P855" s="388">
        <f t="shared" si="596"/>
        <v>0</v>
      </c>
      <c r="Q855" s="167" t="s">
        <v>59</v>
      </c>
      <c r="R855" s="390">
        <f>IFERROR(VLOOKUP($B855,[5]OAX!$B$51:$S$1085,17,0),0)</f>
        <v>0</v>
      </c>
      <c r="S855" s="390">
        <f>IFERROR(VLOOKUP($B855,[5]OAX!$B$51:$S$1085,18,0),0)</f>
        <v>0</v>
      </c>
      <c r="T855" s="388">
        <v>0</v>
      </c>
      <c r="U855" s="388">
        <v>0</v>
      </c>
      <c r="V855" s="388">
        <v>0</v>
      </c>
      <c r="W855" s="388">
        <v>0</v>
      </c>
      <c r="X855" s="388">
        <v>0</v>
      </c>
      <c r="Y855" s="388">
        <v>0</v>
      </c>
      <c r="Z855" s="388">
        <v>0</v>
      </c>
      <c r="AA855" s="388">
        <v>0</v>
      </c>
      <c r="AB855" s="388">
        <f t="shared" si="602"/>
        <v>0</v>
      </c>
      <c r="AC855" s="388">
        <f t="shared" si="602"/>
        <v>0</v>
      </c>
      <c r="AD855" s="388">
        <f t="shared" si="581"/>
        <v>0</v>
      </c>
      <c r="AE855" s="388">
        <v>0</v>
      </c>
      <c r="AF855" s="388">
        <v>0</v>
      </c>
      <c r="AG855" s="388">
        <f t="shared" si="582"/>
        <v>0</v>
      </c>
      <c r="AH855" s="388">
        <v>0</v>
      </c>
      <c r="AI855" s="388">
        <v>0</v>
      </c>
      <c r="AJ855" s="388">
        <f t="shared" si="583"/>
        <v>0</v>
      </c>
      <c r="AK855" s="388">
        <v>0</v>
      </c>
      <c r="AL855" s="388">
        <v>0</v>
      </c>
      <c r="AM855" s="388">
        <f t="shared" si="584"/>
        <v>0</v>
      </c>
      <c r="AN855" s="388">
        <v>0</v>
      </c>
      <c r="AO855" s="388">
        <v>0</v>
      </c>
      <c r="AP855" s="388">
        <f t="shared" si="585"/>
        <v>0</v>
      </c>
      <c r="AQ855" s="388">
        <f t="shared" si="603"/>
        <v>0</v>
      </c>
      <c r="AR855" s="388">
        <f t="shared" si="603"/>
        <v>0</v>
      </c>
      <c r="AS855" s="388">
        <f t="shared" si="586"/>
        <v>0</v>
      </c>
      <c r="AT855" s="388">
        <f t="shared" si="604"/>
        <v>0</v>
      </c>
      <c r="AU855" s="388">
        <f t="shared" si="604"/>
        <v>0</v>
      </c>
      <c r="AV855" s="388">
        <v>0</v>
      </c>
      <c r="AW855" s="388">
        <v>0</v>
      </c>
      <c r="AX855" s="388">
        <v>0</v>
      </c>
      <c r="AY855" s="388">
        <v>0</v>
      </c>
      <c r="AZ855" s="388">
        <f t="shared" si="590"/>
        <v>0</v>
      </c>
      <c r="BA855" s="388">
        <f t="shared" si="590"/>
        <v>0</v>
      </c>
    </row>
    <row r="856" spans="1:53" ht="24.75" hidden="1">
      <c r="A856" s="255"/>
      <c r="B856" s="73" t="str">
        <f t="shared" si="569"/>
        <v>3713500055005514</v>
      </c>
      <c r="C856" s="385">
        <v>2023</v>
      </c>
      <c r="D856" s="385">
        <v>20</v>
      </c>
      <c r="E856" s="385">
        <v>3</v>
      </c>
      <c r="F856" s="385">
        <v>7</v>
      </c>
      <c r="G856" s="385">
        <v>13</v>
      </c>
      <c r="H856" s="385">
        <v>5000</v>
      </c>
      <c r="I856" s="385">
        <v>5500</v>
      </c>
      <c r="J856" s="385">
        <v>551</v>
      </c>
      <c r="K856" s="386">
        <v>4</v>
      </c>
      <c r="L856" s="386"/>
      <c r="M856" s="387" t="s">
        <v>637</v>
      </c>
      <c r="N856" s="388">
        <f>IFERROR(VLOOKUP($B856,[5]OAX!$B$51:$S$1085,13,0),0)</f>
        <v>0</v>
      </c>
      <c r="O856" s="388">
        <f>IFERROR(VLOOKUP($B856,[5]OAX!$B$51:$S$1085,14,0),0)</f>
        <v>0</v>
      </c>
      <c r="P856" s="388">
        <f t="shared" si="596"/>
        <v>0</v>
      </c>
      <c r="Q856" s="167" t="s">
        <v>59</v>
      </c>
      <c r="R856" s="390">
        <f>IFERROR(VLOOKUP($B856,[5]OAX!$B$51:$S$1085,17,0),0)</f>
        <v>0</v>
      </c>
      <c r="S856" s="390">
        <f>IFERROR(VLOOKUP($B856,[5]OAX!$B$51:$S$1085,18,0),0)</f>
        <v>0</v>
      </c>
      <c r="T856" s="388">
        <v>0</v>
      </c>
      <c r="U856" s="388">
        <v>0</v>
      </c>
      <c r="V856" s="388">
        <v>0</v>
      </c>
      <c r="W856" s="388">
        <v>0</v>
      </c>
      <c r="X856" s="388">
        <v>0</v>
      </c>
      <c r="Y856" s="388">
        <v>0</v>
      </c>
      <c r="Z856" s="388">
        <v>0</v>
      </c>
      <c r="AA856" s="388">
        <v>0</v>
      </c>
      <c r="AB856" s="388">
        <f t="shared" si="602"/>
        <v>0</v>
      </c>
      <c r="AC856" s="388">
        <f t="shared" si="602"/>
        <v>0</v>
      </c>
      <c r="AD856" s="388">
        <f t="shared" si="581"/>
        <v>0</v>
      </c>
      <c r="AE856" s="388">
        <v>0</v>
      </c>
      <c r="AF856" s="388">
        <v>0</v>
      </c>
      <c r="AG856" s="388">
        <f t="shared" si="582"/>
        <v>0</v>
      </c>
      <c r="AH856" s="388">
        <v>0</v>
      </c>
      <c r="AI856" s="388">
        <v>0</v>
      </c>
      <c r="AJ856" s="388">
        <f t="shared" si="583"/>
        <v>0</v>
      </c>
      <c r="AK856" s="388">
        <v>0</v>
      </c>
      <c r="AL856" s="388">
        <v>0</v>
      </c>
      <c r="AM856" s="388">
        <f t="shared" si="584"/>
        <v>0</v>
      </c>
      <c r="AN856" s="388">
        <v>0</v>
      </c>
      <c r="AO856" s="388">
        <v>0</v>
      </c>
      <c r="AP856" s="388">
        <f t="shared" si="585"/>
        <v>0</v>
      </c>
      <c r="AQ856" s="388">
        <f t="shared" si="603"/>
        <v>0</v>
      </c>
      <c r="AR856" s="388">
        <f t="shared" si="603"/>
        <v>0</v>
      </c>
      <c r="AS856" s="388">
        <f t="shared" si="586"/>
        <v>0</v>
      </c>
      <c r="AT856" s="388">
        <f t="shared" si="604"/>
        <v>0</v>
      </c>
      <c r="AU856" s="388">
        <f t="shared" si="604"/>
        <v>0</v>
      </c>
      <c r="AV856" s="388">
        <v>0</v>
      </c>
      <c r="AW856" s="388">
        <v>0</v>
      </c>
      <c r="AX856" s="388">
        <v>0</v>
      </c>
      <c r="AY856" s="388">
        <v>0</v>
      </c>
      <c r="AZ856" s="388">
        <f t="shared" si="590"/>
        <v>0</v>
      </c>
      <c r="BA856" s="388">
        <f t="shared" si="590"/>
        <v>0</v>
      </c>
    </row>
    <row r="857" spans="1:53" ht="24.75" hidden="1">
      <c r="A857" s="255"/>
      <c r="B857" s="73" t="str">
        <f t="shared" si="569"/>
        <v>3713500055005515</v>
      </c>
      <c r="C857" s="385">
        <v>2023</v>
      </c>
      <c r="D857" s="385">
        <v>20</v>
      </c>
      <c r="E857" s="385">
        <v>3</v>
      </c>
      <c r="F857" s="385">
        <v>7</v>
      </c>
      <c r="G857" s="385">
        <v>13</v>
      </c>
      <c r="H857" s="385">
        <v>5000</v>
      </c>
      <c r="I857" s="385">
        <v>5500</v>
      </c>
      <c r="J857" s="385">
        <v>551</v>
      </c>
      <c r="K857" s="386">
        <v>5</v>
      </c>
      <c r="L857" s="386"/>
      <c r="M857" s="387" t="s">
        <v>638</v>
      </c>
      <c r="N857" s="388">
        <f>IFERROR(VLOOKUP($B857,[5]OAX!$B$51:$S$1085,13,0),0)</f>
        <v>0</v>
      </c>
      <c r="O857" s="388">
        <f>IFERROR(VLOOKUP($B857,[5]OAX!$B$51:$S$1085,14,0),0)</f>
        <v>0</v>
      </c>
      <c r="P857" s="388">
        <f t="shared" si="596"/>
        <v>0</v>
      </c>
      <c r="Q857" s="167" t="s">
        <v>59</v>
      </c>
      <c r="R857" s="390">
        <f>IFERROR(VLOOKUP($B857,[5]OAX!$B$51:$S$1085,17,0),0)</f>
        <v>0</v>
      </c>
      <c r="S857" s="390">
        <f>IFERROR(VLOOKUP($B857,[5]OAX!$B$51:$S$1085,18,0),0)</f>
        <v>0</v>
      </c>
      <c r="T857" s="388">
        <v>0</v>
      </c>
      <c r="U857" s="388">
        <v>0</v>
      </c>
      <c r="V857" s="388">
        <v>0</v>
      </c>
      <c r="W857" s="388">
        <v>0</v>
      </c>
      <c r="X857" s="388">
        <v>0</v>
      </c>
      <c r="Y857" s="388">
        <v>0</v>
      </c>
      <c r="Z857" s="388">
        <v>0</v>
      </c>
      <c r="AA857" s="388">
        <v>0</v>
      </c>
      <c r="AB857" s="388">
        <f t="shared" si="602"/>
        <v>0</v>
      </c>
      <c r="AC857" s="388">
        <f t="shared" si="602"/>
        <v>0</v>
      </c>
      <c r="AD857" s="388">
        <f t="shared" si="581"/>
        <v>0</v>
      </c>
      <c r="AE857" s="388">
        <v>0</v>
      </c>
      <c r="AF857" s="388">
        <v>0</v>
      </c>
      <c r="AG857" s="388">
        <f t="shared" si="582"/>
        <v>0</v>
      </c>
      <c r="AH857" s="388">
        <v>0</v>
      </c>
      <c r="AI857" s="388">
        <v>0</v>
      </c>
      <c r="AJ857" s="388">
        <f t="shared" si="583"/>
        <v>0</v>
      </c>
      <c r="AK857" s="388">
        <v>0</v>
      </c>
      <c r="AL857" s="388">
        <v>0</v>
      </c>
      <c r="AM857" s="388">
        <f t="shared" si="584"/>
        <v>0</v>
      </c>
      <c r="AN857" s="388">
        <v>0</v>
      </c>
      <c r="AO857" s="388">
        <v>0</v>
      </c>
      <c r="AP857" s="388">
        <f t="shared" si="585"/>
        <v>0</v>
      </c>
      <c r="AQ857" s="388">
        <f t="shared" si="603"/>
        <v>0</v>
      </c>
      <c r="AR857" s="388">
        <f t="shared" si="603"/>
        <v>0</v>
      </c>
      <c r="AS857" s="388">
        <f t="shared" si="586"/>
        <v>0</v>
      </c>
      <c r="AT857" s="388">
        <f t="shared" si="604"/>
        <v>0</v>
      </c>
      <c r="AU857" s="388">
        <f t="shared" si="604"/>
        <v>0</v>
      </c>
      <c r="AV857" s="388">
        <v>0</v>
      </c>
      <c r="AW857" s="388">
        <v>0</v>
      </c>
      <c r="AX857" s="388">
        <v>0</v>
      </c>
      <c r="AY857" s="388">
        <v>0</v>
      </c>
      <c r="AZ857" s="388">
        <f t="shared" si="590"/>
        <v>0</v>
      </c>
      <c r="BA857" s="388">
        <f t="shared" si="590"/>
        <v>0</v>
      </c>
    </row>
    <row r="858" spans="1:53" ht="24.75" hidden="1">
      <c r="A858" s="255"/>
      <c r="B858" s="73" t="str">
        <f t="shared" ref="B858:B923" si="605">+CONCATENATE(E858,F858,G858,H858,I858,J858,K858,L858)</f>
        <v>3713500055005516</v>
      </c>
      <c r="C858" s="385">
        <v>2023</v>
      </c>
      <c r="D858" s="385">
        <v>20</v>
      </c>
      <c r="E858" s="385">
        <v>3</v>
      </c>
      <c r="F858" s="385">
        <v>7</v>
      </c>
      <c r="G858" s="385">
        <v>13</v>
      </c>
      <c r="H858" s="385">
        <v>5000</v>
      </c>
      <c r="I858" s="385">
        <v>5500</v>
      </c>
      <c r="J858" s="385">
        <v>551</v>
      </c>
      <c r="K858" s="386">
        <v>6</v>
      </c>
      <c r="L858" s="386"/>
      <c r="M858" s="387" t="s">
        <v>639</v>
      </c>
      <c r="N858" s="388">
        <f>IFERROR(VLOOKUP($B858,[5]OAX!$B$51:$S$1085,13,0),0)</f>
        <v>0</v>
      </c>
      <c r="O858" s="388">
        <f>IFERROR(VLOOKUP($B858,[5]OAX!$B$51:$S$1085,14,0),0)</f>
        <v>0</v>
      </c>
      <c r="P858" s="388">
        <f t="shared" si="596"/>
        <v>0</v>
      </c>
      <c r="Q858" s="167" t="s">
        <v>59</v>
      </c>
      <c r="R858" s="390">
        <f>IFERROR(VLOOKUP($B858,[5]OAX!$B$51:$S$1085,17,0),0)</f>
        <v>0</v>
      </c>
      <c r="S858" s="390">
        <f>IFERROR(VLOOKUP($B858,[5]OAX!$B$51:$S$1085,18,0),0)</f>
        <v>0</v>
      </c>
      <c r="T858" s="388">
        <v>0</v>
      </c>
      <c r="U858" s="388">
        <v>0</v>
      </c>
      <c r="V858" s="388">
        <v>0</v>
      </c>
      <c r="W858" s="388">
        <v>0</v>
      </c>
      <c r="X858" s="388">
        <v>0</v>
      </c>
      <c r="Y858" s="388">
        <v>0</v>
      </c>
      <c r="Z858" s="388">
        <v>0</v>
      </c>
      <c r="AA858" s="388">
        <v>0</v>
      </c>
      <c r="AB858" s="388">
        <f t="shared" si="602"/>
        <v>0</v>
      </c>
      <c r="AC858" s="388">
        <f t="shared" si="602"/>
        <v>0</v>
      </c>
      <c r="AD858" s="388">
        <f t="shared" si="581"/>
        <v>0</v>
      </c>
      <c r="AE858" s="388">
        <v>0</v>
      </c>
      <c r="AF858" s="388">
        <v>0</v>
      </c>
      <c r="AG858" s="388">
        <f t="shared" si="582"/>
        <v>0</v>
      </c>
      <c r="AH858" s="388">
        <v>0</v>
      </c>
      <c r="AI858" s="388">
        <v>0</v>
      </c>
      <c r="AJ858" s="388">
        <f t="shared" si="583"/>
        <v>0</v>
      </c>
      <c r="AK858" s="388">
        <v>0</v>
      </c>
      <c r="AL858" s="388">
        <v>0</v>
      </c>
      <c r="AM858" s="388">
        <f t="shared" si="584"/>
        <v>0</v>
      </c>
      <c r="AN858" s="388">
        <v>0</v>
      </c>
      <c r="AO858" s="388">
        <v>0</v>
      </c>
      <c r="AP858" s="388">
        <f t="shared" si="585"/>
        <v>0</v>
      </c>
      <c r="AQ858" s="388">
        <f t="shared" si="603"/>
        <v>0</v>
      </c>
      <c r="AR858" s="388">
        <f t="shared" si="603"/>
        <v>0</v>
      </c>
      <c r="AS858" s="388">
        <f t="shared" si="586"/>
        <v>0</v>
      </c>
      <c r="AT858" s="388">
        <f t="shared" si="604"/>
        <v>0</v>
      </c>
      <c r="AU858" s="388">
        <f t="shared" si="604"/>
        <v>0</v>
      </c>
      <c r="AV858" s="388">
        <v>0</v>
      </c>
      <c r="AW858" s="388">
        <v>0</v>
      </c>
      <c r="AX858" s="388">
        <v>0</v>
      </c>
      <c r="AY858" s="388">
        <v>0</v>
      </c>
      <c r="AZ858" s="388">
        <f t="shared" si="590"/>
        <v>0</v>
      </c>
      <c r="BA858" s="388">
        <f t="shared" si="590"/>
        <v>0</v>
      </c>
    </row>
    <row r="859" spans="1:53" ht="24.75" hidden="1">
      <c r="A859" s="255"/>
      <c r="B859" s="73" t="str">
        <f t="shared" si="605"/>
        <v>3713500055005517</v>
      </c>
      <c r="C859" s="385">
        <v>2023</v>
      </c>
      <c r="D859" s="385">
        <v>20</v>
      </c>
      <c r="E859" s="385">
        <v>3</v>
      </c>
      <c r="F859" s="385">
        <v>7</v>
      </c>
      <c r="G859" s="385">
        <v>13</v>
      </c>
      <c r="H859" s="385">
        <v>5000</v>
      </c>
      <c r="I859" s="385">
        <v>5500</v>
      </c>
      <c r="J859" s="385">
        <v>551</v>
      </c>
      <c r="K859" s="386">
        <v>7</v>
      </c>
      <c r="L859" s="386"/>
      <c r="M859" s="387" t="s">
        <v>640</v>
      </c>
      <c r="N859" s="388">
        <f>IFERROR(VLOOKUP($B859,[5]OAX!$B$51:$S$1085,13,0),0)</f>
        <v>0</v>
      </c>
      <c r="O859" s="388">
        <f>IFERROR(VLOOKUP($B859,[5]OAX!$B$51:$S$1085,14,0),0)</f>
        <v>0</v>
      </c>
      <c r="P859" s="388">
        <f t="shared" si="596"/>
        <v>0</v>
      </c>
      <c r="Q859" s="167" t="s">
        <v>59</v>
      </c>
      <c r="R859" s="390">
        <f>IFERROR(VLOOKUP($B859,[5]OAX!$B$51:$S$1085,17,0),0)</f>
        <v>0</v>
      </c>
      <c r="S859" s="390">
        <f>IFERROR(VLOOKUP($B859,[5]OAX!$B$51:$S$1085,18,0),0)</f>
        <v>0</v>
      </c>
      <c r="T859" s="388">
        <v>0</v>
      </c>
      <c r="U859" s="388">
        <v>0</v>
      </c>
      <c r="V859" s="388">
        <v>0</v>
      </c>
      <c r="W859" s="388">
        <v>0</v>
      </c>
      <c r="X859" s="388">
        <v>0</v>
      </c>
      <c r="Y859" s="388">
        <v>0</v>
      </c>
      <c r="Z859" s="388">
        <v>0</v>
      </c>
      <c r="AA859" s="388">
        <v>0</v>
      </c>
      <c r="AB859" s="388">
        <f t="shared" si="602"/>
        <v>0</v>
      </c>
      <c r="AC859" s="388">
        <f t="shared" si="602"/>
        <v>0</v>
      </c>
      <c r="AD859" s="388">
        <f t="shared" si="581"/>
        <v>0</v>
      </c>
      <c r="AE859" s="388">
        <v>0</v>
      </c>
      <c r="AF859" s="388">
        <v>0</v>
      </c>
      <c r="AG859" s="388">
        <f t="shared" si="582"/>
        <v>0</v>
      </c>
      <c r="AH859" s="388">
        <v>0</v>
      </c>
      <c r="AI859" s="388">
        <v>0</v>
      </c>
      <c r="AJ859" s="388">
        <f t="shared" si="583"/>
        <v>0</v>
      </c>
      <c r="AK859" s="388">
        <v>0</v>
      </c>
      <c r="AL859" s="388">
        <v>0</v>
      </c>
      <c r="AM859" s="388">
        <f t="shared" si="584"/>
        <v>0</v>
      </c>
      <c r="AN859" s="388">
        <v>0</v>
      </c>
      <c r="AO859" s="388">
        <v>0</v>
      </c>
      <c r="AP859" s="388">
        <f t="shared" si="585"/>
        <v>0</v>
      </c>
      <c r="AQ859" s="388">
        <f t="shared" si="603"/>
        <v>0</v>
      </c>
      <c r="AR859" s="388">
        <f t="shared" si="603"/>
        <v>0</v>
      </c>
      <c r="AS859" s="388">
        <f t="shared" si="586"/>
        <v>0</v>
      </c>
      <c r="AT859" s="388">
        <f t="shared" si="604"/>
        <v>0</v>
      </c>
      <c r="AU859" s="388">
        <f t="shared" si="604"/>
        <v>0</v>
      </c>
      <c r="AV859" s="388">
        <v>0</v>
      </c>
      <c r="AW859" s="388">
        <v>0</v>
      </c>
      <c r="AX859" s="388">
        <v>0</v>
      </c>
      <c r="AY859" s="388">
        <v>0</v>
      </c>
      <c r="AZ859" s="388">
        <f t="shared" si="590"/>
        <v>0</v>
      </c>
      <c r="BA859" s="388">
        <f t="shared" si="590"/>
        <v>0</v>
      </c>
    </row>
    <row r="860" spans="1:53" ht="46.5" hidden="1">
      <c r="A860" s="255"/>
      <c r="B860" s="73" t="str">
        <f t="shared" si="605"/>
        <v>3713500055005518</v>
      </c>
      <c r="C860" s="385">
        <v>2023</v>
      </c>
      <c r="D860" s="385">
        <v>20</v>
      </c>
      <c r="E860" s="385">
        <v>3</v>
      </c>
      <c r="F860" s="385">
        <v>7</v>
      </c>
      <c r="G860" s="385">
        <v>13</v>
      </c>
      <c r="H860" s="385">
        <v>5000</v>
      </c>
      <c r="I860" s="385">
        <v>5500</v>
      </c>
      <c r="J860" s="385">
        <v>551</v>
      </c>
      <c r="K860" s="386">
        <v>8</v>
      </c>
      <c r="L860" s="386"/>
      <c r="M860" s="387" t="s">
        <v>641</v>
      </c>
      <c r="N860" s="388">
        <f>IFERROR(VLOOKUP($B860,[5]OAX!$B$51:$S$1085,13,0),0)</f>
        <v>0</v>
      </c>
      <c r="O860" s="388">
        <f>IFERROR(VLOOKUP($B860,[5]OAX!$B$51:$S$1085,14,0),0)</f>
        <v>0</v>
      </c>
      <c r="P860" s="388">
        <f t="shared" si="596"/>
        <v>0</v>
      </c>
      <c r="Q860" s="167" t="s">
        <v>59</v>
      </c>
      <c r="R860" s="390">
        <f>IFERROR(VLOOKUP($B860,[5]OAX!$B$51:$S$1085,17,0),0)</f>
        <v>0</v>
      </c>
      <c r="S860" s="390">
        <f>IFERROR(VLOOKUP($B860,[5]OAX!$B$51:$S$1085,18,0),0)</f>
        <v>0</v>
      </c>
      <c r="T860" s="388">
        <v>0</v>
      </c>
      <c r="U860" s="388">
        <v>0</v>
      </c>
      <c r="V860" s="388">
        <v>0</v>
      </c>
      <c r="W860" s="388">
        <v>0</v>
      </c>
      <c r="X860" s="388">
        <v>0</v>
      </c>
      <c r="Y860" s="388">
        <v>0</v>
      </c>
      <c r="Z860" s="388">
        <v>0</v>
      </c>
      <c r="AA860" s="388">
        <v>0</v>
      </c>
      <c r="AB860" s="388">
        <f t="shared" si="602"/>
        <v>0</v>
      </c>
      <c r="AC860" s="388">
        <f t="shared" si="602"/>
        <v>0</v>
      </c>
      <c r="AD860" s="388">
        <f t="shared" si="581"/>
        <v>0</v>
      </c>
      <c r="AE860" s="388">
        <v>0</v>
      </c>
      <c r="AF860" s="388">
        <v>0</v>
      </c>
      <c r="AG860" s="388">
        <f t="shared" si="582"/>
        <v>0</v>
      </c>
      <c r="AH860" s="388">
        <v>0</v>
      </c>
      <c r="AI860" s="388">
        <v>0</v>
      </c>
      <c r="AJ860" s="388">
        <f t="shared" si="583"/>
        <v>0</v>
      </c>
      <c r="AK860" s="388">
        <v>0</v>
      </c>
      <c r="AL860" s="388">
        <v>0</v>
      </c>
      <c r="AM860" s="388">
        <f t="shared" si="584"/>
        <v>0</v>
      </c>
      <c r="AN860" s="388">
        <v>0</v>
      </c>
      <c r="AO860" s="388">
        <v>0</v>
      </c>
      <c r="AP860" s="388">
        <f t="shared" si="585"/>
        <v>0</v>
      </c>
      <c r="AQ860" s="388">
        <f t="shared" si="603"/>
        <v>0</v>
      </c>
      <c r="AR860" s="388">
        <f t="shared" si="603"/>
        <v>0</v>
      </c>
      <c r="AS860" s="388">
        <f t="shared" si="586"/>
        <v>0</v>
      </c>
      <c r="AT860" s="388">
        <f t="shared" si="604"/>
        <v>0</v>
      </c>
      <c r="AU860" s="388">
        <f t="shared" si="604"/>
        <v>0</v>
      </c>
      <c r="AV860" s="388">
        <v>0</v>
      </c>
      <c r="AW860" s="388">
        <v>0</v>
      </c>
      <c r="AX860" s="388">
        <v>0</v>
      </c>
      <c r="AY860" s="388">
        <v>0</v>
      </c>
      <c r="AZ860" s="388">
        <f t="shared" si="590"/>
        <v>0</v>
      </c>
      <c r="BA860" s="388">
        <f t="shared" si="590"/>
        <v>0</v>
      </c>
    </row>
    <row r="861" spans="1:53" ht="24.75">
      <c r="A861" s="255"/>
      <c r="B861" s="73" t="str">
        <f t="shared" si="605"/>
        <v>371350005600</v>
      </c>
      <c r="C861" s="373">
        <v>2023</v>
      </c>
      <c r="D861" s="373">
        <v>20</v>
      </c>
      <c r="E861" s="373">
        <v>3</v>
      </c>
      <c r="F861" s="373">
        <v>7</v>
      </c>
      <c r="G861" s="373">
        <v>13</v>
      </c>
      <c r="H861" s="373">
        <v>5000</v>
      </c>
      <c r="I861" s="373">
        <v>5600</v>
      </c>
      <c r="J861" s="373"/>
      <c r="K861" s="374" t="s">
        <v>45</v>
      </c>
      <c r="L861" s="374"/>
      <c r="M861" s="375" t="s">
        <v>515</v>
      </c>
      <c r="N861" s="376">
        <f>+N862+N864+N867+N879+N882</f>
        <v>224000</v>
      </c>
      <c r="O861" s="376">
        <f>+O862+O864+O867+O879+O882</f>
        <v>0</v>
      </c>
      <c r="P861" s="376">
        <f t="shared" si="596"/>
        <v>224000</v>
      </c>
      <c r="Q861" s="427" t="s">
        <v>45</v>
      </c>
      <c r="R861" s="428"/>
      <c r="S861" s="428"/>
      <c r="T861" s="376">
        <f>+T862+T864+T867+T879+T882</f>
        <v>0</v>
      </c>
      <c r="U861" s="376">
        <f t="shared" ref="U861:AC861" si="606">+U862+U864+U867+U879+U882</f>
        <v>0</v>
      </c>
      <c r="V861" s="376">
        <f t="shared" si="606"/>
        <v>0</v>
      </c>
      <c r="W861" s="376">
        <f t="shared" si="606"/>
        <v>0</v>
      </c>
      <c r="X861" s="376">
        <f t="shared" si="606"/>
        <v>0</v>
      </c>
      <c r="Y861" s="376">
        <f t="shared" si="606"/>
        <v>0</v>
      </c>
      <c r="Z861" s="376">
        <f t="shared" si="606"/>
        <v>0</v>
      </c>
      <c r="AA861" s="376">
        <f t="shared" si="606"/>
        <v>0</v>
      </c>
      <c r="AB861" s="376">
        <f t="shared" si="606"/>
        <v>224000</v>
      </c>
      <c r="AC861" s="376">
        <f t="shared" si="606"/>
        <v>0</v>
      </c>
      <c r="AD861" s="376">
        <f t="shared" si="581"/>
        <v>224000</v>
      </c>
      <c r="AE861" s="376">
        <f>+AE862+AE864+AE867+AE879+AE882</f>
        <v>219919.76</v>
      </c>
      <c r="AF861" s="376">
        <f>+AF862+AF864+AF867+AF879+AF882</f>
        <v>0</v>
      </c>
      <c r="AG861" s="376">
        <f t="shared" si="582"/>
        <v>219919.76</v>
      </c>
      <c r="AH861" s="376">
        <f>+AH862+AH864+AH867+AH879+AH882</f>
        <v>0</v>
      </c>
      <c r="AI861" s="376">
        <f>+AI862+AI864+AI867+AI879+AI882</f>
        <v>0</v>
      </c>
      <c r="AJ861" s="376">
        <f t="shared" si="583"/>
        <v>0</v>
      </c>
      <c r="AK861" s="376">
        <f>+AK862+AK864+AK867+AK879+AK882</f>
        <v>0</v>
      </c>
      <c r="AL861" s="376">
        <f>+AL862+AL864+AL867+AL879+AL882</f>
        <v>0</v>
      </c>
      <c r="AM861" s="376">
        <f t="shared" si="584"/>
        <v>0</v>
      </c>
      <c r="AN861" s="376">
        <f>+AN862+AN864+AN867+AN879+AN882</f>
        <v>0</v>
      </c>
      <c r="AO861" s="376">
        <f>+AO862+AO864+AO867+AO879+AO882</f>
        <v>0</v>
      </c>
      <c r="AP861" s="376">
        <f t="shared" si="585"/>
        <v>0</v>
      </c>
      <c r="AQ861" s="376">
        <f>+AQ862+AQ864+AQ867+AQ879+AQ882</f>
        <v>4080.2399999999907</v>
      </c>
      <c r="AR861" s="376">
        <f>+AR862+AR864+AR867+AR879+AR882</f>
        <v>0</v>
      </c>
      <c r="AS861" s="376">
        <f t="shared" si="586"/>
        <v>4080.2399999999907</v>
      </c>
      <c r="AT861" s="376"/>
      <c r="AU861" s="376"/>
      <c r="AV861" s="376"/>
      <c r="AW861" s="376"/>
      <c r="AX861" s="376"/>
      <c r="AY861" s="376"/>
      <c r="AZ861" s="376"/>
      <c r="BA861" s="376"/>
    </row>
    <row r="862" spans="1:53" ht="24.75">
      <c r="A862" s="255"/>
      <c r="B862" s="73" t="str">
        <f t="shared" si="605"/>
        <v>371350005600562</v>
      </c>
      <c r="C862" s="379">
        <v>2023</v>
      </c>
      <c r="D862" s="379">
        <v>20</v>
      </c>
      <c r="E862" s="379">
        <v>3</v>
      </c>
      <c r="F862" s="379">
        <v>7</v>
      </c>
      <c r="G862" s="379">
        <v>13</v>
      </c>
      <c r="H862" s="379">
        <v>5000</v>
      </c>
      <c r="I862" s="379">
        <v>5600</v>
      </c>
      <c r="J862" s="379">
        <v>562</v>
      </c>
      <c r="K862" s="380"/>
      <c r="L862" s="380"/>
      <c r="M862" s="381" t="s">
        <v>642</v>
      </c>
      <c r="N862" s="382">
        <f>+N863</f>
        <v>224000</v>
      </c>
      <c r="O862" s="382">
        <f>+O863</f>
        <v>0</v>
      </c>
      <c r="P862" s="382">
        <f t="shared" si="596"/>
        <v>224000</v>
      </c>
      <c r="Q862" s="429" t="s">
        <v>45</v>
      </c>
      <c r="R862" s="430"/>
      <c r="S862" s="430"/>
      <c r="T862" s="382">
        <f>+T863</f>
        <v>0</v>
      </c>
      <c r="U862" s="382">
        <f t="shared" ref="U862:AC862" si="607">+U863</f>
        <v>0</v>
      </c>
      <c r="V862" s="382">
        <f t="shared" si="607"/>
        <v>0</v>
      </c>
      <c r="W862" s="382">
        <f t="shared" si="607"/>
        <v>0</v>
      </c>
      <c r="X862" s="382">
        <f t="shared" si="607"/>
        <v>0</v>
      </c>
      <c r="Y862" s="382">
        <f t="shared" si="607"/>
        <v>0</v>
      </c>
      <c r="Z862" s="382">
        <f t="shared" si="607"/>
        <v>0</v>
      </c>
      <c r="AA862" s="382">
        <f t="shared" si="607"/>
        <v>0</v>
      </c>
      <c r="AB862" s="382">
        <f t="shared" si="607"/>
        <v>224000</v>
      </c>
      <c r="AC862" s="382">
        <f t="shared" si="607"/>
        <v>0</v>
      </c>
      <c r="AD862" s="382">
        <f t="shared" si="581"/>
        <v>224000</v>
      </c>
      <c r="AE862" s="382">
        <f>+AE863</f>
        <v>219919.76</v>
      </c>
      <c r="AF862" s="382">
        <f>+AF863</f>
        <v>0</v>
      </c>
      <c r="AG862" s="382">
        <f t="shared" si="582"/>
        <v>219919.76</v>
      </c>
      <c r="AH862" s="382">
        <f>+AH863</f>
        <v>0</v>
      </c>
      <c r="AI862" s="382">
        <f>+AI863</f>
        <v>0</v>
      </c>
      <c r="AJ862" s="382">
        <f t="shared" si="583"/>
        <v>0</v>
      </c>
      <c r="AK862" s="382">
        <f>+AK863</f>
        <v>0</v>
      </c>
      <c r="AL862" s="382">
        <f>+AL863</f>
        <v>0</v>
      </c>
      <c r="AM862" s="382">
        <f t="shared" si="584"/>
        <v>0</v>
      </c>
      <c r="AN862" s="382">
        <f>+AN863</f>
        <v>0</v>
      </c>
      <c r="AO862" s="382">
        <f>+AO863</f>
        <v>0</v>
      </c>
      <c r="AP862" s="382">
        <f t="shared" si="585"/>
        <v>0</v>
      </c>
      <c r="AQ862" s="382">
        <f>+AQ863</f>
        <v>4080.2399999999907</v>
      </c>
      <c r="AR862" s="382">
        <f>+AR863</f>
        <v>0</v>
      </c>
      <c r="AS862" s="382">
        <f t="shared" si="586"/>
        <v>4080.2399999999907</v>
      </c>
      <c r="AT862" s="382"/>
      <c r="AU862" s="382"/>
      <c r="AV862" s="382"/>
      <c r="AW862" s="382"/>
      <c r="AX862" s="382"/>
      <c r="AY862" s="382"/>
      <c r="AZ862" s="382"/>
      <c r="BA862" s="382"/>
    </row>
    <row r="863" spans="1:53" ht="24.75">
      <c r="A863" s="255"/>
      <c r="B863" s="73" t="str">
        <f t="shared" si="605"/>
        <v>3713500056005621</v>
      </c>
      <c r="C863" s="385">
        <v>2023</v>
      </c>
      <c r="D863" s="385">
        <v>20</v>
      </c>
      <c r="E863" s="385">
        <v>3</v>
      </c>
      <c r="F863" s="385">
        <v>7</v>
      </c>
      <c r="G863" s="385">
        <v>13</v>
      </c>
      <c r="H863" s="385">
        <v>5000</v>
      </c>
      <c r="I863" s="385">
        <v>5600</v>
      </c>
      <c r="J863" s="385">
        <v>562</v>
      </c>
      <c r="K863" s="386">
        <v>1</v>
      </c>
      <c r="L863" s="386"/>
      <c r="M863" s="387" t="s">
        <v>643</v>
      </c>
      <c r="N863" s="388">
        <f>IFERROR(VLOOKUP($B863,[5]OAX!$B$51:$S$1085,13,0),0)</f>
        <v>224000</v>
      </c>
      <c r="O863" s="388">
        <f>IFERROR(VLOOKUP($B863,[5]OAX!$B$51:$S$1085,14,0),0)</f>
        <v>0</v>
      </c>
      <c r="P863" s="388">
        <f t="shared" si="596"/>
        <v>224000</v>
      </c>
      <c r="Q863" s="167" t="s">
        <v>59</v>
      </c>
      <c r="R863" s="390">
        <f>IFERROR(VLOOKUP($B863,[5]OAX!$B$51:$S$1085,17,0),0)</f>
        <v>28</v>
      </c>
      <c r="S863" s="390">
        <f>IFERROR(VLOOKUP($B863,[5]OAX!$B$51:$S$1085,18,0),0)</f>
        <v>0</v>
      </c>
      <c r="T863" s="388">
        <v>0</v>
      </c>
      <c r="U863" s="388">
        <v>0</v>
      </c>
      <c r="V863" s="388">
        <v>0</v>
      </c>
      <c r="W863" s="388">
        <v>0</v>
      </c>
      <c r="X863" s="388">
        <v>0</v>
      </c>
      <c r="Y863" s="388">
        <v>0</v>
      </c>
      <c r="Z863" s="388">
        <v>0</v>
      </c>
      <c r="AA863" s="388">
        <v>0</v>
      </c>
      <c r="AB863" s="388">
        <f>N863+T863-X863</f>
        <v>224000</v>
      </c>
      <c r="AC863" s="388">
        <f>O863+U863-Y863</f>
        <v>0</v>
      </c>
      <c r="AD863" s="388">
        <f t="shared" si="581"/>
        <v>224000</v>
      </c>
      <c r="AE863" s="388">
        <f>31999.99+31999.99+155919.78</f>
        <v>219919.76</v>
      </c>
      <c r="AF863" s="388">
        <v>0</v>
      </c>
      <c r="AG863" s="388">
        <f t="shared" si="582"/>
        <v>219919.76</v>
      </c>
      <c r="AH863" s="388">
        <v>0</v>
      </c>
      <c r="AI863" s="388">
        <v>0</v>
      </c>
      <c r="AJ863" s="388">
        <f t="shared" si="583"/>
        <v>0</v>
      </c>
      <c r="AK863" s="388">
        <v>0</v>
      </c>
      <c r="AL863" s="388">
        <v>0</v>
      </c>
      <c r="AM863" s="388">
        <f t="shared" si="584"/>
        <v>0</v>
      </c>
      <c r="AN863" s="388">
        <v>0</v>
      </c>
      <c r="AO863" s="388">
        <v>0</v>
      </c>
      <c r="AP863" s="388">
        <f t="shared" si="585"/>
        <v>0</v>
      </c>
      <c r="AQ863" s="388">
        <f>AB863-AE863--AH863-AK863-AN863</f>
        <v>4080.2399999999907</v>
      </c>
      <c r="AR863" s="388">
        <f>AC863-AF863--AI863-AL863-AO863</f>
        <v>0</v>
      </c>
      <c r="AS863" s="388">
        <f t="shared" si="586"/>
        <v>4080.2399999999907</v>
      </c>
      <c r="AT863" s="388">
        <f>R863+V863-Z863</f>
        <v>28</v>
      </c>
      <c r="AU863" s="388">
        <f>S863+W863-AA863</f>
        <v>0</v>
      </c>
      <c r="AV863" s="388">
        <f>8+20</f>
        <v>28</v>
      </c>
      <c r="AW863" s="388">
        <v>0</v>
      </c>
      <c r="AX863" s="388">
        <v>0</v>
      </c>
      <c r="AY863" s="388">
        <v>0</v>
      </c>
      <c r="AZ863" s="388">
        <f t="shared" si="590"/>
        <v>0</v>
      </c>
      <c r="BA863" s="388">
        <f t="shared" si="590"/>
        <v>0</v>
      </c>
    </row>
    <row r="864" spans="1:53" ht="48" hidden="1">
      <c r="A864" s="255"/>
      <c r="B864" s="73" t="str">
        <f t="shared" si="605"/>
        <v>371350005600564</v>
      </c>
      <c r="C864" s="379">
        <v>2023</v>
      </c>
      <c r="D864" s="379">
        <v>20</v>
      </c>
      <c r="E864" s="379">
        <v>3</v>
      </c>
      <c r="F864" s="379">
        <v>7</v>
      </c>
      <c r="G864" s="379">
        <v>13</v>
      </c>
      <c r="H864" s="379">
        <v>5000</v>
      </c>
      <c r="I864" s="379">
        <v>5600</v>
      </c>
      <c r="J864" s="379">
        <v>564</v>
      </c>
      <c r="K864" s="380"/>
      <c r="L864" s="380"/>
      <c r="M864" s="381" t="s">
        <v>644</v>
      </c>
      <c r="N864" s="382">
        <f>SUM(N865:N866)</f>
        <v>0</v>
      </c>
      <c r="O864" s="382">
        <f>SUM(O865:O866)</f>
        <v>0</v>
      </c>
      <c r="P864" s="382">
        <f t="shared" si="596"/>
        <v>0</v>
      </c>
      <c r="Q864" s="429" t="s">
        <v>45</v>
      </c>
      <c r="R864" s="430"/>
      <c r="S864" s="430"/>
      <c r="T864" s="382">
        <f>SUM(T865:T866)</f>
        <v>0</v>
      </c>
      <c r="U864" s="382">
        <f t="shared" ref="U864:AC864" si="608">SUM(U865:U866)</f>
        <v>0</v>
      </c>
      <c r="V864" s="382">
        <f t="shared" si="608"/>
        <v>0</v>
      </c>
      <c r="W864" s="382">
        <f t="shared" si="608"/>
        <v>0</v>
      </c>
      <c r="X864" s="382">
        <f t="shared" si="608"/>
        <v>0</v>
      </c>
      <c r="Y864" s="382">
        <f t="shared" si="608"/>
        <v>0</v>
      </c>
      <c r="Z864" s="382">
        <f t="shared" si="608"/>
        <v>0</v>
      </c>
      <c r="AA864" s="382">
        <f t="shared" si="608"/>
        <v>0</v>
      </c>
      <c r="AB864" s="382">
        <f t="shared" si="608"/>
        <v>0</v>
      </c>
      <c r="AC864" s="382">
        <f t="shared" si="608"/>
        <v>0</v>
      </c>
      <c r="AD864" s="382">
        <f t="shared" si="581"/>
        <v>0</v>
      </c>
      <c r="AE864" s="382">
        <f>SUM(AE865:AE866)</f>
        <v>0</v>
      </c>
      <c r="AF864" s="382">
        <f>SUM(AF865:AF866)</f>
        <v>0</v>
      </c>
      <c r="AG864" s="382">
        <f t="shared" si="582"/>
        <v>0</v>
      </c>
      <c r="AH864" s="382">
        <f>SUM(AH865:AH866)</f>
        <v>0</v>
      </c>
      <c r="AI864" s="382">
        <f>SUM(AI865:AI866)</f>
        <v>0</v>
      </c>
      <c r="AJ864" s="382">
        <f t="shared" si="583"/>
        <v>0</v>
      </c>
      <c r="AK864" s="382">
        <f>SUM(AK865:AK866)</f>
        <v>0</v>
      </c>
      <c r="AL864" s="382">
        <f>SUM(AL865:AL866)</f>
        <v>0</v>
      </c>
      <c r="AM864" s="382">
        <f t="shared" si="584"/>
        <v>0</v>
      </c>
      <c r="AN864" s="382">
        <f>SUM(AN865:AN866)</f>
        <v>0</v>
      </c>
      <c r="AO864" s="382">
        <f>SUM(AO865:AO866)</f>
        <v>0</v>
      </c>
      <c r="AP864" s="382">
        <f t="shared" si="585"/>
        <v>0</v>
      </c>
      <c r="AQ864" s="382">
        <f>SUM(AQ865:AQ866)</f>
        <v>0</v>
      </c>
      <c r="AR864" s="382">
        <f>SUM(AR865:AR866)</f>
        <v>0</v>
      </c>
      <c r="AS864" s="382">
        <f t="shared" si="586"/>
        <v>0</v>
      </c>
      <c r="AT864" s="382"/>
      <c r="AU864" s="382"/>
      <c r="AV864" s="382"/>
      <c r="AW864" s="382"/>
      <c r="AX864" s="382"/>
      <c r="AY864" s="382"/>
      <c r="AZ864" s="382"/>
      <c r="BA864" s="382"/>
    </row>
    <row r="865" spans="1:53" ht="24.75" hidden="1">
      <c r="A865" s="255"/>
      <c r="B865" s="73" t="str">
        <f t="shared" si="605"/>
        <v>3713500056005641</v>
      </c>
      <c r="C865" s="385">
        <v>2023</v>
      </c>
      <c r="D865" s="385">
        <v>20</v>
      </c>
      <c r="E865" s="385">
        <v>3</v>
      </c>
      <c r="F865" s="385">
        <v>7</v>
      </c>
      <c r="G865" s="385">
        <v>13</v>
      </c>
      <c r="H865" s="385">
        <v>5000</v>
      </c>
      <c r="I865" s="385">
        <v>5600</v>
      </c>
      <c r="J865" s="385">
        <v>564</v>
      </c>
      <c r="K865" s="386">
        <v>1</v>
      </c>
      <c r="L865" s="386"/>
      <c r="M865" s="387" t="s">
        <v>645</v>
      </c>
      <c r="N865" s="388">
        <f>IFERROR(VLOOKUP($B865,[5]OAX!$B$51:$S$1085,13,0),0)</f>
        <v>0</v>
      </c>
      <c r="O865" s="388">
        <f>IFERROR(VLOOKUP($B865,[5]OAX!$B$51:$S$1085,14,0),0)</f>
        <v>0</v>
      </c>
      <c r="P865" s="388">
        <f t="shared" si="596"/>
        <v>0</v>
      </c>
      <c r="Q865" s="167" t="s">
        <v>59</v>
      </c>
      <c r="R865" s="390">
        <f>IFERROR(VLOOKUP($B865,[5]OAX!$B$51:$S$1085,17,0),0)</f>
        <v>0</v>
      </c>
      <c r="S865" s="390">
        <f>IFERROR(VLOOKUP($B865,[5]OAX!$B$51:$S$1085,18,0),0)</f>
        <v>0</v>
      </c>
      <c r="T865" s="388">
        <v>0</v>
      </c>
      <c r="U865" s="388">
        <v>0</v>
      </c>
      <c r="V865" s="388">
        <v>0</v>
      </c>
      <c r="W865" s="388">
        <v>0</v>
      </c>
      <c r="X865" s="388">
        <v>0</v>
      </c>
      <c r="Y865" s="388">
        <v>0</v>
      </c>
      <c r="Z865" s="388">
        <v>0</v>
      </c>
      <c r="AA865" s="388">
        <v>0</v>
      </c>
      <c r="AB865" s="388">
        <f>N865+T865-X865</f>
        <v>0</v>
      </c>
      <c r="AC865" s="388">
        <f>O865+U865-Y865</f>
        <v>0</v>
      </c>
      <c r="AD865" s="388">
        <f t="shared" si="581"/>
        <v>0</v>
      </c>
      <c r="AE865" s="388">
        <v>0</v>
      </c>
      <c r="AF865" s="388">
        <v>0</v>
      </c>
      <c r="AG865" s="388">
        <f t="shared" si="582"/>
        <v>0</v>
      </c>
      <c r="AH865" s="388">
        <v>0</v>
      </c>
      <c r="AI865" s="388">
        <v>0</v>
      </c>
      <c r="AJ865" s="388">
        <f t="shared" si="583"/>
        <v>0</v>
      </c>
      <c r="AK865" s="388">
        <v>0</v>
      </c>
      <c r="AL865" s="388">
        <v>0</v>
      </c>
      <c r="AM865" s="388">
        <f t="shared" si="584"/>
        <v>0</v>
      </c>
      <c r="AN865" s="388">
        <v>0</v>
      </c>
      <c r="AO865" s="388">
        <v>0</v>
      </c>
      <c r="AP865" s="388">
        <f t="shared" si="585"/>
        <v>0</v>
      </c>
      <c r="AQ865" s="388">
        <f>AB865-AE865--AH865-AK865-AN865</f>
        <v>0</v>
      </c>
      <c r="AR865" s="388">
        <f>AC865-AF865--AI865-AL865-AO865</f>
        <v>0</v>
      </c>
      <c r="AS865" s="388">
        <f t="shared" si="586"/>
        <v>0</v>
      </c>
      <c r="AT865" s="388">
        <f>R865+V865-Z865</f>
        <v>0</v>
      </c>
      <c r="AU865" s="388">
        <f>S865+W865-AA865</f>
        <v>0</v>
      </c>
      <c r="AV865" s="388">
        <v>0</v>
      </c>
      <c r="AW865" s="388">
        <v>0</v>
      </c>
      <c r="AX865" s="388">
        <v>0</v>
      </c>
      <c r="AY865" s="388">
        <v>0</v>
      </c>
      <c r="AZ865" s="388">
        <f t="shared" si="590"/>
        <v>0</v>
      </c>
      <c r="BA865" s="388">
        <f t="shared" si="590"/>
        <v>0</v>
      </c>
    </row>
    <row r="866" spans="1:53" ht="24.75" hidden="1">
      <c r="A866" s="255"/>
      <c r="B866" s="73" t="str">
        <f t="shared" si="605"/>
        <v>3713500056005642</v>
      </c>
      <c r="C866" s="385">
        <v>2023</v>
      </c>
      <c r="D866" s="385">
        <v>20</v>
      </c>
      <c r="E866" s="385">
        <v>3</v>
      </c>
      <c r="F866" s="385">
        <v>7</v>
      </c>
      <c r="G866" s="385">
        <v>13</v>
      </c>
      <c r="H866" s="385">
        <v>5000</v>
      </c>
      <c r="I866" s="385">
        <v>5600</v>
      </c>
      <c r="J866" s="385">
        <v>564</v>
      </c>
      <c r="K866" s="386">
        <v>2</v>
      </c>
      <c r="L866" s="386"/>
      <c r="M866" s="387" t="s">
        <v>646</v>
      </c>
      <c r="N866" s="388">
        <f>IFERROR(VLOOKUP($B866,[5]OAX!$B$51:$S$1085,13,0),0)</f>
        <v>0</v>
      </c>
      <c r="O866" s="388">
        <f>IFERROR(VLOOKUP($B866,[5]OAX!$B$51:$S$1085,14,0),0)</f>
        <v>0</v>
      </c>
      <c r="P866" s="388">
        <f t="shared" si="596"/>
        <v>0</v>
      </c>
      <c r="Q866" s="167" t="s">
        <v>59</v>
      </c>
      <c r="R866" s="390">
        <f>IFERROR(VLOOKUP($B866,[5]OAX!$B$51:$S$1085,17,0),0)</f>
        <v>0</v>
      </c>
      <c r="S866" s="390">
        <f>IFERROR(VLOOKUP($B866,[5]OAX!$B$51:$S$1085,18,0),0)</f>
        <v>0</v>
      </c>
      <c r="T866" s="388">
        <v>0</v>
      </c>
      <c r="U866" s="388">
        <v>0</v>
      </c>
      <c r="V866" s="388">
        <v>0</v>
      </c>
      <c r="W866" s="388">
        <v>0</v>
      </c>
      <c r="X866" s="388">
        <v>0</v>
      </c>
      <c r="Y866" s="388">
        <v>0</v>
      </c>
      <c r="Z866" s="388">
        <v>0</v>
      </c>
      <c r="AA866" s="388">
        <v>0</v>
      </c>
      <c r="AB866" s="388">
        <f>N866+T866-X866</f>
        <v>0</v>
      </c>
      <c r="AC866" s="388">
        <f>O866+U866-Y866</f>
        <v>0</v>
      </c>
      <c r="AD866" s="388">
        <f t="shared" si="581"/>
        <v>0</v>
      </c>
      <c r="AE866" s="388">
        <v>0</v>
      </c>
      <c r="AF866" s="388">
        <v>0</v>
      </c>
      <c r="AG866" s="388">
        <f t="shared" si="582"/>
        <v>0</v>
      </c>
      <c r="AH866" s="388">
        <v>0</v>
      </c>
      <c r="AI866" s="388">
        <v>0</v>
      </c>
      <c r="AJ866" s="388">
        <f t="shared" si="583"/>
        <v>0</v>
      </c>
      <c r="AK866" s="388">
        <v>0</v>
      </c>
      <c r="AL866" s="388">
        <v>0</v>
      </c>
      <c r="AM866" s="388">
        <f t="shared" si="584"/>
        <v>0</v>
      </c>
      <c r="AN866" s="388">
        <v>0</v>
      </c>
      <c r="AO866" s="388">
        <v>0</v>
      </c>
      <c r="AP866" s="388">
        <f t="shared" si="585"/>
        <v>0</v>
      </c>
      <c r="AQ866" s="388">
        <f>AB866-AE866--AH866-AK866-AN866</f>
        <v>0</v>
      </c>
      <c r="AR866" s="388">
        <f>AC866-AF866--AI866-AL866-AO866</f>
        <v>0</v>
      </c>
      <c r="AS866" s="388">
        <f t="shared" si="586"/>
        <v>0</v>
      </c>
      <c r="AT866" s="388">
        <f>R866+V866-Z866</f>
        <v>0</v>
      </c>
      <c r="AU866" s="388">
        <f>S866+W866-AA866</f>
        <v>0</v>
      </c>
      <c r="AV866" s="388">
        <v>0</v>
      </c>
      <c r="AW866" s="388">
        <v>0</v>
      </c>
      <c r="AX866" s="388">
        <v>0</v>
      </c>
      <c r="AY866" s="388">
        <v>0</v>
      </c>
      <c r="AZ866" s="388">
        <f t="shared" si="590"/>
        <v>0</v>
      </c>
      <c r="BA866" s="388">
        <f t="shared" si="590"/>
        <v>0</v>
      </c>
    </row>
    <row r="867" spans="1:53" ht="24.75" hidden="1">
      <c r="A867" s="255"/>
      <c r="B867" s="73" t="str">
        <f t="shared" si="605"/>
        <v>371350005600565</v>
      </c>
      <c r="C867" s="379">
        <v>2023</v>
      </c>
      <c r="D867" s="379">
        <v>20</v>
      </c>
      <c r="E867" s="379">
        <v>3</v>
      </c>
      <c r="F867" s="379">
        <v>7</v>
      </c>
      <c r="G867" s="379">
        <v>13</v>
      </c>
      <c r="H867" s="379">
        <v>5000</v>
      </c>
      <c r="I867" s="379">
        <v>5600</v>
      </c>
      <c r="J867" s="379">
        <v>565</v>
      </c>
      <c r="K867" s="380"/>
      <c r="L867" s="380"/>
      <c r="M867" s="381" t="s">
        <v>215</v>
      </c>
      <c r="N867" s="382">
        <f>SUM(N868:N878)</f>
        <v>0</v>
      </c>
      <c r="O867" s="382">
        <f>SUM(O868:O878)</f>
        <v>0</v>
      </c>
      <c r="P867" s="382">
        <f t="shared" si="596"/>
        <v>0</v>
      </c>
      <c r="Q867" s="429" t="s">
        <v>45</v>
      </c>
      <c r="R867" s="430"/>
      <c r="S867" s="430"/>
      <c r="T867" s="382">
        <f>SUM(T868:T878)</f>
        <v>0</v>
      </c>
      <c r="U867" s="382">
        <f t="shared" ref="U867:AC867" si="609">SUM(U868:U878)</f>
        <v>0</v>
      </c>
      <c r="V867" s="382">
        <f t="shared" si="609"/>
        <v>0</v>
      </c>
      <c r="W867" s="382">
        <f t="shared" si="609"/>
        <v>0</v>
      </c>
      <c r="X867" s="382">
        <f t="shared" si="609"/>
        <v>0</v>
      </c>
      <c r="Y867" s="382">
        <f t="shared" si="609"/>
        <v>0</v>
      </c>
      <c r="Z867" s="382">
        <f t="shared" si="609"/>
        <v>0</v>
      </c>
      <c r="AA867" s="382">
        <f t="shared" si="609"/>
        <v>0</v>
      </c>
      <c r="AB867" s="382">
        <f t="shared" si="609"/>
        <v>0</v>
      </c>
      <c r="AC867" s="382">
        <f t="shared" si="609"/>
        <v>0</v>
      </c>
      <c r="AD867" s="382">
        <f t="shared" si="581"/>
        <v>0</v>
      </c>
      <c r="AE867" s="382">
        <f>SUM(AE868:AE878)</f>
        <v>0</v>
      </c>
      <c r="AF867" s="382">
        <f>SUM(AF868:AF878)</f>
        <v>0</v>
      </c>
      <c r="AG867" s="382">
        <f t="shared" si="582"/>
        <v>0</v>
      </c>
      <c r="AH867" s="382">
        <f>SUM(AH868:AH878)</f>
        <v>0</v>
      </c>
      <c r="AI867" s="382">
        <f>SUM(AI868:AI878)</f>
        <v>0</v>
      </c>
      <c r="AJ867" s="382">
        <f t="shared" si="583"/>
        <v>0</v>
      </c>
      <c r="AK867" s="382">
        <f>SUM(AK868:AK878)</f>
        <v>0</v>
      </c>
      <c r="AL867" s="382">
        <f>SUM(AL868:AL878)</f>
        <v>0</v>
      </c>
      <c r="AM867" s="382">
        <f t="shared" si="584"/>
        <v>0</v>
      </c>
      <c r="AN867" s="382">
        <f>SUM(AN868:AN878)</f>
        <v>0</v>
      </c>
      <c r="AO867" s="382">
        <f>SUM(AO868:AO878)</f>
        <v>0</v>
      </c>
      <c r="AP867" s="382">
        <f t="shared" si="585"/>
        <v>0</v>
      </c>
      <c r="AQ867" s="382">
        <f>SUM(AQ868:AQ878)</f>
        <v>0</v>
      </c>
      <c r="AR867" s="382">
        <f>SUM(AR868:AR878)</f>
        <v>0</v>
      </c>
      <c r="AS867" s="382">
        <f t="shared" si="586"/>
        <v>0</v>
      </c>
      <c r="AT867" s="382"/>
      <c r="AU867" s="382"/>
      <c r="AV867" s="382"/>
      <c r="AW867" s="382"/>
      <c r="AX867" s="382"/>
      <c r="AY867" s="382"/>
      <c r="AZ867" s="382"/>
      <c r="BA867" s="382"/>
    </row>
    <row r="868" spans="1:53" ht="24.75" hidden="1">
      <c r="A868" s="255"/>
      <c r="B868" s="73" t="str">
        <f t="shared" si="605"/>
        <v>3713500056005651</v>
      </c>
      <c r="C868" s="385">
        <v>2023</v>
      </c>
      <c r="D868" s="385">
        <v>20</v>
      </c>
      <c r="E868" s="385">
        <v>3</v>
      </c>
      <c r="F868" s="385">
        <v>7</v>
      </c>
      <c r="G868" s="385">
        <v>13</v>
      </c>
      <c r="H868" s="385">
        <v>5000</v>
      </c>
      <c r="I868" s="385">
        <v>5600</v>
      </c>
      <c r="J868" s="385">
        <v>565</v>
      </c>
      <c r="K868" s="386">
        <v>1</v>
      </c>
      <c r="L868" s="386"/>
      <c r="M868" s="387" t="s">
        <v>647</v>
      </c>
      <c r="N868" s="388">
        <f>IFERROR(VLOOKUP($B868,[5]OAX!$B$51:$S$1085,13,0),0)</f>
        <v>0</v>
      </c>
      <c r="O868" s="388">
        <f>IFERROR(VLOOKUP($B868,[5]OAX!$B$51:$S$1085,14,0),0)</f>
        <v>0</v>
      </c>
      <c r="P868" s="388">
        <f t="shared" si="596"/>
        <v>0</v>
      </c>
      <c r="Q868" s="167" t="s">
        <v>59</v>
      </c>
      <c r="R868" s="390">
        <f>IFERROR(VLOOKUP($B868,[5]OAX!$B$51:$S$1085,17,0),0)</f>
        <v>0</v>
      </c>
      <c r="S868" s="390">
        <f>IFERROR(VLOOKUP($B868,[5]OAX!$B$51:$S$1085,18,0),0)</f>
        <v>0</v>
      </c>
      <c r="T868" s="388">
        <v>0</v>
      </c>
      <c r="U868" s="388">
        <v>0</v>
      </c>
      <c r="V868" s="388">
        <v>0</v>
      </c>
      <c r="W868" s="388">
        <v>0</v>
      </c>
      <c r="X868" s="388">
        <v>0</v>
      </c>
      <c r="Y868" s="388">
        <v>0</v>
      </c>
      <c r="Z868" s="388">
        <v>0</v>
      </c>
      <c r="AA868" s="388">
        <v>0</v>
      </c>
      <c r="AB868" s="388">
        <f t="shared" ref="AB868:AC878" si="610">N868+T868-X868</f>
        <v>0</v>
      </c>
      <c r="AC868" s="388">
        <f t="shared" si="610"/>
        <v>0</v>
      </c>
      <c r="AD868" s="388">
        <f t="shared" si="581"/>
        <v>0</v>
      </c>
      <c r="AE868" s="388">
        <v>0</v>
      </c>
      <c r="AF868" s="388">
        <v>0</v>
      </c>
      <c r="AG868" s="388">
        <f t="shared" si="582"/>
        <v>0</v>
      </c>
      <c r="AH868" s="388">
        <v>0</v>
      </c>
      <c r="AI868" s="388">
        <v>0</v>
      </c>
      <c r="AJ868" s="388">
        <f t="shared" si="583"/>
        <v>0</v>
      </c>
      <c r="AK868" s="388">
        <v>0</v>
      </c>
      <c r="AL868" s="388">
        <v>0</v>
      </c>
      <c r="AM868" s="388">
        <f t="shared" si="584"/>
        <v>0</v>
      </c>
      <c r="AN868" s="388">
        <v>0</v>
      </c>
      <c r="AO868" s="388">
        <v>0</v>
      </c>
      <c r="AP868" s="388">
        <f t="shared" si="585"/>
        <v>0</v>
      </c>
      <c r="AQ868" s="388">
        <f t="shared" ref="AQ868:AR878" si="611">AB868-AE868--AH868-AK868-AN868</f>
        <v>0</v>
      </c>
      <c r="AR868" s="388">
        <f t="shared" si="611"/>
        <v>0</v>
      </c>
      <c r="AS868" s="388">
        <f t="shared" si="586"/>
        <v>0</v>
      </c>
      <c r="AT868" s="388">
        <f t="shared" ref="AT868:AU878" si="612">R868+V868-Z868</f>
        <v>0</v>
      </c>
      <c r="AU868" s="388">
        <f t="shared" si="612"/>
        <v>0</v>
      </c>
      <c r="AV868" s="388">
        <v>0</v>
      </c>
      <c r="AW868" s="388">
        <v>0</v>
      </c>
      <c r="AX868" s="388">
        <v>0</v>
      </c>
      <c r="AY868" s="388">
        <v>0</v>
      </c>
      <c r="AZ868" s="388">
        <f t="shared" si="590"/>
        <v>0</v>
      </c>
      <c r="BA868" s="388">
        <f t="shared" si="590"/>
        <v>0</v>
      </c>
    </row>
    <row r="869" spans="1:53" ht="24.75" hidden="1">
      <c r="A869" s="255"/>
      <c r="B869" s="73" t="str">
        <f t="shared" si="605"/>
        <v>3713500056005652</v>
      </c>
      <c r="C869" s="385">
        <v>2023</v>
      </c>
      <c r="D869" s="385">
        <v>20</v>
      </c>
      <c r="E869" s="385">
        <v>3</v>
      </c>
      <c r="F869" s="385">
        <v>7</v>
      </c>
      <c r="G869" s="385">
        <v>13</v>
      </c>
      <c r="H869" s="385">
        <v>5000</v>
      </c>
      <c r="I869" s="385">
        <v>5600</v>
      </c>
      <c r="J869" s="385">
        <v>565</v>
      </c>
      <c r="K869" s="386">
        <v>2</v>
      </c>
      <c r="L869" s="386"/>
      <c r="M869" s="387" t="s">
        <v>648</v>
      </c>
      <c r="N869" s="388">
        <f>IFERROR(VLOOKUP($B869,[5]OAX!$B$51:$S$1085,13,0),0)</f>
        <v>0</v>
      </c>
      <c r="O869" s="388">
        <f>IFERROR(VLOOKUP($B869,[5]OAX!$B$51:$S$1085,14,0),0)</f>
        <v>0</v>
      </c>
      <c r="P869" s="388">
        <f t="shared" si="596"/>
        <v>0</v>
      </c>
      <c r="Q869" s="167" t="s">
        <v>59</v>
      </c>
      <c r="R869" s="390">
        <f>IFERROR(VLOOKUP($B869,[5]OAX!$B$51:$S$1085,17,0),0)</f>
        <v>0</v>
      </c>
      <c r="S869" s="390">
        <f>IFERROR(VLOOKUP($B869,[5]OAX!$B$51:$S$1085,18,0),0)</f>
        <v>0</v>
      </c>
      <c r="T869" s="388">
        <v>0</v>
      </c>
      <c r="U869" s="388">
        <v>0</v>
      </c>
      <c r="V869" s="388">
        <v>0</v>
      </c>
      <c r="W869" s="388">
        <v>0</v>
      </c>
      <c r="X869" s="388">
        <v>0</v>
      </c>
      <c r="Y869" s="388">
        <v>0</v>
      </c>
      <c r="Z869" s="388">
        <v>0</v>
      </c>
      <c r="AA869" s="388">
        <v>0</v>
      </c>
      <c r="AB869" s="388">
        <f t="shared" si="610"/>
        <v>0</v>
      </c>
      <c r="AC869" s="388">
        <f t="shared" si="610"/>
        <v>0</v>
      </c>
      <c r="AD869" s="388">
        <f t="shared" si="581"/>
        <v>0</v>
      </c>
      <c r="AE869" s="388">
        <v>0</v>
      </c>
      <c r="AF869" s="388">
        <v>0</v>
      </c>
      <c r="AG869" s="388">
        <f t="shared" si="582"/>
        <v>0</v>
      </c>
      <c r="AH869" s="388">
        <v>0</v>
      </c>
      <c r="AI869" s="388">
        <v>0</v>
      </c>
      <c r="AJ869" s="388">
        <f t="shared" si="583"/>
        <v>0</v>
      </c>
      <c r="AK869" s="388">
        <v>0</v>
      </c>
      <c r="AL869" s="388">
        <v>0</v>
      </c>
      <c r="AM869" s="388">
        <f t="shared" si="584"/>
        <v>0</v>
      </c>
      <c r="AN869" s="388">
        <v>0</v>
      </c>
      <c r="AO869" s="388">
        <v>0</v>
      </c>
      <c r="AP869" s="388">
        <f t="shared" si="585"/>
        <v>0</v>
      </c>
      <c r="AQ869" s="388">
        <f t="shared" si="611"/>
        <v>0</v>
      </c>
      <c r="AR869" s="388">
        <f t="shared" si="611"/>
        <v>0</v>
      </c>
      <c r="AS869" s="388">
        <f t="shared" si="586"/>
        <v>0</v>
      </c>
      <c r="AT869" s="388">
        <f t="shared" si="612"/>
        <v>0</v>
      </c>
      <c r="AU869" s="388">
        <f t="shared" si="612"/>
        <v>0</v>
      </c>
      <c r="AV869" s="388">
        <v>0</v>
      </c>
      <c r="AW869" s="388">
        <v>0</v>
      </c>
      <c r="AX869" s="388">
        <v>0</v>
      </c>
      <c r="AY869" s="388">
        <v>0</v>
      </c>
      <c r="AZ869" s="388">
        <f t="shared" si="590"/>
        <v>0</v>
      </c>
      <c r="BA869" s="388">
        <f t="shared" si="590"/>
        <v>0</v>
      </c>
    </row>
    <row r="870" spans="1:53" ht="24.75" hidden="1">
      <c r="A870" s="255"/>
      <c r="B870" s="73" t="str">
        <f t="shared" si="605"/>
        <v>3713500056005653</v>
      </c>
      <c r="C870" s="385">
        <v>2023</v>
      </c>
      <c r="D870" s="385">
        <v>20</v>
      </c>
      <c r="E870" s="385">
        <v>3</v>
      </c>
      <c r="F870" s="385">
        <v>7</v>
      </c>
      <c r="G870" s="385">
        <v>13</v>
      </c>
      <c r="H870" s="385">
        <v>5000</v>
      </c>
      <c r="I870" s="385">
        <v>5600</v>
      </c>
      <c r="J870" s="385">
        <v>565</v>
      </c>
      <c r="K870" s="386">
        <v>3</v>
      </c>
      <c r="L870" s="386"/>
      <c r="M870" s="387" t="s">
        <v>649</v>
      </c>
      <c r="N870" s="388">
        <f>IFERROR(VLOOKUP($B870,[5]OAX!$B$51:$S$1085,13,0),0)</f>
        <v>0</v>
      </c>
      <c r="O870" s="388">
        <f>IFERROR(VLOOKUP($B870,[5]OAX!$B$51:$S$1085,14,0),0)</f>
        <v>0</v>
      </c>
      <c r="P870" s="388">
        <f t="shared" si="596"/>
        <v>0</v>
      </c>
      <c r="Q870" s="167" t="s">
        <v>59</v>
      </c>
      <c r="R870" s="390">
        <f>IFERROR(VLOOKUP($B870,[5]OAX!$B$51:$S$1085,17,0),0)</f>
        <v>0</v>
      </c>
      <c r="S870" s="390">
        <f>IFERROR(VLOOKUP($B870,[5]OAX!$B$51:$S$1085,18,0),0)</f>
        <v>0</v>
      </c>
      <c r="T870" s="388">
        <v>0</v>
      </c>
      <c r="U870" s="388">
        <v>0</v>
      </c>
      <c r="V870" s="388">
        <v>0</v>
      </c>
      <c r="W870" s="388">
        <v>0</v>
      </c>
      <c r="X870" s="388">
        <v>0</v>
      </c>
      <c r="Y870" s="388">
        <v>0</v>
      </c>
      <c r="Z870" s="388">
        <v>0</v>
      </c>
      <c r="AA870" s="388">
        <v>0</v>
      </c>
      <c r="AB870" s="388">
        <f t="shared" si="610"/>
        <v>0</v>
      </c>
      <c r="AC870" s="388">
        <f t="shared" si="610"/>
        <v>0</v>
      </c>
      <c r="AD870" s="388">
        <f t="shared" si="581"/>
        <v>0</v>
      </c>
      <c r="AE870" s="388">
        <v>0</v>
      </c>
      <c r="AF870" s="388">
        <v>0</v>
      </c>
      <c r="AG870" s="388">
        <f t="shared" si="582"/>
        <v>0</v>
      </c>
      <c r="AH870" s="388">
        <v>0</v>
      </c>
      <c r="AI870" s="388">
        <v>0</v>
      </c>
      <c r="AJ870" s="388">
        <f t="shared" si="583"/>
        <v>0</v>
      </c>
      <c r="AK870" s="388">
        <v>0</v>
      </c>
      <c r="AL870" s="388">
        <v>0</v>
      </c>
      <c r="AM870" s="388">
        <f t="shared" si="584"/>
        <v>0</v>
      </c>
      <c r="AN870" s="388">
        <v>0</v>
      </c>
      <c r="AO870" s="388">
        <v>0</v>
      </c>
      <c r="AP870" s="388">
        <f t="shared" si="585"/>
        <v>0</v>
      </c>
      <c r="AQ870" s="388">
        <f t="shared" si="611"/>
        <v>0</v>
      </c>
      <c r="AR870" s="388">
        <f t="shared" si="611"/>
        <v>0</v>
      </c>
      <c r="AS870" s="388">
        <f t="shared" si="586"/>
        <v>0</v>
      </c>
      <c r="AT870" s="388">
        <f t="shared" si="612"/>
        <v>0</v>
      </c>
      <c r="AU870" s="388">
        <f t="shared" si="612"/>
        <v>0</v>
      </c>
      <c r="AV870" s="388">
        <v>0</v>
      </c>
      <c r="AW870" s="388">
        <v>0</v>
      </c>
      <c r="AX870" s="388">
        <v>0</v>
      </c>
      <c r="AY870" s="388">
        <v>0</v>
      </c>
      <c r="AZ870" s="388">
        <f t="shared" si="590"/>
        <v>0</v>
      </c>
      <c r="BA870" s="388">
        <f t="shared" si="590"/>
        <v>0</v>
      </c>
    </row>
    <row r="871" spans="1:53" ht="24.75" hidden="1">
      <c r="A871" s="255"/>
      <c r="B871" s="73" t="str">
        <f t="shared" si="605"/>
        <v>3713500056005654</v>
      </c>
      <c r="C871" s="385">
        <v>2023</v>
      </c>
      <c r="D871" s="385">
        <v>20</v>
      </c>
      <c r="E871" s="385">
        <v>3</v>
      </c>
      <c r="F871" s="385">
        <v>7</v>
      </c>
      <c r="G871" s="385">
        <v>13</v>
      </c>
      <c r="H871" s="385">
        <v>5000</v>
      </c>
      <c r="I871" s="385">
        <v>5600</v>
      </c>
      <c r="J871" s="385">
        <v>565</v>
      </c>
      <c r="K871" s="386">
        <v>4</v>
      </c>
      <c r="L871" s="386"/>
      <c r="M871" s="387" t="s">
        <v>650</v>
      </c>
      <c r="N871" s="388">
        <f>IFERROR(VLOOKUP($B871,[5]OAX!$B$51:$S$1085,13,0),0)</f>
        <v>0</v>
      </c>
      <c r="O871" s="388">
        <f>IFERROR(VLOOKUP($B871,[5]OAX!$B$51:$S$1085,14,0),0)</f>
        <v>0</v>
      </c>
      <c r="P871" s="388">
        <f t="shared" si="596"/>
        <v>0</v>
      </c>
      <c r="Q871" s="167" t="s">
        <v>59</v>
      </c>
      <c r="R871" s="390">
        <f>IFERROR(VLOOKUP($B871,[5]OAX!$B$51:$S$1085,17,0),0)</f>
        <v>0</v>
      </c>
      <c r="S871" s="390">
        <f>IFERROR(VLOOKUP($B871,[5]OAX!$B$51:$S$1085,18,0),0)</f>
        <v>0</v>
      </c>
      <c r="T871" s="388">
        <v>0</v>
      </c>
      <c r="U871" s="388">
        <v>0</v>
      </c>
      <c r="V871" s="388">
        <v>0</v>
      </c>
      <c r="W871" s="388">
        <v>0</v>
      </c>
      <c r="X871" s="388">
        <v>0</v>
      </c>
      <c r="Y871" s="388">
        <v>0</v>
      </c>
      <c r="Z871" s="388">
        <v>0</v>
      </c>
      <c r="AA871" s="388">
        <v>0</v>
      </c>
      <c r="AB871" s="388">
        <f t="shared" si="610"/>
        <v>0</v>
      </c>
      <c r="AC871" s="388">
        <f t="shared" si="610"/>
        <v>0</v>
      </c>
      <c r="AD871" s="388">
        <f t="shared" si="581"/>
        <v>0</v>
      </c>
      <c r="AE871" s="388">
        <v>0</v>
      </c>
      <c r="AF871" s="388">
        <v>0</v>
      </c>
      <c r="AG871" s="388">
        <f t="shared" si="582"/>
        <v>0</v>
      </c>
      <c r="AH871" s="388">
        <v>0</v>
      </c>
      <c r="AI871" s="388">
        <v>0</v>
      </c>
      <c r="AJ871" s="388">
        <f t="shared" si="583"/>
        <v>0</v>
      </c>
      <c r="AK871" s="388">
        <v>0</v>
      </c>
      <c r="AL871" s="388">
        <v>0</v>
      </c>
      <c r="AM871" s="388">
        <f t="shared" si="584"/>
        <v>0</v>
      </c>
      <c r="AN871" s="388">
        <v>0</v>
      </c>
      <c r="AO871" s="388">
        <v>0</v>
      </c>
      <c r="AP871" s="388">
        <f t="shared" si="585"/>
        <v>0</v>
      </c>
      <c r="AQ871" s="388">
        <f t="shared" si="611"/>
        <v>0</v>
      </c>
      <c r="AR871" s="388">
        <f t="shared" si="611"/>
        <v>0</v>
      </c>
      <c r="AS871" s="388">
        <f t="shared" si="586"/>
        <v>0</v>
      </c>
      <c r="AT871" s="388">
        <f t="shared" si="612"/>
        <v>0</v>
      </c>
      <c r="AU871" s="388">
        <f t="shared" si="612"/>
        <v>0</v>
      </c>
      <c r="AV871" s="388">
        <v>0</v>
      </c>
      <c r="AW871" s="388">
        <v>0</v>
      </c>
      <c r="AX871" s="388">
        <v>0</v>
      </c>
      <c r="AY871" s="388">
        <v>0</v>
      </c>
      <c r="AZ871" s="388">
        <f t="shared" si="590"/>
        <v>0</v>
      </c>
      <c r="BA871" s="388">
        <f t="shared" si="590"/>
        <v>0</v>
      </c>
    </row>
    <row r="872" spans="1:53" ht="24.75" hidden="1">
      <c r="A872" s="255"/>
      <c r="B872" s="73" t="str">
        <f t="shared" si="605"/>
        <v>3713500056005655</v>
      </c>
      <c r="C872" s="385">
        <v>2023</v>
      </c>
      <c r="D872" s="385">
        <v>20</v>
      </c>
      <c r="E872" s="385">
        <v>3</v>
      </c>
      <c r="F872" s="385">
        <v>7</v>
      </c>
      <c r="G872" s="385">
        <v>13</v>
      </c>
      <c r="H872" s="385">
        <v>5000</v>
      </c>
      <c r="I872" s="385">
        <v>5600</v>
      </c>
      <c r="J872" s="385">
        <v>565</v>
      </c>
      <c r="K872" s="386">
        <v>5</v>
      </c>
      <c r="L872" s="386"/>
      <c r="M872" s="387" t="s">
        <v>651</v>
      </c>
      <c r="N872" s="388">
        <f>IFERROR(VLOOKUP($B872,[5]OAX!$B$51:$S$1085,13,0),0)</f>
        <v>0</v>
      </c>
      <c r="O872" s="388">
        <f>IFERROR(VLOOKUP($B872,[5]OAX!$B$51:$S$1085,14,0),0)</f>
        <v>0</v>
      </c>
      <c r="P872" s="388">
        <f t="shared" si="596"/>
        <v>0</v>
      </c>
      <c r="Q872" s="167" t="s">
        <v>59</v>
      </c>
      <c r="R872" s="390">
        <f>IFERROR(VLOOKUP($B872,[5]OAX!$B$51:$S$1085,17,0),0)</f>
        <v>0</v>
      </c>
      <c r="S872" s="390">
        <f>IFERROR(VLOOKUP($B872,[5]OAX!$B$51:$S$1085,18,0),0)</f>
        <v>0</v>
      </c>
      <c r="T872" s="388">
        <v>0</v>
      </c>
      <c r="U872" s="388">
        <v>0</v>
      </c>
      <c r="V872" s="388">
        <v>0</v>
      </c>
      <c r="W872" s="388">
        <v>0</v>
      </c>
      <c r="X872" s="388">
        <v>0</v>
      </c>
      <c r="Y872" s="388">
        <v>0</v>
      </c>
      <c r="Z872" s="388">
        <v>0</v>
      </c>
      <c r="AA872" s="388">
        <v>0</v>
      </c>
      <c r="AB872" s="388">
        <f t="shared" si="610"/>
        <v>0</v>
      </c>
      <c r="AC872" s="388">
        <f t="shared" si="610"/>
        <v>0</v>
      </c>
      <c r="AD872" s="388">
        <f t="shared" si="581"/>
        <v>0</v>
      </c>
      <c r="AE872" s="388">
        <v>0</v>
      </c>
      <c r="AF872" s="388">
        <v>0</v>
      </c>
      <c r="AG872" s="388">
        <f t="shared" si="582"/>
        <v>0</v>
      </c>
      <c r="AH872" s="388">
        <v>0</v>
      </c>
      <c r="AI872" s="388">
        <v>0</v>
      </c>
      <c r="AJ872" s="388">
        <f t="shared" si="583"/>
        <v>0</v>
      </c>
      <c r="AK872" s="388">
        <v>0</v>
      </c>
      <c r="AL872" s="388">
        <v>0</v>
      </c>
      <c r="AM872" s="388">
        <f t="shared" si="584"/>
        <v>0</v>
      </c>
      <c r="AN872" s="388">
        <v>0</v>
      </c>
      <c r="AO872" s="388">
        <v>0</v>
      </c>
      <c r="AP872" s="388">
        <f t="shared" si="585"/>
        <v>0</v>
      </c>
      <c r="AQ872" s="388">
        <f t="shared" si="611"/>
        <v>0</v>
      </c>
      <c r="AR872" s="388">
        <f t="shared" si="611"/>
        <v>0</v>
      </c>
      <c r="AS872" s="388">
        <f t="shared" si="586"/>
        <v>0</v>
      </c>
      <c r="AT872" s="388">
        <f t="shared" si="612"/>
        <v>0</v>
      </c>
      <c r="AU872" s="388">
        <f t="shared" si="612"/>
        <v>0</v>
      </c>
      <c r="AV872" s="388">
        <v>0</v>
      </c>
      <c r="AW872" s="388">
        <v>0</v>
      </c>
      <c r="AX872" s="388">
        <v>0</v>
      </c>
      <c r="AY872" s="388">
        <v>0</v>
      </c>
      <c r="AZ872" s="388">
        <f t="shared" si="590"/>
        <v>0</v>
      </c>
      <c r="BA872" s="388">
        <f t="shared" si="590"/>
        <v>0</v>
      </c>
    </row>
    <row r="873" spans="1:53" ht="24.75" hidden="1">
      <c r="A873" s="255"/>
      <c r="B873" s="73" t="str">
        <f t="shared" si="605"/>
        <v>3713500056005656</v>
      </c>
      <c r="C873" s="385">
        <v>2023</v>
      </c>
      <c r="D873" s="385">
        <v>20</v>
      </c>
      <c r="E873" s="385">
        <v>3</v>
      </c>
      <c r="F873" s="385">
        <v>7</v>
      </c>
      <c r="G873" s="385">
        <v>13</v>
      </c>
      <c r="H873" s="385">
        <v>5000</v>
      </c>
      <c r="I873" s="385">
        <v>5600</v>
      </c>
      <c r="J873" s="385">
        <v>565</v>
      </c>
      <c r="K873" s="386">
        <v>6</v>
      </c>
      <c r="L873" s="386"/>
      <c r="M873" s="387" t="s">
        <v>652</v>
      </c>
      <c r="N873" s="388">
        <f>IFERROR(VLOOKUP($B873,[5]OAX!$B$51:$S$1085,13,0),0)</f>
        <v>0</v>
      </c>
      <c r="O873" s="388">
        <f>IFERROR(VLOOKUP($B873,[5]OAX!$B$51:$S$1085,14,0),0)</f>
        <v>0</v>
      </c>
      <c r="P873" s="388">
        <f t="shared" si="596"/>
        <v>0</v>
      </c>
      <c r="Q873" s="167" t="s">
        <v>162</v>
      </c>
      <c r="R873" s="390">
        <f>IFERROR(VLOOKUP($B873,[5]OAX!$B$51:$S$1085,17,0),0)</f>
        <v>0</v>
      </c>
      <c r="S873" s="390">
        <f>IFERROR(VLOOKUP($B873,[5]OAX!$B$51:$S$1085,18,0),0)</f>
        <v>0</v>
      </c>
      <c r="T873" s="388">
        <v>0</v>
      </c>
      <c r="U873" s="388">
        <v>0</v>
      </c>
      <c r="V873" s="388">
        <v>0</v>
      </c>
      <c r="W873" s="388">
        <v>0</v>
      </c>
      <c r="X873" s="388">
        <v>0</v>
      </c>
      <c r="Y873" s="388">
        <v>0</v>
      </c>
      <c r="Z873" s="388">
        <v>0</v>
      </c>
      <c r="AA873" s="388">
        <v>0</v>
      </c>
      <c r="AB873" s="388">
        <f t="shared" si="610"/>
        <v>0</v>
      </c>
      <c r="AC873" s="388">
        <f t="shared" si="610"/>
        <v>0</v>
      </c>
      <c r="AD873" s="388">
        <f t="shared" si="581"/>
        <v>0</v>
      </c>
      <c r="AE873" s="388">
        <v>0</v>
      </c>
      <c r="AF873" s="388">
        <v>0</v>
      </c>
      <c r="AG873" s="388">
        <f t="shared" si="582"/>
        <v>0</v>
      </c>
      <c r="AH873" s="388">
        <v>0</v>
      </c>
      <c r="AI873" s="388">
        <v>0</v>
      </c>
      <c r="AJ873" s="388">
        <f t="shared" si="583"/>
        <v>0</v>
      </c>
      <c r="AK873" s="388">
        <v>0</v>
      </c>
      <c r="AL873" s="388">
        <v>0</v>
      </c>
      <c r="AM873" s="388">
        <f t="shared" si="584"/>
        <v>0</v>
      </c>
      <c r="AN873" s="388">
        <v>0</v>
      </c>
      <c r="AO873" s="388">
        <v>0</v>
      </c>
      <c r="AP873" s="388">
        <f t="shared" si="585"/>
        <v>0</v>
      </c>
      <c r="AQ873" s="388">
        <f t="shared" si="611"/>
        <v>0</v>
      </c>
      <c r="AR873" s="388">
        <f t="shared" si="611"/>
        <v>0</v>
      </c>
      <c r="AS873" s="388">
        <f t="shared" si="586"/>
        <v>0</v>
      </c>
      <c r="AT873" s="388">
        <f t="shared" si="612"/>
        <v>0</v>
      </c>
      <c r="AU873" s="388">
        <f t="shared" si="612"/>
        <v>0</v>
      </c>
      <c r="AV873" s="388">
        <v>0</v>
      </c>
      <c r="AW873" s="388">
        <v>0</v>
      </c>
      <c r="AX873" s="388">
        <v>0</v>
      </c>
      <c r="AY873" s="388">
        <v>0</v>
      </c>
      <c r="AZ873" s="388">
        <f t="shared" si="590"/>
        <v>0</v>
      </c>
      <c r="BA873" s="388">
        <f t="shared" si="590"/>
        <v>0</v>
      </c>
    </row>
    <row r="874" spans="1:53" ht="24.75" hidden="1">
      <c r="A874" s="255"/>
      <c r="B874" s="73" t="str">
        <f t="shared" si="605"/>
        <v>3713500056005657</v>
      </c>
      <c r="C874" s="385">
        <v>2023</v>
      </c>
      <c r="D874" s="385">
        <v>20</v>
      </c>
      <c r="E874" s="385">
        <v>3</v>
      </c>
      <c r="F874" s="385">
        <v>7</v>
      </c>
      <c r="G874" s="385">
        <v>13</v>
      </c>
      <c r="H874" s="385">
        <v>5000</v>
      </c>
      <c r="I874" s="385">
        <v>5600</v>
      </c>
      <c r="J874" s="385">
        <v>565</v>
      </c>
      <c r="K874" s="386">
        <v>7</v>
      </c>
      <c r="L874" s="386"/>
      <c r="M874" s="387" t="s">
        <v>275</v>
      </c>
      <c r="N874" s="388">
        <f>IFERROR(VLOOKUP($B874,[5]OAX!$B$51:$S$1085,13,0),0)</f>
        <v>0</v>
      </c>
      <c r="O874" s="388">
        <f>IFERROR(VLOOKUP($B874,[5]OAX!$B$51:$S$1085,14,0),0)</f>
        <v>0</v>
      </c>
      <c r="P874" s="388">
        <f t="shared" si="596"/>
        <v>0</v>
      </c>
      <c r="Q874" s="167" t="s">
        <v>59</v>
      </c>
      <c r="R874" s="390">
        <f>IFERROR(VLOOKUP($B874,[5]OAX!$B$51:$S$1085,17,0),0)</f>
        <v>0</v>
      </c>
      <c r="S874" s="390">
        <f>IFERROR(VLOOKUP($B874,[5]OAX!$B$51:$S$1085,18,0),0)</f>
        <v>0</v>
      </c>
      <c r="T874" s="388">
        <v>0</v>
      </c>
      <c r="U874" s="388">
        <v>0</v>
      </c>
      <c r="V874" s="388">
        <v>0</v>
      </c>
      <c r="W874" s="388">
        <v>0</v>
      </c>
      <c r="X874" s="388">
        <v>0</v>
      </c>
      <c r="Y874" s="388">
        <v>0</v>
      </c>
      <c r="Z874" s="388">
        <v>0</v>
      </c>
      <c r="AA874" s="388">
        <v>0</v>
      </c>
      <c r="AB874" s="388">
        <f t="shared" si="610"/>
        <v>0</v>
      </c>
      <c r="AC874" s="388">
        <f t="shared" si="610"/>
        <v>0</v>
      </c>
      <c r="AD874" s="388">
        <f t="shared" si="581"/>
        <v>0</v>
      </c>
      <c r="AE874" s="388">
        <v>0</v>
      </c>
      <c r="AF874" s="388">
        <v>0</v>
      </c>
      <c r="AG874" s="388">
        <f t="shared" si="582"/>
        <v>0</v>
      </c>
      <c r="AH874" s="388">
        <v>0</v>
      </c>
      <c r="AI874" s="388">
        <v>0</v>
      </c>
      <c r="AJ874" s="388">
        <f t="shared" si="583"/>
        <v>0</v>
      </c>
      <c r="AK874" s="388">
        <v>0</v>
      </c>
      <c r="AL874" s="388">
        <v>0</v>
      </c>
      <c r="AM874" s="388">
        <f t="shared" si="584"/>
        <v>0</v>
      </c>
      <c r="AN874" s="388">
        <v>0</v>
      </c>
      <c r="AO874" s="388">
        <v>0</v>
      </c>
      <c r="AP874" s="388">
        <f t="shared" si="585"/>
        <v>0</v>
      </c>
      <c r="AQ874" s="388">
        <f t="shared" si="611"/>
        <v>0</v>
      </c>
      <c r="AR874" s="388">
        <f t="shared" si="611"/>
        <v>0</v>
      </c>
      <c r="AS874" s="388">
        <f t="shared" si="586"/>
        <v>0</v>
      </c>
      <c r="AT874" s="388">
        <f t="shared" si="612"/>
        <v>0</v>
      </c>
      <c r="AU874" s="388">
        <f t="shared" si="612"/>
        <v>0</v>
      </c>
      <c r="AV874" s="388">
        <v>0</v>
      </c>
      <c r="AW874" s="388">
        <v>0</v>
      </c>
      <c r="AX874" s="388">
        <v>0</v>
      </c>
      <c r="AY874" s="388">
        <v>0</v>
      </c>
      <c r="AZ874" s="388">
        <f t="shared" si="590"/>
        <v>0</v>
      </c>
      <c r="BA874" s="388">
        <f t="shared" si="590"/>
        <v>0</v>
      </c>
    </row>
    <row r="875" spans="1:53" ht="46.5" hidden="1">
      <c r="A875" s="255"/>
      <c r="B875" s="73" t="str">
        <f t="shared" si="605"/>
        <v>3713500056005658</v>
      </c>
      <c r="C875" s="385">
        <v>2023</v>
      </c>
      <c r="D875" s="385">
        <v>20</v>
      </c>
      <c r="E875" s="385">
        <v>3</v>
      </c>
      <c r="F875" s="385">
        <v>7</v>
      </c>
      <c r="G875" s="385">
        <v>13</v>
      </c>
      <c r="H875" s="385">
        <v>5000</v>
      </c>
      <c r="I875" s="385">
        <v>5600</v>
      </c>
      <c r="J875" s="385">
        <v>565</v>
      </c>
      <c r="K875" s="386">
        <v>8</v>
      </c>
      <c r="L875" s="386"/>
      <c r="M875" s="387" t="s">
        <v>653</v>
      </c>
      <c r="N875" s="388">
        <f>IFERROR(VLOOKUP($B875,[5]OAX!$B$51:$S$1085,13,0),0)</f>
        <v>0</v>
      </c>
      <c r="O875" s="388">
        <f>IFERROR(VLOOKUP($B875,[5]OAX!$B$51:$S$1085,14,0),0)</f>
        <v>0</v>
      </c>
      <c r="P875" s="388">
        <f t="shared" si="596"/>
        <v>0</v>
      </c>
      <c r="Q875" s="167" t="s">
        <v>205</v>
      </c>
      <c r="R875" s="390">
        <f>IFERROR(VLOOKUP($B875,[5]OAX!$B$51:$S$1085,17,0),0)</f>
        <v>0</v>
      </c>
      <c r="S875" s="390">
        <f>IFERROR(VLOOKUP($B875,[5]OAX!$B$51:$S$1085,18,0),0)</f>
        <v>0</v>
      </c>
      <c r="T875" s="388">
        <v>0</v>
      </c>
      <c r="U875" s="388">
        <v>0</v>
      </c>
      <c r="V875" s="388">
        <v>0</v>
      </c>
      <c r="W875" s="388">
        <v>0</v>
      </c>
      <c r="X875" s="388">
        <v>0</v>
      </c>
      <c r="Y875" s="388">
        <v>0</v>
      </c>
      <c r="Z875" s="388">
        <v>0</v>
      </c>
      <c r="AA875" s="388">
        <v>0</v>
      </c>
      <c r="AB875" s="388">
        <f t="shared" si="610"/>
        <v>0</v>
      </c>
      <c r="AC875" s="388">
        <f t="shared" si="610"/>
        <v>0</v>
      </c>
      <c r="AD875" s="388">
        <f t="shared" si="581"/>
        <v>0</v>
      </c>
      <c r="AE875" s="388">
        <v>0</v>
      </c>
      <c r="AF875" s="388">
        <v>0</v>
      </c>
      <c r="AG875" s="388">
        <f t="shared" si="582"/>
        <v>0</v>
      </c>
      <c r="AH875" s="388">
        <v>0</v>
      </c>
      <c r="AI875" s="388">
        <v>0</v>
      </c>
      <c r="AJ875" s="388">
        <f t="shared" si="583"/>
        <v>0</v>
      </c>
      <c r="AK875" s="388">
        <v>0</v>
      </c>
      <c r="AL875" s="388">
        <v>0</v>
      </c>
      <c r="AM875" s="388">
        <f t="shared" si="584"/>
        <v>0</v>
      </c>
      <c r="AN875" s="388">
        <v>0</v>
      </c>
      <c r="AO875" s="388">
        <v>0</v>
      </c>
      <c r="AP875" s="388">
        <f t="shared" si="585"/>
        <v>0</v>
      </c>
      <c r="AQ875" s="388">
        <f t="shared" si="611"/>
        <v>0</v>
      </c>
      <c r="AR875" s="388">
        <f t="shared" si="611"/>
        <v>0</v>
      </c>
      <c r="AS875" s="388">
        <f t="shared" si="586"/>
        <v>0</v>
      </c>
      <c r="AT875" s="388">
        <f t="shared" si="612"/>
        <v>0</v>
      </c>
      <c r="AU875" s="388">
        <f t="shared" si="612"/>
        <v>0</v>
      </c>
      <c r="AV875" s="388">
        <v>0</v>
      </c>
      <c r="AW875" s="388">
        <v>0</v>
      </c>
      <c r="AX875" s="388">
        <v>0</v>
      </c>
      <c r="AY875" s="388">
        <v>0</v>
      </c>
      <c r="AZ875" s="388">
        <f t="shared" si="590"/>
        <v>0</v>
      </c>
      <c r="BA875" s="388">
        <f t="shared" si="590"/>
        <v>0</v>
      </c>
    </row>
    <row r="876" spans="1:53" ht="46.5" hidden="1">
      <c r="A876" s="255"/>
      <c r="B876" s="73" t="str">
        <f t="shared" si="605"/>
        <v>3713500056005659</v>
      </c>
      <c r="C876" s="385">
        <v>2023</v>
      </c>
      <c r="D876" s="385">
        <v>20</v>
      </c>
      <c r="E876" s="385">
        <v>3</v>
      </c>
      <c r="F876" s="385">
        <v>7</v>
      </c>
      <c r="G876" s="385">
        <v>13</v>
      </c>
      <c r="H876" s="385">
        <v>5000</v>
      </c>
      <c r="I876" s="385">
        <v>5600</v>
      </c>
      <c r="J876" s="385">
        <v>565</v>
      </c>
      <c r="K876" s="386">
        <v>9</v>
      </c>
      <c r="L876" s="386"/>
      <c r="M876" s="387" t="s">
        <v>654</v>
      </c>
      <c r="N876" s="388">
        <f>IFERROR(VLOOKUP($B876,[5]OAX!$B$51:$S$1085,13,0),0)</f>
        <v>0</v>
      </c>
      <c r="O876" s="388">
        <f>IFERROR(VLOOKUP($B876,[5]OAX!$B$51:$S$1085,14,0),0)</f>
        <v>0</v>
      </c>
      <c r="P876" s="388">
        <f t="shared" si="596"/>
        <v>0</v>
      </c>
      <c r="Q876" s="167" t="s">
        <v>205</v>
      </c>
      <c r="R876" s="390">
        <f>IFERROR(VLOOKUP($B876,[5]OAX!$B$51:$S$1085,17,0),0)</f>
        <v>0</v>
      </c>
      <c r="S876" s="390">
        <f>IFERROR(VLOOKUP($B876,[5]OAX!$B$51:$S$1085,18,0),0)</f>
        <v>0</v>
      </c>
      <c r="T876" s="388">
        <v>0</v>
      </c>
      <c r="U876" s="388">
        <v>0</v>
      </c>
      <c r="V876" s="388">
        <v>0</v>
      </c>
      <c r="W876" s="388">
        <v>0</v>
      </c>
      <c r="X876" s="388">
        <v>0</v>
      </c>
      <c r="Y876" s="388">
        <v>0</v>
      </c>
      <c r="Z876" s="388">
        <v>0</v>
      </c>
      <c r="AA876" s="388">
        <v>0</v>
      </c>
      <c r="AB876" s="388">
        <f t="shared" si="610"/>
        <v>0</v>
      </c>
      <c r="AC876" s="388">
        <f t="shared" si="610"/>
        <v>0</v>
      </c>
      <c r="AD876" s="388">
        <f t="shared" si="581"/>
        <v>0</v>
      </c>
      <c r="AE876" s="388">
        <v>0</v>
      </c>
      <c r="AF876" s="388">
        <v>0</v>
      </c>
      <c r="AG876" s="388">
        <f t="shared" si="582"/>
        <v>0</v>
      </c>
      <c r="AH876" s="388">
        <v>0</v>
      </c>
      <c r="AI876" s="388">
        <v>0</v>
      </c>
      <c r="AJ876" s="388">
        <f t="shared" si="583"/>
        <v>0</v>
      </c>
      <c r="AK876" s="388">
        <v>0</v>
      </c>
      <c r="AL876" s="388">
        <v>0</v>
      </c>
      <c r="AM876" s="388">
        <f t="shared" si="584"/>
        <v>0</v>
      </c>
      <c r="AN876" s="388">
        <v>0</v>
      </c>
      <c r="AO876" s="388">
        <v>0</v>
      </c>
      <c r="AP876" s="388">
        <f t="shared" si="585"/>
        <v>0</v>
      </c>
      <c r="AQ876" s="388">
        <f t="shared" si="611"/>
        <v>0</v>
      </c>
      <c r="AR876" s="388">
        <f t="shared" si="611"/>
        <v>0</v>
      </c>
      <c r="AS876" s="388">
        <f t="shared" si="586"/>
        <v>0</v>
      </c>
      <c r="AT876" s="388">
        <f t="shared" si="612"/>
        <v>0</v>
      </c>
      <c r="AU876" s="388">
        <f t="shared" si="612"/>
        <v>0</v>
      </c>
      <c r="AV876" s="388">
        <v>0</v>
      </c>
      <c r="AW876" s="388">
        <v>0</v>
      </c>
      <c r="AX876" s="388">
        <v>0</v>
      </c>
      <c r="AY876" s="388">
        <v>0</v>
      </c>
      <c r="AZ876" s="388">
        <f t="shared" si="590"/>
        <v>0</v>
      </c>
      <c r="BA876" s="388">
        <f t="shared" si="590"/>
        <v>0</v>
      </c>
    </row>
    <row r="877" spans="1:53" ht="46.5" hidden="1">
      <c r="A877" s="255"/>
      <c r="B877" s="73" t="str">
        <f t="shared" si="605"/>
        <v>37135000560056510</v>
      </c>
      <c r="C877" s="385">
        <v>2023</v>
      </c>
      <c r="D877" s="385">
        <v>20</v>
      </c>
      <c r="E877" s="385">
        <v>3</v>
      </c>
      <c r="F877" s="385">
        <v>7</v>
      </c>
      <c r="G877" s="385">
        <v>13</v>
      </c>
      <c r="H877" s="385">
        <v>5000</v>
      </c>
      <c r="I877" s="385">
        <v>5600</v>
      </c>
      <c r="J877" s="385">
        <v>565</v>
      </c>
      <c r="K877" s="386">
        <v>10</v>
      </c>
      <c r="L877" s="386"/>
      <c r="M877" s="387" t="s">
        <v>655</v>
      </c>
      <c r="N877" s="388">
        <f>IFERROR(VLOOKUP($B877,[5]OAX!$B$51:$S$1085,13,0),0)</f>
        <v>0</v>
      </c>
      <c r="O877" s="388">
        <f>IFERROR(VLOOKUP($B877,[5]OAX!$B$51:$S$1085,14,0),0)</f>
        <v>0</v>
      </c>
      <c r="P877" s="388">
        <f t="shared" si="596"/>
        <v>0</v>
      </c>
      <c r="Q877" s="167" t="s">
        <v>205</v>
      </c>
      <c r="R877" s="390">
        <f>IFERROR(VLOOKUP($B877,[5]OAX!$B$51:$S$1085,17,0),0)</f>
        <v>0</v>
      </c>
      <c r="S877" s="390">
        <f>IFERROR(VLOOKUP($B877,[5]OAX!$B$51:$S$1085,18,0),0)</f>
        <v>0</v>
      </c>
      <c r="T877" s="388">
        <v>0</v>
      </c>
      <c r="U877" s="388">
        <v>0</v>
      </c>
      <c r="V877" s="388">
        <v>0</v>
      </c>
      <c r="W877" s="388">
        <v>0</v>
      </c>
      <c r="X877" s="388">
        <v>0</v>
      </c>
      <c r="Y877" s="388">
        <v>0</v>
      </c>
      <c r="Z877" s="388">
        <v>0</v>
      </c>
      <c r="AA877" s="388">
        <v>0</v>
      </c>
      <c r="AB877" s="388">
        <f t="shared" si="610"/>
        <v>0</v>
      </c>
      <c r="AC877" s="388">
        <f t="shared" si="610"/>
        <v>0</v>
      </c>
      <c r="AD877" s="388">
        <f t="shared" si="581"/>
        <v>0</v>
      </c>
      <c r="AE877" s="388">
        <v>0</v>
      </c>
      <c r="AF877" s="388">
        <v>0</v>
      </c>
      <c r="AG877" s="388">
        <f t="shared" si="582"/>
        <v>0</v>
      </c>
      <c r="AH877" s="388">
        <v>0</v>
      </c>
      <c r="AI877" s="388">
        <v>0</v>
      </c>
      <c r="AJ877" s="388">
        <f t="shared" si="583"/>
        <v>0</v>
      </c>
      <c r="AK877" s="388">
        <v>0</v>
      </c>
      <c r="AL877" s="388">
        <v>0</v>
      </c>
      <c r="AM877" s="388">
        <f t="shared" si="584"/>
        <v>0</v>
      </c>
      <c r="AN877" s="388">
        <v>0</v>
      </c>
      <c r="AO877" s="388">
        <v>0</v>
      </c>
      <c r="AP877" s="388">
        <f t="shared" si="585"/>
        <v>0</v>
      </c>
      <c r="AQ877" s="388">
        <f t="shared" si="611"/>
        <v>0</v>
      </c>
      <c r="AR877" s="388">
        <f t="shared" si="611"/>
        <v>0</v>
      </c>
      <c r="AS877" s="388">
        <f t="shared" si="586"/>
        <v>0</v>
      </c>
      <c r="AT877" s="388">
        <f t="shared" si="612"/>
        <v>0</v>
      </c>
      <c r="AU877" s="388">
        <f t="shared" si="612"/>
        <v>0</v>
      </c>
      <c r="AV877" s="388">
        <v>0</v>
      </c>
      <c r="AW877" s="388">
        <v>0</v>
      </c>
      <c r="AX877" s="388">
        <v>0</v>
      </c>
      <c r="AY877" s="388">
        <v>0</v>
      </c>
      <c r="AZ877" s="388">
        <f t="shared" si="590"/>
        <v>0</v>
      </c>
      <c r="BA877" s="388">
        <f t="shared" si="590"/>
        <v>0</v>
      </c>
    </row>
    <row r="878" spans="1:53" ht="24.75" hidden="1">
      <c r="A878" s="255"/>
      <c r="B878" s="73" t="str">
        <f t="shared" si="605"/>
        <v>37135000560056511</v>
      </c>
      <c r="C878" s="385">
        <v>2023</v>
      </c>
      <c r="D878" s="385">
        <v>20</v>
      </c>
      <c r="E878" s="385">
        <v>3</v>
      </c>
      <c r="F878" s="385">
        <v>7</v>
      </c>
      <c r="G878" s="385">
        <v>13</v>
      </c>
      <c r="H878" s="385">
        <v>5000</v>
      </c>
      <c r="I878" s="385">
        <v>5600</v>
      </c>
      <c r="J878" s="385">
        <v>565</v>
      </c>
      <c r="K878" s="386">
        <v>11</v>
      </c>
      <c r="L878" s="386"/>
      <c r="M878" s="387" t="s">
        <v>656</v>
      </c>
      <c r="N878" s="388">
        <f>IFERROR(VLOOKUP($B878,[5]OAX!$B$51:$S$1085,13,0),0)</f>
        <v>0</v>
      </c>
      <c r="O878" s="388">
        <f>IFERROR(VLOOKUP($B878,[5]OAX!$B$51:$S$1085,14,0),0)</f>
        <v>0</v>
      </c>
      <c r="P878" s="388">
        <f t="shared" si="596"/>
        <v>0</v>
      </c>
      <c r="Q878" s="167" t="s">
        <v>59</v>
      </c>
      <c r="R878" s="390">
        <f>IFERROR(VLOOKUP($B878,[5]OAX!$B$51:$S$1085,17,0),0)</f>
        <v>0</v>
      </c>
      <c r="S878" s="390">
        <f>IFERROR(VLOOKUP($B878,[5]OAX!$B$51:$S$1085,18,0),0)</f>
        <v>0</v>
      </c>
      <c r="T878" s="388">
        <v>0</v>
      </c>
      <c r="U878" s="388">
        <v>0</v>
      </c>
      <c r="V878" s="388">
        <v>0</v>
      </c>
      <c r="W878" s="388">
        <v>0</v>
      </c>
      <c r="X878" s="388">
        <v>0</v>
      </c>
      <c r="Y878" s="388">
        <v>0</v>
      </c>
      <c r="Z878" s="388">
        <v>0</v>
      </c>
      <c r="AA878" s="388">
        <v>0</v>
      </c>
      <c r="AB878" s="388">
        <f t="shared" si="610"/>
        <v>0</v>
      </c>
      <c r="AC878" s="388">
        <f t="shared" si="610"/>
        <v>0</v>
      </c>
      <c r="AD878" s="388">
        <f t="shared" si="581"/>
        <v>0</v>
      </c>
      <c r="AE878" s="388">
        <v>0</v>
      </c>
      <c r="AF878" s="388">
        <v>0</v>
      </c>
      <c r="AG878" s="388">
        <f t="shared" si="582"/>
        <v>0</v>
      </c>
      <c r="AH878" s="388">
        <v>0</v>
      </c>
      <c r="AI878" s="388">
        <v>0</v>
      </c>
      <c r="AJ878" s="388">
        <f t="shared" si="583"/>
        <v>0</v>
      </c>
      <c r="AK878" s="388">
        <v>0</v>
      </c>
      <c r="AL878" s="388">
        <v>0</v>
      </c>
      <c r="AM878" s="388">
        <f t="shared" si="584"/>
        <v>0</v>
      </c>
      <c r="AN878" s="388">
        <v>0</v>
      </c>
      <c r="AO878" s="388">
        <v>0</v>
      </c>
      <c r="AP878" s="388">
        <f t="shared" si="585"/>
        <v>0</v>
      </c>
      <c r="AQ878" s="388">
        <f t="shared" si="611"/>
        <v>0</v>
      </c>
      <c r="AR878" s="388">
        <f t="shared" si="611"/>
        <v>0</v>
      </c>
      <c r="AS878" s="388">
        <f t="shared" si="586"/>
        <v>0</v>
      </c>
      <c r="AT878" s="388">
        <f t="shared" si="612"/>
        <v>0</v>
      </c>
      <c r="AU878" s="388">
        <f t="shared" si="612"/>
        <v>0</v>
      </c>
      <c r="AV878" s="388">
        <v>0</v>
      </c>
      <c r="AW878" s="388">
        <v>0</v>
      </c>
      <c r="AX878" s="388">
        <v>0</v>
      </c>
      <c r="AY878" s="388">
        <v>0</v>
      </c>
      <c r="AZ878" s="388">
        <f t="shared" si="590"/>
        <v>0</v>
      </c>
      <c r="BA878" s="388">
        <f t="shared" si="590"/>
        <v>0</v>
      </c>
    </row>
    <row r="879" spans="1:53" ht="48" hidden="1">
      <c r="A879" s="255"/>
      <c r="B879" s="73" t="str">
        <f t="shared" si="605"/>
        <v>371350005600566</v>
      </c>
      <c r="C879" s="379">
        <v>2023</v>
      </c>
      <c r="D879" s="379">
        <v>20</v>
      </c>
      <c r="E879" s="379">
        <v>3</v>
      </c>
      <c r="F879" s="379">
        <v>7</v>
      </c>
      <c r="G879" s="379">
        <v>13</v>
      </c>
      <c r="H879" s="379">
        <v>5000</v>
      </c>
      <c r="I879" s="379">
        <v>5600</v>
      </c>
      <c r="J879" s="379">
        <v>566</v>
      </c>
      <c r="K879" s="380"/>
      <c r="L879" s="380"/>
      <c r="M879" s="381" t="s">
        <v>657</v>
      </c>
      <c r="N879" s="382">
        <f>SUM(N880:N881)</f>
        <v>0</v>
      </c>
      <c r="O879" s="382">
        <f>SUM(O880:O881)</f>
        <v>0</v>
      </c>
      <c r="P879" s="382">
        <f t="shared" si="596"/>
        <v>0</v>
      </c>
      <c r="Q879" s="429" t="s">
        <v>45</v>
      </c>
      <c r="R879" s="430"/>
      <c r="S879" s="430"/>
      <c r="T879" s="382">
        <f>SUM(T880:T881)</f>
        <v>0</v>
      </c>
      <c r="U879" s="382">
        <f t="shared" ref="U879:AC879" si="613">SUM(U880:U881)</f>
        <v>0</v>
      </c>
      <c r="V879" s="382">
        <f t="shared" si="613"/>
        <v>0</v>
      </c>
      <c r="W879" s="382">
        <f t="shared" si="613"/>
        <v>0</v>
      </c>
      <c r="X879" s="382">
        <f t="shared" si="613"/>
        <v>0</v>
      </c>
      <c r="Y879" s="382">
        <f t="shared" si="613"/>
        <v>0</v>
      </c>
      <c r="Z879" s="382">
        <f t="shared" si="613"/>
        <v>0</v>
      </c>
      <c r="AA879" s="382">
        <f t="shared" si="613"/>
        <v>0</v>
      </c>
      <c r="AB879" s="382">
        <f t="shared" si="613"/>
        <v>0</v>
      </c>
      <c r="AC879" s="382">
        <f t="shared" si="613"/>
        <v>0</v>
      </c>
      <c r="AD879" s="382">
        <f t="shared" si="581"/>
        <v>0</v>
      </c>
      <c r="AE879" s="382">
        <f>SUM(AE880:AE881)</f>
        <v>0</v>
      </c>
      <c r="AF879" s="382">
        <f>SUM(AF880:AF881)</f>
        <v>0</v>
      </c>
      <c r="AG879" s="382">
        <f t="shared" si="582"/>
        <v>0</v>
      </c>
      <c r="AH879" s="382">
        <f>SUM(AH880:AH881)</f>
        <v>0</v>
      </c>
      <c r="AI879" s="382">
        <f>SUM(AI880:AI881)</f>
        <v>0</v>
      </c>
      <c r="AJ879" s="382">
        <f t="shared" si="583"/>
        <v>0</v>
      </c>
      <c r="AK879" s="382">
        <f>SUM(AK880:AK881)</f>
        <v>0</v>
      </c>
      <c r="AL879" s="382">
        <f>SUM(AL880:AL881)</f>
        <v>0</v>
      </c>
      <c r="AM879" s="382">
        <f t="shared" si="584"/>
        <v>0</v>
      </c>
      <c r="AN879" s="382">
        <f>SUM(AN880:AN881)</f>
        <v>0</v>
      </c>
      <c r="AO879" s="382">
        <f>SUM(AO880:AO881)</f>
        <v>0</v>
      </c>
      <c r="AP879" s="382">
        <f t="shared" si="585"/>
        <v>0</v>
      </c>
      <c r="AQ879" s="382">
        <f>SUM(AQ880:AQ881)</f>
        <v>0</v>
      </c>
      <c r="AR879" s="382">
        <f>SUM(AR880:AR881)</f>
        <v>0</v>
      </c>
      <c r="AS879" s="382">
        <f t="shared" si="586"/>
        <v>0</v>
      </c>
      <c r="AT879" s="382"/>
      <c r="AU879" s="382"/>
      <c r="AV879" s="382"/>
      <c r="AW879" s="382"/>
      <c r="AX879" s="382"/>
      <c r="AY879" s="382"/>
      <c r="AZ879" s="382"/>
      <c r="BA879" s="382"/>
    </row>
    <row r="880" spans="1:53" ht="24.75" hidden="1">
      <c r="A880" s="255"/>
      <c r="B880" s="73" t="str">
        <f t="shared" si="605"/>
        <v>3713500056005661</v>
      </c>
      <c r="C880" s="385">
        <v>2023</v>
      </c>
      <c r="D880" s="385">
        <v>20</v>
      </c>
      <c r="E880" s="385">
        <v>3</v>
      </c>
      <c r="F880" s="385">
        <v>7</v>
      </c>
      <c r="G880" s="385">
        <v>13</v>
      </c>
      <c r="H880" s="385">
        <v>5000</v>
      </c>
      <c r="I880" s="385">
        <v>5600</v>
      </c>
      <c r="J880" s="385">
        <v>566</v>
      </c>
      <c r="K880" s="386">
        <v>1</v>
      </c>
      <c r="L880" s="386"/>
      <c r="M880" s="387" t="s">
        <v>658</v>
      </c>
      <c r="N880" s="388">
        <f>IFERROR(VLOOKUP($B880,[5]OAX!$B$51:$S$1085,13,0),0)</f>
        <v>0</v>
      </c>
      <c r="O880" s="388">
        <f>IFERROR(VLOOKUP($B880,[5]OAX!$B$51:$S$1085,14,0),0)</f>
        <v>0</v>
      </c>
      <c r="P880" s="388">
        <f t="shared" si="596"/>
        <v>0</v>
      </c>
      <c r="Q880" s="167" t="s">
        <v>59</v>
      </c>
      <c r="R880" s="390">
        <f>IFERROR(VLOOKUP($B880,[5]OAX!$B$51:$S$1085,17,0),0)</f>
        <v>0</v>
      </c>
      <c r="S880" s="390">
        <f>IFERROR(VLOOKUP($B880,[5]OAX!$B$51:$S$1085,18,0),0)</f>
        <v>0</v>
      </c>
      <c r="T880" s="388">
        <v>0</v>
      </c>
      <c r="U880" s="388">
        <v>0</v>
      </c>
      <c r="V880" s="388">
        <v>0</v>
      </c>
      <c r="W880" s="388">
        <v>0</v>
      </c>
      <c r="X880" s="388">
        <v>0</v>
      </c>
      <c r="Y880" s="388">
        <v>0</v>
      </c>
      <c r="Z880" s="388">
        <v>0</v>
      </c>
      <c r="AA880" s="388">
        <v>0</v>
      </c>
      <c r="AB880" s="388">
        <f>N880+T880-X880</f>
        <v>0</v>
      </c>
      <c r="AC880" s="388">
        <f>O880+U880-Y880</f>
        <v>0</v>
      </c>
      <c r="AD880" s="388">
        <f t="shared" si="581"/>
        <v>0</v>
      </c>
      <c r="AE880" s="388">
        <v>0</v>
      </c>
      <c r="AF880" s="388">
        <v>0</v>
      </c>
      <c r="AG880" s="388">
        <f t="shared" si="582"/>
        <v>0</v>
      </c>
      <c r="AH880" s="388">
        <v>0</v>
      </c>
      <c r="AI880" s="388">
        <v>0</v>
      </c>
      <c r="AJ880" s="388">
        <f t="shared" si="583"/>
        <v>0</v>
      </c>
      <c r="AK880" s="388">
        <v>0</v>
      </c>
      <c r="AL880" s="388">
        <v>0</v>
      </c>
      <c r="AM880" s="388">
        <f t="shared" si="584"/>
        <v>0</v>
      </c>
      <c r="AN880" s="388">
        <v>0</v>
      </c>
      <c r="AO880" s="388">
        <v>0</v>
      </c>
      <c r="AP880" s="388">
        <f t="shared" si="585"/>
        <v>0</v>
      </c>
      <c r="AQ880" s="388">
        <f>AB880-AE880--AH880-AK880-AN880</f>
        <v>0</v>
      </c>
      <c r="AR880" s="388">
        <f>AC880-AF880--AI880-AL880-AO880</f>
        <v>0</v>
      </c>
      <c r="AS880" s="388">
        <f t="shared" si="586"/>
        <v>0</v>
      </c>
      <c r="AT880" s="388">
        <f>R880+V880-Z880</f>
        <v>0</v>
      </c>
      <c r="AU880" s="388">
        <f>S880+W880-AA880</f>
        <v>0</v>
      </c>
      <c r="AV880" s="388">
        <v>0</v>
      </c>
      <c r="AW880" s="388">
        <v>0</v>
      </c>
      <c r="AX880" s="388">
        <v>0</v>
      </c>
      <c r="AY880" s="388">
        <v>0</v>
      </c>
      <c r="AZ880" s="388">
        <f t="shared" si="590"/>
        <v>0</v>
      </c>
      <c r="BA880" s="388">
        <f t="shared" si="590"/>
        <v>0</v>
      </c>
    </row>
    <row r="881" spans="1:53" ht="24.75" hidden="1">
      <c r="A881" s="255"/>
      <c r="B881" s="73" t="str">
        <f t="shared" si="605"/>
        <v>3713500056005662</v>
      </c>
      <c r="C881" s="385">
        <v>2023</v>
      </c>
      <c r="D881" s="385">
        <v>20</v>
      </c>
      <c r="E881" s="385">
        <v>3</v>
      </c>
      <c r="F881" s="385">
        <v>7</v>
      </c>
      <c r="G881" s="385">
        <v>13</v>
      </c>
      <c r="H881" s="385">
        <v>5000</v>
      </c>
      <c r="I881" s="385">
        <v>5600</v>
      </c>
      <c r="J881" s="385">
        <v>566</v>
      </c>
      <c r="K881" s="386">
        <v>2</v>
      </c>
      <c r="L881" s="386"/>
      <c r="M881" s="387" t="s">
        <v>659</v>
      </c>
      <c r="N881" s="388">
        <f>IFERROR(VLOOKUP($B881,[5]OAX!$B$51:$S$1085,13,0),0)</f>
        <v>0</v>
      </c>
      <c r="O881" s="388">
        <f>IFERROR(VLOOKUP($B881,[5]OAX!$B$51:$S$1085,14,0),0)</f>
        <v>0</v>
      </c>
      <c r="P881" s="388">
        <f t="shared" si="596"/>
        <v>0</v>
      </c>
      <c r="Q881" s="167" t="s">
        <v>59</v>
      </c>
      <c r="R881" s="390">
        <f>IFERROR(VLOOKUP($B881,[5]OAX!$B$51:$S$1085,17,0),0)</f>
        <v>0</v>
      </c>
      <c r="S881" s="390">
        <f>IFERROR(VLOOKUP($B881,[5]OAX!$B$51:$S$1085,18,0),0)</f>
        <v>0</v>
      </c>
      <c r="T881" s="388">
        <v>0</v>
      </c>
      <c r="U881" s="388">
        <v>0</v>
      </c>
      <c r="V881" s="388">
        <v>0</v>
      </c>
      <c r="W881" s="388">
        <v>0</v>
      </c>
      <c r="X881" s="388">
        <v>0</v>
      </c>
      <c r="Y881" s="388">
        <v>0</v>
      </c>
      <c r="Z881" s="388">
        <v>0</v>
      </c>
      <c r="AA881" s="388">
        <v>0</v>
      </c>
      <c r="AB881" s="388">
        <f>N881+T881-X881</f>
        <v>0</v>
      </c>
      <c r="AC881" s="388">
        <f>O881+U881-Y881</f>
        <v>0</v>
      </c>
      <c r="AD881" s="388">
        <f t="shared" si="581"/>
        <v>0</v>
      </c>
      <c r="AE881" s="388">
        <v>0</v>
      </c>
      <c r="AF881" s="388">
        <v>0</v>
      </c>
      <c r="AG881" s="388">
        <f t="shared" si="582"/>
        <v>0</v>
      </c>
      <c r="AH881" s="388">
        <v>0</v>
      </c>
      <c r="AI881" s="388">
        <v>0</v>
      </c>
      <c r="AJ881" s="388">
        <f t="shared" si="583"/>
        <v>0</v>
      </c>
      <c r="AK881" s="388">
        <v>0</v>
      </c>
      <c r="AL881" s="388">
        <v>0</v>
      </c>
      <c r="AM881" s="388">
        <f t="shared" si="584"/>
        <v>0</v>
      </c>
      <c r="AN881" s="388">
        <v>0</v>
      </c>
      <c r="AO881" s="388">
        <v>0</v>
      </c>
      <c r="AP881" s="388">
        <f t="shared" si="585"/>
        <v>0</v>
      </c>
      <c r="AQ881" s="388">
        <f>AB881-AE881--AH881-AK881-AN881</f>
        <v>0</v>
      </c>
      <c r="AR881" s="388">
        <f>AC881-AF881--AI881-AL881-AO881</f>
        <v>0</v>
      </c>
      <c r="AS881" s="388">
        <f t="shared" si="586"/>
        <v>0</v>
      </c>
      <c r="AT881" s="388">
        <f>R881+V881-Z881</f>
        <v>0</v>
      </c>
      <c r="AU881" s="388">
        <f>S881+W881-AA881</f>
        <v>0</v>
      </c>
      <c r="AV881" s="388">
        <v>0</v>
      </c>
      <c r="AW881" s="388">
        <v>0</v>
      </c>
      <c r="AX881" s="388">
        <v>0</v>
      </c>
      <c r="AY881" s="388">
        <v>0</v>
      </c>
      <c r="AZ881" s="388">
        <f t="shared" si="590"/>
        <v>0</v>
      </c>
      <c r="BA881" s="388">
        <f t="shared" si="590"/>
        <v>0</v>
      </c>
    </row>
    <row r="882" spans="1:53" ht="24.75" hidden="1">
      <c r="A882" s="255"/>
      <c r="B882" s="73" t="str">
        <f t="shared" si="605"/>
        <v>371350005600569</v>
      </c>
      <c r="C882" s="379">
        <v>2023</v>
      </c>
      <c r="D882" s="379">
        <v>20</v>
      </c>
      <c r="E882" s="379">
        <v>3</v>
      </c>
      <c r="F882" s="379">
        <v>7</v>
      </c>
      <c r="G882" s="379">
        <v>13</v>
      </c>
      <c r="H882" s="379">
        <v>5000</v>
      </c>
      <c r="I882" s="379">
        <v>5600</v>
      </c>
      <c r="J882" s="379">
        <v>569</v>
      </c>
      <c r="K882" s="380"/>
      <c r="L882" s="380"/>
      <c r="M882" s="381" t="s">
        <v>520</v>
      </c>
      <c r="N882" s="382">
        <f>SUM(N883:N885)</f>
        <v>0</v>
      </c>
      <c r="O882" s="382">
        <f>SUM(O883:O885)</f>
        <v>0</v>
      </c>
      <c r="P882" s="382">
        <f t="shared" si="596"/>
        <v>0</v>
      </c>
      <c r="Q882" s="429" t="s">
        <v>45</v>
      </c>
      <c r="R882" s="430"/>
      <c r="S882" s="430"/>
      <c r="T882" s="382">
        <f>SUM(T883:T885)</f>
        <v>0</v>
      </c>
      <c r="U882" s="382">
        <f t="shared" ref="U882:AC882" si="614">SUM(U883:U885)</f>
        <v>0</v>
      </c>
      <c r="V882" s="382">
        <f t="shared" si="614"/>
        <v>0</v>
      </c>
      <c r="W882" s="382">
        <f t="shared" si="614"/>
        <v>0</v>
      </c>
      <c r="X882" s="382">
        <f t="shared" si="614"/>
        <v>0</v>
      </c>
      <c r="Y882" s="382">
        <f t="shared" si="614"/>
        <v>0</v>
      </c>
      <c r="Z882" s="382">
        <f t="shared" si="614"/>
        <v>0</v>
      </c>
      <c r="AA882" s="382">
        <f t="shared" si="614"/>
        <v>0</v>
      </c>
      <c r="AB882" s="382">
        <f t="shared" si="614"/>
        <v>0</v>
      </c>
      <c r="AC882" s="382">
        <f t="shared" si="614"/>
        <v>0</v>
      </c>
      <c r="AD882" s="382">
        <f t="shared" si="581"/>
        <v>0</v>
      </c>
      <c r="AE882" s="382">
        <f>SUM(AE883:AE885)</f>
        <v>0</v>
      </c>
      <c r="AF882" s="382">
        <f>SUM(AF883:AF885)</f>
        <v>0</v>
      </c>
      <c r="AG882" s="382">
        <f t="shared" si="582"/>
        <v>0</v>
      </c>
      <c r="AH882" s="382">
        <f>SUM(AH883:AH885)</f>
        <v>0</v>
      </c>
      <c r="AI882" s="382">
        <f>SUM(AI883:AI885)</f>
        <v>0</v>
      </c>
      <c r="AJ882" s="382">
        <f t="shared" si="583"/>
        <v>0</v>
      </c>
      <c r="AK882" s="382">
        <f>SUM(AK883:AK885)</f>
        <v>0</v>
      </c>
      <c r="AL882" s="382">
        <f>SUM(AL883:AL885)</f>
        <v>0</v>
      </c>
      <c r="AM882" s="382">
        <f t="shared" si="584"/>
        <v>0</v>
      </c>
      <c r="AN882" s="382">
        <f>SUM(AN883:AN885)</f>
        <v>0</v>
      </c>
      <c r="AO882" s="382">
        <f>SUM(AO883:AO885)</f>
        <v>0</v>
      </c>
      <c r="AP882" s="382">
        <f t="shared" si="585"/>
        <v>0</v>
      </c>
      <c r="AQ882" s="382">
        <f>SUM(AQ883:AQ885)</f>
        <v>0</v>
      </c>
      <c r="AR882" s="382">
        <f>SUM(AR883:AR885)</f>
        <v>0</v>
      </c>
      <c r="AS882" s="382">
        <f t="shared" si="586"/>
        <v>0</v>
      </c>
      <c r="AT882" s="382"/>
      <c r="AU882" s="382"/>
      <c r="AV882" s="382"/>
      <c r="AW882" s="382"/>
      <c r="AX882" s="382"/>
      <c r="AY882" s="382"/>
      <c r="AZ882" s="382"/>
      <c r="BA882" s="382"/>
    </row>
    <row r="883" spans="1:53" ht="24.75" hidden="1">
      <c r="A883" s="255"/>
      <c r="B883" s="73" t="str">
        <f t="shared" si="605"/>
        <v>3713500056005691</v>
      </c>
      <c r="C883" s="385">
        <v>2023</v>
      </c>
      <c r="D883" s="385">
        <v>20</v>
      </c>
      <c r="E883" s="385">
        <v>3</v>
      </c>
      <c r="F883" s="385">
        <v>7</v>
      </c>
      <c r="G883" s="385">
        <v>13</v>
      </c>
      <c r="H883" s="385">
        <v>5000</v>
      </c>
      <c r="I883" s="385">
        <v>5600</v>
      </c>
      <c r="J883" s="385">
        <v>569</v>
      </c>
      <c r="K883" s="386">
        <v>1</v>
      </c>
      <c r="L883" s="386"/>
      <c r="M883" s="387" t="s">
        <v>660</v>
      </c>
      <c r="N883" s="388">
        <f>IFERROR(VLOOKUP($B883,[5]OAX!$B$51:$S$1085,13,0),0)</f>
        <v>0</v>
      </c>
      <c r="O883" s="388">
        <f>IFERROR(VLOOKUP($B883,[5]OAX!$B$51:$S$1085,14,0),0)</f>
        <v>0</v>
      </c>
      <c r="P883" s="388">
        <f t="shared" si="596"/>
        <v>0</v>
      </c>
      <c r="Q883" s="167" t="s">
        <v>59</v>
      </c>
      <c r="R883" s="390">
        <f>IFERROR(VLOOKUP($B883,[5]OAX!$B$51:$S$1085,17,0),0)</f>
        <v>0</v>
      </c>
      <c r="S883" s="390">
        <f>IFERROR(VLOOKUP($B883,[5]OAX!$B$51:$S$1085,18,0),0)</f>
        <v>0</v>
      </c>
      <c r="T883" s="388">
        <v>0</v>
      </c>
      <c r="U883" s="388">
        <v>0</v>
      </c>
      <c r="V883" s="388">
        <v>0</v>
      </c>
      <c r="W883" s="388">
        <v>0</v>
      </c>
      <c r="X883" s="388">
        <v>0</v>
      </c>
      <c r="Y883" s="388">
        <v>0</v>
      </c>
      <c r="Z883" s="388">
        <v>0</v>
      </c>
      <c r="AA883" s="388">
        <v>0</v>
      </c>
      <c r="AB883" s="388">
        <f t="shared" ref="AB883:AC885" si="615">N883+T883-X883</f>
        <v>0</v>
      </c>
      <c r="AC883" s="388">
        <f t="shared" si="615"/>
        <v>0</v>
      </c>
      <c r="AD883" s="388">
        <f t="shared" si="581"/>
        <v>0</v>
      </c>
      <c r="AE883" s="388">
        <v>0</v>
      </c>
      <c r="AF883" s="388">
        <v>0</v>
      </c>
      <c r="AG883" s="388">
        <f t="shared" si="582"/>
        <v>0</v>
      </c>
      <c r="AH883" s="388">
        <v>0</v>
      </c>
      <c r="AI883" s="388">
        <v>0</v>
      </c>
      <c r="AJ883" s="388">
        <f t="shared" si="583"/>
        <v>0</v>
      </c>
      <c r="AK883" s="388">
        <v>0</v>
      </c>
      <c r="AL883" s="388">
        <v>0</v>
      </c>
      <c r="AM883" s="388">
        <f t="shared" si="584"/>
        <v>0</v>
      </c>
      <c r="AN883" s="388">
        <v>0</v>
      </c>
      <c r="AO883" s="388">
        <v>0</v>
      </c>
      <c r="AP883" s="388">
        <f t="shared" si="585"/>
        <v>0</v>
      </c>
      <c r="AQ883" s="388">
        <f t="shared" ref="AQ883:AR885" si="616">AB883-AE883--AH883-AK883-AN883</f>
        <v>0</v>
      </c>
      <c r="AR883" s="388">
        <f t="shared" si="616"/>
        <v>0</v>
      </c>
      <c r="AS883" s="388">
        <f t="shared" si="586"/>
        <v>0</v>
      </c>
      <c r="AT883" s="388">
        <f t="shared" ref="AT883:AU885" si="617">R883+V883-Z883</f>
        <v>0</v>
      </c>
      <c r="AU883" s="388">
        <f t="shared" si="617"/>
        <v>0</v>
      </c>
      <c r="AV883" s="388">
        <v>0</v>
      </c>
      <c r="AW883" s="388">
        <v>0</v>
      </c>
      <c r="AX883" s="388">
        <v>0</v>
      </c>
      <c r="AY883" s="388">
        <v>0</v>
      </c>
      <c r="AZ883" s="388">
        <f t="shared" si="590"/>
        <v>0</v>
      </c>
      <c r="BA883" s="388">
        <f t="shared" si="590"/>
        <v>0</v>
      </c>
    </row>
    <row r="884" spans="1:53" ht="24.75" hidden="1">
      <c r="A884" s="255"/>
      <c r="B884" s="73" t="str">
        <f t="shared" si="605"/>
        <v>3713500056005692</v>
      </c>
      <c r="C884" s="385">
        <v>2023</v>
      </c>
      <c r="D884" s="385">
        <v>20</v>
      </c>
      <c r="E884" s="385">
        <v>3</v>
      </c>
      <c r="F884" s="385">
        <v>7</v>
      </c>
      <c r="G884" s="385">
        <v>13</v>
      </c>
      <c r="H884" s="385">
        <v>5000</v>
      </c>
      <c r="I884" s="385">
        <v>5600</v>
      </c>
      <c r="J884" s="385">
        <v>569</v>
      </c>
      <c r="K884" s="386">
        <v>2</v>
      </c>
      <c r="L884" s="386"/>
      <c r="M884" s="387" t="s">
        <v>661</v>
      </c>
      <c r="N884" s="388">
        <f>IFERROR(VLOOKUP($B884,[5]OAX!$B$51:$S$1085,13,0),0)</f>
        <v>0</v>
      </c>
      <c r="O884" s="388">
        <f>IFERROR(VLOOKUP($B884,[5]OAX!$B$51:$S$1085,14,0),0)</f>
        <v>0</v>
      </c>
      <c r="P884" s="388">
        <f t="shared" si="596"/>
        <v>0</v>
      </c>
      <c r="Q884" s="167" t="s">
        <v>59</v>
      </c>
      <c r="R884" s="390">
        <f>IFERROR(VLOOKUP($B884,[5]OAX!$B$51:$S$1085,17,0),0)</f>
        <v>0</v>
      </c>
      <c r="S884" s="390">
        <f>IFERROR(VLOOKUP($B884,[5]OAX!$B$51:$S$1085,18,0),0)</f>
        <v>0</v>
      </c>
      <c r="T884" s="388">
        <v>0</v>
      </c>
      <c r="U884" s="388">
        <v>0</v>
      </c>
      <c r="V884" s="388">
        <v>0</v>
      </c>
      <c r="W884" s="388">
        <v>0</v>
      </c>
      <c r="X884" s="388">
        <v>0</v>
      </c>
      <c r="Y884" s="388">
        <v>0</v>
      </c>
      <c r="Z884" s="388">
        <v>0</v>
      </c>
      <c r="AA884" s="388">
        <v>0</v>
      </c>
      <c r="AB884" s="388">
        <f t="shared" si="615"/>
        <v>0</v>
      </c>
      <c r="AC884" s="388">
        <f t="shared" si="615"/>
        <v>0</v>
      </c>
      <c r="AD884" s="388">
        <f t="shared" ref="AD884:AD947" si="618">+AC884+AB884</f>
        <v>0</v>
      </c>
      <c r="AE884" s="388">
        <v>0</v>
      </c>
      <c r="AF884" s="388">
        <v>0</v>
      </c>
      <c r="AG884" s="388">
        <f t="shared" ref="AG884:AG947" si="619">+AF884+AE884</f>
        <v>0</v>
      </c>
      <c r="AH884" s="388">
        <v>0</v>
      </c>
      <c r="AI884" s="388">
        <v>0</v>
      </c>
      <c r="AJ884" s="388">
        <f t="shared" ref="AJ884:AJ947" si="620">+AI884+AH884</f>
        <v>0</v>
      </c>
      <c r="AK884" s="388">
        <v>0</v>
      </c>
      <c r="AL884" s="388">
        <v>0</v>
      </c>
      <c r="AM884" s="388">
        <f t="shared" ref="AM884:AM947" si="621">+AL884+AK884</f>
        <v>0</v>
      </c>
      <c r="AN884" s="388">
        <v>0</v>
      </c>
      <c r="AO884" s="388">
        <v>0</v>
      </c>
      <c r="AP884" s="388">
        <f t="shared" ref="AP884:AP893" si="622">+AO884+AN884</f>
        <v>0</v>
      </c>
      <c r="AQ884" s="388">
        <f t="shared" si="616"/>
        <v>0</v>
      </c>
      <c r="AR884" s="388">
        <f t="shared" si="616"/>
        <v>0</v>
      </c>
      <c r="AS884" s="388">
        <f t="shared" ref="AS884:AS947" si="623">+AR884+AQ884</f>
        <v>0</v>
      </c>
      <c r="AT884" s="388">
        <f t="shared" si="617"/>
        <v>0</v>
      </c>
      <c r="AU884" s="388">
        <f t="shared" si="617"/>
        <v>0</v>
      </c>
      <c r="AV884" s="388">
        <v>0</v>
      </c>
      <c r="AW884" s="388">
        <v>0</v>
      </c>
      <c r="AX884" s="388">
        <v>0</v>
      </c>
      <c r="AY884" s="388">
        <v>0</v>
      </c>
      <c r="AZ884" s="388">
        <f t="shared" si="590"/>
        <v>0</v>
      </c>
      <c r="BA884" s="388">
        <f t="shared" si="590"/>
        <v>0</v>
      </c>
    </row>
    <row r="885" spans="1:53" ht="24.75" hidden="1">
      <c r="A885" s="255"/>
      <c r="B885" s="73" t="str">
        <f t="shared" si="605"/>
        <v>3713500056005693</v>
      </c>
      <c r="C885" s="385">
        <v>2023</v>
      </c>
      <c r="D885" s="385">
        <v>20</v>
      </c>
      <c r="E885" s="385">
        <v>3</v>
      </c>
      <c r="F885" s="385">
        <v>7</v>
      </c>
      <c r="G885" s="385">
        <v>13</v>
      </c>
      <c r="H885" s="385">
        <v>5000</v>
      </c>
      <c r="I885" s="385">
        <v>5600</v>
      </c>
      <c r="J885" s="385">
        <v>569</v>
      </c>
      <c r="K885" s="386">
        <v>3</v>
      </c>
      <c r="L885" s="386"/>
      <c r="M885" s="387" t="s">
        <v>662</v>
      </c>
      <c r="N885" s="388">
        <f>IFERROR(VLOOKUP($B885,[5]OAX!$B$51:$S$1085,13,0),0)</f>
        <v>0</v>
      </c>
      <c r="O885" s="388">
        <f>IFERROR(VLOOKUP($B885,[5]OAX!$B$51:$S$1085,14,0),0)</f>
        <v>0</v>
      </c>
      <c r="P885" s="388">
        <f t="shared" si="596"/>
        <v>0</v>
      </c>
      <c r="Q885" s="167" t="s">
        <v>59</v>
      </c>
      <c r="R885" s="390">
        <f>IFERROR(VLOOKUP($B885,[5]OAX!$B$51:$S$1085,17,0),0)</f>
        <v>0</v>
      </c>
      <c r="S885" s="390">
        <f>IFERROR(VLOOKUP($B885,[5]OAX!$B$51:$S$1085,18,0),0)</f>
        <v>0</v>
      </c>
      <c r="T885" s="388">
        <v>0</v>
      </c>
      <c r="U885" s="388">
        <v>0</v>
      </c>
      <c r="V885" s="388">
        <v>0</v>
      </c>
      <c r="W885" s="388">
        <v>0</v>
      </c>
      <c r="X885" s="388">
        <v>0</v>
      </c>
      <c r="Y885" s="388">
        <v>0</v>
      </c>
      <c r="Z885" s="388">
        <v>0</v>
      </c>
      <c r="AA885" s="388">
        <v>0</v>
      </c>
      <c r="AB885" s="388">
        <f t="shared" si="615"/>
        <v>0</v>
      </c>
      <c r="AC885" s="388">
        <f t="shared" si="615"/>
        <v>0</v>
      </c>
      <c r="AD885" s="388">
        <f t="shared" si="618"/>
        <v>0</v>
      </c>
      <c r="AE885" s="388">
        <v>0</v>
      </c>
      <c r="AF885" s="388">
        <v>0</v>
      </c>
      <c r="AG885" s="388">
        <f t="shared" si="619"/>
        <v>0</v>
      </c>
      <c r="AH885" s="388">
        <v>0</v>
      </c>
      <c r="AI885" s="388">
        <v>0</v>
      </c>
      <c r="AJ885" s="388">
        <f t="shared" si="620"/>
        <v>0</v>
      </c>
      <c r="AK885" s="388">
        <v>0</v>
      </c>
      <c r="AL885" s="388">
        <v>0</v>
      </c>
      <c r="AM885" s="388">
        <f t="shared" si="621"/>
        <v>0</v>
      </c>
      <c r="AN885" s="388">
        <v>0</v>
      </c>
      <c r="AO885" s="388">
        <v>0</v>
      </c>
      <c r="AP885" s="388">
        <f t="shared" si="622"/>
        <v>0</v>
      </c>
      <c r="AQ885" s="388">
        <f t="shared" si="616"/>
        <v>0</v>
      </c>
      <c r="AR885" s="388">
        <f t="shared" si="616"/>
        <v>0</v>
      </c>
      <c r="AS885" s="388">
        <f t="shared" si="623"/>
        <v>0</v>
      </c>
      <c r="AT885" s="388">
        <f t="shared" si="617"/>
        <v>0</v>
      </c>
      <c r="AU885" s="388">
        <f t="shared" si="617"/>
        <v>0</v>
      </c>
      <c r="AV885" s="388">
        <v>0</v>
      </c>
      <c r="AW885" s="388">
        <v>0</v>
      </c>
      <c r="AX885" s="388">
        <v>0</v>
      </c>
      <c r="AY885" s="388">
        <v>0</v>
      </c>
      <c r="AZ885" s="388">
        <f t="shared" si="590"/>
        <v>0</v>
      </c>
      <c r="BA885" s="388">
        <f t="shared" si="590"/>
        <v>0</v>
      </c>
    </row>
    <row r="886" spans="1:53" ht="72">
      <c r="A886" s="255"/>
      <c r="B886" s="73" t="str">
        <f t="shared" si="605"/>
        <v>3714</v>
      </c>
      <c r="C886" s="410">
        <v>2023</v>
      </c>
      <c r="D886" s="410">
        <v>20</v>
      </c>
      <c r="E886" s="410">
        <v>3</v>
      </c>
      <c r="F886" s="410">
        <v>7</v>
      </c>
      <c r="G886" s="410">
        <v>14</v>
      </c>
      <c r="H886" s="410"/>
      <c r="I886" s="410"/>
      <c r="J886" s="410"/>
      <c r="K886" s="410"/>
      <c r="L886" s="410"/>
      <c r="M886" s="449" t="s">
        <v>663</v>
      </c>
      <c r="N886" s="450">
        <f>+N887+N891+N900</f>
        <v>450000</v>
      </c>
      <c r="O886" s="450">
        <f>+O887+O891+O900</f>
        <v>0</v>
      </c>
      <c r="P886" s="450">
        <f t="shared" si="596"/>
        <v>450000</v>
      </c>
      <c r="Q886" s="398"/>
      <c r="R886" s="410"/>
      <c r="S886" s="410"/>
      <c r="T886" s="450">
        <f>+T887+T891+T900</f>
        <v>0</v>
      </c>
      <c r="U886" s="450">
        <f t="shared" ref="U886:AC886" si="624">+U887+U891+U900</f>
        <v>0</v>
      </c>
      <c r="V886" s="450">
        <f t="shared" si="624"/>
        <v>0</v>
      </c>
      <c r="W886" s="450">
        <f t="shared" si="624"/>
        <v>0</v>
      </c>
      <c r="X886" s="450">
        <f t="shared" si="624"/>
        <v>0</v>
      </c>
      <c r="Y886" s="450">
        <f t="shared" si="624"/>
        <v>0</v>
      </c>
      <c r="Z886" s="450">
        <f t="shared" si="624"/>
        <v>0</v>
      </c>
      <c r="AA886" s="450">
        <f t="shared" si="624"/>
        <v>0</v>
      </c>
      <c r="AB886" s="450">
        <f>+AB887+AB891+AB900</f>
        <v>450000</v>
      </c>
      <c r="AC886" s="450">
        <f t="shared" si="624"/>
        <v>0</v>
      </c>
      <c r="AD886" s="450">
        <f>+AC886+AB886</f>
        <v>450000</v>
      </c>
      <c r="AE886" s="450">
        <f>+AE887+AE891+AE900</f>
        <v>397555.20000000001</v>
      </c>
      <c r="AF886" s="450">
        <f>+AF887+AF891+AF900</f>
        <v>0</v>
      </c>
      <c r="AG886" s="450">
        <f>+AF886+AE886</f>
        <v>397555.20000000001</v>
      </c>
      <c r="AH886" s="450">
        <f>+AH887+AH891+AH900</f>
        <v>0</v>
      </c>
      <c r="AI886" s="450">
        <f>+AI887+AI891+AI900</f>
        <v>0</v>
      </c>
      <c r="AJ886" s="450">
        <f t="shared" si="620"/>
        <v>0</v>
      </c>
      <c r="AK886" s="450">
        <f>+AK887+AK891+AK900</f>
        <v>0</v>
      </c>
      <c r="AL886" s="450">
        <f>+AL887+AL891+AL900</f>
        <v>0</v>
      </c>
      <c r="AM886" s="450">
        <f t="shared" si="621"/>
        <v>0</v>
      </c>
      <c r="AN886" s="450">
        <f>+AN887+AN891+AN900</f>
        <v>0</v>
      </c>
      <c r="AO886" s="450">
        <f>+AO887+AO891+AO900</f>
        <v>0</v>
      </c>
      <c r="AP886" s="450">
        <f t="shared" si="622"/>
        <v>0</v>
      </c>
      <c r="AQ886" s="450">
        <f>+AQ887+AQ891+AQ900</f>
        <v>2808.3999999999651</v>
      </c>
      <c r="AR886" s="450">
        <f>+AR887+AR891+AR900</f>
        <v>0</v>
      </c>
      <c r="AS886" s="450">
        <f t="shared" si="623"/>
        <v>2808.3999999999651</v>
      </c>
      <c r="AT886" s="450"/>
      <c r="AU886" s="450"/>
      <c r="AV886" s="450"/>
      <c r="AW886" s="450"/>
      <c r="AX886" s="450"/>
      <c r="AY886" s="450"/>
      <c r="AZ886" s="450"/>
      <c r="BA886" s="450"/>
    </row>
    <row r="887" spans="1:53" ht="24.75" hidden="1">
      <c r="A887" s="255"/>
      <c r="B887" s="73" t="str">
        <f t="shared" si="605"/>
        <v>37142000</v>
      </c>
      <c r="C887" s="400">
        <v>2023</v>
      </c>
      <c r="D887" s="400">
        <v>20</v>
      </c>
      <c r="E887" s="400">
        <v>3</v>
      </c>
      <c r="F887" s="400">
        <v>7</v>
      </c>
      <c r="G887" s="400">
        <v>14</v>
      </c>
      <c r="H887" s="400">
        <v>2000</v>
      </c>
      <c r="I887" s="400"/>
      <c r="J887" s="400"/>
      <c r="K887" s="400" t="s">
        <v>45</v>
      </c>
      <c r="L887" s="400"/>
      <c r="M887" s="369" t="s">
        <v>55</v>
      </c>
      <c r="N887" s="370">
        <f t="shared" ref="N887:O889" si="625">+N888</f>
        <v>0</v>
      </c>
      <c r="O887" s="370">
        <f t="shared" si="625"/>
        <v>0</v>
      </c>
      <c r="P887" s="370">
        <f t="shared" si="596"/>
        <v>0</v>
      </c>
      <c r="Q887" s="425" t="s">
        <v>45</v>
      </c>
      <c r="R887" s="436"/>
      <c r="S887" s="436"/>
      <c r="T887" s="370">
        <f>+T888</f>
        <v>0</v>
      </c>
      <c r="U887" s="370">
        <f t="shared" ref="U887:AC889" si="626">+U888</f>
        <v>0</v>
      </c>
      <c r="V887" s="370">
        <f t="shared" si="626"/>
        <v>0</v>
      </c>
      <c r="W887" s="370">
        <f t="shared" si="626"/>
        <v>0</v>
      </c>
      <c r="X887" s="370">
        <f t="shared" si="626"/>
        <v>0</v>
      </c>
      <c r="Y887" s="370">
        <f t="shared" si="626"/>
        <v>0</v>
      </c>
      <c r="Z887" s="370">
        <f t="shared" si="626"/>
        <v>0</v>
      </c>
      <c r="AA887" s="370">
        <f t="shared" si="626"/>
        <v>0</v>
      </c>
      <c r="AB887" s="370">
        <f t="shared" si="626"/>
        <v>0</v>
      </c>
      <c r="AC887" s="370">
        <f t="shared" si="626"/>
        <v>0</v>
      </c>
      <c r="AD887" s="370">
        <f t="shared" si="618"/>
        <v>0</v>
      </c>
      <c r="AE887" s="370">
        <f t="shared" ref="AE887:AF889" si="627">+AE888</f>
        <v>0</v>
      </c>
      <c r="AF887" s="370">
        <f t="shared" si="627"/>
        <v>0</v>
      </c>
      <c r="AG887" s="370">
        <f t="shared" si="619"/>
        <v>0</v>
      </c>
      <c r="AH887" s="370">
        <f t="shared" ref="AH887:AI889" si="628">+AH888</f>
        <v>0</v>
      </c>
      <c r="AI887" s="370">
        <f t="shared" si="628"/>
        <v>0</v>
      </c>
      <c r="AJ887" s="370">
        <f t="shared" si="620"/>
        <v>0</v>
      </c>
      <c r="AK887" s="370">
        <f t="shared" ref="AK887:AL889" si="629">+AK888</f>
        <v>0</v>
      </c>
      <c r="AL887" s="370">
        <f t="shared" si="629"/>
        <v>0</v>
      </c>
      <c r="AM887" s="370">
        <f t="shared" si="621"/>
        <v>0</v>
      </c>
      <c r="AN887" s="370">
        <f t="shared" ref="AN887:AO889" si="630">+AN888</f>
        <v>0</v>
      </c>
      <c r="AO887" s="370">
        <f t="shared" si="630"/>
        <v>0</v>
      </c>
      <c r="AP887" s="370">
        <f t="shared" si="622"/>
        <v>0</v>
      </c>
      <c r="AQ887" s="370">
        <f t="shared" ref="AQ887:AR889" si="631">+AQ888</f>
        <v>0</v>
      </c>
      <c r="AR887" s="370">
        <f t="shared" si="631"/>
        <v>0</v>
      </c>
      <c r="AS887" s="370">
        <f t="shared" si="623"/>
        <v>0</v>
      </c>
      <c r="AT887" s="370"/>
      <c r="AU887" s="370"/>
      <c r="AV887" s="370"/>
      <c r="AW887" s="370"/>
      <c r="AX887" s="370"/>
      <c r="AY887" s="370"/>
      <c r="AZ887" s="370"/>
      <c r="BA887" s="370"/>
    </row>
    <row r="888" spans="1:53" ht="24.75" hidden="1">
      <c r="A888" s="255"/>
      <c r="B888" s="73" t="str">
        <f t="shared" si="605"/>
        <v>371420002900</v>
      </c>
      <c r="C888" s="401">
        <v>2023</v>
      </c>
      <c r="D888" s="401">
        <v>20</v>
      </c>
      <c r="E888" s="401">
        <v>3</v>
      </c>
      <c r="F888" s="401">
        <v>7</v>
      </c>
      <c r="G888" s="401">
        <v>14</v>
      </c>
      <c r="H888" s="401">
        <v>2000</v>
      </c>
      <c r="I888" s="401">
        <v>2900</v>
      </c>
      <c r="J888" s="401"/>
      <c r="K888" s="401"/>
      <c r="L888" s="401"/>
      <c r="M888" s="375" t="s">
        <v>584</v>
      </c>
      <c r="N888" s="376">
        <f t="shared" si="625"/>
        <v>0</v>
      </c>
      <c r="O888" s="376">
        <f t="shared" si="625"/>
        <v>0</v>
      </c>
      <c r="P888" s="376">
        <f t="shared" si="596"/>
        <v>0</v>
      </c>
      <c r="Q888" s="427" t="s">
        <v>45</v>
      </c>
      <c r="R888" s="477"/>
      <c r="S888" s="477"/>
      <c r="T888" s="376">
        <f>+T889</f>
        <v>0</v>
      </c>
      <c r="U888" s="376">
        <f t="shared" si="626"/>
        <v>0</v>
      </c>
      <c r="V888" s="376">
        <f t="shared" si="626"/>
        <v>0</v>
      </c>
      <c r="W888" s="376">
        <f t="shared" si="626"/>
        <v>0</v>
      </c>
      <c r="X888" s="376">
        <f t="shared" si="626"/>
        <v>0</v>
      </c>
      <c r="Y888" s="376">
        <f t="shared" si="626"/>
        <v>0</v>
      </c>
      <c r="Z888" s="376">
        <f t="shared" si="626"/>
        <v>0</v>
      </c>
      <c r="AA888" s="376">
        <f t="shared" si="626"/>
        <v>0</v>
      </c>
      <c r="AB888" s="376">
        <f t="shared" si="626"/>
        <v>0</v>
      </c>
      <c r="AC888" s="376">
        <f t="shared" si="626"/>
        <v>0</v>
      </c>
      <c r="AD888" s="376">
        <f t="shared" si="618"/>
        <v>0</v>
      </c>
      <c r="AE888" s="376">
        <f t="shared" si="627"/>
        <v>0</v>
      </c>
      <c r="AF888" s="376">
        <f t="shared" si="627"/>
        <v>0</v>
      </c>
      <c r="AG888" s="376">
        <f t="shared" si="619"/>
        <v>0</v>
      </c>
      <c r="AH888" s="376">
        <f t="shared" si="628"/>
        <v>0</v>
      </c>
      <c r="AI888" s="376">
        <f t="shared" si="628"/>
        <v>0</v>
      </c>
      <c r="AJ888" s="376">
        <f t="shared" si="620"/>
        <v>0</v>
      </c>
      <c r="AK888" s="376">
        <f t="shared" si="629"/>
        <v>0</v>
      </c>
      <c r="AL888" s="376">
        <f t="shared" si="629"/>
        <v>0</v>
      </c>
      <c r="AM888" s="376">
        <f t="shared" si="621"/>
        <v>0</v>
      </c>
      <c r="AN888" s="376">
        <f t="shared" si="630"/>
        <v>0</v>
      </c>
      <c r="AO888" s="376">
        <f t="shared" si="630"/>
        <v>0</v>
      </c>
      <c r="AP888" s="376">
        <f t="shared" si="622"/>
        <v>0</v>
      </c>
      <c r="AQ888" s="376">
        <f t="shared" si="631"/>
        <v>0</v>
      </c>
      <c r="AR888" s="376">
        <f t="shared" si="631"/>
        <v>0</v>
      </c>
      <c r="AS888" s="376">
        <f t="shared" si="623"/>
        <v>0</v>
      </c>
      <c r="AT888" s="376"/>
      <c r="AU888" s="376"/>
      <c r="AV888" s="376"/>
      <c r="AW888" s="376"/>
      <c r="AX888" s="376"/>
      <c r="AY888" s="376"/>
      <c r="AZ888" s="376"/>
      <c r="BA888" s="376"/>
    </row>
    <row r="889" spans="1:53" ht="24.75" hidden="1">
      <c r="A889" s="255"/>
      <c r="B889" s="73" t="str">
        <f t="shared" si="605"/>
        <v>371420002900291</v>
      </c>
      <c r="C889" s="404">
        <v>2023</v>
      </c>
      <c r="D889" s="404">
        <v>20</v>
      </c>
      <c r="E889" s="404">
        <v>3</v>
      </c>
      <c r="F889" s="404">
        <v>7</v>
      </c>
      <c r="G889" s="404">
        <v>14</v>
      </c>
      <c r="H889" s="404">
        <v>2000</v>
      </c>
      <c r="I889" s="404">
        <v>2900</v>
      </c>
      <c r="J889" s="404">
        <v>291</v>
      </c>
      <c r="K889" s="404"/>
      <c r="L889" s="404"/>
      <c r="M889" s="381" t="s">
        <v>585</v>
      </c>
      <c r="N889" s="382">
        <f t="shared" si="625"/>
        <v>0</v>
      </c>
      <c r="O889" s="382">
        <f t="shared" si="625"/>
        <v>0</v>
      </c>
      <c r="P889" s="382">
        <f t="shared" si="596"/>
        <v>0</v>
      </c>
      <c r="Q889" s="429" t="s">
        <v>45</v>
      </c>
      <c r="R889" s="478"/>
      <c r="S889" s="478"/>
      <c r="T889" s="382">
        <f>+T890</f>
        <v>0</v>
      </c>
      <c r="U889" s="382">
        <f t="shared" si="626"/>
        <v>0</v>
      </c>
      <c r="V889" s="382">
        <f t="shared" si="626"/>
        <v>0</v>
      </c>
      <c r="W889" s="382">
        <f t="shared" si="626"/>
        <v>0</v>
      </c>
      <c r="X889" s="382">
        <f t="shared" si="626"/>
        <v>0</v>
      </c>
      <c r="Y889" s="382">
        <f t="shared" si="626"/>
        <v>0</v>
      </c>
      <c r="Z889" s="382">
        <f t="shared" si="626"/>
        <v>0</v>
      </c>
      <c r="AA889" s="382">
        <f t="shared" si="626"/>
        <v>0</v>
      </c>
      <c r="AB889" s="382">
        <f t="shared" si="626"/>
        <v>0</v>
      </c>
      <c r="AC889" s="382">
        <f t="shared" si="626"/>
        <v>0</v>
      </c>
      <c r="AD889" s="382">
        <f t="shared" si="618"/>
        <v>0</v>
      </c>
      <c r="AE889" s="382">
        <f t="shared" si="627"/>
        <v>0</v>
      </c>
      <c r="AF889" s="382">
        <f t="shared" si="627"/>
        <v>0</v>
      </c>
      <c r="AG889" s="382">
        <f t="shared" si="619"/>
        <v>0</v>
      </c>
      <c r="AH889" s="382">
        <f t="shared" si="628"/>
        <v>0</v>
      </c>
      <c r="AI889" s="382">
        <f t="shared" si="628"/>
        <v>0</v>
      </c>
      <c r="AJ889" s="382">
        <f t="shared" si="620"/>
        <v>0</v>
      </c>
      <c r="AK889" s="382">
        <f t="shared" si="629"/>
        <v>0</v>
      </c>
      <c r="AL889" s="382">
        <f t="shared" si="629"/>
        <v>0</v>
      </c>
      <c r="AM889" s="382">
        <f t="shared" si="621"/>
        <v>0</v>
      </c>
      <c r="AN889" s="382">
        <f t="shared" si="630"/>
        <v>0</v>
      </c>
      <c r="AO889" s="382">
        <f t="shared" si="630"/>
        <v>0</v>
      </c>
      <c r="AP889" s="382">
        <f t="shared" si="622"/>
        <v>0</v>
      </c>
      <c r="AQ889" s="382">
        <f t="shared" si="631"/>
        <v>0</v>
      </c>
      <c r="AR889" s="382">
        <f t="shared" si="631"/>
        <v>0</v>
      </c>
      <c r="AS889" s="382">
        <f t="shared" si="623"/>
        <v>0</v>
      </c>
      <c r="AT889" s="382"/>
      <c r="AU889" s="382"/>
      <c r="AV889" s="382"/>
      <c r="AW889" s="382"/>
      <c r="AX889" s="382"/>
      <c r="AY889" s="382"/>
      <c r="AZ889" s="382"/>
      <c r="BA889" s="382"/>
    </row>
    <row r="890" spans="1:53" ht="24.75" hidden="1">
      <c r="A890" s="255"/>
      <c r="B890" s="73" t="str">
        <f t="shared" si="605"/>
        <v>3714200028002912</v>
      </c>
      <c r="C890" s="385">
        <v>2023</v>
      </c>
      <c r="D890" s="385">
        <v>20</v>
      </c>
      <c r="E890" s="385">
        <v>3</v>
      </c>
      <c r="F890" s="385">
        <v>7</v>
      </c>
      <c r="G890" s="385">
        <v>14</v>
      </c>
      <c r="H890" s="385">
        <v>2000</v>
      </c>
      <c r="I890" s="385">
        <v>2800</v>
      </c>
      <c r="J890" s="385">
        <v>291</v>
      </c>
      <c r="K890" s="386">
        <v>2</v>
      </c>
      <c r="L890" s="386"/>
      <c r="M890" s="387" t="s">
        <v>664</v>
      </c>
      <c r="N890" s="388">
        <f>IFERROR(VLOOKUP($B890,[5]OAX!$B$51:$S$1085,13,0),0)</f>
        <v>0</v>
      </c>
      <c r="O890" s="388">
        <f>IFERROR(VLOOKUP($B890,[5]OAX!$B$51:$S$1085,14,0),0)</f>
        <v>0</v>
      </c>
      <c r="P890" s="388">
        <f t="shared" si="596"/>
        <v>0</v>
      </c>
      <c r="Q890" s="167" t="s">
        <v>59</v>
      </c>
      <c r="R890" s="390">
        <f>IFERROR(VLOOKUP($B890,[5]OAX!$B$51:$S$1085,17,0),0)</f>
        <v>0</v>
      </c>
      <c r="S890" s="390">
        <f>IFERROR(VLOOKUP($B890,[5]OAX!$B$51:$S$1085,18,0),0)</f>
        <v>0</v>
      </c>
      <c r="T890" s="388">
        <v>0</v>
      </c>
      <c r="U890" s="388">
        <v>0</v>
      </c>
      <c r="V890" s="388">
        <v>0</v>
      </c>
      <c r="W890" s="388">
        <v>0</v>
      </c>
      <c r="X890" s="388">
        <v>0</v>
      </c>
      <c r="Y890" s="388">
        <v>0</v>
      </c>
      <c r="Z890" s="388">
        <v>0</v>
      </c>
      <c r="AA890" s="388">
        <v>0</v>
      </c>
      <c r="AB890" s="388">
        <f>N890+T890-X890</f>
        <v>0</v>
      </c>
      <c r="AC890" s="388">
        <f>O890+U890-Y890</f>
        <v>0</v>
      </c>
      <c r="AD890" s="388">
        <f t="shared" si="618"/>
        <v>0</v>
      </c>
      <c r="AE890" s="388">
        <v>0</v>
      </c>
      <c r="AF890" s="388">
        <v>0</v>
      </c>
      <c r="AG890" s="388">
        <f t="shared" si="619"/>
        <v>0</v>
      </c>
      <c r="AH890" s="388">
        <v>0</v>
      </c>
      <c r="AI890" s="388">
        <v>0</v>
      </c>
      <c r="AJ890" s="388">
        <f t="shared" si="620"/>
        <v>0</v>
      </c>
      <c r="AK890" s="388">
        <v>0</v>
      </c>
      <c r="AL890" s="388">
        <v>0</v>
      </c>
      <c r="AM890" s="388">
        <f t="shared" si="621"/>
        <v>0</v>
      </c>
      <c r="AN890" s="388">
        <v>0</v>
      </c>
      <c r="AO890" s="388">
        <v>0</v>
      </c>
      <c r="AP890" s="388">
        <f t="shared" si="622"/>
        <v>0</v>
      </c>
      <c r="AQ890" s="388">
        <f>AB890-AE890--AH890-AK890-AN890</f>
        <v>0</v>
      </c>
      <c r="AR890" s="388">
        <f>AC890-AF890--AI890-AL890-AO890</f>
        <v>0</v>
      </c>
      <c r="AS890" s="388">
        <f t="shared" si="623"/>
        <v>0</v>
      </c>
      <c r="AT890" s="388">
        <f>R890+V890-Z890</f>
        <v>0</v>
      </c>
      <c r="AU890" s="388">
        <f>S890+W890-AA890</f>
        <v>0</v>
      </c>
      <c r="AV890" s="388">
        <v>0</v>
      </c>
      <c r="AW890" s="388">
        <v>0</v>
      </c>
      <c r="AX890" s="388">
        <v>0</v>
      </c>
      <c r="AY890" s="388">
        <v>0</v>
      </c>
      <c r="AZ890" s="388">
        <f t="shared" si="590"/>
        <v>0</v>
      </c>
      <c r="BA890" s="388">
        <f t="shared" si="590"/>
        <v>0</v>
      </c>
    </row>
    <row r="891" spans="1:53" ht="24.75" hidden="1">
      <c r="A891" s="255"/>
      <c r="B891" s="73" t="str">
        <f t="shared" si="605"/>
        <v>37143000</v>
      </c>
      <c r="C891" s="400">
        <v>2023</v>
      </c>
      <c r="D891" s="400">
        <v>20</v>
      </c>
      <c r="E891" s="400">
        <v>3</v>
      </c>
      <c r="F891" s="400">
        <v>7</v>
      </c>
      <c r="G891" s="400">
        <v>14</v>
      </c>
      <c r="H891" s="400">
        <v>3000</v>
      </c>
      <c r="I891" s="400"/>
      <c r="J891" s="400"/>
      <c r="K891" s="400" t="s">
        <v>45</v>
      </c>
      <c r="L891" s="400"/>
      <c r="M891" s="369" t="s">
        <v>71</v>
      </c>
      <c r="N891" s="370">
        <f>+N892+N897</f>
        <v>0</v>
      </c>
      <c r="O891" s="370">
        <f>+O892+O897</f>
        <v>0</v>
      </c>
      <c r="P891" s="370">
        <f t="shared" si="596"/>
        <v>0</v>
      </c>
      <c r="Q891" s="425" t="s">
        <v>45</v>
      </c>
      <c r="R891" s="436"/>
      <c r="S891" s="436"/>
      <c r="T891" s="370">
        <f>+T892+T897</f>
        <v>0</v>
      </c>
      <c r="U891" s="370">
        <f t="shared" ref="U891:AC891" si="632">+U892+U897</f>
        <v>0</v>
      </c>
      <c r="V891" s="370">
        <f t="shared" si="632"/>
        <v>0</v>
      </c>
      <c r="W891" s="370">
        <f t="shared" si="632"/>
        <v>0</v>
      </c>
      <c r="X891" s="370">
        <f t="shared" si="632"/>
        <v>0</v>
      </c>
      <c r="Y891" s="370">
        <f t="shared" si="632"/>
        <v>0</v>
      </c>
      <c r="Z891" s="370">
        <f t="shared" si="632"/>
        <v>0</v>
      </c>
      <c r="AA891" s="370">
        <f t="shared" si="632"/>
        <v>0</v>
      </c>
      <c r="AB891" s="370">
        <f t="shared" si="632"/>
        <v>0</v>
      </c>
      <c r="AC891" s="370">
        <f t="shared" si="632"/>
        <v>0</v>
      </c>
      <c r="AD891" s="370">
        <f t="shared" si="618"/>
        <v>0</v>
      </c>
      <c r="AE891" s="370">
        <f>+AE892+AE897</f>
        <v>0</v>
      </c>
      <c r="AF891" s="370">
        <f>+AF892+AF897</f>
        <v>0</v>
      </c>
      <c r="AG891" s="370">
        <f t="shared" si="619"/>
        <v>0</v>
      </c>
      <c r="AH891" s="370">
        <f>+AH892+AH897</f>
        <v>0</v>
      </c>
      <c r="AI891" s="370">
        <f>+AI892+AI897</f>
        <v>0</v>
      </c>
      <c r="AJ891" s="370">
        <f t="shared" si="620"/>
        <v>0</v>
      </c>
      <c r="AK891" s="370">
        <f>+AK892+AK897</f>
        <v>0</v>
      </c>
      <c r="AL891" s="370">
        <f>+AL892+AL897</f>
        <v>0</v>
      </c>
      <c r="AM891" s="370">
        <f t="shared" si="621"/>
        <v>0</v>
      </c>
      <c r="AN891" s="370">
        <f>+AN892+AN897</f>
        <v>0</v>
      </c>
      <c r="AO891" s="370">
        <f>+AO892+AO897</f>
        <v>0</v>
      </c>
      <c r="AP891" s="370">
        <f t="shared" si="622"/>
        <v>0</v>
      </c>
      <c r="AQ891" s="370">
        <f>+AQ892+AQ897</f>
        <v>0</v>
      </c>
      <c r="AR891" s="370">
        <f>+AR892+AR897</f>
        <v>0</v>
      </c>
      <c r="AS891" s="370">
        <f t="shared" si="623"/>
        <v>0</v>
      </c>
      <c r="AT891" s="370"/>
      <c r="AU891" s="370"/>
      <c r="AV891" s="370"/>
      <c r="AW891" s="370"/>
      <c r="AX891" s="370"/>
      <c r="AY891" s="370"/>
      <c r="AZ891" s="370"/>
      <c r="BA891" s="370"/>
    </row>
    <row r="892" spans="1:53" ht="24.75" hidden="1">
      <c r="A892" s="255"/>
      <c r="B892" s="73" t="str">
        <f t="shared" si="605"/>
        <v>371430003100</v>
      </c>
      <c r="C892" s="401">
        <v>2023</v>
      </c>
      <c r="D892" s="401">
        <v>20</v>
      </c>
      <c r="E892" s="401">
        <v>3</v>
      </c>
      <c r="F892" s="401">
        <v>7</v>
      </c>
      <c r="G892" s="401">
        <v>14</v>
      </c>
      <c r="H892" s="401">
        <v>3000</v>
      </c>
      <c r="I892" s="401">
        <v>3100</v>
      </c>
      <c r="J892" s="401"/>
      <c r="K892" s="401" t="s">
        <v>45</v>
      </c>
      <c r="L892" s="401"/>
      <c r="M892" s="375" t="s">
        <v>166</v>
      </c>
      <c r="N892" s="376">
        <f>+N893+N895</f>
        <v>0</v>
      </c>
      <c r="O892" s="376">
        <f>+O893+O895</f>
        <v>0</v>
      </c>
      <c r="P892" s="376">
        <f t="shared" si="596"/>
        <v>0</v>
      </c>
      <c r="Q892" s="427" t="s">
        <v>45</v>
      </c>
      <c r="R892" s="477"/>
      <c r="S892" s="477"/>
      <c r="T892" s="376">
        <f>+T893+T895</f>
        <v>0</v>
      </c>
      <c r="U892" s="376">
        <f t="shared" ref="U892:AC892" si="633">+U893+U895</f>
        <v>0</v>
      </c>
      <c r="V892" s="376">
        <f t="shared" si="633"/>
        <v>0</v>
      </c>
      <c r="W892" s="376">
        <f t="shared" si="633"/>
        <v>0</v>
      </c>
      <c r="X892" s="376">
        <f t="shared" si="633"/>
        <v>0</v>
      </c>
      <c r="Y892" s="376">
        <f t="shared" si="633"/>
        <v>0</v>
      </c>
      <c r="Z892" s="376">
        <f t="shared" si="633"/>
        <v>0</v>
      </c>
      <c r="AA892" s="376">
        <f t="shared" si="633"/>
        <v>0</v>
      </c>
      <c r="AB892" s="376">
        <f t="shared" si="633"/>
        <v>0</v>
      </c>
      <c r="AC892" s="376">
        <f t="shared" si="633"/>
        <v>0</v>
      </c>
      <c r="AD892" s="376">
        <f t="shared" si="618"/>
        <v>0</v>
      </c>
      <c r="AE892" s="376">
        <f>+AE893+AE895</f>
        <v>0</v>
      </c>
      <c r="AF892" s="376">
        <f>+AF893+AF895</f>
        <v>0</v>
      </c>
      <c r="AG892" s="376">
        <f t="shared" si="619"/>
        <v>0</v>
      </c>
      <c r="AH892" s="376">
        <f>+AH893+AH895</f>
        <v>0</v>
      </c>
      <c r="AI892" s="376">
        <f>+AI893+AI895</f>
        <v>0</v>
      </c>
      <c r="AJ892" s="376">
        <f t="shared" si="620"/>
        <v>0</v>
      </c>
      <c r="AK892" s="376">
        <f>+AK893+AK895</f>
        <v>0</v>
      </c>
      <c r="AL892" s="376">
        <f>+AL893+AL895</f>
        <v>0</v>
      </c>
      <c r="AM892" s="376">
        <f t="shared" si="621"/>
        <v>0</v>
      </c>
      <c r="AN892" s="376">
        <f>+AN893+AN895</f>
        <v>0</v>
      </c>
      <c r="AO892" s="376">
        <f>+AO893+AO895</f>
        <v>0</v>
      </c>
      <c r="AP892" s="376">
        <f t="shared" si="622"/>
        <v>0</v>
      </c>
      <c r="AQ892" s="376">
        <f>+AQ893+AQ895</f>
        <v>0</v>
      </c>
      <c r="AR892" s="376">
        <f>+AR893+AR895</f>
        <v>0</v>
      </c>
      <c r="AS892" s="376">
        <f t="shared" si="623"/>
        <v>0</v>
      </c>
      <c r="AT892" s="376"/>
      <c r="AU892" s="376"/>
      <c r="AV892" s="376"/>
      <c r="AW892" s="376"/>
      <c r="AX892" s="376"/>
      <c r="AY892" s="376"/>
      <c r="AZ892" s="376"/>
      <c r="BA892" s="376"/>
    </row>
    <row r="893" spans="1:53" ht="24.75" hidden="1">
      <c r="A893" s="255"/>
      <c r="B893" s="73" t="str">
        <f t="shared" si="605"/>
        <v>371430003100316</v>
      </c>
      <c r="C893" s="404">
        <v>2023</v>
      </c>
      <c r="D893" s="404">
        <v>20</v>
      </c>
      <c r="E893" s="404">
        <v>3</v>
      </c>
      <c r="F893" s="404">
        <v>7</v>
      </c>
      <c r="G893" s="404">
        <v>14</v>
      </c>
      <c r="H893" s="404">
        <v>3000</v>
      </c>
      <c r="I893" s="404">
        <v>3100</v>
      </c>
      <c r="J893" s="404">
        <v>316</v>
      </c>
      <c r="K893" s="404"/>
      <c r="L893" s="404"/>
      <c r="M893" s="381" t="s">
        <v>665</v>
      </c>
      <c r="N893" s="382">
        <f>+N894</f>
        <v>0</v>
      </c>
      <c r="O893" s="382">
        <f>+O894</f>
        <v>0</v>
      </c>
      <c r="P893" s="382">
        <f t="shared" si="596"/>
        <v>0</v>
      </c>
      <c r="Q893" s="429" t="s">
        <v>45</v>
      </c>
      <c r="R893" s="478"/>
      <c r="S893" s="478"/>
      <c r="T893" s="382">
        <f>+T894</f>
        <v>0</v>
      </c>
      <c r="U893" s="382">
        <f t="shared" ref="U893:AC893" si="634">+U894</f>
        <v>0</v>
      </c>
      <c r="V893" s="382">
        <f t="shared" si="634"/>
        <v>0</v>
      </c>
      <c r="W893" s="382">
        <f t="shared" si="634"/>
        <v>0</v>
      </c>
      <c r="X893" s="382">
        <f t="shared" si="634"/>
        <v>0</v>
      </c>
      <c r="Y893" s="382">
        <f t="shared" si="634"/>
        <v>0</v>
      </c>
      <c r="Z893" s="382">
        <f t="shared" si="634"/>
        <v>0</v>
      </c>
      <c r="AA893" s="382">
        <f t="shared" si="634"/>
        <v>0</v>
      </c>
      <c r="AB893" s="382">
        <f t="shared" si="634"/>
        <v>0</v>
      </c>
      <c r="AC893" s="382">
        <f t="shared" si="634"/>
        <v>0</v>
      </c>
      <c r="AD893" s="382">
        <f t="shared" si="618"/>
        <v>0</v>
      </c>
      <c r="AE893" s="382">
        <f>+AE894</f>
        <v>0</v>
      </c>
      <c r="AF893" s="382">
        <f>+AF894</f>
        <v>0</v>
      </c>
      <c r="AG893" s="382">
        <f t="shared" si="619"/>
        <v>0</v>
      </c>
      <c r="AH893" s="382">
        <f>+AH894</f>
        <v>0</v>
      </c>
      <c r="AI893" s="382">
        <f>+AI894</f>
        <v>0</v>
      </c>
      <c r="AJ893" s="382">
        <f t="shared" si="620"/>
        <v>0</v>
      </c>
      <c r="AK893" s="382">
        <f>+AK894</f>
        <v>0</v>
      </c>
      <c r="AL893" s="382">
        <f>+AL894</f>
        <v>0</v>
      </c>
      <c r="AM893" s="382">
        <f t="shared" si="621"/>
        <v>0</v>
      </c>
      <c r="AN893" s="382">
        <f>+AN894</f>
        <v>0</v>
      </c>
      <c r="AO893" s="382">
        <f>+AO894</f>
        <v>0</v>
      </c>
      <c r="AP893" s="382">
        <f t="shared" si="622"/>
        <v>0</v>
      </c>
      <c r="AQ893" s="382">
        <f>+AQ894</f>
        <v>0</v>
      </c>
      <c r="AR893" s="382">
        <f>+AR894</f>
        <v>0</v>
      </c>
      <c r="AS893" s="382">
        <f t="shared" si="623"/>
        <v>0</v>
      </c>
      <c r="AT893" s="382"/>
      <c r="AU893" s="382"/>
      <c r="AV893" s="382"/>
      <c r="AW893" s="382"/>
      <c r="AX893" s="382"/>
      <c r="AY893" s="382"/>
      <c r="AZ893" s="382"/>
      <c r="BA893" s="382"/>
    </row>
    <row r="894" spans="1:53" ht="24.75" hidden="1">
      <c r="A894" s="255"/>
      <c r="B894" s="73" t="str">
        <f t="shared" si="605"/>
        <v>3714300031003161</v>
      </c>
      <c r="C894" s="385">
        <v>2023</v>
      </c>
      <c r="D894" s="385">
        <v>20</v>
      </c>
      <c r="E894" s="385">
        <v>3</v>
      </c>
      <c r="F894" s="385">
        <v>7</v>
      </c>
      <c r="G894" s="385">
        <v>14</v>
      </c>
      <c r="H894" s="385">
        <v>3000</v>
      </c>
      <c r="I894" s="385">
        <v>3100</v>
      </c>
      <c r="J894" s="385">
        <v>316</v>
      </c>
      <c r="K894" s="386">
        <v>1</v>
      </c>
      <c r="L894" s="386"/>
      <c r="M894" s="387" t="s">
        <v>666</v>
      </c>
      <c r="N894" s="388">
        <f>IFERROR(VLOOKUP($B894,[5]OAX!$B$51:$S$1085,13,0),0)</f>
        <v>0</v>
      </c>
      <c r="O894" s="388">
        <f>IFERROR(VLOOKUP($B894,[5]OAX!$B$51:$S$1085,14,0),0)</f>
        <v>0</v>
      </c>
      <c r="P894" s="388">
        <f t="shared" si="596"/>
        <v>0</v>
      </c>
      <c r="Q894" s="167" t="s">
        <v>80</v>
      </c>
      <c r="R894" s="390">
        <f>IFERROR(VLOOKUP($B894,[5]OAX!$B$51:$S$1085,17,0),0)</f>
        <v>0</v>
      </c>
      <c r="S894" s="390">
        <f>IFERROR(VLOOKUP($B894,[5]OAX!$B$51:$S$1085,18,0),0)</f>
        <v>0</v>
      </c>
      <c r="T894" s="388">
        <v>0</v>
      </c>
      <c r="U894" s="388">
        <v>0</v>
      </c>
      <c r="V894" s="388">
        <v>0</v>
      </c>
      <c r="W894" s="388">
        <v>0</v>
      </c>
      <c r="X894" s="388">
        <v>0</v>
      </c>
      <c r="Y894" s="388">
        <v>0</v>
      </c>
      <c r="Z894" s="388">
        <v>0</v>
      </c>
      <c r="AA894" s="388">
        <v>0</v>
      </c>
      <c r="AB894" s="388">
        <f t="shared" ref="AB894" si="635">N894+T894-X894</f>
        <v>0</v>
      </c>
      <c r="AC894" s="388">
        <f>O894+U894-Y894</f>
        <v>0</v>
      </c>
      <c r="AD894" s="388">
        <f t="shared" si="618"/>
        <v>0</v>
      </c>
      <c r="AE894" s="388">
        <v>0</v>
      </c>
      <c r="AF894" s="388">
        <v>0</v>
      </c>
      <c r="AG894" s="388">
        <f t="shared" si="619"/>
        <v>0</v>
      </c>
      <c r="AH894" s="388">
        <v>0</v>
      </c>
      <c r="AI894" s="388">
        <v>0</v>
      </c>
      <c r="AJ894" s="388">
        <f t="shared" si="620"/>
        <v>0</v>
      </c>
      <c r="AK894" s="388">
        <v>0</v>
      </c>
      <c r="AL894" s="388">
        <v>0</v>
      </c>
      <c r="AM894" s="388">
        <f t="shared" si="621"/>
        <v>0</v>
      </c>
      <c r="AN894" s="388">
        <v>0</v>
      </c>
      <c r="AO894" s="388">
        <v>0</v>
      </c>
      <c r="AP894" s="388">
        <f>+AO894+AN894</f>
        <v>0</v>
      </c>
      <c r="AQ894" s="388">
        <f>AB894-AE894--AH894-AK894-AN894</f>
        <v>0</v>
      </c>
      <c r="AR894" s="388">
        <f>AC894-AF894--AI894-AL894-AO894</f>
        <v>0</v>
      </c>
      <c r="AS894" s="388">
        <f t="shared" si="623"/>
        <v>0</v>
      </c>
      <c r="AT894" s="388">
        <f>R894+V894-Z894</f>
        <v>0</v>
      </c>
      <c r="AU894" s="388">
        <f>S894+W894-AA894</f>
        <v>0</v>
      </c>
      <c r="AV894" s="388">
        <v>0</v>
      </c>
      <c r="AW894" s="388">
        <v>0</v>
      </c>
      <c r="AX894" s="388">
        <v>0</v>
      </c>
      <c r="AY894" s="388">
        <v>0</v>
      </c>
      <c r="AZ894" s="388">
        <f t="shared" ref="AZ894:BA953" si="636">AT894-AV894-AX894</f>
        <v>0</v>
      </c>
      <c r="BA894" s="388">
        <f t="shared" si="636"/>
        <v>0</v>
      </c>
    </row>
    <row r="895" spans="1:53" ht="48" hidden="1">
      <c r="A895" s="255"/>
      <c r="B895" s="73" t="str">
        <f t="shared" si="605"/>
        <v>371430003100317</v>
      </c>
      <c r="C895" s="379">
        <v>2023</v>
      </c>
      <c r="D895" s="379">
        <v>20</v>
      </c>
      <c r="E895" s="379">
        <v>3</v>
      </c>
      <c r="F895" s="379">
        <v>7</v>
      </c>
      <c r="G895" s="379">
        <v>14</v>
      </c>
      <c r="H895" s="379">
        <v>3000</v>
      </c>
      <c r="I895" s="379">
        <v>3100</v>
      </c>
      <c r="J895" s="379">
        <v>317</v>
      </c>
      <c r="K895" s="380"/>
      <c r="L895" s="380"/>
      <c r="M895" s="381" t="s">
        <v>282</v>
      </c>
      <c r="N895" s="382">
        <f>+N896</f>
        <v>0</v>
      </c>
      <c r="O895" s="382">
        <f>+O896</f>
        <v>0</v>
      </c>
      <c r="P895" s="382">
        <f t="shared" si="596"/>
        <v>0</v>
      </c>
      <c r="Q895" s="429" t="s">
        <v>45</v>
      </c>
      <c r="R895" s="430"/>
      <c r="S895" s="430"/>
      <c r="T895" s="382">
        <f>+T896</f>
        <v>0</v>
      </c>
      <c r="U895" s="382">
        <f t="shared" ref="U895:AC895" si="637">+U896</f>
        <v>0</v>
      </c>
      <c r="V895" s="382">
        <f t="shared" si="637"/>
        <v>0</v>
      </c>
      <c r="W895" s="382">
        <f t="shared" si="637"/>
        <v>0</v>
      </c>
      <c r="X895" s="382">
        <f t="shared" si="637"/>
        <v>0</v>
      </c>
      <c r="Y895" s="382">
        <f t="shared" si="637"/>
        <v>0</v>
      </c>
      <c r="Z895" s="382">
        <f t="shared" si="637"/>
        <v>0</v>
      </c>
      <c r="AA895" s="382">
        <f t="shared" si="637"/>
        <v>0</v>
      </c>
      <c r="AB895" s="382">
        <f t="shared" si="637"/>
        <v>0</v>
      </c>
      <c r="AC895" s="382">
        <f t="shared" si="637"/>
        <v>0</v>
      </c>
      <c r="AD895" s="382">
        <f t="shared" si="618"/>
        <v>0</v>
      </c>
      <c r="AE895" s="382">
        <f>+AE896</f>
        <v>0</v>
      </c>
      <c r="AF895" s="382">
        <f>+AF896</f>
        <v>0</v>
      </c>
      <c r="AG895" s="382">
        <f t="shared" si="619"/>
        <v>0</v>
      </c>
      <c r="AH895" s="382">
        <f>+AH896</f>
        <v>0</v>
      </c>
      <c r="AI895" s="382">
        <f>+AI896</f>
        <v>0</v>
      </c>
      <c r="AJ895" s="382">
        <f t="shared" si="620"/>
        <v>0</v>
      </c>
      <c r="AK895" s="382">
        <f>+AK896</f>
        <v>0</v>
      </c>
      <c r="AL895" s="382">
        <f>+AL896</f>
        <v>0</v>
      </c>
      <c r="AM895" s="382">
        <f t="shared" si="621"/>
        <v>0</v>
      </c>
      <c r="AN895" s="382">
        <f>+AN896</f>
        <v>0</v>
      </c>
      <c r="AO895" s="382">
        <f>+AO896</f>
        <v>0</v>
      </c>
      <c r="AP895" s="382">
        <f t="shared" ref="AP895:AP958" si="638">+AO895+AN895</f>
        <v>0</v>
      </c>
      <c r="AQ895" s="382">
        <f>+AQ896</f>
        <v>0</v>
      </c>
      <c r="AR895" s="382">
        <f>+AR896</f>
        <v>0</v>
      </c>
      <c r="AS895" s="382">
        <f t="shared" si="623"/>
        <v>0</v>
      </c>
      <c r="AT895" s="382"/>
      <c r="AU895" s="382"/>
      <c r="AV895" s="382"/>
      <c r="AW895" s="382"/>
      <c r="AX895" s="382"/>
      <c r="AY895" s="382"/>
      <c r="AZ895" s="382"/>
      <c r="BA895" s="382"/>
    </row>
    <row r="896" spans="1:53" ht="24.75" hidden="1">
      <c r="A896" s="255"/>
      <c r="B896" s="73" t="str">
        <f t="shared" si="605"/>
        <v>3714300031003171</v>
      </c>
      <c r="C896" s="385">
        <v>2023</v>
      </c>
      <c r="D896" s="385">
        <v>20</v>
      </c>
      <c r="E896" s="385">
        <v>3</v>
      </c>
      <c r="F896" s="385">
        <v>7</v>
      </c>
      <c r="G896" s="385">
        <v>14</v>
      </c>
      <c r="H896" s="385">
        <v>3000</v>
      </c>
      <c r="I896" s="385">
        <v>3100</v>
      </c>
      <c r="J896" s="385">
        <v>317</v>
      </c>
      <c r="K896" s="386">
        <v>1</v>
      </c>
      <c r="L896" s="386"/>
      <c r="M896" s="387" t="s">
        <v>168</v>
      </c>
      <c r="N896" s="388">
        <f>IFERROR(VLOOKUP($B896,[5]OAX!$B$51:$S$1085,13,0),0)</f>
        <v>0</v>
      </c>
      <c r="O896" s="388">
        <f>IFERROR(VLOOKUP($B896,[5]OAX!$B$51:$S$1085,14,0),0)</f>
        <v>0</v>
      </c>
      <c r="P896" s="388">
        <f t="shared" si="596"/>
        <v>0</v>
      </c>
      <c r="Q896" s="167" t="s">
        <v>80</v>
      </c>
      <c r="R896" s="390">
        <f>IFERROR(VLOOKUP($B896,[5]OAX!$B$51:$S$1085,17,0),0)</f>
        <v>0</v>
      </c>
      <c r="S896" s="390">
        <f>IFERROR(VLOOKUP($B896,[5]OAX!$B$51:$S$1085,18,0),0)</f>
        <v>0</v>
      </c>
      <c r="T896" s="388">
        <v>0</v>
      </c>
      <c r="U896" s="388">
        <v>0</v>
      </c>
      <c r="V896" s="388">
        <v>0</v>
      </c>
      <c r="W896" s="388">
        <v>0</v>
      </c>
      <c r="X896" s="388">
        <v>0</v>
      </c>
      <c r="Y896" s="388">
        <v>0</v>
      </c>
      <c r="Z896" s="388">
        <v>0</v>
      </c>
      <c r="AA896" s="388">
        <v>0</v>
      </c>
      <c r="AB896" s="388">
        <f t="shared" ref="AB896:AC896" si="639">N896+T896-X896</f>
        <v>0</v>
      </c>
      <c r="AC896" s="388">
        <f t="shared" si="639"/>
        <v>0</v>
      </c>
      <c r="AD896" s="388">
        <f t="shared" si="618"/>
        <v>0</v>
      </c>
      <c r="AE896" s="388">
        <v>0</v>
      </c>
      <c r="AF896" s="388">
        <v>0</v>
      </c>
      <c r="AG896" s="388">
        <f t="shared" si="619"/>
        <v>0</v>
      </c>
      <c r="AH896" s="388">
        <v>0</v>
      </c>
      <c r="AI896" s="388">
        <v>0</v>
      </c>
      <c r="AJ896" s="388">
        <f t="shared" si="620"/>
        <v>0</v>
      </c>
      <c r="AK896" s="388">
        <v>0</v>
      </c>
      <c r="AL896" s="388">
        <v>0</v>
      </c>
      <c r="AM896" s="388">
        <f t="shared" si="621"/>
        <v>0</v>
      </c>
      <c r="AN896" s="388">
        <v>0</v>
      </c>
      <c r="AO896" s="388">
        <v>0</v>
      </c>
      <c r="AP896" s="388">
        <f t="shared" si="638"/>
        <v>0</v>
      </c>
      <c r="AQ896" s="388">
        <f t="shared" ref="AQ896:AR959" si="640">AB896-AE896--AH896-AK896-AN896</f>
        <v>0</v>
      </c>
      <c r="AR896" s="388">
        <f t="shared" si="640"/>
        <v>0</v>
      </c>
      <c r="AS896" s="388">
        <f t="shared" si="623"/>
        <v>0</v>
      </c>
      <c r="AT896" s="388">
        <f>R896+V896-Z896</f>
        <v>0</v>
      </c>
      <c r="AU896" s="388">
        <f>S896+W896-AA896</f>
        <v>0</v>
      </c>
      <c r="AV896" s="388">
        <v>0</v>
      </c>
      <c r="AW896" s="388">
        <v>0</v>
      </c>
      <c r="AX896" s="388">
        <v>0</v>
      </c>
      <c r="AY896" s="388">
        <v>0</v>
      </c>
      <c r="AZ896" s="388">
        <f t="shared" si="636"/>
        <v>0</v>
      </c>
      <c r="BA896" s="388">
        <f t="shared" si="636"/>
        <v>0</v>
      </c>
    </row>
    <row r="897" spans="1:53" ht="48" hidden="1">
      <c r="A897" s="255"/>
      <c r="B897" s="73" t="str">
        <f t="shared" si="605"/>
        <v>371430003300</v>
      </c>
      <c r="C897" s="373">
        <v>2023</v>
      </c>
      <c r="D897" s="373">
        <v>20</v>
      </c>
      <c r="E897" s="373">
        <v>3</v>
      </c>
      <c r="F897" s="373">
        <v>7</v>
      </c>
      <c r="G897" s="373">
        <v>14</v>
      </c>
      <c r="H897" s="373">
        <v>3000</v>
      </c>
      <c r="I897" s="373">
        <v>3300</v>
      </c>
      <c r="J897" s="373"/>
      <c r="K897" s="374" t="s">
        <v>45</v>
      </c>
      <c r="L897" s="374"/>
      <c r="M897" s="375" t="s">
        <v>72</v>
      </c>
      <c r="N897" s="376">
        <f>+N898</f>
        <v>0</v>
      </c>
      <c r="O897" s="376">
        <f>+O898</f>
        <v>0</v>
      </c>
      <c r="P897" s="376">
        <f t="shared" si="596"/>
        <v>0</v>
      </c>
      <c r="Q897" s="427" t="s">
        <v>45</v>
      </c>
      <c r="R897" s="428"/>
      <c r="S897" s="428"/>
      <c r="T897" s="376">
        <f>+T898</f>
        <v>0</v>
      </c>
      <c r="U897" s="376">
        <f t="shared" ref="U897:AC898" si="641">+U898</f>
        <v>0</v>
      </c>
      <c r="V897" s="376">
        <f t="shared" si="641"/>
        <v>0</v>
      </c>
      <c r="W897" s="376">
        <f t="shared" si="641"/>
        <v>0</v>
      </c>
      <c r="X897" s="376">
        <f t="shared" si="641"/>
        <v>0</v>
      </c>
      <c r="Y897" s="376">
        <f t="shared" si="641"/>
        <v>0</v>
      </c>
      <c r="Z897" s="376">
        <f t="shared" si="641"/>
        <v>0</v>
      </c>
      <c r="AA897" s="376">
        <f t="shared" si="641"/>
        <v>0</v>
      </c>
      <c r="AB897" s="376">
        <f t="shared" si="641"/>
        <v>0</v>
      </c>
      <c r="AC897" s="376">
        <f t="shared" si="641"/>
        <v>0</v>
      </c>
      <c r="AD897" s="376">
        <f t="shared" si="618"/>
        <v>0</v>
      </c>
      <c r="AE897" s="376">
        <f>+AE898</f>
        <v>0</v>
      </c>
      <c r="AF897" s="376">
        <f>+AF898</f>
        <v>0</v>
      </c>
      <c r="AG897" s="376">
        <f t="shared" si="619"/>
        <v>0</v>
      </c>
      <c r="AH897" s="376">
        <f>+AH898</f>
        <v>0</v>
      </c>
      <c r="AI897" s="376">
        <f>+AI898</f>
        <v>0</v>
      </c>
      <c r="AJ897" s="376">
        <f t="shared" si="620"/>
        <v>0</v>
      </c>
      <c r="AK897" s="376">
        <f>+AK898</f>
        <v>0</v>
      </c>
      <c r="AL897" s="376">
        <f>+AL898</f>
        <v>0</v>
      </c>
      <c r="AM897" s="376">
        <f t="shared" si="621"/>
        <v>0</v>
      </c>
      <c r="AN897" s="376">
        <f>+AN898</f>
        <v>0</v>
      </c>
      <c r="AO897" s="376">
        <f>+AO898</f>
        <v>0</v>
      </c>
      <c r="AP897" s="376">
        <f t="shared" si="638"/>
        <v>0</v>
      </c>
      <c r="AQ897" s="376">
        <f t="shared" si="640"/>
        <v>0</v>
      </c>
      <c r="AR897" s="376">
        <f t="shared" si="640"/>
        <v>0</v>
      </c>
      <c r="AS897" s="376">
        <f t="shared" si="623"/>
        <v>0</v>
      </c>
      <c r="AT897" s="376"/>
      <c r="AU897" s="376"/>
      <c r="AV897" s="376"/>
      <c r="AW897" s="376"/>
      <c r="AX897" s="376"/>
      <c r="AY897" s="376"/>
      <c r="AZ897" s="376"/>
      <c r="BA897" s="376"/>
    </row>
    <row r="898" spans="1:53" ht="48" hidden="1">
      <c r="A898" s="255"/>
      <c r="B898" s="73" t="str">
        <f t="shared" si="605"/>
        <v>371430003300333</v>
      </c>
      <c r="C898" s="379">
        <v>2023</v>
      </c>
      <c r="D898" s="379">
        <v>20</v>
      </c>
      <c r="E898" s="379">
        <v>3</v>
      </c>
      <c r="F898" s="379">
        <v>7</v>
      </c>
      <c r="G898" s="379">
        <v>14</v>
      </c>
      <c r="H898" s="379">
        <v>3000</v>
      </c>
      <c r="I898" s="379">
        <v>3300</v>
      </c>
      <c r="J898" s="379">
        <v>333</v>
      </c>
      <c r="K898" s="380"/>
      <c r="L898" s="380"/>
      <c r="M898" s="381" t="s">
        <v>174</v>
      </c>
      <c r="N898" s="382">
        <f>+N899</f>
        <v>0</v>
      </c>
      <c r="O898" s="382">
        <f>+O899</f>
        <v>0</v>
      </c>
      <c r="P898" s="382">
        <f t="shared" si="596"/>
        <v>0</v>
      </c>
      <c r="Q898" s="429" t="s">
        <v>45</v>
      </c>
      <c r="R898" s="430"/>
      <c r="S898" s="430"/>
      <c r="T898" s="382">
        <f>+T899</f>
        <v>0</v>
      </c>
      <c r="U898" s="382">
        <f t="shared" si="641"/>
        <v>0</v>
      </c>
      <c r="V898" s="382">
        <f t="shared" si="641"/>
        <v>0</v>
      </c>
      <c r="W898" s="382">
        <f t="shared" si="641"/>
        <v>0</v>
      </c>
      <c r="X898" s="382">
        <f t="shared" si="641"/>
        <v>0</v>
      </c>
      <c r="Y898" s="382">
        <f t="shared" si="641"/>
        <v>0</v>
      </c>
      <c r="Z898" s="382">
        <f t="shared" si="641"/>
        <v>0</v>
      </c>
      <c r="AA898" s="382">
        <f t="shared" si="641"/>
        <v>0</v>
      </c>
      <c r="AB898" s="382">
        <f t="shared" si="641"/>
        <v>0</v>
      </c>
      <c r="AC898" s="382">
        <f t="shared" si="641"/>
        <v>0</v>
      </c>
      <c r="AD898" s="382">
        <f t="shared" si="618"/>
        <v>0</v>
      </c>
      <c r="AE898" s="382">
        <f>+AE899</f>
        <v>0</v>
      </c>
      <c r="AF898" s="382">
        <f>+AF899</f>
        <v>0</v>
      </c>
      <c r="AG898" s="382">
        <f t="shared" si="619"/>
        <v>0</v>
      </c>
      <c r="AH898" s="382">
        <f>+AH899</f>
        <v>0</v>
      </c>
      <c r="AI898" s="382">
        <f>+AI899</f>
        <v>0</v>
      </c>
      <c r="AJ898" s="382">
        <f t="shared" si="620"/>
        <v>0</v>
      </c>
      <c r="AK898" s="382">
        <f>+AK899</f>
        <v>0</v>
      </c>
      <c r="AL898" s="382">
        <f>+AL899</f>
        <v>0</v>
      </c>
      <c r="AM898" s="382">
        <f t="shared" si="621"/>
        <v>0</v>
      </c>
      <c r="AN898" s="382">
        <f>+AN899</f>
        <v>0</v>
      </c>
      <c r="AO898" s="382">
        <f>+AO899</f>
        <v>0</v>
      </c>
      <c r="AP898" s="382">
        <f t="shared" si="638"/>
        <v>0</v>
      </c>
      <c r="AQ898" s="382">
        <f t="shared" si="640"/>
        <v>0</v>
      </c>
      <c r="AR898" s="382">
        <f t="shared" si="640"/>
        <v>0</v>
      </c>
      <c r="AS898" s="382">
        <f t="shared" si="623"/>
        <v>0</v>
      </c>
      <c r="AT898" s="382"/>
      <c r="AU898" s="382"/>
      <c r="AV898" s="382"/>
      <c r="AW898" s="382"/>
      <c r="AX898" s="382"/>
      <c r="AY898" s="382"/>
      <c r="AZ898" s="382"/>
      <c r="BA898" s="382"/>
    </row>
    <row r="899" spans="1:53" ht="24.75" hidden="1">
      <c r="A899" s="255"/>
      <c r="B899" s="73" t="str">
        <f t="shared" si="605"/>
        <v>3714300033003331</v>
      </c>
      <c r="C899" s="385">
        <v>2023</v>
      </c>
      <c r="D899" s="385">
        <v>20</v>
      </c>
      <c r="E899" s="385">
        <v>3</v>
      </c>
      <c r="F899" s="385">
        <v>7</v>
      </c>
      <c r="G899" s="385">
        <v>14</v>
      </c>
      <c r="H899" s="385">
        <v>3000</v>
      </c>
      <c r="I899" s="385">
        <v>3300</v>
      </c>
      <c r="J899" s="385">
        <v>333</v>
      </c>
      <c r="K899" s="386">
        <v>1</v>
      </c>
      <c r="L899" s="386"/>
      <c r="M899" s="387" t="s">
        <v>667</v>
      </c>
      <c r="N899" s="388">
        <f>IFERROR(VLOOKUP($B899,[5]OAX!$B$51:$S$1085,13,0),0)</f>
        <v>0</v>
      </c>
      <c r="O899" s="388">
        <f>IFERROR(VLOOKUP($B899,[5]OAX!$B$51:$S$1085,14,0),0)</f>
        <v>0</v>
      </c>
      <c r="P899" s="388">
        <f t="shared" si="596"/>
        <v>0</v>
      </c>
      <c r="Q899" s="167" t="s">
        <v>80</v>
      </c>
      <c r="R899" s="390">
        <f>IFERROR(VLOOKUP($B899,[5]OAX!$B$51:$S$1085,17,0),0)</f>
        <v>0</v>
      </c>
      <c r="S899" s="390">
        <f>IFERROR(VLOOKUP($B899,[5]OAX!$B$51:$S$1085,18,0),0)</f>
        <v>0</v>
      </c>
      <c r="T899" s="388">
        <v>0</v>
      </c>
      <c r="U899" s="388">
        <v>0</v>
      </c>
      <c r="V899" s="388">
        <v>0</v>
      </c>
      <c r="W899" s="388">
        <v>0</v>
      </c>
      <c r="X899" s="388">
        <v>0</v>
      </c>
      <c r="Y899" s="388">
        <v>0</v>
      </c>
      <c r="Z899" s="388">
        <v>0</v>
      </c>
      <c r="AA899" s="388">
        <v>0</v>
      </c>
      <c r="AB899" s="388">
        <f>N899+T899-X899</f>
        <v>0</v>
      </c>
      <c r="AC899" s="388">
        <f>O899+U899-Y899</f>
        <v>0</v>
      </c>
      <c r="AD899" s="388">
        <f t="shared" si="618"/>
        <v>0</v>
      </c>
      <c r="AE899" s="388">
        <v>0</v>
      </c>
      <c r="AF899" s="388">
        <v>0</v>
      </c>
      <c r="AG899" s="388">
        <f t="shared" si="619"/>
        <v>0</v>
      </c>
      <c r="AH899" s="388">
        <v>0</v>
      </c>
      <c r="AI899" s="388">
        <v>0</v>
      </c>
      <c r="AJ899" s="388">
        <f t="shared" si="620"/>
        <v>0</v>
      </c>
      <c r="AK899" s="388">
        <v>0</v>
      </c>
      <c r="AL899" s="388">
        <v>0</v>
      </c>
      <c r="AM899" s="388">
        <f t="shared" si="621"/>
        <v>0</v>
      </c>
      <c r="AN899" s="388">
        <v>0</v>
      </c>
      <c r="AO899" s="388">
        <v>0</v>
      </c>
      <c r="AP899" s="388">
        <f t="shared" si="638"/>
        <v>0</v>
      </c>
      <c r="AQ899" s="388">
        <f t="shared" si="640"/>
        <v>0</v>
      </c>
      <c r="AR899" s="388">
        <f t="shared" si="640"/>
        <v>0</v>
      </c>
      <c r="AS899" s="388">
        <f t="shared" si="623"/>
        <v>0</v>
      </c>
      <c r="AT899" s="388">
        <f t="shared" ref="AT899:AU962" si="642">R899+V899-Z899</f>
        <v>0</v>
      </c>
      <c r="AU899" s="388">
        <f>S899+W899-AA899</f>
        <v>0</v>
      </c>
      <c r="AV899" s="388">
        <v>0</v>
      </c>
      <c r="AW899" s="388">
        <v>0</v>
      </c>
      <c r="AX899" s="388">
        <v>0</v>
      </c>
      <c r="AY899" s="388">
        <v>0</v>
      </c>
      <c r="AZ899" s="388">
        <f t="shared" si="636"/>
        <v>0</v>
      </c>
      <c r="BA899" s="388">
        <f t="shared" si="636"/>
        <v>0</v>
      </c>
    </row>
    <row r="900" spans="1:53" ht="24.75">
      <c r="A900" s="255"/>
      <c r="B900" s="73" t="str">
        <f t="shared" si="605"/>
        <v>37145000</v>
      </c>
      <c r="C900" s="400">
        <v>2023</v>
      </c>
      <c r="D900" s="400">
        <v>20</v>
      </c>
      <c r="E900" s="400">
        <v>3</v>
      </c>
      <c r="F900" s="400">
        <v>7</v>
      </c>
      <c r="G900" s="400">
        <v>14</v>
      </c>
      <c r="H900" s="400">
        <v>5000</v>
      </c>
      <c r="I900" s="400"/>
      <c r="J900" s="400"/>
      <c r="K900" s="400" t="s">
        <v>45</v>
      </c>
      <c r="L900" s="400"/>
      <c r="M900" s="369" t="s">
        <v>129</v>
      </c>
      <c r="N900" s="370">
        <f>+N901+N912+N917+N936+N939</f>
        <v>450000</v>
      </c>
      <c r="O900" s="370">
        <f>+O901+O912+O917+O936+O939</f>
        <v>0</v>
      </c>
      <c r="P900" s="370">
        <f t="shared" si="596"/>
        <v>450000</v>
      </c>
      <c r="Q900" s="425" t="s">
        <v>45</v>
      </c>
      <c r="R900" s="436"/>
      <c r="S900" s="436"/>
      <c r="T900" s="370">
        <f>+T901+T912+T917+T936+T939</f>
        <v>0</v>
      </c>
      <c r="U900" s="370">
        <f t="shared" ref="U900:AO900" si="643">+U901+U912+U917+U936+U939</f>
        <v>0</v>
      </c>
      <c r="V900" s="370">
        <f t="shared" si="643"/>
        <v>0</v>
      </c>
      <c r="W900" s="370">
        <f t="shared" si="643"/>
        <v>0</v>
      </c>
      <c r="X900" s="370">
        <f t="shared" si="643"/>
        <v>0</v>
      </c>
      <c r="Y900" s="370">
        <f t="shared" si="643"/>
        <v>0</v>
      </c>
      <c r="Z900" s="370">
        <f t="shared" si="643"/>
        <v>0</v>
      </c>
      <c r="AA900" s="370">
        <f t="shared" si="643"/>
        <v>0</v>
      </c>
      <c r="AB900" s="370">
        <f>+AB901+AB912+AB917+AB936+AB939</f>
        <v>450000</v>
      </c>
      <c r="AC900" s="370">
        <f>+AC901+AC912+AC917+AC936+AC939</f>
        <v>0</v>
      </c>
      <c r="AD900" s="370">
        <f t="shared" si="643"/>
        <v>450000</v>
      </c>
      <c r="AE900" s="370">
        <f>+AE901+AE912+AE917+AE936+AE939</f>
        <v>397555.20000000001</v>
      </c>
      <c r="AF900" s="370">
        <f t="shared" si="643"/>
        <v>0</v>
      </c>
      <c r="AG900" s="370">
        <f t="shared" si="619"/>
        <v>397555.20000000001</v>
      </c>
      <c r="AH900" s="370">
        <f t="shared" si="643"/>
        <v>0</v>
      </c>
      <c r="AI900" s="370">
        <f t="shared" si="643"/>
        <v>0</v>
      </c>
      <c r="AJ900" s="370">
        <f t="shared" si="620"/>
        <v>0</v>
      </c>
      <c r="AK900" s="370">
        <f t="shared" si="643"/>
        <v>0</v>
      </c>
      <c r="AL900" s="370">
        <f t="shared" si="643"/>
        <v>0</v>
      </c>
      <c r="AM900" s="370">
        <f t="shared" si="621"/>
        <v>0</v>
      </c>
      <c r="AN900" s="370">
        <f t="shared" si="643"/>
        <v>0</v>
      </c>
      <c r="AO900" s="370">
        <f t="shared" si="643"/>
        <v>0</v>
      </c>
      <c r="AP900" s="370">
        <f t="shared" si="638"/>
        <v>0</v>
      </c>
      <c r="AQ900" s="370">
        <f>AB900-((AE900+AE910)-AH900-AK900-AN900)</f>
        <v>2808.3999999999651</v>
      </c>
      <c r="AR900" s="370">
        <f t="shared" si="640"/>
        <v>0</v>
      </c>
      <c r="AS900" s="370">
        <f t="shared" si="623"/>
        <v>2808.3999999999651</v>
      </c>
      <c r="AT900" s="370"/>
      <c r="AU900" s="370"/>
      <c r="AV900" s="370"/>
      <c r="AW900" s="370"/>
      <c r="AX900" s="370"/>
      <c r="AY900" s="370"/>
      <c r="AZ900" s="370"/>
      <c r="BA900" s="370"/>
    </row>
    <row r="901" spans="1:53" ht="24.75">
      <c r="A901" s="255"/>
      <c r="B901" s="73" t="str">
        <f t="shared" si="605"/>
        <v>371450005100</v>
      </c>
      <c r="C901" s="373">
        <v>2023</v>
      </c>
      <c r="D901" s="373">
        <v>20</v>
      </c>
      <c r="E901" s="373">
        <v>3</v>
      </c>
      <c r="F901" s="373">
        <v>7</v>
      </c>
      <c r="G901" s="373">
        <v>14</v>
      </c>
      <c r="H901" s="373">
        <v>5000</v>
      </c>
      <c r="I901" s="373">
        <v>5100</v>
      </c>
      <c r="J901" s="373"/>
      <c r="K901" s="374" t="s">
        <v>45</v>
      </c>
      <c r="L901" s="374"/>
      <c r="M901" s="375" t="s">
        <v>130</v>
      </c>
      <c r="N901" s="376">
        <f>+N902+N910</f>
        <v>450000</v>
      </c>
      <c r="O901" s="376">
        <f>+O902+O910</f>
        <v>0</v>
      </c>
      <c r="P901" s="376">
        <f t="shared" si="596"/>
        <v>450000</v>
      </c>
      <c r="Q901" s="427" t="s">
        <v>45</v>
      </c>
      <c r="R901" s="428"/>
      <c r="S901" s="428"/>
      <c r="T901" s="376">
        <f>+T902+T910</f>
        <v>0</v>
      </c>
      <c r="U901" s="376">
        <f t="shared" ref="U901:AC901" si="644">+U902</f>
        <v>0</v>
      </c>
      <c r="V901" s="376">
        <f t="shared" si="644"/>
        <v>0</v>
      </c>
      <c r="W901" s="376">
        <f t="shared" si="644"/>
        <v>0</v>
      </c>
      <c r="X901" s="376">
        <f t="shared" si="644"/>
        <v>0</v>
      </c>
      <c r="Y901" s="376">
        <f t="shared" si="644"/>
        <v>0</v>
      </c>
      <c r="Z901" s="376">
        <f t="shared" si="644"/>
        <v>0</v>
      </c>
      <c r="AA901" s="376">
        <f t="shared" si="644"/>
        <v>0</v>
      </c>
      <c r="AB901" s="376">
        <v>450000</v>
      </c>
      <c r="AC901" s="376">
        <f t="shared" si="644"/>
        <v>0</v>
      </c>
      <c r="AD901" s="376">
        <f t="shared" si="618"/>
        <v>450000</v>
      </c>
      <c r="AE901" s="376">
        <f>+AE902</f>
        <v>397555.20000000001</v>
      </c>
      <c r="AF901" s="376">
        <f>+AF902</f>
        <v>0</v>
      </c>
      <c r="AG901" s="376">
        <f t="shared" si="619"/>
        <v>397555.20000000001</v>
      </c>
      <c r="AH901" s="376">
        <f>+AH902</f>
        <v>0</v>
      </c>
      <c r="AI901" s="376">
        <f>+AI902</f>
        <v>0</v>
      </c>
      <c r="AJ901" s="376">
        <f t="shared" si="620"/>
        <v>0</v>
      </c>
      <c r="AK901" s="376">
        <f>+AK902</f>
        <v>0</v>
      </c>
      <c r="AL901" s="376">
        <f>+AL902</f>
        <v>0</v>
      </c>
      <c r="AM901" s="376">
        <f t="shared" si="621"/>
        <v>0</v>
      </c>
      <c r="AN901" s="376">
        <f>+AN902</f>
        <v>0</v>
      </c>
      <c r="AO901" s="376">
        <f>+AO902</f>
        <v>0</v>
      </c>
      <c r="AP901" s="376">
        <f t="shared" si="638"/>
        <v>0</v>
      </c>
      <c r="AQ901" s="376">
        <f>AQ902+AQ910</f>
        <v>2808.3999999999869</v>
      </c>
      <c r="AR901" s="376">
        <f t="shared" si="640"/>
        <v>0</v>
      </c>
      <c r="AS901" s="376">
        <f t="shared" si="623"/>
        <v>2808.3999999999869</v>
      </c>
      <c r="AT901" s="376"/>
      <c r="AU901" s="376"/>
      <c r="AV901" s="376"/>
      <c r="AW901" s="376"/>
      <c r="AX901" s="376"/>
      <c r="AY901" s="376"/>
      <c r="AZ901" s="376"/>
      <c r="BA901" s="376"/>
    </row>
    <row r="902" spans="1:53" ht="24.75">
      <c r="A902" s="255"/>
      <c r="B902" s="73" t="str">
        <f t="shared" si="605"/>
        <v>371450005100515</v>
      </c>
      <c r="C902" s="379">
        <v>2023</v>
      </c>
      <c r="D902" s="379">
        <v>20</v>
      </c>
      <c r="E902" s="379">
        <v>3</v>
      </c>
      <c r="F902" s="379">
        <v>7</v>
      </c>
      <c r="G902" s="379">
        <v>14</v>
      </c>
      <c r="H902" s="379">
        <v>5000</v>
      </c>
      <c r="I902" s="379">
        <v>5100</v>
      </c>
      <c r="J902" s="379">
        <v>515</v>
      </c>
      <c r="K902" s="380"/>
      <c r="L902" s="380"/>
      <c r="M902" s="461" t="s">
        <v>131</v>
      </c>
      <c r="N902" s="462">
        <f>SUM(N903:N909)</f>
        <v>400000</v>
      </c>
      <c r="O902" s="462">
        <f>SUM(O903:O909)</f>
        <v>0</v>
      </c>
      <c r="P902" s="462">
        <f t="shared" si="596"/>
        <v>400000</v>
      </c>
      <c r="Q902" s="429" t="s">
        <v>45</v>
      </c>
      <c r="R902" s="430"/>
      <c r="S902" s="430"/>
      <c r="T902" s="462">
        <f>SUM(T903:T909)</f>
        <v>0</v>
      </c>
      <c r="U902" s="462">
        <f t="shared" ref="U902:AO902" si="645">SUM(U903:U909)</f>
        <v>0</v>
      </c>
      <c r="V902" s="462">
        <f t="shared" si="645"/>
        <v>0</v>
      </c>
      <c r="W902" s="462">
        <f t="shared" si="645"/>
        <v>0</v>
      </c>
      <c r="X902" s="462">
        <f t="shared" si="645"/>
        <v>0</v>
      </c>
      <c r="Y902" s="462">
        <f t="shared" si="645"/>
        <v>0</v>
      </c>
      <c r="Z902" s="462">
        <f t="shared" si="645"/>
        <v>0</v>
      </c>
      <c r="AA902" s="462">
        <f t="shared" si="645"/>
        <v>0</v>
      </c>
      <c r="AB902" s="462">
        <f>SUM(AB903:AB909)</f>
        <v>400000</v>
      </c>
      <c r="AC902" s="462">
        <f>SUM(AC903:AC909)</f>
        <v>0</v>
      </c>
      <c r="AD902" s="462">
        <f t="shared" si="645"/>
        <v>400000</v>
      </c>
      <c r="AE902" s="462">
        <f t="shared" si="645"/>
        <v>397555.20000000001</v>
      </c>
      <c r="AF902" s="462">
        <f t="shared" si="645"/>
        <v>0</v>
      </c>
      <c r="AG902" s="462">
        <f>+AF902+AE902</f>
        <v>397555.20000000001</v>
      </c>
      <c r="AH902" s="462">
        <f t="shared" si="645"/>
        <v>0</v>
      </c>
      <c r="AI902" s="462">
        <f t="shared" si="645"/>
        <v>0</v>
      </c>
      <c r="AJ902" s="462">
        <f t="shared" si="620"/>
        <v>0</v>
      </c>
      <c r="AK902" s="462">
        <f t="shared" si="645"/>
        <v>0</v>
      </c>
      <c r="AL902" s="462">
        <f t="shared" si="645"/>
        <v>0</v>
      </c>
      <c r="AM902" s="462">
        <f t="shared" si="621"/>
        <v>0</v>
      </c>
      <c r="AN902" s="462">
        <f t="shared" si="645"/>
        <v>0</v>
      </c>
      <c r="AO902" s="462">
        <f t="shared" si="645"/>
        <v>0</v>
      </c>
      <c r="AP902" s="462">
        <f t="shared" si="638"/>
        <v>0</v>
      </c>
      <c r="AQ902" s="462">
        <f>AB902-(AE902-AH902-AK902-AN902)</f>
        <v>2444.7999999999884</v>
      </c>
      <c r="AR902" s="462">
        <f t="shared" si="640"/>
        <v>0</v>
      </c>
      <c r="AS902" s="462">
        <f t="shared" si="623"/>
        <v>2444.7999999999884</v>
      </c>
      <c r="AT902" s="462"/>
      <c r="AU902" s="462"/>
      <c r="AV902" s="462"/>
      <c r="AW902" s="462"/>
      <c r="AX902" s="462"/>
      <c r="AY902" s="462"/>
      <c r="AZ902" s="462"/>
      <c r="BA902" s="462"/>
    </row>
    <row r="903" spans="1:53" ht="24.75">
      <c r="A903" s="255"/>
      <c r="B903" s="73" t="str">
        <f t="shared" si="605"/>
        <v>3714500051005151</v>
      </c>
      <c r="C903" s="385">
        <v>2023</v>
      </c>
      <c r="D903" s="385">
        <v>20</v>
      </c>
      <c r="E903" s="385">
        <v>3</v>
      </c>
      <c r="F903" s="385">
        <v>7</v>
      </c>
      <c r="G903" s="385">
        <v>14</v>
      </c>
      <c r="H903" s="385">
        <v>5000</v>
      </c>
      <c r="I903" s="385">
        <v>5100</v>
      </c>
      <c r="J903" s="385">
        <v>515</v>
      </c>
      <c r="K903" s="386">
        <v>1</v>
      </c>
      <c r="L903" s="386"/>
      <c r="M903" s="387" t="s">
        <v>178</v>
      </c>
      <c r="N903" s="388">
        <f>IFERROR(VLOOKUP($B903,[5]OAX!$B$51:$S$1085,13,0),0)</f>
        <v>400000</v>
      </c>
      <c r="O903" s="388">
        <f>IFERROR(VLOOKUP($B903,[5]OAX!$B$51:$S$1085,14,0),0)</f>
        <v>0</v>
      </c>
      <c r="P903" s="388">
        <f t="shared" si="596"/>
        <v>400000</v>
      </c>
      <c r="Q903" s="167" t="s">
        <v>59</v>
      </c>
      <c r="R903" s="390">
        <f>IFERROR(VLOOKUP($B903,[5]OAX!$B$51:$S$1085,17,0),0)</f>
        <v>20</v>
      </c>
      <c r="S903" s="390">
        <f>IFERROR(VLOOKUP($B903,[5]OAX!$B$51:$S$1085,18,0),0)</f>
        <v>0</v>
      </c>
      <c r="T903" s="388">
        <v>0</v>
      </c>
      <c r="U903" s="388">
        <v>0</v>
      </c>
      <c r="V903" s="388">
        <v>0</v>
      </c>
      <c r="W903" s="388">
        <v>0</v>
      </c>
      <c r="X903" s="388">
        <v>0</v>
      </c>
      <c r="Y903" s="388">
        <v>0</v>
      </c>
      <c r="Z903" s="388">
        <v>0</v>
      </c>
      <c r="AA903" s="388">
        <v>0</v>
      </c>
      <c r="AB903" s="388">
        <f t="shared" ref="AB903:AC909" si="646">N903+T903-X903</f>
        <v>400000</v>
      </c>
      <c r="AC903" s="388">
        <f t="shared" si="646"/>
        <v>0</v>
      </c>
      <c r="AD903" s="388">
        <f t="shared" si="618"/>
        <v>400000</v>
      </c>
      <c r="AE903" s="388">
        <v>397555.20000000001</v>
      </c>
      <c r="AF903" s="388">
        <v>0</v>
      </c>
      <c r="AG903" s="388">
        <f t="shared" si="619"/>
        <v>397555.20000000001</v>
      </c>
      <c r="AH903" s="388">
        <v>0</v>
      </c>
      <c r="AI903" s="388">
        <v>0</v>
      </c>
      <c r="AJ903" s="388">
        <f t="shared" si="620"/>
        <v>0</v>
      </c>
      <c r="AK903" s="388">
        <v>0</v>
      </c>
      <c r="AL903" s="388">
        <v>0</v>
      </c>
      <c r="AM903" s="388">
        <f t="shared" si="621"/>
        <v>0</v>
      </c>
      <c r="AN903" s="388">
        <v>0</v>
      </c>
      <c r="AO903" s="388">
        <v>0</v>
      </c>
      <c r="AP903" s="388">
        <f t="shared" si="638"/>
        <v>0</v>
      </c>
      <c r="AQ903" s="388">
        <f>AB903-(AE903-AH903-AK903-AN903)</f>
        <v>2444.7999999999884</v>
      </c>
      <c r="AR903" s="388">
        <f t="shared" si="640"/>
        <v>0</v>
      </c>
      <c r="AS903" s="388">
        <f t="shared" si="623"/>
        <v>2444.7999999999884</v>
      </c>
      <c r="AT903" s="388">
        <f t="shared" si="642"/>
        <v>20</v>
      </c>
      <c r="AU903" s="388">
        <f t="shared" si="642"/>
        <v>0</v>
      </c>
      <c r="AV903" s="388">
        <v>24</v>
      </c>
      <c r="AW903" s="388">
        <v>0</v>
      </c>
      <c r="AX903" s="388">
        <v>0</v>
      </c>
      <c r="AY903" s="388">
        <v>0</v>
      </c>
      <c r="AZ903" s="388">
        <f>AT903-AV903-AX903</f>
        <v>-4</v>
      </c>
      <c r="BA903" s="388">
        <f t="shared" si="636"/>
        <v>0</v>
      </c>
    </row>
    <row r="904" spans="1:53" ht="24.75" hidden="1">
      <c r="A904" s="255"/>
      <c r="B904" s="73" t="str">
        <f t="shared" si="605"/>
        <v>3714500051005152</v>
      </c>
      <c r="C904" s="385">
        <v>2023</v>
      </c>
      <c r="D904" s="385">
        <v>20</v>
      </c>
      <c r="E904" s="385">
        <v>3</v>
      </c>
      <c r="F904" s="385">
        <v>7</v>
      </c>
      <c r="G904" s="385">
        <v>14</v>
      </c>
      <c r="H904" s="385">
        <v>5000</v>
      </c>
      <c r="I904" s="385">
        <v>5100</v>
      </c>
      <c r="J904" s="385">
        <v>515</v>
      </c>
      <c r="K904" s="386">
        <v>2</v>
      </c>
      <c r="L904" s="386"/>
      <c r="M904" s="387" t="s">
        <v>288</v>
      </c>
      <c r="N904" s="388">
        <f>IFERROR(VLOOKUP($B904,[5]OAX!$B$51:$S$1085,13,0),0)</f>
        <v>0</v>
      </c>
      <c r="O904" s="388">
        <f>IFERROR(VLOOKUP($B904,[5]OAX!$B$51:$S$1085,14,0),0)</f>
        <v>0</v>
      </c>
      <c r="P904" s="388">
        <f t="shared" si="596"/>
        <v>0</v>
      </c>
      <c r="Q904" s="167" t="s">
        <v>59</v>
      </c>
      <c r="R904" s="390">
        <f>IFERROR(VLOOKUP($B904,[5]OAX!$B$51:$S$1085,17,0),0)</f>
        <v>0</v>
      </c>
      <c r="S904" s="390">
        <f>IFERROR(VLOOKUP($B904,[5]OAX!$B$51:$S$1085,18,0),0)</f>
        <v>0</v>
      </c>
      <c r="T904" s="388">
        <v>0</v>
      </c>
      <c r="U904" s="388">
        <v>0</v>
      </c>
      <c r="V904" s="388">
        <v>0</v>
      </c>
      <c r="W904" s="388">
        <v>0</v>
      </c>
      <c r="X904" s="388">
        <v>0</v>
      </c>
      <c r="Y904" s="388">
        <v>0</v>
      </c>
      <c r="Z904" s="388">
        <v>0</v>
      </c>
      <c r="AA904" s="388">
        <v>0</v>
      </c>
      <c r="AB904" s="388">
        <f t="shared" si="646"/>
        <v>0</v>
      </c>
      <c r="AC904" s="388">
        <f t="shared" si="646"/>
        <v>0</v>
      </c>
      <c r="AD904" s="388">
        <f t="shared" si="618"/>
        <v>0</v>
      </c>
      <c r="AE904" s="388">
        <v>0</v>
      </c>
      <c r="AF904" s="388">
        <v>0</v>
      </c>
      <c r="AG904" s="388">
        <f t="shared" si="619"/>
        <v>0</v>
      </c>
      <c r="AH904" s="388">
        <v>0</v>
      </c>
      <c r="AI904" s="388">
        <v>0</v>
      </c>
      <c r="AJ904" s="388">
        <f t="shared" si="620"/>
        <v>0</v>
      </c>
      <c r="AK904" s="388">
        <v>0</v>
      </c>
      <c r="AL904" s="388">
        <v>0</v>
      </c>
      <c r="AM904" s="388">
        <f t="shared" si="621"/>
        <v>0</v>
      </c>
      <c r="AN904" s="388">
        <v>0</v>
      </c>
      <c r="AO904" s="388">
        <v>0</v>
      </c>
      <c r="AP904" s="388">
        <f t="shared" si="638"/>
        <v>0</v>
      </c>
      <c r="AQ904" s="388">
        <f t="shared" si="640"/>
        <v>0</v>
      </c>
      <c r="AR904" s="388">
        <f t="shared" si="640"/>
        <v>0</v>
      </c>
      <c r="AS904" s="388">
        <f t="shared" si="623"/>
        <v>0</v>
      </c>
      <c r="AT904" s="388">
        <f t="shared" si="642"/>
        <v>0</v>
      </c>
      <c r="AU904" s="388">
        <f t="shared" si="642"/>
        <v>0</v>
      </c>
      <c r="AV904" s="388">
        <v>0</v>
      </c>
      <c r="AW904" s="388">
        <v>0</v>
      </c>
      <c r="AX904" s="388">
        <v>0</v>
      </c>
      <c r="AY904" s="388">
        <v>0</v>
      </c>
      <c r="AZ904" s="388">
        <f t="shared" si="636"/>
        <v>0</v>
      </c>
      <c r="BA904" s="388">
        <f t="shared" si="636"/>
        <v>0</v>
      </c>
    </row>
    <row r="905" spans="1:53" ht="24.75" hidden="1">
      <c r="A905" s="255"/>
      <c r="B905" s="73" t="str">
        <f t="shared" si="605"/>
        <v>3714500051005153</v>
      </c>
      <c r="C905" s="385">
        <v>2023</v>
      </c>
      <c r="D905" s="385">
        <v>20</v>
      </c>
      <c r="E905" s="385">
        <v>3</v>
      </c>
      <c r="F905" s="385">
        <v>7</v>
      </c>
      <c r="G905" s="385">
        <v>14</v>
      </c>
      <c r="H905" s="385">
        <v>5000</v>
      </c>
      <c r="I905" s="385">
        <v>5100</v>
      </c>
      <c r="J905" s="385">
        <v>515</v>
      </c>
      <c r="K905" s="386">
        <v>3</v>
      </c>
      <c r="L905" s="386"/>
      <c r="M905" s="387" t="s">
        <v>593</v>
      </c>
      <c r="N905" s="388">
        <f>IFERROR(VLOOKUP($B905,[5]OAX!$B$51:$S$1085,13,0),0)</f>
        <v>0</v>
      </c>
      <c r="O905" s="388">
        <f>IFERROR(VLOOKUP($B905,[5]OAX!$B$51:$S$1085,14,0),0)</f>
        <v>0</v>
      </c>
      <c r="P905" s="388">
        <f t="shared" si="596"/>
        <v>0</v>
      </c>
      <c r="Q905" s="167" t="s">
        <v>59</v>
      </c>
      <c r="R905" s="390">
        <f>IFERROR(VLOOKUP($B905,[5]OAX!$B$51:$S$1085,17,0),0)</f>
        <v>0</v>
      </c>
      <c r="S905" s="390">
        <f>IFERROR(VLOOKUP($B905,[5]OAX!$B$51:$S$1085,18,0),0)</f>
        <v>0</v>
      </c>
      <c r="T905" s="388">
        <v>0</v>
      </c>
      <c r="U905" s="388">
        <v>0</v>
      </c>
      <c r="V905" s="388">
        <v>0</v>
      </c>
      <c r="W905" s="388">
        <v>0</v>
      </c>
      <c r="X905" s="388">
        <v>0</v>
      </c>
      <c r="Y905" s="388">
        <v>0</v>
      </c>
      <c r="Z905" s="388">
        <v>0</v>
      </c>
      <c r="AA905" s="388">
        <v>0</v>
      </c>
      <c r="AB905" s="388">
        <f t="shared" si="646"/>
        <v>0</v>
      </c>
      <c r="AC905" s="388">
        <f t="shared" si="646"/>
        <v>0</v>
      </c>
      <c r="AD905" s="388">
        <f t="shared" si="618"/>
        <v>0</v>
      </c>
      <c r="AE905" s="388">
        <v>0</v>
      </c>
      <c r="AF905" s="388">
        <v>0</v>
      </c>
      <c r="AG905" s="388">
        <f t="shared" si="619"/>
        <v>0</v>
      </c>
      <c r="AH905" s="388">
        <v>0</v>
      </c>
      <c r="AI905" s="388">
        <v>0</v>
      </c>
      <c r="AJ905" s="388">
        <f t="shared" si="620"/>
        <v>0</v>
      </c>
      <c r="AK905" s="388">
        <v>0</v>
      </c>
      <c r="AL905" s="388">
        <v>0</v>
      </c>
      <c r="AM905" s="388">
        <f t="shared" si="621"/>
        <v>0</v>
      </c>
      <c r="AN905" s="388">
        <v>0</v>
      </c>
      <c r="AO905" s="388">
        <v>0</v>
      </c>
      <c r="AP905" s="388">
        <f t="shared" si="638"/>
        <v>0</v>
      </c>
      <c r="AQ905" s="388">
        <f>AB905-AE905--AH905-AK905-AN905</f>
        <v>0</v>
      </c>
      <c r="AR905" s="388">
        <f t="shared" si="640"/>
        <v>0</v>
      </c>
      <c r="AS905" s="388">
        <f t="shared" si="623"/>
        <v>0</v>
      </c>
      <c r="AT905" s="388">
        <f t="shared" si="642"/>
        <v>0</v>
      </c>
      <c r="AU905" s="388">
        <f t="shared" si="642"/>
        <v>0</v>
      </c>
      <c r="AV905" s="388">
        <v>0</v>
      </c>
      <c r="AW905" s="388">
        <v>0</v>
      </c>
      <c r="AX905" s="388">
        <v>0</v>
      </c>
      <c r="AY905" s="388">
        <v>0</v>
      </c>
      <c r="AZ905" s="388">
        <f t="shared" si="636"/>
        <v>0</v>
      </c>
      <c r="BA905" s="388">
        <f t="shared" si="636"/>
        <v>0</v>
      </c>
    </row>
    <row r="906" spans="1:53" ht="24.75" hidden="1">
      <c r="A906" s="255"/>
      <c r="B906" s="73" t="str">
        <f t="shared" si="605"/>
        <v>3714500051005154</v>
      </c>
      <c r="C906" s="385">
        <v>2023</v>
      </c>
      <c r="D906" s="385">
        <v>20</v>
      </c>
      <c r="E906" s="385">
        <v>3</v>
      </c>
      <c r="F906" s="385">
        <v>7</v>
      </c>
      <c r="G906" s="385">
        <v>14</v>
      </c>
      <c r="H906" s="385">
        <v>5000</v>
      </c>
      <c r="I906" s="385">
        <v>5100</v>
      </c>
      <c r="J906" s="385">
        <v>515</v>
      </c>
      <c r="K906" s="386">
        <v>4</v>
      </c>
      <c r="L906" s="386"/>
      <c r="M906" s="387" t="s">
        <v>307</v>
      </c>
      <c r="N906" s="388">
        <f>IFERROR(VLOOKUP($B906,[5]OAX!$B$51:$S$1085,13,0),0)</f>
        <v>0</v>
      </c>
      <c r="O906" s="388">
        <f>IFERROR(VLOOKUP($B906,[5]OAX!$B$51:$S$1085,14,0),0)</f>
        <v>0</v>
      </c>
      <c r="P906" s="388">
        <f t="shared" si="596"/>
        <v>0</v>
      </c>
      <c r="Q906" s="167" t="s">
        <v>59</v>
      </c>
      <c r="R906" s="390">
        <f>IFERROR(VLOOKUP($B906,[5]OAX!$B$51:$S$1085,17,0),0)</f>
        <v>0</v>
      </c>
      <c r="S906" s="390">
        <f>IFERROR(VLOOKUP($B906,[5]OAX!$B$51:$S$1085,18,0),0)</f>
        <v>0</v>
      </c>
      <c r="T906" s="388">
        <v>0</v>
      </c>
      <c r="U906" s="388">
        <v>0</v>
      </c>
      <c r="V906" s="388">
        <v>0</v>
      </c>
      <c r="W906" s="388">
        <v>0</v>
      </c>
      <c r="X906" s="388">
        <v>0</v>
      </c>
      <c r="Y906" s="388">
        <v>0</v>
      </c>
      <c r="Z906" s="388">
        <v>0</v>
      </c>
      <c r="AA906" s="388">
        <v>0</v>
      </c>
      <c r="AB906" s="388">
        <f t="shared" si="646"/>
        <v>0</v>
      </c>
      <c r="AC906" s="388">
        <f t="shared" si="646"/>
        <v>0</v>
      </c>
      <c r="AD906" s="388">
        <f t="shared" si="618"/>
        <v>0</v>
      </c>
      <c r="AE906" s="388">
        <v>0</v>
      </c>
      <c r="AF906" s="388">
        <v>0</v>
      </c>
      <c r="AG906" s="388">
        <f t="shared" si="619"/>
        <v>0</v>
      </c>
      <c r="AH906" s="388">
        <v>0</v>
      </c>
      <c r="AI906" s="388">
        <v>0</v>
      </c>
      <c r="AJ906" s="388">
        <f t="shared" si="620"/>
        <v>0</v>
      </c>
      <c r="AK906" s="388">
        <v>0</v>
      </c>
      <c r="AL906" s="388">
        <v>0</v>
      </c>
      <c r="AM906" s="388">
        <f t="shared" si="621"/>
        <v>0</v>
      </c>
      <c r="AN906" s="388">
        <v>0</v>
      </c>
      <c r="AO906" s="388">
        <v>0</v>
      </c>
      <c r="AP906" s="388">
        <f t="shared" si="638"/>
        <v>0</v>
      </c>
      <c r="AQ906" s="388">
        <f t="shared" si="640"/>
        <v>0</v>
      </c>
      <c r="AR906" s="388">
        <f t="shared" si="640"/>
        <v>0</v>
      </c>
      <c r="AS906" s="388">
        <f t="shared" si="623"/>
        <v>0</v>
      </c>
      <c r="AT906" s="388">
        <f t="shared" si="642"/>
        <v>0</v>
      </c>
      <c r="AU906" s="388">
        <f t="shared" si="642"/>
        <v>0</v>
      </c>
      <c r="AV906" s="388">
        <v>0</v>
      </c>
      <c r="AW906" s="388">
        <v>0</v>
      </c>
      <c r="AX906" s="388">
        <v>0</v>
      </c>
      <c r="AY906" s="388">
        <v>0</v>
      </c>
      <c r="AZ906" s="388">
        <f t="shared" si="636"/>
        <v>0</v>
      </c>
      <c r="BA906" s="388">
        <f t="shared" si="636"/>
        <v>0</v>
      </c>
    </row>
    <row r="907" spans="1:53" ht="24.75" hidden="1">
      <c r="A907" s="255"/>
      <c r="B907" s="73" t="str">
        <f t="shared" si="605"/>
        <v>3714500051005155</v>
      </c>
      <c r="C907" s="385">
        <v>2023</v>
      </c>
      <c r="D907" s="385">
        <v>20</v>
      </c>
      <c r="E907" s="385">
        <v>3</v>
      </c>
      <c r="F907" s="385">
        <v>7</v>
      </c>
      <c r="G907" s="385">
        <v>14</v>
      </c>
      <c r="H907" s="385">
        <v>5000</v>
      </c>
      <c r="I907" s="385">
        <v>5100</v>
      </c>
      <c r="J907" s="385">
        <v>515</v>
      </c>
      <c r="K907" s="386">
        <v>5</v>
      </c>
      <c r="L907" s="386"/>
      <c r="M907" s="387" t="s">
        <v>597</v>
      </c>
      <c r="N907" s="388">
        <f>IFERROR(VLOOKUP($B907,[5]OAX!$B$51:$S$1085,13,0),0)</f>
        <v>0</v>
      </c>
      <c r="O907" s="388">
        <f>IFERROR(VLOOKUP($B907,[5]OAX!$B$51:$S$1085,14,0),0)</f>
        <v>0</v>
      </c>
      <c r="P907" s="388">
        <f t="shared" si="596"/>
        <v>0</v>
      </c>
      <c r="Q907" s="167" t="s">
        <v>59</v>
      </c>
      <c r="R907" s="390">
        <f>IFERROR(VLOOKUP($B907,[5]OAX!$B$51:$S$1085,17,0),0)</f>
        <v>0</v>
      </c>
      <c r="S907" s="390">
        <f>IFERROR(VLOOKUP($B907,[5]OAX!$B$51:$S$1085,18,0),0)</f>
        <v>0</v>
      </c>
      <c r="T907" s="388">
        <v>0</v>
      </c>
      <c r="U907" s="388">
        <v>0</v>
      </c>
      <c r="V907" s="388">
        <v>0</v>
      </c>
      <c r="W907" s="388">
        <v>0</v>
      </c>
      <c r="X907" s="388">
        <v>0</v>
      </c>
      <c r="Y907" s="388">
        <v>0</v>
      </c>
      <c r="Z907" s="388">
        <v>0</v>
      </c>
      <c r="AA907" s="388">
        <v>0</v>
      </c>
      <c r="AB907" s="388">
        <f t="shared" si="646"/>
        <v>0</v>
      </c>
      <c r="AC907" s="388">
        <f t="shared" si="646"/>
        <v>0</v>
      </c>
      <c r="AD907" s="388">
        <f t="shared" si="618"/>
        <v>0</v>
      </c>
      <c r="AE907" s="388">
        <v>0</v>
      </c>
      <c r="AF907" s="388">
        <v>0</v>
      </c>
      <c r="AG907" s="388">
        <f t="shared" si="619"/>
        <v>0</v>
      </c>
      <c r="AH907" s="388">
        <v>0</v>
      </c>
      <c r="AI907" s="388">
        <v>0</v>
      </c>
      <c r="AJ907" s="388">
        <f t="shared" si="620"/>
        <v>0</v>
      </c>
      <c r="AK907" s="388">
        <v>0</v>
      </c>
      <c r="AL907" s="388">
        <v>0</v>
      </c>
      <c r="AM907" s="388">
        <f t="shared" si="621"/>
        <v>0</v>
      </c>
      <c r="AN907" s="388">
        <v>0</v>
      </c>
      <c r="AO907" s="388">
        <v>0</v>
      </c>
      <c r="AP907" s="388">
        <f t="shared" si="638"/>
        <v>0</v>
      </c>
      <c r="AQ907" s="388">
        <f t="shared" si="640"/>
        <v>0</v>
      </c>
      <c r="AR907" s="388">
        <f t="shared" si="640"/>
        <v>0</v>
      </c>
      <c r="AS907" s="388">
        <f t="shared" si="623"/>
        <v>0</v>
      </c>
      <c r="AT907" s="388">
        <f t="shared" si="642"/>
        <v>0</v>
      </c>
      <c r="AU907" s="388">
        <f t="shared" si="642"/>
        <v>0</v>
      </c>
      <c r="AV907" s="388">
        <v>0</v>
      </c>
      <c r="AW907" s="388">
        <v>0</v>
      </c>
      <c r="AX907" s="388">
        <v>0</v>
      </c>
      <c r="AY907" s="388">
        <v>0</v>
      </c>
      <c r="AZ907" s="388">
        <f t="shared" si="636"/>
        <v>0</v>
      </c>
      <c r="BA907" s="388">
        <f t="shared" si="636"/>
        <v>0</v>
      </c>
    </row>
    <row r="908" spans="1:53" ht="24.75" hidden="1">
      <c r="A908" s="255"/>
      <c r="B908" s="73" t="str">
        <f t="shared" si="605"/>
        <v>3714500051005156</v>
      </c>
      <c r="C908" s="385">
        <v>2023</v>
      </c>
      <c r="D908" s="385">
        <v>20</v>
      </c>
      <c r="E908" s="385">
        <v>3</v>
      </c>
      <c r="F908" s="385">
        <v>7</v>
      </c>
      <c r="G908" s="385">
        <v>14</v>
      </c>
      <c r="H908" s="385">
        <v>5000</v>
      </c>
      <c r="I908" s="385">
        <v>5100</v>
      </c>
      <c r="J908" s="385">
        <v>515</v>
      </c>
      <c r="K908" s="386">
        <v>6</v>
      </c>
      <c r="L908" s="386"/>
      <c r="M908" s="387" t="s">
        <v>602</v>
      </c>
      <c r="N908" s="388">
        <f>IFERROR(VLOOKUP($B908,[5]OAX!$B$51:$S$1085,13,0),0)</f>
        <v>0</v>
      </c>
      <c r="O908" s="388">
        <f>IFERROR(VLOOKUP($B908,[5]OAX!$B$51:$S$1085,14,0),0)</f>
        <v>0</v>
      </c>
      <c r="P908" s="388">
        <f t="shared" si="596"/>
        <v>0</v>
      </c>
      <c r="Q908" s="167" t="s">
        <v>59</v>
      </c>
      <c r="R908" s="390">
        <f>IFERROR(VLOOKUP($B908,[5]OAX!$B$51:$S$1085,17,0),0)</f>
        <v>0</v>
      </c>
      <c r="S908" s="390">
        <f>IFERROR(VLOOKUP($B908,[5]OAX!$B$51:$S$1085,18,0),0)</f>
        <v>0</v>
      </c>
      <c r="T908" s="388">
        <v>0</v>
      </c>
      <c r="U908" s="388">
        <v>0</v>
      </c>
      <c r="V908" s="388">
        <v>0</v>
      </c>
      <c r="W908" s="388">
        <v>0</v>
      </c>
      <c r="X908" s="388">
        <v>0</v>
      </c>
      <c r="Y908" s="388">
        <v>0</v>
      </c>
      <c r="Z908" s="388">
        <v>0</v>
      </c>
      <c r="AA908" s="388">
        <v>0</v>
      </c>
      <c r="AB908" s="388">
        <f t="shared" si="646"/>
        <v>0</v>
      </c>
      <c r="AC908" s="388">
        <f t="shared" si="646"/>
        <v>0</v>
      </c>
      <c r="AD908" s="388">
        <f t="shared" si="618"/>
        <v>0</v>
      </c>
      <c r="AE908" s="388">
        <v>0</v>
      </c>
      <c r="AF908" s="388">
        <v>0</v>
      </c>
      <c r="AG908" s="388">
        <f t="shared" si="619"/>
        <v>0</v>
      </c>
      <c r="AH908" s="388">
        <v>0</v>
      </c>
      <c r="AI908" s="388">
        <v>0</v>
      </c>
      <c r="AJ908" s="388">
        <f t="shared" si="620"/>
        <v>0</v>
      </c>
      <c r="AK908" s="388">
        <v>0</v>
      </c>
      <c r="AL908" s="388">
        <v>0</v>
      </c>
      <c r="AM908" s="388">
        <f t="shared" si="621"/>
        <v>0</v>
      </c>
      <c r="AN908" s="388">
        <v>0</v>
      </c>
      <c r="AO908" s="388">
        <v>0</v>
      </c>
      <c r="AP908" s="388">
        <f t="shared" si="638"/>
        <v>0</v>
      </c>
      <c r="AQ908" s="388">
        <f t="shared" si="640"/>
        <v>0</v>
      </c>
      <c r="AR908" s="388">
        <f t="shared" si="640"/>
        <v>0</v>
      </c>
      <c r="AS908" s="388">
        <f t="shared" si="623"/>
        <v>0</v>
      </c>
      <c r="AT908" s="388">
        <f t="shared" si="642"/>
        <v>0</v>
      </c>
      <c r="AU908" s="388">
        <f t="shared" si="642"/>
        <v>0</v>
      </c>
      <c r="AV908" s="388">
        <v>0</v>
      </c>
      <c r="AW908" s="388">
        <v>0</v>
      </c>
      <c r="AX908" s="388">
        <v>0</v>
      </c>
      <c r="AY908" s="388">
        <v>0</v>
      </c>
      <c r="AZ908" s="388">
        <f t="shared" si="636"/>
        <v>0</v>
      </c>
      <c r="BA908" s="388">
        <f t="shared" si="636"/>
        <v>0</v>
      </c>
    </row>
    <row r="909" spans="1:53" ht="24.75" hidden="1">
      <c r="A909" s="255"/>
      <c r="B909" s="73" t="str">
        <f t="shared" si="605"/>
        <v>3714500051005157</v>
      </c>
      <c r="C909" s="385">
        <v>2023</v>
      </c>
      <c r="D909" s="385">
        <v>20</v>
      </c>
      <c r="E909" s="385">
        <v>3</v>
      </c>
      <c r="F909" s="385">
        <v>7</v>
      </c>
      <c r="G909" s="385">
        <v>14</v>
      </c>
      <c r="H909" s="385">
        <v>5000</v>
      </c>
      <c r="I909" s="385">
        <v>5100</v>
      </c>
      <c r="J909" s="385">
        <v>515</v>
      </c>
      <c r="K909" s="386">
        <v>7</v>
      </c>
      <c r="L909" s="386"/>
      <c r="M909" s="387" t="s">
        <v>191</v>
      </c>
      <c r="N909" s="388">
        <f>IFERROR(VLOOKUP($B909,[5]OAX!$B$51:$S$1085,13,0),0)</f>
        <v>0</v>
      </c>
      <c r="O909" s="388">
        <f>IFERROR(VLOOKUP($B909,[5]OAX!$B$51:$S$1085,14,0),0)</f>
        <v>0</v>
      </c>
      <c r="P909" s="388">
        <f t="shared" ref="P909:P974" si="647">+O909+N909</f>
        <v>0</v>
      </c>
      <c r="Q909" s="167" t="s">
        <v>59</v>
      </c>
      <c r="R909" s="390">
        <f>IFERROR(VLOOKUP($B909,[5]OAX!$B$51:$S$1085,17,0),0)</f>
        <v>0</v>
      </c>
      <c r="S909" s="390">
        <f>IFERROR(VLOOKUP($B909,[5]OAX!$B$51:$S$1085,18,0),0)</f>
        <v>0</v>
      </c>
      <c r="T909" s="388">
        <v>0</v>
      </c>
      <c r="U909" s="388">
        <v>0</v>
      </c>
      <c r="V909" s="388">
        <v>0</v>
      </c>
      <c r="W909" s="388">
        <v>0</v>
      </c>
      <c r="X909" s="388">
        <v>0</v>
      </c>
      <c r="Y909" s="388">
        <v>0</v>
      </c>
      <c r="Z909" s="388">
        <v>0</v>
      </c>
      <c r="AA909" s="388">
        <v>0</v>
      </c>
      <c r="AB909" s="388">
        <f t="shared" si="646"/>
        <v>0</v>
      </c>
      <c r="AC909" s="388">
        <f t="shared" si="646"/>
        <v>0</v>
      </c>
      <c r="AD909" s="388">
        <f t="shared" si="618"/>
        <v>0</v>
      </c>
      <c r="AE909" s="388">
        <v>0</v>
      </c>
      <c r="AF909" s="388">
        <v>0</v>
      </c>
      <c r="AG909" s="388">
        <f t="shared" si="619"/>
        <v>0</v>
      </c>
      <c r="AH909" s="388">
        <v>0</v>
      </c>
      <c r="AI909" s="388">
        <v>0</v>
      </c>
      <c r="AJ909" s="388">
        <f t="shared" si="620"/>
        <v>0</v>
      </c>
      <c r="AK909" s="388">
        <v>0</v>
      </c>
      <c r="AL909" s="388">
        <v>0</v>
      </c>
      <c r="AM909" s="388">
        <f t="shared" si="621"/>
        <v>0</v>
      </c>
      <c r="AN909" s="388">
        <v>0</v>
      </c>
      <c r="AO909" s="388">
        <v>0</v>
      </c>
      <c r="AP909" s="388">
        <f t="shared" si="638"/>
        <v>0</v>
      </c>
      <c r="AQ909" s="388">
        <f t="shared" si="640"/>
        <v>0</v>
      </c>
      <c r="AR909" s="388">
        <f t="shared" si="640"/>
        <v>0</v>
      </c>
      <c r="AS909" s="388">
        <f t="shared" si="623"/>
        <v>0</v>
      </c>
      <c r="AT909" s="388">
        <f t="shared" si="642"/>
        <v>0</v>
      </c>
      <c r="AU909" s="388">
        <f t="shared" si="642"/>
        <v>0</v>
      </c>
      <c r="AV909" s="388">
        <v>0</v>
      </c>
      <c r="AW909" s="388">
        <v>0</v>
      </c>
      <c r="AX909" s="388">
        <v>0</v>
      </c>
      <c r="AY909" s="388">
        <v>0</v>
      </c>
      <c r="AZ909" s="388">
        <f t="shared" si="636"/>
        <v>0</v>
      </c>
      <c r="BA909" s="388">
        <f t="shared" si="636"/>
        <v>0</v>
      </c>
    </row>
    <row r="910" spans="1:53" ht="24.75">
      <c r="A910" s="255"/>
      <c r="B910" s="73" t="str">
        <f>+CONCATENATE(E910,F910,G910,H910,I910,J910,K910,L910)</f>
        <v>371450005100519</v>
      </c>
      <c r="C910" s="379">
        <v>2023</v>
      </c>
      <c r="D910" s="379">
        <v>20</v>
      </c>
      <c r="E910" s="379">
        <v>3</v>
      </c>
      <c r="F910" s="379">
        <v>7</v>
      </c>
      <c r="G910" s="379">
        <v>14</v>
      </c>
      <c r="H910" s="379">
        <v>5000</v>
      </c>
      <c r="I910" s="379">
        <v>5100</v>
      </c>
      <c r="J910" s="379">
        <v>519</v>
      </c>
      <c r="K910" s="380"/>
      <c r="L910" s="380"/>
      <c r="M910" s="461" t="s">
        <v>192</v>
      </c>
      <c r="N910" s="462">
        <f>SUM(N911)</f>
        <v>50000</v>
      </c>
      <c r="O910" s="462">
        <f>SUM(O911)</f>
        <v>0</v>
      </c>
      <c r="P910" s="462">
        <f t="shared" si="647"/>
        <v>50000</v>
      </c>
      <c r="Q910" s="429" t="s">
        <v>45</v>
      </c>
      <c r="R910" s="430"/>
      <c r="S910" s="430"/>
      <c r="T910" s="462">
        <f>+T911</f>
        <v>0</v>
      </c>
      <c r="U910" s="462">
        <f>+U911</f>
        <v>0</v>
      </c>
      <c r="V910" s="462">
        <f t="shared" ref="V910:AO910" si="648">+V911</f>
        <v>0</v>
      </c>
      <c r="W910" s="462">
        <f t="shared" si="648"/>
        <v>0</v>
      </c>
      <c r="X910" s="462">
        <f t="shared" si="648"/>
        <v>0</v>
      </c>
      <c r="Y910" s="462">
        <f t="shared" si="648"/>
        <v>0</v>
      </c>
      <c r="Z910" s="462">
        <f t="shared" si="648"/>
        <v>0</v>
      </c>
      <c r="AA910" s="462">
        <f t="shared" si="648"/>
        <v>0</v>
      </c>
      <c r="AB910" s="462">
        <f t="shared" si="648"/>
        <v>50000</v>
      </c>
      <c r="AC910" s="462">
        <f t="shared" si="648"/>
        <v>0</v>
      </c>
      <c r="AD910" s="462">
        <f t="shared" si="648"/>
        <v>50000</v>
      </c>
      <c r="AE910" s="462">
        <f t="shared" si="648"/>
        <v>49636.4</v>
      </c>
      <c r="AF910" s="462">
        <f t="shared" si="648"/>
        <v>0</v>
      </c>
      <c r="AG910" s="462">
        <f>+AF910+AE910</f>
        <v>49636.4</v>
      </c>
      <c r="AH910" s="462">
        <f t="shared" si="648"/>
        <v>0</v>
      </c>
      <c r="AI910" s="462">
        <f t="shared" si="648"/>
        <v>0</v>
      </c>
      <c r="AJ910" s="462">
        <f t="shared" si="620"/>
        <v>0</v>
      </c>
      <c r="AK910" s="462">
        <f t="shared" si="648"/>
        <v>0</v>
      </c>
      <c r="AL910" s="462">
        <f t="shared" si="648"/>
        <v>0</v>
      </c>
      <c r="AM910" s="462">
        <f t="shared" si="621"/>
        <v>0</v>
      </c>
      <c r="AN910" s="462">
        <f t="shared" si="648"/>
        <v>0</v>
      </c>
      <c r="AO910" s="462">
        <f t="shared" si="648"/>
        <v>0</v>
      </c>
      <c r="AP910" s="462">
        <f t="shared" si="638"/>
        <v>0</v>
      </c>
      <c r="AQ910" s="462">
        <f>AB910-(AE910--AH910-AK910-AN910)</f>
        <v>363.59999999999854</v>
      </c>
      <c r="AR910" s="462">
        <f t="shared" si="640"/>
        <v>0</v>
      </c>
      <c r="AS910" s="462">
        <f t="shared" si="623"/>
        <v>363.59999999999854</v>
      </c>
      <c r="AT910" s="462"/>
      <c r="AU910" s="462"/>
      <c r="AV910" s="462"/>
      <c r="AW910" s="462"/>
      <c r="AX910" s="462"/>
      <c r="AY910" s="462"/>
      <c r="AZ910" s="462"/>
      <c r="BA910" s="462"/>
    </row>
    <row r="911" spans="1:53" ht="24.75">
      <c r="A911" s="256"/>
      <c r="B911" s="73" t="str">
        <f>+CONCATENATE(E911,F911,G911,H911,I911,J911,K911,L911)</f>
        <v>3714500051005191</v>
      </c>
      <c r="C911" s="385">
        <v>2023</v>
      </c>
      <c r="D911" s="385">
        <v>20</v>
      </c>
      <c r="E911" s="385">
        <v>3</v>
      </c>
      <c r="F911" s="385">
        <v>7</v>
      </c>
      <c r="G911" s="385">
        <v>14</v>
      </c>
      <c r="H911" s="385">
        <v>5000</v>
      </c>
      <c r="I911" s="385">
        <v>5100</v>
      </c>
      <c r="J911" s="385">
        <v>519</v>
      </c>
      <c r="K911" s="386">
        <v>1</v>
      </c>
      <c r="L911" s="386"/>
      <c r="M911" s="387" t="s">
        <v>260</v>
      </c>
      <c r="N911" s="388">
        <f>IFERROR(VLOOKUP($B911,[5]OAX!$B$51:$S$1085,13,0),0)</f>
        <v>50000</v>
      </c>
      <c r="O911" s="388">
        <f>IFERROR(VLOOKUP($B911,[5]OAX!$B$51:$S$1085,14,0),0)</f>
        <v>0</v>
      </c>
      <c r="P911" s="388">
        <f t="shared" si="647"/>
        <v>50000</v>
      </c>
      <c r="Q911" s="167" t="s">
        <v>59</v>
      </c>
      <c r="R911" s="390">
        <f>IFERROR(VLOOKUP($B911,[5]OAX!$B$51:$S$1085,17,0),0)</f>
        <v>1</v>
      </c>
      <c r="S911" s="390">
        <f>IFERROR(VLOOKUP($B911,[5]OAX!$B$51:$S$1085,18,0),0)</f>
        <v>0</v>
      </c>
      <c r="T911" s="388">
        <v>0</v>
      </c>
      <c r="U911" s="388">
        <v>0</v>
      </c>
      <c r="V911" s="388">
        <v>0</v>
      </c>
      <c r="W911" s="388">
        <v>0</v>
      </c>
      <c r="X911" s="388">
        <v>0</v>
      </c>
      <c r="Y911" s="388">
        <v>0</v>
      </c>
      <c r="Z911" s="388">
        <v>0</v>
      </c>
      <c r="AA911" s="388">
        <v>0</v>
      </c>
      <c r="AB911" s="388">
        <f t="shared" ref="AB911:AC911" si="649">N911+T911-X911</f>
        <v>50000</v>
      </c>
      <c r="AC911" s="388">
        <f t="shared" si="649"/>
        <v>0</v>
      </c>
      <c r="AD911" s="388">
        <f t="shared" si="618"/>
        <v>50000</v>
      </c>
      <c r="AE911" s="388">
        <v>49636.4</v>
      </c>
      <c r="AF911" s="388">
        <v>0</v>
      </c>
      <c r="AG911" s="388">
        <f t="shared" si="619"/>
        <v>49636.4</v>
      </c>
      <c r="AH911" s="388">
        <v>0</v>
      </c>
      <c r="AI911" s="388">
        <v>0</v>
      </c>
      <c r="AJ911" s="388">
        <f t="shared" si="620"/>
        <v>0</v>
      </c>
      <c r="AK911" s="388">
        <v>0</v>
      </c>
      <c r="AL911" s="388">
        <v>0</v>
      </c>
      <c r="AM911" s="388">
        <f t="shared" si="621"/>
        <v>0</v>
      </c>
      <c r="AN911" s="388">
        <v>0</v>
      </c>
      <c r="AO911" s="388">
        <v>0</v>
      </c>
      <c r="AP911" s="388">
        <f t="shared" si="638"/>
        <v>0</v>
      </c>
      <c r="AQ911" s="388">
        <f t="shared" si="640"/>
        <v>363.59999999999854</v>
      </c>
      <c r="AR911" s="388">
        <f t="shared" si="640"/>
        <v>0</v>
      </c>
      <c r="AS911" s="388">
        <f t="shared" si="623"/>
        <v>363.59999999999854</v>
      </c>
      <c r="AT911" s="388">
        <f t="shared" si="642"/>
        <v>1</v>
      </c>
      <c r="AU911" s="388">
        <f t="shared" si="642"/>
        <v>0</v>
      </c>
      <c r="AV911" s="388">
        <v>1</v>
      </c>
      <c r="AW911" s="388"/>
      <c r="AX911" s="388"/>
      <c r="AY911" s="388"/>
      <c r="AZ911" s="388">
        <f t="shared" si="636"/>
        <v>0</v>
      </c>
      <c r="BA911" s="388">
        <f t="shared" si="636"/>
        <v>0</v>
      </c>
    </row>
    <row r="912" spans="1:53" ht="24.75" hidden="1">
      <c r="A912" s="255"/>
      <c r="B912" s="73" t="str">
        <f t="shared" si="605"/>
        <v>371450005200</v>
      </c>
      <c r="C912" s="373">
        <v>2023</v>
      </c>
      <c r="D912" s="373">
        <v>20</v>
      </c>
      <c r="E912" s="373">
        <v>3</v>
      </c>
      <c r="F912" s="373">
        <v>7</v>
      </c>
      <c r="G912" s="373">
        <v>14</v>
      </c>
      <c r="H912" s="373">
        <v>5000</v>
      </c>
      <c r="I912" s="373">
        <v>5200</v>
      </c>
      <c r="J912" s="373"/>
      <c r="K912" s="374"/>
      <c r="L912" s="374"/>
      <c r="M912" s="375" t="s">
        <v>668</v>
      </c>
      <c r="N912" s="376">
        <f>+N913+N915</f>
        <v>0</v>
      </c>
      <c r="O912" s="376">
        <f>+O913+O915</f>
        <v>0</v>
      </c>
      <c r="P912" s="376">
        <f t="shared" si="647"/>
        <v>0</v>
      </c>
      <c r="Q912" s="427"/>
      <c r="R912" s="428"/>
      <c r="S912" s="428"/>
      <c r="T912" s="376">
        <f>T913+T915</f>
        <v>0</v>
      </c>
      <c r="U912" s="376">
        <f t="shared" ref="U912:AO912" si="650">U913+U915</f>
        <v>0</v>
      </c>
      <c r="V912" s="376">
        <f t="shared" si="650"/>
        <v>0</v>
      </c>
      <c r="W912" s="376">
        <f t="shared" si="650"/>
        <v>0</v>
      </c>
      <c r="X912" s="376">
        <f t="shared" si="650"/>
        <v>0</v>
      </c>
      <c r="Y912" s="376">
        <f t="shared" si="650"/>
        <v>0</v>
      </c>
      <c r="Z912" s="376">
        <f t="shared" si="650"/>
        <v>0</v>
      </c>
      <c r="AA912" s="376">
        <f t="shared" si="650"/>
        <v>0</v>
      </c>
      <c r="AB912" s="376">
        <f t="shared" si="650"/>
        <v>0</v>
      </c>
      <c r="AC912" s="376">
        <f t="shared" si="650"/>
        <v>0</v>
      </c>
      <c r="AD912" s="376">
        <f t="shared" si="650"/>
        <v>0</v>
      </c>
      <c r="AE912" s="376">
        <f t="shared" si="650"/>
        <v>0</v>
      </c>
      <c r="AF912" s="376">
        <f t="shared" si="650"/>
        <v>0</v>
      </c>
      <c r="AG912" s="376">
        <f t="shared" si="619"/>
        <v>0</v>
      </c>
      <c r="AH912" s="376">
        <f t="shared" si="650"/>
        <v>0</v>
      </c>
      <c r="AI912" s="376">
        <f t="shared" si="650"/>
        <v>0</v>
      </c>
      <c r="AJ912" s="376">
        <f t="shared" si="620"/>
        <v>0</v>
      </c>
      <c r="AK912" s="376">
        <f t="shared" si="650"/>
        <v>0</v>
      </c>
      <c r="AL912" s="376">
        <f t="shared" si="650"/>
        <v>0</v>
      </c>
      <c r="AM912" s="376">
        <f t="shared" si="621"/>
        <v>0</v>
      </c>
      <c r="AN912" s="376">
        <f t="shared" si="650"/>
        <v>0</v>
      </c>
      <c r="AO912" s="376">
        <f t="shared" si="650"/>
        <v>0</v>
      </c>
      <c r="AP912" s="376">
        <f t="shared" si="638"/>
        <v>0</v>
      </c>
      <c r="AQ912" s="376">
        <f t="shared" si="640"/>
        <v>0</v>
      </c>
      <c r="AR912" s="376">
        <f t="shared" si="640"/>
        <v>0</v>
      </c>
      <c r="AS912" s="376">
        <f t="shared" si="623"/>
        <v>0</v>
      </c>
      <c r="AT912" s="376"/>
      <c r="AU912" s="376"/>
      <c r="AV912" s="376"/>
      <c r="AW912" s="376"/>
      <c r="AX912" s="376"/>
      <c r="AY912" s="376"/>
      <c r="AZ912" s="376"/>
      <c r="BA912" s="376"/>
    </row>
    <row r="913" spans="1:53" ht="24.75" hidden="1">
      <c r="A913" s="255"/>
      <c r="B913" s="73" t="str">
        <f t="shared" si="605"/>
        <v>371450005200521</v>
      </c>
      <c r="C913" s="379">
        <v>2023</v>
      </c>
      <c r="D913" s="379">
        <v>20</v>
      </c>
      <c r="E913" s="379">
        <v>3</v>
      </c>
      <c r="F913" s="379">
        <v>7</v>
      </c>
      <c r="G913" s="379">
        <v>14</v>
      </c>
      <c r="H913" s="379">
        <v>5000</v>
      </c>
      <c r="I913" s="379">
        <v>5200</v>
      </c>
      <c r="J913" s="379">
        <v>521</v>
      </c>
      <c r="K913" s="380"/>
      <c r="L913" s="380"/>
      <c r="M913" s="461" t="s">
        <v>195</v>
      </c>
      <c r="N913" s="462">
        <f>+N914</f>
        <v>0</v>
      </c>
      <c r="O913" s="462">
        <f>+O914</f>
        <v>0</v>
      </c>
      <c r="P913" s="462">
        <f t="shared" si="647"/>
        <v>0</v>
      </c>
      <c r="Q913" s="429"/>
      <c r="R913" s="430"/>
      <c r="S913" s="430"/>
      <c r="T913" s="462">
        <f>+T914</f>
        <v>0</v>
      </c>
      <c r="U913" s="462">
        <f t="shared" ref="U913:AC913" si="651">+U914</f>
        <v>0</v>
      </c>
      <c r="V913" s="462">
        <f>+V914</f>
        <v>0</v>
      </c>
      <c r="W913" s="462">
        <f t="shared" si="651"/>
        <v>0</v>
      </c>
      <c r="X913" s="462">
        <f t="shared" si="651"/>
        <v>0</v>
      </c>
      <c r="Y913" s="462">
        <f t="shared" si="651"/>
        <v>0</v>
      </c>
      <c r="Z913" s="462">
        <f t="shared" si="651"/>
        <v>0</v>
      </c>
      <c r="AA913" s="462">
        <f t="shared" si="651"/>
        <v>0</v>
      </c>
      <c r="AB913" s="462">
        <f t="shared" si="651"/>
        <v>0</v>
      </c>
      <c r="AC913" s="462">
        <f t="shared" si="651"/>
        <v>0</v>
      </c>
      <c r="AD913" s="462">
        <f t="shared" si="618"/>
        <v>0</v>
      </c>
      <c r="AE913" s="462">
        <f>+AE914</f>
        <v>0</v>
      </c>
      <c r="AF913" s="462">
        <f>+AF914</f>
        <v>0</v>
      </c>
      <c r="AG913" s="462">
        <f t="shared" si="619"/>
        <v>0</v>
      </c>
      <c r="AH913" s="462">
        <f>+AH914</f>
        <v>0</v>
      </c>
      <c r="AI913" s="462">
        <f>+AI914</f>
        <v>0</v>
      </c>
      <c r="AJ913" s="462">
        <f t="shared" si="620"/>
        <v>0</v>
      </c>
      <c r="AK913" s="462">
        <f>+AK914</f>
        <v>0</v>
      </c>
      <c r="AL913" s="462">
        <f>+AL914</f>
        <v>0</v>
      </c>
      <c r="AM913" s="462">
        <f t="shared" si="621"/>
        <v>0</v>
      </c>
      <c r="AN913" s="462">
        <f>+AN914</f>
        <v>0</v>
      </c>
      <c r="AO913" s="462">
        <f>+AO914</f>
        <v>0</v>
      </c>
      <c r="AP913" s="462">
        <f t="shared" si="638"/>
        <v>0</v>
      </c>
      <c r="AQ913" s="462">
        <f t="shared" si="640"/>
        <v>0</v>
      </c>
      <c r="AR913" s="462">
        <f t="shared" si="640"/>
        <v>0</v>
      </c>
      <c r="AS913" s="462">
        <f t="shared" si="623"/>
        <v>0</v>
      </c>
      <c r="AT913" s="462"/>
      <c r="AU913" s="462"/>
      <c r="AV913" s="462"/>
      <c r="AW913" s="462"/>
      <c r="AX913" s="462"/>
      <c r="AY913" s="462"/>
      <c r="AZ913" s="462"/>
      <c r="BA913" s="462"/>
    </row>
    <row r="914" spans="1:53" ht="24.75" hidden="1">
      <c r="A914" s="255"/>
      <c r="B914" s="73" t="str">
        <f t="shared" si="605"/>
        <v>3714500052005211</v>
      </c>
      <c r="C914" s="385">
        <v>2023</v>
      </c>
      <c r="D914" s="385">
        <v>20</v>
      </c>
      <c r="E914" s="385">
        <v>3</v>
      </c>
      <c r="F914" s="385">
        <v>7</v>
      </c>
      <c r="G914" s="385">
        <v>14</v>
      </c>
      <c r="H914" s="385">
        <v>5000</v>
      </c>
      <c r="I914" s="385">
        <v>5200</v>
      </c>
      <c r="J914" s="385">
        <v>521</v>
      </c>
      <c r="K914" s="386">
        <v>1</v>
      </c>
      <c r="L914" s="386"/>
      <c r="M914" s="387" t="s">
        <v>669</v>
      </c>
      <c r="N914" s="388">
        <f>IFERROR(VLOOKUP($B914,[5]OAX!$B$51:$S$1085,13,0),0)</f>
        <v>0</v>
      </c>
      <c r="O914" s="388">
        <f>IFERROR(VLOOKUP($B914,[5]OAX!$B$51:$S$1085,14,0),0)</f>
        <v>0</v>
      </c>
      <c r="P914" s="388">
        <f t="shared" si="647"/>
        <v>0</v>
      </c>
      <c r="Q914" s="409" t="s">
        <v>59</v>
      </c>
      <c r="R914" s="390">
        <f>IFERROR(VLOOKUP($B914,[5]OAX!$B$51:$S$1085,17,0),0)</f>
        <v>0</v>
      </c>
      <c r="S914" s="390">
        <f>IFERROR(VLOOKUP($B914,[5]OAX!$B$51:$S$1085,18,0),0)</f>
        <v>0</v>
      </c>
      <c r="T914" s="388">
        <v>0</v>
      </c>
      <c r="U914" s="388">
        <v>0</v>
      </c>
      <c r="V914" s="388">
        <v>0</v>
      </c>
      <c r="W914" s="388">
        <v>0</v>
      </c>
      <c r="X914" s="388">
        <v>0</v>
      </c>
      <c r="Y914" s="388">
        <v>0</v>
      </c>
      <c r="Z914" s="388">
        <v>0</v>
      </c>
      <c r="AA914" s="388">
        <v>0</v>
      </c>
      <c r="AB914" s="388">
        <f>N914+T914-X914</f>
        <v>0</v>
      </c>
      <c r="AC914" s="388">
        <f>O914+U914-Y914</f>
        <v>0</v>
      </c>
      <c r="AD914" s="388">
        <f t="shared" si="618"/>
        <v>0</v>
      </c>
      <c r="AE914" s="388">
        <v>0</v>
      </c>
      <c r="AF914" s="388">
        <v>0</v>
      </c>
      <c r="AG914" s="388">
        <f t="shared" si="619"/>
        <v>0</v>
      </c>
      <c r="AH914" s="388">
        <v>0</v>
      </c>
      <c r="AI914" s="388">
        <v>0</v>
      </c>
      <c r="AJ914" s="388">
        <f t="shared" si="620"/>
        <v>0</v>
      </c>
      <c r="AK914" s="388">
        <v>0</v>
      </c>
      <c r="AL914" s="388">
        <v>0</v>
      </c>
      <c r="AM914" s="388">
        <f t="shared" si="621"/>
        <v>0</v>
      </c>
      <c r="AN914" s="388">
        <v>0</v>
      </c>
      <c r="AO914" s="388">
        <v>0</v>
      </c>
      <c r="AP914" s="388">
        <f t="shared" si="638"/>
        <v>0</v>
      </c>
      <c r="AQ914" s="388">
        <f t="shared" si="640"/>
        <v>0</v>
      </c>
      <c r="AR914" s="388">
        <f t="shared" si="640"/>
        <v>0</v>
      </c>
      <c r="AS914" s="388">
        <f t="shared" si="623"/>
        <v>0</v>
      </c>
      <c r="AT914" s="388">
        <f t="shared" si="642"/>
        <v>0</v>
      </c>
      <c r="AU914" s="388">
        <f t="shared" si="642"/>
        <v>0</v>
      </c>
      <c r="AV914" s="388">
        <v>0</v>
      </c>
      <c r="AW914" s="388">
        <v>0</v>
      </c>
      <c r="AX914" s="388">
        <v>0</v>
      </c>
      <c r="AY914" s="388">
        <v>0</v>
      </c>
      <c r="AZ914" s="388">
        <f t="shared" si="636"/>
        <v>0</v>
      </c>
      <c r="BA914" s="388">
        <f t="shared" si="636"/>
        <v>0</v>
      </c>
    </row>
    <row r="915" spans="1:53" ht="24.75" hidden="1">
      <c r="A915" s="255"/>
      <c r="B915" s="73" t="str">
        <f t="shared" si="605"/>
        <v>371450005200523</v>
      </c>
      <c r="C915" s="379">
        <v>2023</v>
      </c>
      <c r="D915" s="379">
        <v>20</v>
      </c>
      <c r="E915" s="379">
        <v>3</v>
      </c>
      <c r="F915" s="379">
        <v>7</v>
      </c>
      <c r="G915" s="379">
        <v>14</v>
      </c>
      <c r="H915" s="379">
        <v>5000</v>
      </c>
      <c r="I915" s="379">
        <v>5200</v>
      </c>
      <c r="J915" s="379">
        <v>523</v>
      </c>
      <c r="K915" s="380"/>
      <c r="L915" s="380"/>
      <c r="M915" s="461" t="s">
        <v>134</v>
      </c>
      <c r="N915" s="462">
        <f>+N916</f>
        <v>0</v>
      </c>
      <c r="O915" s="462">
        <f>+O916</f>
        <v>0</v>
      </c>
      <c r="P915" s="462">
        <f t="shared" si="647"/>
        <v>0</v>
      </c>
      <c r="Q915" s="429"/>
      <c r="R915" s="430"/>
      <c r="S915" s="430"/>
      <c r="T915" s="462">
        <f>T916</f>
        <v>0</v>
      </c>
      <c r="U915" s="462">
        <f t="shared" ref="U915:AO915" si="652">U916</f>
        <v>0</v>
      </c>
      <c r="V915" s="462">
        <f t="shared" si="652"/>
        <v>0</v>
      </c>
      <c r="W915" s="462">
        <f t="shared" si="652"/>
        <v>0</v>
      </c>
      <c r="X915" s="462">
        <f>X916</f>
        <v>0</v>
      </c>
      <c r="Y915" s="462">
        <f t="shared" si="652"/>
        <v>0</v>
      </c>
      <c r="Z915" s="462">
        <f t="shared" si="652"/>
        <v>0</v>
      </c>
      <c r="AA915" s="462">
        <f t="shared" si="652"/>
        <v>0</v>
      </c>
      <c r="AB915" s="462">
        <f t="shared" si="652"/>
        <v>0</v>
      </c>
      <c r="AC915" s="462">
        <f t="shared" si="652"/>
        <v>0</v>
      </c>
      <c r="AD915" s="462">
        <f t="shared" si="652"/>
        <v>0</v>
      </c>
      <c r="AE915" s="462">
        <f t="shared" si="652"/>
        <v>0</v>
      </c>
      <c r="AF915" s="462">
        <f t="shared" si="652"/>
        <v>0</v>
      </c>
      <c r="AG915" s="462">
        <f t="shared" si="619"/>
        <v>0</v>
      </c>
      <c r="AH915" s="462">
        <f t="shared" si="652"/>
        <v>0</v>
      </c>
      <c r="AI915" s="462">
        <f t="shared" si="652"/>
        <v>0</v>
      </c>
      <c r="AJ915" s="462">
        <f t="shared" si="620"/>
        <v>0</v>
      </c>
      <c r="AK915" s="462">
        <f t="shared" si="652"/>
        <v>0</v>
      </c>
      <c r="AL915" s="462">
        <f t="shared" si="652"/>
        <v>0</v>
      </c>
      <c r="AM915" s="462">
        <f t="shared" si="621"/>
        <v>0</v>
      </c>
      <c r="AN915" s="462">
        <f t="shared" si="652"/>
        <v>0</v>
      </c>
      <c r="AO915" s="462">
        <f t="shared" si="652"/>
        <v>0</v>
      </c>
      <c r="AP915" s="462">
        <f t="shared" si="638"/>
        <v>0</v>
      </c>
      <c r="AQ915" s="462">
        <f t="shared" si="640"/>
        <v>0</v>
      </c>
      <c r="AR915" s="462">
        <f t="shared" si="640"/>
        <v>0</v>
      </c>
      <c r="AS915" s="462">
        <f t="shared" si="623"/>
        <v>0</v>
      </c>
      <c r="AT915" s="462"/>
      <c r="AU915" s="462"/>
      <c r="AV915" s="462"/>
      <c r="AW915" s="462"/>
      <c r="AX915" s="462"/>
      <c r="AY915" s="462"/>
      <c r="AZ915" s="462"/>
      <c r="BA915" s="462"/>
    </row>
    <row r="916" spans="1:53" ht="24.75" hidden="1">
      <c r="A916" s="255"/>
      <c r="B916" s="73" t="str">
        <f t="shared" si="605"/>
        <v>3714500052005231</v>
      </c>
      <c r="C916" s="385">
        <v>2023</v>
      </c>
      <c r="D916" s="385">
        <v>20</v>
      </c>
      <c r="E916" s="385">
        <v>3</v>
      </c>
      <c r="F916" s="385">
        <v>7</v>
      </c>
      <c r="G916" s="385">
        <v>14</v>
      </c>
      <c r="H916" s="424">
        <v>5000</v>
      </c>
      <c r="I916" s="424">
        <v>5200</v>
      </c>
      <c r="J916" s="424">
        <v>523</v>
      </c>
      <c r="K916" s="386">
        <v>1</v>
      </c>
      <c r="L916" s="386"/>
      <c r="M916" s="387" t="s">
        <v>201</v>
      </c>
      <c r="N916" s="388">
        <f>IFERROR(VLOOKUP($B916,[5]OAX!$B$51:$S$1085,13,0),0)</f>
        <v>0</v>
      </c>
      <c r="O916" s="388">
        <f>IFERROR(VLOOKUP($B916,[5]OAX!$B$51:$S$1085,14,0),0)</f>
        <v>0</v>
      </c>
      <c r="P916" s="388">
        <f t="shared" si="647"/>
        <v>0</v>
      </c>
      <c r="Q916" s="409" t="s">
        <v>59</v>
      </c>
      <c r="R916" s="390">
        <f>IFERROR(VLOOKUP($B916,[5]OAX!$B$51:$S$1085,17,0),0)</f>
        <v>0</v>
      </c>
      <c r="S916" s="390">
        <f>IFERROR(VLOOKUP($B916,[5]OAX!$B$51:$S$1085,18,0),0)</f>
        <v>0</v>
      </c>
      <c r="T916" s="388">
        <v>0</v>
      </c>
      <c r="U916" s="388">
        <v>0</v>
      </c>
      <c r="V916" s="388">
        <v>0</v>
      </c>
      <c r="W916" s="388">
        <v>0</v>
      </c>
      <c r="X916" s="388">
        <v>0</v>
      </c>
      <c r="Y916" s="388">
        <v>0</v>
      </c>
      <c r="Z916" s="388">
        <v>0</v>
      </c>
      <c r="AA916" s="388">
        <v>0</v>
      </c>
      <c r="AB916" s="388">
        <f t="shared" ref="AB916:AC916" si="653">N916+T916-X916</f>
        <v>0</v>
      </c>
      <c r="AC916" s="388">
        <f t="shared" si="653"/>
        <v>0</v>
      </c>
      <c r="AD916" s="388">
        <f t="shared" si="618"/>
        <v>0</v>
      </c>
      <c r="AE916" s="388">
        <v>0</v>
      </c>
      <c r="AF916" s="388">
        <v>0</v>
      </c>
      <c r="AG916" s="388">
        <f t="shared" si="619"/>
        <v>0</v>
      </c>
      <c r="AH916" s="388">
        <v>0</v>
      </c>
      <c r="AI916" s="388">
        <v>0</v>
      </c>
      <c r="AJ916" s="388">
        <f t="shared" si="620"/>
        <v>0</v>
      </c>
      <c r="AK916" s="388">
        <v>0</v>
      </c>
      <c r="AL916" s="388">
        <v>0</v>
      </c>
      <c r="AM916" s="388">
        <f t="shared" si="621"/>
        <v>0</v>
      </c>
      <c r="AN916" s="388">
        <v>0</v>
      </c>
      <c r="AO916" s="388">
        <v>0</v>
      </c>
      <c r="AP916" s="388">
        <f t="shared" si="638"/>
        <v>0</v>
      </c>
      <c r="AQ916" s="388">
        <f t="shared" si="640"/>
        <v>0</v>
      </c>
      <c r="AR916" s="388">
        <f t="shared" si="640"/>
        <v>0</v>
      </c>
      <c r="AS916" s="388">
        <f t="shared" si="623"/>
        <v>0</v>
      </c>
      <c r="AT916" s="388">
        <f t="shared" si="642"/>
        <v>0</v>
      </c>
      <c r="AU916" s="388">
        <f t="shared" si="642"/>
        <v>0</v>
      </c>
      <c r="AV916" s="388"/>
      <c r="AW916" s="388"/>
      <c r="AX916" s="388"/>
      <c r="AY916" s="388"/>
      <c r="AZ916" s="388">
        <f t="shared" si="636"/>
        <v>0</v>
      </c>
      <c r="BA916" s="388">
        <f t="shared" si="636"/>
        <v>0</v>
      </c>
    </row>
    <row r="917" spans="1:53" ht="24.75" hidden="1">
      <c r="A917" s="255"/>
      <c r="B917" s="73" t="str">
        <f t="shared" si="605"/>
        <v>371450005300</v>
      </c>
      <c r="C917" s="373">
        <v>2023</v>
      </c>
      <c r="D917" s="373">
        <v>20</v>
      </c>
      <c r="E917" s="373">
        <v>3</v>
      </c>
      <c r="F917" s="373">
        <v>7</v>
      </c>
      <c r="G917" s="373">
        <v>14</v>
      </c>
      <c r="H917" s="373">
        <v>5000</v>
      </c>
      <c r="I917" s="373">
        <v>5300</v>
      </c>
      <c r="J917" s="373"/>
      <c r="K917" s="374"/>
      <c r="L917" s="374"/>
      <c r="M917" s="375" t="s">
        <v>561</v>
      </c>
      <c r="N917" s="376">
        <f>+N918+N932</f>
        <v>0</v>
      </c>
      <c r="O917" s="376">
        <f>+O918+O932</f>
        <v>0</v>
      </c>
      <c r="P917" s="376">
        <f t="shared" si="647"/>
        <v>0</v>
      </c>
      <c r="Q917" s="427"/>
      <c r="R917" s="428"/>
      <c r="S917" s="428"/>
      <c r="T917" s="376">
        <f>T918+T932</f>
        <v>0</v>
      </c>
      <c r="U917" s="376">
        <f>U918+U932</f>
        <v>0</v>
      </c>
      <c r="V917" s="376">
        <f t="shared" ref="V917:AO917" si="654">V918+V932</f>
        <v>0</v>
      </c>
      <c r="W917" s="376">
        <f t="shared" si="654"/>
        <v>0</v>
      </c>
      <c r="X917" s="376">
        <f t="shared" si="654"/>
        <v>0</v>
      </c>
      <c r="Y917" s="376">
        <f t="shared" si="654"/>
        <v>0</v>
      </c>
      <c r="Z917" s="376">
        <f t="shared" si="654"/>
        <v>0</v>
      </c>
      <c r="AA917" s="376">
        <f t="shared" si="654"/>
        <v>0</v>
      </c>
      <c r="AB917" s="376">
        <f t="shared" si="654"/>
        <v>0</v>
      </c>
      <c r="AC917" s="376">
        <f t="shared" si="654"/>
        <v>0</v>
      </c>
      <c r="AD917" s="376">
        <f t="shared" si="654"/>
        <v>0</v>
      </c>
      <c r="AE917" s="376">
        <f t="shared" si="654"/>
        <v>0</v>
      </c>
      <c r="AF917" s="376">
        <f t="shared" si="654"/>
        <v>0</v>
      </c>
      <c r="AG917" s="376">
        <f t="shared" si="619"/>
        <v>0</v>
      </c>
      <c r="AH917" s="376">
        <f t="shared" si="654"/>
        <v>0</v>
      </c>
      <c r="AI917" s="376">
        <f t="shared" si="654"/>
        <v>0</v>
      </c>
      <c r="AJ917" s="376">
        <f t="shared" si="620"/>
        <v>0</v>
      </c>
      <c r="AK917" s="376">
        <f t="shared" si="654"/>
        <v>0</v>
      </c>
      <c r="AL917" s="376">
        <f t="shared" si="654"/>
        <v>0</v>
      </c>
      <c r="AM917" s="376">
        <f t="shared" si="621"/>
        <v>0</v>
      </c>
      <c r="AN917" s="376">
        <f t="shared" si="654"/>
        <v>0</v>
      </c>
      <c r="AO917" s="376">
        <f t="shared" si="654"/>
        <v>0</v>
      </c>
      <c r="AP917" s="376">
        <f t="shared" si="638"/>
        <v>0</v>
      </c>
      <c r="AQ917" s="376">
        <f t="shared" si="640"/>
        <v>0</v>
      </c>
      <c r="AR917" s="376">
        <f t="shared" si="640"/>
        <v>0</v>
      </c>
      <c r="AS917" s="376">
        <f t="shared" si="623"/>
        <v>0</v>
      </c>
      <c r="AT917" s="376"/>
      <c r="AU917" s="376"/>
      <c r="AV917" s="376"/>
      <c r="AW917" s="376"/>
      <c r="AX917" s="376"/>
      <c r="AY917" s="376"/>
      <c r="AZ917" s="376"/>
      <c r="BA917" s="376"/>
    </row>
    <row r="918" spans="1:53" ht="24.75" hidden="1">
      <c r="A918" s="255"/>
      <c r="B918" s="73" t="str">
        <f t="shared" si="605"/>
        <v>371450005300531</v>
      </c>
      <c r="C918" s="379">
        <v>2023</v>
      </c>
      <c r="D918" s="379">
        <v>20</v>
      </c>
      <c r="E918" s="379">
        <v>3</v>
      </c>
      <c r="F918" s="379">
        <v>7</v>
      </c>
      <c r="G918" s="379">
        <v>14</v>
      </c>
      <c r="H918" s="379">
        <v>5000</v>
      </c>
      <c r="I918" s="379">
        <v>5300</v>
      </c>
      <c r="J918" s="379">
        <v>531</v>
      </c>
      <c r="K918" s="380"/>
      <c r="L918" s="380"/>
      <c r="M918" s="461" t="s">
        <v>347</v>
      </c>
      <c r="N918" s="462">
        <f>SUM(N919:N931)</f>
        <v>0</v>
      </c>
      <c r="O918" s="462">
        <f>SUM(O919:O931)</f>
        <v>0</v>
      </c>
      <c r="P918" s="462">
        <f t="shared" si="647"/>
        <v>0</v>
      </c>
      <c r="Q918" s="429"/>
      <c r="R918" s="430"/>
      <c r="S918" s="430"/>
      <c r="T918" s="462">
        <f>SUM(T919:T931)</f>
        <v>0</v>
      </c>
      <c r="U918" s="462">
        <f>SUM(U919:U931)</f>
        <v>0</v>
      </c>
      <c r="V918" s="462">
        <f t="shared" ref="V918:AO918" si="655">SUM(V919:V931)</f>
        <v>0</v>
      </c>
      <c r="W918" s="462">
        <f t="shared" si="655"/>
        <v>0</v>
      </c>
      <c r="X918" s="462">
        <f t="shared" si="655"/>
        <v>0</v>
      </c>
      <c r="Y918" s="462">
        <f t="shared" si="655"/>
        <v>0</v>
      </c>
      <c r="Z918" s="462">
        <f t="shared" si="655"/>
        <v>0</v>
      </c>
      <c r="AA918" s="462">
        <f t="shared" si="655"/>
        <v>0</v>
      </c>
      <c r="AB918" s="462">
        <f t="shared" si="655"/>
        <v>0</v>
      </c>
      <c r="AC918" s="462">
        <f t="shared" si="655"/>
        <v>0</v>
      </c>
      <c r="AD918" s="462">
        <f t="shared" si="655"/>
        <v>0</v>
      </c>
      <c r="AE918" s="462">
        <f t="shared" si="655"/>
        <v>0</v>
      </c>
      <c r="AF918" s="462">
        <f t="shared" si="655"/>
        <v>0</v>
      </c>
      <c r="AG918" s="462">
        <f t="shared" si="619"/>
        <v>0</v>
      </c>
      <c r="AH918" s="462">
        <f t="shared" si="655"/>
        <v>0</v>
      </c>
      <c r="AI918" s="462">
        <f t="shared" si="655"/>
        <v>0</v>
      </c>
      <c r="AJ918" s="462">
        <f t="shared" si="620"/>
        <v>0</v>
      </c>
      <c r="AK918" s="462">
        <f t="shared" si="655"/>
        <v>0</v>
      </c>
      <c r="AL918" s="462">
        <f t="shared" si="655"/>
        <v>0</v>
      </c>
      <c r="AM918" s="462">
        <f t="shared" si="621"/>
        <v>0</v>
      </c>
      <c r="AN918" s="462">
        <f t="shared" si="655"/>
        <v>0</v>
      </c>
      <c r="AO918" s="462">
        <f t="shared" si="655"/>
        <v>0</v>
      </c>
      <c r="AP918" s="462">
        <f t="shared" si="638"/>
        <v>0</v>
      </c>
      <c r="AQ918" s="462">
        <f t="shared" si="640"/>
        <v>0</v>
      </c>
      <c r="AR918" s="462">
        <f t="shared" si="640"/>
        <v>0</v>
      </c>
      <c r="AS918" s="462">
        <f t="shared" si="623"/>
        <v>0</v>
      </c>
      <c r="AT918" s="462"/>
      <c r="AU918" s="462"/>
      <c r="AV918" s="462"/>
      <c r="AW918" s="462"/>
      <c r="AX918" s="462"/>
      <c r="AY918" s="462"/>
      <c r="AZ918" s="462"/>
      <c r="BA918" s="462"/>
    </row>
    <row r="919" spans="1:53" ht="24.75" hidden="1">
      <c r="A919" s="255"/>
      <c r="B919" s="73" t="str">
        <f t="shared" si="605"/>
        <v>3714500053005311</v>
      </c>
      <c r="C919" s="385">
        <v>2023</v>
      </c>
      <c r="D919" s="385">
        <v>20</v>
      </c>
      <c r="E919" s="385">
        <v>3</v>
      </c>
      <c r="F919" s="385">
        <v>7</v>
      </c>
      <c r="G919" s="385">
        <v>14</v>
      </c>
      <c r="H919" s="424">
        <v>5000</v>
      </c>
      <c r="I919" s="424">
        <v>5300</v>
      </c>
      <c r="J919" s="424">
        <v>531</v>
      </c>
      <c r="K919" s="386">
        <v>1</v>
      </c>
      <c r="L919" s="386"/>
      <c r="M919" s="387" t="s">
        <v>611</v>
      </c>
      <c r="N919" s="388">
        <f>IFERROR(VLOOKUP($B919,[5]OAX!$B$51:$S$1085,13,0),0)</f>
        <v>0</v>
      </c>
      <c r="O919" s="388">
        <f>IFERROR(VLOOKUP($B919,[5]OAX!$B$51:$S$1085,14,0),0)</f>
        <v>0</v>
      </c>
      <c r="P919" s="388">
        <f t="shared" si="647"/>
        <v>0</v>
      </c>
      <c r="Q919" s="409" t="s">
        <v>59</v>
      </c>
      <c r="R919" s="390">
        <f>IFERROR(VLOOKUP($B919,[5]OAX!$B$51:$S$1085,17,0),0)</f>
        <v>0</v>
      </c>
      <c r="S919" s="390">
        <f>IFERROR(VLOOKUP($B919,[5]OAX!$B$51:$S$1085,18,0),0)</f>
        <v>0</v>
      </c>
      <c r="T919" s="388">
        <v>0</v>
      </c>
      <c r="U919" s="388">
        <v>0</v>
      </c>
      <c r="V919" s="388">
        <v>0</v>
      </c>
      <c r="W919" s="388">
        <v>0</v>
      </c>
      <c r="X919" s="388">
        <v>0</v>
      </c>
      <c r="Y919" s="388">
        <v>0</v>
      </c>
      <c r="Z919" s="388">
        <v>0</v>
      </c>
      <c r="AA919" s="388">
        <v>0</v>
      </c>
      <c r="AB919" s="388">
        <f t="shared" ref="AB919:AC934" si="656">N919+T919-X919</f>
        <v>0</v>
      </c>
      <c r="AC919" s="388">
        <f t="shared" si="656"/>
        <v>0</v>
      </c>
      <c r="AD919" s="388">
        <f t="shared" si="618"/>
        <v>0</v>
      </c>
      <c r="AE919" s="388">
        <v>0</v>
      </c>
      <c r="AF919" s="388">
        <v>0</v>
      </c>
      <c r="AG919" s="388">
        <f t="shared" si="619"/>
        <v>0</v>
      </c>
      <c r="AH919" s="388">
        <v>0</v>
      </c>
      <c r="AI919" s="388">
        <v>0</v>
      </c>
      <c r="AJ919" s="388">
        <f t="shared" si="620"/>
        <v>0</v>
      </c>
      <c r="AK919" s="388">
        <v>0</v>
      </c>
      <c r="AL919" s="388">
        <v>0</v>
      </c>
      <c r="AM919" s="388">
        <f t="shared" si="621"/>
        <v>0</v>
      </c>
      <c r="AN919" s="388">
        <v>0</v>
      </c>
      <c r="AO919" s="388">
        <v>0</v>
      </c>
      <c r="AP919" s="388">
        <f t="shared" si="638"/>
        <v>0</v>
      </c>
      <c r="AQ919" s="388">
        <f t="shared" si="640"/>
        <v>0</v>
      </c>
      <c r="AR919" s="388">
        <f t="shared" si="640"/>
        <v>0</v>
      </c>
      <c r="AS919" s="388">
        <f t="shared" si="623"/>
        <v>0</v>
      </c>
      <c r="AT919" s="388">
        <f t="shared" si="642"/>
        <v>0</v>
      </c>
      <c r="AU919" s="388">
        <f t="shared" si="642"/>
        <v>0</v>
      </c>
      <c r="AV919" s="388">
        <v>0</v>
      </c>
      <c r="AW919" s="388">
        <v>0</v>
      </c>
      <c r="AX919" s="388">
        <v>0</v>
      </c>
      <c r="AY919" s="388">
        <v>0</v>
      </c>
      <c r="AZ919" s="388">
        <f t="shared" si="636"/>
        <v>0</v>
      </c>
      <c r="BA919" s="388">
        <f t="shared" si="636"/>
        <v>0</v>
      </c>
    </row>
    <row r="920" spans="1:53" ht="24.75" hidden="1">
      <c r="A920" s="255"/>
      <c r="B920" s="73" t="str">
        <f t="shared" si="605"/>
        <v>3714500053005312</v>
      </c>
      <c r="C920" s="385">
        <v>2023</v>
      </c>
      <c r="D920" s="385">
        <v>20</v>
      </c>
      <c r="E920" s="385">
        <v>3</v>
      </c>
      <c r="F920" s="385">
        <v>7</v>
      </c>
      <c r="G920" s="385">
        <v>14</v>
      </c>
      <c r="H920" s="424">
        <v>5000</v>
      </c>
      <c r="I920" s="424">
        <v>5300</v>
      </c>
      <c r="J920" s="424">
        <v>531</v>
      </c>
      <c r="K920" s="386">
        <v>2</v>
      </c>
      <c r="L920" s="386"/>
      <c r="M920" s="387" t="s">
        <v>613</v>
      </c>
      <c r="N920" s="388">
        <f>IFERROR(VLOOKUP($B920,[5]OAX!$B$51:$S$1085,13,0),0)</f>
        <v>0</v>
      </c>
      <c r="O920" s="388">
        <f>IFERROR(VLOOKUP($B920,[5]OAX!$B$51:$S$1085,14,0),0)</f>
        <v>0</v>
      </c>
      <c r="P920" s="388">
        <f t="shared" si="647"/>
        <v>0</v>
      </c>
      <c r="Q920" s="409" t="s">
        <v>59</v>
      </c>
      <c r="R920" s="390">
        <f>IFERROR(VLOOKUP($B920,[5]OAX!$B$51:$S$1085,17,0),0)</f>
        <v>0</v>
      </c>
      <c r="S920" s="390">
        <f>IFERROR(VLOOKUP($B920,[5]OAX!$B$51:$S$1085,18,0),0)</f>
        <v>0</v>
      </c>
      <c r="T920" s="388">
        <v>0</v>
      </c>
      <c r="U920" s="388">
        <v>0</v>
      </c>
      <c r="V920" s="388">
        <v>0</v>
      </c>
      <c r="W920" s="388">
        <v>0</v>
      </c>
      <c r="X920" s="388">
        <v>0</v>
      </c>
      <c r="Y920" s="388">
        <v>0</v>
      </c>
      <c r="Z920" s="388">
        <v>0</v>
      </c>
      <c r="AA920" s="388">
        <v>0</v>
      </c>
      <c r="AB920" s="388">
        <f t="shared" si="656"/>
        <v>0</v>
      </c>
      <c r="AC920" s="388">
        <f t="shared" si="656"/>
        <v>0</v>
      </c>
      <c r="AD920" s="388">
        <f t="shared" si="618"/>
        <v>0</v>
      </c>
      <c r="AE920" s="388">
        <v>0</v>
      </c>
      <c r="AF920" s="388">
        <v>0</v>
      </c>
      <c r="AG920" s="388">
        <f t="shared" si="619"/>
        <v>0</v>
      </c>
      <c r="AH920" s="388">
        <v>0</v>
      </c>
      <c r="AI920" s="388">
        <v>0</v>
      </c>
      <c r="AJ920" s="388">
        <f t="shared" si="620"/>
        <v>0</v>
      </c>
      <c r="AK920" s="388">
        <v>0</v>
      </c>
      <c r="AL920" s="388">
        <v>0</v>
      </c>
      <c r="AM920" s="388">
        <f t="shared" si="621"/>
        <v>0</v>
      </c>
      <c r="AN920" s="388">
        <v>0</v>
      </c>
      <c r="AO920" s="388">
        <v>0</v>
      </c>
      <c r="AP920" s="388">
        <f t="shared" si="638"/>
        <v>0</v>
      </c>
      <c r="AQ920" s="388">
        <f t="shared" si="640"/>
        <v>0</v>
      </c>
      <c r="AR920" s="388">
        <f t="shared" si="640"/>
        <v>0</v>
      </c>
      <c r="AS920" s="388">
        <f t="shared" si="623"/>
        <v>0</v>
      </c>
      <c r="AT920" s="388">
        <f t="shared" si="642"/>
        <v>0</v>
      </c>
      <c r="AU920" s="388">
        <f t="shared" si="642"/>
        <v>0</v>
      </c>
      <c r="AV920" s="388">
        <v>0</v>
      </c>
      <c r="AW920" s="388">
        <v>0</v>
      </c>
      <c r="AX920" s="388">
        <v>0</v>
      </c>
      <c r="AY920" s="388">
        <v>0</v>
      </c>
      <c r="AZ920" s="388">
        <f t="shared" si="636"/>
        <v>0</v>
      </c>
      <c r="BA920" s="388">
        <f t="shared" si="636"/>
        <v>0</v>
      </c>
    </row>
    <row r="921" spans="1:53" ht="24.75" hidden="1">
      <c r="A921" s="255"/>
      <c r="B921" s="73" t="str">
        <f t="shared" si="605"/>
        <v>3714500053005313</v>
      </c>
      <c r="C921" s="385">
        <v>2023</v>
      </c>
      <c r="D921" s="385">
        <v>20</v>
      </c>
      <c r="E921" s="385">
        <v>3</v>
      </c>
      <c r="F921" s="385">
        <v>7</v>
      </c>
      <c r="G921" s="385">
        <v>14</v>
      </c>
      <c r="H921" s="424">
        <v>5000</v>
      </c>
      <c r="I921" s="424">
        <v>5300</v>
      </c>
      <c r="J921" s="424">
        <v>531</v>
      </c>
      <c r="K921" s="386">
        <v>3</v>
      </c>
      <c r="L921" s="386"/>
      <c r="M921" s="387" t="s">
        <v>615</v>
      </c>
      <c r="N921" s="388">
        <f>IFERROR(VLOOKUP($B921,[5]OAX!$B$51:$S$1085,13,0),0)</f>
        <v>0</v>
      </c>
      <c r="O921" s="388">
        <f>IFERROR(VLOOKUP($B921,[5]OAX!$B$51:$S$1085,14,0),0)</f>
        <v>0</v>
      </c>
      <c r="P921" s="388">
        <f t="shared" si="647"/>
        <v>0</v>
      </c>
      <c r="Q921" s="409" t="s">
        <v>59</v>
      </c>
      <c r="R921" s="390">
        <f>IFERROR(VLOOKUP($B921,[5]OAX!$B$51:$S$1085,17,0),0)</f>
        <v>0</v>
      </c>
      <c r="S921" s="390">
        <f>IFERROR(VLOOKUP($B921,[5]OAX!$B$51:$S$1085,18,0),0)</f>
        <v>0</v>
      </c>
      <c r="T921" s="388">
        <v>0</v>
      </c>
      <c r="U921" s="388">
        <v>0</v>
      </c>
      <c r="V921" s="388">
        <v>0</v>
      </c>
      <c r="W921" s="388">
        <v>0</v>
      </c>
      <c r="X921" s="388">
        <v>0</v>
      </c>
      <c r="Y921" s="388">
        <v>0</v>
      </c>
      <c r="Z921" s="388">
        <v>0</v>
      </c>
      <c r="AA921" s="388">
        <v>0</v>
      </c>
      <c r="AB921" s="388">
        <f t="shared" si="656"/>
        <v>0</v>
      </c>
      <c r="AC921" s="388">
        <f t="shared" si="656"/>
        <v>0</v>
      </c>
      <c r="AD921" s="388">
        <f t="shared" si="618"/>
        <v>0</v>
      </c>
      <c r="AE921" s="388">
        <v>0</v>
      </c>
      <c r="AF921" s="388">
        <v>0</v>
      </c>
      <c r="AG921" s="388">
        <f t="shared" si="619"/>
        <v>0</v>
      </c>
      <c r="AH921" s="388">
        <v>0</v>
      </c>
      <c r="AI921" s="388">
        <v>0</v>
      </c>
      <c r="AJ921" s="388">
        <f t="shared" si="620"/>
        <v>0</v>
      </c>
      <c r="AK921" s="388">
        <v>0</v>
      </c>
      <c r="AL921" s="388">
        <v>0</v>
      </c>
      <c r="AM921" s="388">
        <f t="shared" si="621"/>
        <v>0</v>
      </c>
      <c r="AN921" s="388">
        <v>0</v>
      </c>
      <c r="AO921" s="388">
        <v>0</v>
      </c>
      <c r="AP921" s="388">
        <f t="shared" si="638"/>
        <v>0</v>
      </c>
      <c r="AQ921" s="388">
        <f t="shared" si="640"/>
        <v>0</v>
      </c>
      <c r="AR921" s="388">
        <f t="shared" si="640"/>
        <v>0</v>
      </c>
      <c r="AS921" s="388">
        <f t="shared" si="623"/>
        <v>0</v>
      </c>
      <c r="AT921" s="388">
        <f t="shared" si="642"/>
        <v>0</v>
      </c>
      <c r="AU921" s="388">
        <f t="shared" si="642"/>
        <v>0</v>
      </c>
      <c r="AV921" s="388">
        <v>0</v>
      </c>
      <c r="AW921" s="388">
        <v>0</v>
      </c>
      <c r="AX921" s="388">
        <v>0</v>
      </c>
      <c r="AY921" s="388">
        <v>0</v>
      </c>
      <c r="AZ921" s="388">
        <f t="shared" si="636"/>
        <v>0</v>
      </c>
      <c r="BA921" s="388">
        <f t="shared" si="636"/>
        <v>0</v>
      </c>
    </row>
    <row r="922" spans="1:53" ht="24.75" hidden="1">
      <c r="A922" s="255"/>
      <c r="B922" s="73" t="str">
        <f t="shared" si="605"/>
        <v>3714500053005314</v>
      </c>
      <c r="C922" s="385">
        <v>2023</v>
      </c>
      <c r="D922" s="385">
        <v>20</v>
      </c>
      <c r="E922" s="385">
        <v>3</v>
      </c>
      <c r="F922" s="385">
        <v>7</v>
      </c>
      <c r="G922" s="385">
        <v>14</v>
      </c>
      <c r="H922" s="424">
        <v>5000</v>
      </c>
      <c r="I922" s="424">
        <v>5300</v>
      </c>
      <c r="J922" s="424">
        <v>531</v>
      </c>
      <c r="K922" s="386">
        <v>4</v>
      </c>
      <c r="L922" s="386"/>
      <c r="M922" s="387" t="s">
        <v>618</v>
      </c>
      <c r="N922" s="388">
        <f>IFERROR(VLOOKUP($B922,[5]OAX!$B$51:$S$1085,13,0),0)</f>
        <v>0</v>
      </c>
      <c r="O922" s="388">
        <f>IFERROR(VLOOKUP($B922,[5]OAX!$B$51:$S$1085,14,0),0)</f>
        <v>0</v>
      </c>
      <c r="P922" s="388">
        <f t="shared" si="647"/>
        <v>0</v>
      </c>
      <c r="Q922" s="409" t="s">
        <v>59</v>
      </c>
      <c r="R922" s="390">
        <f>IFERROR(VLOOKUP($B922,[5]OAX!$B$51:$S$1085,17,0),0)</f>
        <v>0</v>
      </c>
      <c r="S922" s="390">
        <f>IFERROR(VLOOKUP($B922,[5]OAX!$B$51:$S$1085,18,0),0)</f>
        <v>0</v>
      </c>
      <c r="T922" s="388">
        <v>0</v>
      </c>
      <c r="U922" s="388">
        <v>0</v>
      </c>
      <c r="V922" s="388">
        <v>0</v>
      </c>
      <c r="W922" s="388">
        <v>0</v>
      </c>
      <c r="X922" s="388">
        <v>0</v>
      </c>
      <c r="Y922" s="388">
        <v>0</v>
      </c>
      <c r="Z922" s="388">
        <v>0</v>
      </c>
      <c r="AA922" s="388">
        <v>0</v>
      </c>
      <c r="AB922" s="388">
        <f t="shared" si="656"/>
        <v>0</v>
      </c>
      <c r="AC922" s="388">
        <f t="shared" si="656"/>
        <v>0</v>
      </c>
      <c r="AD922" s="388">
        <f t="shared" si="618"/>
        <v>0</v>
      </c>
      <c r="AE922" s="388">
        <v>0</v>
      </c>
      <c r="AF922" s="388">
        <v>0</v>
      </c>
      <c r="AG922" s="388">
        <f t="shared" si="619"/>
        <v>0</v>
      </c>
      <c r="AH922" s="388">
        <v>0</v>
      </c>
      <c r="AI922" s="388">
        <v>0</v>
      </c>
      <c r="AJ922" s="388">
        <f t="shared" si="620"/>
        <v>0</v>
      </c>
      <c r="AK922" s="388">
        <v>0</v>
      </c>
      <c r="AL922" s="388">
        <v>0</v>
      </c>
      <c r="AM922" s="388">
        <f t="shared" si="621"/>
        <v>0</v>
      </c>
      <c r="AN922" s="388">
        <v>0</v>
      </c>
      <c r="AO922" s="388">
        <v>0</v>
      </c>
      <c r="AP922" s="388">
        <f t="shared" si="638"/>
        <v>0</v>
      </c>
      <c r="AQ922" s="388">
        <f t="shared" si="640"/>
        <v>0</v>
      </c>
      <c r="AR922" s="388">
        <f t="shared" si="640"/>
        <v>0</v>
      </c>
      <c r="AS922" s="388">
        <f t="shared" si="623"/>
        <v>0</v>
      </c>
      <c r="AT922" s="388">
        <f t="shared" si="642"/>
        <v>0</v>
      </c>
      <c r="AU922" s="388">
        <f t="shared" si="642"/>
        <v>0</v>
      </c>
      <c r="AV922" s="388">
        <v>0</v>
      </c>
      <c r="AW922" s="388">
        <v>0</v>
      </c>
      <c r="AX922" s="388">
        <v>0</v>
      </c>
      <c r="AY922" s="388">
        <v>0</v>
      </c>
      <c r="AZ922" s="388">
        <f t="shared" si="636"/>
        <v>0</v>
      </c>
      <c r="BA922" s="388">
        <f t="shared" si="636"/>
        <v>0</v>
      </c>
    </row>
    <row r="923" spans="1:53" ht="24.75" hidden="1">
      <c r="A923" s="255"/>
      <c r="B923" s="73" t="str">
        <f t="shared" si="605"/>
        <v>3714500053005315</v>
      </c>
      <c r="C923" s="385">
        <v>2023</v>
      </c>
      <c r="D923" s="385">
        <v>20</v>
      </c>
      <c r="E923" s="385">
        <v>3</v>
      </c>
      <c r="F923" s="385">
        <v>7</v>
      </c>
      <c r="G923" s="385">
        <v>14</v>
      </c>
      <c r="H923" s="424">
        <v>5000</v>
      </c>
      <c r="I923" s="424">
        <v>5300</v>
      </c>
      <c r="J923" s="424">
        <v>531</v>
      </c>
      <c r="K923" s="386">
        <v>5</v>
      </c>
      <c r="L923" s="386"/>
      <c r="M923" s="387" t="s">
        <v>619</v>
      </c>
      <c r="N923" s="388">
        <f>IFERROR(VLOOKUP($B923,[5]OAX!$B$51:$S$1085,13,0),0)</f>
        <v>0</v>
      </c>
      <c r="O923" s="388">
        <f>IFERROR(VLOOKUP($B923,[5]OAX!$B$51:$S$1085,14,0),0)</f>
        <v>0</v>
      </c>
      <c r="P923" s="388">
        <f t="shared" si="647"/>
        <v>0</v>
      </c>
      <c r="Q923" s="409" t="s">
        <v>59</v>
      </c>
      <c r="R923" s="390">
        <f>IFERROR(VLOOKUP($B923,[5]OAX!$B$51:$S$1085,17,0),0)</f>
        <v>0</v>
      </c>
      <c r="S923" s="390">
        <f>IFERROR(VLOOKUP($B923,[5]OAX!$B$51:$S$1085,18,0),0)</f>
        <v>0</v>
      </c>
      <c r="T923" s="388">
        <v>0</v>
      </c>
      <c r="U923" s="388">
        <v>0</v>
      </c>
      <c r="V923" s="388">
        <v>0</v>
      </c>
      <c r="W923" s="388">
        <v>0</v>
      </c>
      <c r="X923" s="388">
        <v>0</v>
      </c>
      <c r="Y923" s="388">
        <v>0</v>
      </c>
      <c r="Z923" s="388">
        <v>0</v>
      </c>
      <c r="AA923" s="388">
        <v>0</v>
      </c>
      <c r="AB923" s="388">
        <f t="shared" si="656"/>
        <v>0</v>
      </c>
      <c r="AC923" s="388">
        <f t="shared" si="656"/>
        <v>0</v>
      </c>
      <c r="AD923" s="388">
        <f t="shared" si="618"/>
        <v>0</v>
      </c>
      <c r="AE923" s="388">
        <v>0</v>
      </c>
      <c r="AF923" s="388">
        <v>0</v>
      </c>
      <c r="AG923" s="388">
        <f t="shared" si="619"/>
        <v>0</v>
      </c>
      <c r="AH923" s="388">
        <v>0</v>
      </c>
      <c r="AI923" s="388">
        <v>0</v>
      </c>
      <c r="AJ923" s="388">
        <f t="shared" si="620"/>
        <v>0</v>
      </c>
      <c r="AK923" s="388">
        <v>0</v>
      </c>
      <c r="AL923" s="388">
        <v>0</v>
      </c>
      <c r="AM923" s="388">
        <f t="shared" si="621"/>
        <v>0</v>
      </c>
      <c r="AN923" s="388">
        <v>0</v>
      </c>
      <c r="AO923" s="388">
        <v>0</v>
      </c>
      <c r="AP923" s="388">
        <f t="shared" si="638"/>
        <v>0</v>
      </c>
      <c r="AQ923" s="388">
        <f t="shared" si="640"/>
        <v>0</v>
      </c>
      <c r="AR923" s="388">
        <f t="shared" si="640"/>
        <v>0</v>
      </c>
      <c r="AS923" s="388">
        <f t="shared" si="623"/>
        <v>0</v>
      </c>
      <c r="AT923" s="388">
        <f t="shared" si="642"/>
        <v>0</v>
      </c>
      <c r="AU923" s="388">
        <f t="shared" si="642"/>
        <v>0</v>
      </c>
      <c r="AV923" s="388">
        <v>0</v>
      </c>
      <c r="AW923" s="388">
        <v>0</v>
      </c>
      <c r="AX923" s="388">
        <v>0</v>
      </c>
      <c r="AY923" s="388">
        <v>0</v>
      </c>
      <c r="AZ923" s="388">
        <f t="shared" si="636"/>
        <v>0</v>
      </c>
      <c r="BA923" s="388">
        <f t="shared" si="636"/>
        <v>0</v>
      </c>
    </row>
    <row r="924" spans="1:53" ht="24.75" hidden="1">
      <c r="A924" s="255"/>
      <c r="B924" s="73" t="str">
        <f t="shared" ref="B924:B987" si="657">+CONCATENATE(E924,F924,G924,H924,I924,J924,K924,L924)</f>
        <v>3714500053005316</v>
      </c>
      <c r="C924" s="385">
        <v>2023</v>
      </c>
      <c r="D924" s="385">
        <v>20</v>
      </c>
      <c r="E924" s="385">
        <v>3</v>
      </c>
      <c r="F924" s="385">
        <v>7</v>
      </c>
      <c r="G924" s="385">
        <v>14</v>
      </c>
      <c r="H924" s="424">
        <v>5000</v>
      </c>
      <c r="I924" s="424">
        <v>5300</v>
      </c>
      <c r="J924" s="424">
        <v>531</v>
      </c>
      <c r="K924" s="386">
        <v>6</v>
      </c>
      <c r="L924" s="386"/>
      <c r="M924" s="387" t="s">
        <v>563</v>
      </c>
      <c r="N924" s="388">
        <f>IFERROR(VLOOKUP($B924,[5]OAX!$B$51:$S$1085,13,0),0)</f>
        <v>0</v>
      </c>
      <c r="O924" s="388">
        <f>IFERROR(VLOOKUP($B924,[5]OAX!$B$51:$S$1085,14,0),0)</f>
        <v>0</v>
      </c>
      <c r="P924" s="388">
        <f t="shared" si="647"/>
        <v>0</v>
      </c>
      <c r="Q924" s="409" t="s">
        <v>59</v>
      </c>
      <c r="R924" s="390">
        <f>IFERROR(VLOOKUP($B924,[5]OAX!$B$51:$S$1085,17,0),0)</f>
        <v>0</v>
      </c>
      <c r="S924" s="390">
        <f>IFERROR(VLOOKUP($B924,[5]OAX!$B$51:$S$1085,18,0),0)</f>
        <v>0</v>
      </c>
      <c r="T924" s="388">
        <v>0</v>
      </c>
      <c r="U924" s="388">
        <v>0</v>
      </c>
      <c r="V924" s="388">
        <v>0</v>
      </c>
      <c r="W924" s="388">
        <v>0</v>
      </c>
      <c r="X924" s="388">
        <v>0</v>
      </c>
      <c r="Y924" s="388">
        <v>0</v>
      </c>
      <c r="Z924" s="388">
        <v>0</v>
      </c>
      <c r="AA924" s="388">
        <v>0</v>
      </c>
      <c r="AB924" s="388">
        <f t="shared" si="656"/>
        <v>0</v>
      </c>
      <c r="AC924" s="388">
        <f t="shared" si="656"/>
        <v>0</v>
      </c>
      <c r="AD924" s="388">
        <f t="shared" si="618"/>
        <v>0</v>
      </c>
      <c r="AE924" s="388">
        <v>0</v>
      </c>
      <c r="AF924" s="388">
        <v>0</v>
      </c>
      <c r="AG924" s="388">
        <f t="shared" si="619"/>
        <v>0</v>
      </c>
      <c r="AH924" s="388">
        <v>0</v>
      </c>
      <c r="AI924" s="388">
        <v>0</v>
      </c>
      <c r="AJ924" s="388">
        <f t="shared" si="620"/>
        <v>0</v>
      </c>
      <c r="AK924" s="388">
        <v>0</v>
      </c>
      <c r="AL924" s="388">
        <v>0</v>
      </c>
      <c r="AM924" s="388">
        <f t="shared" si="621"/>
        <v>0</v>
      </c>
      <c r="AN924" s="388">
        <v>0</v>
      </c>
      <c r="AO924" s="388">
        <v>0</v>
      </c>
      <c r="AP924" s="388">
        <f t="shared" si="638"/>
        <v>0</v>
      </c>
      <c r="AQ924" s="388">
        <f t="shared" si="640"/>
        <v>0</v>
      </c>
      <c r="AR924" s="388">
        <f t="shared" si="640"/>
        <v>0</v>
      </c>
      <c r="AS924" s="388">
        <f t="shared" si="623"/>
        <v>0</v>
      </c>
      <c r="AT924" s="388">
        <f t="shared" si="642"/>
        <v>0</v>
      </c>
      <c r="AU924" s="388">
        <f t="shared" si="642"/>
        <v>0</v>
      </c>
      <c r="AV924" s="388">
        <v>0</v>
      </c>
      <c r="AW924" s="388">
        <v>0</v>
      </c>
      <c r="AX924" s="388">
        <v>0</v>
      </c>
      <c r="AY924" s="388">
        <v>0</v>
      </c>
      <c r="AZ924" s="388">
        <f t="shared" si="636"/>
        <v>0</v>
      </c>
      <c r="BA924" s="388">
        <f t="shared" si="636"/>
        <v>0</v>
      </c>
    </row>
    <row r="925" spans="1:53" ht="24.75" hidden="1">
      <c r="A925" s="255"/>
      <c r="B925" s="73" t="str">
        <f t="shared" si="657"/>
        <v>3714500053005317</v>
      </c>
      <c r="C925" s="385">
        <v>2023</v>
      </c>
      <c r="D925" s="385">
        <v>20</v>
      </c>
      <c r="E925" s="385">
        <v>3</v>
      </c>
      <c r="F925" s="385">
        <v>7</v>
      </c>
      <c r="G925" s="385">
        <v>14</v>
      </c>
      <c r="H925" s="424">
        <v>5000</v>
      </c>
      <c r="I925" s="424">
        <v>5300</v>
      </c>
      <c r="J925" s="424">
        <v>531</v>
      </c>
      <c r="K925" s="386">
        <v>7</v>
      </c>
      <c r="L925" s="386"/>
      <c r="M925" s="387" t="s">
        <v>621</v>
      </c>
      <c r="N925" s="388">
        <f>IFERROR(VLOOKUP($B925,[5]OAX!$B$51:$S$1085,13,0),0)</f>
        <v>0</v>
      </c>
      <c r="O925" s="388">
        <f>IFERROR(VLOOKUP($B925,[5]OAX!$B$51:$S$1085,14,0),0)</f>
        <v>0</v>
      </c>
      <c r="P925" s="388">
        <f t="shared" si="647"/>
        <v>0</v>
      </c>
      <c r="Q925" s="409" t="s">
        <v>59</v>
      </c>
      <c r="R925" s="390">
        <f>IFERROR(VLOOKUP($B925,[5]OAX!$B$51:$S$1085,17,0),0)</f>
        <v>0</v>
      </c>
      <c r="S925" s="390">
        <f>IFERROR(VLOOKUP($B925,[5]OAX!$B$51:$S$1085,18,0),0)</f>
        <v>0</v>
      </c>
      <c r="T925" s="388">
        <v>0</v>
      </c>
      <c r="U925" s="388">
        <v>0</v>
      </c>
      <c r="V925" s="388">
        <v>0</v>
      </c>
      <c r="W925" s="388">
        <v>0</v>
      </c>
      <c r="X925" s="388">
        <v>0</v>
      </c>
      <c r="Y925" s="388">
        <v>0</v>
      </c>
      <c r="Z925" s="388">
        <v>0</v>
      </c>
      <c r="AA925" s="388">
        <v>0</v>
      </c>
      <c r="AB925" s="388">
        <f t="shared" si="656"/>
        <v>0</v>
      </c>
      <c r="AC925" s="388">
        <f t="shared" si="656"/>
        <v>0</v>
      </c>
      <c r="AD925" s="388">
        <f t="shared" si="618"/>
        <v>0</v>
      </c>
      <c r="AE925" s="388">
        <v>0</v>
      </c>
      <c r="AF925" s="388">
        <v>0</v>
      </c>
      <c r="AG925" s="388">
        <f t="shared" si="619"/>
        <v>0</v>
      </c>
      <c r="AH925" s="388">
        <v>0</v>
      </c>
      <c r="AI925" s="388">
        <v>0</v>
      </c>
      <c r="AJ925" s="388">
        <f t="shared" si="620"/>
        <v>0</v>
      </c>
      <c r="AK925" s="388">
        <v>0</v>
      </c>
      <c r="AL925" s="388">
        <v>0</v>
      </c>
      <c r="AM925" s="388">
        <f t="shared" si="621"/>
        <v>0</v>
      </c>
      <c r="AN925" s="388">
        <v>0</v>
      </c>
      <c r="AO925" s="388">
        <v>0</v>
      </c>
      <c r="AP925" s="388">
        <f t="shared" si="638"/>
        <v>0</v>
      </c>
      <c r="AQ925" s="388">
        <f t="shared" si="640"/>
        <v>0</v>
      </c>
      <c r="AR925" s="388">
        <f t="shared" si="640"/>
        <v>0</v>
      </c>
      <c r="AS925" s="388">
        <f t="shared" si="623"/>
        <v>0</v>
      </c>
      <c r="AT925" s="388">
        <f t="shared" si="642"/>
        <v>0</v>
      </c>
      <c r="AU925" s="388">
        <f t="shared" si="642"/>
        <v>0</v>
      </c>
      <c r="AV925" s="388">
        <v>0</v>
      </c>
      <c r="AW925" s="388">
        <v>0</v>
      </c>
      <c r="AX925" s="388">
        <v>0</v>
      </c>
      <c r="AY925" s="388">
        <v>0</v>
      </c>
      <c r="AZ925" s="388">
        <f t="shared" si="636"/>
        <v>0</v>
      </c>
      <c r="BA925" s="388">
        <f t="shared" si="636"/>
        <v>0</v>
      </c>
    </row>
    <row r="926" spans="1:53" ht="24.75" hidden="1">
      <c r="A926" s="255"/>
      <c r="B926" s="73" t="str">
        <f t="shared" si="657"/>
        <v>3714500053005318</v>
      </c>
      <c r="C926" s="385">
        <v>2023</v>
      </c>
      <c r="D926" s="385">
        <v>20</v>
      </c>
      <c r="E926" s="385">
        <v>3</v>
      </c>
      <c r="F926" s="385">
        <v>7</v>
      </c>
      <c r="G926" s="385">
        <v>14</v>
      </c>
      <c r="H926" s="424">
        <v>5000</v>
      </c>
      <c r="I926" s="424">
        <v>5300</v>
      </c>
      <c r="J926" s="424">
        <v>531</v>
      </c>
      <c r="K926" s="386">
        <v>8</v>
      </c>
      <c r="L926" s="386"/>
      <c r="M926" s="387" t="s">
        <v>622</v>
      </c>
      <c r="N926" s="388">
        <f>IFERROR(VLOOKUP($B926,[5]OAX!$B$51:$S$1085,13,0),0)</f>
        <v>0</v>
      </c>
      <c r="O926" s="388">
        <f>IFERROR(VLOOKUP($B926,[5]OAX!$B$51:$S$1085,14,0),0)</f>
        <v>0</v>
      </c>
      <c r="P926" s="388">
        <f t="shared" si="647"/>
        <v>0</v>
      </c>
      <c r="Q926" s="409" t="s">
        <v>59</v>
      </c>
      <c r="R926" s="390">
        <f>IFERROR(VLOOKUP($B926,[5]OAX!$B$51:$S$1085,17,0),0)</f>
        <v>0</v>
      </c>
      <c r="S926" s="390">
        <f>IFERROR(VLOOKUP($B926,[5]OAX!$B$51:$S$1085,18,0),0)</f>
        <v>0</v>
      </c>
      <c r="T926" s="388">
        <v>0</v>
      </c>
      <c r="U926" s="388">
        <v>0</v>
      </c>
      <c r="V926" s="388">
        <v>0</v>
      </c>
      <c r="W926" s="388">
        <v>0</v>
      </c>
      <c r="X926" s="388">
        <v>0</v>
      </c>
      <c r="Y926" s="388">
        <v>0</v>
      </c>
      <c r="Z926" s="388">
        <v>0</v>
      </c>
      <c r="AA926" s="388">
        <v>0</v>
      </c>
      <c r="AB926" s="388">
        <f t="shared" si="656"/>
        <v>0</v>
      </c>
      <c r="AC926" s="388">
        <f t="shared" si="656"/>
        <v>0</v>
      </c>
      <c r="AD926" s="388">
        <f t="shared" si="618"/>
        <v>0</v>
      </c>
      <c r="AE926" s="388">
        <v>0</v>
      </c>
      <c r="AF926" s="388">
        <v>0</v>
      </c>
      <c r="AG926" s="388">
        <f t="shared" si="619"/>
        <v>0</v>
      </c>
      <c r="AH926" s="388">
        <v>0</v>
      </c>
      <c r="AI926" s="388">
        <v>0</v>
      </c>
      <c r="AJ926" s="388">
        <f t="shared" si="620"/>
        <v>0</v>
      </c>
      <c r="AK926" s="388">
        <v>0</v>
      </c>
      <c r="AL926" s="388">
        <v>0</v>
      </c>
      <c r="AM926" s="388">
        <f t="shared" si="621"/>
        <v>0</v>
      </c>
      <c r="AN926" s="388">
        <v>0</v>
      </c>
      <c r="AO926" s="388">
        <v>0</v>
      </c>
      <c r="AP926" s="388">
        <f t="shared" si="638"/>
        <v>0</v>
      </c>
      <c r="AQ926" s="388">
        <f t="shared" si="640"/>
        <v>0</v>
      </c>
      <c r="AR926" s="388">
        <f t="shared" si="640"/>
        <v>0</v>
      </c>
      <c r="AS926" s="388">
        <f t="shared" si="623"/>
        <v>0</v>
      </c>
      <c r="AT926" s="388">
        <f t="shared" si="642"/>
        <v>0</v>
      </c>
      <c r="AU926" s="388">
        <f t="shared" si="642"/>
        <v>0</v>
      </c>
      <c r="AV926" s="388">
        <v>0</v>
      </c>
      <c r="AW926" s="388">
        <v>0</v>
      </c>
      <c r="AX926" s="388">
        <v>0</v>
      </c>
      <c r="AY926" s="388">
        <v>0</v>
      </c>
      <c r="AZ926" s="388">
        <f t="shared" si="636"/>
        <v>0</v>
      </c>
      <c r="BA926" s="388">
        <f t="shared" si="636"/>
        <v>0</v>
      </c>
    </row>
    <row r="927" spans="1:53" ht="24.75" hidden="1">
      <c r="A927" s="255"/>
      <c r="B927" s="73" t="str">
        <f t="shared" si="657"/>
        <v>3714500053005319</v>
      </c>
      <c r="C927" s="385">
        <v>2023</v>
      </c>
      <c r="D927" s="385">
        <v>20</v>
      </c>
      <c r="E927" s="385">
        <v>3</v>
      </c>
      <c r="F927" s="385">
        <v>7</v>
      </c>
      <c r="G927" s="385">
        <v>14</v>
      </c>
      <c r="H927" s="424">
        <v>5000</v>
      </c>
      <c r="I927" s="424">
        <v>5300</v>
      </c>
      <c r="J927" s="424">
        <v>531</v>
      </c>
      <c r="K927" s="386">
        <v>9</v>
      </c>
      <c r="L927" s="386"/>
      <c r="M927" s="387" t="s">
        <v>449</v>
      </c>
      <c r="N927" s="388">
        <f>IFERROR(VLOOKUP($B927,[5]OAX!$B$51:$S$1085,13,0),0)</f>
        <v>0</v>
      </c>
      <c r="O927" s="388">
        <f>IFERROR(VLOOKUP($B927,[5]OAX!$B$51:$S$1085,14,0),0)</f>
        <v>0</v>
      </c>
      <c r="P927" s="388">
        <f t="shared" si="647"/>
        <v>0</v>
      </c>
      <c r="Q927" s="409" t="s">
        <v>59</v>
      </c>
      <c r="R927" s="390">
        <f>IFERROR(VLOOKUP($B927,[5]OAX!$B$51:$S$1085,17,0),0)</f>
        <v>0</v>
      </c>
      <c r="S927" s="390">
        <f>IFERROR(VLOOKUP($B927,[5]OAX!$B$51:$S$1085,18,0),0)</f>
        <v>0</v>
      </c>
      <c r="T927" s="388">
        <v>0</v>
      </c>
      <c r="U927" s="388">
        <v>0</v>
      </c>
      <c r="V927" s="388">
        <v>0</v>
      </c>
      <c r="W927" s="388">
        <v>0</v>
      </c>
      <c r="X927" s="388">
        <v>0</v>
      </c>
      <c r="Y927" s="388">
        <v>0</v>
      </c>
      <c r="Z927" s="388">
        <v>0</v>
      </c>
      <c r="AA927" s="388">
        <v>0</v>
      </c>
      <c r="AB927" s="388">
        <f t="shared" si="656"/>
        <v>0</v>
      </c>
      <c r="AC927" s="388">
        <f t="shared" si="656"/>
        <v>0</v>
      </c>
      <c r="AD927" s="388">
        <f t="shared" si="618"/>
        <v>0</v>
      </c>
      <c r="AE927" s="388">
        <v>0</v>
      </c>
      <c r="AF927" s="388">
        <v>0</v>
      </c>
      <c r="AG927" s="388">
        <f t="shared" si="619"/>
        <v>0</v>
      </c>
      <c r="AH927" s="388">
        <v>0</v>
      </c>
      <c r="AI927" s="388">
        <v>0</v>
      </c>
      <c r="AJ927" s="388">
        <f t="shared" si="620"/>
        <v>0</v>
      </c>
      <c r="AK927" s="388">
        <v>0</v>
      </c>
      <c r="AL927" s="388">
        <v>0</v>
      </c>
      <c r="AM927" s="388">
        <f t="shared" si="621"/>
        <v>0</v>
      </c>
      <c r="AN927" s="388">
        <v>0</v>
      </c>
      <c r="AO927" s="388">
        <v>0</v>
      </c>
      <c r="AP927" s="388">
        <f t="shared" si="638"/>
        <v>0</v>
      </c>
      <c r="AQ927" s="388">
        <f t="shared" si="640"/>
        <v>0</v>
      </c>
      <c r="AR927" s="388">
        <f t="shared" si="640"/>
        <v>0</v>
      </c>
      <c r="AS927" s="388">
        <f t="shared" si="623"/>
        <v>0</v>
      </c>
      <c r="AT927" s="388">
        <f t="shared" si="642"/>
        <v>0</v>
      </c>
      <c r="AU927" s="388">
        <f t="shared" si="642"/>
        <v>0</v>
      </c>
      <c r="AV927" s="388">
        <v>0</v>
      </c>
      <c r="AW927" s="388">
        <v>0</v>
      </c>
      <c r="AX927" s="388">
        <v>0</v>
      </c>
      <c r="AY927" s="388">
        <v>0</v>
      </c>
      <c r="AZ927" s="388">
        <f t="shared" si="636"/>
        <v>0</v>
      </c>
      <c r="BA927" s="388">
        <f t="shared" si="636"/>
        <v>0</v>
      </c>
    </row>
    <row r="928" spans="1:53" ht="46.5" hidden="1">
      <c r="A928" s="255"/>
      <c r="B928" s="73" t="str">
        <f t="shared" si="657"/>
        <v>37145000530053110</v>
      </c>
      <c r="C928" s="385">
        <v>2023</v>
      </c>
      <c r="D928" s="385">
        <v>20</v>
      </c>
      <c r="E928" s="385">
        <v>3</v>
      </c>
      <c r="F928" s="385">
        <v>7</v>
      </c>
      <c r="G928" s="385">
        <v>14</v>
      </c>
      <c r="H928" s="424">
        <v>5000</v>
      </c>
      <c r="I928" s="424">
        <v>5300</v>
      </c>
      <c r="J928" s="424">
        <v>531</v>
      </c>
      <c r="K928" s="386">
        <v>10</v>
      </c>
      <c r="L928" s="386"/>
      <c r="M928" s="387" t="s">
        <v>623</v>
      </c>
      <c r="N928" s="388">
        <f>IFERROR(VLOOKUP($B928,[5]OAX!$B$51:$S$1085,13,0),0)</f>
        <v>0</v>
      </c>
      <c r="O928" s="388">
        <f>IFERROR(VLOOKUP($B928,[5]OAX!$B$51:$S$1085,14,0),0)</f>
        <v>0</v>
      </c>
      <c r="P928" s="388">
        <f t="shared" si="647"/>
        <v>0</v>
      </c>
      <c r="Q928" s="409" t="s">
        <v>59</v>
      </c>
      <c r="R928" s="390">
        <f>IFERROR(VLOOKUP($B928,[5]OAX!$B$51:$S$1085,17,0),0)</f>
        <v>0</v>
      </c>
      <c r="S928" s="390">
        <f>IFERROR(VLOOKUP($B928,[5]OAX!$B$51:$S$1085,18,0),0)</f>
        <v>0</v>
      </c>
      <c r="T928" s="388">
        <v>0</v>
      </c>
      <c r="U928" s="388">
        <v>0</v>
      </c>
      <c r="V928" s="388">
        <v>0</v>
      </c>
      <c r="W928" s="388">
        <v>0</v>
      </c>
      <c r="X928" s="388">
        <v>0</v>
      </c>
      <c r="Y928" s="388">
        <v>0</v>
      </c>
      <c r="Z928" s="388">
        <v>0</v>
      </c>
      <c r="AA928" s="388">
        <v>0</v>
      </c>
      <c r="AB928" s="388">
        <f t="shared" si="656"/>
        <v>0</v>
      </c>
      <c r="AC928" s="388">
        <f t="shared" si="656"/>
        <v>0</v>
      </c>
      <c r="AD928" s="388">
        <f t="shared" si="618"/>
        <v>0</v>
      </c>
      <c r="AE928" s="388">
        <v>0</v>
      </c>
      <c r="AF928" s="388">
        <v>0</v>
      </c>
      <c r="AG928" s="388">
        <f t="shared" si="619"/>
        <v>0</v>
      </c>
      <c r="AH928" s="388">
        <v>0</v>
      </c>
      <c r="AI928" s="388">
        <v>0</v>
      </c>
      <c r="AJ928" s="388">
        <f t="shared" si="620"/>
        <v>0</v>
      </c>
      <c r="AK928" s="388">
        <v>0</v>
      </c>
      <c r="AL928" s="388">
        <v>0</v>
      </c>
      <c r="AM928" s="388">
        <f t="shared" si="621"/>
        <v>0</v>
      </c>
      <c r="AN928" s="388">
        <v>0</v>
      </c>
      <c r="AO928" s="388">
        <v>0</v>
      </c>
      <c r="AP928" s="388">
        <f t="shared" si="638"/>
        <v>0</v>
      </c>
      <c r="AQ928" s="388">
        <f t="shared" si="640"/>
        <v>0</v>
      </c>
      <c r="AR928" s="388">
        <f t="shared" si="640"/>
        <v>0</v>
      </c>
      <c r="AS928" s="388">
        <f t="shared" si="623"/>
        <v>0</v>
      </c>
      <c r="AT928" s="388">
        <f t="shared" si="642"/>
        <v>0</v>
      </c>
      <c r="AU928" s="388">
        <f t="shared" si="642"/>
        <v>0</v>
      </c>
      <c r="AV928" s="388">
        <v>0</v>
      </c>
      <c r="AW928" s="388">
        <v>0</v>
      </c>
      <c r="AX928" s="388">
        <v>0</v>
      </c>
      <c r="AY928" s="388">
        <v>0</v>
      </c>
      <c r="AZ928" s="388">
        <f t="shared" si="636"/>
        <v>0</v>
      </c>
      <c r="BA928" s="388">
        <f t="shared" si="636"/>
        <v>0</v>
      </c>
    </row>
    <row r="929" spans="1:53" ht="24.75" hidden="1">
      <c r="A929" s="255"/>
      <c r="B929" s="73" t="str">
        <f t="shared" si="657"/>
        <v>37145000530053111</v>
      </c>
      <c r="C929" s="385">
        <v>2023</v>
      </c>
      <c r="D929" s="385">
        <v>20</v>
      </c>
      <c r="E929" s="385">
        <v>3</v>
      </c>
      <c r="F929" s="385">
        <v>7</v>
      </c>
      <c r="G929" s="385">
        <v>14</v>
      </c>
      <c r="H929" s="424">
        <v>5000</v>
      </c>
      <c r="I929" s="424">
        <v>5300</v>
      </c>
      <c r="J929" s="424">
        <v>531</v>
      </c>
      <c r="K929" s="386">
        <v>11</v>
      </c>
      <c r="L929" s="386"/>
      <c r="M929" s="387" t="s">
        <v>624</v>
      </c>
      <c r="N929" s="388">
        <f>IFERROR(VLOOKUP($B929,[5]OAX!$B$51:$S$1085,13,0),0)</f>
        <v>0</v>
      </c>
      <c r="O929" s="388">
        <f>IFERROR(VLOOKUP($B929,[5]OAX!$B$51:$S$1085,14,0),0)</f>
        <v>0</v>
      </c>
      <c r="P929" s="388">
        <f t="shared" si="647"/>
        <v>0</v>
      </c>
      <c r="Q929" s="409" t="s">
        <v>59</v>
      </c>
      <c r="R929" s="390">
        <f>IFERROR(VLOOKUP($B929,[5]OAX!$B$51:$S$1085,17,0),0)</f>
        <v>0</v>
      </c>
      <c r="S929" s="390">
        <f>IFERROR(VLOOKUP($B929,[5]OAX!$B$51:$S$1085,18,0),0)</f>
        <v>0</v>
      </c>
      <c r="T929" s="388">
        <v>0</v>
      </c>
      <c r="U929" s="388">
        <v>0</v>
      </c>
      <c r="V929" s="388">
        <v>0</v>
      </c>
      <c r="W929" s="388">
        <v>0</v>
      </c>
      <c r="X929" s="388">
        <v>0</v>
      </c>
      <c r="Y929" s="388">
        <v>0</v>
      </c>
      <c r="Z929" s="388">
        <v>0</v>
      </c>
      <c r="AA929" s="388">
        <v>0</v>
      </c>
      <c r="AB929" s="388">
        <f t="shared" si="656"/>
        <v>0</v>
      </c>
      <c r="AC929" s="388">
        <f t="shared" si="656"/>
        <v>0</v>
      </c>
      <c r="AD929" s="388">
        <f t="shared" si="618"/>
        <v>0</v>
      </c>
      <c r="AE929" s="388">
        <v>0</v>
      </c>
      <c r="AF929" s="388">
        <v>0</v>
      </c>
      <c r="AG929" s="388">
        <f t="shared" si="619"/>
        <v>0</v>
      </c>
      <c r="AH929" s="388">
        <v>0</v>
      </c>
      <c r="AI929" s="388">
        <v>0</v>
      </c>
      <c r="AJ929" s="388">
        <f t="shared" si="620"/>
        <v>0</v>
      </c>
      <c r="AK929" s="388">
        <v>0</v>
      </c>
      <c r="AL929" s="388">
        <v>0</v>
      </c>
      <c r="AM929" s="388">
        <f t="shared" si="621"/>
        <v>0</v>
      </c>
      <c r="AN929" s="388">
        <v>0</v>
      </c>
      <c r="AO929" s="388">
        <v>0</v>
      </c>
      <c r="AP929" s="388">
        <f t="shared" si="638"/>
        <v>0</v>
      </c>
      <c r="AQ929" s="388">
        <f t="shared" si="640"/>
        <v>0</v>
      </c>
      <c r="AR929" s="388">
        <f t="shared" si="640"/>
        <v>0</v>
      </c>
      <c r="AS929" s="388">
        <f t="shared" si="623"/>
        <v>0</v>
      </c>
      <c r="AT929" s="388">
        <f t="shared" si="642"/>
        <v>0</v>
      </c>
      <c r="AU929" s="388">
        <f t="shared" si="642"/>
        <v>0</v>
      </c>
      <c r="AV929" s="388">
        <v>0</v>
      </c>
      <c r="AW929" s="388">
        <v>0</v>
      </c>
      <c r="AX929" s="388">
        <v>0</v>
      </c>
      <c r="AY929" s="388">
        <v>0</v>
      </c>
      <c r="AZ929" s="388">
        <f t="shared" si="636"/>
        <v>0</v>
      </c>
      <c r="BA929" s="388">
        <f t="shared" si="636"/>
        <v>0</v>
      </c>
    </row>
    <row r="930" spans="1:53" ht="46.5" hidden="1">
      <c r="A930" s="255"/>
      <c r="B930" s="73" t="str">
        <f t="shared" si="657"/>
        <v>37145000530053112</v>
      </c>
      <c r="C930" s="385">
        <v>2023</v>
      </c>
      <c r="D930" s="385">
        <v>20</v>
      </c>
      <c r="E930" s="385">
        <v>3</v>
      </c>
      <c r="F930" s="385">
        <v>7</v>
      </c>
      <c r="G930" s="385">
        <v>14</v>
      </c>
      <c r="H930" s="424">
        <v>5000</v>
      </c>
      <c r="I930" s="424">
        <v>5300</v>
      </c>
      <c r="J930" s="424">
        <v>531</v>
      </c>
      <c r="K930" s="386">
        <v>12</v>
      </c>
      <c r="L930" s="386"/>
      <c r="M930" s="387" t="s">
        <v>625</v>
      </c>
      <c r="N930" s="388">
        <f>IFERROR(VLOOKUP($B930,[5]OAX!$B$51:$S$1085,13,0),0)</f>
        <v>0</v>
      </c>
      <c r="O930" s="388">
        <f>IFERROR(VLOOKUP($B930,[5]OAX!$B$51:$S$1085,14,0),0)</f>
        <v>0</v>
      </c>
      <c r="P930" s="388">
        <f t="shared" si="647"/>
        <v>0</v>
      </c>
      <c r="Q930" s="409" t="s">
        <v>59</v>
      </c>
      <c r="R930" s="390">
        <f>IFERROR(VLOOKUP($B930,[5]OAX!$B$51:$S$1085,17,0),0)</f>
        <v>0</v>
      </c>
      <c r="S930" s="390">
        <f>IFERROR(VLOOKUP($B930,[5]OAX!$B$51:$S$1085,18,0),0)</f>
        <v>0</v>
      </c>
      <c r="T930" s="388">
        <v>0</v>
      </c>
      <c r="U930" s="388">
        <v>0</v>
      </c>
      <c r="V930" s="388">
        <v>0</v>
      </c>
      <c r="W930" s="388">
        <v>0</v>
      </c>
      <c r="X930" s="388">
        <v>0</v>
      </c>
      <c r="Y930" s="388">
        <v>0</v>
      </c>
      <c r="Z930" s="388">
        <v>0</v>
      </c>
      <c r="AA930" s="388">
        <v>0</v>
      </c>
      <c r="AB930" s="388">
        <f t="shared" si="656"/>
        <v>0</v>
      </c>
      <c r="AC930" s="388">
        <f t="shared" si="656"/>
        <v>0</v>
      </c>
      <c r="AD930" s="388">
        <f t="shared" si="618"/>
        <v>0</v>
      </c>
      <c r="AE930" s="388">
        <v>0</v>
      </c>
      <c r="AF930" s="388">
        <v>0</v>
      </c>
      <c r="AG930" s="388">
        <f t="shared" si="619"/>
        <v>0</v>
      </c>
      <c r="AH930" s="388">
        <v>0</v>
      </c>
      <c r="AI930" s="388">
        <v>0</v>
      </c>
      <c r="AJ930" s="388">
        <f t="shared" si="620"/>
        <v>0</v>
      </c>
      <c r="AK930" s="388">
        <v>0</v>
      </c>
      <c r="AL930" s="388">
        <v>0</v>
      </c>
      <c r="AM930" s="388">
        <f t="shared" si="621"/>
        <v>0</v>
      </c>
      <c r="AN930" s="388">
        <v>0</v>
      </c>
      <c r="AO930" s="388">
        <v>0</v>
      </c>
      <c r="AP930" s="388">
        <f t="shared" si="638"/>
        <v>0</v>
      </c>
      <c r="AQ930" s="388">
        <f t="shared" si="640"/>
        <v>0</v>
      </c>
      <c r="AR930" s="388">
        <f t="shared" si="640"/>
        <v>0</v>
      </c>
      <c r="AS930" s="388">
        <f t="shared" si="623"/>
        <v>0</v>
      </c>
      <c r="AT930" s="388">
        <f t="shared" si="642"/>
        <v>0</v>
      </c>
      <c r="AU930" s="388">
        <f t="shared" si="642"/>
        <v>0</v>
      </c>
      <c r="AV930" s="388">
        <v>0</v>
      </c>
      <c r="AW930" s="388">
        <v>0</v>
      </c>
      <c r="AX930" s="388">
        <v>0</v>
      </c>
      <c r="AY930" s="388">
        <v>0</v>
      </c>
      <c r="AZ930" s="388">
        <f t="shared" si="636"/>
        <v>0</v>
      </c>
      <c r="BA930" s="388">
        <f t="shared" si="636"/>
        <v>0</v>
      </c>
    </row>
    <row r="931" spans="1:53" ht="24.75" hidden="1">
      <c r="A931" s="255"/>
      <c r="B931" s="73" t="str">
        <f t="shared" si="657"/>
        <v>37145000530053113</v>
      </c>
      <c r="C931" s="385">
        <v>2023</v>
      </c>
      <c r="D931" s="385">
        <v>20</v>
      </c>
      <c r="E931" s="385">
        <v>3</v>
      </c>
      <c r="F931" s="385">
        <v>7</v>
      </c>
      <c r="G931" s="385">
        <v>14</v>
      </c>
      <c r="H931" s="424">
        <v>5000</v>
      </c>
      <c r="I931" s="424">
        <v>5300</v>
      </c>
      <c r="J931" s="424">
        <v>531</v>
      </c>
      <c r="K931" s="386">
        <v>13</v>
      </c>
      <c r="L931" s="386"/>
      <c r="M931" s="387" t="s">
        <v>626</v>
      </c>
      <c r="N931" s="388">
        <f>IFERROR(VLOOKUP($B931,[5]OAX!$B$51:$S$1085,13,0),0)</f>
        <v>0</v>
      </c>
      <c r="O931" s="388">
        <f>IFERROR(VLOOKUP($B931,[5]OAX!$B$51:$S$1085,14,0),0)</f>
        <v>0</v>
      </c>
      <c r="P931" s="388">
        <f t="shared" si="647"/>
        <v>0</v>
      </c>
      <c r="Q931" s="409" t="s">
        <v>59</v>
      </c>
      <c r="R931" s="390">
        <f>IFERROR(VLOOKUP($B931,[5]OAX!$B$51:$S$1085,17,0),0)</f>
        <v>0</v>
      </c>
      <c r="S931" s="390">
        <f>IFERROR(VLOOKUP($B931,[5]OAX!$B$51:$S$1085,18,0),0)</f>
        <v>0</v>
      </c>
      <c r="T931" s="388">
        <v>0</v>
      </c>
      <c r="U931" s="388">
        <v>0</v>
      </c>
      <c r="V931" s="388">
        <v>0</v>
      </c>
      <c r="W931" s="388">
        <v>0</v>
      </c>
      <c r="X931" s="388">
        <v>0</v>
      </c>
      <c r="Y931" s="388">
        <v>0</v>
      </c>
      <c r="Z931" s="388">
        <v>0</v>
      </c>
      <c r="AA931" s="388">
        <v>0</v>
      </c>
      <c r="AB931" s="388">
        <f t="shared" si="656"/>
        <v>0</v>
      </c>
      <c r="AC931" s="388">
        <f t="shared" si="656"/>
        <v>0</v>
      </c>
      <c r="AD931" s="388">
        <f t="shared" si="618"/>
        <v>0</v>
      </c>
      <c r="AE931" s="388">
        <v>0</v>
      </c>
      <c r="AF931" s="388">
        <v>0</v>
      </c>
      <c r="AG931" s="388">
        <f t="shared" si="619"/>
        <v>0</v>
      </c>
      <c r="AH931" s="388">
        <v>0</v>
      </c>
      <c r="AI931" s="388">
        <v>0</v>
      </c>
      <c r="AJ931" s="388">
        <f t="shared" si="620"/>
        <v>0</v>
      </c>
      <c r="AK931" s="388">
        <v>0</v>
      </c>
      <c r="AL931" s="388">
        <v>0</v>
      </c>
      <c r="AM931" s="388">
        <f t="shared" si="621"/>
        <v>0</v>
      </c>
      <c r="AN931" s="388">
        <v>0</v>
      </c>
      <c r="AO931" s="388">
        <v>0</v>
      </c>
      <c r="AP931" s="388">
        <f t="shared" si="638"/>
        <v>0</v>
      </c>
      <c r="AQ931" s="388">
        <f t="shared" si="640"/>
        <v>0</v>
      </c>
      <c r="AR931" s="388">
        <f t="shared" si="640"/>
        <v>0</v>
      </c>
      <c r="AS931" s="388">
        <f t="shared" si="623"/>
        <v>0</v>
      </c>
      <c r="AT931" s="388">
        <f t="shared" si="642"/>
        <v>0</v>
      </c>
      <c r="AU931" s="388">
        <f t="shared" si="642"/>
        <v>0</v>
      </c>
      <c r="AV931" s="388">
        <v>0</v>
      </c>
      <c r="AW931" s="388">
        <v>0</v>
      </c>
      <c r="AX931" s="388">
        <v>0</v>
      </c>
      <c r="AY931" s="388">
        <v>0</v>
      </c>
      <c r="AZ931" s="388">
        <f t="shared" si="636"/>
        <v>0</v>
      </c>
      <c r="BA931" s="388">
        <f t="shared" si="636"/>
        <v>0</v>
      </c>
    </row>
    <row r="932" spans="1:53" ht="24.75" hidden="1">
      <c r="A932" s="255"/>
      <c r="B932" s="73" t="str">
        <f t="shared" si="657"/>
        <v>371450005300532</v>
      </c>
      <c r="C932" s="379">
        <v>2023</v>
      </c>
      <c r="D932" s="379">
        <v>20</v>
      </c>
      <c r="E932" s="379">
        <v>3</v>
      </c>
      <c r="F932" s="379">
        <v>7</v>
      </c>
      <c r="G932" s="379">
        <v>14</v>
      </c>
      <c r="H932" s="379">
        <v>5000</v>
      </c>
      <c r="I932" s="379">
        <v>5300</v>
      </c>
      <c r="J932" s="379">
        <v>532</v>
      </c>
      <c r="K932" s="380"/>
      <c r="L932" s="380"/>
      <c r="M932" s="461" t="s">
        <v>566</v>
      </c>
      <c r="N932" s="462">
        <f>SUM(N933:N935)</f>
        <v>0</v>
      </c>
      <c r="O932" s="462">
        <f>SUM(O933:O935)</f>
        <v>0</v>
      </c>
      <c r="P932" s="462">
        <f t="shared" si="647"/>
        <v>0</v>
      </c>
      <c r="Q932" s="429"/>
      <c r="R932" s="430"/>
      <c r="S932" s="430"/>
      <c r="T932" s="462">
        <f>SUM(T933:T935)</f>
        <v>0</v>
      </c>
      <c r="U932" s="462">
        <f>SUM(U933:U935)</f>
        <v>0</v>
      </c>
      <c r="V932" s="462">
        <f>SUM(V933:V935)</f>
        <v>0</v>
      </c>
      <c r="W932" s="462">
        <f t="shared" ref="W932:AO932" si="658">SUM(W933:W935)</f>
        <v>0</v>
      </c>
      <c r="X932" s="462">
        <f t="shared" si="658"/>
        <v>0</v>
      </c>
      <c r="Y932" s="462">
        <f t="shared" si="658"/>
        <v>0</v>
      </c>
      <c r="Z932" s="462">
        <f t="shared" si="658"/>
        <v>0</v>
      </c>
      <c r="AA932" s="462">
        <f t="shared" si="658"/>
        <v>0</v>
      </c>
      <c r="AB932" s="462">
        <f t="shared" si="658"/>
        <v>0</v>
      </c>
      <c r="AC932" s="462">
        <f t="shared" si="658"/>
        <v>0</v>
      </c>
      <c r="AD932" s="462">
        <f t="shared" si="658"/>
        <v>0</v>
      </c>
      <c r="AE932" s="462">
        <f t="shared" si="658"/>
        <v>0</v>
      </c>
      <c r="AF932" s="462">
        <f t="shared" si="658"/>
        <v>0</v>
      </c>
      <c r="AG932" s="462">
        <f t="shared" si="619"/>
        <v>0</v>
      </c>
      <c r="AH932" s="462">
        <f t="shared" si="658"/>
        <v>0</v>
      </c>
      <c r="AI932" s="462">
        <f t="shared" si="658"/>
        <v>0</v>
      </c>
      <c r="AJ932" s="462">
        <f t="shared" si="620"/>
        <v>0</v>
      </c>
      <c r="AK932" s="462">
        <f t="shared" si="658"/>
        <v>0</v>
      </c>
      <c r="AL932" s="462">
        <f t="shared" si="658"/>
        <v>0</v>
      </c>
      <c r="AM932" s="462">
        <f t="shared" si="621"/>
        <v>0</v>
      </c>
      <c r="AN932" s="462">
        <f t="shared" si="658"/>
        <v>0</v>
      </c>
      <c r="AO932" s="462">
        <f t="shared" si="658"/>
        <v>0</v>
      </c>
      <c r="AP932" s="462">
        <f t="shared" si="638"/>
        <v>0</v>
      </c>
      <c r="AQ932" s="462">
        <f t="shared" si="640"/>
        <v>0</v>
      </c>
      <c r="AR932" s="462">
        <f t="shared" si="640"/>
        <v>0</v>
      </c>
      <c r="AS932" s="462">
        <f t="shared" si="623"/>
        <v>0</v>
      </c>
      <c r="AT932" s="462"/>
      <c r="AU932" s="462"/>
      <c r="AV932" s="462"/>
      <c r="AW932" s="462"/>
      <c r="AX932" s="462"/>
      <c r="AY932" s="462"/>
      <c r="AZ932" s="462"/>
      <c r="BA932" s="462"/>
    </row>
    <row r="933" spans="1:53" ht="24.75" hidden="1">
      <c r="A933" s="255"/>
      <c r="B933" s="73" t="str">
        <f t="shared" si="657"/>
        <v>3714500053005321</v>
      </c>
      <c r="C933" s="385">
        <v>2023</v>
      </c>
      <c r="D933" s="385">
        <v>20</v>
      </c>
      <c r="E933" s="385">
        <v>3</v>
      </c>
      <c r="F933" s="385">
        <v>7</v>
      </c>
      <c r="G933" s="385">
        <v>14</v>
      </c>
      <c r="H933" s="424">
        <v>5000</v>
      </c>
      <c r="I933" s="424">
        <v>5300</v>
      </c>
      <c r="J933" s="424">
        <v>532</v>
      </c>
      <c r="K933" s="386">
        <v>1</v>
      </c>
      <c r="L933" s="386"/>
      <c r="M933" s="387" t="s">
        <v>627</v>
      </c>
      <c r="N933" s="388">
        <f>IFERROR(VLOOKUP($B933,[5]OAX!$B$51:$S$1085,13,0),0)</f>
        <v>0</v>
      </c>
      <c r="O933" s="388">
        <f>IFERROR(VLOOKUP($B933,[5]OAX!$B$51:$S$1085,14,0),0)</f>
        <v>0</v>
      </c>
      <c r="P933" s="388">
        <f t="shared" si="647"/>
        <v>0</v>
      </c>
      <c r="Q933" s="409" t="s">
        <v>59</v>
      </c>
      <c r="R933" s="390">
        <f>IFERROR(VLOOKUP($B933,[5]OAX!$B$51:$S$1085,17,0),0)</f>
        <v>0</v>
      </c>
      <c r="S933" s="390">
        <f>IFERROR(VLOOKUP($B933,[5]OAX!$B$51:$S$1085,18,0),0)</f>
        <v>0</v>
      </c>
      <c r="T933" s="388">
        <v>0</v>
      </c>
      <c r="U933" s="388">
        <v>0</v>
      </c>
      <c r="V933" s="388">
        <v>0</v>
      </c>
      <c r="W933" s="388">
        <v>0</v>
      </c>
      <c r="X933" s="388">
        <v>0</v>
      </c>
      <c r="Y933" s="388">
        <v>0</v>
      </c>
      <c r="Z933" s="388">
        <v>0</v>
      </c>
      <c r="AA933" s="388">
        <v>0</v>
      </c>
      <c r="AB933" s="388">
        <f t="shared" si="656"/>
        <v>0</v>
      </c>
      <c r="AC933" s="388">
        <f t="shared" si="656"/>
        <v>0</v>
      </c>
      <c r="AD933" s="388">
        <f t="shared" si="618"/>
        <v>0</v>
      </c>
      <c r="AE933" s="388">
        <v>0</v>
      </c>
      <c r="AF933" s="388">
        <v>0</v>
      </c>
      <c r="AG933" s="388">
        <f t="shared" si="619"/>
        <v>0</v>
      </c>
      <c r="AH933" s="388">
        <v>0</v>
      </c>
      <c r="AI933" s="388">
        <v>0</v>
      </c>
      <c r="AJ933" s="388">
        <f t="shared" si="620"/>
        <v>0</v>
      </c>
      <c r="AK933" s="388">
        <v>0</v>
      </c>
      <c r="AL933" s="388">
        <v>0</v>
      </c>
      <c r="AM933" s="388">
        <f t="shared" si="621"/>
        <v>0</v>
      </c>
      <c r="AN933" s="388">
        <v>0</v>
      </c>
      <c r="AO933" s="388">
        <v>0</v>
      </c>
      <c r="AP933" s="388">
        <f t="shared" si="638"/>
        <v>0</v>
      </c>
      <c r="AQ933" s="388">
        <f t="shared" si="640"/>
        <v>0</v>
      </c>
      <c r="AR933" s="388">
        <f t="shared" si="640"/>
        <v>0</v>
      </c>
      <c r="AS933" s="388">
        <f t="shared" si="623"/>
        <v>0</v>
      </c>
      <c r="AT933" s="388">
        <f t="shared" si="642"/>
        <v>0</v>
      </c>
      <c r="AU933" s="388">
        <f t="shared" si="642"/>
        <v>0</v>
      </c>
      <c r="AV933" s="388">
        <v>0</v>
      </c>
      <c r="AW933" s="388">
        <v>0</v>
      </c>
      <c r="AX933" s="388">
        <v>0</v>
      </c>
      <c r="AY933" s="388">
        <v>0</v>
      </c>
      <c r="AZ933" s="388">
        <f t="shared" si="636"/>
        <v>0</v>
      </c>
      <c r="BA933" s="388">
        <f t="shared" si="636"/>
        <v>0</v>
      </c>
    </row>
    <row r="934" spans="1:53" ht="24.75" hidden="1">
      <c r="A934" s="255"/>
      <c r="B934" s="73" t="str">
        <f t="shared" si="657"/>
        <v>3714500053005322</v>
      </c>
      <c r="C934" s="385">
        <v>2023</v>
      </c>
      <c r="D934" s="385">
        <v>20</v>
      </c>
      <c r="E934" s="385">
        <v>3</v>
      </c>
      <c r="F934" s="385">
        <v>7</v>
      </c>
      <c r="G934" s="385">
        <v>14</v>
      </c>
      <c r="H934" s="424">
        <v>5000</v>
      </c>
      <c r="I934" s="424">
        <v>5300</v>
      </c>
      <c r="J934" s="424">
        <v>532</v>
      </c>
      <c r="K934" s="386">
        <v>2</v>
      </c>
      <c r="L934" s="386"/>
      <c r="M934" s="387" t="s">
        <v>628</v>
      </c>
      <c r="N934" s="388">
        <f>IFERROR(VLOOKUP($B934,[5]OAX!$B$51:$S$1085,13,0),0)</f>
        <v>0</v>
      </c>
      <c r="O934" s="388">
        <f>IFERROR(VLOOKUP($B934,[5]OAX!$B$51:$S$1085,14,0),0)</f>
        <v>0</v>
      </c>
      <c r="P934" s="388">
        <f t="shared" si="647"/>
        <v>0</v>
      </c>
      <c r="Q934" s="409" t="s">
        <v>59</v>
      </c>
      <c r="R934" s="390">
        <f>IFERROR(VLOOKUP($B934,[5]OAX!$B$51:$S$1085,17,0),0)</f>
        <v>0</v>
      </c>
      <c r="S934" s="390">
        <f>IFERROR(VLOOKUP($B934,[5]OAX!$B$51:$S$1085,18,0),0)</f>
        <v>0</v>
      </c>
      <c r="T934" s="388">
        <v>0</v>
      </c>
      <c r="U934" s="388">
        <v>0</v>
      </c>
      <c r="V934" s="388">
        <v>0</v>
      </c>
      <c r="W934" s="388">
        <v>0</v>
      </c>
      <c r="X934" s="388">
        <v>0</v>
      </c>
      <c r="Y934" s="388">
        <v>0</v>
      </c>
      <c r="Z934" s="388">
        <v>0</v>
      </c>
      <c r="AA934" s="388">
        <v>0</v>
      </c>
      <c r="AB934" s="388">
        <f t="shared" si="656"/>
        <v>0</v>
      </c>
      <c r="AC934" s="388">
        <f t="shared" si="656"/>
        <v>0</v>
      </c>
      <c r="AD934" s="388">
        <f t="shared" si="618"/>
        <v>0</v>
      </c>
      <c r="AE934" s="388">
        <v>0</v>
      </c>
      <c r="AF934" s="388">
        <v>0</v>
      </c>
      <c r="AG934" s="388">
        <f t="shared" si="619"/>
        <v>0</v>
      </c>
      <c r="AH934" s="388">
        <v>0</v>
      </c>
      <c r="AI934" s="388">
        <v>0</v>
      </c>
      <c r="AJ934" s="388">
        <f t="shared" si="620"/>
        <v>0</v>
      </c>
      <c r="AK934" s="388">
        <v>0</v>
      </c>
      <c r="AL934" s="388">
        <v>0</v>
      </c>
      <c r="AM934" s="388">
        <f t="shared" si="621"/>
        <v>0</v>
      </c>
      <c r="AN934" s="388">
        <v>0</v>
      </c>
      <c r="AO934" s="388">
        <v>0</v>
      </c>
      <c r="AP934" s="388">
        <f t="shared" si="638"/>
        <v>0</v>
      </c>
      <c r="AQ934" s="388">
        <f t="shared" si="640"/>
        <v>0</v>
      </c>
      <c r="AR934" s="388">
        <f t="shared" si="640"/>
        <v>0</v>
      </c>
      <c r="AS934" s="388">
        <f t="shared" si="623"/>
        <v>0</v>
      </c>
      <c r="AT934" s="388">
        <f t="shared" si="642"/>
        <v>0</v>
      </c>
      <c r="AU934" s="388">
        <f t="shared" si="642"/>
        <v>0</v>
      </c>
      <c r="AV934" s="388">
        <v>0</v>
      </c>
      <c r="AW934" s="388">
        <v>0</v>
      </c>
      <c r="AX934" s="388">
        <v>0</v>
      </c>
      <c r="AY934" s="388">
        <v>0</v>
      </c>
      <c r="AZ934" s="388">
        <f t="shared" si="636"/>
        <v>0</v>
      </c>
      <c r="BA934" s="388">
        <f t="shared" si="636"/>
        <v>0</v>
      </c>
    </row>
    <row r="935" spans="1:53" ht="24.75" hidden="1">
      <c r="A935" s="255"/>
      <c r="B935" s="73" t="str">
        <f t="shared" si="657"/>
        <v>3714500053005323</v>
      </c>
      <c r="C935" s="385">
        <v>2023</v>
      </c>
      <c r="D935" s="385">
        <v>20</v>
      </c>
      <c r="E935" s="385">
        <v>3</v>
      </c>
      <c r="F935" s="385">
        <v>7</v>
      </c>
      <c r="G935" s="385">
        <v>14</v>
      </c>
      <c r="H935" s="424">
        <v>5000</v>
      </c>
      <c r="I935" s="424">
        <v>5300</v>
      </c>
      <c r="J935" s="424">
        <v>532</v>
      </c>
      <c r="K935" s="386">
        <v>3</v>
      </c>
      <c r="L935" s="386"/>
      <c r="M935" s="387" t="s">
        <v>629</v>
      </c>
      <c r="N935" s="388">
        <f>IFERROR(VLOOKUP($B935,[5]OAX!$B$51:$S$1085,13,0),0)</f>
        <v>0</v>
      </c>
      <c r="O935" s="388">
        <f>IFERROR(VLOOKUP($B935,[5]OAX!$B$51:$S$1085,14,0),0)</f>
        <v>0</v>
      </c>
      <c r="P935" s="388">
        <f t="shared" si="647"/>
        <v>0</v>
      </c>
      <c r="Q935" s="409" t="s">
        <v>59</v>
      </c>
      <c r="R935" s="390">
        <f>IFERROR(VLOOKUP($B935,[5]OAX!$B$51:$S$1085,17,0),0)</f>
        <v>0</v>
      </c>
      <c r="S935" s="390">
        <f>IFERROR(VLOOKUP($B935,[5]OAX!$B$51:$S$1085,18,0),0)</f>
        <v>0</v>
      </c>
      <c r="T935" s="388">
        <v>0</v>
      </c>
      <c r="U935" s="388">
        <v>0</v>
      </c>
      <c r="V935" s="388">
        <v>0</v>
      </c>
      <c r="W935" s="388">
        <v>0</v>
      </c>
      <c r="X935" s="388">
        <v>0</v>
      </c>
      <c r="Y935" s="388">
        <v>0</v>
      </c>
      <c r="Z935" s="388">
        <v>0</v>
      </c>
      <c r="AA935" s="388">
        <v>0</v>
      </c>
      <c r="AB935" s="388">
        <f t="shared" ref="AB935:AC935" si="659">N935+T935-X935</f>
        <v>0</v>
      </c>
      <c r="AC935" s="388">
        <f t="shared" si="659"/>
        <v>0</v>
      </c>
      <c r="AD935" s="388">
        <f t="shared" si="618"/>
        <v>0</v>
      </c>
      <c r="AE935" s="388">
        <v>0</v>
      </c>
      <c r="AF935" s="388">
        <v>0</v>
      </c>
      <c r="AG935" s="388">
        <f t="shared" si="619"/>
        <v>0</v>
      </c>
      <c r="AH935" s="388">
        <v>0</v>
      </c>
      <c r="AI935" s="388">
        <v>0</v>
      </c>
      <c r="AJ935" s="388">
        <f t="shared" si="620"/>
        <v>0</v>
      </c>
      <c r="AK935" s="388">
        <v>0</v>
      </c>
      <c r="AL935" s="388">
        <v>0</v>
      </c>
      <c r="AM935" s="388">
        <f t="shared" si="621"/>
        <v>0</v>
      </c>
      <c r="AN935" s="388">
        <v>0</v>
      </c>
      <c r="AO935" s="388">
        <v>0</v>
      </c>
      <c r="AP935" s="388">
        <f t="shared" si="638"/>
        <v>0</v>
      </c>
      <c r="AQ935" s="388">
        <f t="shared" si="640"/>
        <v>0</v>
      </c>
      <c r="AR935" s="388">
        <f t="shared" si="640"/>
        <v>0</v>
      </c>
      <c r="AS935" s="388">
        <f t="shared" si="623"/>
        <v>0</v>
      </c>
      <c r="AT935" s="388">
        <f t="shared" si="642"/>
        <v>0</v>
      </c>
      <c r="AU935" s="388">
        <f t="shared" si="642"/>
        <v>0</v>
      </c>
      <c r="AV935" s="388">
        <v>0</v>
      </c>
      <c r="AW935" s="388">
        <v>0</v>
      </c>
      <c r="AX935" s="388">
        <v>0</v>
      </c>
      <c r="AY935" s="388">
        <v>0</v>
      </c>
      <c r="AZ935" s="388">
        <f t="shared" si="636"/>
        <v>0</v>
      </c>
      <c r="BA935" s="388">
        <f t="shared" si="636"/>
        <v>0</v>
      </c>
    </row>
    <row r="936" spans="1:53" ht="24.75" hidden="1">
      <c r="A936" s="255"/>
      <c r="B936" s="73" t="str">
        <f t="shared" si="657"/>
        <v>371450005400</v>
      </c>
      <c r="C936" s="373">
        <v>2023</v>
      </c>
      <c r="D936" s="373">
        <v>20</v>
      </c>
      <c r="E936" s="373">
        <v>3</v>
      </c>
      <c r="F936" s="373">
        <v>7</v>
      </c>
      <c r="G936" s="373">
        <v>14</v>
      </c>
      <c r="H936" s="373">
        <v>5000</v>
      </c>
      <c r="I936" s="373">
        <v>5400</v>
      </c>
      <c r="J936" s="373"/>
      <c r="K936" s="374"/>
      <c r="L936" s="374"/>
      <c r="M936" s="375" t="s">
        <v>139</v>
      </c>
      <c r="N936" s="376">
        <f>+N937</f>
        <v>0</v>
      </c>
      <c r="O936" s="376">
        <f>+O937</f>
        <v>0</v>
      </c>
      <c r="P936" s="376">
        <f t="shared" si="647"/>
        <v>0</v>
      </c>
      <c r="Q936" s="427"/>
      <c r="R936" s="428"/>
      <c r="S936" s="428"/>
      <c r="T936" s="376">
        <f>T937</f>
        <v>0</v>
      </c>
      <c r="U936" s="376">
        <f t="shared" ref="U936:AO937" si="660">U937</f>
        <v>0</v>
      </c>
      <c r="V936" s="376">
        <f t="shared" si="660"/>
        <v>0</v>
      </c>
      <c r="W936" s="376">
        <f t="shared" si="660"/>
        <v>0</v>
      </c>
      <c r="X936" s="376">
        <f t="shared" si="660"/>
        <v>0</v>
      </c>
      <c r="Y936" s="376">
        <f t="shared" si="660"/>
        <v>0</v>
      </c>
      <c r="Z936" s="376">
        <f t="shared" si="660"/>
        <v>0</v>
      </c>
      <c r="AA936" s="376">
        <f t="shared" si="660"/>
        <v>0</v>
      </c>
      <c r="AB936" s="376">
        <f t="shared" si="660"/>
        <v>0</v>
      </c>
      <c r="AC936" s="376">
        <f t="shared" si="660"/>
        <v>0</v>
      </c>
      <c r="AD936" s="376">
        <f t="shared" si="660"/>
        <v>0</v>
      </c>
      <c r="AE936" s="376">
        <f t="shared" si="660"/>
        <v>0</v>
      </c>
      <c r="AF936" s="376">
        <f t="shared" si="660"/>
        <v>0</v>
      </c>
      <c r="AG936" s="376">
        <f t="shared" si="619"/>
        <v>0</v>
      </c>
      <c r="AH936" s="376">
        <f t="shared" si="660"/>
        <v>0</v>
      </c>
      <c r="AI936" s="376">
        <f t="shared" si="660"/>
        <v>0</v>
      </c>
      <c r="AJ936" s="376">
        <f t="shared" si="620"/>
        <v>0</v>
      </c>
      <c r="AK936" s="376">
        <f t="shared" si="660"/>
        <v>0</v>
      </c>
      <c r="AL936" s="376">
        <f t="shared" si="660"/>
        <v>0</v>
      </c>
      <c r="AM936" s="376">
        <f t="shared" si="621"/>
        <v>0</v>
      </c>
      <c r="AN936" s="376">
        <f t="shared" si="660"/>
        <v>0</v>
      </c>
      <c r="AO936" s="376">
        <f t="shared" si="660"/>
        <v>0</v>
      </c>
      <c r="AP936" s="376">
        <f t="shared" si="638"/>
        <v>0</v>
      </c>
      <c r="AQ936" s="376">
        <f t="shared" si="640"/>
        <v>0</v>
      </c>
      <c r="AR936" s="376">
        <f t="shared" si="640"/>
        <v>0</v>
      </c>
      <c r="AS936" s="376">
        <f t="shared" si="623"/>
        <v>0</v>
      </c>
      <c r="AT936" s="376"/>
      <c r="AU936" s="376"/>
      <c r="AV936" s="376"/>
      <c r="AW936" s="376"/>
      <c r="AX936" s="376"/>
      <c r="AY936" s="376"/>
      <c r="AZ936" s="376"/>
      <c r="BA936" s="376"/>
    </row>
    <row r="937" spans="1:53" ht="24.75" hidden="1">
      <c r="A937" s="255"/>
      <c r="B937" s="73" t="str">
        <f t="shared" si="657"/>
        <v>371450005400541</v>
      </c>
      <c r="C937" s="379">
        <v>2023</v>
      </c>
      <c r="D937" s="379">
        <v>20</v>
      </c>
      <c r="E937" s="379">
        <v>3</v>
      </c>
      <c r="F937" s="379">
        <v>7</v>
      </c>
      <c r="G937" s="379">
        <v>14</v>
      </c>
      <c r="H937" s="379">
        <v>5000</v>
      </c>
      <c r="I937" s="379">
        <v>5400</v>
      </c>
      <c r="J937" s="379">
        <v>541</v>
      </c>
      <c r="K937" s="380"/>
      <c r="L937" s="380"/>
      <c r="M937" s="461" t="s">
        <v>140</v>
      </c>
      <c r="N937" s="462">
        <f>+N938</f>
        <v>0</v>
      </c>
      <c r="O937" s="462">
        <f>+O938</f>
        <v>0</v>
      </c>
      <c r="P937" s="462">
        <f t="shared" si="647"/>
        <v>0</v>
      </c>
      <c r="Q937" s="429"/>
      <c r="R937" s="430"/>
      <c r="S937" s="430"/>
      <c r="T937" s="462">
        <f>T938</f>
        <v>0</v>
      </c>
      <c r="U937" s="462">
        <f>U938</f>
        <v>0</v>
      </c>
      <c r="V937" s="462">
        <f t="shared" si="660"/>
        <v>0</v>
      </c>
      <c r="W937" s="462">
        <f t="shared" si="660"/>
        <v>0</v>
      </c>
      <c r="X937" s="462">
        <f t="shared" si="660"/>
        <v>0</v>
      </c>
      <c r="Y937" s="462">
        <f t="shared" si="660"/>
        <v>0</v>
      </c>
      <c r="Z937" s="462">
        <f t="shared" si="660"/>
        <v>0</v>
      </c>
      <c r="AA937" s="462">
        <f t="shared" si="660"/>
        <v>0</v>
      </c>
      <c r="AB937" s="462">
        <f t="shared" si="660"/>
        <v>0</v>
      </c>
      <c r="AC937" s="462">
        <f t="shared" si="660"/>
        <v>0</v>
      </c>
      <c r="AD937" s="462">
        <f t="shared" si="660"/>
        <v>0</v>
      </c>
      <c r="AE937" s="462">
        <f t="shared" si="660"/>
        <v>0</v>
      </c>
      <c r="AF937" s="462">
        <f t="shared" si="660"/>
        <v>0</v>
      </c>
      <c r="AG937" s="462">
        <f t="shared" si="619"/>
        <v>0</v>
      </c>
      <c r="AH937" s="462">
        <f t="shared" si="660"/>
        <v>0</v>
      </c>
      <c r="AI937" s="462">
        <f t="shared" si="660"/>
        <v>0</v>
      </c>
      <c r="AJ937" s="462">
        <f t="shared" si="620"/>
        <v>0</v>
      </c>
      <c r="AK937" s="462">
        <f t="shared" si="660"/>
        <v>0</v>
      </c>
      <c r="AL937" s="462">
        <f t="shared" si="660"/>
        <v>0</v>
      </c>
      <c r="AM937" s="462">
        <f t="shared" si="621"/>
        <v>0</v>
      </c>
      <c r="AN937" s="462">
        <f t="shared" si="660"/>
        <v>0</v>
      </c>
      <c r="AO937" s="462">
        <f t="shared" si="660"/>
        <v>0</v>
      </c>
      <c r="AP937" s="462">
        <f t="shared" si="638"/>
        <v>0</v>
      </c>
      <c r="AQ937" s="462">
        <f t="shared" si="640"/>
        <v>0</v>
      </c>
      <c r="AR937" s="462">
        <f t="shared" si="640"/>
        <v>0</v>
      </c>
      <c r="AS937" s="462">
        <f t="shared" si="623"/>
        <v>0</v>
      </c>
      <c r="AT937" s="462"/>
      <c r="AU937" s="462"/>
      <c r="AV937" s="462"/>
      <c r="AW937" s="462"/>
      <c r="AX937" s="462"/>
      <c r="AY937" s="462"/>
      <c r="AZ937" s="462"/>
      <c r="BA937" s="462"/>
    </row>
    <row r="938" spans="1:53" ht="24.75" hidden="1">
      <c r="A938" s="255"/>
      <c r="B938" s="73" t="str">
        <f t="shared" si="657"/>
        <v>3714500054005411</v>
      </c>
      <c r="C938" s="385">
        <v>2023</v>
      </c>
      <c r="D938" s="385">
        <v>20</v>
      </c>
      <c r="E938" s="385">
        <v>3</v>
      </c>
      <c r="F938" s="385">
        <v>7</v>
      </c>
      <c r="G938" s="385">
        <v>14</v>
      </c>
      <c r="H938" s="424">
        <v>5000</v>
      </c>
      <c r="I938" s="424">
        <v>5400</v>
      </c>
      <c r="J938" s="424">
        <v>541</v>
      </c>
      <c r="K938" s="386">
        <v>1</v>
      </c>
      <c r="L938" s="386"/>
      <c r="M938" s="387" t="s">
        <v>670</v>
      </c>
      <c r="N938" s="388">
        <f>IFERROR(VLOOKUP($B938,[5]OAX!$B$51:$S$1085,13,0),0)</f>
        <v>0</v>
      </c>
      <c r="O938" s="388">
        <f>IFERROR(VLOOKUP($B938,[5]OAX!$B$51:$S$1085,14,0),0)</f>
        <v>0</v>
      </c>
      <c r="P938" s="388">
        <f t="shared" si="647"/>
        <v>0</v>
      </c>
      <c r="Q938" s="409" t="s">
        <v>59</v>
      </c>
      <c r="R938" s="390">
        <f>IFERROR(VLOOKUP($B938,[5]OAX!$B$51:$S$1085,17,0),0)</f>
        <v>0</v>
      </c>
      <c r="S938" s="390">
        <f>IFERROR(VLOOKUP($B938,[5]OAX!$B$51:$S$1085,18,0),0)</f>
        <v>0</v>
      </c>
      <c r="T938" s="388">
        <v>0</v>
      </c>
      <c r="U938" s="388">
        <v>0</v>
      </c>
      <c r="V938" s="388">
        <v>0</v>
      </c>
      <c r="W938" s="388">
        <v>0</v>
      </c>
      <c r="X938" s="388">
        <v>0</v>
      </c>
      <c r="Y938" s="388">
        <v>0</v>
      </c>
      <c r="Z938" s="388">
        <v>0</v>
      </c>
      <c r="AA938" s="388">
        <v>0</v>
      </c>
      <c r="AB938" s="388">
        <f t="shared" ref="AB938:AC938" si="661">N938+T938-X938</f>
        <v>0</v>
      </c>
      <c r="AC938" s="388">
        <f t="shared" si="661"/>
        <v>0</v>
      </c>
      <c r="AD938" s="388">
        <f t="shared" si="618"/>
        <v>0</v>
      </c>
      <c r="AE938" s="388">
        <v>0</v>
      </c>
      <c r="AF938" s="388">
        <v>0</v>
      </c>
      <c r="AG938" s="388">
        <f t="shared" si="619"/>
        <v>0</v>
      </c>
      <c r="AH938" s="388">
        <v>0</v>
      </c>
      <c r="AI938" s="388">
        <v>0</v>
      </c>
      <c r="AJ938" s="388">
        <f t="shared" si="620"/>
        <v>0</v>
      </c>
      <c r="AK938" s="388">
        <v>0</v>
      </c>
      <c r="AL938" s="388">
        <v>0</v>
      </c>
      <c r="AM938" s="388">
        <f t="shared" si="621"/>
        <v>0</v>
      </c>
      <c r="AN938" s="388">
        <v>0</v>
      </c>
      <c r="AO938" s="388">
        <v>0</v>
      </c>
      <c r="AP938" s="388">
        <f t="shared" si="638"/>
        <v>0</v>
      </c>
      <c r="AQ938" s="388">
        <f t="shared" si="640"/>
        <v>0</v>
      </c>
      <c r="AR938" s="388">
        <f t="shared" si="640"/>
        <v>0</v>
      </c>
      <c r="AS938" s="388">
        <f t="shared" si="623"/>
        <v>0</v>
      </c>
      <c r="AT938" s="388">
        <f t="shared" si="642"/>
        <v>0</v>
      </c>
      <c r="AU938" s="388">
        <f t="shared" si="642"/>
        <v>0</v>
      </c>
      <c r="AV938" s="388">
        <v>0</v>
      </c>
      <c r="AW938" s="388">
        <v>0</v>
      </c>
      <c r="AX938" s="388">
        <v>0</v>
      </c>
      <c r="AY938" s="388">
        <v>0</v>
      </c>
      <c r="AZ938" s="388">
        <f t="shared" si="636"/>
        <v>0</v>
      </c>
      <c r="BA938" s="388">
        <f t="shared" si="636"/>
        <v>0</v>
      </c>
    </row>
    <row r="939" spans="1:53" ht="24.75" hidden="1">
      <c r="A939" s="255"/>
      <c r="B939" s="73" t="str">
        <f t="shared" si="657"/>
        <v>371450005600</v>
      </c>
      <c r="C939" s="373">
        <v>2023</v>
      </c>
      <c r="D939" s="373">
        <v>20</v>
      </c>
      <c r="E939" s="373">
        <v>3</v>
      </c>
      <c r="F939" s="373">
        <v>7</v>
      </c>
      <c r="G939" s="373">
        <v>14</v>
      </c>
      <c r="H939" s="373">
        <v>5000</v>
      </c>
      <c r="I939" s="373">
        <v>5600</v>
      </c>
      <c r="J939" s="373"/>
      <c r="K939" s="374"/>
      <c r="L939" s="374"/>
      <c r="M939" s="375" t="s">
        <v>515</v>
      </c>
      <c r="N939" s="376">
        <f>+N940+N942+N951</f>
        <v>0</v>
      </c>
      <c r="O939" s="376">
        <f>+O940+O942+O951</f>
        <v>0</v>
      </c>
      <c r="P939" s="376">
        <f t="shared" si="647"/>
        <v>0</v>
      </c>
      <c r="Q939" s="427"/>
      <c r="R939" s="428"/>
      <c r="S939" s="428"/>
      <c r="T939" s="376">
        <f>T940+T942+T951</f>
        <v>0</v>
      </c>
      <c r="U939" s="376">
        <f t="shared" ref="U939:AO939" si="662">U940+U942+U951</f>
        <v>0</v>
      </c>
      <c r="V939" s="376">
        <f t="shared" si="662"/>
        <v>0</v>
      </c>
      <c r="W939" s="376">
        <f t="shared" si="662"/>
        <v>0</v>
      </c>
      <c r="X939" s="376">
        <f t="shared" si="662"/>
        <v>0</v>
      </c>
      <c r="Y939" s="376">
        <f t="shared" si="662"/>
        <v>0</v>
      </c>
      <c r="Z939" s="376">
        <f t="shared" si="662"/>
        <v>0</v>
      </c>
      <c r="AA939" s="376">
        <f t="shared" si="662"/>
        <v>0</v>
      </c>
      <c r="AB939" s="376">
        <f t="shared" si="662"/>
        <v>0</v>
      </c>
      <c r="AC939" s="376">
        <f t="shared" si="662"/>
        <v>0</v>
      </c>
      <c r="AD939" s="376">
        <f t="shared" si="662"/>
        <v>0</v>
      </c>
      <c r="AE939" s="376">
        <f t="shared" si="662"/>
        <v>0</v>
      </c>
      <c r="AF939" s="376">
        <f t="shared" si="662"/>
        <v>0</v>
      </c>
      <c r="AG939" s="376">
        <f t="shared" si="619"/>
        <v>0</v>
      </c>
      <c r="AH939" s="376">
        <f t="shared" si="662"/>
        <v>0</v>
      </c>
      <c r="AI939" s="376">
        <f t="shared" si="662"/>
        <v>0</v>
      </c>
      <c r="AJ939" s="376">
        <f t="shared" si="620"/>
        <v>0</v>
      </c>
      <c r="AK939" s="376">
        <f t="shared" si="662"/>
        <v>0</v>
      </c>
      <c r="AL939" s="376">
        <f t="shared" si="662"/>
        <v>0</v>
      </c>
      <c r="AM939" s="376">
        <f t="shared" si="621"/>
        <v>0</v>
      </c>
      <c r="AN939" s="376">
        <f t="shared" si="662"/>
        <v>0</v>
      </c>
      <c r="AO939" s="376">
        <f t="shared" si="662"/>
        <v>0</v>
      </c>
      <c r="AP939" s="376">
        <f t="shared" si="638"/>
        <v>0</v>
      </c>
      <c r="AQ939" s="376">
        <f t="shared" si="640"/>
        <v>0</v>
      </c>
      <c r="AR939" s="376">
        <f t="shared" si="640"/>
        <v>0</v>
      </c>
      <c r="AS939" s="376">
        <f t="shared" si="623"/>
        <v>0</v>
      </c>
      <c r="AT939" s="376"/>
      <c r="AU939" s="376"/>
      <c r="AV939" s="376"/>
      <c r="AW939" s="376"/>
      <c r="AX939" s="376"/>
      <c r="AY939" s="376"/>
      <c r="AZ939" s="376"/>
      <c r="BA939" s="376"/>
    </row>
    <row r="940" spans="1:53" ht="24.75" hidden="1">
      <c r="A940" s="255"/>
      <c r="B940" s="73" t="str">
        <f t="shared" si="657"/>
        <v>371450005600562</v>
      </c>
      <c r="C940" s="379">
        <v>2023</v>
      </c>
      <c r="D940" s="379">
        <v>20</v>
      </c>
      <c r="E940" s="379">
        <v>3</v>
      </c>
      <c r="F940" s="379">
        <v>7</v>
      </c>
      <c r="G940" s="379">
        <v>14</v>
      </c>
      <c r="H940" s="379">
        <v>5000</v>
      </c>
      <c r="I940" s="379">
        <v>5600</v>
      </c>
      <c r="J940" s="379">
        <v>562</v>
      </c>
      <c r="K940" s="380"/>
      <c r="L940" s="380"/>
      <c r="M940" s="461" t="s">
        <v>642</v>
      </c>
      <c r="N940" s="462">
        <f>+N941</f>
        <v>0</v>
      </c>
      <c r="O940" s="462">
        <f>+O941</f>
        <v>0</v>
      </c>
      <c r="P940" s="462">
        <f t="shared" si="647"/>
        <v>0</v>
      </c>
      <c r="Q940" s="429"/>
      <c r="R940" s="430"/>
      <c r="S940" s="430"/>
      <c r="T940" s="462">
        <f>T941</f>
        <v>0</v>
      </c>
      <c r="U940" s="462">
        <f t="shared" ref="U940:AO940" si="663">U941</f>
        <v>0</v>
      </c>
      <c r="V940" s="462">
        <f t="shared" si="663"/>
        <v>0</v>
      </c>
      <c r="W940" s="462">
        <f>W941</f>
        <v>0</v>
      </c>
      <c r="X940" s="462">
        <f t="shared" si="663"/>
        <v>0</v>
      </c>
      <c r="Y940" s="462">
        <f t="shared" si="663"/>
        <v>0</v>
      </c>
      <c r="Z940" s="462">
        <f t="shared" si="663"/>
        <v>0</v>
      </c>
      <c r="AA940" s="462">
        <f t="shared" si="663"/>
        <v>0</v>
      </c>
      <c r="AB940" s="462">
        <f t="shared" si="663"/>
        <v>0</v>
      </c>
      <c r="AC940" s="462">
        <f t="shared" si="663"/>
        <v>0</v>
      </c>
      <c r="AD940" s="462">
        <f t="shared" si="663"/>
        <v>0</v>
      </c>
      <c r="AE940" s="462">
        <f t="shared" si="663"/>
        <v>0</v>
      </c>
      <c r="AF940" s="462">
        <f t="shared" si="663"/>
        <v>0</v>
      </c>
      <c r="AG940" s="462">
        <f t="shared" si="619"/>
        <v>0</v>
      </c>
      <c r="AH940" s="462">
        <f t="shared" si="663"/>
        <v>0</v>
      </c>
      <c r="AI940" s="462">
        <f t="shared" si="663"/>
        <v>0</v>
      </c>
      <c r="AJ940" s="462">
        <f t="shared" si="620"/>
        <v>0</v>
      </c>
      <c r="AK940" s="462">
        <f t="shared" si="663"/>
        <v>0</v>
      </c>
      <c r="AL940" s="462">
        <f t="shared" si="663"/>
        <v>0</v>
      </c>
      <c r="AM940" s="462">
        <f t="shared" si="621"/>
        <v>0</v>
      </c>
      <c r="AN940" s="462">
        <f t="shared" si="663"/>
        <v>0</v>
      </c>
      <c r="AO940" s="462">
        <f t="shared" si="663"/>
        <v>0</v>
      </c>
      <c r="AP940" s="462">
        <f t="shared" si="638"/>
        <v>0</v>
      </c>
      <c r="AQ940" s="462">
        <f t="shared" si="640"/>
        <v>0</v>
      </c>
      <c r="AR940" s="462">
        <f t="shared" si="640"/>
        <v>0</v>
      </c>
      <c r="AS940" s="462">
        <f t="shared" si="623"/>
        <v>0</v>
      </c>
      <c r="AT940" s="462"/>
      <c r="AU940" s="462"/>
      <c r="AV940" s="462"/>
      <c r="AW940" s="462"/>
      <c r="AX940" s="462"/>
      <c r="AY940" s="462"/>
      <c r="AZ940" s="462"/>
      <c r="BA940" s="462"/>
    </row>
    <row r="941" spans="1:53" ht="24.75" hidden="1">
      <c r="A941" s="255"/>
      <c r="B941" s="73" t="str">
        <f t="shared" si="657"/>
        <v>3714500056005621</v>
      </c>
      <c r="C941" s="385">
        <v>2023</v>
      </c>
      <c r="D941" s="385">
        <v>20</v>
      </c>
      <c r="E941" s="385">
        <v>3</v>
      </c>
      <c r="F941" s="385">
        <v>7</v>
      </c>
      <c r="G941" s="385">
        <v>14</v>
      </c>
      <c r="H941" s="424">
        <v>5000</v>
      </c>
      <c r="I941" s="424">
        <v>5600</v>
      </c>
      <c r="J941" s="424">
        <v>562</v>
      </c>
      <c r="K941" s="386">
        <v>1</v>
      </c>
      <c r="L941" s="386"/>
      <c r="M941" s="387" t="s">
        <v>643</v>
      </c>
      <c r="N941" s="388">
        <f>IFERROR(VLOOKUP($B941,[5]OAX!$B$51:$S$1085,13,0),0)</f>
        <v>0</v>
      </c>
      <c r="O941" s="388">
        <f>IFERROR(VLOOKUP($B941,[5]OAX!$B$51:$S$1085,14,0),0)</f>
        <v>0</v>
      </c>
      <c r="P941" s="388">
        <f t="shared" si="647"/>
        <v>0</v>
      </c>
      <c r="Q941" s="409" t="s">
        <v>59</v>
      </c>
      <c r="R941" s="390">
        <f>IFERROR(VLOOKUP($B941,[5]OAX!$B$51:$S$1085,17,0),0)</f>
        <v>0</v>
      </c>
      <c r="S941" s="390">
        <f>IFERROR(VLOOKUP($B941,[5]OAX!$B$51:$S$1085,18,0),0)</f>
        <v>0</v>
      </c>
      <c r="T941" s="388">
        <v>0</v>
      </c>
      <c r="U941" s="388">
        <v>0</v>
      </c>
      <c r="V941" s="388">
        <v>0</v>
      </c>
      <c r="W941" s="388">
        <v>0</v>
      </c>
      <c r="X941" s="388">
        <v>0</v>
      </c>
      <c r="Y941" s="388">
        <v>0</v>
      </c>
      <c r="Z941" s="388">
        <v>0</v>
      </c>
      <c r="AA941" s="388">
        <v>0</v>
      </c>
      <c r="AB941" s="388">
        <f>N941+T941-X941</f>
        <v>0</v>
      </c>
      <c r="AC941" s="388">
        <f>O941+U941-Y941</f>
        <v>0</v>
      </c>
      <c r="AD941" s="388">
        <f t="shared" si="618"/>
        <v>0</v>
      </c>
      <c r="AE941" s="388">
        <v>0</v>
      </c>
      <c r="AF941" s="388">
        <v>0</v>
      </c>
      <c r="AG941" s="388">
        <f t="shared" si="619"/>
        <v>0</v>
      </c>
      <c r="AH941" s="388">
        <v>0</v>
      </c>
      <c r="AI941" s="388">
        <v>0</v>
      </c>
      <c r="AJ941" s="388">
        <f t="shared" si="620"/>
        <v>0</v>
      </c>
      <c r="AK941" s="388">
        <v>0</v>
      </c>
      <c r="AL941" s="388">
        <v>0</v>
      </c>
      <c r="AM941" s="388">
        <f t="shared" si="621"/>
        <v>0</v>
      </c>
      <c r="AN941" s="388">
        <v>0</v>
      </c>
      <c r="AO941" s="388">
        <v>0</v>
      </c>
      <c r="AP941" s="388">
        <f t="shared" si="638"/>
        <v>0</v>
      </c>
      <c r="AQ941" s="388">
        <f t="shared" si="640"/>
        <v>0</v>
      </c>
      <c r="AR941" s="388">
        <f t="shared" si="640"/>
        <v>0</v>
      </c>
      <c r="AS941" s="388">
        <f t="shared" si="623"/>
        <v>0</v>
      </c>
      <c r="AT941" s="388">
        <f t="shared" si="642"/>
        <v>0</v>
      </c>
      <c r="AU941" s="388">
        <f t="shared" si="642"/>
        <v>0</v>
      </c>
      <c r="AV941" s="388">
        <v>0</v>
      </c>
      <c r="AW941" s="388">
        <v>0</v>
      </c>
      <c r="AX941" s="388">
        <v>0</v>
      </c>
      <c r="AY941" s="388">
        <v>0</v>
      </c>
      <c r="AZ941" s="388">
        <f t="shared" si="636"/>
        <v>0</v>
      </c>
      <c r="BA941" s="388">
        <f t="shared" si="636"/>
        <v>0</v>
      </c>
    </row>
    <row r="942" spans="1:53" ht="24.75" hidden="1">
      <c r="A942" s="255"/>
      <c r="B942" s="73" t="str">
        <f t="shared" si="657"/>
        <v>371450005600565</v>
      </c>
      <c r="C942" s="379">
        <v>2023</v>
      </c>
      <c r="D942" s="379">
        <v>20</v>
      </c>
      <c r="E942" s="379">
        <v>3</v>
      </c>
      <c r="F942" s="379">
        <v>7</v>
      </c>
      <c r="G942" s="379">
        <v>14</v>
      </c>
      <c r="H942" s="379">
        <v>5000</v>
      </c>
      <c r="I942" s="379">
        <v>5600</v>
      </c>
      <c r="J942" s="379">
        <v>565</v>
      </c>
      <c r="K942" s="380"/>
      <c r="L942" s="380"/>
      <c r="M942" s="461" t="s">
        <v>215</v>
      </c>
      <c r="N942" s="462">
        <f>SUM(N943:N950)</f>
        <v>0</v>
      </c>
      <c r="O942" s="462">
        <f>SUM(O943:O950)</f>
        <v>0</v>
      </c>
      <c r="P942" s="462">
        <f t="shared" si="647"/>
        <v>0</v>
      </c>
      <c r="Q942" s="429"/>
      <c r="R942" s="430"/>
      <c r="S942" s="430"/>
      <c r="T942" s="462">
        <f>SUM(T943:T950)</f>
        <v>0</v>
      </c>
      <c r="U942" s="462">
        <f t="shared" ref="U942:AO942" si="664">SUM(U943:U950)</f>
        <v>0</v>
      </c>
      <c r="V942" s="462">
        <f t="shared" si="664"/>
        <v>0</v>
      </c>
      <c r="W942" s="462">
        <f t="shared" si="664"/>
        <v>0</v>
      </c>
      <c r="X942" s="462">
        <f t="shared" si="664"/>
        <v>0</v>
      </c>
      <c r="Y942" s="462">
        <f t="shared" si="664"/>
        <v>0</v>
      </c>
      <c r="Z942" s="462">
        <f t="shared" si="664"/>
        <v>0</v>
      </c>
      <c r="AA942" s="462">
        <f t="shared" si="664"/>
        <v>0</v>
      </c>
      <c r="AB942" s="462">
        <f t="shared" si="664"/>
        <v>0</v>
      </c>
      <c r="AC942" s="462">
        <f t="shared" si="664"/>
        <v>0</v>
      </c>
      <c r="AD942" s="462">
        <f t="shared" si="664"/>
        <v>0</v>
      </c>
      <c r="AE942" s="462">
        <f t="shared" si="664"/>
        <v>0</v>
      </c>
      <c r="AF942" s="462">
        <f t="shared" si="664"/>
        <v>0</v>
      </c>
      <c r="AG942" s="462">
        <f t="shared" si="619"/>
        <v>0</v>
      </c>
      <c r="AH942" s="462">
        <f t="shared" si="664"/>
        <v>0</v>
      </c>
      <c r="AI942" s="462">
        <f t="shared" si="664"/>
        <v>0</v>
      </c>
      <c r="AJ942" s="462">
        <f t="shared" si="620"/>
        <v>0</v>
      </c>
      <c r="AK942" s="462">
        <f t="shared" si="664"/>
        <v>0</v>
      </c>
      <c r="AL942" s="462">
        <f t="shared" si="664"/>
        <v>0</v>
      </c>
      <c r="AM942" s="462">
        <f t="shared" si="621"/>
        <v>0</v>
      </c>
      <c r="AN942" s="462">
        <f t="shared" si="664"/>
        <v>0</v>
      </c>
      <c r="AO942" s="462">
        <f t="shared" si="664"/>
        <v>0</v>
      </c>
      <c r="AP942" s="462">
        <f t="shared" si="638"/>
        <v>0</v>
      </c>
      <c r="AQ942" s="462">
        <f t="shared" si="640"/>
        <v>0</v>
      </c>
      <c r="AR942" s="462">
        <f t="shared" si="640"/>
        <v>0</v>
      </c>
      <c r="AS942" s="462">
        <f t="shared" si="623"/>
        <v>0</v>
      </c>
      <c r="AT942" s="462"/>
      <c r="AU942" s="462"/>
      <c r="AV942" s="462"/>
      <c r="AW942" s="462"/>
      <c r="AX942" s="462"/>
      <c r="AY942" s="462"/>
      <c r="AZ942" s="462"/>
      <c r="BA942" s="462"/>
    </row>
    <row r="943" spans="1:53" ht="24.75" hidden="1">
      <c r="A943" s="255"/>
      <c r="B943" s="73" t="str">
        <f t="shared" si="657"/>
        <v>3714500056005651</v>
      </c>
      <c r="C943" s="385">
        <v>2023</v>
      </c>
      <c r="D943" s="385">
        <v>20</v>
      </c>
      <c r="E943" s="385">
        <v>3</v>
      </c>
      <c r="F943" s="385">
        <v>7</v>
      </c>
      <c r="G943" s="385">
        <v>14</v>
      </c>
      <c r="H943" s="424">
        <v>5000</v>
      </c>
      <c r="I943" s="424">
        <v>5600</v>
      </c>
      <c r="J943" s="424">
        <v>565</v>
      </c>
      <c r="K943" s="386">
        <v>1</v>
      </c>
      <c r="L943" s="386"/>
      <c r="M943" s="387" t="s">
        <v>647</v>
      </c>
      <c r="N943" s="388">
        <f>IFERROR(VLOOKUP($B943,[5]OAX!$B$51:$S$1085,13,0),0)</f>
        <v>0</v>
      </c>
      <c r="O943" s="388">
        <f>IFERROR(VLOOKUP($B943,[5]OAX!$B$51:$S$1085,14,0),0)</f>
        <v>0</v>
      </c>
      <c r="P943" s="388">
        <f t="shared" si="647"/>
        <v>0</v>
      </c>
      <c r="Q943" s="409" t="s">
        <v>59</v>
      </c>
      <c r="R943" s="390">
        <f>IFERROR(VLOOKUP($B943,[5]OAX!$B$51:$S$1085,17,0),0)</f>
        <v>0</v>
      </c>
      <c r="S943" s="390">
        <f>IFERROR(VLOOKUP($B943,[5]OAX!$B$51:$S$1085,18,0),0)</f>
        <v>0</v>
      </c>
      <c r="T943" s="388">
        <v>0</v>
      </c>
      <c r="U943" s="388">
        <v>0</v>
      </c>
      <c r="V943" s="388">
        <v>0</v>
      </c>
      <c r="W943" s="388">
        <v>0</v>
      </c>
      <c r="X943" s="388">
        <v>0</v>
      </c>
      <c r="Y943" s="388">
        <v>0</v>
      </c>
      <c r="Z943" s="388">
        <v>0</v>
      </c>
      <c r="AA943" s="388">
        <v>0</v>
      </c>
      <c r="AB943" s="388">
        <f t="shared" ref="AB943:AC949" si="665">N943+T943-X943</f>
        <v>0</v>
      </c>
      <c r="AC943" s="388">
        <f t="shared" si="665"/>
        <v>0</v>
      </c>
      <c r="AD943" s="388">
        <f t="shared" si="618"/>
        <v>0</v>
      </c>
      <c r="AE943" s="388">
        <v>0</v>
      </c>
      <c r="AF943" s="388">
        <v>0</v>
      </c>
      <c r="AG943" s="388">
        <f t="shared" si="619"/>
        <v>0</v>
      </c>
      <c r="AH943" s="388">
        <v>0</v>
      </c>
      <c r="AI943" s="388">
        <v>0</v>
      </c>
      <c r="AJ943" s="388">
        <f t="shared" si="620"/>
        <v>0</v>
      </c>
      <c r="AK943" s="388">
        <v>0</v>
      </c>
      <c r="AL943" s="388">
        <v>0</v>
      </c>
      <c r="AM943" s="388">
        <f t="shared" si="621"/>
        <v>0</v>
      </c>
      <c r="AN943" s="388">
        <v>0</v>
      </c>
      <c r="AO943" s="388">
        <v>0</v>
      </c>
      <c r="AP943" s="388">
        <f t="shared" si="638"/>
        <v>0</v>
      </c>
      <c r="AQ943" s="388">
        <f t="shared" si="640"/>
        <v>0</v>
      </c>
      <c r="AR943" s="388">
        <f t="shared" si="640"/>
        <v>0</v>
      </c>
      <c r="AS943" s="388">
        <f t="shared" si="623"/>
        <v>0</v>
      </c>
      <c r="AT943" s="388">
        <f t="shared" si="642"/>
        <v>0</v>
      </c>
      <c r="AU943" s="388">
        <f t="shared" si="642"/>
        <v>0</v>
      </c>
      <c r="AV943" s="388">
        <v>0</v>
      </c>
      <c r="AW943" s="388">
        <v>0</v>
      </c>
      <c r="AX943" s="388">
        <v>0</v>
      </c>
      <c r="AY943" s="388">
        <v>0</v>
      </c>
      <c r="AZ943" s="388">
        <f t="shared" si="636"/>
        <v>0</v>
      </c>
      <c r="BA943" s="388">
        <f t="shared" si="636"/>
        <v>0</v>
      </c>
    </row>
    <row r="944" spans="1:53" ht="24.75" hidden="1">
      <c r="A944" s="255"/>
      <c r="B944" s="73" t="str">
        <f t="shared" si="657"/>
        <v>3714500056005652</v>
      </c>
      <c r="C944" s="385">
        <v>2023</v>
      </c>
      <c r="D944" s="385">
        <v>20</v>
      </c>
      <c r="E944" s="385">
        <v>3</v>
      </c>
      <c r="F944" s="385">
        <v>7</v>
      </c>
      <c r="G944" s="385">
        <v>14</v>
      </c>
      <c r="H944" s="424">
        <v>5000</v>
      </c>
      <c r="I944" s="424">
        <v>5600</v>
      </c>
      <c r="J944" s="424">
        <v>565</v>
      </c>
      <c r="K944" s="386">
        <v>2</v>
      </c>
      <c r="L944" s="386"/>
      <c r="M944" s="387" t="s">
        <v>648</v>
      </c>
      <c r="N944" s="388">
        <f>IFERROR(VLOOKUP($B944,[5]OAX!$B$51:$S$1085,13,0),0)</f>
        <v>0</v>
      </c>
      <c r="O944" s="388">
        <f>IFERROR(VLOOKUP($B944,[5]OAX!$B$51:$S$1085,14,0),0)</f>
        <v>0</v>
      </c>
      <c r="P944" s="388">
        <f t="shared" si="647"/>
        <v>0</v>
      </c>
      <c r="Q944" s="409" t="s">
        <v>59</v>
      </c>
      <c r="R944" s="390">
        <f>IFERROR(VLOOKUP($B944,[5]OAX!$B$51:$S$1085,17,0),0)</f>
        <v>0</v>
      </c>
      <c r="S944" s="390">
        <f>IFERROR(VLOOKUP($B944,[5]OAX!$B$51:$S$1085,18,0),0)</f>
        <v>0</v>
      </c>
      <c r="T944" s="388">
        <v>0</v>
      </c>
      <c r="U944" s="388">
        <v>0</v>
      </c>
      <c r="V944" s="388">
        <v>0</v>
      </c>
      <c r="W944" s="388">
        <v>0</v>
      </c>
      <c r="X944" s="388">
        <v>0</v>
      </c>
      <c r="Y944" s="388">
        <v>0</v>
      </c>
      <c r="Z944" s="388">
        <v>0</v>
      </c>
      <c r="AA944" s="388">
        <v>0</v>
      </c>
      <c r="AB944" s="388">
        <f t="shared" si="665"/>
        <v>0</v>
      </c>
      <c r="AC944" s="388">
        <f t="shared" si="665"/>
        <v>0</v>
      </c>
      <c r="AD944" s="388">
        <f t="shared" si="618"/>
        <v>0</v>
      </c>
      <c r="AE944" s="388">
        <v>0</v>
      </c>
      <c r="AF944" s="388">
        <v>0</v>
      </c>
      <c r="AG944" s="388">
        <f t="shared" si="619"/>
        <v>0</v>
      </c>
      <c r="AH944" s="388">
        <v>0</v>
      </c>
      <c r="AI944" s="388">
        <v>0</v>
      </c>
      <c r="AJ944" s="388">
        <f t="shared" si="620"/>
        <v>0</v>
      </c>
      <c r="AK944" s="388">
        <v>0</v>
      </c>
      <c r="AL944" s="388">
        <v>0</v>
      </c>
      <c r="AM944" s="388">
        <f t="shared" si="621"/>
        <v>0</v>
      </c>
      <c r="AN944" s="388">
        <v>0</v>
      </c>
      <c r="AO944" s="388">
        <v>0</v>
      </c>
      <c r="AP944" s="388">
        <f t="shared" si="638"/>
        <v>0</v>
      </c>
      <c r="AQ944" s="388">
        <f t="shared" si="640"/>
        <v>0</v>
      </c>
      <c r="AR944" s="388">
        <f t="shared" si="640"/>
        <v>0</v>
      </c>
      <c r="AS944" s="388">
        <f t="shared" si="623"/>
        <v>0</v>
      </c>
      <c r="AT944" s="388">
        <f t="shared" si="642"/>
        <v>0</v>
      </c>
      <c r="AU944" s="388">
        <f t="shared" si="642"/>
        <v>0</v>
      </c>
      <c r="AV944" s="388">
        <v>0</v>
      </c>
      <c r="AW944" s="388">
        <v>0</v>
      </c>
      <c r="AX944" s="388">
        <v>0</v>
      </c>
      <c r="AY944" s="388">
        <v>0</v>
      </c>
      <c r="AZ944" s="388">
        <f t="shared" si="636"/>
        <v>0</v>
      </c>
      <c r="BA944" s="388">
        <f t="shared" si="636"/>
        <v>0</v>
      </c>
    </row>
    <row r="945" spans="1:53" ht="24.75" hidden="1">
      <c r="A945" s="255"/>
      <c r="B945" s="73" t="str">
        <f t="shared" si="657"/>
        <v>3714500056005653</v>
      </c>
      <c r="C945" s="385">
        <v>2023</v>
      </c>
      <c r="D945" s="385">
        <v>20</v>
      </c>
      <c r="E945" s="385">
        <v>3</v>
      </c>
      <c r="F945" s="385">
        <v>7</v>
      </c>
      <c r="G945" s="385">
        <v>14</v>
      </c>
      <c r="H945" s="424">
        <v>5000</v>
      </c>
      <c r="I945" s="424">
        <v>5600</v>
      </c>
      <c r="J945" s="424">
        <v>565</v>
      </c>
      <c r="K945" s="386">
        <v>3</v>
      </c>
      <c r="L945" s="386"/>
      <c r="M945" s="387" t="s">
        <v>650</v>
      </c>
      <c r="N945" s="388">
        <f>IFERROR(VLOOKUP($B945,[5]OAX!$B$51:$S$1085,13,0),0)</f>
        <v>0</v>
      </c>
      <c r="O945" s="388">
        <f>IFERROR(VLOOKUP($B945,[5]OAX!$B$51:$S$1085,14,0),0)</f>
        <v>0</v>
      </c>
      <c r="P945" s="388">
        <f t="shared" si="647"/>
        <v>0</v>
      </c>
      <c r="Q945" s="409" t="s">
        <v>59</v>
      </c>
      <c r="R945" s="390">
        <f>IFERROR(VLOOKUP($B945,[5]OAX!$B$51:$S$1085,17,0),0)</f>
        <v>0</v>
      </c>
      <c r="S945" s="390">
        <f>IFERROR(VLOOKUP($B945,[5]OAX!$B$51:$S$1085,18,0),0)</f>
        <v>0</v>
      </c>
      <c r="T945" s="388">
        <v>0</v>
      </c>
      <c r="U945" s="388">
        <v>0</v>
      </c>
      <c r="V945" s="388">
        <v>0</v>
      </c>
      <c r="W945" s="388">
        <v>0</v>
      </c>
      <c r="X945" s="388">
        <v>0</v>
      </c>
      <c r="Y945" s="388">
        <v>0</v>
      </c>
      <c r="Z945" s="388">
        <v>0</v>
      </c>
      <c r="AA945" s="388">
        <v>0</v>
      </c>
      <c r="AB945" s="388">
        <f t="shared" si="665"/>
        <v>0</v>
      </c>
      <c r="AC945" s="388">
        <f t="shared" si="665"/>
        <v>0</v>
      </c>
      <c r="AD945" s="388">
        <f t="shared" si="618"/>
        <v>0</v>
      </c>
      <c r="AE945" s="388">
        <v>0</v>
      </c>
      <c r="AF945" s="388">
        <v>0</v>
      </c>
      <c r="AG945" s="388">
        <f t="shared" si="619"/>
        <v>0</v>
      </c>
      <c r="AH945" s="388">
        <v>0</v>
      </c>
      <c r="AI945" s="388">
        <v>0</v>
      </c>
      <c r="AJ945" s="388">
        <f t="shared" si="620"/>
        <v>0</v>
      </c>
      <c r="AK945" s="388">
        <v>0</v>
      </c>
      <c r="AL945" s="388">
        <v>0</v>
      </c>
      <c r="AM945" s="388">
        <f t="shared" si="621"/>
        <v>0</v>
      </c>
      <c r="AN945" s="388">
        <v>0</v>
      </c>
      <c r="AO945" s="388">
        <v>0</v>
      </c>
      <c r="AP945" s="388">
        <f t="shared" si="638"/>
        <v>0</v>
      </c>
      <c r="AQ945" s="388">
        <f t="shared" si="640"/>
        <v>0</v>
      </c>
      <c r="AR945" s="388">
        <f t="shared" si="640"/>
        <v>0</v>
      </c>
      <c r="AS945" s="388">
        <f t="shared" si="623"/>
        <v>0</v>
      </c>
      <c r="AT945" s="388">
        <f t="shared" si="642"/>
        <v>0</v>
      </c>
      <c r="AU945" s="388">
        <f t="shared" si="642"/>
        <v>0</v>
      </c>
      <c r="AV945" s="388">
        <v>0</v>
      </c>
      <c r="AW945" s="388">
        <v>0</v>
      </c>
      <c r="AX945" s="388">
        <v>0</v>
      </c>
      <c r="AY945" s="388">
        <v>0</v>
      </c>
      <c r="AZ945" s="388">
        <f t="shared" si="636"/>
        <v>0</v>
      </c>
      <c r="BA945" s="388">
        <f t="shared" si="636"/>
        <v>0</v>
      </c>
    </row>
    <row r="946" spans="1:53" ht="24.75" hidden="1">
      <c r="A946" s="255"/>
      <c r="B946" s="73" t="str">
        <f t="shared" si="657"/>
        <v>3714500056005654</v>
      </c>
      <c r="C946" s="385">
        <v>2023</v>
      </c>
      <c r="D946" s="385">
        <v>20</v>
      </c>
      <c r="E946" s="385">
        <v>3</v>
      </c>
      <c r="F946" s="385">
        <v>7</v>
      </c>
      <c r="G946" s="385">
        <v>14</v>
      </c>
      <c r="H946" s="424">
        <v>5000</v>
      </c>
      <c r="I946" s="424">
        <v>5600</v>
      </c>
      <c r="J946" s="424">
        <v>565</v>
      </c>
      <c r="K946" s="386">
        <v>4</v>
      </c>
      <c r="L946" s="386"/>
      <c r="M946" s="387" t="s">
        <v>651</v>
      </c>
      <c r="N946" s="388">
        <f>IFERROR(VLOOKUP($B946,[5]OAX!$B$51:$S$1085,13,0),0)</f>
        <v>0</v>
      </c>
      <c r="O946" s="388">
        <f>IFERROR(VLOOKUP($B946,[5]OAX!$B$51:$S$1085,14,0),0)</f>
        <v>0</v>
      </c>
      <c r="P946" s="388">
        <f t="shared" si="647"/>
        <v>0</v>
      </c>
      <c r="Q946" s="409" t="s">
        <v>59</v>
      </c>
      <c r="R946" s="390">
        <f>IFERROR(VLOOKUP($B946,[5]OAX!$B$51:$S$1085,17,0),0)</f>
        <v>0</v>
      </c>
      <c r="S946" s="390">
        <f>IFERROR(VLOOKUP($B946,[5]OAX!$B$51:$S$1085,18,0),0)</f>
        <v>0</v>
      </c>
      <c r="T946" s="388">
        <v>0</v>
      </c>
      <c r="U946" s="388">
        <v>0</v>
      </c>
      <c r="V946" s="388">
        <v>0</v>
      </c>
      <c r="W946" s="388">
        <v>0</v>
      </c>
      <c r="X946" s="388">
        <v>0</v>
      </c>
      <c r="Y946" s="388">
        <v>0</v>
      </c>
      <c r="Z946" s="388">
        <v>0</v>
      </c>
      <c r="AA946" s="388">
        <v>0</v>
      </c>
      <c r="AB946" s="388">
        <f t="shared" si="665"/>
        <v>0</v>
      </c>
      <c r="AC946" s="388">
        <f t="shared" si="665"/>
        <v>0</v>
      </c>
      <c r="AD946" s="388">
        <f t="shared" si="618"/>
        <v>0</v>
      </c>
      <c r="AE946" s="388">
        <v>0</v>
      </c>
      <c r="AF946" s="388">
        <v>0</v>
      </c>
      <c r="AG946" s="388">
        <f t="shared" si="619"/>
        <v>0</v>
      </c>
      <c r="AH946" s="388">
        <v>0</v>
      </c>
      <c r="AI946" s="388">
        <v>0</v>
      </c>
      <c r="AJ946" s="388">
        <f t="shared" si="620"/>
        <v>0</v>
      </c>
      <c r="AK946" s="388">
        <v>0</v>
      </c>
      <c r="AL946" s="388">
        <v>0</v>
      </c>
      <c r="AM946" s="388">
        <f t="shared" si="621"/>
        <v>0</v>
      </c>
      <c r="AN946" s="388">
        <v>0</v>
      </c>
      <c r="AO946" s="388">
        <v>0</v>
      </c>
      <c r="AP946" s="388">
        <f t="shared" si="638"/>
        <v>0</v>
      </c>
      <c r="AQ946" s="388">
        <f t="shared" si="640"/>
        <v>0</v>
      </c>
      <c r="AR946" s="388">
        <f t="shared" si="640"/>
        <v>0</v>
      </c>
      <c r="AS946" s="388">
        <f t="shared" si="623"/>
        <v>0</v>
      </c>
      <c r="AT946" s="388">
        <f t="shared" si="642"/>
        <v>0</v>
      </c>
      <c r="AU946" s="388">
        <f t="shared" si="642"/>
        <v>0</v>
      </c>
      <c r="AV946" s="388">
        <v>0</v>
      </c>
      <c r="AW946" s="388">
        <v>0</v>
      </c>
      <c r="AX946" s="388">
        <v>0</v>
      </c>
      <c r="AY946" s="388">
        <v>0</v>
      </c>
      <c r="AZ946" s="388">
        <f t="shared" si="636"/>
        <v>0</v>
      </c>
      <c r="BA946" s="388">
        <f t="shared" si="636"/>
        <v>0</v>
      </c>
    </row>
    <row r="947" spans="1:53" ht="24.75" hidden="1">
      <c r="A947" s="255"/>
      <c r="B947" s="73" t="str">
        <f t="shared" si="657"/>
        <v>3714500056005655</v>
      </c>
      <c r="C947" s="385">
        <v>2023</v>
      </c>
      <c r="D947" s="385">
        <v>20</v>
      </c>
      <c r="E947" s="385">
        <v>3</v>
      </c>
      <c r="F947" s="385">
        <v>7</v>
      </c>
      <c r="G947" s="385">
        <v>14</v>
      </c>
      <c r="H947" s="424">
        <v>5000</v>
      </c>
      <c r="I947" s="424">
        <v>5600</v>
      </c>
      <c r="J947" s="424">
        <v>565</v>
      </c>
      <c r="K947" s="386">
        <v>5</v>
      </c>
      <c r="L947" s="386"/>
      <c r="M947" s="387" t="s">
        <v>652</v>
      </c>
      <c r="N947" s="388">
        <f>IFERROR(VLOOKUP($B947,[5]OAX!$B$51:$S$1085,13,0),0)</f>
        <v>0</v>
      </c>
      <c r="O947" s="388">
        <f>IFERROR(VLOOKUP($B947,[5]OAX!$B$51:$S$1085,14,0),0)</f>
        <v>0</v>
      </c>
      <c r="P947" s="388">
        <f t="shared" si="647"/>
        <v>0</v>
      </c>
      <c r="Q947" s="409" t="s">
        <v>162</v>
      </c>
      <c r="R947" s="390">
        <f>IFERROR(VLOOKUP($B947,[5]OAX!$B$51:$S$1085,17,0),0)</f>
        <v>0</v>
      </c>
      <c r="S947" s="390">
        <f>IFERROR(VLOOKUP($B947,[5]OAX!$B$51:$S$1085,18,0),0)</f>
        <v>0</v>
      </c>
      <c r="T947" s="388">
        <v>0</v>
      </c>
      <c r="U947" s="388">
        <v>0</v>
      </c>
      <c r="V947" s="388">
        <v>0</v>
      </c>
      <c r="W947" s="388">
        <v>0</v>
      </c>
      <c r="X947" s="388">
        <v>0</v>
      </c>
      <c r="Y947" s="388">
        <v>0</v>
      </c>
      <c r="Z947" s="388">
        <v>0</v>
      </c>
      <c r="AA947" s="388">
        <v>0</v>
      </c>
      <c r="AB947" s="388">
        <f t="shared" si="665"/>
        <v>0</v>
      </c>
      <c r="AC947" s="388">
        <f t="shared" si="665"/>
        <v>0</v>
      </c>
      <c r="AD947" s="388">
        <f t="shared" si="618"/>
        <v>0</v>
      </c>
      <c r="AE947" s="388">
        <v>0</v>
      </c>
      <c r="AF947" s="388">
        <v>0</v>
      </c>
      <c r="AG947" s="388">
        <f t="shared" si="619"/>
        <v>0</v>
      </c>
      <c r="AH947" s="388">
        <v>0</v>
      </c>
      <c r="AI947" s="388">
        <v>0</v>
      </c>
      <c r="AJ947" s="388">
        <f t="shared" si="620"/>
        <v>0</v>
      </c>
      <c r="AK947" s="388">
        <v>0</v>
      </c>
      <c r="AL947" s="388">
        <v>0</v>
      </c>
      <c r="AM947" s="388">
        <f t="shared" si="621"/>
        <v>0</v>
      </c>
      <c r="AN947" s="388">
        <v>0</v>
      </c>
      <c r="AO947" s="388">
        <v>0</v>
      </c>
      <c r="AP947" s="388">
        <f t="shared" si="638"/>
        <v>0</v>
      </c>
      <c r="AQ947" s="388">
        <f t="shared" si="640"/>
        <v>0</v>
      </c>
      <c r="AR947" s="388">
        <f t="shared" si="640"/>
        <v>0</v>
      </c>
      <c r="AS947" s="388">
        <f t="shared" si="623"/>
        <v>0</v>
      </c>
      <c r="AT947" s="388">
        <f t="shared" si="642"/>
        <v>0</v>
      </c>
      <c r="AU947" s="388">
        <f t="shared" si="642"/>
        <v>0</v>
      </c>
      <c r="AV947" s="388">
        <v>0</v>
      </c>
      <c r="AW947" s="388">
        <v>0</v>
      </c>
      <c r="AX947" s="388">
        <v>0</v>
      </c>
      <c r="AY947" s="388">
        <v>0</v>
      </c>
      <c r="AZ947" s="388">
        <f t="shared" si="636"/>
        <v>0</v>
      </c>
      <c r="BA947" s="388">
        <f t="shared" si="636"/>
        <v>0</v>
      </c>
    </row>
    <row r="948" spans="1:53" ht="46.5" hidden="1">
      <c r="A948" s="255"/>
      <c r="B948" s="73" t="str">
        <f t="shared" si="657"/>
        <v>3714500056005656</v>
      </c>
      <c r="C948" s="385">
        <v>2023</v>
      </c>
      <c r="D948" s="385">
        <v>20</v>
      </c>
      <c r="E948" s="385">
        <v>3</v>
      </c>
      <c r="F948" s="385">
        <v>7</v>
      </c>
      <c r="G948" s="385">
        <v>14</v>
      </c>
      <c r="H948" s="424">
        <v>5000</v>
      </c>
      <c r="I948" s="424">
        <v>5600</v>
      </c>
      <c r="J948" s="424">
        <v>565</v>
      </c>
      <c r="K948" s="386">
        <v>6</v>
      </c>
      <c r="L948" s="386"/>
      <c r="M948" s="387" t="s">
        <v>653</v>
      </c>
      <c r="N948" s="388">
        <f>IFERROR(VLOOKUP($B948,[5]OAX!$B$51:$S$1085,13,0),0)</f>
        <v>0</v>
      </c>
      <c r="O948" s="388">
        <f>IFERROR(VLOOKUP($B948,[5]OAX!$B$51:$S$1085,14,0),0)</f>
        <v>0</v>
      </c>
      <c r="P948" s="388">
        <f t="shared" si="647"/>
        <v>0</v>
      </c>
      <c r="Q948" s="167" t="s">
        <v>205</v>
      </c>
      <c r="R948" s="390">
        <f>IFERROR(VLOOKUP($B948,[5]OAX!$B$51:$S$1085,17,0),0)</f>
        <v>0</v>
      </c>
      <c r="S948" s="390">
        <f>IFERROR(VLOOKUP($B948,[5]OAX!$B$51:$S$1085,18,0),0)</f>
        <v>0</v>
      </c>
      <c r="T948" s="388">
        <v>0</v>
      </c>
      <c r="U948" s="388">
        <v>0</v>
      </c>
      <c r="V948" s="388">
        <v>0</v>
      </c>
      <c r="W948" s="388">
        <v>0</v>
      </c>
      <c r="X948" s="388">
        <v>0</v>
      </c>
      <c r="Y948" s="388">
        <v>0</v>
      </c>
      <c r="Z948" s="388">
        <v>0</v>
      </c>
      <c r="AA948" s="388">
        <v>0</v>
      </c>
      <c r="AB948" s="388">
        <f t="shared" si="665"/>
        <v>0</v>
      </c>
      <c r="AC948" s="388">
        <f t="shared" si="665"/>
        <v>0</v>
      </c>
      <c r="AD948" s="388">
        <f t="shared" ref="AD948:AD953" si="666">+AC948+AB948</f>
        <v>0</v>
      </c>
      <c r="AE948" s="388">
        <v>0</v>
      </c>
      <c r="AF948" s="388">
        <v>0</v>
      </c>
      <c r="AG948" s="388">
        <f t="shared" ref="AG948:AG1011" si="667">+AF948+AE948</f>
        <v>0</v>
      </c>
      <c r="AH948" s="388">
        <v>0</v>
      </c>
      <c r="AI948" s="388">
        <v>0</v>
      </c>
      <c r="AJ948" s="388">
        <f t="shared" ref="AJ948:AJ1011" si="668">+AI948+AH948</f>
        <v>0</v>
      </c>
      <c r="AK948" s="388">
        <v>0</v>
      </c>
      <c r="AL948" s="388">
        <v>0</v>
      </c>
      <c r="AM948" s="388">
        <f t="shared" ref="AM948:AM1011" si="669">+AL948+AK948</f>
        <v>0</v>
      </c>
      <c r="AN948" s="388">
        <v>0</v>
      </c>
      <c r="AO948" s="388">
        <v>0</v>
      </c>
      <c r="AP948" s="388">
        <f t="shared" si="638"/>
        <v>0</v>
      </c>
      <c r="AQ948" s="388">
        <f t="shared" si="640"/>
        <v>0</v>
      </c>
      <c r="AR948" s="388">
        <f t="shared" si="640"/>
        <v>0</v>
      </c>
      <c r="AS948" s="388">
        <f t="shared" ref="AS948:AS1011" si="670">+AR948+AQ948</f>
        <v>0</v>
      </c>
      <c r="AT948" s="388">
        <f t="shared" si="642"/>
        <v>0</v>
      </c>
      <c r="AU948" s="388">
        <f t="shared" si="642"/>
        <v>0</v>
      </c>
      <c r="AV948" s="388">
        <v>0</v>
      </c>
      <c r="AW948" s="388">
        <v>0</v>
      </c>
      <c r="AX948" s="388">
        <v>0</v>
      </c>
      <c r="AY948" s="388">
        <v>0</v>
      </c>
      <c r="AZ948" s="388">
        <f t="shared" si="636"/>
        <v>0</v>
      </c>
      <c r="BA948" s="388">
        <f t="shared" si="636"/>
        <v>0</v>
      </c>
    </row>
    <row r="949" spans="1:53" ht="46.5" hidden="1">
      <c r="A949" s="255"/>
      <c r="B949" s="73" t="str">
        <f t="shared" si="657"/>
        <v>3714500056005657</v>
      </c>
      <c r="C949" s="385">
        <v>2023</v>
      </c>
      <c r="D949" s="385">
        <v>20</v>
      </c>
      <c r="E949" s="385">
        <v>3</v>
      </c>
      <c r="F949" s="385">
        <v>7</v>
      </c>
      <c r="G949" s="385">
        <v>14</v>
      </c>
      <c r="H949" s="424">
        <v>5000</v>
      </c>
      <c r="I949" s="424">
        <v>5600</v>
      </c>
      <c r="J949" s="424">
        <v>565</v>
      </c>
      <c r="K949" s="386">
        <v>7</v>
      </c>
      <c r="L949" s="386"/>
      <c r="M949" s="387" t="s">
        <v>654</v>
      </c>
      <c r="N949" s="388">
        <f>IFERROR(VLOOKUP($B949,[5]OAX!$B$51:$S$1085,13,0),0)</f>
        <v>0</v>
      </c>
      <c r="O949" s="388">
        <f>IFERROR(VLOOKUP($B949,[5]OAX!$B$51:$S$1085,14,0),0)</f>
        <v>0</v>
      </c>
      <c r="P949" s="388">
        <f t="shared" si="647"/>
        <v>0</v>
      </c>
      <c r="Q949" s="167" t="s">
        <v>205</v>
      </c>
      <c r="R949" s="390">
        <f>IFERROR(VLOOKUP($B949,[5]OAX!$B$51:$S$1085,17,0),0)</f>
        <v>0</v>
      </c>
      <c r="S949" s="390">
        <f>IFERROR(VLOOKUP($B949,[5]OAX!$B$51:$S$1085,18,0),0)</f>
        <v>0</v>
      </c>
      <c r="T949" s="388">
        <v>0</v>
      </c>
      <c r="U949" s="388">
        <v>0</v>
      </c>
      <c r="V949" s="388">
        <v>0</v>
      </c>
      <c r="W949" s="388">
        <v>0</v>
      </c>
      <c r="X949" s="388">
        <v>0</v>
      </c>
      <c r="Y949" s="388">
        <v>0</v>
      </c>
      <c r="Z949" s="388">
        <v>0</v>
      </c>
      <c r="AA949" s="388">
        <v>0</v>
      </c>
      <c r="AB949" s="388">
        <f t="shared" si="665"/>
        <v>0</v>
      </c>
      <c r="AC949" s="388">
        <f t="shared" si="665"/>
        <v>0</v>
      </c>
      <c r="AD949" s="388">
        <f t="shared" si="666"/>
        <v>0</v>
      </c>
      <c r="AE949" s="388">
        <v>0</v>
      </c>
      <c r="AF949" s="388">
        <v>0</v>
      </c>
      <c r="AG949" s="388">
        <f t="shared" si="667"/>
        <v>0</v>
      </c>
      <c r="AH949" s="388">
        <v>0</v>
      </c>
      <c r="AI949" s="388">
        <v>0</v>
      </c>
      <c r="AJ949" s="388">
        <f t="shared" si="668"/>
        <v>0</v>
      </c>
      <c r="AK949" s="388">
        <v>0</v>
      </c>
      <c r="AL949" s="388">
        <v>0</v>
      </c>
      <c r="AM949" s="388">
        <f t="shared" si="669"/>
        <v>0</v>
      </c>
      <c r="AN949" s="388">
        <v>0</v>
      </c>
      <c r="AO949" s="388">
        <v>0</v>
      </c>
      <c r="AP949" s="388">
        <f t="shared" si="638"/>
        <v>0</v>
      </c>
      <c r="AQ949" s="388">
        <f t="shared" si="640"/>
        <v>0</v>
      </c>
      <c r="AR949" s="388">
        <f t="shared" si="640"/>
        <v>0</v>
      </c>
      <c r="AS949" s="388">
        <f t="shared" si="670"/>
        <v>0</v>
      </c>
      <c r="AT949" s="388">
        <f t="shared" si="642"/>
        <v>0</v>
      </c>
      <c r="AU949" s="388">
        <f t="shared" si="642"/>
        <v>0</v>
      </c>
      <c r="AV949" s="388">
        <v>0</v>
      </c>
      <c r="AW949" s="388">
        <v>0</v>
      </c>
      <c r="AX949" s="388">
        <v>0</v>
      </c>
      <c r="AY949" s="388">
        <v>0</v>
      </c>
      <c r="AZ949" s="388">
        <f t="shared" si="636"/>
        <v>0</v>
      </c>
      <c r="BA949" s="388">
        <f t="shared" si="636"/>
        <v>0</v>
      </c>
    </row>
    <row r="950" spans="1:53" ht="24.75" hidden="1">
      <c r="A950" s="255"/>
      <c r="B950" s="73" t="str">
        <f t="shared" si="657"/>
        <v>3714500056005658</v>
      </c>
      <c r="C950" s="385">
        <v>2023</v>
      </c>
      <c r="D950" s="385">
        <v>20</v>
      </c>
      <c r="E950" s="385">
        <v>3</v>
      </c>
      <c r="F950" s="385">
        <v>7</v>
      </c>
      <c r="G950" s="385">
        <v>14</v>
      </c>
      <c r="H950" s="424">
        <v>5000</v>
      </c>
      <c r="I950" s="424">
        <v>5600</v>
      </c>
      <c r="J950" s="424">
        <v>565</v>
      </c>
      <c r="K950" s="386">
        <v>8</v>
      </c>
      <c r="L950" s="386"/>
      <c r="M950" s="387" t="s">
        <v>656</v>
      </c>
      <c r="N950" s="388">
        <f>IFERROR(VLOOKUP($B950,[5]OAX!$B$51:$S$1085,13,0),0)</f>
        <v>0</v>
      </c>
      <c r="O950" s="388">
        <f>IFERROR(VLOOKUP($B950,[5]OAX!$B$51:$S$1085,14,0),0)</f>
        <v>0</v>
      </c>
      <c r="P950" s="388">
        <f t="shared" si="647"/>
        <v>0</v>
      </c>
      <c r="Q950" s="409" t="s">
        <v>59</v>
      </c>
      <c r="R950" s="390">
        <f>IFERROR(VLOOKUP($B950,[5]OAX!$B$51:$S$1085,17,0),0)</f>
        <v>0</v>
      </c>
      <c r="S950" s="390">
        <f>IFERROR(VLOOKUP($B950,[5]OAX!$B$51:$S$1085,18,0),0)</f>
        <v>0</v>
      </c>
      <c r="T950" s="388">
        <v>0</v>
      </c>
      <c r="U950" s="388">
        <v>0</v>
      </c>
      <c r="V950" s="388">
        <v>0</v>
      </c>
      <c r="W950" s="388">
        <v>0</v>
      </c>
      <c r="X950" s="388">
        <v>0</v>
      </c>
      <c r="Y950" s="388">
        <v>0</v>
      </c>
      <c r="Z950" s="388">
        <v>0</v>
      </c>
      <c r="AA950" s="388">
        <v>0</v>
      </c>
      <c r="AB950" s="388">
        <f>N950+T950-X950</f>
        <v>0</v>
      </c>
      <c r="AC950" s="388">
        <f>O950+U950-Y950</f>
        <v>0</v>
      </c>
      <c r="AD950" s="388">
        <f t="shared" si="666"/>
        <v>0</v>
      </c>
      <c r="AE950" s="388">
        <v>0</v>
      </c>
      <c r="AF950" s="388">
        <v>0</v>
      </c>
      <c r="AG950" s="388">
        <f t="shared" si="667"/>
        <v>0</v>
      </c>
      <c r="AH950" s="388">
        <v>0</v>
      </c>
      <c r="AI950" s="388">
        <v>0</v>
      </c>
      <c r="AJ950" s="388">
        <f t="shared" si="668"/>
        <v>0</v>
      </c>
      <c r="AK950" s="388">
        <v>0</v>
      </c>
      <c r="AL950" s="388">
        <v>0</v>
      </c>
      <c r="AM950" s="388">
        <f t="shared" si="669"/>
        <v>0</v>
      </c>
      <c r="AN950" s="388">
        <v>0</v>
      </c>
      <c r="AO950" s="388">
        <v>0</v>
      </c>
      <c r="AP950" s="388">
        <f t="shared" si="638"/>
        <v>0</v>
      </c>
      <c r="AQ950" s="388">
        <f t="shared" si="640"/>
        <v>0</v>
      </c>
      <c r="AR950" s="388">
        <f t="shared" si="640"/>
        <v>0</v>
      </c>
      <c r="AS950" s="388">
        <f t="shared" si="670"/>
        <v>0</v>
      </c>
      <c r="AT950" s="388">
        <f t="shared" si="642"/>
        <v>0</v>
      </c>
      <c r="AU950" s="388">
        <f t="shared" si="642"/>
        <v>0</v>
      </c>
      <c r="AV950" s="388">
        <v>0</v>
      </c>
      <c r="AW950" s="388">
        <v>0</v>
      </c>
      <c r="AX950" s="388">
        <v>0</v>
      </c>
      <c r="AY950" s="388">
        <v>0</v>
      </c>
      <c r="AZ950" s="388">
        <f t="shared" si="636"/>
        <v>0</v>
      </c>
      <c r="BA950" s="388">
        <f t="shared" si="636"/>
        <v>0</v>
      </c>
    </row>
    <row r="951" spans="1:53" ht="48" hidden="1">
      <c r="A951" s="255"/>
      <c r="B951" s="73" t="str">
        <f t="shared" si="657"/>
        <v>371450005600566</v>
      </c>
      <c r="C951" s="379">
        <v>2023</v>
      </c>
      <c r="D951" s="379">
        <v>20</v>
      </c>
      <c r="E951" s="379">
        <v>3</v>
      </c>
      <c r="F951" s="379">
        <v>7</v>
      </c>
      <c r="G951" s="379">
        <v>14</v>
      </c>
      <c r="H951" s="379">
        <v>5000</v>
      </c>
      <c r="I951" s="379">
        <v>5600</v>
      </c>
      <c r="J951" s="379">
        <v>566</v>
      </c>
      <c r="K951" s="380"/>
      <c r="L951" s="380"/>
      <c r="M951" s="461" t="s">
        <v>657</v>
      </c>
      <c r="N951" s="462">
        <f>SUM(N952:N953)</f>
        <v>0</v>
      </c>
      <c r="O951" s="462">
        <f>SUM(O952:O953)</f>
        <v>0</v>
      </c>
      <c r="P951" s="462">
        <f t="shared" si="647"/>
        <v>0</v>
      </c>
      <c r="Q951" s="429"/>
      <c r="R951" s="430"/>
      <c r="S951" s="430"/>
      <c r="T951" s="462">
        <f>SUM(T952:T953)</f>
        <v>0</v>
      </c>
      <c r="U951" s="462">
        <f>SUM(U952:U953)</f>
        <v>0</v>
      </c>
      <c r="V951" s="462">
        <f t="shared" ref="V951:AO951" si="671">SUM(V952:V953)</f>
        <v>0</v>
      </c>
      <c r="W951" s="462">
        <f t="shared" si="671"/>
        <v>0</v>
      </c>
      <c r="X951" s="462">
        <f t="shared" si="671"/>
        <v>0</v>
      </c>
      <c r="Y951" s="462">
        <f t="shared" si="671"/>
        <v>0</v>
      </c>
      <c r="Z951" s="462">
        <f t="shared" si="671"/>
        <v>0</v>
      </c>
      <c r="AA951" s="462">
        <f>SUM(AA952:AA953)</f>
        <v>0</v>
      </c>
      <c r="AB951" s="462">
        <f t="shared" si="671"/>
        <v>0</v>
      </c>
      <c r="AC951" s="462">
        <f t="shared" si="671"/>
        <v>0</v>
      </c>
      <c r="AD951" s="462">
        <f t="shared" si="671"/>
        <v>0</v>
      </c>
      <c r="AE951" s="462">
        <f t="shared" si="671"/>
        <v>0</v>
      </c>
      <c r="AF951" s="462">
        <f t="shared" si="671"/>
        <v>0</v>
      </c>
      <c r="AG951" s="462">
        <f t="shared" si="667"/>
        <v>0</v>
      </c>
      <c r="AH951" s="462">
        <f t="shared" si="671"/>
        <v>0</v>
      </c>
      <c r="AI951" s="462">
        <f t="shared" si="671"/>
        <v>0</v>
      </c>
      <c r="AJ951" s="462">
        <f t="shared" si="668"/>
        <v>0</v>
      </c>
      <c r="AK951" s="462">
        <f t="shared" si="671"/>
        <v>0</v>
      </c>
      <c r="AL951" s="462">
        <f t="shared" si="671"/>
        <v>0</v>
      </c>
      <c r="AM951" s="462">
        <f t="shared" si="669"/>
        <v>0</v>
      </c>
      <c r="AN951" s="462">
        <f t="shared" si="671"/>
        <v>0</v>
      </c>
      <c r="AO951" s="462">
        <f t="shared" si="671"/>
        <v>0</v>
      </c>
      <c r="AP951" s="462">
        <f t="shared" si="638"/>
        <v>0</v>
      </c>
      <c r="AQ951" s="462">
        <f t="shared" si="640"/>
        <v>0</v>
      </c>
      <c r="AR951" s="462">
        <f t="shared" si="640"/>
        <v>0</v>
      </c>
      <c r="AS951" s="462">
        <f t="shared" si="670"/>
        <v>0</v>
      </c>
      <c r="AT951" s="462"/>
      <c r="AU951" s="462"/>
      <c r="AV951" s="462"/>
      <c r="AW951" s="462"/>
      <c r="AX951" s="462"/>
      <c r="AY951" s="462"/>
      <c r="AZ951" s="462"/>
      <c r="BA951" s="462"/>
    </row>
    <row r="952" spans="1:53" ht="24.75" hidden="1">
      <c r="A952" s="255"/>
      <c r="B952" s="73" t="str">
        <f t="shared" si="657"/>
        <v>3714500056005661</v>
      </c>
      <c r="C952" s="385">
        <v>2023</v>
      </c>
      <c r="D952" s="385">
        <v>20</v>
      </c>
      <c r="E952" s="385">
        <v>3</v>
      </c>
      <c r="F952" s="385">
        <v>7</v>
      </c>
      <c r="G952" s="385">
        <v>14</v>
      </c>
      <c r="H952" s="424">
        <v>5000</v>
      </c>
      <c r="I952" s="424">
        <v>5600</v>
      </c>
      <c r="J952" s="424">
        <v>566</v>
      </c>
      <c r="K952" s="386">
        <v>1</v>
      </c>
      <c r="L952" s="386"/>
      <c r="M952" s="387" t="s">
        <v>658</v>
      </c>
      <c r="N952" s="388">
        <f>IFERROR(VLOOKUP($B952,[5]OAX!$B$51:$S$1085,13,0),0)</f>
        <v>0</v>
      </c>
      <c r="O952" s="388">
        <f>IFERROR(VLOOKUP($B952,[5]OAX!$B$51:$S$1085,14,0),0)</f>
        <v>0</v>
      </c>
      <c r="P952" s="388">
        <f t="shared" si="647"/>
        <v>0</v>
      </c>
      <c r="Q952" s="409" t="s">
        <v>59</v>
      </c>
      <c r="R952" s="390">
        <f>IFERROR(VLOOKUP($B952,[5]OAX!$B$51:$S$1085,17,0),0)</f>
        <v>0</v>
      </c>
      <c r="S952" s="390">
        <f>IFERROR(VLOOKUP($B952,[5]OAX!$B$51:$S$1085,18,0),0)</f>
        <v>0</v>
      </c>
      <c r="T952" s="388">
        <v>0</v>
      </c>
      <c r="U952" s="388">
        <v>0</v>
      </c>
      <c r="V952" s="388">
        <v>0</v>
      </c>
      <c r="W952" s="388">
        <v>0</v>
      </c>
      <c r="X952" s="388">
        <v>0</v>
      </c>
      <c r="Y952" s="388">
        <v>0</v>
      </c>
      <c r="Z952" s="388">
        <v>0</v>
      </c>
      <c r="AA952" s="388">
        <v>0</v>
      </c>
      <c r="AB952" s="388">
        <f>N952+T952-X952</f>
        <v>0</v>
      </c>
      <c r="AC952" s="388">
        <f>O952+U952-Y952</f>
        <v>0</v>
      </c>
      <c r="AD952" s="388">
        <f t="shared" si="666"/>
        <v>0</v>
      </c>
      <c r="AE952" s="388">
        <v>0</v>
      </c>
      <c r="AF952" s="388">
        <v>0</v>
      </c>
      <c r="AG952" s="388">
        <f t="shared" si="667"/>
        <v>0</v>
      </c>
      <c r="AH952" s="388">
        <v>0</v>
      </c>
      <c r="AI952" s="388">
        <v>0</v>
      </c>
      <c r="AJ952" s="388">
        <f t="shared" si="668"/>
        <v>0</v>
      </c>
      <c r="AK952" s="388">
        <v>0</v>
      </c>
      <c r="AL952" s="388">
        <v>0</v>
      </c>
      <c r="AM952" s="388">
        <f t="shared" si="669"/>
        <v>0</v>
      </c>
      <c r="AN952" s="388">
        <v>0</v>
      </c>
      <c r="AO952" s="388">
        <v>0</v>
      </c>
      <c r="AP952" s="388">
        <f t="shared" si="638"/>
        <v>0</v>
      </c>
      <c r="AQ952" s="388">
        <f t="shared" si="640"/>
        <v>0</v>
      </c>
      <c r="AR952" s="388">
        <f t="shared" si="640"/>
        <v>0</v>
      </c>
      <c r="AS952" s="388">
        <f t="shared" si="670"/>
        <v>0</v>
      </c>
      <c r="AT952" s="388">
        <f t="shared" si="642"/>
        <v>0</v>
      </c>
      <c r="AU952" s="388">
        <f t="shared" si="642"/>
        <v>0</v>
      </c>
      <c r="AV952" s="388">
        <v>0</v>
      </c>
      <c r="AW952" s="388">
        <v>0</v>
      </c>
      <c r="AX952" s="388">
        <v>0</v>
      </c>
      <c r="AY952" s="388">
        <v>0</v>
      </c>
      <c r="AZ952" s="388">
        <f t="shared" si="636"/>
        <v>0</v>
      </c>
      <c r="BA952" s="388">
        <f t="shared" si="636"/>
        <v>0</v>
      </c>
    </row>
    <row r="953" spans="1:53" ht="24.75" hidden="1">
      <c r="A953" s="255"/>
      <c r="B953" s="73" t="str">
        <f t="shared" si="657"/>
        <v>3714500056005662</v>
      </c>
      <c r="C953" s="385">
        <v>2023</v>
      </c>
      <c r="D953" s="385">
        <v>20</v>
      </c>
      <c r="E953" s="385">
        <v>3</v>
      </c>
      <c r="F953" s="385">
        <v>7</v>
      </c>
      <c r="G953" s="385">
        <v>14</v>
      </c>
      <c r="H953" s="424">
        <v>5000</v>
      </c>
      <c r="I953" s="424">
        <v>5600</v>
      </c>
      <c r="J953" s="424">
        <v>566</v>
      </c>
      <c r="K953" s="386">
        <v>2</v>
      </c>
      <c r="L953" s="386"/>
      <c r="M953" s="387" t="s">
        <v>671</v>
      </c>
      <c r="N953" s="388">
        <f>IFERROR(VLOOKUP($B953,[5]OAX!$B$51:$S$1085,13,0),0)</f>
        <v>0</v>
      </c>
      <c r="O953" s="388">
        <f>IFERROR(VLOOKUP($B953,[5]OAX!$B$51:$S$1085,14,0),0)</f>
        <v>0</v>
      </c>
      <c r="P953" s="388">
        <f t="shared" si="647"/>
        <v>0</v>
      </c>
      <c r="Q953" s="409" t="s">
        <v>59</v>
      </c>
      <c r="R953" s="390">
        <f>IFERROR(VLOOKUP($B953,[5]OAX!$B$51:$S$1085,17,0),0)</f>
        <v>0</v>
      </c>
      <c r="S953" s="390">
        <f>IFERROR(VLOOKUP($B953,[5]OAX!$B$51:$S$1085,18,0),0)</f>
        <v>0</v>
      </c>
      <c r="T953" s="388">
        <v>0</v>
      </c>
      <c r="U953" s="388">
        <v>0</v>
      </c>
      <c r="V953" s="388">
        <v>0</v>
      </c>
      <c r="W953" s="388">
        <v>0</v>
      </c>
      <c r="X953" s="388">
        <v>0</v>
      </c>
      <c r="Y953" s="388">
        <v>0</v>
      </c>
      <c r="Z953" s="388">
        <v>0</v>
      </c>
      <c r="AA953" s="388">
        <v>0</v>
      </c>
      <c r="AB953" s="388">
        <f>N953+T953-X953</f>
        <v>0</v>
      </c>
      <c r="AC953" s="388">
        <f>O953+U953-Y953</f>
        <v>0</v>
      </c>
      <c r="AD953" s="388">
        <f t="shared" si="666"/>
        <v>0</v>
      </c>
      <c r="AE953" s="388">
        <v>0</v>
      </c>
      <c r="AF953" s="388">
        <v>0</v>
      </c>
      <c r="AG953" s="388">
        <f t="shared" si="667"/>
        <v>0</v>
      </c>
      <c r="AH953" s="388">
        <v>0</v>
      </c>
      <c r="AI953" s="388">
        <v>0</v>
      </c>
      <c r="AJ953" s="388">
        <f t="shared" si="668"/>
        <v>0</v>
      </c>
      <c r="AK953" s="388">
        <v>0</v>
      </c>
      <c r="AL953" s="388">
        <v>0</v>
      </c>
      <c r="AM953" s="388">
        <f t="shared" si="669"/>
        <v>0</v>
      </c>
      <c r="AN953" s="388">
        <v>0</v>
      </c>
      <c r="AO953" s="388">
        <v>0</v>
      </c>
      <c r="AP953" s="388">
        <f t="shared" si="638"/>
        <v>0</v>
      </c>
      <c r="AQ953" s="388">
        <f t="shared" si="640"/>
        <v>0</v>
      </c>
      <c r="AR953" s="388">
        <f t="shared" si="640"/>
        <v>0</v>
      </c>
      <c r="AS953" s="388">
        <f t="shared" si="670"/>
        <v>0</v>
      </c>
      <c r="AT953" s="388">
        <f t="shared" si="642"/>
        <v>0</v>
      </c>
      <c r="AU953" s="388">
        <f t="shared" si="642"/>
        <v>0</v>
      </c>
      <c r="AV953" s="388">
        <v>0</v>
      </c>
      <c r="AW953" s="388">
        <v>0</v>
      </c>
      <c r="AX953" s="388">
        <v>0</v>
      </c>
      <c r="AY953" s="388">
        <v>0</v>
      </c>
      <c r="AZ953" s="388">
        <f t="shared" si="636"/>
        <v>0</v>
      </c>
      <c r="BA953" s="388">
        <f t="shared" si="636"/>
        <v>0</v>
      </c>
    </row>
    <row r="954" spans="1:53" ht="96">
      <c r="A954" s="255"/>
      <c r="B954" s="73" t="str">
        <f t="shared" si="657"/>
        <v>4</v>
      </c>
      <c r="C954" s="456">
        <v>2023</v>
      </c>
      <c r="D954" s="456">
        <v>20</v>
      </c>
      <c r="E954" s="456">
        <v>4</v>
      </c>
      <c r="F954" s="456"/>
      <c r="G954" s="456"/>
      <c r="H954" s="456"/>
      <c r="I954" s="457"/>
      <c r="J954" s="457"/>
      <c r="K954" s="458"/>
      <c r="L954" s="458"/>
      <c r="M954" s="351" t="s">
        <v>672</v>
      </c>
      <c r="N954" s="352">
        <f>+N955</f>
        <v>6000000</v>
      </c>
      <c r="O954" s="352">
        <f>+O955</f>
        <v>0</v>
      </c>
      <c r="P954" s="352">
        <f t="shared" si="647"/>
        <v>6000000</v>
      </c>
      <c r="Q954" s="353"/>
      <c r="R954" s="348"/>
      <c r="S954" s="348"/>
      <c r="T954" s="352">
        <f>+T955</f>
        <v>0</v>
      </c>
      <c r="U954" s="352">
        <f t="shared" ref="U954:AO954" si="672">+U955</f>
        <v>0</v>
      </c>
      <c r="V954" s="352">
        <f t="shared" si="672"/>
        <v>0</v>
      </c>
      <c r="W954" s="352">
        <f t="shared" si="672"/>
        <v>0</v>
      </c>
      <c r="X954" s="352">
        <f t="shared" si="672"/>
        <v>0</v>
      </c>
      <c r="Y954" s="352">
        <f t="shared" si="672"/>
        <v>0</v>
      </c>
      <c r="Z954" s="352">
        <f t="shared" si="672"/>
        <v>0</v>
      </c>
      <c r="AA954" s="352">
        <f t="shared" si="672"/>
        <v>0</v>
      </c>
      <c r="AB954" s="352">
        <f t="shared" si="672"/>
        <v>6000000</v>
      </c>
      <c r="AC954" s="352">
        <f t="shared" si="672"/>
        <v>0</v>
      </c>
      <c r="AD954" s="352">
        <f t="shared" si="672"/>
        <v>6000000</v>
      </c>
      <c r="AE954" s="352">
        <f t="shared" si="672"/>
        <v>5995118.96</v>
      </c>
      <c r="AF954" s="352">
        <f t="shared" si="672"/>
        <v>0</v>
      </c>
      <c r="AG954" s="352">
        <f t="shared" si="667"/>
        <v>5995118.96</v>
      </c>
      <c r="AH954" s="352">
        <f t="shared" si="672"/>
        <v>0</v>
      </c>
      <c r="AI954" s="352">
        <f t="shared" si="672"/>
        <v>0</v>
      </c>
      <c r="AJ954" s="352">
        <f t="shared" si="668"/>
        <v>0</v>
      </c>
      <c r="AK954" s="352">
        <f t="shared" si="672"/>
        <v>0</v>
      </c>
      <c r="AL954" s="352">
        <f t="shared" si="672"/>
        <v>0</v>
      </c>
      <c r="AM954" s="352">
        <f t="shared" si="669"/>
        <v>0</v>
      </c>
      <c r="AN954" s="352">
        <f t="shared" si="672"/>
        <v>0</v>
      </c>
      <c r="AO954" s="352">
        <f t="shared" si="672"/>
        <v>0</v>
      </c>
      <c r="AP954" s="352">
        <f t="shared" si="638"/>
        <v>0</v>
      </c>
      <c r="AQ954" s="352">
        <f t="shared" si="640"/>
        <v>4881.0400000000373</v>
      </c>
      <c r="AR954" s="352">
        <f t="shared" si="640"/>
        <v>0</v>
      </c>
      <c r="AS954" s="352">
        <f t="shared" si="670"/>
        <v>4881.0400000000373</v>
      </c>
      <c r="AT954" s="352"/>
      <c r="AU954" s="352"/>
      <c r="AV954" s="352"/>
      <c r="AW954" s="352"/>
      <c r="AX954" s="352"/>
      <c r="AY954" s="352"/>
      <c r="AZ954" s="352"/>
      <c r="BA954" s="352"/>
    </row>
    <row r="955" spans="1:53" ht="24.75">
      <c r="A955" s="255"/>
      <c r="B955" s="73" t="str">
        <f t="shared" si="657"/>
        <v>48</v>
      </c>
      <c r="C955" s="396">
        <v>2023</v>
      </c>
      <c r="D955" s="396">
        <v>20</v>
      </c>
      <c r="E955" s="396">
        <v>4</v>
      </c>
      <c r="F955" s="396">
        <v>8</v>
      </c>
      <c r="G955" s="396"/>
      <c r="H955" s="396"/>
      <c r="I955" s="396"/>
      <c r="J955" s="396"/>
      <c r="K955" s="397"/>
      <c r="L955" s="397"/>
      <c r="M955" s="356" t="s">
        <v>673</v>
      </c>
      <c r="N955" s="357">
        <f>+N956+N1016+N1042+N1066</f>
        <v>6000000</v>
      </c>
      <c r="O955" s="357">
        <f>+O956+O1016+O1042+O1066</f>
        <v>0</v>
      </c>
      <c r="P955" s="357">
        <f t="shared" si="647"/>
        <v>6000000</v>
      </c>
      <c r="Q955" s="358"/>
      <c r="R955" s="354"/>
      <c r="S955" s="354"/>
      <c r="T955" s="357">
        <f>+T956+T1016+T1042+T1066</f>
        <v>0</v>
      </c>
      <c r="U955" s="357">
        <f t="shared" ref="U955:AO955" si="673">+U956+U1016+U1042+U1066</f>
        <v>0</v>
      </c>
      <c r="V955" s="357">
        <f t="shared" si="673"/>
        <v>0</v>
      </c>
      <c r="W955" s="357">
        <f t="shared" si="673"/>
        <v>0</v>
      </c>
      <c r="X955" s="357">
        <f t="shared" si="673"/>
        <v>0</v>
      </c>
      <c r="Y955" s="357">
        <f t="shared" si="673"/>
        <v>0</v>
      </c>
      <c r="Z955" s="357">
        <f t="shared" si="673"/>
        <v>0</v>
      </c>
      <c r="AA955" s="357">
        <f t="shared" si="673"/>
        <v>0</v>
      </c>
      <c r="AB955" s="357">
        <f t="shared" si="673"/>
        <v>6000000</v>
      </c>
      <c r="AC955" s="357">
        <f t="shared" si="673"/>
        <v>0</v>
      </c>
      <c r="AD955" s="357">
        <f t="shared" si="673"/>
        <v>6000000</v>
      </c>
      <c r="AE955" s="357">
        <f t="shared" si="673"/>
        <v>5995118.96</v>
      </c>
      <c r="AF955" s="357">
        <f t="shared" si="673"/>
        <v>0</v>
      </c>
      <c r="AG955" s="357">
        <f t="shared" si="667"/>
        <v>5995118.96</v>
      </c>
      <c r="AH955" s="357">
        <f t="shared" si="673"/>
        <v>0</v>
      </c>
      <c r="AI955" s="357">
        <f t="shared" si="673"/>
        <v>0</v>
      </c>
      <c r="AJ955" s="357">
        <f t="shared" si="668"/>
        <v>0</v>
      </c>
      <c r="AK955" s="357">
        <f t="shared" si="673"/>
        <v>0</v>
      </c>
      <c r="AL955" s="357">
        <f t="shared" si="673"/>
        <v>0</v>
      </c>
      <c r="AM955" s="357">
        <f t="shared" si="669"/>
        <v>0</v>
      </c>
      <c r="AN955" s="357">
        <f t="shared" si="673"/>
        <v>0</v>
      </c>
      <c r="AO955" s="357">
        <f t="shared" si="673"/>
        <v>0</v>
      </c>
      <c r="AP955" s="357">
        <f t="shared" si="638"/>
        <v>0</v>
      </c>
      <c r="AQ955" s="357">
        <f t="shared" si="640"/>
        <v>4881.0400000000373</v>
      </c>
      <c r="AR955" s="357">
        <f t="shared" si="640"/>
        <v>0</v>
      </c>
      <c r="AS955" s="357">
        <f t="shared" si="670"/>
        <v>4881.0400000000373</v>
      </c>
      <c r="AT955" s="357"/>
      <c r="AU955" s="357"/>
      <c r="AV955" s="357"/>
      <c r="AW955" s="357"/>
      <c r="AX955" s="357"/>
      <c r="AY955" s="357"/>
      <c r="AZ955" s="357"/>
      <c r="BA955" s="357"/>
    </row>
    <row r="956" spans="1:53" ht="24.75" hidden="1">
      <c r="A956" s="255"/>
      <c r="B956" s="73" t="str">
        <f t="shared" si="657"/>
        <v>4815</v>
      </c>
      <c r="C956" s="410">
        <v>2023</v>
      </c>
      <c r="D956" s="410">
        <v>20</v>
      </c>
      <c r="E956" s="410">
        <v>4</v>
      </c>
      <c r="F956" s="410">
        <v>8</v>
      </c>
      <c r="G956" s="410">
        <v>15</v>
      </c>
      <c r="H956" s="410"/>
      <c r="I956" s="410"/>
      <c r="J956" s="410"/>
      <c r="K956" s="410"/>
      <c r="L956" s="410"/>
      <c r="M956" s="449" t="s">
        <v>674</v>
      </c>
      <c r="N956" s="450">
        <f>+N957+N966+N979</f>
        <v>0</v>
      </c>
      <c r="O956" s="450">
        <f>+O957+O966+O979</f>
        <v>0</v>
      </c>
      <c r="P956" s="450">
        <f t="shared" si="647"/>
        <v>0</v>
      </c>
      <c r="Q956" s="398"/>
      <c r="R956" s="410"/>
      <c r="S956" s="410"/>
      <c r="T956" s="450">
        <f>+T957+T966+T979</f>
        <v>0</v>
      </c>
      <c r="U956" s="450">
        <f t="shared" ref="U956:AO956" si="674">+U957+U966+U979</f>
        <v>0</v>
      </c>
      <c r="V956" s="450">
        <f t="shared" si="674"/>
        <v>0</v>
      </c>
      <c r="W956" s="450">
        <f t="shared" si="674"/>
        <v>0</v>
      </c>
      <c r="X956" s="450">
        <f t="shared" si="674"/>
        <v>0</v>
      </c>
      <c r="Y956" s="450">
        <f t="shared" si="674"/>
        <v>0</v>
      </c>
      <c r="Z956" s="450">
        <f t="shared" si="674"/>
        <v>0</v>
      </c>
      <c r="AA956" s="450">
        <f t="shared" si="674"/>
        <v>0</v>
      </c>
      <c r="AB956" s="450">
        <f t="shared" si="674"/>
        <v>0</v>
      </c>
      <c r="AC956" s="450">
        <f t="shared" si="674"/>
        <v>0</v>
      </c>
      <c r="AD956" s="450">
        <f t="shared" si="674"/>
        <v>0</v>
      </c>
      <c r="AE956" s="450">
        <f t="shared" si="674"/>
        <v>0</v>
      </c>
      <c r="AF956" s="450">
        <f t="shared" si="674"/>
        <v>0</v>
      </c>
      <c r="AG956" s="450">
        <f t="shared" si="667"/>
        <v>0</v>
      </c>
      <c r="AH956" s="450">
        <f t="shared" si="674"/>
        <v>0</v>
      </c>
      <c r="AI956" s="450">
        <f t="shared" si="674"/>
        <v>0</v>
      </c>
      <c r="AJ956" s="450">
        <f t="shared" si="668"/>
        <v>0</v>
      </c>
      <c r="AK956" s="450">
        <f t="shared" si="674"/>
        <v>0</v>
      </c>
      <c r="AL956" s="450">
        <f t="shared" si="674"/>
        <v>0</v>
      </c>
      <c r="AM956" s="450">
        <f t="shared" si="669"/>
        <v>0</v>
      </c>
      <c r="AN956" s="450">
        <f t="shared" si="674"/>
        <v>0</v>
      </c>
      <c r="AO956" s="450">
        <f t="shared" si="674"/>
        <v>0</v>
      </c>
      <c r="AP956" s="450">
        <f t="shared" si="638"/>
        <v>0</v>
      </c>
      <c r="AQ956" s="450">
        <f t="shared" si="640"/>
        <v>0</v>
      </c>
      <c r="AR956" s="450">
        <f t="shared" si="640"/>
        <v>0</v>
      </c>
      <c r="AS956" s="450">
        <f t="shared" si="670"/>
        <v>0</v>
      </c>
      <c r="AT956" s="450"/>
      <c r="AU956" s="450"/>
      <c r="AV956" s="450"/>
      <c r="AW956" s="450"/>
      <c r="AX956" s="450"/>
      <c r="AY956" s="450"/>
      <c r="AZ956" s="450"/>
      <c r="BA956" s="450"/>
    </row>
    <row r="957" spans="1:53" ht="24.75" hidden="1">
      <c r="A957" s="255"/>
      <c r="B957" s="73" t="str">
        <f t="shared" si="657"/>
        <v>48152000</v>
      </c>
      <c r="C957" s="400">
        <v>2023</v>
      </c>
      <c r="D957" s="400">
        <v>20</v>
      </c>
      <c r="E957" s="400">
        <v>4</v>
      </c>
      <c r="F957" s="400">
        <v>8</v>
      </c>
      <c r="G957" s="400">
        <v>15</v>
      </c>
      <c r="H957" s="400">
        <v>2000</v>
      </c>
      <c r="I957" s="400"/>
      <c r="J957" s="400"/>
      <c r="K957" s="400" t="s">
        <v>45</v>
      </c>
      <c r="L957" s="400"/>
      <c r="M957" s="369" t="s">
        <v>55</v>
      </c>
      <c r="N957" s="370">
        <f>+N958+N963</f>
        <v>0</v>
      </c>
      <c r="O957" s="370">
        <f>+O958+O963</f>
        <v>0</v>
      </c>
      <c r="P957" s="370">
        <f t="shared" si="647"/>
        <v>0</v>
      </c>
      <c r="Q957" s="425" t="s">
        <v>45</v>
      </c>
      <c r="R957" s="436"/>
      <c r="S957" s="436"/>
      <c r="T957" s="370">
        <f>+T958+T963</f>
        <v>0</v>
      </c>
      <c r="U957" s="370">
        <f t="shared" ref="U957:AC957" si="675">+U958</f>
        <v>0</v>
      </c>
      <c r="V957" s="370">
        <f t="shared" si="675"/>
        <v>0</v>
      </c>
      <c r="W957" s="370">
        <f t="shared" si="675"/>
        <v>0</v>
      </c>
      <c r="X957" s="370">
        <f t="shared" si="675"/>
        <v>0</v>
      </c>
      <c r="Y957" s="370">
        <f t="shared" si="675"/>
        <v>0</v>
      </c>
      <c r="Z957" s="370">
        <f t="shared" si="675"/>
        <v>0</v>
      </c>
      <c r="AA957" s="370">
        <f t="shared" si="675"/>
        <v>0</v>
      </c>
      <c r="AB957" s="370">
        <f t="shared" si="675"/>
        <v>0</v>
      </c>
      <c r="AC957" s="370">
        <f t="shared" si="675"/>
        <v>0</v>
      </c>
      <c r="AD957" s="370">
        <f t="shared" ref="AD957:AD1015" si="676">+AC957+AB957</f>
        <v>0</v>
      </c>
      <c r="AE957" s="370">
        <f>+AE958</f>
        <v>0</v>
      </c>
      <c r="AF957" s="370">
        <f>+AF958</f>
        <v>0</v>
      </c>
      <c r="AG957" s="370">
        <f t="shared" si="667"/>
        <v>0</v>
      </c>
      <c r="AH957" s="370">
        <f>+AH958</f>
        <v>0</v>
      </c>
      <c r="AI957" s="370">
        <f>+AI958</f>
        <v>0</v>
      </c>
      <c r="AJ957" s="370">
        <f t="shared" si="668"/>
        <v>0</v>
      </c>
      <c r="AK957" s="370">
        <f>+AK958</f>
        <v>0</v>
      </c>
      <c r="AL957" s="370">
        <f>+AL958</f>
        <v>0</v>
      </c>
      <c r="AM957" s="370">
        <f t="shared" si="669"/>
        <v>0</v>
      </c>
      <c r="AN957" s="370">
        <f>+AN958</f>
        <v>0</v>
      </c>
      <c r="AO957" s="370">
        <f>+AO958</f>
        <v>0</v>
      </c>
      <c r="AP957" s="370">
        <f t="shared" si="638"/>
        <v>0</v>
      </c>
      <c r="AQ957" s="370">
        <f t="shared" si="640"/>
        <v>0</v>
      </c>
      <c r="AR957" s="370">
        <f t="shared" si="640"/>
        <v>0</v>
      </c>
      <c r="AS957" s="370">
        <f t="shared" si="670"/>
        <v>0</v>
      </c>
      <c r="AT957" s="370"/>
      <c r="AU957" s="370"/>
      <c r="AV957" s="370"/>
      <c r="AW957" s="370"/>
      <c r="AX957" s="370"/>
      <c r="AY957" s="370"/>
      <c r="AZ957" s="370"/>
      <c r="BA957" s="370"/>
    </row>
    <row r="958" spans="1:53" ht="48" hidden="1">
      <c r="A958" s="255"/>
      <c r="B958" s="73" t="str">
        <f t="shared" si="657"/>
        <v>481520002100</v>
      </c>
      <c r="C958" s="401">
        <v>2023</v>
      </c>
      <c r="D958" s="401">
        <v>20</v>
      </c>
      <c r="E958" s="401">
        <v>4</v>
      </c>
      <c r="F958" s="401">
        <v>8</v>
      </c>
      <c r="G958" s="401">
        <v>15</v>
      </c>
      <c r="H958" s="401">
        <v>2000</v>
      </c>
      <c r="I958" s="401">
        <v>2100</v>
      </c>
      <c r="J958" s="401"/>
      <c r="K958" s="401" t="s">
        <v>45</v>
      </c>
      <c r="L958" s="401"/>
      <c r="M958" s="375" t="s">
        <v>105</v>
      </c>
      <c r="N958" s="376">
        <f>+N959+N961</f>
        <v>0</v>
      </c>
      <c r="O958" s="376">
        <f>+O959+O961</f>
        <v>0</v>
      </c>
      <c r="P958" s="376">
        <f t="shared" si="647"/>
        <v>0</v>
      </c>
      <c r="Q958" s="427" t="s">
        <v>45</v>
      </c>
      <c r="R958" s="477"/>
      <c r="S958" s="477"/>
      <c r="T958" s="376">
        <f>T959+T961</f>
        <v>0</v>
      </c>
      <c r="U958" s="376">
        <f t="shared" ref="U958:AO958" si="677">U959+U961</f>
        <v>0</v>
      </c>
      <c r="V958" s="376">
        <f t="shared" si="677"/>
        <v>0</v>
      </c>
      <c r="W958" s="376">
        <f t="shared" si="677"/>
        <v>0</v>
      </c>
      <c r="X958" s="376">
        <f t="shared" si="677"/>
        <v>0</v>
      </c>
      <c r="Y958" s="376">
        <f t="shared" si="677"/>
        <v>0</v>
      </c>
      <c r="Z958" s="376">
        <f t="shared" si="677"/>
        <v>0</v>
      </c>
      <c r="AA958" s="376">
        <f t="shared" si="677"/>
        <v>0</v>
      </c>
      <c r="AB958" s="376">
        <f t="shared" si="677"/>
        <v>0</v>
      </c>
      <c r="AC958" s="376">
        <f t="shared" si="677"/>
        <v>0</v>
      </c>
      <c r="AD958" s="376">
        <f t="shared" si="677"/>
        <v>0</v>
      </c>
      <c r="AE958" s="376">
        <f t="shared" si="677"/>
        <v>0</v>
      </c>
      <c r="AF958" s="376">
        <f t="shared" si="677"/>
        <v>0</v>
      </c>
      <c r="AG958" s="376">
        <f t="shared" si="667"/>
        <v>0</v>
      </c>
      <c r="AH958" s="376">
        <f t="shared" si="677"/>
        <v>0</v>
      </c>
      <c r="AI958" s="376">
        <f t="shared" si="677"/>
        <v>0</v>
      </c>
      <c r="AJ958" s="376">
        <f t="shared" si="668"/>
        <v>0</v>
      </c>
      <c r="AK958" s="376">
        <f t="shared" si="677"/>
        <v>0</v>
      </c>
      <c r="AL958" s="376">
        <f t="shared" si="677"/>
        <v>0</v>
      </c>
      <c r="AM958" s="376">
        <f t="shared" si="669"/>
        <v>0</v>
      </c>
      <c r="AN958" s="376">
        <f t="shared" si="677"/>
        <v>0</v>
      </c>
      <c r="AO958" s="376">
        <f t="shared" si="677"/>
        <v>0</v>
      </c>
      <c r="AP958" s="376">
        <f t="shared" si="638"/>
        <v>0</v>
      </c>
      <c r="AQ958" s="376">
        <f t="shared" si="640"/>
        <v>0</v>
      </c>
      <c r="AR958" s="376">
        <f t="shared" si="640"/>
        <v>0</v>
      </c>
      <c r="AS958" s="376">
        <f t="shared" si="670"/>
        <v>0</v>
      </c>
      <c r="AT958" s="376"/>
      <c r="AU958" s="376"/>
      <c r="AV958" s="376"/>
      <c r="AW958" s="376"/>
      <c r="AX958" s="376"/>
      <c r="AY958" s="376"/>
      <c r="AZ958" s="376"/>
      <c r="BA958" s="376"/>
    </row>
    <row r="959" spans="1:53" ht="24.75" hidden="1">
      <c r="A959" s="255"/>
      <c r="B959" s="73" t="str">
        <f t="shared" si="657"/>
        <v>481520002100212</v>
      </c>
      <c r="C959" s="404">
        <v>2023</v>
      </c>
      <c r="D959" s="404">
        <v>20</v>
      </c>
      <c r="E959" s="404">
        <v>4</v>
      </c>
      <c r="F959" s="404">
        <v>8</v>
      </c>
      <c r="G959" s="404">
        <v>15</v>
      </c>
      <c r="H959" s="404">
        <v>2000</v>
      </c>
      <c r="I959" s="404">
        <v>2100</v>
      </c>
      <c r="J959" s="404">
        <v>212</v>
      </c>
      <c r="K959" s="404"/>
      <c r="L959" s="404"/>
      <c r="M959" s="461" t="s">
        <v>675</v>
      </c>
      <c r="N959" s="462">
        <f>+N960</f>
        <v>0</v>
      </c>
      <c r="O959" s="462">
        <f>+O960</f>
        <v>0</v>
      </c>
      <c r="P959" s="462">
        <f t="shared" si="647"/>
        <v>0</v>
      </c>
      <c r="Q959" s="429" t="s">
        <v>45</v>
      </c>
      <c r="R959" s="478"/>
      <c r="S959" s="478"/>
      <c r="T959" s="462">
        <f>+T960</f>
        <v>0</v>
      </c>
      <c r="U959" s="462">
        <f t="shared" ref="U959:AC959" si="678">+U960</f>
        <v>0</v>
      </c>
      <c r="V959" s="462">
        <f t="shared" si="678"/>
        <v>0</v>
      </c>
      <c r="W959" s="462">
        <f t="shared" si="678"/>
        <v>0</v>
      </c>
      <c r="X959" s="462">
        <f t="shared" si="678"/>
        <v>0</v>
      </c>
      <c r="Y959" s="462">
        <f>+Y960</f>
        <v>0</v>
      </c>
      <c r="Z959" s="462">
        <f t="shared" si="678"/>
        <v>0</v>
      </c>
      <c r="AA959" s="462">
        <f t="shared" si="678"/>
        <v>0</v>
      </c>
      <c r="AB959" s="462">
        <f t="shared" si="678"/>
        <v>0</v>
      </c>
      <c r="AC959" s="462">
        <f t="shared" si="678"/>
        <v>0</v>
      </c>
      <c r="AD959" s="462">
        <f t="shared" si="676"/>
        <v>0</v>
      </c>
      <c r="AE959" s="462">
        <f>+AE960</f>
        <v>0</v>
      </c>
      <c r="AF959" s="462">
        <f>+AF960</f>
        <v>0</v>
      </c>
      <c r="AG959" s="462">
        <f t="shared" si="667"/>
        <v>0</v>
      </c>
      <c r="AH959" s="462">
        <f>+AH960</f>
        <v>0</v>
      </c>
      <c r="AI959" s="462">
        <f>+AI960</f>
        <v>0</v>
      </c>
      <c r="AJ959" s="462">
        <f t="shared" si="668"/>
        <v>0</v>
      </c>
      <c r="AK959" s="462">
        <f>+AK960</f>
        <v>0</v>
      </c>
      <c r="AL959" s="462">
        <f>+AL960</f>
        <v>0</v>
      </c>
      <c r="AM959" s="462">
        <f t="shared" si="669"/>
        <v>0</v>
      </c>
      <c r="AN959" s="462">
        <f>+AN960</f>
        <v>0</v>
      </c>
      <c r="AO959" s="462">
        <f>+AO960</f>
        <v>0</v>
      </c>
      <c r="AP959" s="462">
        <f t="shared" ref="AP959:AP1022" si="679">+AO959+AN959</f>
        <v>0</v>
      </c>
      <c r="AQ959" s="462">
        <f t="shared" si="640"/>
        <v>0</v>
      </c>
      <c r="AR959" s="462">
        <f t="shared" si="640"/>
        <v>0</v>
      </c>
      <c r="AS959" s="462">
        <f t="shared" si="670"/>
        <v>0</v>
      </c>
      <c r="AT959" s="462"/>
      <c r="AU959" s="462"/>
      <c r="AV959" s="462"/>
      <c r="AW959" s="462"/>
      <c r="AX959" s="462"/>
      <c r="AY959" s="462"/>
      <c r="AZ959" s="462"/>
      <c r="BA959" s="462"/>
    </row>
    <row r="960" spans="1:53" ht="24.75" hidden="1">
      <c r="A960" s="255"/>
      <c r="B960" s="73" t="str">
        <f t="shared" si="657"/>
        <v>4815200021002121</v>
      </c>
      <c r="C960" s="37">
        <v>2023</v>
      </c>
      <c r="D960" s="37">
        <v>20</v>
      </c>
      <c r="E960" s="37">
        <v>4</v>
      </c>
      <c r="F960" s="37">
        <v>8</v>
      </c>
      <c r="G960" s="37">
        <v>15</v>
      </c>
      <c r="H960" s="37">
        <v>2000</v>
      </c>
      <c r="I960" s="37">
        <v>2100</v>
      </c>
      <c r="J960" s="37">
        <v>212</v>
      </c>
      <c r="K960" s="386">
        <v>1</v>
      </c>
      <c r="L960" s="386"/>
      <c r="M960" s="387" t="s">
        <v>676</v>
      </c>
      <c r="N960" s="388">
        <f>IFERROR(VLOOKUP($B960,[5]OAX!$B$51:$S$1085,13,0),0)</f>
        <v>0</v>
      </c>
      <c r="O960" s="388">
        <f>IFERROR(VLOOKUP($B960,[5]OAX!$B$51:$S$1085,14,0),0)</f>
        <v>0</v>
      </c>
      <c r="P960" s="388">
        <f t="shared" si="647"/>
        <v>0</v>
      </c>
      <c r="Q960" s="167" t="s">
        <v>59</v>
      </c>
      <c r="R960" s="390">
        <f>IFERROR(VLOOKUP($B960,[5]OAX!$B$51:$S$1085,17,0),0)</f>
        <v>0</v>
      </c>
      <c r="S960" s="390">
        <f>IFERROR(VLOOKUP($B960,[5]OAX!$B$51:$S$1085,18,0),0)</f>
        <v>0</v>
      </c>
      <c r="T960" s="388">
        <v>0</v>
      </c>
      <c r="U960" s="388">
        <v>0</v>
      </c>
      <c r="V960" s="388">
        <v>0</v>
      </c>
      <c r="W960" s="388">
        <v>0</v>
      </c>
      <c r="X960" s="388">
        <v>0</v>
      </c>
      <c r="Y960" s="388">
        <v>0</v>
      </c>
      <c r="Z960" s="388">
        <v>0</v>
      </c>
      <c r="AA960" s="388">
        <v>0</v>
      </c>
      <c r="AB960" s="388">
        <f>N960+T960-X960</f>
        <v>0</v>
      </c>
      <c r="AC960" s="388">
        <f>O960+U960-Y960</f>
        <v>0</v>
      </c>
      <c r="AD960" s="388">
        <f t="shared" si="676"/>
        <v>0</v>
      </c>
      <c r="AE960" s="388">
        <v>0</v>
      </c>
      <c r="AF960" s="388">
        <v>0</v>
      </c>
      <c r="AG960" s="388">
        <f t="shared" si="667"/>
        <v>0</v>
      </c>
      <c r="AH960" s="388">
        <v>0</v>
      </c>
      <c r="AI960" s="388">
        <v>0</v>
      </c>
      <c r="AJ960" s="388">
        <f t="shared" si="668"/>
        <v>0</v>
      </c>
      <c r="AK960" s="388">
        <v>0</v>
      </c>
      <c r="AL960" s="388">
        <v>0</v>
      </c>
      <c r="AM960" s="388">
        <f t="shared" si="669"/>
        <v>0</v>
      </c>
      <c r="AN960" s="388">
        <v>0</v>
      </c>
      <c r="AO960" s="388">
        <v>0</v>
      </c>
      <c r="AP960" s="388">
        <f t="shared" si="679"/>
        <v>0</v>
      </c>
      <c r="AQ960" s="388">
        <f t="shared" ref="AQ960:AR1023" si="680">AB960-AE960--AH960-AK960-AN960</f>
        <v>0</v>
      </c>
      <c r="AR960" s="388">
        <f t="shared" si="680"/>
        <v>0</v>
      </c>
      <c r="AS960" s="388">
        <f t="shared" si="670"/>
        <v>0</v>
      </c>
      <c r="AT960" s="388">
        <f t="shared" si="642"/>
        <v>0</v>
      </c>
      <c r="AU960" s="388">
        <f t="shared" si="642"/>
        <v>0</v>
      </c>
      <c r="AV960" s="388">
        <v>0</v>
      </c>
      <c r="AW960" s="388">
        <v>0</v>
      </c>
      <c r="AX960" s="388">
        <v>0</v>
      </c>
      <c r="AY960" s="388">
        <v>0</v>
      </c>
      <c r="AZ960" s="388">
        <f t="shared" ref="AZ960:BA1020" si="681">AT960-AV960-AX960</f>
        <v>0</v>
      </c>
      <c r="BA960" s="388">
        <f t="shared" si="681"/>
        <v>0</v>
      </c>
    </row>
    <row r="961" spans="1:53" ht="48" hidden="1">
      <c r="A961" s="255"/>
      <c r="B961" s="73" t="str">
        <f t="shared" si="657"/>
        <v>481520002100214</v>
      </c>
      <c r="C961" s="404">
        <v>2023</v>
      </c>
      <c r="D961" s="404">
        <v>20</v>
      </c>
      <c r="E961" s="404">
        <v>4</v>
      </c>
      <c r="F961" s="404">
        <v>8</v>
      </c>
      <c r="G961" s="404">
        <v>15</v>
      </c>
      <c r="H961" s="404">
        <v>2000</v>
      </c>
      <c r="I961" s="404">
        <v>2100</v>
      </c>
      <c r="J961" s="404">
        <v>214</v>
      </c>
      <c r="K961" s="404"/>
      <c r="L961" s="404"/>
      <c r="M961" s="461" t="s">
        <v>156</v>
      </c>
      <c r="N961" s="462">
        <f>+N962</f>
        <v>0</v>
      </c>
      <c r="O961" s="462">
        <f>+O962</f>
        <v>0</v>
      </c>
      <c r="P961" s="462">
        <f t="shared" si="647"/>
        <v>0</v>
      </c>
      <c r="Q961" s="429" t="s">
        <v>45</v>
      </c>
      <c r="R961" s="478"/>
      <c r="S961" s="478"/>
      <c r="T961" s="462">
        <f>+T962</f>
        <v>0</v>
      </c>
      <c r="U961" s="462">
        <f t="shared" ref="U961:AC961" si="682">+U962</f>
        <v>0</v>
      </c>
      <c r="V961" s="462">
        <f t="shared" si="682"/>
        <v>0</v>
      </c>
      <c r="W961" s="462">
        <f t="shared" si="682"/>
        <v>0</v>
      </c>
      <c r="X961" s="462">
        <f>+X962</f>
        <v>0</v>
      </c>
      <c r="Y961" s="462">
        <f t="shared" si="682"/>
        <v>0</v>
      </c>
      <c r="Z961" s="462">
        <f t="shared" si="682"/>
        <v>0</v>
      </c>
      <c r="AA961" s="462">
        <f t="shared" si="682"/>
        <v>0</v>
      </c>
      <c r="AB961" s="462">
        <f t="shared" si="682"/>
        <v>0</v>
      </c>
      <c r="AC961" s="462">
        <f t="shared" si="682"/>
        <v>0</v>
      </c>
      <c r="AD961" s="462">
        <f t="shared" si="676"/>
        <v>0</v>
      </c>
      <c r="AE961" s="462">
        <f>+AE962</f>
        <v>0</v>
      </c>
      <c r="AF961" s="462">
        <f>+AF962</f>
        <v>0</v>
      </c>
      <c r="AG961" s="462">
        <f t="shared" si="667"/>
        <v>0</v>
      </c>
      <c r="AH961" s="462">
        <f>+AH962</f>
        <v>0</v>
      </c>
      <c r="AI961" s="462">
        <f>+AI962</f>
        <v>0</v>
      </c>
      <c r="AJ961" s="462">
        <f t="shared" si="668"/>
        <v>0</v>
      </c>
      <c r="AK961" s="462">
        <f>+AK962</f>
        <v>0</v>
      </c>
      <c r="AL961" s="462">
        <f>+AL962</f>
        <v>0</v>
      </c>
      <c r="AM961" s="462">
        <f t="shared" si="669"/>
        <v>0</v>
      </c>
      <c r="AN961" s="462">
        <f>+AN962</f>
        <v>0</v>
      </c>
      <c r="AO961" s="462">
        <f>+AO962</f>
        <v>0</v>
      </c>
      <c r="AP961" s="462">
        <f t="shared" si="679"/>
        <v>0</v>
      </c>
      <c r="AQ961" s="462">
        <f t="shared" si="680"/>
        <v>0</v>
      </c>
      <c r="AR961" s="462">
        <f t="shared" si="680"/>
        <v>0</v>
      </c>
      <c r="AS961" s="462">
        <f t="shared" si="670"/>
        <v>0</v>
      </c>
      <c r="AT961" s="462"/>
      <c r="AU961" s="462"/>
      <c r="AV961" s="462"/>
      <c r="AW961" s="462"/>
      <c r="AX961" s="462"/>
      <c r="AY961" s="462"/>
      <c r="AZ961" s="462"/>
      <c r="BA961" s="462"/>
    </row>
    <row r="962" spans="1:53" ht="46.5" hidden="1">
      <c r="A962" s="255"/>
      <c r="B962" s="73" t="str">
        <f t="shared" si="657"/>
        <v>4815200021002141</v>
      </c>
      <c r="C962" s="37">
        <v>2023</v>
      </c>
      <c r="D962" s="37">
        <v>20</v>
      </c>
      <c r="E962" s="37">
        <v>4</v>
      </c>
      <c r="F962" s="37">
        <v>8</v>
      </c>
      <c r="G962" s="37">
        <v>15</v>
      </c>
      <c r="H962" s="37">
        <v>2000</v>
      </c>
      <c r="I962" s="37">
        <v>2100</v>
      </c>
      <c r="J962" s="37">
        <v>214</v>
      </c>
      <c r="K962" s="386">
        <v>1</v>
      </c>
      <c r="L962" s="386"/>
      <c r="M962" s="387" t="s">
        <v>157</v>
      </c>
      <c r="N962" s="388">
        <f>IFERROR(VLOOKUP($B962,[5]OAX!$B$51:$S$1085,13,0),0)</f>
        <v>0</v>
      </c>
      <c r="O962" s="388">
        <f>IFERROR(VLOOKUP($B962,[5]OAX!$B$51:$S$1085,14,0),0)</f>
        <v>0</v>
      </c>
      <c r="P962" s="388">
        <f t="shared" si="647"/>
        <v>0</v>
      </c>
      <c r="Q962" s="167" t="s">
        <v>158</v>
      </c>
      <c r="R962" s="390">
        <f>IFERROR(VLOOKUP($B962,[5]OAX!$B$51:$S$1085,17,0),0)</f>
        <v>0</v>
      </c>
      <c r="S962" s="390">
        <f>IFERROR(VLOOKUP($B962,[5]OAX!$B$51:$S$1085,18,0),0)</f>
        <v>0</v>
      </c>
      <c r="T962" s="388">
        <v>0</v>
      </c>
      <c r="U962" s="388">
        <v>0</v>
      </c>
      <c r="V962" s="388">
        <v>0</v>
      </c>
      <c r="W962" s="388">
        <v>0</v>
      </c>
      <c r="X962" s="388">
        <v>0</v>
      </c>
      <c r="Y962" s="388">
        <v>0</v>
      </c>
      <c r="Z962" s="388">
        <v>0</v>
      </c>
      <c r="AA962" s="388">
        <v>0</v>
      </c>
      <c r="AB962" s="388">
        <f t="shared" ref="AB962:AC962" si="683">N962+T962-X962</f>
        <v>0</v>
      </c>
      <c r="AC962" s="388">
        <f t="shared" si="683"/>
        <v>0</v>
      </c>
      <c r="AD962" s="388">
        <f t="shared" si="676"/>
        <v>0</v>
      </c>
      <c r="AE962" s="388">
        <v>0</v>
      </c>
      <c r="AF962" s="388">
        <v>0</v>
      </c>
      <c r="AG962" s="388">
        <f t="shared" si="667"/>
        <v>0</v>
      </c>
      <c r="AH962" s="388">
        <v>0</v>
      </c>
      <c r="AI962" s="388">
        <v>0</v>
      </c>
      <c r="AJ962" s="388">
        <f t="shared" si="668"/>
        <v>0</v>
      </c>
      <c r="AK962" s="388">
        <v>0</v>
      </c>
      <c r="AL962" s="388">
        <v>0</v>
      </c>
      <c r="AM962" s="388">
        <f t="shared" si="669"/>
        <v>0</v>
      </c>
      <c r="AN962" s="388">
        <v>0</v>
      </c>
      <c r="AO962" s="388">
        <v>0</v>
      </c>
      <c r="AP962" s="388">
        <f t="shared" si="679"/>
        <v>0</v>
      </c>
      <c r="AQ962" s="388">
        <f t="shared" si="680"/>
        <v>0</v>
      </c>
      <c r="AR962" s="388">
        <f t="shared" si="680"/>
        <v>0</v>
      </c>
      <c r="AS962" s="388">
        <f t="shared" si="670"/>
        <v>0</v>
      </c>
      <c r="AT962" s="388">
        <f t="shared" si="642"/>
        <v>0</v>
      </c>
      <c r="AU962" s="388">
        <f t="shared" si="642"/>
        <v>0</v>
      </c>
      <c r="AV962" s="388">
        <v>0</v>
      </c>
      <c r="AW962" s="388">
        <v>0</v>
      </c>
      <c r="AX962" s="388">
        <v>0</v>
      </c>
      <c r="AY962" s="388">
        <v>0</v>
      </c>
      <c r="AZ962" s="388">
        <f t="shared" si="681"/>
        <v>0</v>
      </c>
      <c r="BA962" s="388">
        <f t="shared" si="681"/>
        <v>0</v>
      </c>
    </row>
    <row r="963" spans="1:53" ht="24.75" hidden="1">
      <c r="A963" s="255"/>
      <c r="B963" s="73" t="str">
        <f t="shared" si="657"/>
        <v>481520002500</v>
      </c>
      <c r="C963" s="401">
        <v>2023</v>
      </c>
      <c r="D963" s="401">
        <v>20</v>
      </c>
      <c r="E963" s="401">
        <v>4</v>
      </c>
      <c r="F963" s="401">
        <v>8</v>
      </c>
      <c r="G963" s="401">
        <v>15</v>
      </c>
      <c r="H963" s="401">
        <v>2000</v>
      </c>
      <c r="I963" s="401">
        <v>2500</v>
      </c>
      <c r="J963" s="401"/>
      <c r="K963" s="401" t="s">
        <v>45</v>
      </c>
      <c r="L963" s="401"/>
      <c r="M963" s="375" t="s">
        <v>544</v>
      </c>
      <c r="N963" s="376">
        <f>+N964</f>
        <v>0</v>
      </c>
      <c r="O963" s="376">
        <f>+O964</f>
        <v>0</v>
      </c>
      <c r="P963" s="376">
        <f t="shared" si="647"/>
        <v>0</v>
      </c>
      <c r="Q963" s="427" t="s">
        <v>45</v>
      </c>
      <c r="R963" s="477"/>
      <c r="S963" s="477"/>
      <c r="T963" s="376">
        <f>T964</f>
        <v>0</v>
      </c>
      <c r="U963" s="376">
        <f t="shared" ref="U963:AO964" si="684">U964</f>
        <v>0</v>
      </c>
      <c r="V963" s="376">
        <f t="shared" si="684"/>
        <v>0</v>
      </c>
      <c r="W963" s="376">
        <f t="shared" si="684"/>
        <v>0</v>
      </c>
      <c r="X963" s="376">
        <f t="shared" si="684"/>
        <v>0</v>
      </c>
      <c r="Y963" s="376">
        <f t="shared" si="684"/>
        <v>0</v>
      </c>
      <c r="Z963" s="376">
        <f t="shared" si="684"/>
        <v>0</v>
      </c>
      <c r="AA963" s="376">
        <f t="shared" si="684"/>
        <v>0</v>
      </c>
      <c r="AB963" s="376">
        <f t="shared" si="684"/>
        <v>0</v>
      </c>
      <c r="AC963" s="376">
        <f t="shared" si="684"/>
        <v>0</v>
      </c>
      <c r="AD963" s="376">
        <f t="shared" si="684"/>
        <v>0</v>
      </c>
      <c r="AE963" s="376">
        <f t="shared" si="684"/>
        <v>0</v>
      </c>
      <c r="AF963" s="376">
        <f t="shared" si="684"/>
        <v>0</v>
      </c>
      <c r="AG963" s="376">
        <f t="shared" si="667"/>
        <v>0</v>
      </c>
      <c r="AH963" s="376">
        <f t="shared" si="684"/>
        <v>0</v>
      </c>
      <c r="AI963" s="376">
        <f t="shared" si="684"/>
        <v>0</v>
      </c>
      <c r="AJ963" s="376">
        <f t="shared" si="668"/>
        <v>0</v>
      </c>
      <c r="AK963" s="376">
        <f t="shared" si="684"/>
        <v>0</v>
      </c>
      <c r="AL963" s="376">
        <f t="shared" si="684"/>
        <v>0</v>
      </c>
      <c r="AM963" s="376">
        <f t="shared" si="669"/>
        <v>0</v>
      </c>
      <c r="AN963" s="376">
        <f t="shared" si="684"/>
        <v>0</v>
      </c>
      <c r="AO963" s="376">
        <f t="shared" si="684"/>
        <v>0</v>
      </c>
      <c r="AP963" s="376">
        <f t="shared" si="679"/>
        <v>0</v>
      </c>
      <c r="AQ963" s="376">
        <f t="shared" si="680"/>
        <v>0</v>
      </c>
      <c r="AR963" s="376">
        <f t="shared" si="680"/>
        <v>0</v>
      </c>
      <c r="AS963" s="376">
        <f t="shared" si="670"/>
        <v>0</v>
      </c>
      <c r="AT963" s="376"/>
      <c r="AU963" s="376"/>
      <c r="AV963" s="376"/>
      <c r="AW963" s="376"/>
      <c r="AX963" s="376"/>
      <c r="AY963" s="376"/>
      <c r="AZ963" s="376"/>
      <c r="BA963" s="376"/>
    </row>
    <row r="964" spans="1:53" ht="24.75" hidden="1">
      <c r="A964" s="255"/>
      <c r="B964" s="73" t="str">
        <f t="shared" si="657"/>
        <v>481520002500255</v>
      </c>
      <c r="C964" s="404">
        <v>2023</v>
      </c>
      <c r="D964" s="404">
        <v>20</v>
      </c>
      <c r="E964" s="404">
        <v>4</v>
      </c>
      <c r="F964" s="404">
        <v>8</v>
      </c>
      <c r="G964" s="404">
        <v>15</v>
      </c>
      <c r="H964" s="404">
        <v>2000</v>
      </c>
      <c r="I964" s="404">
        <v>2500</v>
      </c>
      <c r="J964" s="404">
        <v>255</v>
      </c>
      <c r="K964" s="404"/>
      <c r="L964" s="404"/>
      <c r="M964" s="461" t="s">
        <v>545</v>
      </c>
      <c r="N964" s="462">
        <f>+N965</f>
        <v>0</v>
      </c>
      <c r="O964" s="462">
        <f>+O965</f>
        <v>0</v>
      </c>
      <c r="P964" s="462">
        <f t="shared" si="647"/>
        <v>0</v>
      </c>
      <c r="Q964" s="429" t="s">
        <v>45</v>
      </c>
      <c r="R964" s="478"/>
      <c r="S964" s="478"/>
      <c r="T964" s="462">
        <f>T965</f>
        <v>0</v>
      </c>
      <c r="U964" s="462">
        <f t="shared" si="684"/>
        <v>0</v>
      </c>
      <c r="V964" s="462">
        <f t="shared" si="684"/>
        <v>0</v>
      </c>
      <c r="W964" s="462">
        <f t="shared" si="684"/>
        <v>0</v>
      </c>
      <c r="X964" s="462">
        <f t="shared" si="684"/>
        <v>0</v>
      </c>
      <c r="Y964" s="462">
        <f t="shared" si="684"/>
        <v>0</v>
      </c>
      <c r="Z964" s="462">
        <f t="shared" si="684"/>
        <v>0</v>
      </c>
      <c r="AA964" s="462">
        <f t="shared" si="684"/>
        <v>0</v>
      </c>
      <c r="AB964" s="462">
        <f t="shared" si="684"/>
        <v>0</v>
      </c>
      <c r="AC964" s="462">
        <f t="shared" si="684"/>
        <v>0</v>
      </c>
      <c r="AD964" s="462">
        <f t="shared" si="684"/>
        <v>0</v>
      </c>
      <c r="AE964" s="462">
        <f t="shared" si="684"/>
        <v>0</v>
      </c>
      <c r="AF964" s="462">
        <f t="shared" si="684"/>
        <v>0</v>
      </c>
      <c r="AG964" s="462">
        <f t="shared" si="667"/>
        <v>0</v>
      </c>
      <c r="AH964" s="462">
        <f t="shared" si="684"/>
        <v>0</v>
      </c>
      <c r="AI964" s="462">
        <f t="shared" si="684"/>
        <v>0</v>
      </c>
      <c r="AJ964" s="462">
        <f t="shared" si="668"/>
        <v>0</v>
      </c>
      <c r="AK964" s="462">
        <f t="shared" si="684"/>
        <v>0</v>
      </c>
      <c r="AL964" s="462">
        <f t="shared" si="684"/>
        <v>0</v>
      </c>
      <c r="AM964" s="462">
        <f t="shared" si="669"/>
        <v>0</v>
      </c>
      <c r="AN964" s="462">
        <f t="shared" si="684"/>
        <v>0</v>
      </c>
      <c r="AO964" s="462">
        <f t="shared" si="684"/>
        <v>0</v>
      </c>
      <c r="AP964" s="462">
        <f t="shared" si="679"/>
        <v>0</v>
      </c>
      <c r="AQ964" s="462">
        <f t="shared" si="680"/>
        <v>0</v>
      </c>
      <c r="AR964" s="462">
        <f t="shared" si="680"/>
        <v>0</v>
      </c>
      <c r="AS964" s="462">
        <f t="shared" si="670"/>
        <v>0</v>
      </c>
      <c r="AT964" s="462"/>
      <c r="AU964" s="462"/>
      <c r="AV964" s="462"/>
      <c r="AW964" s="462"/>
      <c r="AX964" s="462"/>
      <c r="AY964" s="462"/>
      <c r="AZ964" s="462"/>
      <c r="BA964" s="462"/>
    </row>
    <row r="965" spans="1:53" ht="24.75" hidden="1">
      <c r="A965" s="255"/>
      <c r="B965" s="73" t="str">
        <f t="shared" si="657"/>
        <v>4815200025002551</v>
      </c>
      <c r="C965" s="37">
        <v>2023</v>
      </c>
      <c r="D965" s="37">
        <v>20</v>
      </c>
      <c r="E965" s="37">
        <v>4</v>
      </c>
      <c r="F965" s="37">
        <v>8</v>
      </c>
      <c r="G965" s="37">
        <v>15</v>
      </c>
      <c r="H965" s="37">
        <v>2000</v>
      </c>
      <c r="I965" s="37">
        <v>2500</v>
      </c>
      <c r="J965" s="37">
        <v>255</v>
      </c>
      <c r="K965" s="386">
        <v>1</v>
      </c>
      <c r="L965" s="386"/>
      <c r="M965" s="387" t="s">
        <v>545</v>
      </c>
      <c r="N965" s="388">
        <f>IFERROR(VLOOKUP($B965,[5]OAX!$B$51:$S$1085,13,0),0)</f>
        <v>0</v>
      </c>
      <c r="O965" s="388">
        <f>IFERROR(VLOOKUP($B965,[5]OAX!$B$51:$S$1085,14,0),0)</f>
        <v>0</v>
      </c>
      <c r="P965" s="388">
        <f t="shared" si="647"/>
        <v>0</v>
      </c>
      <c r="Q965" s="167" t="s">
        <v>158</v>
      </c>
      <c r="R965" s="390">
        <f>IFERROR(VLOOKUP($B965,[5]OAX!$B$51:$S$1085,17,0),0)</f>
        <v>0</v>
      </c>
      <c r="S965" s="390">
        <f>IFERROR(VLOOKUP($B965,[5]OAX!$B$51:$S$1085,18,0),0)</f>
        <v>0</v>
      </c>
      <c r="T965" s="388">
        <v>0</v>
      </c>
      <c r="U965" s="388">
        <v>0</v>
      </c>
      <c r="V965" s="388">
        <v>0</v>
      </c>
      <c r="W965" s="388">
        <v>0</v>
      </c>
      <c r="X965" s="388">
        <v>0</v>
      </c>
      <c r="Y965" s="388">
        <v>0</v>
      </c>
      <c r="Z965" s="388">
        <v>0</v>
      </c>
      <c r="AA965" s="388">
        <v>0</v>
      </c>
      <c r="AB965" s="388">
        <f t="shared" ref="AB965:AC965" si="685">N965+T965-X965</f>
        <v>0</v>
      </c>
      <c r="AC965" s="388">
        <f t="shared" si="685"/>
        <v>0</v>
      </c>
      <c r="AD965" s="388">
        <f t="shared" si="676"/>
        <v>0</v>
      </c>
      <c r="AE965" s="388">
        <v>0</v>
      </c>
      <c r="AF965" s="388">
        <v>0</v>
      </c>
      <c r="AG965" s="388">
        <f t="shared" si="667"/>
        <v>0</v>
      </c>
      <c r="AH965" s="388">
        <v>0</v>
      </c>
      <c r="AI965" s="388">
        <v>0</v>
      </c>
      <c r="AJ965" s="388">
        <f t="shared" si="668"/>
        <v>0</v>
      </c>
      <c r="AK965" s="388">
        <v>0</v>
      </c>
      <c r="AL965" s="388">
        <v>0</v>
      </c>
      <c r="AM965" s="388">
        <f t="shared" si="669"/>
        <v>0</v>
      </c>
      <c r="AN965" s="388">
        <v>0</v>
      </c>
      <c r="AO965" s="388">
        <v>0</v>
      </c>
      <c r="AP965" s="388">
        <f t="shared" si="679"/>
        <v>0</v>
      </c>
      <c r="AQ965" s="388">
        <f t="shared" si="680"/>
        <v>0</v>
      </c>
      <c r="AR965" s="388">
        <f t="shared" si="680"/>
        <v>0</v>
      </c>
      <c r="AS965" s="388">
        <f t="shared" si="670"/>
        <v>0</v>
      </c>
      <c r="AT965" s="388">
        <f t="shared" ref="AT965:AU1026" si="686">R965+V965-Z965</f>
        <v>0</v>
      </c>
      <c r="AU965" s="388">
        <f t="shared" si="686"/>
        <v>0</v>
      </c>
      <c r="AV965" s="388">
        <v>0</v>
      </c>
      <c r="AW965" s="388">
        <v>0</v>
      </c>
      <c r="AX965" s="388">
        <v>0</v>
      </c>
      <c r="AY965" s="388">
        <v>0</v>
      </c>
      <c r="AZ965" s="388">
        <f t="shared" si="681"/>
        <v>0</v>
      </c>
      <c r="BA965" s="388">
        <f t="shared" si="681"/>
        <v>0</v>
      </c>
    </row>
    <row r="966" spans="1:53" ht="24.75" hidden="1">
      <c r="A966" s="255"/>
      <c r="B966" s="73" t="str">
        <f t="shared" si="657"/>
        <v>48153000</v>
      </c>
      <c r="C966" s="400">
        <v>2023</v>
      </c>
      <c r="D966" s="400">
        <v>20</v>
      </c>
      <c r="E966" s="400">
        <v>4</v>
      </c>
      <c r="F966" s="400">
        <v>8</v>
      </c>
      <c r="G966" s="400">
        <v>15</v>
      </c>
      <c r="H966" s="400">
        <v>3000</v>
      </c>
      <c r="I966" s="400"/>
      <c r="J966" s="400"/>
      <c r="K966" s="400"/>
      <c r="L966" s="400"/>
      <c r="M966" s="369" t="s">
        <v>71</v>
      </c>
      <c r="N966" s="370">
        <f>+N967+N973+N976</f>
        <v>0</v>
      </c>
      <c r="O966" s="370">
        <f>+O967+O973+O976</f>
        <v>0</v>
      </c>
      <c r="P966" s="370">
        <f t="shared" si="647"/>
        <v>0</v>
      </c>
      <c r="Q966" s="425"/>
      <c r="R966" s="436"/>
      <c r="S966" s="436"/>
      <c r="T966" s="370">
        <f>+T967+T973+T976</f>
        <v>0</v>
      </c>
      <c r="U966" s="370">
        <f t="shared" ref="U966:AO966" si="687">+U967+U973+U976</f>
        <v>0</v>
      </c>
      <c r="V966" s="370">
        <f t="shared" si="687"/>
        <v>0</v>
      </c>
      <c r="W966" s="370">
        <f t="shared" si="687"/>
        <v>0</v>
      </c>
      <c r="X966" s="370">
        <f t="shared" si="687"/>
        <v>0</v>
      </c>
      <c r="Y966" s="370">
        <f t="shared" si="687"/>
        <v>0</v>
      </c>
      <c r="Z966" s="370">
        <f t="shared" si="687"/>
        <v>0</v>
      </c>
      <c r="AA966" s="370">
        <f t="shared" si="687"/>
        <v>0</v>
      </c>
      <c r="AB966" s="370">
        <f t="shared" si="687"/>
        <v>0</v>
      </c>
      <c r="AC966" s="370">
        <f t="shared" si="687"/>
        <v>0</v>
      </c>
      <c r="AD966" s="370">
        <f t="shared" si="687"/>
        <v>0</v>
      </c>
      <c r="AE966" s="370">
        <f t="shared" si="687"/>
        <v>0</v>
      </c>
      <c r="AF966" s="370">
        <f t="shared" si="687"/>
        <v>0</v>
      </c>
      <c r="AG966" s="370">
        <f t="shared" si="667"/>
        <v>0</v>
      </c>
      <c r="AH966" s="370">
        <f t="shared" si="687"/>
        <v>0</v>
      </c>
      <c r="AI966" s="370">
        <f t="shared" si="687"/>
        <v>0</v>
      </c>
      <c r="AJ966" s="370">
        <f t="shared" si="668"/>
        <v>0</v>
      </c>
      <c r="AK966" s="370">
        <f t="shared" si="687"/>
        <v>0</v>
      </c>
      <c r="AL966" s="370">
        <f t="shared" si="687"/>
        <v>0</v>
      </c>
      <c r="AM966" s="370">
        <f t="shared" si="669"/>
        <v>0</v>
      </c>
      <c r="AN966" s="370">
        <f t="shared" si="687"/>
        <v>0</v>
      </c>
      <c r="AO966" s="370">
        <f t="shared" si="687"/>
        <v>0</v>
      </c>
      <c r="AP966" s="370">
        <f t="shared" si="679"/>
        <v>0</v>
      </c>
      <c r="AQ966" s="370">
        <f t="shared" si="680"/>
        <v>0</v>
      </c>
      <c r="AR966" s="370">
        <f t="shared" si="680"/>
        <v>0</v>
      </c>
      <c r="AS966" s="370">
        <f t="shared" si="670"/>
        <v>0</v>
      </c>
      <c r="AT966" s="370"/>
      <c r="AU966" s="370"/>
      <c r="AV966" s="370"/>
      <c r="AW966" s="370"/>
      <c r="AX966" s="370"/>
      <c r="AY966" s="370"/>
      <c r="AZ966" s="370"/>
      <c r="BA966" s="370"/>
    </row>
    <row r="967" spans="1:53" ht="24.75" hidden="1">
      <c r="A967" s="255"/>
      <c r="B967" s="73" t="str">
        <f t="shared" si="657"/>
        <v>481530003100</v>
      </c>
      <c r="C967" s="401">
        <v>2023</v>
      </c>
      <c r="D967" s="401">
        <v>20</v>
      </c>
      <c r="E967" s="401">
        <v>4</v>
      </c>
      <c r="F967" s="401">
        <v>8</v>
      </c>
      <c r="G967" s="401">
        <v>15</v>
      </c>
      <c r="H967" s="401">
        <v>3000</v>
      </c>
      <c r="I967" s="401">
        <v>3100</v>
      </c>
      <c r="J967" s="401"/>
      <c r="K967" s="401" t="s">
        <v>45</v>
      </c>
      <c r="L967" s="401"/>
      <c r="M967" s="375" t="s">
        <v>166</v>
      </c>
      <c r="N967" s="376">
        <f>+N968+N971</f>
        <v>0</v>
      </c>
      <c r="O967" s="376">
        <f>+O968+O971</f>
        <v>0</v>
      </c>
      <c r="P967" s="376">
        <f t="shared" si="647"/>
        <v>0</v>
      </c>
      <c r="Q967" s="427" t="s">
        <v>45</v>
      </c>
      <c r="R967" s="477"/>
      <c r="S967" s="477"/>
      <c r="T967" s="376">
        <f>T968+T971</f>
        <v>0</v>
      </c>
      <c r="U967" s="376">
        <f t="shared" ref="U967:AO967" si="688">U968+U971</f>
        <v>0</v>
      </c>
      <c r="V967" s="376">
        <f t="shared" si="688"/>
        <v>0</v>
      </c>
      <c r="W967" s="376">
        <f t="shared" si="688"/>
        <v>0</v>
      </c>
      <c r="X967" s="376">
        <f t="shared" si="688"/>
        <v>0</v>
      </c>
      <c r="Y967" s="376">
        <f t="shared" si="688"/>
        <v>0</v>
      </c>
      <c r="Z967" s="376">
        <f t="shared" si="688"/>
        <v>0</v>
      </c>
      <c r="AA967" s="376">
        <f t="shared" si="688"/>
        <v>0</v>
      </c>
      <c r="AB967" s="376">
        <f>AB968+AB971</f>
        <v>0</v>
      </c>
      <c r="AC967" s="376">
        <f t="shared" si="688"/>
        <v>0</v>
      </c>
      <c r="AD967" s="376">
        <f t="shared" si="688"/>
        <v>0</v>
      </c>
      <c r="AE967" s="376">
        <f t="shared" si="688"/>
        <v>0</v>
      </c>
      <c r="AF967" s="376">
        <f t="shared" si="688"/>
        <v>0</v>
      </c>
      <c r="AG967" s="376">
        <f t="shared" si="667"/>
        <v>0</v>
      </c>
      <c r="AH967" s="376">
        <f t="shared" si="688"/>
        <v>0</v>
      </c>
      <c r="AI967" s="376">
        <f t="shared" si="688"/>
        <v>0</v>
      </c>
      <c r="AJ967" s="376">
        <f t="shared" si="668"/>
        <v>0</v>
      </c>
      <c r="AK967" s="376">
        <f t="shared" si="688"/>
        <v>0</v>
      </c>
      <c r="AL967" s="376">
        <f t="shared" si="688"/>
        <v>0</v>
      </c>
      <c r="AM967" s="376">
        <f t="shared" si="669"/>
        <v>0</v>
      </c>
      <c r="AN967" s="376">
        <f t="shared" si="688"/>
        <v>0</v>
      </c>
      <c r="AO967" s="376">
        <f t="shared" si="688"/>
        <v>0</v>
      </c>
      <c r="AP967" s="376">
        <f t="shared" si="679"/>
        <v>0</v>
      </c>
      <c r="AQ967" s="376">
        <f t="shared" si="680"/>
        <v>0</v>
      </c>
      <c r="AR967" s="376">
        <f t="shared" si="680"/>
        <v>0</v>
      </c>
      <c r="AS967" s="376">
        <f t="shared" si="670"/>
        <v>0</v>
      </c>
      <c r="AT967" s="376"/>
      <c r="AU967" s="376"/>
      <c r="AV967" s="376"/>
      <c r="AW967" s="376"/>
      <c r="AX967" s="376"/>
      <c r="AY967" s="376"/>
      <c r="AZ967" s="376"/>
      <c r="BA967" s="376"/>
    </row>
    <row r="968" spans="1:53" ht="48" hidden="1">
      <c r="A968" s="255"/>
      <c r="B968" s="73" t="str">
        <f t="shared" si="657"/>
        <v>481530003100317</v>
      </c>
      <c r="C968" s="404">
        <v>2023</v>
      </c>
      <c r="D968" s="404">
        <v>20</v>
      </c>
      <c r="E968" s="404">
        <v>4</v>
      </c>
      <c r="F968" s="404">
        <v>8</v>
      </c>
      <c r="G968" s="404">
        <v>15</v>
      </c>
      <c r="H968" s="404">
        <v>3000</v>
      </c>
      <c r="I968" s="404">
        <v>3100</v>
      </c>
      <c r="J968" s="404">
        <v>317</v>
      </c>
      <c r="K968" s="404"/>
      <c r="L968" s="404"/>
      <c r="M968" s="461" t="s">
        <v>332</v>
      </c>
      <c r="N968" s="462">
        <f>+N969+N970</f>
        <v>0</v>
      </c>
      <c r="O968" s="462">
        <f>+O969+O970</f>
        <v>0</v>
      </c>
      <c r="P968" s="462">
        <f t="shared" si="647"/>
        <v>0</v>
      </c>
      <c r="Q968" s="429" t="s">
        <v>45</v>
      </c>
      <c r="R968" s="478"/>
      <c r="S968" s="478"/>
      <c r="T968" s="462">
        <f>SUM(T969:T970)</f>
        <v>0</v>
      </c>
      <c r="U968" s="462">
        <f>SUM(U969:U970)</f>
        <v>0</v>
      </c>
      <c r="V968" s="462">
        <f t="shared" ref="V968:AO968" si="689">SUM(V969:V970)</f>
        <v>0</v>
      </c>
      <c r="W968" s="462">
        <f t="shared" si="689"/>
        <v>0</v>
      </c>
      <c r="X968" s="462">
        <f t="shared" si="689"/>
        <v>0</v>
      </c>
      <c r="Y968" s="462">
        <f t="shared" si="689"/>
        <v>0</v>
      </c>
      <c r="Z968" s="462">
        <f>SUM(Z969:Z970)</f>
        <v>0</v>
      </c>
      <c r="AA968" s="462">
        <f t="shared" si="689"/>
        <v>0</v>
      </c>
      <c r="AB968" s="462">
        <f t="shared" si="689"/>
        <v>0</v>
      </c>
      <c r="AC968" s="462">
        <f t="shared" si="689"/>
        <v>0</v>
      </c>
      <c r="AD968" s="462">
        <f t="shared" si="689"/>
        <v>0</v>
      </c>
      <c r="AE968" s="462">
        <f t="shared" si="689"/>
        <v>0</v>
      </c>
      <c r="AF968" s="462">
        <f t="shared" si="689"/>
        <v>0</v>
      </c>
      <c r="AG968" s="462">
        <f t="shared" si="667"/>
        <v>0</v>
      </c>
      <c r="AH968" s="462">
        <f t="shared" si="689"/>
        <v>0</v>
      </c>
      <c r="AI968" s="462">
        <f t="shared" si="689"/>
        <v>0</v>
      </c>
      <c r="AJ968" s="462">
        <f t="shared" si="668"/>
        <v>0</v>
      </c>
      <c r="AK968" s="462">
        <f t="shared" si="689"/>
        <v>0</v>
      </c>
      <c r="AL968" s="462">
        <f t="shared" si="689"/>
        <v>0</v>
      </c>
      <c r="AM968" s="462">
        <f t="shared" si="669"/>
        <v>0</v>
      </c>
      <c r="AN968" s="462">
        <f t="shared" si="689"/>
        <v>0</v>
      </c>
      <c r="AO968" s="462">
        <f t="shared" si="689"/>
        <v>0</v>
      </c>
      <c r="AP968" s="462">
        <f t="shared" si="679"/>
        <v>0</v>
      </c>
      <c r="AQ968" s="462">
        <f t="shared" si="680"/>
        <v>0</v>
      </c>
      <c r="AR968" s="462">
        <f t="shared" si="680"/>
        <v>0</v>
      </c>
      <c r="AS968" s="462">
        <f t="shared" si="670"/>
        <v>0</v>
      </c>
      <c r="AT968" s="462"/>
      <c r="AU968" s="462"/>
      <c r="AV968" s="462"/>
      <c r="AW968" s="462"/>
      <c r="AX968" s="462"/>
      <c r="AY968" s="462"/>
      <c r="AZ968" s="462"/>
      <c r="BA968" s="462"/>
    </row>
    <row r="969" spans="1:53" ht="24.75" hidden="1">
      <c r="A969" s="255"/>
      <c r="B969" s="73" t="str">
        <f t="shared" si="657"/>
        <v>4815300031003171</v>
      </c>
      <c r="C969" s="37">
        <v>2023</v>
      </c>
      <c r="D969" s="37">
        <v>20</v>
      </c>
      <c r="E969" s="37">
        <v>4</v>
      </c>
      <c r="F969" s="37">
        <v>8</v>
      </c>
      <c r="G969" s="37">
        <v>15</v>
      </c>
      <c r="H969" s="37">
        <v>3000</v>
      </c>
      <c r="I969" s="37">
        <v>3100</v>
      </c>
      <c r="J969" s="37">
        <v>317</v>
      </c>
      <c r="K969" s="386">
        <v>1</v>
      </c>
      <c r="L969" s="386"/>
      <c r="M969" s="387" t="s">
        <v>168</v>
      </c>
      <c r="N969" s="388">
        <f>IFERROR(VLOOKUP($B969,[5]OAX!$B$51:$S$1085,13,0),0)</f>
        <v>0</v>
      </c>
      <c r="O969" s="388">
        <f>IFERROR(VLOOKUP($B969,[5]OAX!$B$51:$S$1085,14,0),0)</f>
        <v>0</v>
      </c>
      <c r="P969" s="388">
        <f t="shared" si="647"/>
        <v>0</v>
      </c>
      <c r="Q969" s="167" t="s">
        <v>80</v>
      </c>
      <c r="R969" s="390">
        <f>IFERROR(VLOOKUP($B969,[5]OAX!$B$51:$S$1085,17,0),0)</f>
        <v>0</v>
      </c>
      <c r="S969" s="390">
        <f>IFERROR(VLOOKUP($B969,[5]OAX!$B$51:$S$1085,18,0),0)</f>
        <v>0</v>
      </c>
      <c r="T969" s="388">
        <v>0</v>
      </c>
      <c r="U969" s="388">
        <v>0</v>
      </c>
      <c r="V969" s="388">
        <v>0</v>
      </c>
      <c r="W969" s="388">
        <v>0</v>
      </c>
      <c r="X969" s="388">
        <v>0</v>
      </c>
      <c r="Y969" s="388">
        <v>0</v>
      </c>
      <c r="Z969" s="388">
        <v>0</v>
      </c>
      <c r="AA969" s="388">
        <v>0</v>
      </c>
      <c r="AB969" s="388">
        <f t="shared" ref="AB969:AC970" si="690">N969+T969-X969</f>
        <v>0</v>
      </c>
      <c r="AC969" s="388">
        <f t="shared" si="690"/>
        <v>0</v>
      </c>
      <c r="AD969" s="388">
        <f t="shared" si="676"/>
        <v>0</v>
      </c>
      <c r="AE969" s="388">
        <v>0</v>
      </c>
      <c r="AF969" s="388">
        <v>0</v>
      </c>
      <c r="AG969" s="388">
        <f t="shared" si="667"/>
        <v>0</v>
      </c>
      <c r="AH969" s="388">
        <v>0</v>
      </c>
      <c r="AI969" s="388">
        <v>0</v>
      </c>
      <c r="AJ969" s="388">
        <f>+AI969+AH969</f>
        <v>0</v>
      </c>
      <c r="AK969" s="388">
        <v>0</v>
      </c>
      <c r="AL969" s="388">
        <v>0</v>
      </c>
      <c r="AM969" s="388">
        <f t="shared" si="669"/>
        <v>0</v>
      </c>
      <c r="AN969" s="388">
        <v>0</v>
      </c>
      <c r="AO969" s="388">
        <v>0</v>
      </c>
      <c r="AP969" s="388">
        <f t="shared" si="679"/>
        <v>0</v>
      </c>
      <c r="AQ969" s="388">
        <f t="shared" si="680"/>
        <v>0</v>
      </c>
      <c r="AR969" s="388">
        <f t="shared" si="680"/>
        <v>0</v>
      </c>
      <c r="AS969" s="388">
        <f t="shared" si="670"/>
        <v>0</v>
      </c>
      <c r="AT969" s="388">
        <f t="shared" si="686"/>
        <v>0</v>
      </c>
      <c r="AU969" s="388">
        <f t="shared" si="686"/>
        <v>0</v>
      </c>
      <c r="AV969" s="388">
        <v>0</v>
      </c>
      <c r="AW969" s="388">
        <v>0</v>
      </c>
      <c r="AX969" s="388">
        <v>0</v>
      </c>
      <c r="AY969" s="388">
        <v>0</v>
      </c>
      <c r="AZ969" s="388">
        <f t="shared" si="681"/>
        <v>0</v>
      </c>
      <c r="BA969" s="388">
        <f t="shared" si="681"/>
        <v>0</v>
      </c>
    </row>
    <row r="970" spans="1:53" ht="24.75" hidden="1">
      <c r="A970" s="255"/>
      <c r="B970" s="73" t="str">
        <f t="shared" si="657"/>
        <v>4815300031003172</v>
      </c>
      <c r="C970" s="37">
        <v>2023</v>
      </c>
      <c r="D970" s="37">
        <v>20</v>
      </c>
      <c r="E970" s="37">
        <v>4</v>
      </c>
      <c r="F970" s="37">
        <v>8</v>
      </c>
      <c r="G970" s="37">
        <v>15</v>
      </c>
      <c r="H970" s="37">
        <v>3000</v>
      </c>
      <c r="I970" s="37">
        <v>3100</v>
      </c>
      <c r="J970" s="37">
        <v>317</v>
      </c>
      <c r="K970" s="386">
        <v>2</v>
      </c>
      <c r="L970" s="386"/>
      <c r="M970" s="387" t="s">
        <v>677</v>
      </c>
      <c r="N970" s="388">
        <f>IFERROR(VLOOKUP($B970,[5]OAX!$B$51:$S$1085,13,0),0)</f>
        <v>0</v>
      </c>
      <c r="O970" s="388">
        <f>IFERROR(VLOOKUP($B970,[5]OAX!$B$51:$S$1085,14,0),0)</f>
        <v>0</v>
      </c>
      <c r="P970" s="388">
        <f t="shared" si="647"/>
        <v>0</v>
      </c>
      <c r="Q970" s="167" t="s">
        <v>80</v>
      </c>
      <c r="R970" s="390">
        <f>IFERROR(VLOOKUP($B970,[5]OAX!$B$51:$S$1085,17,0),0)</f>
        <v>0</v>
      </c>
      <c r="S970" s="390">
        <f>IFERROR(VLOOKUP($B970,[5]OAX!$B$51:$S$1085,18,0),0)</f>
        <v>0</v>
      </c>
      <c r="T970" s="388">
        <v>0</v>
      </c>
      <c r="U970" s="388">
        <v>0</v>
      </c>
      <c r="V970" s="388">
        <v>0</v>
      </c>
      <c r="W970" s="388">
        <v>0</v>
      </c>
      <c r="X970" s="388">
        <v>0</v>
      </c>
      <c r="Y970" s="388">
        <v>0</v>
      </c>
      <c r="Z970" s="388">
        <v>0</v>
      </c>
      <c r="AA970" s="388">
        <v>0</v>
      </c>
      <c r="AB970" s="388">
        <f t="shared" si="690"/>
        <v>0</v>
      </c>
      <c r="AC970" s="388">
        <f t="shared" si="690"/>
        <v>0</v>
      </c>
      <c r="AD970" s="388">
        <f t="shared" si="676"/>
        <v>0</v>
      </c>
      <c r="AE970" s="388">
        <v>0</v>
      </c>
      <c r="AF970" s="388">
        <v>0</v>
      </c>
      <c r="AG970" s="388">
        <f t="shared" si="667"/>
        <v>0</v>
      </c>
      <c r="AH970" s="388">
        <v>0</v>
      </c>
      <c r="AI970" s="388">
        <v>0</v>
      </c>
      <c r="AJ970" s="388">
        <f t="shared" si="668"/>
        <v>0</v>
      </c>
      <c r="AK970" s="388">
        <v>0</v>
      </c>
      <c r="AL970" s="388">
        <v>0</v>
      </c>
      <c r="AM970" s="388">
        <f t="shared" si="669"/>
        <v>0</v>
      </c>
      <c r="AN970" s="388">
        <v>0</v>
      </c>
      <c r="AO970" s="388">
        <v>0</v>
      </c>
      <c r="AP970" s="388">
        <f t="shared" si="679"/>
        <v>0</v>
      </c>
      <c r="AQ970" s="388">
        <f t="shared" si="680"/>
        <v>0</v>
      </c>
      <c r="AR970" s="388">
        <f t="shared" si="680"/>
        <v>0</v>
      </c>
      <c r="AS970" s="388">
        <f t="shared" si="670"/>
        <v>0</v>
      </c>
      <c r="AT970" s="388">
        <f t="shared" si="686"/>
        <v>0</v>
      </c>
      <c r="AU970" s="388">
        <f t="shared" si="686"/>
        <v>0</v>
      </c>
      <c r="AV970" s="388">
        <v>0</v>
      </c>
      <c r="AW970" s="388">
        <v>0</v>
      </c>
      <c r="AX970" s="388">
        <v>0</v>
      </c>
      <c r="AY970" s="388">
        <v>0</v>
      </c>
      <c r="AZ970" s="388">
        <f t="shared" si="681"/>
        <v>0</v>
      </c>
      <c r="BA970" s="388">
        <f t="shared" si="681"/>
        <v>0</v>
      </c>
    </row>
    <row r="971" spans="1:53" ht="24.75" hidden="1">
      <c r="A971" s="255"/>
      <c r="B971" s="73" t="str">
        <f t="shared" si="657"/>
        <v>481530003100319</v>
      </c>
      <c r="C971" s="404">
        <v>2023</v>
      </c>
      <c r="D971" s="404">
        <v>20</v>
      </c>
      <c r="E971" s="404">
        <v>4</v>
      </c>
      <c r="F971" s="404">
        <v>8</v>
      </c>
      <c r="G971" s="404">
        <v>15</v>
      </c>
      <c r="H971" s="404">
        <v>3000</v>
      </c>
      <c r="I971" s="404">
        <v>3100</v>
      </c>
      <c r="J971" s="404">
        <v>319</v>
      </c>
      <c r="K971" s="404"/>
      <c r="L971" s="404"/>
      <c r="M971" s="461" t="s">
        <v>525</v>
      </c>
      <c r="N971" s="462">
        <f>+N972</f>
        <v>0</v>
      </c>
      <c r="O971" s="462">
        <f>+O972</f>
        <v>0</v>
      </c>
      <c r="P971" s="462">
        <f t="shared" si="647"/>
        <v>0</v>
      </c>
      <c r="Q971" s="429" t="s">
        <v>45</v>
      </c>
      <c r="R971" s="478"/>
      <c r="S971" s="478"/>
      <c r="T971" s="462">
        <f>+T972</f>
        <v>0</v>
      </c>
      <c r="U971" s="462">
        <f>+U972</f>
        <v>0</v>
      </c>
      <c r="V971" s="462">
        <f t="shared" ref="V971:AC971" si="691">+V972</f>
        <v>0</v>
      </c>
      <c r="W971" s="462">
        <f t="shared" si="691"/>
        <v>0</v>
      </c>
      <c r="X971" s="462">
        <f t="shared" si="691"/>
        <v>0</v>
      </c>
      <c r="Y971" s="462">
        <f t="shared" si="691"/>
        <v>0</v>
      </c>
      <c r="Z971" s="462">
        <f>+Z972</f>
        <v>0</v>
      </c>
      <c r="AA971" s="462">
        <f>+AA972</f>
        <v>0</v>
      </c>
      <c r="AB971" s="462">
        <f t="shared" si="691"/>
        <v>0</v>
      </c>
      <c r="AC971" s="462">
        <f t="shared" si="691"/>
        <v>0</v>
      </c>
      <c r="AD971" s="462">
        <f t="shared" si="676"/>
        <v>0</v>
      </c>
      <c r="AE971" s="462">
        <f>+AE972</f>
        <v>0</v>
      </c>
      <c r="AF971" s="462">
        <f>+AF972</f>
        <v>0</v>
      </c>
      <c r="AG971" s="462">
        <f t="shared" si="667"/>
        <v>0</v>
      </c>
      <c r="AH971" s="462">
        <f>+AH972</f>
        <v>0</v>
      </c>
      <c r="AI971" s="462">
        <f>+AI972</f>
        <v>0</v>
      </c>
      <c r="AJ971" s="462">
        <f t="shared" si="668"/>
        <v>0</v>
      </c>
      <c r="AK971" s="462">
        <f>+AK972</f>
        <v>0</v>
      </c>
      <c r="AL971" s="462">
        <f>+AL972</f>
        <v>0</v>
      </c>
      <c r="AM971" s="462">
        <f t="shared" si="669"/>
        <v>0</v>
      </c>
      <c r="AN971" s="462">
        <f>+AN972</f>
        <v>0</v>
      </c>
      <c r="AO971" s="462">
        <f>+AO972</f>
        <v>0</v>
      </c>
      <c r="AP971" s="462">
        <f t="shared" si="679"/>
        <v>0</v>
      </c>
      <c r="AQ971" s="462">
        <f t="shared" si="680"/>
        <v>0</v>
      </c>
      <c r="AR971" s="462">
        <f t="shared" si="680"/>
        <v>0</v>
      </c>
      <c r="AS971" s="462">
        <f t="shared" si="670"/>
        <v>0</v>
      </c>
      <c r="AT971" s="462"/>
      <c r="AU971" s="462"/>
      <c r="AV971" s="462"/>
      <c r="AW971" s="462"/>
      <c r="AX971" s="462"/>
      <c r="AY971" s="462"/>
      <c r="AZ971" s="462"/>
      <c r="BA971" s="462"/>
    </row>
    <row r="972" spans="1:53" ht="24.75" hidden="1">
      <c r="A972" s="255"/>
      <c r="B972" s="73" t="str">
        <f t="shared" si="657"/>
        <v>4815300031003191</v>
      </c>
      <c r="C972" s="37">
        <v>2023</v>
      </c>
      <c r="D972" s="37">
        <v>20</v>
      </c>
      <c r="E972" s="37">
        <v>4</v>
      </c>
      <c r="F972" s="37">
        <v>8</v>
      </c>
      <c r="G972" s="37">
        <v>15</v>
      </c>
      <c r="H972" s="37">
        <v>3000</v>
      </c>
      <c r="I972" s="37">
        <v>3100</v>
      </c>
      <c r="J972" s="37">
        <v>319</v>
      </c>
      <c r="K972" s="386">
        <v>1</v>
      </c>
      <c r="L972" s="386"/>
      <c r="M972" s="387" t="s">
        <v>678</v>
      </c>
      <c r="N972" s="388">
        <f>IFERROR(VLOOKUP($B972,[5]OAX!$B$51:$S$1085,13,0),0)</f>
        <v>0</v>
      </c>
      <c r="O972" s="388">
        <f>IFERROR(VLOOKUP($B972,[5]OAX!$B$51:$S$1085,14,0),0)</f>
        <v>0</v>
      </c>
      <c r="P972" s="388">
        <f t="shared" si="647"/>
        <v>0</v>
      </c>
      <c r="Q972" s="167" t="s">
        <v>80</v>
      </c>
      <c r="R972" s="390">
        <f>IFERROR(VLOOKUP($B972,[5]OAX!$B$51:$S$1085,17,0),0)</f>
        <v>0</v>
      </c>
      <c r="S972" s="390">
        <f>IFERROR(VLOOKUP($B972,[5]OAX!$B$51:$S$1085,18,0),0)</f>
        <v>0</v>
      </c>
      <c r="T972" s="388">
        <v>0</v>
      </c>
      <c r="U972" s="388">
        <v>0</v>
      </c>
      <c r="V972" s="388">
        <v>0</v>
      </c>
      <c r="W972" s="388">
        <v>0</v>
      </c>
      <c r="X972" s="388">
        <v>0</v>
      </c>
      <c r="Y972" s="388">
        <v>0</v>
      </c>
      <c r="Z972" s="388">
        <v>0</v>
      </c>
      <c r="AA972" s="388">
        <v>0</v>
      </c>
      <c r="AB972" s="388">
        <f t="shared" ref="AB972:AC972" si="692">N972+T972-X972</f>
        <v>0</v>
      </c>
      <c r="AC972" s="388">
        <f t="shared" si="692"/>
        <v>0</v>
      </c>
      <c r="AD972" s="388">
        <f t="shared" si="676"/>
        <v>0</v>
      </c>
      <c r="AE972" s="388">
        <v>0</v>
      </c>
      <c r="AF972" s="388">
        <v>0</v>
      </c>
      <c r="AG972" s="388">
        <f t="shared" si="667"/>
        <v>0</v>
      </c>
      <c r="AH972" s="388">
        <v>0</v>
      </c>
      <c r="AI972" s="388">
        <v>0</v>
      </c>
      <c r="AJ972" s="388">
        <f t="shared" si="668"/>
        <v>0</v>
      </c>
      <c r="AK972" s="388">
        <v>0</v>
      </c>
      <c r="AL972" s="388">
        <v>0</v>
      </c>
      <c r="AM972" s="388">
        <f t="shared" si="669"/>
        <v>0</v>
      </c>
      <c r="AN972" s="388">
        <v>0</v>
      </c>
      <c r="AO972" s="388">
        <v>0</v>
      </c>
      <c r="AP972" s="388">
        <f t="shared" si="679"/>
        <v>0</v>
      </c>
      <c r="AQ972" s="388">
        <f t="shared" si="680"/>
        <v>0</v>
      </c>
      <c r="AR972" s="388">
        <f t="shared" si="680"/>
        <v>0</v>
      </c>
      <c r="AS972" s="388">
        <f t="shared" si="670"/>
        <v>0</v>
      </c>
      <c r="AT972" s="388">
        <f t="shared" si="686"/>
        <v>0</v>
      </c>
      <c r="AU972" s="388">
        <f t="shared" si="686"/>
        <v>0</v>
      </c>
      <c r="AV972" s="388"/>
      <c r="AW972" s="388"/>
      <c r="AX972" s="388"/>
      <c r="AY972" s="388"/>
      <c r="AZ972" s="388">
        <f t="shared" si="681"/>
        <v>0</v>
      </c>
      <c r="BA972" s="388">
        <f t="shared" si="681"/>
        <v>0</v>
      </c>
    </row>
    <row r="973" spans="1:53" ht="24.75" hidden="1">
      <c r="A973" s="255"/>
      <c r="B973" s="73" t="str">
        <f t="shared" si="657"/>
        <v>481530003200</v>
      </c>
      <c r="C973" s="401">
        <v>2023</v>
      </c>
      <c r="D973" s="401">
        <v>20</v>
      </c>
      <c r="E973" s="401">
        <v>4</v>
      </c>
      <c r="F973" s="401">
        <v>8</v>
      </c>
      <c r="G973" s="401">
        <v>15</v>
      </c>
      <c r="H973" s="401">
        <v>3000</v>
      </c>
      <c r="I973" s="401">
        <v>3200</v>
      </c>
      <c r="J973" s="401"/>
      <c r="K973" s="401"/>
      <c r="L973" s="401"/>
      <c r="M973" s="375" t="s">
        <v>679</v>
      </c>
      <c r="N973" s="376">
        <f>+N974</f>
        <v>0</v>
      </c>
      <c r="O973" s="376">
        <f>+O974</f>
        <v>0</v>
      </c>
      <c r="P973" s="376">
        <f t="shared" si="647"/>
        <v>0</v>
      </c>
      <c r="Q973" s="427" t="s">
        <v>45</v>
      </c>
      <c r="R973" s="477"/>
      <c r="S973" s="477"/>
      <c r="T973" s="376">
        <f>T974</f>
        <v>0</v>
      </c>
      <c r="U973" s="376">
        <f t="shared" ref="U973:AO973" si="693">U974</f>
        <v>0</v>
      </c>
      <c r="V973" s="376">
        <f t="shared" si="693"/>
        <v>0</v>
      </c>
      <c r="W973" s="376">
        <f t="shared" si="693"/>
        <v>0</v>
      </c>
      <c r="X973" s="376">
        <f t="shared" si="693"/>
        <v>0</v>
      </c>
      <c r="Y973" s="376">
        <f t="shared" si="693"/>
        <v>0</v>
      </c>
      <c r="Z973" s="376">
        <f t="shared" si="693"/>
        <v>0</v>
      </c>
      <c r="AA973" s="376">
        <f>AA974</f>
        <v>0</v>
      </c>
      <c r="AB973" s="376">
        <f t="shared" si="693"/>
        <v>0</v>
      </c>
      <c r="AC973" s="376">
        <f t="shared" si="693"/>
        <v>0</v>
      </c>
      <c r="AD973" s="376">
        <f t="shared" si="693"/>
        <v>0</v>
      </c>
      <c r="AE973" s="376">
        <f t="shared" si="693"/>
        <v>0</v>
      </c>
      <c r="AF973" s="376">
        <f t="shared" si="693"/>
        <v>0</v>
      </c>
      <c r="AG973" s="376">
        <f t="shared" si="667"/>
        <v>0</v>
      </c>
      <c r="AH973" s="376">
        <f t="shared" si="693"/>
        <v>0</v>
      </c>
      <c r="AI973" s="376">
        <f t="shared" si="693"/>
        <v>0</v>
      </c>
      <c r="AJ973" s="376">
        <f t="shared" si="668"/>
        <v>0</v>
      </c>
      <c r="AK973" s="376">
        <f t="shared" si="693"/>
        <v>0</v>
      </c>
      <c r="AL973" s="376">
        <f t="shared" si="693"/>
        <v>0</v>
      </c>
      <c r="AM973" s="376">
        <f t="shared" si="669"/>
        <v>0</v>
      </c>
      <c r="AN973" s="376">
        <f t="shared" si="693"/>
        <v>0</v>
      </c>
      <c r="AO973" s="376">
        <f t="shared" si="693"/>
        <v>0</v>
      </c>
      <c r="AP973" s="376">
        <f t="shared" si="679"/>
        <v>0</v>
      </c>
      <c r="AQ973" s="376">
        <f t="shared" si="680"/>
        <v>0</v>
      </c>
      <c r="AR973" s="376">
        <f t="shared" si="680"/>
        <v>0</v>
      </c>
      <c r="AS973" s="376">
        <f t="shared" si="670"/>
        <v>0</v>
      </c>
      <c r="AT973" s="376"/>
      <c r="AU973" s="376"/>
      <c r="AV973" s="376"/>
      <c r="AW973" s="376"/>
      <c r="AX973" s="376"/>
      <c r="AY973" s="376"/>
      <c r="AZ973" s="376"/>
      <c r="BA973" s="376"/>
    </row>
    <row r="974" spans="1:53" ht="24.75" hidden="1">
      <c r="A974" s="255"/>
      <c r="B974" s="73" t="str">
        <f t="shared" si="657"/>
        <v>481530003200327</v>
      </c>
      <c r="C974" s="404">
        <v>2023</v>
      </c>
      <c r="D974" s="404">
        <v>20</v>
      </c>
      <c r="E974" s="404">
        <v>4</v>
      </c>
      <c r="F974" s="404">
        <v>8</v>
      </c>
      <c r="G974" s="404">
        <v>15</v>
      </c>
      <c r="H974" s="404">
        <v>3000</v>
      </c>
      <c r="I974" s="404">
        <v>3200</v>
      </c>
      <c r="J974" s="404">
        <v>327</v>
      </c>
      <c r="K974" s="404"/>
      <c r="L974" s="404"/>
      <c r="M974" s="461" t="s">
        <v>680</v>
      </c>
      <c r="N974" s="462">
        <f>+N975</f>
        <v>0</v>
      </c>
      <c r="O974" s="462">
        <f>+O975</f>
        <v>0</v>
      </c>
      <c r="P974" s="462">
        <f t="shared" si="647"/>
        <v>0</v>
      </c>
      <c r="Q974" s="429" t="s">
        <v>45</v>
      </c>
      <c r="R974" s="478"/>
      <c r="S974" s="478"/>
      <c r="T974" s="462">
        <f>+T975</f>
        <v>0</v>
      </c>
      <c r="U974" s="462">
        <f t="shared" ref="U974:AC974" si="694">+U975</f>
        <v>0</v>
      </c>
      <c r="V974" s="462">
        <f t="shared" si="694"/>
        <v>0</v>
      </c>
      <c r="W974" s="462">
        <f t="shared" si="694"/>
        <v>0</v>
      </c>
      <c r="X974" s="462">
        <f t="shared" si="694"/>
        <v>0</v>
      </c>
      <c r="Y974" s="462">
        <f t="shared" si="694"/>
        <v>0</v>
      </c>
      <c r="Z974" s="462">
        <f t="shared" si="694"/>
        <v>0</v>
      </c>
      <c r="AA974" s="462">
        <f>+AA975</f>
        <v>0</v>
      </c>
      <c r="AB974" s="462">
        <f t="shared" si="694"/>
        <v>0</v>
      </c>
      <c r="AC974" s="462">
        <f t="shared" si="694"/>
        <v>0</v>
      </c>
      <c r="AD974" s="462">
        <f t="shared" si="676"/>
        <v>0</v>
      </c>
      <c r="AE974" s="462">
        <f>+AE975</f>
        <v>0</v>
      </c>
      <c r="AF974" s="462">
        <f>+AF975</f>
        <v>0</v>
      </c>
      <c r="AG974" s="462">
        <f t="shared" si="667"/>
        <v>0</v>
      </c>
      <c r="AH974" s="462">
        <f>+AH975</f>
        <v>0</v>
      </c>
      <c r="AI974" s="462">
        <f>+AI975</f>
        <v>0</v>
      </c>
      <c r="AJ974" s="462">
        <f t="shared" si="668"/>
        <v>0</v>
      </c>
      <c r="AK974" s="462">
        <f>+AK975</f>
        <v>0</v>
      </c>
      <c r="AL974" s="462">
        <f>+AL975</f>
        <v>0</v>
      </c>
      <c r="AM974" s="462">
        <f t="shared" si="669"/>
        <v>0</v>
      </c>
      <c r="AN974" s="462">
        <f>+AN975</f>
        <v>0</v>
      </c>
      <c r="AO974" s="462">
        <f>+AO975</f>
        <v>0</v>
      </c>
      <c r="AP974" s="462">
        <f t="shared" si="679"/>
        <v>0</v>
      </c>
      <c r="AQ974" s="462">
        <f t="shared" si="680"/>
        <v>0</v>
      </c>
      <c r="AR974" s="462">
        <f t="shared" si="680"/>
        <v>0</v>
      </c>
      <c r="AS974" s="462">
        <f t="shared" si="670"/>
        <v>0</v>
      </c>
      <c r="AT974" s="462"/>
      <c r="AU974" s="462"/>
      <c r="AV974" s="462"/>
      <c r="AW974" s="462"/>
      <c r="AX974" s="462"/>
      <c r="AY974" s="462"/>
      <c r="AZ974" s="462"/>
      <c r="BA974" s="462"/>
    </row>
    <row r="975" spans="1:53" ht="24.75" hidden="1">
      <c r="A975" s="255"/>
      <c r="B975" s="73" t="str">
        <f t="shared" si="657"/>
        <v>4815300032003271</v>
      </c>
      <c r="C975" s="37">
        <v>2023</v>
      </c>
      <c r="D975" s="37">
        <v>20</v>
      </c>
      <c r="E975" s="37">
        <v>4</v>
      </c>
      <c r="F975" s="37">
        <v>8</v>
      </c>
      <c r="G975" s="37">
        <v>15</v>
      </c>
      <c r="H975" s="37">
        <v>3000</v>
      </c>
      <c r="I975" s="37">
        <v>3200</v>
      </c>
      <c r="J975" s="37">
        <v>327</v>
      </c>
      <c r="K975" s="386">
        <v>1</v>
      </c>
      <c r="L975" s="386"/>
      <c r="M975" s="387" t="s">
        <v>681</v>
      </c>
      <c r="N975" s="388">
        <f>IFERROR(VLOOKUP($B975,[5]OAX!$B$51:$S$1085,13,0),0)</f>
        <v>0</v>
      </c>
      <c r="O975" s="388">
        <f>IFERROR(VLOOKUP($B975,[5]OAX!$B$51:$S$1085,14,0),0)</f>
        <v>0</v>
      </c>
      <c r="P975" s="388">
        <f t="shared" ref="P975:P1038" si="695">+O975+N975</f>
        <v>0</v>
      </c>
      <c r="Q975" s="167" t="s">
        <v>80</v>
      </c>
      <c r="R975" s="390">
        <f>IFERROR(VLOOKUP($B975,[5]OAX!$B$51:$S$1085,17,0),0)</f>
        <v>0</v>
      </c>
      <c r="S975" s="390">
        <f>IFERROR(VLOOKUP($B975,[5]OAX!$B$51:$S$1085,18,0),0)</f>
        <v>0</v>
      </c>
      <c r="T975" s="388">
        <v>0</v>
      </c>
      <c r="U975" s="388">
        <v>0</v>
      </c>
      <c r="V975" s="388">
        <v>0</v>
      </c>
      <c r="W975" s="388">
        <v>0</v>
      </c>
      <c r="X975" s="388">
        <v>0</v>
      </c>
      <c r="Y975" s="388">
        <v>0</v>
      </c>
      <c r="Z975" s="388">
        <v>0</v>
      </c>
      <c r="AA975" s="388">
        <v>0</v>
      </c>
      <c r="AB975" s="388">
        <f t="shared" ref="AB975:AC975" si="696">N975+T975-X975</f>
        <v>0</v>
      </c>
      <c r="AC975" s="388">
        <f t="shared" si="696"/>
        <v>0</v>
      </c>
      <c r="AD975" s="388">
        <f t="shared" si="676"/>
        <v>0</v>
      </c>
      <c r="AE975" s="388">
        <v>0</v>
      </c>
      <c r="AF975" s="388">
        <v>0</v>
      </c>
      <c r="AG975" s="388">
        <f t="shared" si="667"/>
        <v>0</v>
      </c>
      <c r="AH975" s="388">
        <v>0</v>
      </c>
      <c r="AI975" s="388">
        <v>0</v>
      </c>
      <c r="AJ975" s="388">
        <f t="shared" si="668"/>
        <v>0</v>
      </c>
      <c r="AK975" s="388">
        <v>0</v>
      </c>
      <c r="AL975" s="388">
        <v>0</v>
      </c>
      <c r="AM975" s="388">
        <f t="shared" si="669"/>
        <v>0</v>
      </c>
      <c r="AN975" s="388">
        <v>0</v>
      </c>
      <c r="AO975" s="388">
        <v>0</v>
      </c>
      <c r="AP975" s="388">
        <f t="shared" si="679"/>
        <v>0</v>
      </c>
      <c r="AQ975" s="388">
        <f t="shared" si="680"/>
        <v>0</v>
      </c>
      <c r="AR975" s="388">
        <f t="shared" si="680"/>
        <v>0</v>
      </c>
      <c r="AS975" s="388">
        <f t="shared" si="670"/>
        <v>0</v>
      </c>
      <c r="AT975" s="388">
        <f t="shared" si="686"/>
        <v>0</v>
      </c>
      <c r="AU975" s="388">
        <f t="shared" si="686"/>
        <v>0</v>
      </c>
      <c r="AV975" s="388">
        <v>0</v>
      </c>
      <c r="AW975" s="388">
        <v>0</v>
      </c>
      <c r="AX975" s="388">
        <v>0</v>
      </c>
      <c r="AY975" s="388">
        <v>0</v>
      </c>
      <c r="AZ975" s="388">
        <f t="shared" si="681"/>
        <v>0</v>
      </c>
      <c r="BA975" s="388">
        <f t="shared" si="681"/>
        <v>0</v>
      </c>
    </row>
    <row r="976" spans="1:53" ht="48" hidden="1">
      <c r="A976" s="255"/>
      <c r="B976" s="73" t="str">
        <f t="shared" si="657"/>
        <v>481530003300</v>
      </c>
      <c r="C976" s="401">
        <v>2023</v>
      </c>
      <c r="D976" s="401">
        <v>20</v>
      </c>
      <c r="E976" s="401">
        <v>4</v>
      </c>
      <c r="F976" s="401">
        <v>8</v>
      </c>
      <c r="G976" s="401">
        <v>15</v>
      </c>
      <c r="H976" s="401">
        <v>3000</v>
      </c>
      <c r="I976" s="401">
        <v>3300</v>
      </c>
      <c r="J976" s="401"/>
      <c r="K976" s="401"/>
      <c r="L976" s="401"/>
      <c r="M976" s="375" t="s">
        <v>72</v>
      </c>
      <c r="N976" s="376">
        <f>+N977</f>
        <v>0</v>
      </c>
      <c r="O976" s="376">
        <f>+O977</f>
        <v>0</v>
      </c>
      <c r="P976" s="376">
        <f t="shared" si="695"/>
        <v>0</v>
      </c>
      <c r="Q976" s="427" t="s">
        <v>45</v>
      </c>
      <c r="R976" s="477"/>
      <c r="S976" s="477"/>
      <c r="T976" s="376">
        <f>T977</f>
        <v>0</v>
      </c>
      <c r="U976" s="376">
        <f t="shared" ref="U976:AO977" si="697">U977</f>
        <v>0</v>
      </c>
      <c r="V976" s="376">
        <f t="shared" si="697"/>
        <v>0</v>
      </c>
      <c r="W976" s="376">
        <f t="shared" si="697"/>
        <v>0</v>
      </c>
      <c r="X976" s="376">
        <f t="shared" si="697"/>
        <v>0</v>
      </c>
      <c r="Y976" s="376">
        <f t="shared" si="697"/>
        <v>0</v>
      </c>
      <c r="Z976" s="376">
        <f t="shared" si="697"/>
        <v>0</v>
      </c>
      <c r="AA976" s="376">
        <f t="shared" si="697"/>
        <v>0</v>
      </c>
      <c r="AB976" s="376">
        <f t="shared" si="697"/>
        <v>0</v>
      </c>
      <c r="AC976" s="376">
        <f t="shared" si="697"/>
        <v>0</v>
      </c>
      <c r="AD976" s="376">
        <f t="shared" si="697"/>
        <v>0</v>
      </c>
      <c r="AE976" s="376">
        <f t="shared" si="697"/>
        <v>0</v>
      </c>
      <c r="AF976" s="376">
        <f t="shared" si="697"/>
        <v>0</v>
      </c>
      <c r="AG976" s="376">
        <f t="shared" si="667"/>
        <v>0</v>
      </c>
      <c r="AH976" s="376">
        <f t="shared" si="697"/>
        <v>0</v>
      </c>
      <c r="AI976" s="376">
        <f t="shared" si="697"/>
        <v>0</v>
      </c>
      <c r="AJ976" s="376">
        <f t="shared" si="668"/>
        <v>0</v>
      </c>
      <c r="AK976" s="376">
        <f t="shared" si="697"/>
        <v>0</v>
      </c>
      <c r="AL976" s="376">
        <f t="shared" si="697"/>
        <v>0</v>
      </c>
      <c r="AM976" s="376">
        <f t="shared" si="669"/>
        <v>0</v>
      </c>
      <c r="AN976" s="376">
        <f t="shared" si="697"/>
        <v>0</v>
      </c>
      <c r="AO976" s="376">
        <f t="shared" si="697"/>
        <v>0</v>
      </c>
      <c r="AP976" s="376">
        <f t="shared" si="679"/>
        <v>0</v>
      </c>
      <c r="AQ976" s="376">
        <f t="shared" si="680"/>
        <v>0</v>
      </c>
      <c r="AR976" s="376">
        <f t="shared" si="680"/>
        <v>0</v>
      </c>
      <c r="AS976" s="376">
        <f t="shared" si="670"/>
        <v>0</v>
      </c>
      <c r="AT976" s="376"/>
      <c r="AU976" s="376"/>
      <c r="AV976" s="376"/>
      <c r="AW976" s="376"/>
      <c r="AX976" s="376"/>
      <c r="AY976" s="376"/>
      <c r="AZ976" s="376"/>
      <c r="BA976" s="376"/>
    </row>
    <row r="977" spans="1:53" ht="48" hidden="1">
      <c r="A977" s="255"/>
      <c r="B977" s="73" t="str">
        <f t="shared" si="657"/>
        <v>481530003300333</v>
      </c>
      <c r="C977" s="404">
        <v>2023</v>
      </c>
      <c r="D977" s="404">
        <v>20</v>
      </c>
      <c r="E977" s="404">
        <v>4</v>
      </c>
      <c r="F977" s="404">
        <v>8</v>
      </c>
      <c r="G977" s="404">
        <v>15</v>
      </c>
      <c r="H977" s="404">
        <v>3000</v>
      </c>
      <c r="I977" s="404">
        <v>3300</v>
      </c>
      <c r="J977" s="404">
        <v>333</v>
      </c>
      <c r="K977" s="404"/>
      <c r="L977" s="404"/>
      <c r="M977" s="461" t="s">
        <v>174</v>
      </c>
      <c r="N977" s="462">
        <f>+N978</f>
        <v>0</v>
      </c>
      <c r="O977" s="462">
        <f>+O978</f>
        <v>0</v>
      </c>
      <c r="P977" s="462">
        <f t="shared" si="695"/>
        <v>0</v>
      </c>
      <c r="Q977" s="429" t="s">
        <v>45</v>
      </c>
      <c r="R977" s="478"/>
      <c r="S977" s="478"/>
      <c r="T977" s="462">
        <f>T978</f>
        <v>0</v>
      </c>
      <c r="U977" s="462">
        <f t="shared" si="697"/>
        <v>0</v>
      </c>
      <c r="V977" s="462">
        <f t="shared" si="697"/>
        <v>0</v>
      </c>
      <c r="W977" s="462">
        <f t="shared" si="697"/>
        <v>0</v>
      </c>
      <c r="X977" s="462">
        <f t="shared" si="697"/>
        <v>0</v>
      </c>
      <c r="Y977" s="462">
        <f t="shared" si="697"/>
        <v>0</v>
      </c>
      <c r="Z977" s="462">
        <f t="shared" si="697"/>
        <v>0</v>
      </c>
      <c r="AA977" s="462">
        <f t="shared" si="697"/>
        <v>0</v>
      </c>
      <c r="AB977" s="462">
        <f t="shared" si="697"/>
        <v>0</v>
      </c>
      <c r="AC977" s="462">
        <f t="shared" si="697"/>
        <v>0</v>
      </c>
      <c r="AD977" s="462">
        <f t="shared" si="697"/>
        <v>0</v>
      </c>
      <c r="AE977" s="462">
        <f t="shared" si="697"/>
        <v>0</v>
      </c>
      <c r="AF977" s="462">
        <f t="shared" si="697"/>
        <v>0</v>
      </c>
      <c r="AG977" s="462">
        <f t="shared" si="667"/>
        <v>0</v>
      </c>
      <c r="AH977" s="462">
        <f t="shared" si="697"/>
        <v>0</v>
      </c>
      <c r="AI977" s="462">
        <f t="shared" si="697"/>
        <v>0</v>
      </c>
      <c r="AJ977" s="462">
        <f t="shared" si="668"/>
        <v>0</v>
      </c>
      <c r="AK977" s="462">
        <f t="shared" si="697"/>
        <v>0</v>
      </c>
      <c r="AL977" s="462">
        <f t="shared" si="697"/>
        <v>0</v>
      </c>
      <c r="AM977" s="462">
        <f t="shared" si="669"/>
        <v>0</v>
      </c>
      <c r="AN977" s="462">
        <f t="shared" si="697"/>
        <v>0</v>
      </c>
      <c r="AO977" s="462">
        <f t="shared" si="697"/>
        <v>0</v>
      </c>
      <c r="AP977" s="462">
        <f t="shared" si="679"/>
        <v>0</v>
      </c>
      <c r="AQ977" s="462">
        <f t="shared" si="680"/>
        <v>0</v>
      </c>
      <c r="AR977" s="462">
        <f t="shared" si="680"/>
        <v>0</v>
      </c>
      <c r="AS977" s="462">
        <f t="shared" si="670"/>
        <v>0</v>
      </c>
      <c r="AT977" s="462"/>
      <c r="AU977" s="462"/>
      <c r="AV977" s="462"/>
      <c r="AW977" s="462"/>
      <c r="AX977" s="462"/>
      <c r="AY977" s="462"/>
      <c r="AZ977" s="462"/>
      <c r="BA977" s="462"/>
    </row>
    <row r="978" spans="1:53" ht="46.5" hidden="1">
      <c r="A978" s="255"/>
      <c r="B978" s="73" t="str">
        <f t="shared" si="657"/>
        <v>4815300033003331</v>
      </c>
      <c r="C978" s="37">
        <v>2023</v>
      </c>
      <c r="D978" s="37">
        <v>20</v>
      </c>
      <c r="E978" s="37">
        <v>4</v>
      </c>
      <c r="F978" s="37">
        <v>8</v>
      </c>
      <c r="G978" s="37">
        <v>15</v>
      </c>
      <c r="H978" s="37">
        <v>3000</v>
      </c>
      <c r="I978" s="37">
        <v>3300</v>
      </c>
      <c r="J978" s="37">
        <v>333</v>
      </c>
      <c r="K978" s="386">
        <v>1</v>
      </c>
      <c r="L978" s="386"/>
      <c r="M978" s="387" t="s">
        <v>682</v>
      </c>
      <c r="N978" s="388">
        <f>IFERROR(VLOOKUP($B978,[5]OAX!$B$51:$S$1085,13,0),0)</f>
        <v>0</v>
      </c>
      <c r="O978" s="388">
        <f>IFERROR(VLOOKUP($B978,[5]OAX!$B$51:$S$1085,14,0),0)</f>
        <v>0</v>
      </c>
      <c r="P978" s="388">
        <f t="shared" si="695"/>
        <v>0</v>
      </c>
      <c r="Q978" s="167" t="s">
        <v>80</v>
      </c>
      <c r="R978" s="390">
        <f>IFERROR(VLOOKUP($B978,[5]OAX!$B$51:$S$1085,17,0),0)</f>
        <v>0</v>
      </c>
      <c r="S978" s="390">
        <f>IFERROR(VLOOKUP($B978,[5]OAX!$B$51:$S$1085,18,0),0)</f>
        <v>0</v>
      </c>
      <c r="T978" s="388">
        <v>0</v>
      </c>
      <c r="U978" s="388">
        <v>0</v>
      </c>
      <c r="V978" s="388">
        <v>0</v>
      </c>
      <c r="W978" s="388">
        <v>0</v>
      </c>
      <c r="X978" s="388">
        <v>0</v>
      </c>
      <c r="Y978" s="388">
        <v>0</v>
      </c>
      <c r="Z978" s="388">
        <v>0</v>
      </c>
      <c r="AA978" s="388">
        <v>0</v>
      </c>
      <c r="AB978" s="388">
        <f t="shared" ref="AB978:AC978" si="698">N978+T978-X978</f>
        <v>0</v>
      </c>
      <c r="AC978" s="388">
        <f t="shared" si="698"/>
        <v>0</v>
      </c>
      <c r="AD978" s="388">
        <v>0</v>
      </c>
      <c r="AE978" s="388">
        <v>0</v>
      </c>
      <c r="AF978" s="388">
        <v>0</v>
      </c>
      <c r="AG978" s="388">
        <f t="shared" si="667"/>
        <v>0</v>
      </c>
      <c r="AH978" s="388">
        <v>0</v>
      </c>
      <c r="AI978" s="388">
        <v>0</v>
      </c>
      <c r="AJ978" s="388">
        <f t="shared" si="668"/>
        <v>0</v>
      </c>
      <c r="AK978" s="388">
        <v>0</v>
      </c>
      <c r="AL978" s="388">
        <v>0</v>
      </c>
      <c r="AM978" s="388">
        <f t="shared" si="669"/>
        <v>0</v>
      </c>
      <c r="AN978" s="388">
        <v>0</v>
      </c>
      <c r="AO978" s="388">
        <v>0</v>
      </c>
      <c r="AP978" s="388">
        <f t="shared" si="679"/>
        <v>0</v>
      </c>
      <c r="AQ978" s="388">
        <f t="shared" si="680"/>
        <v>0</v>
      </c>
      <c r="AR978" s="388">
        <f t="shared" si="680"/>
        <v>0</v>
      </c>
      <c r="AS978" s="388">
        <f t="shared" si="670"/>
        <v>0</v>
      </c>
      <c r="AT978" s="388">
        <f t="shared" si="686"/>
        <v>0</v>
      </c>
      <c r="AU978" s="388">
        <f t="shared" si="686"/>
        <v>0</v>
      </c>
      <c r="AV978" s="388">
        <v>0</v>
      </c>
      <c r="AW978" s="388">
        <v>0</v>
      </c>
      <c r="AX978" s="388">
        <v>0</v>
      </c>
      <c r="AY978" s="388">
        <v>0</v>
      </c>
      <c r="AZ978" s="388">
        <f t="shared" si="681"/>
        <v>0</v>
      </c>
      <c r="BA978" s="388">
        <f t="shared" si="681"/>
        <v>0</v>
      </c>
    </row>
    <row r="979" spans="1:53" ht="24.75" hidden="1">
      <c r="A979" s="255"/>
      <c r="B979" s="73" t="str">
        <f t="shared" si="657"/>
        <v>48155000</v>
      </c>
      <c r="C979" s="400">
        <v>2023</v>
      </c>
      <c r="D979" s="400">
        <v>20</v>
      </c>
      <c r="E979" s="400">
        <v>4</v>
      </c>
      <c r="F979" s="400">
        <v>8</v>
      </c>
      <c r="G979" s="400">
        <v>15</v>
      </c>
      <c r="H979" s="400">
        <v>5000</v>
      </c>
      <c r="I979" s="400"/>
      <c r="J979" s="400"/>
      <c r="K979" s="400"/>
      <c r="L979" s="400"/>
      <c r="M979" s="369" t="s">
        <v>129</v>
      </c>
      <c r="N979" s="370">
        <f>+N980+N999+N1005+N1008</f>
        <v>0</v>
      </c>
      <c r="O979" s="370">
        <f>+O980+O999+O1005+O1008</f>
        <v>0</v>
      </c>
      <c r="P979" s="370">
        <f t="shared" si="695"/>
        <v>0</v>
      </c>
      <c r="Q979" s="425"/>
      <c r="R979" s="436"/>
      <c r="S979" s="436"/>
      <c r="T979" s="370">
        <f>T980+T999+T1005+T1008</f>
        <v>0</v>
      </c>
      <c r="U979" s="370">
        <f>U980+U999+U1005+U1008</f>
        <v>0</v>
      </c>
      <c r="V979" s="370">
        <f t="shared" ref="V979:AO979" si="699">V980+V999+V1005+V1008</f>
        <v>0</v>
      </c>
      <c r="W979" s="370">
        <f t="shared" si="699"/>
        <v>0</v>
      </c>
      <c r="X979" s="370">
        <f t="shared" si="699"/>
        <v>0</v>
      </c>
      <c r="Y979" s="370">
        <f t="shared" si="699"/>
        <v>0</v>
      </c>
      <c r="Z979" s="370">
        <f t="shared" si="699"/>
        <v>0</v>
      </c>
      <c r="AA979" s="370">
        <f t="shared" si="699"/>
        <v>0</v>
      </c>
      <c r="AB979" s="370">
        <f t="shared" si="699"/>
        <v>0</v>
      </c>
      <c r="AC979" s="370">
        <f t="shared" si="699"/>
        <v>0</v>
      </c>
      <c r="AD979" s="370">
        <f t="shared" si="699"/>
        <v>0</v>
      </c>
      <c r="AE979" s="370">
        <f t="shared" si="699"/>
        <v>0</v>
      </c>
      <c r="AF979" s="370">
        <f t="shared" si="699"/>
        <v>0</v>
      </c>
      <c r="AG979" s="370">
        <f t="shared" si="667"/>
        <v>0</v>
      </c>
      <c r="AH979" s="370">
        <f t="shared" si="699"/>
        <v>0</v>
      </c>
      <c r="AI979" s="370">
        <f t="shared" si="699"/>
        <v>0</v>
      </c>
      <c r="AJ979" s="370">
        <f t="shared" si="668"/>
        <v>0</v>
      </c>
      <c r="AK979" s="370">
        <f t="shared" si="699"/>
        <v>0</v>
      </c>
      <c r="AL979" s="370">
        <f t="shared" si="699"/>
        <v>0</v>
      </c>
      <c r="AM979" s="370">
        <f t="shared" si="669"/>
        <v>0</v>
      </c>
      <c r="AN979" s="370">
        <f t="shared" si="699"/>
        <v>0</v>
      </c>
      <c r="AO979" s="370">
        <f t="shared" si="699"/>
        <v>0</v>
      </c>
      <c r="AP979" s="370">
        <f t="shared" si="679"/>
        <v>0</v>
      </c>
      <c r="AQ979" s="370">
        <f t="shared" si="680"/>
        <v>0</v>
      </c>
      <c r="AR979" s="370">
        <f t="shared" si="680"/>
        <v>0</v>
      </c>
      <c r="AS979" s="370">
        <f t="shared" si="670"/>
        <v>0</v>
      </c>
      <c r="AT979" s="370"/>
      <c r="AU979" s="370"/>
      <c r="AV979" s="370"/>
      <c r="AW979" s="370"/>
      <c r="AX979" s="370"/>
      <c r="AY979" s="370"/>
      <c r="AZ979" s="370"/>
      <c r="BA979" s="370"/>
    </row>
    <row r="980" spans="1:53" ht="24.75" hidden="1">
      <c r="A980" s="255"/>
      <c r="B980" s="73" t="str">
        <f t="shared" si="657"/>
        <v>481550005100</v>
      </c>
      <c r="C980" s="401">
        <v>2023</v>
      </c>
      <c r="D980" s="401">
        <v>20</v>
      </c>
      <c r="E980" s="401">
        <v>4</v>
      </c>
      <c r="F980" s="401">
        <v>8</v>
      </c>
      <c r="G980" s="401">
        <v>15</v>
      </c>
      <c r="H980" s="401">
        <v>5000</v>
      </c>
      <c r="I980" s="401">
        <v>5100</v>
      </c>
      <c r="J980" s="401"/>
      <c r="K980" s="401" t="s">
        <v>45</v>
      </c>
      <c r="L980" s="401"/>
      <c r="M980" s="375" t="s">
        <v>130</v>
      </c>
      <c r="N980" s="376">
        <f>+N981+N997</f>
        <v>0</v>
      </c>
      <c r="O980" s="376">
        <f>+O981+O997</f>
        <v>0</v>
      </c>
      <c r="P980" s="376">
        <f t="shared" si="695"/>
        <v>0</v>
      </c>
      <c r="Q980" s="427" t="s">
        <v>45</v>
      </c>
      <c r="R980" s="477"/>
      <c r="S980" s="477"/>
      <c r="T980" s="376">
        <f>T981+T997</f>
        <v>0</v>
      </c>
      <c r="U980" s="376">
        <f t="shared" ref="U980:AO980" si="700">U981+U997</f>
        <v>0</v>
      </c>
      <c r="V980" s="376">
        <f t="shared" si="700"/>
        <v>0</v>
      </c>
      <c r="W980" s="376">
        <f>W981+W997</f>
        <v>0</v>
      </c>
      <c r="X980" s="376">
        <f t="shared" si="700"/>
        <v>0</v>
      </c>
      <c r="Y980" s="376">
        <f t="shared" si="700"/>
        <v>0</v>
      </c>
      <c r="Z980" s="376">
        <f t="shared" si="700"/>
        <v>0</v>
      </c>
      <c r="AA980" s="376">
        <f t="shared" si="700"/>
        <v>0</v>
      </c>
      <c r="AB980" s="376">
        <f t="shared" si="700"/>
        <v>0</v>
      </c>
      <c r="AC980" s="376">
        <f t="shared" si="700"/>
        <v>0</v>
      </c>
      <c r="AD980" s="376">
        <f t="shared" si="700"/>
        <v>0</v>
      </c>
      <c r="AE980" s="376">
        <f t="shared" si="700"/>
        <v>0</v>
      </c>
      <c r="AF980" s="376">
        <f t="shared" si="700"/>
        <v>0</v>
      </c>
      <c r="AG980" s="376">
        <f t="shared" si="667"/>
        <v>0</v>
      </c>
      <c r="AH980" s="376">
        <f t="shared" si="700"/>
        <v>0</v>
      </c>
      <c r="AI980" s="376">
        <f t="shared" si="700"/>
        <v>0</v>
      </c>
      <c r="AJ980" s="376">
        <f t="shared" si="668"/>
        <v>0</v>
      </c>
      <c r="AK980" s="376">
        <f t="shared" si="700"/>
        <v>0</v>
      </c>
      <c r="AL980" s="376">
        <f t="shared" si="700"/>
        <v>0</v>
      </c>
      <c r="AM980" s="376">
        <f t="shared" si="669"/>
        <v>0</v>
      </c>
      <c r="AN980" s="376">
        <f t="shared" si="700"/>
        <v>0</v>
      </c>
      <c r="AO980" s="376">
        <f t="shared" si="700"/>
        <v>0</v>
      </c>
      <c r="AP980" s="376">
        <f t="shared" si="679"/>
        <v>0</v>
      </c>
      <c r="AQ980" s="376">
        <f t="shared" si="680"/>
        <v>0</v>
      </c>
      <c r="AR980" s="376">
        <f t="shared" si="680"/>
        <v>0</v>
      </c>
      <c r="AS980" s="376">
        <f t="shared" si="670"/>
        <v>0</v>
      </c>
      <c r="AT980" s="376"/>
      <c r="AU980" s="376"/>
      <c r="AV980" s="376"/>
      <c r="AW980" s="376"/>
      <c r="AX980" s="376"/>
      <c r="AY980" s="376"/>
      <c r="AZ980" s="376"/>
      <c r="BA980" s="376"/>
    </row>
    <row r="981" spans="1:53" ht="24.75" hidden="1">
      <c r="A981" s="255"/>
      <c r="B981" s="73" t="str">
        <f t="shared" si="657"/>
        <v>481550005100515</v>
      </c>
      <c r="C981" s="404">
        <v>2023</v>
      </c>
      <c r="D981" s="404">
        <v>20</v>
      </c>
      <c r="E981" s="404">
        <v>4</v>
      </c>
      <c r="F981" s="404">
        <v>8</v>
      </c>
      <c r="G981" s="404">
        <v>15</v>
      </c>
      <c r="H981" s="404">
        <v>5000</v>
      </c>
      <c r="I981" s="404">
        <v>5100</v>
      </c>
      <c r="J981" s="404">
        <v>515</v>
      </c>
      <c r="K981" s="404"/>
      <c r="L981" s="404"/>
      <c r="M981" s="461" t="s">
        <v>131</v>
      </c>
      <c r="N981" s="462">
        <f>SUM(N982:N996)</f>
        <v>0</v>
      </c>
      <c r="O981" s="462">
        <f>SUM(O982:O996)</f>
        <v>0</v>
      </c>
      <c r="P981" s="462">
        <f t="shared" si="695"/>
        <v>0</v>
      </c>
      <c r="Q981" s="429" t="s">
        <v>45</v>
      </c>
      <c r="R981" s="478"/>
      <c r="S981" s="478"/>
      <c r="T981" s="462">
        <f>SUM(T982:T996)</f>
        <v>0</v>
      </c>
      <c r="U981" s="462">
        <f t="shared" ref="U981:AO981" si="701">SUM(U982:U996)</f>
        <v>0</v>
      </c>
      <c r="V981" s="462">
        <f t="shared" si="701"/>
        <v>0</v>
      </c>
      <c r="W981" s="462">
        <f t="shared" si="701"/>
        <v>0</v>
      </c>
      <c r="X981" s="462">
        <f t="shared" si="701"/>
        <v>0</v>
      </c>
      <c r="Y981" s="462">
        <f t="shared" si="701"/>
        <v>0</v>
      </c>
      <c r="Z981" s="462">
        <f t="shared" si="701"/>
        <v>0</v>
      </c>
      <c r="AA981" s="462">
        <f t="shared" si="701"/>
        <v>0</v>
      </c>
      <c r="AB981" s="462">
        <f t="shared" si="701"/>
        <v>0</v>
      </c>
      <c r="AC981" s="462">
        <f t="shared" si="701"/>
        <v>0</v>
      </c>
      <c r="AD981" s="462">
        <f t="shared" si="701"/>
        <v>0</v>
      </c>
      <c r="AE981" s="462">
        <f t="shared" si="701"/>
        <v>0</v>
      </c>
      <c r="AF981" s="462">
        <f t="shared" si="701"/>
        <v>0</v>
      </c>
      <c r="AG981" s="462">
        <f t="shared" si="667"/>
        <v>0</v>
      </c>
      <c r="AH981" s="462">
        <f t="shared" si="701"/>
        <v>0</v>
      </c>
      <c r="AI981" s="462">
        <f t="shared" si="701"/>
        <v>0</v>
      </c>
      <c r="AJ981" s="462">
        <f t="shared" si="668"/>
        <v>0</v>
      </c>
      <c r="AK981" s="462">
        <f t="shared" si="701"/>
        <v>0</v>
      </c>
      <c r="AL981" s="462">
        <f t="shared" si="701"/>
        <v>0</v>
      </c>
      <c r="AM981" s="462">
        <f t="shared" si="669"/>
        <v>0</v>
      </c>
      <c r="AN981" s="462">
        <f t="shared" si="701"/>
        <v>0</v>
      </c>
      <c r="AO981" s="462">
        <f t="shared" si="701"/>
        <v>0</v>
      </c>
      <c r="AP981" s="462">
        <f t="shared" si="679"/>
        <v>0</v>
      </c>
      <c r="AQ981" s="462">
        <f t="shared" si="680"/>
        <v>0</v>
      </c>
      <c r="AR981" s="462">
        <f t="shared" si="680"/>
        <v>0</v>
      </c>
      <c r="AS981" s="462">
        <f t="shared" si="670"/>
        <v>0</v>
      </c>
      <c r="AT981" s="462"/>
      <c r="AU981" s="462"/>
      <c r="AV981" s="462"/>
      <c r="AW981" s="462"/>
      <c r="AX981" s="462"/>
      <c r="AY981" s="462"/>
      <c r="AZ981" s="462"/>
      <c r="BA981" s="462"/>
    </row>
    <row r="982" spans="1:53" ht="24.75" hidden="1">
      <c r="A982" s="255"/>
      <c r="B982" s="73" t="str">
        <f t="shared" si="657"/>
        <v>4815500051005151</v>
      </c>
      <c r="C982" s="37">
        <v>2023</v>
      </c>
      <c r="D982" s="37">
        <v>20</v>
      </c>
      <c r="E982" s="37">
        <v>4</v>
      </c>
      <c r="F982" s="37">
        <v>8</v>
      </c>
      <c r="G982" s="37">
        <v>15</v>
      </c>
      <c r="H982" s="37">
        <v>5000</v>
      </c>
      <c r="I982" s="37">
        <v>5100</v>
      </c>
      <c r="J982" s="37">
        <v>515</v>
      </c>
      <c r="K982" s="386">
        <v>1</v>
      </c>
      <c r="L982" s="386"/>
      <c r="M982" s="387" t="s">
        <v>683</v>
      </c>
      <c r="N982" s="388">
        <f>IFERROR(VLOOKUP($B982,[5]OAX!$B$51:$S$1085,13,0),0)</f>
        <v>0</v>
      </c>
      <c r="O982" s="388">
        <f>IFERROR(VLOOKUP($B982,[5]OAX!$B$51:$S$1085,14,0),0)</f>
        <v>0</v>
      </c>
      <c r="P982" s="388">
        <f t="shared" si="695"/>
        <v>0</v>
      </c>
      <c r="Q982" s="167" t="s">
        <v>59</v>
      </c>
      <c r="R982" s="390">
        <f>IFERROR(VLOOKUP($B982,[5]OAX!$B$51:$S$1085,17,0),0)</f>
        <v>0</v>
      </c>
      <c r="S982" s="390">
        <f>IFERROR(VLOOKUP($B982,[5]OAX!$B$51:$S$1085,18,0),0)</f>
        <v>0</v>
      </c>
      <c r="T982" s="388">
        <v>0</v>
      </c>
      <c r="U982" s="388">
        <v>0</v>
      </c>
      <c r="V982" s="388">
        <v>0</v>
      </c>
      <c r="W982" s="388">
        <v>0</v>
      </c>
      <c r="X982" s="388">
        <v>0</v>
      </c>
      <c r="Y982" s="388">
        <v>0</v>
      </c>
      <c r="Z982" s="388">
        <v>0</v>
      </c>
      <c r="AA982" s="388">
        <v>0</v>
      </c>
      <c r="AB982" s="388">
        <f t="shared" ref="AB982:AC995" si="702">N982+T982-X982</f>
        <v>0</v>
      </c>
      <c r="AC982" s="388">
        <f>O982+U982-Y982</f>
        <v>0</v>
      </c>
      <c r="AD982" s="388">
        <f t="shared" si="676"/>
        <v>0</v>
      </c>
      <c r="AE982" s="388">
        <v>0</v>
      </c>
      <c r="AF982" s="388">
        <v>0</v>
      </c>
      <c r="AG982" s="388">
        <f t="shared" si="667"/>
        <v>0</v>
      </c>
      <c r="AH982" s="388">
        <v>0</v>
      </c>
      <c r="AI982" s="388">
        <v>0</v>
      </c>
      <c r="AJ982" s="388">
        <f t="shared" si="668"/>
        <v>0</v>
      </c>
      <c r="AK982" s="388">
        <v>0</v>
      </c>
      <c r="AL982" s="388">
        <v>0</v>
      </c>
      <c r="AM982" s="388">
        <f t="shared" si="669"/>
        <v>0</v>
      </c>
      <c r="AN982" s="388">
        <v>0</v>
      </c>
      <c r="AO982" s="388">
        <v>0</v>
      </c>
      <c r="AP982" s="388">
        <f t="shared" si="679"/>
        <v>0</v>
      </c>
      <c r="AQ982" s="388">
        <f t="shared" si="680"/>
        <v>0</v>
      </c>
      <c r="AR982" s="388">
        <f t="shared" si="680"/>
        <v>0</v>
      </c>
      <c r="AS982" s="388">
        <f t="shared" si="670"/>
        <v>0</v>
      </c>
      <c r="AT982" s="388">
        <f t="shared" si="686"/>
        <v>0</v>
      </c>
      <c r="AU982" s="388">
        <f t="shared" si="686"/>
        <v>0</v>
      </c>
      <c r="AV982" s="388">
        <v>0</v>
      </c>
      <c r="AW982" s="388">
        <v>0</v>
      </c>
      <c r="AX982" s="388">
        <v>0</v>
      </c>
      <c r="AY982" s="388">
        <v>0</v>
      </c>
      <c r="AZ982" s="388">
        <f t="shared" si="681"/>
        <v>0</v>
      </c>
      <c r="BA982" s="388">
        <f t="shared" si="681"/>
        <v>0</v>
      </c>
    </row>
    <row r="983" spans="1:53" ht="24.75" hidden="1">
      <c r="A983" s="255"/>
      <c r="B983" s="73" t="str">
        <f t="shared" si="657"/>
        <v>4815500051005152</v>
      </c>
      <c r="C983" s="37">
        <v>2023</v>
      </c>
      <c r="D983" s="37">
        <v>20</v>
      </c>
      <c r="E983" s="37">
        <v>4</v>
      </c>
      <c r="F983" s="37">
        <v>8</v>
      </c>
      <c r="G983" s="37">
        <v>15</v>
      </c>
      <c r="H983" s="37">
        <v>5000</v>
      </c>
      <c r="I983" s="37">
        <v>5100</v>
      </c>
      <c r="J983" s="37">
        <v>515</v>
      </c>
      <c r="K983" s="386">
        <v>2</v>
      </c>
      <c r="L983" s="386"/>
      <c r="M983" s="387" t="s">
        <v>684</v>
      </c>
      <c r="N983" s="388">
        <f>IFERROR(VLOOKUP($B983,[5]OAX!$B$51:$S$1085,13,0),0)</f>
        <v>0</v>
      </c>
      <c r="O983" s="388">
        <f>IFERROR(VLOOKUP($B983,[5]OAX!$B$51:$S$1085,14,0),0)</f>
        <v>0</v>
      </c>
      <c r="P983" s="388">
        <f t="shared" si="695"/>
        <v>0</v>
      </c>
      <c r="Q983" s="167" t="s">
        <v>59</v>
      </c>
      <c r="R983" s="390">
        <f>IFERROR(VLOOKUP($B983,[5]OAX!$B$51:$S$1085,17,0),0)</f>
        <v>0</v>
      </c>
      <c r="S983" s="390">
        <f>IFERROR(VLOOKUP($B983,[5]OAX!$B$51:$S$1085,18,0),0)</f>
        <v>0</v>
      </c>
      <c r="T983" s="388">
        <v>0</v>
      </c>
      <c r="U983" s="388">
        <v>0</v>
      </c>
      <c r="V983" s="388">
        <v>0</v>
      </c>
      <c r="W983" s="388">
        <v>0</v>
      </c>
      <c r="X983" s="388">
        <v>0</v>
      </c>
      <c r="Y983" s="388">
        <v>0</v>
      </c>
      <c r="Z983" s="388">
        <v>0</v>
      </c>
      <c r="AA983" s="388">
        <v>0</v>
      </c>
      <c r="AB983" s="388">
        <f t="shared" si="702"/>
        <v>0</v>
      </c>
      <c r="AC983" s="388">
        <f t="shared" si="702"/>
        <v>0</v>
      </c>
      <c r="AD983" s="388">
        <f t="shared" si="676"/>
        <v>0</v>
      </c>
      <c r="AE983" s="388">
        <v>0</v>
      </c>
      <c r="AF983" s="388">
        <v>0</v>
      </c>
      <c r="AG983" s="388">
        <f t="shared" si="667"/>
        <v>0</v>
      </c>
      <c r="AH983" s="388">
        <v>0</v>
      </c>
      <c r="AI983" s="388">
        <v>0</v>
      </c>
      <c r="AJ983" s="388">
        <f t="shared" si="668"/>
        <v>0</v>
      </c>
      <c r="AK983" s="388">
        <v>0</v>
      </c>
      <c r="AL983" s="388">
        <v>0</v>
      </c>
      <c r="AM983" s="388">
        <f t="shared" si="669"/>
        <v>0</v>
      </c>
      <c r="AN983" s="388">
        <v>0</v>
      </c>
      <c r="AO983" s="388">
        <v>0</v>
      </c>
      <c r="AP983" s="388">
        <f t="shared" si="679"/>
        <v>0</v>
      </c>
      <c r="AQ983" s="388">
        <f t="shared" si="680"/>
        <v>0</v>
      </c>
      <c r="AR983" s="388">
        <f t="shared" si="680"/>
        <v>0</v>
      </c>
      <c r="AS983" s="388">
        <f t="shared" si="670"/>
        <v>0</v>
      </c>
      <c r="AT983" s="388">
        <f t="shared" si="686"/>
        <v>0</v>
      </c>
      <c r="AU983" s="388">
        <f t="shared" si="686"/>
        <v>0</v>
      </c>
      <c r="AV983" s="388">
        <v>0</v>
      </c>
      <c r="AW983" s="388">
        <v>0</v>
      </c>
      <c r="AX983" s="388">
        <v>0</v>
      </c>
      <c r="AY983" s="388">
        <v>0</v>
      </c>
      <c r="AZ983" s="388">
        <f t="shared" si="681"/>
        <v>0</v>
      </c>
      <c r="BA983" s="388">
        <f t="shared" si="681"/>
        <v>0</v>
      </c>
    </row>
    <row r="984" spans="1:53" ht="24.75" hidden="1">
      <c r="A984" s="255"/>
      <c r="B984" s="73" t="str">
        <f t="shared" si="657"/>
        <v>4815500051005153</v>
      </c>
      <c r="C984" s="37">
        <v>2023</v>
      </c>
      <c r="D984" s="37">
        <v>20</v>
      </c>
      <c r="E984" s="37">
        <v>4</v>
      </c>
      <c r="F984" s="37">
        <v>8</v>
      </c>
      <c r="G984" s="37">
        <v>15</v>
      </c>
      <c r="H984" s="37">
        <v>5000</v>
      </c>
      <c r="I984" s="37">
        <v>5100</v>
      </c>
      <c r="J984" s="37">
        <v>515</v>
      </c>
      <c r="K984" s="386">
        <v>3</v>
      </c>
      <c r="L984" s="386"/>
      <c r="M984" s="387" t="s">
        <v>178</v>
      </c>
      <c r="N984" s="388">
        <f>IFERROR(VLOOKUP($B984,[5]OAX!$B$51:$S$1085,13,0),0)</f>
        <v>0</v>
      </c>
      <c r="O984" s="388">
        <f>IFERROR(VLOOKUP($B984,[5]OAX!$B$51:$S$1085,14,0),0)</f>
        <v>0</v>
      </c>
      <c r="P984" s="388">
        <f t="shared" si="695"/>
        <v>0</v>
      </c>
      <c r="Q984" s="167" t="s">
        <v>59</v>
      </c>
      <c r="R984" s="390">
        <f>IFERROR(VLOOKUP($B984,[5]OAX!$B$51:$S$1085,17,0),0)</f>
        <v>0</v>
      </c>
      <c r="S984" s="390">
        <f>IFERROR(VLOOKUP($B984,[5]OAX!$B$51:$S$1085,18,0),0)</f>
        <v>0</v>
      </c>
      <c r="T984" s="388">
        <v>0</v>
      </c>
      <c r="U984" s="388">
        <v>0</v>
      </c>
      <c r="V984" s="388">
        <v>0</v>
      </c>
      <c r="W984" s="388">
        <v>0</v>
      </c>
      <c r="X984" s="388">
        <v>0</v>
      </c>
      <c r="Y984" s="388">
        <v>0</v>
      </c>
      <c r="Z984" s="388">
        <v>0</v>
      </c>
      <c r="AA984" s="388">
        <v>0</v>
      </c>
      <c r="AB984" s="388">
        <f t="shared" si="702"/>
        <v>0</v>
      </c>
      <c r="AC984" s="388">
        <f t="shared" si="702"/>
        <v>0</v>
      </c>
      <c r="AD984" s="388">
        <f t="shared" si="676"/>
        <v>0</v>
      </c>
      <c r="AE984" s="388">
        <v>0</v>
      </c>
      <c r="AF984" s="388">
        <v>0</v>
      </c>
      <c r="AG984" s="388">
        <f t="shared" si="667"/>
        <v>0</v>
      </c>
      <c r="AH984" s="388">
        <v>0</v>
      </c>
      <c r="AI984" s="388">
        <v>0</v>
      </c>
      <c r="AJ984" s="388">
        <f t="shared" si="668"/>
        <v>0</v>
      </c>
      <c r="AK984" s="388">
        <v>0</v>
      </c>
      <c r="AL984" s="388">
        <v>0</v>
      </c>
      <c r="AM984" s="388">
        <f t="shared" si="669"/>
        <v>0</v>
      </c>
      <c r="AN984" s="388">
        <v>0</v>
      </c>
      <c r="AO984" s="388">
        <v>0</v>
      </c>
      <c r="AP984" s="388">
        <f t="shared" si="679"/>
        <v>0</v>
      </c>
      <c r="AQ984" s="388">
        <f t="shared" si="680"/>
        <v>0</v>
      </c>
      <c r="AR984" s="388">
        <f t="shared" si="680"/>
        <v>0</v>
      </c>
      <c r="AS984" s="388">
        <f t="shared" si="670"/>
        <v>0</v>
      </c>
      <c r="AT984" s="388">
        <f t="shared" si="686"/>
        <v>0</v>
      </c>
      <c r="AU984" s="388">
        <f t="shared" si="686"/>
        <v>0</v>
      </c>
      <c r="AV984" s="388">
        <v>0</v>
      </c>
      <c r="AW984" s="388">
        <v>0</v>
      </c>
      <c r="AX984" s="388">
        <v>0</v>
      </c>
      <c r="AY984" s="388">
        <v>0</v>
      </c>
      <c r="AZ984" s="388">
        <f t="shared" si="681"/>
        <v>0</v>
      </c>
      <c r="BA984" s="388">
        <f t="shared" si="681"/>
        <v>0</v>
      </c>
    </row>
    <row r="985" spans="1:53" ht="24.75" hidden="1">
      <c r="A985" s="255"/>
      <c r="B985" s="73" t="str">
        <f t="shared" si="657"/>
        <v>4815500051005154</v>
      </c>
      <c r="C985" s="37">
        <v>2023</v>
      </c>
      <c r="D985" s="37">
        <v>20</v>
      </c>
      <c r="E985" s="37">
        <v>4</v>
      </c>
      <c r="F985" s="37">
        <v>8</v>
      </c>
      <c r="G985" s="37">
        <v>15</v>
      </c>
      <c r="H985" s="37">
        <v>5000</v>
      </c>
      <c r="I985" s="37">
        <v>5100</v>
      </c>
      <c r="J985" s="37">
        <v>515</v>
      </c>
      <c r="K985" s="386">
        <v>4</v>
      </c>
      <c r="L985" s="386"/>
      <c r="M985" s="387" t="s">
        <v>288</v>
      </c>
      <c r="N985" s="388">
        <f>IFERROR(VLOOKUP($B985,[5]OAX!$B$51:$S$1085,13,0),0)</f>
        <v>0</v>
      </c>
      <c r="O985" s="388">
        <f>IFERROR(VLOOKUP($B985,[5]OAX!$B$51:$S$1085,14,0),0)</f>
        <v>0</v>
      </c>
      <c r="P985" s="388">
        <f t="shared" si="695"/>
        <v>0</v>
      </c>
      <c r="Q985" s="167" t="s">
        <v>59</v>
      </c>
      <c r="R985" s="390">
        <f>IFERROR(VLOOKUP($B985,[5]OAX!$B$51:$S$1085,17,0),0)</f>
        <v>0</v>
      </c>
      <c r="S985" s="390">
        <f>IFERROR(VLOOKUP($B985,[5]OAX!$B$51:$S$1085,18,0),0)</f>
        <v>0</v>
      </c>
      <c r="T985" s="388">
        <v>0</v>
      </c>
      <c r="U985" s="388">
        <v>0</v>
      </c>
      <c r="V985" s="388">
        <v>0</v>
      </c>
      <c r="W985" s="388">
        <v>0</v>
      </c>
      <c r="X985" s="388">
        <v>0</v>
      </c>
      <c r="Y985" s="388">
        <v>0</v>
      </c>
      <c r="Z985" s="388">
        <v>0</v>
      </c>
      <c r="AA985" s="388">
        <v>0</v>
      </c>
      <c r="AB985" s="388">
        <f t="shared" si="702"/>
        <v>0</v>
      </c>
      <c r="AC985" s="388">
        <f t="shared" si="702"/>
        <v>0</v>
      </c>
      <c r="AD985" s="388">
        <f t="shared" si="676"/>
        <v>0</v>
      </c>
      <c r="AE985" s="388">
        <v>0</v>
      </c>
      <c r="AF985" s="388">
        <v>0</v>
      </c>
      <c r="AG985" s="388">
        <f t="shared" si="667"/>
        <v>0</v>
      </c>
      <c r="AH985" s="388">
        <v>0</v>
      </c>
      <c r="AI985" s="388">
        <v>0</v>
      </c>
      <c r="AJ985" s="388">
        <f t="shared" si="668"/>
        <v>0</v>
      </c>
      <c r="AK985" s="388">
        <v>0</v>
      </c>
      <c r="AL985" s="388">
        <v>0</v>
      </c>
      <c r="AM985" s="388">
        <f t="shared" si="669"/>
        <v>0</v>
      </c>
      <c r="AN985" s="388">
        <v>0</v>
      </c>
      <c r="AO985" s="388">
        <v>0</v>
      </c>
      <c r="AP985" s="388">
        <f t="shared" si="679"/>
        <v>0</v>
      </c>
      <c r="AQ985" s="388">
        <f t="shared" si="680"/>
        <v>0</v>
      </c>
      <c r="AR985" s="388">
        <f t="shared" si="680"/>
        <v>0</v>
      </c>
      <c r="AS985" s="388">
        <f t="shared" si="670"/>
        <v>0</v>
      </c>
      <c r="AT985" s="388">
        <f t="shared" si="686"/>
        <v>0</v>
      </c>
      <c r="AU985" s="388">
        <f t="shared" si="686"/>
        <v>0</v>
      </c>
      <c r="AV985" s="388">
        <v>0</v>
      </c>
      <c r="AW985" s="388">
        <v>0</v>
      </c>
      <c r="AX985" s="388">
        <v>0</v>
      </c>
      <c r="AY985" s="388">
        <v>0</v>
      </c>
      <c r="AZ985" s="388">
        <f t="shared" si="681"/>
        <v>0</v>
      </c>
      <c r="BA985" s="388">
        <f t="shared" si="681"/>
        <v>0</v>
      </c>
    </row>
    <row r="986" spans="1:53" ht="24.75" hidden="1">
      <c r="A986" s="255"/>
      <c r="B986" s="73" t="str">
        <f t="shared" si="657"/>
        <v>4815500051005155</v>
      </c>
      <c r="C986" s="37">
        <v>2023</v>
      </c>
      <c r="D986" s="37">
        <v>20</v>
      </c>
      <c r="E986" s="37">
        <v>4</v>
      </c>
      <c r="F986" s="37">
        <v>8</v>
      </c>
      <c r="G986" s="37">
        <v>15</v>
      </c>
      <c r="H986" s="37">
        <v>5000</v>
      </c>
      <c r="I986" s="37">
        <v>5100</v>
      </c>
      <c r="J986" s="37">
        <v>515</v>
      </c>
      <c r="K986" s="386">
        <v>5</v>
      </c>
      <c r="L986" s="386"/>
      <c r="M986" s="387" t="s">
        <v>685</v>
      </c>
      <c r="N986" s="388">
        <f>IFERROR(VLOOKUP($B986,[5]OAX!$B$51:$S$1085,13,0),0)</f>
        <v>0</v>
      </c>
      <c r="O986" s="388">
        <f>IFERROR(VLOOKUP($B986,[5]OAX!$B$51:$S$1085,14,0),0)</f>
        <v>0</v>
      </c>
      <c r="P986" s="388">
        <f t="shared" si="695"/>
        <v>0</v>
      </c>
      <c r="Q986" s="167" t="s">
        <v>59</v>
      </c>
      <c r="R986" s="390">
        <f>IFERROR(VLOOKUP($B986,[5]OAX!$B$51:$S$1085,17,0),0)</f>
        <v>0</v>
      </c>
      <c r="S986" s="390">
        <f>IFERROR(VLOOKUP($B986,[5]OAX!$B$51:$S$1085,18,0),0)</f>
        <v>0</v>
      </c>
      <c r="T986" s="388">
        <v>0</v>
      </c>
      <c r="U986" s="388">
        <v>0</v>
      </c>
      <c r="V986" s="388">
        <v>0</v>
      </c>
      <c r="W986" s="388">
        <v>0</v>
      </c>
      <c r="X986" s="388">
        <v>0</v>
      </c>
      <c r="Y986" s="388">
        <v>0</v>
      </c>
      <c r="Z986" s="388">
        <v>0</v>
      </c>
      <c r="AA986" s="388">
        <v>0</v>
      </c>
      <c r="AB986" s="388">
        <f t="shared" si="702"/>
        <v>0</v>
      </c>
      <c r="AC986" s="388">
        <f t="shared" si="702"/>
        <v>0</v>
      </c>
      <c r="AD986" s="388">
        <f t="shared" si="676"/>
        <v>0</v>
      </c>
      <c r="AE986" s="388">
        <v>0</v>
      </c>
      <c r="AF986" s="388">
        <v>0</v>
      </c>
      <c r="AG986" s="388">
        <f t="shared" si="667"/>
        <v>0</v>
      </c>
      <c r="AH986" s="388">
        <v>0</v>
      </c>
      <c r="AI986" s="388">
        <v>0</v>
      </c>
      <c r="AJ986" s="388">
        <f>+AI986+AH986</f>
        <v>0</v>
      </c>
      <c r="AK986" s="388">
        <v>0</v>
      </c>
      <c r="AL986" s="388">
        <v>0</v>
      </c>
      <c r="AM986" s="388">
        <f t="shared" si="669"/>
        <v>0</v>
      </c>
      <c r="AN986" s="388">
        <v>0</v>
      </c>
      <c r="AO986" s="388">
        <v>0</v>
      </c>
      <c r="AP986" s="388">
        <f t="shared" si="679"/>
        <v>0</v>
      </c>
      <c r="AQ986" s="388">
        <f t="shared" si="680"/>
        <v>0</v>
      </c>
      <c r="AR986" s="388">
        <f t="shared" si="680"/>
        <v>0</v>
      </c>
      <c r="AS986" s="388">
        <f t="shared" si="670"/>
        <v>0</v>
      </c>
      <c r="AT986" s="388">
        <f t="shared" si="686"/>
        <v>0</v>
      </c>
      <c r="AU986" s="388">
        <f t="shared" si="686"/>
        <v>0</v>
      </c>
      <c r="AV986" s="388">
        <v>0</v>
      </c>
      <c r="AW986" s="388">
        <v>0</v>
      </c>
      <c r="AX986" s="388">
        <v>0</v>
      </c>
      <c r="AY986" s="388">
        <v>0</v>
      </c>
      <c r="AZ986" s="388">
        <f t="shared" si="681"/>
        <v>0</v>
      </c>
      <c r="BA986" s="388">
        <f t="shared" si="681"/>
        <v>0</v>
      </c>
    </row>
    <row r="987" spans="1:53" ht="24.75" hidden="1">
      <c r="A987" s="255"/>
      <c r="B987" s="73" t="str">
        <f t="shared" si="657"/>
        <v>4815500051005156</v>
      </c>
      <c r="C987" s="37">
        <v>2023</v>
      </c>
      <c r="D987" s="37">
        <v>20</v>
      </c>
      <c r="E987" s="37">
        <v>4</v>
      </c>
      <c r="F987" s="37">
        <v>8</v>
      </c>
      <c r="G987" s="37">
        <v>15</v>
      </c>
      <c r="H987" s="37">
        <v>5000</v>
      </c>
      <c r="I987" s="37">
        <v>5100</v>
      </c>
      <c r="J987" s="37">
        <v>515</v>
      </c>
      <c r="K987" s="386">
        <v>6</v>
      </c>
      <c r="L987" s="386"/>
      <c r="M987" s="387" t="s">
        <v>292</v>
      </c>
      <c r="N987" s="388">
        <f>IFERROR(VLOOKUP($B987,[5]OAX!$B$51:$S$1085,13,0),0)</f>
        <v>0</v>
      </c>
      <c r="O987" s="388">
        <f>IFERROR(VLOOKUP($B987,[5]OAX!$B$51:$S$1085,14,0),0)</f>
        <v>0</v>
      </c>
      <c r="P987" s="388">
        <f t="shared" si="695"/>
        <v>0</v>
      </c>
      <c r="Q987" s="167" t="s">
        <v>59</v>
      </c>
      <c r="R987" s="390">
        <f>IFERROR(VLOOKUP($B987,[5]OAX!$B$51:$S$1085,17,0),0)</f>
        <v>0</v>
      </c>
      <c r="S987" s="390">
        <f>IFERROR(VLOOKUP($B987,[5]OAX!$B$51:$S$1085,18,0),0)</f>
        <v>0</v>
      </c>
      <c r="T987" s="388">
        <v>0</v>
      </c>
      <c r="U987" s="388">
        <v>0</v>
      </c>
      <c r="V987" s="388">
        <v>0</v>
      </c>
      <c r="W987" s="388">
        <v>0</v>
      </c>
      <c r="X987" s="388">
        <v>0</v>
      </c>
      <c r="Y987" s="388">
        <v>0</v>
      </c>
      <c r="Z987" s="388">
        <v>0</v>
      </c>
      <c r="AA987" s="388">
        <v>0</v>
      </c>
      <c r="AB987" s="388">
        <f t="shared" si="702"/>
        <v>0</v>
      </c>
      <c r="AC987" s="388">
        <f t="shared" si="702"/>
        <v>0</v>
      </c>
      <c r="AD987" s="388">
        <f t="shared" si="676"/>
        <v>0</v>
      </c>
      <c r="AE987" s="388">
        <v>0</v>
      </c>
      <c r="AF987" s="388">
        <v>0</v>
      </c>
      <c r="AG987" s="388">
        <f t="shared" si="667"/>
        <v>0</v>
      </c>
      <c r="AH987" s="388">
        <v>0</v>
      </c>
      <c r="AI987" s="388">
        <v>0</v>
      </c>
      <c r="AJ987" s="388">
        <f t="shared" si="668"/>
        <v>0</v>
      </c>
      <c r="AK987" s="388">
        <v>0</v>
      </c>
      <c r="AL987" s="388">
        <v>0</v>
      </c>
      <c r="AM987" s="388">
        <f t="shared" si="669"/>
        <v>0</v>
      </c>
      <c r="AN987" s="388">
        <v>0</v>
      </c>
      <c r="AO987" s="388">
        <v>0</v>
      </c>
      <c r="AP987" s="388">
        <f t="shared" si="679"/>
        <v>0</v>
      </c>
      <c r="AQ987" s="388">
        <f t="shared" si="680"/>
        <v>0</v>
      </c>
      <c r="AR987" s="388">
        <f t="shared" si="680"/>
        <v>0</v>
      </c>
      <c r="AS987" s="388">
        <f t="shared" si="670"/>
        <v>0</v>
      </c>
      <c r="AT987" s="388">
        <f t="shared" si="686"/>
        <v>0</v>
      </c>
      <c r="AU987" s="388">
        <f t="shared" si="686"/>
        <v>0</v>
      </c>
      <c r="AV987" s="388">
        <v>0</v>
      </c>
      <c r="AW987" s="388">
        <v>0</v>
      </c>
      <c r="AX987" s="388">
        <v>0</v>
      </c>
      <c r="AY987" s="388">
        <v>0</v>
      </c>
      <c r="AZ987" s="388">
        <f t="shared" si="681"/>
        <v>0</v>
      </c>
      <c r="BA987" s="388">
        <f t="shared" si="681"/>
        <v>0</v>
      </c>
    </row>
    <row r="988" spans="1:53" ht="24.75" hidden="1">
      <c r="A988" s="255"/>
      <c r="B988" s="73" t="str">
        <f t="shared" ref="B988:B1051" si="703">+CONCATENATE(E988,F988,G988,H988,I988,J988,K988,L988)</f>
        <v>4815500051005157</v>
      </c>
      <c r="C988" s="37">
        <v>2023</v>
      </c>
      <c r="D988" s="37">
        <v>20</v>
      </c>
      <c r="E988" s="37">
        <v>4</v>
      </c>
      <c r="F988" s="37">
        <v>8</v>
      </c>
      <c r="G988" s="37">
        <v>15</v>
      </c>
      <c r="H988" s="37">
        <v>5000</v>
      </c>
      <c r="I988" s="37">
        <v>5100</v>
      </c>
      <c r="J988" s="37">
        <v>515</v>
      </c>
      <c r="K988" s="386">
        <v>7</v>
      </c>
      <c r="L988" s="386"/>
      <c r="M988" s="387" t="s">
        <v>686</v>
      </c>
      <c r="N988" s="388">
        <f>IFERROR(VLOOKUP($B988,[5]OAX!$B$51:$S$1085,13,0),0)</f>
        <v>0</v>
      </c>
      <c r="O988" s="388">
        <f>IFERROR(VLOOKUP($B988,[5]OAX!$B$51:$S$1085,14,0),0)</f>
        <v>0</v>
      </c>
      <c r="P988" s="388">
        <f t="shared" si="695"/>
        <v>0</v>
      </c>
      <c r="Q988" s="167" t="s">
        <v>59</v>
      </c>
      <c r="R988" s="390">
        <f>IFERROR(VLOOKUP($B988,[5]OAX!$B$51:$S$1085,17,0),0)</f>
        <v>0</v>
      </c>
      <c r="S988" s="390">
        <f>IFERROR(VLOOKUP($B988,[5]OAX!$B$51:$S$1085,18,0),0)</f>
        <v>0</v>
      </c>
      <c r="T988" s="388">
        <v>0</v>
      </c>
      <c r="U988" s="388">
        <v>0</v>
      </c>
      <c r="V988" s="388">
        <v>0</v>
      </c>
      <c r="W988" s="388">
        <v>0</v>
      </c>
      <c r="X988" s="388">
        <v>0</v>
      </c>
      <c r="Y988" s="388">
        <v>0</v>
      </c>
      <c r="Z988" s="388">
        <v>0</v>
      </c>
      <c r="AA988" s="388">
        <v>0</v>
      </c>
      <c r="AB988" s="388">
        <f t="shared" si="702"/>
        <v>0</v>
      </c>
      <c r="AC988" s="388">
        <f t="shared" si="702"/>
        <v>0</v>
      </c>
      <c r="AD988" s="388">
        <f t="shared" si="676"/>
        <v>0</v>
      </c>
      <c r="AE988" s="388">
        <v>0</v>
      </c>
      <c r="AF988" s="388">
        <v>0</v>
      </c>
      <c r="AG988" s="388">
        <f t="shared" si="667"/>
        <v>0</v>
      </c>
      <c r="AH988" s="388">
        <v>0</v>
      </c>
      <c r="AI988" s="388">
        <v>0</v>
      </c>
      <c r="AJ988" s="388">
        <f t="shared" si="668"/>
        <v>0</v>
      </c>
      <c r="AK988" s="388">
        <v>0</v>
      </c>
      <c r="AL988" s="388">
        <v>0</v>
      </c>
      <c r="AM988" s="388">
        <f t="shared" si="669"/>
        <v>0</v>
      </c>
      <c r="AN988" s="388">
        <v>0</v>
      </c>
      <c r="AO988" s="388">
        <v>0</v>
      </c>
      <c r="AP988" s="388">
        <f t="shared" si="679"/>
        <v>0</v>
      </c>
      <c r="AQ988" s="388">
        <f t="shared" si="680"/>
        <v>0</v>
      </c>
      <c r="AR988" s="388">
        <f t="shared" si="680"/>
        <v>0</v>
      </c>
      <c r="AS988" s="388">
        <f t="shared" si="670"/>
        <v>0</v>
      </c>
      <c r="AT988" s="388">
        <f t="shared" si="686"/>
        <v>0</v>
      </c>
      <c r="AU988" s="388">
        <f t="shared" si="686"/>
        <v>0</v>
      </c>
      <c r="AV988" s="388">
        <v>0</v>
      </c>
      <c r="AW988" s="388">
        <v>0</v>
      </c>
      <c r="AX988" s="388">
        <v>0</v>
      </c>
      <c r="AY988" s="388">
        <v>0</v>
      </c>
      <c r="AZ988" s="388">
        <f t="shared" si="681"/>
        <v>0</v>
      </c>
      <c r="BA988" s="388">
        <f t="shared" si="681"/>
        <v>0</v>
      </c>
    </row>
    <row r="989" spans="1:53" ht="24.75" hidden="1">
      <c r="A989" s="255"/>
      <c r="B989" s="73" t="str">
        <f t="shared" si="703"/>
        <v>4815500051005158</v>
      </c>
      <c r="C989" s="37">
        <v>2023</v>
      </c>
      <c r="D989" s="37">
        <v>20</v>
      </c>
      <c r="E989" s="37">
        <v>4</v>
      </c>
      <c r="F989" s="37">
        <v>8</v>
      </c>
      <c r="G989" s="37">
        <v>15</v>
      </c>
      <c r="H989" s="37">
        <v>5000</v>
      </c>
      <c r="I989" s="37">
        <v>5100</v>
      </c>
      <c r="J989" s="37">
        <v>515</v>
      </c>
      <c r="K989" s="386">
        <v>8</v>
      </c>
      <c r="L989" s="386"/>
      <c r="M989" s="387" t="s">
        <v>596</v>
      </c>
      <c r="N989" s="388">
        <f>IFERROR(VLOOKUP($B989,[5]OAX!$B$51:$S$1085,13,0),0)</f>
        <v>0</v>
      </c>
      <c r="O989" s="388">
        <f>IFERROR(VLOOKUP($B989,[5]OAX!$B$51:$S$1085,14,0),0)</f>
        <v>0</v>
      </c>
      <c r="P989" s="388">
        <f t="shared" si="695"/>
        <v>0</v>
      </c>
      <c r="Q989" s="167" t="s">
        <v>59</v>
      </c>
      <c r="R989" s="390">
        <f>IFERROR(VLOOKUP($B989,[5]OAX!$B$51:$S$1085,17,0),0)</f>
        <v>0</v>
      </c>
      <c r="S989" s="390">
        <f>IFERROR(VLOOKUP($B989,[5]OAX!$B$51:$S$1085,18,0),0)</f>
        <v>0</v>
      </c>
      <c r="T989" s="388">
        <v>0</v>
      </c>
      <c r="U989" s="388">
        <v>0</v>
      </c>
      <c r="V989" s="388">
        <v>0</v>
      </c>
      <c r="W989" s="388">
        <v>0</v>
      </c>
      <c r="X989" s="388">
        <v>0</v>
      </c>
      <c r="Y989" s="388">
        <v>0</v>
      </c>
      <c r="Z989" s="388">
        <v>0</v>
      </c>
      <c r="AA989" s="388">
        <v>0</v>
      </c>
      <c r="AB989" s="388">
        <f t="shared" si="702"/>
        <v>0</v>
      </c>
      <c r="AC989" s="388">
        <f t="shared" si="702"/>
        <v>0</v>
      </c>
      <c r="AD989" s="388">
        <f t="shared" si="676"/>
        <v>0</v>
      </c>
      <c r="AE989" s="388">
        <v>0</v>
      </c>
      <c r="AF989" s="388">
        <v>0</v>
      </c>
      <c r="AG989" s="388">
        <f t="shared" si="667"/>
        <v>0</v>
      </c>
      <c r="AH989" s="388">
        <v>0</v>
      </c>
      <c r="AI989" s="388">
        <v>0</v>
      </c>
      <c r="AJ989" s="388">
        <f t="shared" si="668"/>
        <v>0</v>
      </c>
      <c r="AK989" s="388">
        <v>0</v>
      </c>
      <c r="AL989" s="388">
        <v>0</v>
      </c>
      <c r="AM989" s="388">
        <f t="shared" si="669"/>
        <v>0</v>
      </c>
      <c r="AN989" s="388">
        <v>0</v>
      </c>
      <c r="AO989" s="388">
        <v>0</v>
      </c>
      <c r="AP989" s="388">
        <f t="shared" si="679"/>
        <v>0</v>
      </c>
      <c r="AQ989" s="388">
        <f t="shared" si="680"/>
        <v>0</v>
      </c>
      <c r="AR989" s="388">
        <f t="shared" si="680"/>
        <v>0</v>
      </c>
      <c r="AS989" s="388">
        <f t="shared" si="670"/>
        <v>0</v>
      </c>
      <c r="AT989" s="388">
        <f t="shared" si="686"/>
        <v>0</v>
      </c>
      <c r="AU989" s="388">
        <f t="shared" si="686"/>
        <v>0</v>
      </c>
      <c r="AV989" s="388">
        <v>0</v>
      </c>
      <c r="AW989" s="388">
        <v>0</v>
      </c>
      <c r="AX989" s="388">
        <v>0</v>
      </c>
      <c r="AY989" s="388">
        <v>0</v>
      </c>
      <c r="AZ989" s="388">
        <f t="shared" si="681"/>
        <v>0</v>
      </c>
      <c r="BA989" s="388">
        <f t="shared" si="681"/>
        <v>0</v>
      </c>
    </row>
    <row r="990" spans="1:53" ht="24.75" hidden="1">
      <c r="A990" s="255"/>
      <c r="B990" s="73" t="str">
        <f t="shared" si="703"/>
        <v>4815500051005159</v>
      </c>
      <c r="C990" s="37">
        <v>2023</v>
      </c>
      <c r="D990" s="37">
        <v>20</v>
      </c>
      <c r="E990" s="37">
        <v>4</v>
      </c>
      <c r="F990" s="37">
        <v>8</v>
      </c>
      <c r="G990" s="37">
        <v>15</v>
      </c>
      <c r="H990" s="37">
        <v>5000</v>
      </c>
      <c r="I990" s="37">
        <v>5100</v>
      </c>
      <c r="J990" s="37">
        <v>515</v>
      </c>
      <c r="K990" s="386">
        <v>9</v>
      </c>
      <c r="L990" s="386"/>
      <c r="M990" s="387" t="s">
        <v>186</v>
      </c>
      <c r="N990" s="388">
        <f>IFERROR(VLOOKUP($B990,[5]OAX!$B$51:$S$1085,13,0),0)</f>
        <v>0</v>
      </c>
      <c r="O990" s="388">
        <f>IFERROR(VLOOKUP($B990,[5]OAX!$B$51:$S$1085,14,0),0)</f>
        <v>0</v>
      </c>
      <c r="P990" s="388">
        <f t="shared" si="695"/>
        <v>0</v>
      </c>
      <c r="Q990" s="167" t="s">
        <v>59</v>
      </c>
      <c r="R990" s="390">
        <f>IFERROR(VLOOKUP($B990,[5]OAX!$B$51:$S$1085,17,0),0)</f>
        <v>0</v>
      </c>
      <c r="S990" s="390">
        <f>IFERROR(VLOOKUP($B990,[5]OAX!$B$51:$S$1085,18,0),0)</f>
        <v>0</v>
      </c>
      <c r="T990" s="388">
        <v>0</v>
      </c>
      <c r="U990" s="388">
        <v>0</v>
      </c>
      <c r="V990" s="388">
        <v>0</v>
      </c>
      <c r="W990" s="388">
        <v>0</v>
      </c>
      <c r="X990" s="388">
        <v>0</v>
      </c>
      <c r="Y990" s="388">
        <v>0</v>
      </c>
      <c r="Z990" s="388">
        <v>0</v>
      </c>
      <c r="AA990" s="388">
        <v>0</v>
      </c>
      <c r="AB990" s="388">
        <f t="shared" si="702"/>
        <v>0</v>
      </c>
      <c r="AC990" s="388">
        <f t="shared" si="702"/>
        <v>0</v>
      </c>
      <c r="AD990" s="388">
        <f t="shared" si="676"/>
        <v>0</v>
      </c>
      <c r="AE990" s="388">
        <v>0</v>
      </c>
      <c r="AF990" s="388">
        <v>0</v>
      </c>
      <c r="AG990" s="388">
        <f t="shared" si="667"/>
        <v>0</v>
      </c>
      <c r="AH990" s="388">
        <v>0</v>
      </c>
      <c r="AI990" s="388">
        <v>0</v>
      </c>
      <c r="AJ990" s="388">
        <f t="shared" si="668"/>
        <v>0</v>
      </c>
      <c r="AK990" s="388">
        <v>0</v>
      </c>
      <c r="AL990" s="388">
        <v>0</v>
      </c>
      <c r="AM990" s="388">
        <f t="shared" si="669"/>
        <v>0</v>
      </c>
      <c r="AN990" s="388">
        <v>0</v>
      </c>
      <c r="AO990" s="388">
        <v>0</v>
      </c>
      <c r="AP990" s="388">
        <f t="shared" si="679"/>
        <v>0</v>
      </c>
      <c r="AQ990" s="388">
        <f t="shared" si="680"/>
        <v>0</v>
      </c>
      <c r="AR990" s="388">
        <f t="shared" si="680"/>
        <v>0</v>
      </c>
      <c r="AS990" s="388">
        <f t="shared" si="670"/>
        <v>0</v>
      </c>
      <c r="AT990" s="388">
        <f t="shared" si="686"/>
        <v>0</v>
      </c>
      <c r="AU990" s="388">
        <f t="shared" si="686"/>
        <v>0</v>
      </c>
      <c r="AV990" s="388">
        <v>0</v>
      </c>
      <c r="AW990" s="388">
        <v>0</v>
      </c>
      <c r="AX990" s="388">
        <v>0</v>
      </c>
      <c r="AY990" s="388">
        <v>0</v>
      </c>
      <c r="AZ990" s="388">
        <f t="shared" si="681"/>
        <v>0</v>
      </c>
      <c r="BA990" s="388">
        <f t="shared" si="681"/>
        <v>0</v>
      </c>
    </row>
    <row r="991" spans="1:53" ht="24.75" hidden="1">
      <c r="A991" s="255"/>
      <c r="B991" s="73" t="str">
        <f t="shared" si="703"/>
        <v>48155000510051510</v>
      </c>
      <c r="C991" s="37">
        <v>2023</v>
      </c>
      <c r="D991" s="37">
        <v>20</v>
      </c>
      <c r="E991" s="37">
        <v>4</v>
      </c>
      <c r="F991" s="37">
        <v>8</v>
      </c>
      <c r="G991" s="37">
        <v>15</v>
      </c>
      <c r="H991" s="37">
        <v>5000</v>
      </c>
      <c r="I991" s="37">
        <v>5100</v>
      </c>
      <c r="J991" s="37">
        <v>515</v>
      </c>
      <c r="K991" s="386">
        <v>10</v>
      </c>
      <c r="L991" s="386"/>
      <c r="M991" s="387" t="s">
        <v>256</v>
      </c>
      <c r="N991" s="388">
        <f>IFERROR(VLOOKUP($B991,[5]OAX!$B$51:$S$1085,13,0),0)</f>
        <v>0</v>
      </c>
      <c r="O991" s="388">
        <f>IFERROR(VLOOKUP($B991,[5]OAX!$B$51:$S$1085,14,0),0)</f>
        <v>0</v>
      </c>
      <c r="P991" s="388">
        <f t="shared" si="695"/>
        <v>0</v>
      </c>
      <c r="Q991" s="167" t="s">
        <v>59</v>
      </c>
      <c r="R991" s="390">
        <f>IFERROR(VLOOKUP($B991,[5]OAX!$B$51:$S$1085,17,0),0)</f>
        <v>0</v>
      </c>
      <c r="S991" s="390">
        <f>IFERROR(VLOOKUP($B991,[5]OAX!$B$51:$S$1085,18,0),0)</f>
        <v>0</v>
      </c>
      <c r="T991" s="388">
        <v>0</v>
      </c>
      <c r="U991" s="388">
        <v>0</v>
      </c>
      <c r="V991" s="388">
        <v>0</v>
      </c>
      <c r="W991" s="388">
        <v>0</v>
      </c>
      <c r="X991" s="388">
        <v>0</v>
      </c>
      <c r="Y991" s="388">
        <v>0</v>
      </c>
      <c r="Z991" s="388">
        <v>0</v>
      </c>
      <c r="AA991" s="388">
        <v>0</v>
      </c>
      <c r="AB991" s="388">
        <f t="shared" si="702"/>
        <v>0</v>
      </c>
      <c r="AC991" s="388">
        <f t="shared" si="702"/>
        <v>0</v>
      </c>
      <c r="AD991" s="388">
        <f t="shared" si="676"/>
        <v>0</v>
      </c>
      <c r="AE991" s="388">
        <v>0</v>
      </c>
      <c r="AF991" s="388">
        <v>0</v>
      </c>
      <c r="AG991" s="388">
        <f t="shared" si="667"/>
        <v>0</v>
      </c>
      <c r="AH991" s="388">
        <v>0</v>
      </c>
      <c r="AI991" s="388">
        <v>0</v>
      </c>
      <c r="AJ991" s="388">
        <f t="shared" si="668"/>
        <v>0</v>
      </c>
      <c r="AK991" s="388">
        <v>0</v>
      </c>
      <c r="AL991" s="388">
        <v>0</v>
      </c>
      <c r="AM991" s="388">
        <f t="shared" si="669"/>
        <v>0</v>
      </c>
      <c r="AN991" s="388">
        <v>0</v>
      </c>
      <c r="AO991" s="388">
        <v>0</v>
      </c>
      <c r="AP991" s="388">
        <f t="shared" si="679"/>
        <v>0</v>
      </c>
      <c r="AQ991" s="388">
        <f t="shared" si="680"/>
        <v>0</v>
      </c>
      <c r="AR991" s="388">
        <f t="shared" si="680"/>
        <v>0</v>
      </c>
      <c r="AS991" s="388">
        <f t="shared" si="670"/>
        <v>0</v>
      </c>
      <c r="AT991" s="388">
        <f t="shared" si="686"/>
        <v>0</v>
      </c>
      <c r="AU991" s="388">
        <f t="shared" si="686"/>
        <v>0</v>
      </c>
      <c r="AV991" s="388">
        <v>0</v>
      </c>
      <c r="AW991" s="388">
        <v>0</v>
      </c>
      <c r="AX991" s="388">
        <v>0</v>
      </c>
      <c r="AY991" s="388">
        <v>0</v>
      </c>
      <c r="AZ991" s="388">
        <f t="shared" si="681"/>
        <v>0</v>
      </c>
      <c r="BA991" s="388">
        <f t="shared" si="681"/>
        <v>0</v>
      </c>
    </row>
    <row r="992" spans="1:53" ht="24.75" hidden="1">
      <c r="A992" s="255"/>
      <c r="B992" s="73" t="str">
        <f t="shared" si="703"/>
        <v>48155000510051511</v>
      </c>
      <c r="C992" s="37">
        <v>2023</v>
      </c>
      <c r="D992" s="37">
        <v>20</v>
      </c>
      <c r="E992" s="37">
        <v>4</v>
      </c>
      <c r="F992" s="37">
        <v>8</v>
      </c>
      <c r="G992" s="37">
        <v>15</v>
      </c>
      <c r="H992" s="37">
        <v>5000</v>
      </c>
      <c r="I992" s="37">
        <v>5100</v>
      </c>
      <c r="J992" s="37">
        <v>515</v>
      </c>
      <c r="K992" s="386">
        <v>11</v>
      </c>
      <c r="L992" s="386"/>
      <c r="M992" s="387" t="s">
        <v>257</v>
      </c>
      <c r="N992" s="388">
        <f>IFERROR(VLOOKUP($B992,[5]OAX!$B$51:$S$1085,13,0),0)</f>
        <v>0</v>
      </c>
      <c r="O992" s="388">
        <f>IFERROR(VLOOKUP($B992,[5]OAX!$B$51:$S$1085,14,0),0)</f>
        <v>0</v>
      </c>
      <c r="P992" s="388">
        <f t="shared" si="695"/>
        <v>0</v>
      </c>
      <c r="Q992" s="167" t="s">
        <v>59</v>
      </c>
      <c r="R992" s="390">
        <f>IFERROR(VLOOKUP($B992,[5]OAX!$B$51:$S$1085,17,0),0)</f>
        <v>0</v>
      </c>
      <c r="S992" s="390">
        <f>IFERROR(VLOOKUP($B992,[5]OAX!$B$51:$S$1085,18,0),0)</f>
        <v>0</v>
      </c>
      <c r="T992" s="388">
        <v>0</v>
      </c>
      <c r="U992" s="388">
        <v>0</v>
      </c>
      <c r="V992" s="388">
        <v>0</v>
      </c>
      <c r="W992" s="388">
        <v>0</v>
      </c>
      <c r="X992" s="388">
        <v>0</v>
      </c>
      <c r="Y992" s="388">
        <v>0</v>
      </c>
      <c r="Z992" s="388">
        <v>0</v>
      </c>
      <c r="AA992" s="388">
        <v>0</v>
      </c>
      <c r="AB992" s="388">
        <f t="shared" si="702"/>
        <v>0</v>
      </c>
      <c r="AC992" s="388">
        <f t="shared" si="702"/>
        <v>0</v>
      </c>
      <c r="AD992" s="388">
        <f t="shared" si="676"/>
        <v>0</v>
      </c>
      <c r="AE992" s="388">
        <v>0</v>
      </c>
      <c r="AF992" s="388">
        <v>0</v>
      </c>
      <c r="AG992" s="388">
        <f t="shared" si="667"/>
        <v>0</v>
      </c>
      <c r="AH992" s="388">
        <v>0</v>
      </c>
      <c r="AI992" s="388">
        <v>0</v>
      </c>
      <c r="AJ992" s="388">
        <f t="shared" si="668"/>
        <v>0</v>
      </c>
      <c r="AK992" s="388">
        <v>0</v>
      </c>
      <c r="AL992" s="388">
        <v>0</v>
      </c>
      <c r="AM992" s="388">
        <f t="shared" si="669"/>
        <v>0</v>
      </c>
      <c r="AN992" s="388">
        <v>0</v>
      </c>
      <c r="AO992" s="388">
        <v>0</v>
      </c>
      <c r="AP992" s="388">
        <f t="shared" si="679"/>
        <v>0</v>
      </c>
      <c r="AQ992" s="388">
        <f t="shared" si="680"/>
        <v>0</v>
      </c>
      <c r="AR992" s="388">
        <f t="shared" si="680"/>
        <v>0</v>
      </c>
      <c r="AS992" s="388">
        <f t="shared" si="670"/>
        <v>0</v>
      </c>
      <c r="AT992" s="388">
        <f t="shared" si="686"/>
        <v>0</v>
      </c>
      <c r="AU992" s="388">
        <f t="shared" si="686"/>
        <v>0</v>
      </c>
      <c r="AV992" s="388">
        <v>0</v>
      </c>
      <c r="AW992" s="388">
        <v>0</v>
      </c>
      <c r="AX992" s="388">
        <v>0</v>
      </c>
      <c r="AY992" s="388">
        <v>0</v>
      </c>
      <c r="AZ992" s="388">
        <f t="shared" si="681"/>
        <v>0</v>
      </c>
      <c r="BA992" s="388">
        <f t="shared" si="681"/>
        <v>0</v>
      </c>
    </row>
    <row r="993" spans="1:53" ht="24.75" hidden="1">
      <c r="A993" s="255"/>
      <c r="B993" s="73" t="str">
        <f t="shared" si="703"/>
        <v>48155000510051512</v>
      </c>
      <c r="C993" s="37">
        <v>2023</v>
      </c>
      <c r="D993" s="37">
        <v>20</v>
      </c>
      <c r="E993" s="37">
        <v>4</v>
      </c>
      <c r="F993" s="37">
        <v>8</v>
      </c>
      <c r="G993" s="37">
        <v>15</v>
      </c>
      <c r="H993" s="37">
        <v>5000</v>
      </c>
      <c r="I993" s="37">
        <v>5100</v>
      </c>
      <c r="J993" s="37">
        <v>515</v>
      </c>
      <c r="K993" s="386">
        <v>12</v>
      </c>
      <c r="L993" s="386"/>
      <c r="M993" s="387" t="s">
        <v>687</v>
      </c>
      <c r="N993" s="388">
        <f>IFERROR(VLOOKUP($B993,[5]OAX!$B$51:$S$1085,13,0),0)</f>
        <v>0</v>
      </c>
      <c r="O993" s="388">
        <f>IFERROR(VLOOKUP($B993,[5]OAX!$B$51:$S$1085,14,0),0)</f>
        <v>0</v>
      </c>
      <c r="P993" s="388">
        <f t="shared" si="695"/>
        <v>0</v>
      </c>
      <c r="Q993" s="167" t="s">
        <v>59</v>
      </c>
      <c r="R993" s="390">
        <f>IFERROR(VLOOKUP($B993,[5]OAX!$B$51:$S$1085,17,0),0)</f>
        <v>0</v>
      </c>
      <c r="S993" s="390">
        <f>IFERROR(VLOOKUP($B993,[5]OAX!$B$51:$S$1085,18,0),0)</f>
        <v>0</v>
      </c>
      <c r="T993" s="388">
        <v>0</v>
      </c>
      <c r="U993" s="388">
        <v>0</v>
      </c>
      <c r="V993" s="388">
        <v>0</v>
      </c>
      <c r="W993" s="388">
        <v>0</v>
      </c>
      <c r="X993" s="388">
        <v>0</v>
      </c>
      <c r="Y993" s="388">
        <v>0</v>
      </c>
      <c r="Z993" s="388">
        <v>0</v>
      </c>
      <c r="AA993" s="388">
        <v>0</v>
      </c>
      <c r="AB993" s="388">
        <f t="shared" si="702"/>
        <v>0</v>
      </c>
      <c r="AC993" s="388">
        <f t="shared" si="702"/>
        <v>0</v>
      </c>
      <c r="AD993" s="388">
        <f t="shared" si="676"/>
        <v>0</v>
      </c>
      <c r="AE993" s="388">
        <v>0</v>
      </c>
      <c r="AF993" s="388">
        <v>0</v>
      </c>
      <c r="AG993" s="388">
        <f t="shared" si="667"/>
        <v>0</v>
      </c>
      <c r="AH993" s="388">
        <v>0</v>
      </c>
      <c r="AI993" s="388">
        <v>0</v>
      </c>
      <c r="AJ993" s="388">
        <f t="shared" si="668"/>
        <v>0</v>
      </c>
      <c r="AK993" s="388">
        <v>0</v>
      </c>
      <c r="AL993" s="388">
        <v>0</v>
      </c>
      <c r="AM993" s="388">
        <f t="shared" si="669"/>
        <v>0</v>
      </c>
      <c r="AN993" s="388">
        <v>0</v>
      </c>
      <c r="AO993" s="388">
        <v>0</v>
      </c>
      <c r="AP993" s="388">
        <f t="shared" si="679"/>
        <v>0</v>
      </c>
      <c r="AQ993" s="388">
        <f t="shared" si="680"/>
        <v>0</v>
      </c>
      <c r="AR993" s="388">
        <f t="shared" si="680"/>
        <v>0</v>
      </c>
      <c r="AS993" s="388">
        <f t="shared" si="670"/>
        <v>0</v>
      </c>
      <c r="AT993" s="388">
        <f t="shared" si="686"/>
        <v>0</v>
      </c>
      <c r="AU993" s="388">
        <f t="shared" si="686"/>
        <v>0</v>
      </c>
      <c r="AV993" s="388">
        <v>0</v>
      </c>
      <c r="AW993" s="388">
        <v>0</v>
      </c>
      <c r="AX993" s="388">
        <v>0</v>
      </c>
      <c r="AY993" s="388">
        <v>0</v>
      </c>
      <c r="AZ993" s="388">
        <f t="shared" si="681"/>
        <v>0</v>
      </c>
      <c r="BA993" s="388">
        <f t="shared" si="681"/>
        <v>0</v>
      </c>
    </row>
    <row r="994" spans="1:53" ht="24.75" hidden="1">
      <c r="A994" s="255"/>
      <c r="B994" s="73" t="str">
        <f t="shared" si="703"/>
        <v>48155000510051513</v>
      </c>
      <c r="C994" s="37">
        <v>2023</v>
      </c>
      <c r="D994" s="37">
        <v>20</v>
      </c>
      <c r="E994" s="37">
        <v>4</v>
      </c>
      <c r="F994" s="37">
        <v>8</v>
      </c>
      <c r="G994" s="37">
        <v>15</v>
      </c>
      <c r="H994" s="37">
        <v>5000</v>
      </c>
      <c r="I994" s="37">
        <v>5100</v>
      </c>
      <c r="J994" s="37">
        <v>515</v>
      </c>
      <c r="K994" s="386">
        <v>13</v>
      </c>
      <c r="L994" s="386"/>
      <c r="M994" s="387" t="s">
        <v>258</v>
      </c>
      <c r="N994" s="388">
        <f>IFERROR(VLOOKUP($B994,[5]OAX!$B$51:$S$1085,13,0),0)</f>
        <v>0</v>
      </c>
      <c r="O994" s="388">
        <f>IFERROR(VLOOKUP($B994,[5]OAX!$B$51:$S$1085,14,0),0)</f>
        <v>0</v>
      </c>
      <c r="P994" s="388">
        <f t="shared" si="695"/>
        <v>0</v>
      </c>
      <c r="Q994" s="167" t="s">
        <v>59</v>
      </c>
      <c r="R994" s="390">
        <f>IFERROR(VLOOKUP($B994,[5]OAX!$B$51:$S$1085,17,0),0)</f>
        <v>0</v>
      </c>
      <c r="S994" s="390">
        <f>IFERROR(VLOOKUP($B994,[5]OAX!$B$51:$S$1085,18,0),0)</f>
        <v>0</v>
      </c>
      <c r="T994" s="388">
        <v>0</v>
      </c>
      <c r="U994" s="388">
        <v>0</v>
      </c>
      <c r="V994" s="388">
        <v>0</v>
      </c>
      <c r="W994" s="388">
        <v>0</v>
      </c>
      <c r="X994" s="388">
        <v>0</v>
      </c>
      <c r="Y994" s="388">
        <v>0</v>
      </c>
      <c r="Z994" s="388">
        <v>0</v>
      </c>
      <c r="AA994" s="388">
        <v>0</v>
      </c>
      <c r="AB994" s="388">
        <f t="shared" si="702"/>
        <v>0</v>
      </c>
      <c r="AC994" s="388">
        <f t="shared" si="702"/>
        <v>0</v>
      </c>
      <c r="AD994" s="388">
        <f t="shared" si="676"/>
        <v>0</v>
      </c>
      <c r="AE994" s="388">
        <v>0</v>
      </c>
      <c r="AF994" s="388">
        <v>0</v>
      </c>
      <c r="AG994" s="388">
        <f t="shared" si="667"/>
        <v>0</v>
      </c>
      <c r="AH994" s="388">
        <v>0</v>
      </c>
      <c r="AI994" s="388">
        <v>0</v>
      </c>
      <c r="AJ994" s="388">
        <f t="shared" si="668"/>
        <v>0</v>
      </c>
      <c r="AK994" s="388">
        <v>0</v>
      </c>
      <c r="AL994" s="388">
        <v>0</v>
      </c>
      <c r="AM994" s="388">
        <f t="shared" si="669"/>
        <v>0</v>
      </c>
      <c r="AN994" s="388">
        <v>0</v>
      </c>
      <c r="AO994" s="388">
        <v>0</v>
      </c>
      <c r="AP994" s="388">
        <f t="shared" si="679"/>
        <v>0</v>
      </c>
      <c r="AQ994" s="388">
        <f t="shared" si="680"/>
        <v>0</v>
      </c>
      <c r="AR994" s="388">
        <f t="shared" si="680"/>
        <v>0</v>
      </c>
      <c r="AS994" s="388">
        <f t="shared" si="670"/>
        <v>0</v>
      </c>
      <c r="AT994" s="388">
        <f t="shared" si="686"/>
        <v>0</v>
      </c>
      <c r="AU994" s="388">
        <f t="shared" si="686"/>
        <v>0</v>
      </c>
      <c r="AV994" s="388">
        <v>0</v>
      </c>
      <c r="AW994" s="388">
        <v>0</v>
      </c>
      <c r="AX994" s="388">
        <v>0</v>
      </c>
      <c r="AY994" s="388">
        <v>0</v>
      </c>
      <c r="AZ994" s="388">
        <f t="shared" si="681"/>
        <v>0</v>
      </c>
      <c r="BA994" s="388">
        <f t="shared" si="681"/>
        <v>0</v>
      </c>
    </row>
    <row r="995" spans="1:53" ht="24.75" hidden="1">
      <c r="A995" s="255"/>
      <c r="B995" s="73" t="str">
        <f t="shared" si="703"/>
        <v>48155000510051514</v>
      </c>
      <c r="C995" s="37">
        <v>2023</v>
      </c>
      <c r="D995" s="37">
        <v>20</v>
      </c>
      <c r="E995" s="37">
        <v>4</v>
      </c>
      <c r="F995" s="37">
        <v>8</v>
      </c>
      <c r="G995" s="37">
        <v>15</v>
      </c>
      <c r="H995" s="37">
        <v>5000</v>
      </c>
      <c r="I995" s="37">
        <v>5100</v>
      </c>
      <c r="J995" s="37">
        <v>515</v>
      </c>
      <c r="K995" s="386">
        <v>14</v>
      </c>
      <c r="L995" s="386"/>
      <c r="M995" s="387" t="s">
        <v>688</v>
      </c>
      <c r="N995" s="388">
        <f>IFERROR(VLOOKUP($B995,[5]OAX!$B$51:$S$1085,13,0),0)</f>
        <v>0</v>
      </c>
      <c r="O995" s="388">
        <f>IFERROR(VLOOKUP($B995,[5]OAX!$B$51:$S$1085,14,0),0)</f>
        <v>0</v>
      </c>
      <c r="P995" s="388">
        <f t="shared" si="695"/>
        <v>0</v>
      </c>
      <c r="Q995" s="167" t="s">
        <v>59</v>
      </c>
      <c r="R995" s="390">
        <f>IFERROR(VLOOKUP($B995,[5]OAX!$B$51:$S$1085,17,0),0)</f>
        <v>0</v>
      </c>
      <c r="S995" s="390">
        <f>IFERROR(VLOOKUP($B995,[5]OAX!$B$51:$S$1085,18,0),0)</f>
        <v>0</v>
      </c>
      <c r="T995" s="388">
        <v>0</v>
      </c>
      <c r="U995" s="388">
        <v>0</v>
      </c>
      <c r="V995" s="388">
        <v>0</v>
      </c>
      <c r="W995" s="388">
        <v>0</v>
      </c>
      <c r="X995" s="388">
        <v>0</v>
      </c>
      <c r="Y995" s="388">
        <v>0</v>
      </c>
      <c r="Z995" s="388">
        <v>0</v>
      </c>
      <c r="AA995" s="388">
        <v>0</v>
      </c>
      <c r="AB995" s="388">
        <f t="shared" si="702"/>
        <v>0</v>
      </c>
      <c r="AC995" s="388">
        <f t="shared" si="702"/>
        <v>0</v>
      </c>
      <c r="AD995" s="388">
        <f t="shared" si="676"/>
        <v>0</v>
      </c>
      <c r="AE995" s="388">
        <v>0</v>
      </c>
      <c r="AF995" s="388">
        <v>0</v>
      </c>
      <c r="AG995" s="388">
        <f t="shared" si="667"/>
        <v>0</v>
      </c>
      <c r="AH995" s="388">
        <v>0</v>
      </c>
      <c r="AI995" s="388">
        <v>0</v>
      </c>
      <c r="AJ995" s="388">
        <f t="shared" si="668"/>
        <v>0</v>
      </c>
      <c r="AK995" s="388">
        <v>0</v>
      </c>
      <c r="AL995" s="388">
        <v>0</v>
      </c>
      <c r="AM995" s="388">
        <f t="shared" si="669"/>
        <v>0</v>
      </c>
      <c r="AN995" s="388">
        <v>0</v>
      </c>
      <c r="AO995" s="388">
        <v>0</v>
      </c>
      <c r="AP995" s="388">
        <f t="shared" si="679"/>
        <v>0</v>
      </c>
      <c r="AQ995" s="388">
        <f t="shared" si="680"/>
        <v>0</v>
      </c>
      <c r="AR995" s="388">
        <f t="shared" si="680"/>
        <v>0</v>
      </c>
      <c r="AS995" s="388">
        <f t="shared" si="670"/>
        <v>0</v>
      </c>
      <c r="AT995" s="388">
        <f t="shared" si="686"/>
        <v>0</v>
      </c>
      <c r="AU995" s="388">
        <f t="shared" si="686"/>
        <v>0</v>
      </c>
      <c r="AV995" s="388">
        <v>0</v>
      </c>
      <c r="AW995" s="388">
        <v>0</v>
      </c>
      <c r="AX995" s="388">
        <v>0</v>
      </c>
      <c r="AY995" s="388">
        <v>0</v>
      </c>
      <c r="AZ995" s="388">
        <f t="shared" si="681"/>
        <v>0</v>
      </c>
      <c r="BA995" s="388">
        <f t="shared" si="681"/>
        <v>0</v>
      </c>
    </row>
    <row r="996" spans="1:53" ht="24.75" hidden="1">
      <c r="A996" s="255"/>
      <c r="B996" s="73" t="str">
        <f t="shared" si="703"/>
        <v>48155000510051515</v>
      </c>
      <c r="C996" s="37">
        <v>2023</v>
      </c>
      <c r="D996" s="37">
        <v>20</v>
      </c>
      <c r="E996" s="37">
        <v>4</v>
      </c>
      <c r="F996" s="37">
        <v>8</v>
      </c>
      <c r="G996" s="37">
        <v>15</v>
      </c>
      <c r="H996" s="37">
        <v>5000</v>
      </c>
      <c r="I996" s="37">
        <v>5100</v>
      </c>
      <c r="J996" s="37">
        <v>515</v>
      </c>
      <c r="K996" s="386">
        <v>15</v>
      </c>
      <c r="L996" s="386"/>
      <c r="M996" s="387" t="s">
        <v>191</v>
      </c>
      <c r="N996" s="388">
        <f>IFERROR(VLOOKUP($B996,[5]OAX!$B$51:$S$1085,13,0),0)</f>
        <v>0</v>
      </c>
      <c r="O996" s="388">
        <f>IFERROR(VLOOKUP($B996,[5]OAX!$B$51:$S$1085,14,0),0)</f>
        <v>0</v>
      </c>
      <c r="P996" s="388">
        <f t="shared" si="695"/>
        <v>0</v>
      </c>
      <c r="Q996" s="167" t="s">
        <v>59</v>
      </c>
      <c r="R996" s="390">
        <f>IFERROR(VLOOKUP($B996,[5]OAX!$B$51:$S$1085,17,0),0)</f>
        <v>0</v>
      </c>
      <c r="S996" s="390">
        <f>IFERROR(VLOOKUP($B996,[5]OAX!$B$51:$S$1085,18,0),0)</f>
        <v>0</v>
      </c>
      <c r="T996" s="388">
        <v>0</v>
      </c>
      <c r="U996" s="388">
        <v>0</v>
      </c>
      <c r="V996" s="388">
        <v>0</v>
      </c>
      <c r="W996" s="388">
        <v>0</v>
      </c>
      <c r="X996" s="388">
        <v>0</v>
      </c>
      <c r="Y996" s="388">
        <v>0</v>
      </c>
      <c r="Z996" s="388">
        <v>0</v>
      </c>
      <c r="AA996" s="388">
        <v>0</v>
      </c>
      <c r="AB996" s="388">
        <f>N996+T996-X996</f>
        <v>0</v>
      </c>
      <c r="AC996" s="388">
        <f>O996+U996-Y996</f>
        <v>0</v>
      </c>
      <c r="AD996" s="388">
        <f t="shared" si="676"/>
        <v>0</v>
      </c>
      <c r="AE996" s="388">
        <v>0</v>
      </c>
      <c r="AF996" s="388">
        <v>0</v>
      </c>
      <c r="AG996" s="388">
        <f t="shared" si="667"/>
        <v>0</v>
      </c>
      <c r="AH996" s="388">
        <v>0</v>
      </c>
      <c r="AI996" s="388">
        <v>0</v>
      </c>
      <c r="AJ996" s="388">
        <f t="shared" si="668"/>
        <v>0</v>
      </c>
      <c r="AK996" s="388">
        <v>0</v>
      </c>
      <c r="AL996" s="388">
        <v>0</v>
      </c>
      <c r="AM996" s="388">
        <f t="shared" si="669"/>
        <v>0</v>
      </c>
      <c r="AN996" s="388">
        <v>0</v>
      </c>
      <c r="AO996" s="388">
        <v>0</v>
      </c>
      <c r="AP996" s="388">
        <f t="shared" si="679"/>
        <v>0</v>
      </c>
      <c r="AQ996" s="388">
        <f t="shared" si="680"/>
        <v>0</v>
      </c>
      <c r="AR996" s="388">
        <f t="shared" si="680"/>
        <v>0</v>
      </c>
      <c r="AS996" s="388">
        <f t="shared" si="670"/>
        <v>0</v>
      </c>
      <c r="AT996" s="388">
        <f t="shared" si="686"/>
        <v>0</v>
      </c>
      <c r="AU996" s="388">
        <f t="shared" si="686"/>
        <v>0</v>
      </c>
      <c r="AV996" s="388">
        <v>0</v>
      </c>
      <c r="AW996" s="388">
        <v>0</v>
      </c>
      <c r="AX996" s="388">
        <v>0</v>
      </c>
      <c r="AY996" s="388">
        <v>0</v>
      </c>
      <c r="AZ996" s="388">
        <f t="shared" si="681"/>
        <v>0</v>
      </c>
      <c r="BA996" s="388">
        <f t="shared" si="681"/>
        <v>0</v>
      </c>
    </row>
    <row r="997" spans="1:53" ht="24.75" hidden="1">
      <c r="A997" s="255"/>
      <c r="B997" s="73" t="str">
        <f t="shared" si="703"/>
        <v>481550005100519</v>
      </c>
      <c r="C997" s="404">
        <v>2023</v>
      </c>
      <c r="D997" s="404">
        <v>20</v>
      </c>
      <c r="E997" s="404">
        <v>4</v>
      </c>
      <c r="F997" s="404">
        <v>8</v>
      </c>
      <c r="G997" s="404">
        <v>15</v>
      </c>
      <c r="H997" s="404">
        <v>5000</v>
      </c>
      <c r="I997" s="404">
        <v>5100</v>
      </c>
      <c r="J997" s="404">
        <v>519</v>
      </c>
      <c r="K997" s="404"/>
      <c r="L997" s="404"/>
      <c r="M997" s="461" t="s">
        <v>192</v>
      </c>
      <c r="N997" s="462">
        <f>+N998</f>
        <v>0</v>
      </c>
      <c r="O997" s="462">
        <f>+O998</f>
        <v>0</v>
      </c>
      <c r="P997" s="462">
        <f t="shared" si="695"/>
        <v>0</v>
      </c>
      <c r="Q997" s="429" t="s">
        <v>45</v>
      </c>
      <c r="R997" s="478"/>
      <c r="S997" s="478"/>
      <c r="T997" s="462">
        <f>+T998</f>
        <v>0</v>
      </c>
      <c r="U997" s="462">
        <f t="shared" ref="U997:AO997" si="704">+U998</f>
        <v>0</v>
      </c>
      <c r="V997" s="462">
        <f t="shared" si="704"/>
        <v>0</v>
      </c>
      <c r="W997" s="462">
        <f t="shared" si="704"/>
        <v>0</v>
      </c>
      <c r="X997" s="462">
        <f t="shared" si="704"/>
        <v>0</v>
      </c>
      <c r="Y997" s="462">
        <f t="shared" si="704"/>
        <v>0</v>
      </c>
      <c r="Z997" s="462">
        <f t="shared" si="704"/>
        <v>0</v>
      </c>
      <c r="AA997" s="462">
        <f>+AA998</f>
        <v>0</v>
      </c>
      <c r="AB997" s="462">
        <f t="shared" si="704"/>
        <v>0</v>
      </c>
      <c r="AC997" s="462">
        <f t="shared" si="704"/>
        <v>0</v>
      </c>
      <c r="AD997" s="462">
        <f t="shared" si="704"/>
        <v>0</v>
      </c>
      <c r="AE997" s="462">
        <f t="shared" si="704"/>
        <v>0</v>
      </c>
      <c r="AF997" s="462">
        <f t="shared" si="704"/>
        <v>0</v>
      </c>
      <c r="AG997" s="462">
        <f t="shared" si="667"/>
        <v>0</v>
      </c>
      <c r="AH997" s="462">
        <f t="shared" si="704"/>
        <v>0</v>
      </c>
      <c r="AI997" s="462">
        <f t="shared" si="704"/>
        <v>0</v>
      </c>
      <c r="AJ997" s="462">
        <f t="shared" si="668"/>
        <v>0</v>
      </c>
      <c r="AK997" s="462">
        <f t="shared" si="704"/>
        <v>0</v>
      </c>
      <c r="AL997" s="462">
        <f t="shared" si="704"/>
        <v>0</v>
      </c>
      <c r="AM997" s="462">
        <f t="shared" si="669"/>
        <v>0</v>
      </c>
      <c r="AN997" s="462">
        <f t="shared" si="704"/>
        <v>0</v>
      </c>
      <c r="AO997" s="462">
        <f t="shared" si="704"/>
        <v>0</v>
      </c>
      <c r="AP997" s="462">
        <f t="shared" si="679"/>
        <v>0</v>
      </c>
      <c r="AQ997" s="462">
        <f t="shared" si="680"/>
        <v>0</v>
      </c>
      <c r="AR997" s="462">
        <f t="shared" si="680"/>
        <v>0</v>
      </c>
      <c r="AS997" s="462">
        <f t="shared" si="670"/>
        <v>0</v>
      </c>
      <c r="AT997" s="462"/>
      <c r="AU997" s="462"/>
      <c r="AV997" s="462"/>
      <c r="AW997" s="462"/>
      <c r="AX997" s="462"/>
      <c r="AY997" s="462"/>
      <c r="AZ997" s="462"/>
      <c r="BA997" s="462"/>
    </row>
    <row r="998" spans="1:53" ht="24.75" hidden="1">
      <c r="A998" s="255"/>
      <c r="B998" s="73" t="str">
        <f t="shared" si="703"/>
        <v>4815500051005191</v>
      </c>
      <c r="C998" s="37">
        <v>2023</v>
      </c>
      <c r="D998" s="37">
        <v>20</v>
      </c>
      <c r="E998" s="37">
        <v>4</v>
      </c>
      <c r="F998" s="37">
        <v>8</v>
      </c>
      <c r="G998" s="37">
        <v>15</v>
      </c>
      <c r="H998" s="37">
        <v>5000</v>
      </c>
      <c r="I998" s="37">
        <v>5100</v>
      </c>
      <c r="J998" s="37">
        <v>519</v>
      </c>
      <c r="K998" s="386">
        <v>1</v>
      </c>
      <c r="L998" s="386"/>
      <c r="M998" s="387" t="s">
        <v>193</v>
      </c>
      <c r="N998" s="388">
        <f>IFERROR(VLOOKUP($B998,[5]OAX!$B$51:$S$1085,13,0),0)</f>
        <v>0</v>
      </c>
      <c r="O998" s="388">
        <f>IFERROR(VLOOKUP($B998,[5]OAX!$B$51:$S$1085,14,0),0)</f>
        <v>0</v>
      </c>
      <c r="P998" s="388">
        <f t="shared" si="695"/>
        <v>0</v>
      </c>
      <c r="Q998" s="167" t="s">
        <v>689</v>
      </c>
      <c r="R998" s="390">
        <f>IFERROR(VLOOKUP($B998,[5]OAX!$B$51:$S$1085,17,0),0)</f>
        <v>0</v>
      </c>
      <c r="S998" s="390">
        <f>IFERROR(VLOOKUP($B998,[5]OAX!$B$51:$S$1085,18,0),0)</f>
        <v>0</v>
      </c>
      <c r="T998" s="388">
        <v>0</v>
      </c>
      <c r="U998" s="388">
        <v>0</v>
      </c>
      <c r="V998" s="388">
        <v>0</v>
      </c>
      <c r="W998" s="388">
        <v>0</v>
      </c>
      <c r="X998" s="388">
        <v>0</v>
      </c>
      <c r="Y998" s="388">
        <v>0</v>
      </c>
      <c r="Z998" s="388">
        <v>0</v>
      </c>
      <c r="AA998" s="388">
        <v>0</v>
      </c>
      <c r="AB998" s="388">
        <f>N998+T998-X998</f>
        <v>0</v>
      </c>
      <c r="AC998" s="388">
        <f>O998+U998-Y998</f>
        <v>0</v>
      </c>
      <c r="AD998" s="388">
        <f t="shared" si="676"/>
        <v>0</v>
      </c>
      <c r="AE998" s="388">
        <v>0</v>
      </c>
      <c r="AF998" s="388">
        <v>0</v>
      </c>
      <c r="AG998" s="388">
        <f t="shared" si="667"/>
        <v>0</v>
      </c>
      <c r="AH998" s="388">
        <v>0</v>
      </c>
      <c r="AI998" s="388">
        <v>0</v>
      </c>
      <c r="AJ998" s="388">
        <f t="shared" si="668"/>
        <v>0</v>
      </c>
      <c r="AK998" s="388">
        <v>0</v>
      </c>
      <c r="AL998" s="388">
        <v>0</v>
      </c>
      <c r="AM998" s="388">
        <f t="shared" si="669"/>
        <v>0</v>
      </c>
      <c r="AN998" s="388">
        <v>0</v>
      </c>
      <c r="AO998" s="388">
        <v>0</v>
      </c>
      <c r="AP998" s="388">
        <f t="shared" si="679"/>
        <v>0</v>
      </c>
      <c r="AQ998" s="388">
        <f t="shared" si="680"/>
        <v>0</v>
      </c>
      <c r="AR998" s="388">
        <f t="shared" si="680"/>
        <v>0</v>
      </c>
      <c r="AS998" s="388">
        <f t="shared" si="670"/>
        <v>0</v>
      </c>
      <c r="AT998" s="388">
        <f t="shared" si="686"/>
        <v>0</v>
      </c>
      <c r="AU998" s="388">
        <f t="shared" si="686"/>
        <v>0</v>
      </c>
      <c r="AV998" s="388">
        <v>0</v>
      </c>
      <c r="AW998" s="388">
        <v>0</v>
      </c>
      <c r="AX998" s="388">
        <v>0</v>
      </c>
      <c r="AY998" s="388">
        <v>0</v>
      </c>
      <c r="AZ998" s="388">
        <f t="shared" si="681"/>
        <v>0</v>
      </c>
      <c r="BA998" s="388">
        <f t="shared" si="681"/>
        <v>0</v>
      </c>
    </row>
    <row r="999" spans="1:53" ht="24.75" hidden="1">
      <c r="A999" s="255"/>
      <c r="B999" s="73" t="str">
        <f t="shared" si="703"/>
        <v>481550005200</v>
      </c>
      <c r="C999" s="401">
        <v>2023</v>
      </c>
      <c r="D999" s="401">
        <v>20</v>
      </c>
      <c r="E999" s="401">
        <v>4</v>
      </c>
      <c r="F999" s="401">
        <v>8</v>
      </c>
      <c r="G999" s="401">
        <v>15</v>
      </c>
      <c r="H999" s="401">
        <v>5000</v>
      </c>
      <c r="I999" s="401">
        <v>5200</v>
      </c>
      <c r="J999" s="401"/>
      <c r="K999" s="401"/>
      <c r="L999" s="401"/>
      <c r="M999" s="375" t="s">
        <v>133</v>
      </c>
      <c r="N999" s="376">
        <f>+N1000+N1002</f>
        <v>0</v>
      </c>
      <c r="O999" s="376">
        <f>+O1000+O1002</f>
        <v>0</v>
      </c>
      <c r="P999" s="376">
        <f t="shared" si="695"/>
        <v>0</v>
      </c>
      <c r="Q999" s="427" t="s">
        <v>45</v>
      </c>
      <c r="R999" s="477"/>
      <c r="S999" s="477"/>
      <c r="T999" s="376">
        <f>T1000+T1002</f>
        <v>0</v>
      </c>
      <c r="U999" s="376">
        <f t="shared" ref="U999:AO999" si="705">U1000+U1002</f>
        <v>0</v>
      </c>
      <c r="V999" s="376">
        <f t="shared" si="705"/>
        <v>0</v>
      </c>
      <c r="W999" s="376">
        <f t="shared" si="705"/>
        <v>0</v>
      </c>
      <c r="X999" s="376">
        <f>X1000+X1002</f>
        <v>0</v>
      </c>
      <c r="Y999" s="376">
        <f t="shared" si="705"/>
        <v>0</v>
      </c>
      <c r="Z999" s="376">
        <f t="shared" si="705"/>
        <v>0</v>
      </c>
      <c r="AA999" s="376">
        <f t="shared" si="705"/>
        <v>0</v>
      </c>
      <c r="AB999" s="376">
        <f t="shared" si="705"/>
        <v>0</v>
      </c>
      <c r="AC999" s="376">
        <f t="shared" si="705"/>
        <v>0</v>
      </c>
      <c r="AD999" s="376">
        <f t="shared" si="705"/>
        <v>0</v>
      </c>
      <c r="AE999" s="376">
        <f t="shared" si="705"/>
        <v>0</v>
      </c>
      <c r="AF999" s="376">
        <f t="shared" si="705"/>
        <v>0</v>
      </c>
      <c r="AG999" s="376">
        <f t="shared" si="667"/>
        <v>0</v>
      </c>
      <c r="AH999" s="376">
        <f t="shared" si="705"/>
        <v>0</v>
      </c>
      <c r="AI999" s="376">
        <f t="shared" si="705"/>
        <v>0</v>
      </c>
      <c r="AJ999" s="376">
        <f t="shared" si="668"/>
        <v>0</v>
      </c>
      <c r="AK999" s="376">
        <f t="shared" si="705"/>
        <v>0</v>
      </c>
      <c r="AL999" s="376">
        <f t="shared" si="705"/>
        <v>0</v>
      </c>
      <c r="AM999" s="376">
        <f t="shared" si="669"/>
        <v>0</v>
      </c>
      <c r="AN999" s="376">
        <f t="shared" si="705"/>
        <v>0</v>
      </c>
      <c r="AO999" s="376">
        <f t="shared" si="705"/>
        <v>0</v>
      </c>
      <c r="AP999" s="376">
        <f t="shared" si="679"/>
        <v>0</v>
      </c>
      <c r="AQ999" s="376">
        <f t="shared" si="680"/>
        <v>0</v>
      </c>
      <c r="AR999" s="376">
        <f t="shared" si="680"/>
        <v>0</v>
      </c>
      <c r="AS999" s="376">
        <f t="shared" si="670"/>
        <v>0</v>
      </c>
      <c r="AT999" s="376"/>
      <c r="AU999" s="376"/>
      <c r="AV999" s="376"/>
      <c r="AW999" s="376"/>
      <c r="AX999" s="376"/>
      <c r="AY999" s="376"/>
      <c r="AZ999" s="376"/>
      <c r="BA999" s="376"/>
    </row>
    <row r="1000" spans="1:53" ht="24.75" hidden="1">
      <c r="A1000" s="255"/>
      <c r="B1000" s="73" t="str">
        <f t="shared" si="703"/>
        <v>481550005200521</v>
      </c>
      <c r="C1000" s="404">
        <v>2023</v>
      </c>
      <c r="D1000" s="404">
        <v>20</v>
      </c>
      <c r="E1000" s="404">
        <v>4</v>
      </c>
      <c r="F1000" s="404">
        <v>8</v>
      </c>
      <c r="G1000" s="404">
        <v>15</v>
      </c>
      <c r="H1000" s="404">
        <v>5000</v>
      </c>
      <c r="I1000" s="404">
        <v>5200</v>
      </c>
      <c r="J1000" s="404">
        <v>521</v>
      </c>
      <c r="K1000" s="404"/>
      <c r="L1000" s="404"/>
      <c r="M1000" s="461" t="s">
        <v>195</v>
      </c>
      <c r="N1000" s="462">
        <f>+N1001</f>
        <v>0</v>
      </c>
      <c r="O1000" s="462">
        <f>+O1001</f>
        <v>0</v>
      </c>
      <c r="P1000" s="462">
        <f t="shared" si="695"/>
        <v>0</v>
      </c>
      <c r="Q1000" s="429" t="s">
        <v>45</v>
      </c>
      <c r="R1000" s="478"/>
      <c r="S1000" s="478"/>
      <c r="T1000" s="462">
        <f>T1001</f>
        <v>0</v>
      </c>
      <c r="U1000" s="462">
        <f t="shared" ref="U1000:AO1000" si="706">U1001</f>
        <v>0</v>
      </c>
      <c r="V1000" s="462">
        <f t="shared" si="706"/>
        <v>0</v>
      </c>
      <c r="W1000" s="462">
        <f t="shared" si="706"/>
        <v>0</v>
      </c>
      <c r="X1000" s="462">
        <f>X1001</f>
        <v>0</v>
      </c>
      <c r="Y1000" s="462">
        <f t="shared" si="706"/>
        <v>0</v>
      </c>
      <c r="Z1000" s="462">
        <f t="shared" si="706"/>
        <v>0</v>
      </c>
      <c r="AA1000" s="462">
        <f t="shared" si="706"/>
        <v>0</v>
      </c>
      <c r="AB1000" s="462">
        <f t="shared" si="706"/>
        <v>0</v>
      </c>
      <c r="AC1000" s="462">
        <f t="shared" si="706"/>
        <v>0</v>
      </c>
      <c r="AD1000" s="462">
        <f t="shared" si="706"/>
        <v>0</v>
      </c>
      <c r="AE1000" s="462">
        <f t="shared" si="706"/>
        <v>0</v>
      </c>
      <c r="AF1000" s="462">
        <f t="shared" si="706"/>
        <v>0</v>
      </c>
      <c r="AG1000" s="462">
        <f t="shared" si="667"/>
        <v>0</v>
      </c>
      <c r="AH1000" s="462">
        <f t="shared" si="706"/>
        <v>0</v>
      </c>
      <c r="AI1000" s="462">
        <f t="shared" si="706"/>
        <v>0</v>
      </c>
      <c r="AJ1000" s="462">
        <f t="shared" si="668"/>
        <v>0</v>
      </c>
      <c r="AK1000" s="462">
        <f t="shared" si="706"/>
        <v>0</v>
      </c>
      <c r="AL1000" s="462">
        <f t="shared" si="706"/>
        <v>0</v>
      </c>
      <c r="AM1000" s="462">
        <f t="shared" si="669"/>
        <v>0</v>
      </c>
      <c r="AN1000" s="462">
        <f t="shared" si="706"/>
        <v>0</v>
      </c>
      <c r="AO1000" s="462">
        <f t="shared" si="706"/>
        <v>0</v>
      </c>
      <c r="AP1000" s="462">
        <f t="shared" si="679"/>
        <v>0</v>
      </c>
      <c r="AQ1000" s="462">
        <f t="shared" si="680"/>
        <v>0</v>
      </c>
      <c r="AR1000" s="462">
        <f t="shared" si="680"/>
        <v>0</v>
      </c>
      <c r="AS1000" s="462">
        <f t="shared" si="670"/>
        <v>0</v>
      </c>
      <c r="AT1000" s="462"/>
      <c r="AU1000" s="462"/>
      <c r="AV1000" s="462"/>
      <c r="AW1000" s="462"/>
      <c r="AX1000" s="462"/>
      <c r="AY1000" s="462"/>
      <c r="AZ1000" s="462"/>
      <c r="BA1000" s="462"/>
    </row>
    <row r="1001" spans="1:53" ht="24.75" hidden="1">
      <c r="A1001" s="255"/>
      <c r="B1001" s="73" t="str">
        <f t="shared" si="703"/>
        <v>4815500052005211</v>
      </c>
      <c r="C1001" s="37">
        <v>2023</v>
      </c>
      <c r="D1001" s="37">
        <v>20</v>
      </c>
      <c r="E1001" s="37">
        <v>4</v>
      </c>
      <c r="F1001" s="37">
        <v>8</v>
      </c>
      <c r="G1001" s="37">
        <v>15</v>
      </c>
      <c r="H1001" s="37">
        <v>5000</v>
      </c>
      <c r="I1001" s="37">
        <v>5200</v>
      </c>
      <c r="J1001" s="37">
        <v>521</v>
      </c>
      <c r="K1001" s="386">
        <v>1</v>
      </c>
      <c r="L1001" s="386"/>
      <c r="M1001" s="387" t="s">
        <v>201</v>
      </c>
      <c r="N1001" s="388">
        <f>IFERROR(VLOOKUP($B1001,[5]OAX!$B$51:$S$1085,13,0),0)</f>
        <v>0</v>
      </c>
      <c r="O1001" s="388">
        <f>IFERROR(VLOOKUP($B1001,[5]OAX!$B$51:$S$1085,14,0),0)</f>
        <v>0</v>
      </c>
      <c r="P1001" s="388">
        <f t="shared" si="695"/>
        <v>0</v>
      </c>
      <c r="Q1001" s="167" t="s">
        <v>59</v>
      </c>
      <c r="R1001" s="390">
        <f>IFERROR(VLOOKUP($B1001,[5]OAX!$B$51:$S$1085,17,0),0)</f>
        <v>0</v>
      </c>
      <c r="S1001" s="390">
        <f>IFERROR(VLOOKUP($B1001,[5]OAX!$B$51:$S$1085,18,0),0)</f>
        <v>0</v>
      </c>
      <c r="T1001" s="388">
        <v>0</v>
      </c>
      <c r="U1001" s="388">
        <v>0</v>
      </c>
      <c r="V1001" s="388">
        <v>0</v>
      </c>
      <c r="W1001" s="388">
        <v>0</v>
      </c>
      <c r="X1001" s="388">
        <v>0</v>
      </c>
      <c r="Y1001" s="388">
        <v>0</v>
      </c>
      <c r="Z1001" s="388">
        <v>0</v>
      </c>
      <c r="AA1001" s="388">
        <v>0</v>
      </c>
      <c r="AB1001" s="388">
        <f>N1001+T1001-X1001</f>
        <v>0</v>
      </c>
      <c r="AC1001" s="388">
        <f>O1001+U1001-Y1001</f>
        <v>0</v>
      </c>
      <c r="AD1001" s="388">
        <f t="shared" si="676"/>
        <v>0</v>
      </c>
      <c r="AE1001" s="388">
        <v>0</v>
      </c>
      <c r="AF1001" s="388">
        <v>0</v>
      </c>
      <c r="AG1001" s="388">
        <f t="shared" si="667"/>
        <v>0</v>
      </c>
      <c r="AH1001" s="388">
        <v>0</v>
      </c>
      <c r="AI1001" s="388">
        <v>0</v>
      </c>
      <c r="AJ1001" s="388">
        <f t="shared" si="668"/>
        <v>0</v>
      </c>
      <c r="AK1001" s="388">
        <v>0</v>
      </c>
      <c r="AL1001" s="388">
        <v>0</v>
      </c>
      <c r="AM1001" s="388">
        <f t="shared" si="669"/>
        <v>0</v>
      </c>
      <c r="AN1001" s="388">
        <v>0</v>
      </c>
      <c r="AO1001" s="388">
        <v>0</v>
      </c>
      <c r="AP1001" s="388">
        <f t="shared" si="679"/>
        <v>0</v>
      </c>
      <c r="AQ1001" s="388">
        <f t="shared" si="680"/>
        <v>0</v>
      </c>
      <c r="AR1001" s="388">
        <f t="shared" si="680"/>
        <v>0</v>
      </c>
      <c r="AS1001" s="388">
        <f t="shared" si="670"/>
        <v>0</v>
      </c>
      <c r="AT1001" s="388">
        <f t="shared" si="686"/>
        <v>0</v>
      </c>
      <c r="AU1001" s="388">
        <f t="shared" si="686"/>
        <v>0</v>
      </c>
      <c r="AV1001" s="388">
        <v>0</v>
      </c>
      <c r="AW1001" s="388">
        <v>0</v>
      </c>
      <c r="AX1001" s="388">
        <v>0</v>
      </c>
      <c r="AY1001" s="388">
        <v>0</v>
      </c>
      <c r="AZ1001" s="388">
        <f t="shared" si="681"/>
        <v>0</v>
      </c>
      <c r="BA1001" s="388">
        <f t="shared" si="681"/>
        <v>0</v>
      </c>
    </row>
    <row r="1002" spans="1:53" ht="24.75" hidden="1">
      <c r="A1002" s="255"/>
      <c r="B1002" s="73" t="str">
        <f t="shared" si="703"/>
        <v>481550005200523</v>
      </c>
      <c r="C1002" s="404">
        <v>2023</v>
      </c>
      <c r="D1002" s="404">
        <v>20</v>
      </c>
      <c r="E1002" s="404">
        <v>4</v>
      </c>
      <c r="F1002" s="404">
        <v>8</v>
      </c>
      <c r="G1002" s="404">
        <v>15</v>
      </c>
      <c r="H1002" s="404">
        <v>5000</v>
      </c>
      <c r="I1002" s="404">
        <v>5200</v>
      </c>
      <c r="J1002" s="404">
        <v>523</v>
      </c>
      <c r="K1002" s="404"/>
      <c r="L1002" s="404"/>
      <c r="M1002" s="461" t="s">
        <v>134</v>
      </c>
      <c r="N1002" s="462">
        <f>+N1003+N1004</f>
        <v>0</v>
      </c>
      <c r="O1002" s="462">
        <f>+O1003+O1004</f>
        <v>0</v>
      </c>
      <c r="P1002" s="462">
        <f t="shared" si="695"/>
        <v>0</v>
      </c>
      <c r="Q1002" s="429" t="s">
        <v>45</v>
      </c>
      <c r="R1002" s="478"/>
      <c r="S1002" s="478"/>
      <c r="T1002" s="462">
        <f>SUM(T1003:T1004)</f>
        <v>0</v>
      </c>
      <c r="U1002" s="462">
        <f t="shared" ref="U1002:AO1002" si="707">SUM(U1003:U1004)</f>
        <v>0</v>
      </c>
      <c r="V1002" s="462">
        <f t="shared" si="707"/>
        <v>0</v>
      </c>
      <c r="W1002" s="462">
        <f t="shared" si="707"/>
        <v>0</v>
      </c>
      <c r="X1002" s="462">
        <f>SUM(X1003:X1004)</f>
        <v>0</v>
      </c>
      <c r="Y1002" s="462">
        <f t="shared" si="707"/>
        <v>0</v>
      </c>
      <c r="Z1002" s="462">
        <f t="shared" si="707"/>
        <v>0</v>
      </c>
      <c r="AA1002" s="462">
        <f t="shared" si="707"/>
        <v>0</v>
      </c>
      <c r="AB1002" s="462">
        <f t="shared" si="707"/>
        <v>0</v>
      </c>
      <c r="AC1002" s="462">
        <f t="shared" si="707"/>
        <v>0</v>
      </c>
      <c r="AD1002" s="462">
        <f t="shared" si="707"/>
        <v>0</v>
      </c>
      <c r="AE1002" s="462">
        <f t="shared" si="707"/>
        <v>0</v>
      </c>
      <c r="AF1002" s="462">
        <f t="shared" si="707"/>
        <v>0</v>
      </c>
      <c r="AG1002" s="462">
        <f t="shared" si="667"/>
        <v>0</v>
      </c>
      <c r="AH1002" s="462">
        <f t="shared" si="707"/>
        <v>0</v>
      </c>
      <c r="AI1002" s="462">
        <f t="shared" si="707"/>
        <v>0</v>
      </c>
      <c r="AJ1002" s="462">
        <f t="shared" si="668"/>
        <v>0</v>
      </c>
      <c r="AK1002" s="462">
        <f t="shared" si="707"/>
        <v>0</v>
      </c>
      <c r="AL1002" s="462">
        <f t="shared" si="707"/>
        <v>0</v>
      </c>
      <c r="AM1002" s="462">
        <f t="shared" si="669"/>
        <v>0</v>
      </c>
      <c r="AN1002" s="462">
        <f t="shared" si="707"/>
        <v>0</v>
      </c>
      <c r="AO1002" s="462">
        <f t="shared" si="707"/>
        <v>0</v>
      </c>
      <c r="AP1002" s="462">
        <f t="shared" si="679"/>
        <v>0</v>
      </c>
      <c r="AQ1002" s="462">
        <f t="shared" si="680"/>
        <v>0</v>
      </c>
      <c r="AR1002" s="462">
        <f t="shared" si="680"/>
        <v>0</v>
      </c>
      <c r="AS1002" s="462">
        <f t="shared" si="670"/>
        <v>0</v>
      </c>
      <c r="AT1002" s="462"/>
      <c r="AU1002" s="462"/>
      <c r="AV1002" s="462"/>
      <c r="AW1002" s="462"/>
      <c r="AX1002" s="462"/>
      <c r="AY1002" s="462"/>
      <c r="AZ1002" s="462"/>
      <c r="BA1002" s="462"/>
    </row>
    <row r="1003" spans="1:53" ht="24.75" hidden="1">
      <c r="A1003" s="255"/>
      <c r="B1003" s="73" t="str">
        <f t="shared" si="703"/>
        <v>4815500052005231</v>
      </c>
      <c r="C1003" s="37">
        <v>2023</v>
      </c>
      <c r="D1003" s="37">
        <v>20</v>
      </c>
      <c r="E1003" s="37">
        <v>4</v>
      </c>
      <c r="F1003" s="37">
        <v>8</v>
      </c>
      <c r="G1003" s="37">
        <v>15</v>
      </c>
      <c r="H1003" s="37">
        <v>5000</v>
      </c>
      <c r="I1003" s="37">
        <v>5200</v>
      </c>
      <c r="J1003" s="37">
        <v>523</v>
      </c>
      <c r="K1003" s="386">
        <v>1</v>
      </c>
      <c r="L1003" s="386"/>
      <c r="M1003" s="387" t="s">
        <v>690</v>
      </c>
      <c r="N1003" s="388">
        <f>IFERROR(VLOOKUP($B1003,[5]OAX!$B$51:$S$1085,13,0),0)</f>
        <v>0</v>
      </c>
      <c r="O1003" s="388">
        <f>IFERROR(VLOOKUP($B1003,[5]OAX!$B$51:$S$1085,14,0),0)</f>
        <v>0</v>
      </c>
      <c r="P1003" s="388">
        <f t="shared" si="695"/>
        <v>0</v>
      </c>
      <c r="Q1003" s="167" t="s">
        <v>59</v>
      </c>
      <c r="R1003" s="390">
        <f>IFERROR(VLOOKUP($B1003,[5]OAX!$B$51:$S$1085,17,0),0)</f>
        <v>0</v>
      </c>
      <c r="S1003" s="390">
        <f>IFERROR(VLOOKUP($B1003,[5]OAX!$B$51:$S$1085,18,0),0)</f>
        <v>0</v>
      </c>
      <c r="T1003" s="388">
        <v>0</v>
      </c>
      <c r="U1003" s="388">
        <v>0</v>
      </c>
      <c r="V1003" s="388">
        <v>0</v>
      </c>
      <c r="W1003" s="388">
        <v>0</v>
      </c>
      <c r="X1003" s="388">
        <v>0</v>
      </c>
      <c r="Y1003" s="388">
        <v>0</v>
      </c>
      <c r="Z1003" s="388">
        <v>0</v>
      </c>
      <c r="AA1003" s="388">
        <v>0</v>
      </c>
      <c r="AB1003" s="388">
        <f>N1003+T1003-X1003</f>
        <v>0</v>
      </c>
      <c r="AC1003" s="388">
        <f>O1003+U1003-Y1003</f>
        <v>0</v>
      </c>
      <c r="AD1003" s="388">
        <f t="shared" si="676"/>
        <v>0</v>
      </c>
      <c r="AE1003" s="388">
        <v>0</v>
      </c>
      <c r="AF1003" s="388">
        <v>0</v>
      </c>
      <c r="AG1003" s="388">
        <f t="shared" si="667"/>
        <v>0</v>
      </c>
      <c r="AH1003" s="388">
        <v>0</v>
      </c>
      <c r="AI1003" s="388">
        <v>0</v>
      </c>
      <c r="AJ1003" s="388">
        <f t="shared" si="668"/>
        <v>0</v>
      </c>
      <c r="AK1003" s="388">
        <v>0</v>
      </c>
      <c r="AL1003" s="388">
        <v>0</v>
      </c>
      <c r="AM1003" s="388">
        <f t="shared" si="669"/>
        <v>0</v>
      </c>
      <c r="AN1003" s="388">
        <v>0</v>
      </c>
      <c r="AO1003" s="388">
        <v>0</v>
      </c>
      <c r="AP1003" s="388">
        <f t="shared" si="679"/>
        <v>0</v>
      </c>
      <c r="AQ1003" s="388">
        <f t="shared" si="680"/>
        <v>0</v>
      </c>
      <c r="AR1003" s="388">
        <f t="shared" si="680"/>
        <v>0</v>
      </c>
      <c r="AS1003" s="388">
        <f t="shared" si="670"/>
        <v>0</v>
      </c>
      <c r="AT1003" s="388">
        <f t="shared" si="686"/>
        <v>0</v>
      </c>
      <c r="AU1003" s="388">
        <f t="shared" si="686"/>
        <v>0</v>
      </c>
      <c r="AV1003" s="388"/>
      <c r="AW1003" s="388"/>
      <c r="AX1003" s="388"/>
      <c r="AY1003" s="388"/>
      <c r="AZ1003" s="388">
        <f t="shared" si="681"/>
        <v>0</v>
      </c>
      <c r="BA1003" s="388">
        <f t="shared" si="681"/>
        <v>0</v>
      </c>
    </row>
    <row r="1004" spans="1:53" ht="24.75" hidden="1">
      <c r="A1004" s="255"/>
      <c r="B1004" s="73" t="str">
        <f t="shared" si="703"/>
        <v>4815500052005232</v>
      </c>
      <c r="C1004" s="37">
        <v>2023</v>
      </c>
      <c r="D1004" s="37">
        <v>20</v>
      </c>
      <c r="E1004" s="37">
        <v>4</v>
      </c>
      <c r="F1004" s="37">
        <v>8</v>
      </c>
      <c r="G1004" s="37">
        <v>15</v>
      </c>
      <c r="H1004" s="37">
        <v>5000</v>
      </c>
      <c r="I1004" s="37">
        <v>5200</v>
      </c>
      <c r="J1004" s="37">
        <v>523</v>
      </c>
      <c r="K1004" s="386">
        <v>2</v>
      </c>
      <c r="L1004" s="386"/>
      <c r="M1004" s="387" t="s">
        <v>691</v>
      </c>
      <c r="N1004" s="388">
        <f>IFERROR(VLOOKUP($B1004,[5]OAX!$B$51:$S$1085,13,0),0)</f>
        <v>0</v>
      </c>
      <c r="O1004" s="388">
        <f>IFERROR(VLOOKUP($B1004,[5]OAX!$B$51:$S$1085,14,0),0)</f>
        <v>0</v>
      </c>
      <c r="P1004" s="388">
        <f t="shared" si="695"/>
        <v>0</v>
      </c>
      <c r="Q1004" s="167" t="s">
        <v>59</v>
      </c>
      <c r="R1004" s="390">
        <f>IFERROR(VLOOKUP($B1004,[5]OAX!$B$51:$S$1085,17,0),0)</f>
        <v>0</v>
      </c>
      <c r="S1004" s="390">
        <f>IFERROR(VLOOKUP($B1004,[5]OAX!$B$51:$S$1085,18,0),0)</f>
        <v>0</v>
      </c>
      <c r="T1004" s="388">
        <v>0</v>
      </c>
      <c r="U1004" s="388">
        <v>0</v>
      </c>
      <c r="V1004" s="388">
        <v>0</v>
      </c>
      <c r="W1004" s="388">
        <v>0</v>
      </c>
      <c r="X1004" s="388">
        <v>0</v>
      </c>
      <c r="Y1004" s="388">
        <v>0</v>
      </c>
      <c r="Z1004" s="388">
        <v>0</v>
      </c>
      <c r="AA1004" s="388">
        <v>0</v>
      </c>
      <c r="AB1004" s="388">
        <f>N1004+T1004-X1004</f>
        <v>0</v>
      </c>
      <c r="AC1004" s="388">
        <f>O1004+U1004-Y1004</f>
        <v>0</v>
      </c>
      <c r="AD1004" s="388">
        <f t="shared" si="676"/>
        <v>0</v>
      </c>
      <c r="AE1004" s="388">
        <v>0</v>
      </c>
      <c r="AF1004" s="388">
        <v>0</v>
      </c>
      <c r="AG1004" s="388">
        <f t="shared" si="667"/>
        <v>0</v>
      </c>
      <c r="AH1004" s="388">
        <v>0</v>
      </c>
      <c r="AI1004" s="388">
        <v>0</v>
      </c>
      <c r="AJ1004" s="388">
        <f t="shared" si="668"/>
        <v>0</v>
      </c>
      <c r="AK1004" s="388">
        <v>0</v>
      </c>
      <c r="AL1004" s="388">
        <v>0</v>
      </c>
      <c r="AM1004" s="388">
        <f t="shared" si="669"/>
        <v>0</v>
      </c>
      <c r="AN1004" s="388">
        <v>0</v>
      </c>
      <c r="AO1004" s="388">
        <v>0</v>
      </c>
      <c r="AP1004" s="388">
        <f t="shared" si="679"/>
        <v>0</v>
      </c>
      <c r="AQ1004" s="388">
        <f t="shared" si="680"/>
        <v>0</v>
      </c>
      <c r="AR1004" s="388">
        <f t="shared" si="680"/>
        <v>0</v>
      </c>
      <c r="AS1004" s="388">
        <f t="shared" si="670"/>
        <v>0</v>
      </c>
      <c r="AT1004" s="388">
        <f t="shared" si="686"/>
        <v>0</v>
      </c>
      <c r="AU1004" s="388">
        <f t="shared" si="686"/>
        <v>0</v>
      </c>
      <c r="AV1004" s="388"/>
      <c r="AW1004" s="388"/>
      <c r="AX1004" s="388"/>
      <c r="AY1004" s="388"/>
      <c r="AZ1004" s="388">
        <f t="shared" si="681"/>
        <v>0</v>
      </c>
      <c r="BA1004" s="388">
        <f t="shared" si="681"/>
        <v>0</v>
      </c>
    </row>
    <row r="1005" spans="1:53" ht="24.75" hidden="1">
      <c r="A1005" s="255"/>
      <c r="B1005" s="73" t="str">
        <f t="shared" si="703"/>
        <v>481550005500</v>
      </c>
      <c r="C1005" s="401">
        <v>2023</v>
      </c>
      <c r="D1005" s="401">
        <v>20</v>
      </c>
      <c r="E1005" s="401">
        <v>4</v>
      </c>
      <c r="F1005" s="401">
        <v>8</v>
      </c>
      <c r="G1005" s="401">
        <v>15</v>
      </c>
      <c r="H1005" s="401">
        <v>5000</v>
      </c>
      <c r="I1005" s="401">
        <v>5500</v>
      </c>
      <c r="J1005" s="401"/>
      <c r="K1005" s="401"/>
      <c r="L1005" s="401"/>
      <c r="M1005" s="375" t="s">
        <v>150</v>
      </c>
      <c r="N1005" s="376">
        <f>+N1006</f>
        <v>0</v>
      </c>
      <c r="O1005" s="376">
        <f>+O1006</f>
        <v>0</v>
      </c>
      <c r="P1005" s="376">
        <f t="shared" si="695"/>
        <v>0</v>
      </c>
      <c r="Q1005" s="427" t="s">
        <v>45</v>
      </c>
      <c r="R1005" s="477"/>
      <c r="S1005" s="477"/>
      <c r="T1005" s="376">
        <f>T1006</f>
        <v>0</v>
      </c>
      <c r="U1005" s="376">
        <f t="shared" ref="U1005:AO1006" si="708">U1006</f>
        <v>0</v>
      </c>
      <c r="V1005" s="376">
        <f t="shared" si="708"/>
        <v>0</v>
      </c>
      <c r="W1005" s="376">
        <f t="shared" si="708"/>
        <v>0</v>
      </c>
      <c r="X1005" s="376">
        <f t="shared" si="708"/>
        <v>0</v>
      </c>
      <c r="Y1005" s="376">
        <f t="shared" si="708"/>
        <v>0</v>
      </c>
      <c r="Z1005" s="376">
        <f t="shared" si="708"/>
        <v>0</v>
      </c>
      <c r="AA1005" s="376">
        <f t="shared" si="708"/>
        <v>0</v>
      </c>
      <c r="AB1005" s="376">
        <f t="shared" si="708"/>
        <v>0</v>
      </c>
      <c r="AC1005" s="376">
        <f t="shared" si="708"/>
        <v>0</v>
      </c>
      <c r="AD1005" s="376">
        <f t="shared" si="708"/>
        <v>0</v>
      </c>
      <c r="AE1005" s="376">
        <f t="shared" si="708"/>
        <v>0</v>
      </c>
      <c r="AF1005" s="376">
        <f t="shared" si="708"/>
        <v>0</v>
      </c>
      <c r="AG1005" s="376">
        <f t="shared" si="667"/>
        <v>0</v>
      </c>
      <c r="AH1005" s="376">
        <f t="shared" si="708"/>
        <v>0</v>
      </c>
      <c r="AI1005" s="376">
        <f t="shared" si="708"/>
        <v>0</v>
      </c>
      <c r="AJ1005" s="376">
        <f t="shared" si="668"/>
        <v>0</v>
      </c>
      <c r="AK1005" s="376">
        <f t="shared" si="708"/>
        <v>0</v>
      </c>
      <c r="AL1005" s="376">
        <f t="shared" si="708"/>
        <v>0</v>
      </c>
      <c r="AM1005" s="376">
        <f t="shared" si="669"/>
        <v>0</v>
      </c>
      <c r="AN1005" s="376">
        <f t="shared" si="708"/>
        <v>0</v>
      </c>
      <c r="AO1005" s="376">
        <f t="shared" si="708"/>
        <v>0</v>
      </c>
      <c r="AP1005" s="376">
        <f t="shared" si="679"/>
        <v>0</v>
      </c>
      <c r="AQ1005" s="376">
        <f t="shared" si="680"/>
        <v>0</v>
      </c>
      <c r="AR1005" s="376">
        <f t="shared" si="680"/>
        <v>0</v>
      </c>
      <c r="AS1005" s="376">
        <f t="shared" si="670"/>
        <v>0</v>
      </c>
      <c r="AT1005" s="376"/>
      <c r="AU1005" s="376"/>
      <c r="AV1005" s="376"/>
      <c r="AW1005" s="376"/>
      <c r="AX1005" s="376"/>
      <c r="AY1005" s="376"/>
      <c r="AZ1005" s="376"/>
      <c r="BA1005" s="376"/>
    </row>
    <row r="1006" spans="1:53" ht="24.75" hidden="1">
      <c r="A1006" s="255"/>
      <c r="B1006" s="73" t="str">
        <f t="shared" si="703"/>
        <v>481550005500551</v>
      </c>
      <c r="C1006" s="404">
        <v>2023</v>
      </c>
      <c r="D1006" s="404">
        <v>20</v>
      </c>
      <c r="E1006" s="404">
        <v>4</v>
      </c>
      <c r="F1006" s="404">
        <v>8</v>
      </c>
      <c r="G1006" s="404">
        <v>15</v>
      </c>
      <c r="H1006" s="404">
        <v>5000</v>
      </c>
      <c r="I1006" s="404">
        <v>5500</v>
      </c>
      <c r="J1006" s="404">
        <v>551</v>
      </c>
      <c r="K1006" s="404"/>
      <c r="L1006" s="404"/>
      <c r="M1006" s="461" t="s">
        <v>151</v>
      </c>
      <c r="N1006" s="462">
        <f>+N1007</f>
        <v>0</v>
      </c>
      <c r="O1006" s="462">
        <f>+O1007</f>
        <v>0</v>
      </c>
      <c r="P1006" s="462">
        <f t="shared" si="695"/>
        <v>0</v>
      </c>
      <c r="Q1006" s="429" t="s">
        <v>45</v>
      </c>
      <c r="R1006" s="478"/>
      <c r="S1006" s="478"/>
      <c r="T1006" s="462">
        <f>T1007</f>
        <v>0</v>
      </c>
      <c r="U1006" s="462">
        <f t="shared" si="708"/>
        <v>0</v>
      </c>
      <c r="V1006" s="462">
        <f t="shared" si="708"/>
        <v>0</v>
      </c>
      <c r="W1006" s="462">
        <f t="shared" si="708"/>
        <v>0</v>
      </c>
      <c r="X1006" s="462">
        <f t="shared" si="708"/>
        <v>0</v>
      </c>
      <c r="Y1006" s="462">
        <f t="shared" si="708"/>
        <v>0</v>
      </c>
      <c r="Z1006" s="462">
        <f t="shared" si="708"/>
        <v>0</v>
      </c>
      <c r="AA1006" s="462">
        <f t="shared" si="708"/>
        <v>0</v>
      </c>
      <c r="AB1006" s="462">
        <f t="shared" si="708"/>
        <v>0</v>
      </c>
      <c r="AC1006" s="462">
        <f t="shared" si="708"/>
        <v>0</v>
      </c>
      <c r="AD1006" s="462">
        <f t="shared" si="708"/>
        <v>0</v>
      </c>
      <c r="AE1006" s="462">
        <f t="shared" si="708"/>
        <v>0</v>
      </c>
      <c r="AF1006" s="462">
        <f t="shared" si="708"/>
        <v>0</v>
      </c>
      <c r="AG1006" s="462">
        <f t="shared" si="667"/>
        <v>0</v>
      </c>
      <c r="AH1006" s="462">
        <f t="shared" si="708"/>
        <v>0</v>
      </c>
      <c r="AI1006" s="462">
        <f t="shared" si="708"/>
        <v>0</v>
      </c>
      <c r="AJ1006" s="462">
        <f t="shared" si="668"/>
        <v>0</v>
      </c>
      <c r="AK1006" s="462">
        <f t="shared" si="708"/>
        <v>0</v>
      </c>
      <c r="AL1006" s="462">
        <f t="shared" si="708"/>
        <v>0</v>
      </c>
      <c r="AM1006" s="462">
        <f t="shared" si="669"/>
        <v>0</v>
      </c>
      <c r="AN1006" s="462">
        <f t="shared" si="708"/>
        <v>0</v>
      </c>
      <c r="AO1006" s="462">
        <f t="shared" si="708"/>
        <v>0</v>
      </c>
      <c r="AP1006" s="462">
        <f t="shared" si="679"/>
        <v>0</v>
      </c>
      <c r="AQ1006" s="462">
        <f t="shared" si="680"/>
        <v>0</v>
      </c>
      <c r="AR1006" s="462">
        <f t="shared" si="680"/>
        <v>0</v>
      </c>
      <c r="AS1006" s="462">
        <f t="shared" si="670"/>
        <v>0</v>
      </c>
      <c r="AT1006" s="462"/>
      <c r="AU1006" s="462"/>
      <c r="AV1006" s="462"/>
      <c r="AW1006" s="462"/>
      <c r="AX1006" s="462"/>
      <c r="AY1006" s="462"/>
      <c r="AZ1006" s="462"/>
      <c r="BA1006" s="462"/>
    </row>
    <row r="1007" spans="1:53" ht="24.75" hidden="1">
      <c r="A1007" s="255"/>
      <c r="B1007" s="73" t="str">
        <f t="shared" si="703"/>
        <v>4815500055005511</v>
      </c>
      <c r="C1007" s="37">
        <v>2023</v>
      </c>
      <c r="D1007" s="37">
        <v>20</v>
      </c>
      <c r="E1007" s="37">
        <v>4</v>
      </c>
      <c r="F1007" s="37">
        <v>8</v>
      </c>
      <c r="G1007" s="37">
        <v>15</v>
      </c>
      <c r="H1007" s="37">
        <v>5000</v>
      </c>
      <c r="I1007" s="37">
        <v>5500</v>
      </c>
      <c r="J1007" s="37">
        <v>551</v>
      </c>
      <c r="K1007" s="386">
        <v>1</v>
      </c>
      <c r="L1007" s="386"/>
      <c r="M1007" s="387" t="s">
        <v>636</v>
      </c>
      <c r="N1007" s="388">
        <f>IFERROR(VLOOKUP($B1007,[5]OAX!$B$51:$S$1085,13,0),0)</f>
        <v>0</v>
      </c>
      <c r="O1007" s="388">
        <f>IFERROR(VLOOKUP($B1007,[5]OAX!$B$51:$S$1085,14,0),0)</f>
        <v>0</v>
      </c>
      <c r="P1007" s="388">
        <f t="shared" si="695"/>
        <v>0</v>
      </c>
      <c r="Q1007" s="167" t="s">
        <v>59</v>
      </c>
      <c r="R1007" s="390">
        <f>IFERROR(VLOOKUP($B1007,[5]OAX!$B$51:$S$1085,17,0),0)</f>
        <v>0</v>
      </c>
      <c r="S1007" s="390">
        <f>IFERROR(VLOOKUP($B1007,[5]OAX!$B$51:$S$1085,18,0),0)</f>
        <v>0</v>
      </c>
      <c r="T1007" s="388">
        <v>0</v>
      </c>
      <c r="U1007" s="388">
        <v>0</v>
      </c>
      <c r="V1007" s="388">
        <v>0</v>
      </c>
      <c r="W1007" s="388">
        <v>0</v>
      </c>
      <c r="X1007" s="388">
        <v>0</v>
      </c>
      <c r="Y1007" s="388">
        <v>0</v>
      </c>
      <c r="Z1007" s="388">
        <v>0</v>
      </c>
      <c r="AA1007" s="388">
        <v>0</v>
      </c>
      <c r="AB1007" s="388">
        <f>N1007+T1007-X1007</f>
        <v>0</v>
      </c>
      <c r="AC1007" s="388">
        <f>O1007+U1007-Y1007</f>
        <v>0</v>
      </c>
      <c r="AD1007" s="388">
        <f t="shared" si="676"/>
        <v>0</v>
      </c>
      <c r="AE1007" s="388">
        <v>0</v>
      </c>
      <c r="AF1007" s="388">
        <v>0</v>
      </c>
      <c r="AG1007" s="388">
        <f t="shared" si="667"/>
        <v>0</v>
      </c>
      <c r="AH1007" s="388">
        <v>0</v>
      </c>
      <c r="AI1007" s="388">
        <v>0</v>
      </c>
      <c r="AJ1007" s="388">
        <f t="shared" si="668"/>
        <v>0</v>
      </c>
      <c r="AK1007" s="388">
        <v>0</v>
      </c>
      <c r="AL1007" s="388">
        <v>0</v>
      </c>
      <c r="AM1007" s="388">
        <f t="shared" si="669"/>
        <v>0</v>
      </c>
      <c r="AN1007" s="388">
        <v>0</v>
      </c>
      <c r="AO1007" s="388">
        <v>0</v>
      </c>
      <c r="AP1007" s="388">
        <f t="shared" si="679"/>
        <v>0</v>
      </c>
      <c r="AQ1007" s="388">
        <f t="shared" si="680"/>
        <v>0</v>
      </c>
      <c r="AR1007" s="388">
        <f t="shared" si="680"/>
        <v>0</v>
      </c>
      <c r="AS1007" s="388">
        <f t="shared" si="670"/>
        <v>0</v>
      </c>
      <c r="AT1007" s="388">
        <f t="shared" si="686"/>
        <v>0</v>
      </c>
      <c r="AU1007" s="388">
        <f t="shared" si="686"/>
        <v>0</v>
      </c>
      <c r="AV1007" s="388">
        <v>0</v>
      </c>
      <c r="AW1007" s="388">
        <v>0</v>
      </c>
      <c r="AX1007" s="388">
        <v>0</v>
      </c>
      <c r="AY1007" s="388">
        <v>0</v>
      </c>
      <c r="AZ1007" s="388">
        <f t="shared" si="681"/>
        <v>0</v>
      </c>
      <c r="BA1007" s="388">
        <f t="shared" si="681"/>
        <v>0</v>
      </c>
    </row>
    <row r="1008" spans="1:53" ht="24.75" hidden="1">
      <c r="A1008" s="255"/>
      <c r="B1008" s="73" t="str">
        <f t="shared" si="703"/>
        <v>481550005600</v>
      </c>
      <c r="C1008" s="401">
        <v>2023</v>
      </c>
      <c r="D1008" s="401">
        <v>20</v>
      </c>
      <c r="E1008" s="401">
        <v>4</v>
      </c>
      <c r="F1008" s="401">
        <v>8</v>
      </c>
      <c r="G1008" s="401">
        <v>15</v>
      </c>
      <c r="H1008" s="401">
        <v>5000</v>
      </c>
      <c r="I1008" s="401">
        <v>5600</v>
      </c>
      <c r="J1008" s="401"/>
      <c r="K1008" s="401"/>
      <c r="L1008" s="401"/>
      <c r="M1008" s="375" t="s">
        <v>515</v>
      </c>
      <c r="N1008" s="376">
        <f>+N1009+N1013</f>
        <v>0</v>
      </c>
      <c r="O1008" s="376">
        <f>+O1009+O1013</f>
        <v>0</v>
      </c>
      <c r="P1008" s="376">
        <f t="shared" si="695"/>
        <v>0</v>
      </c>
      <c r="Q1008" s="427" t="s">
        <v>45</v>
      </c>
      <c r="R1008" s="477"/>
      <c r="S1008" s="477"/>
      <c r="T1008" s="376">
        <f>T1009+T1013</f>
        <v>0</v>
      </c>
      <c r="U1008" s="376">
        <f t="shared" ref="U1008:AO1008" si="709">U1009+U1013</f>
        <v>0</v>
      </c>
      <c r="V1008" s="376">
        <f t="shared" si="709"/>
        <v>0</v>
      </c>
      <c r="W1008" s="376">
        <f>W1009+W1013</f>
        <v>0</v>
      </c>
      <c r="X1008" s="376">
        <f t="shared" si="709"/>
        <v>0</v>
      </c>
      <c r="Y1008" s="376">
        <f t="shared" si="709"/>
        <v>0</v>
      </c>
      <c r="Z1008" s="376">
        <f t="shared" si="709"/>
        <v>0</v>
      </c>
      <c r="AA1008" s="376">
        <f>AA1009+AA1013</f>
        <v>0</v>
      </c>
      <c r="AB1008" s="376">
        <f t="shared" si="709"/>
        <v>0</v>
      </c>
      <c r="AC1008" s="376">
        <f t="shared" si="709"/>
        <v>0</v>
      </c>
      <c r="AD1008" s="376">
        <f t="shared" si="709"/>
        <v>0</v>
      </c>
      <c r="AE1008" s="376">
        <f t="shared" si="709"/>
        <v>0</v>
      </c>
      <c r="AF1008" s="376">
        <f t="shared" si="709"/>
        <v>0</v>
      </c>
      <c r="AG1008" s="376">
        <f t="shared" si="667"/>
        <v>0</v>
      </c>
      <c r="AH1008" s="376">
        <f t="shared" si="709"/>
        <v>0</v>
      </c>
      <c r="AI1008" s="376">
        <f t="shared" si="709"/>
        <v>0</v>
      </c>
      <c r="AJ1008" s="376">
        <f t="shared" si="668"/>
        <v>0</v>
      </c>
      <c r="AK1008" s="376">
        <f t="shared" si="709"/>
        <v>0</v>
      </c>
      <c r="AL1008" s="376">
        <f t="shared" si="709"/>
        <v>0</v>
      </c>
      <c r="AM1008" s="376">
        <f t="shared" si="669"/>
        <v>0</v>
      </c>
      <c r="AN1008" s="376">
        <f t="shared" si="709"/>
        <v>0</v>
      </c>
      <c r="AO1008" s="376">
        <f t="shared" si="709"/>
        <v>0</v>
      </c>
      <c r="AP1008" s="376">
        <f t="shared" si="679"/>
        <v>0</v>
      </c>
      <c r="AQ1008" s="376">
        <f t="shared" si="680"/>
        <v>0</v>
      </c>
      <c r="AR1008" s="376">
        <f t="shared" si="680"/>
        <v>0</v>
      </c>
      <c r="AS1008" s="376">
        <f t="shared" si="670"/>
        <v>0</v>
      </c>
      <c r="AT1008" s="376"/>
      <c r="AU1008" s="376"/>
      <c r="AV1008" s="376"/>
      <c r="AW1008" s="376"/>
      <c r="AX1008" s="376"/>
      <c r="AY1008" s="376"/>
      <c r="AZ1008" s="376"/>
      <c r="BA1008" s="376"/>
    </row>
    <row r="1009" spans="1:53" ht="24.75" hidden="1">
      <c r="A1009" s="255"/>
      <c r="B1009" s="73" t="str">
        <f t="shared" si="703"/>
        <v>481550005600565</v>
      </c>
      <c r="C1009" s="404">
        <v>2023</v>
      </c>
      <c r="D1009" s="404">
        <v>20</v>
      </c>
      <c r="E1009" s="404">
        <v>4</v>
      </c>
      <c r="F1009" s="404">
        <v>8</v>
      </c>
      <c r="G1009" s="404">
        <v>15</v>
      </c>
      <c r="H1009" s="404">
        <v>5000</v>
      </c>
      <c r="I1009" s="404">
        <v>5600</v>
      </c>
      <c r="J1009" s="404">
        <v>565</v>
      </c>
      <c r="K1009" s="404"/>
      <c r="L1009" s="404"/>
      <c r="M1009" s="461" t="s">
        <v>215</v>
      </c>
      <c r="N1009" s="462">
        <f>SUM(N1010:N1012)</f>
        <v>0</v>
      </c>
      <c r="O1009" s="462">
        <f>SUM(O1010:O1012)</f>
        <v>0</v>
      </c>
      <c r="P1009" s="462">
        <f t="shared" si="695"/>
        <v>0</v>
      </c>
      <c r="Q1009" s="429" t="s">
        <v>45</v>
      </c>
      <c r="R1009" s="478"/>
      <c r="S1009" s="478"/>
      <c r="T1009" s="462">
        <f>SUM(T1010:T1012)</f>
        <v>0</v>
      </c>
      <c r="U1009" s="462">
        <f t="shared" ref="U1009:AO1009" si="710">SUM(U1010:U1012)</f>
        <v>0</v>
      </c>
      <c r="V1009" s="462">
        <f t="shared" si="710"/>
        <v>0</v>
      </c>
      <c r="W1009" s="462">
        <f t="shared" si="710"/>
        <v>0</v>
      </c>
      <c r="X1009" s="462">
        <f t="shared" si="710"/>
        <v>0</v>
      </c>
      <c r="Y1009" s="462">
        <f t="shared" si="710"/>
        <v>0</v>
      </c>
      <c r="Z1009" s="462">
        <f t="shared" si="710"/>
        <v>0</v>
      </c>
      <c r="AA1009" s="462">
        <f>SUM(AA1010:AA1012)</f>
        <v>0</v>
      </c>
      <c r="AB1009" s="462">
        <f t="shared" si="710"/>
        <v>0</v>
      </c>
      <c r="AC1009" s="462">
        <f t="shared" si="710"/>
        <v>0</v>
      </c>
      <c r="AD1009" s="462">
        <f t="shared" si="710"/>
        <v>0</v>
      </c>
      <c r="AE1009" s="462">
        <f t="shared" si="710"/>
        <v>0</v>
      </c>
      <c r="AF1009" s="462">
        <f t="shared" si="710"/>
        <v>0</v>
      </c>
      <c r="AG1009" s="462">
        <f t="shared" si="667"/>
        <v>0</v>
      </c>
      <c r="AH1009" s="462">
        <f t="shared" si="710"/>
        <v>0</v>
      </c>
      <c r="AI1009" s="462">
        <f t="shared" si="710"/>
        <v>0</v>
      </c>
      <c r="AJ1009" s="462">
        <f t="shared" si="668"/>
        <v>0</v>
      </c>
      <c r="AK1009" s="462">
        <f t="shared" si="710"/>
        <v>0</v>
      </c>
      <c r="AL1009" s="462">
        <f t="shared" si="710"/>
        <v>0</v>
      </c>
      <c r="AM1009" s="462">
        <f t="shared" si="669"/>
        <v>0</v>
      </c>
      <c r="AN1009" s="462">
        <f t="shared" si="710"/>
        <v>0</v>
      </c>
      <c r="AO1009" s="462">
        <f t="shared" si="710"/>
        <v>0</v>
      </c>
      <c r="AP1009" s="462">
        <f t="shared" si="679"/>
        <v>0</v>
      </c>
      <c r="AQ1009" s="462">
        <f t="shared" si="680"/>
        <v>0</v>
      </c>
      <c r="AR1009" s="462">
        <f t="shared" si="680"/>
        <v>0</v>
      </c>
      <c r="AS1009" s="462">
        <f t="shared" si="670"/>
        <v>0</v>
      </c>
      <c r="AT1009" s="462"/>
      <c r="AU1009" s="462"/>
      <c r="AV1009" s="462"/>
      <c r="AW1009" s="462"/>
      <c r="AX1009" s="462"/>
      <c r="AY1009" s="462"/>
      <c r="AZ1009" s="462"/>
      <c r="BA1009" s="462"/>
    </row>
    <row r="1010" spans="1:53" ht="24.75" hidden="1">
      <c r="A1010" s="255"/>
      <c r="B1010" s="73" t="str">
        <f t="shared" si="703"/>
        <v>4815500056005651</v>
      </c>
      <c r="C1010" s="37">
        <v>2023</v>
      </c>
      <c r="D1010" s="37">
        <v>20</v>
      </c>
      <c r="E1010" s="37">
        <v>4</v>
      </c>
      <c r="F1010" s="37">
        <v>8</v>
      </c>
      <c r="G1010" s="37">
        <v>15</v>
      </c>
      <c r="H1010" s="37">
        <v>5000</v>
      </c>
      <c r="I1010" s="37">
        <v>5600</v>
      </c>
      <c r="J1010" s="37">
        <v>565</v>
      </c>
      <c r="K1010" s="386">
        <v>1</v>
      </c>
      <c r="L1010" s="386"/>
      <c r="M1010" s="387" t="s">
        <v>692</v>
      </c>
      <c r="N1010" s="388">
        <f>IFERROR(VLOOKUP($B1010,[5]OAX!$B$51:$S$1085,13,0),0)</f>
        <v>0</v>
      </c>
      <c r="O1010" s="388">
        <f>IFERROR(VLOOKUP($B1010,[5]OAX!$B$51:$S$1085,14,0),0)</f>
        <v>0</v>
      </c>
      <c r="P1010" s="388">
        <f t="shared" si="695"/>
        <v>0</v>
      </c>
      <c r="Q1010" s="167" t="s">
        <v>59</v>
      </c>
      <c r="R1010" s="390">
        <f>IFERROR(VLOOKUP($B1010,[5]OAX!$B$51:$S$1085,17,0),0)</f>
        <v>0</v>
      </c>
      <c r="S1010" s="390">
        <f>IFERROR(VLOOKUP($B1010,[5]OAX!$B$51:$S$1085,18,0),0)</f>
        <v>0</v>
      </c>
      <c r="T1010" s="388">
        <v>0</v>
      </c>
      <c r="U1010" s="388">
        <v>0</v>
      </c>
      <c r="V1010" s="388">
        <v>0</v>
      </c>
      <c r="W1010" s="388">
        <v>0</v>
      </c>
      <c r="X1010" s="388">
        <v>0</v>
      </c>
      <c r="Y1010" s="388">
        <v>0</v>
      </c>
      <c r="Z1010" s="388">
        <v>0</v>
      </c>
      <c r="AA1010" s="388">
        <v>0</v>
      </c>
      <c r="AB1010" s="388">
        <f t="shared" ref="AB1010:AC1012" si="711">N1010+T1010-X1010</f>
        <v>0</v>
      </c>
      <c r="AC1010" s="388">
        <f t="shared" si="711"/>
        <v>0</v>
      </c>
      <c r="AD1010" s="388">
        <f t="shared" si="676"/>
        <v>0</v>
      </c>
      <c r="AE1010" s="388">
        <v>0</v>
      </c>
      <c r="AF1010" s="388">
        <v>0</v>
      </c>
      <c r="AG1010" s="388">
        <f t="shared" si="667"/>
        <v>0</v>
      </c>
      <c r="AH1010" s="388">
        <v>0</v>
      </c>
      <c r="AI1010" s="388">
        <v>0</v>
      </c>
      <c r="AJ1010" s="388">
        <f t="shared" si="668"/>
        <v>0</v>
      </c>
      <c r="AK1010" s="388">
        <v>0</v>
      </c>
      <c r="AL1010" s="388">
        <v>0</v>
      </c>
      <c r="AM1010" s="388">
        <f t="shared" si="669"/>
        <v>0</v>
      </c>
      <c r="AN1010" s="388">
        <v>0</v>
      </c>
      <c r="AO1010" s="388">
        <v>0</v>
      </c>
      <c r="AP1010" s="388">
        <f t="shared" si="679"/>
        <v>0</v>
      </c>
      <c r="AQ1010" s="388">
        <f t="shared" si="680"/>
        <v>0</v>
      </c>
      <c r="AR1010" s="388">
        <f t="shared" si="680"/>
        <v>0</v>
      </c>
      <c r="AS1010" s="388">
        <f t="shared" si="670"/>
        <v>0</v>
      </c>
      <c r="AT1010" s="388">
        <f t="shared" si="686"/>
        <v>0</v>
      </c>
      <c r="AU1010" s="388">
        <f t="shared" si="686"/>
        <v>0</v>
      </c>
      <c r="AV1010" s="388">
        <v>0</v>
      </c>
      <c r="AW1010" s="388">
        <v>0</v>
      </c>
      <c r="AX1010" s="388">
        <v>0</v>
      </c>
      <c r="AY1010" s="388">
        <v>0</v>
      </c>
      <c r="AZ1010" s="388">
        <f t="shared" si="681"/>
        <v>0</v>
      </c>
      <c r="BA1010" s="388">
        <f t="shared" si="681"/>
        <v>0</v>
      </c>
    </row>
    <row r="1011" spans="1:53" ht="46.5" hidden="1">
      <c r="A1011" s="255"/>
      <c r="B1011" s="73" t="str">
        <f t="shared" si="703"/>
        <v>4815500056005652</v>
      </c>
      <c r="C1011" s="37">
        <v>2023</v>
      </c>
      <c r="D1011" s="37">
        <v>20</v>
      </c>
      <c r="E1011" s="37">
        <v>4</v>
      </c>
      <c r="F1011" s="37">
        <v>8</v>
      </c>
      <c r="G1011" s="37">
        <v>15</v>
      </c>
      <c r="H1011" s="37">
        <v>5000</v>
      </c>
      <c r="I1011" s="37">
        <v>5600</v>
      </c>
      <c r="J1011" s="37">
        <v>565</v>
      </c>
      <c r="K1011" s="386">
        <v>2</v>
      </c>
      <c r="L1011" s="386"/>
      <c r="M1011" s="387" t="s">
        <v>693</v>
      </c>
      <c r="N1011" s="388">
        <f>IFERROR(VLOOKUP($B1011,[5]OAX!$B$51:$S$1085,13,0),0)</f>
        <v>0</v>
      </c>
      <c r="O1011" s="388">
        <f>IFERROR(VLOOKUP($B1011,[5]OAX!$B$51:$S$1085,14,0),0)</f>
        <v>0</v>
      </c>
      <c r="P1011" s="388">
        <f t="shared" si="695"/>
        <v>0</v>
      </c>
      <c r="Q1011" s="167" t="s">
        <v>59</v>
      </c>
      <c r="R1011" s="390">
        <f>IFERROR(VLOOKUP($B1011,[5]OAX!$B$51:$S$1085,17,0),0)</f>
        <v>0</v>
      </c>
      <c r="S1011" s="390">
        <f>IFERROR(VLOOKUP($B1011,[5]OAX!$B$51:$S$1085,18,0),0)</f>
        <v>0</v>
      </c>
      <c r="T1011" s="388">
        <v>0</v>
      </c>
      <c r="U1011" s="388">
        <v>0</v>
      </c>
      <c r="V1011" s="388">
        <v>0</v>
      </c>
      <c r="W1011" s="388">
        <v>0</v>
      </c>
      <c r="X1011" s="388">
        <v>0</v>
      </c>
      <c r="Y1011" s="388">
        <v>0</v>
      </c>
      <c r="Z1011" s="388">
        <v>0</v>
      </c>
      <c r="AA1011" s="388">
        <v>0</v>
      </c>
      <c r="AB1011" s="388">
        <f t="shared" si="711"/>
        <v>0</v>
      </c>
      <c r="AC1011" s="388">
        <f t="shared" si="711"/>
        <v>0</v>
      </c>
      <c r="AD1011" s="388">
        <f t="shared" si="676"/>
        <v>0</v>
      </c>
      <c r="AE1011" s="388">
        <v>0</v>
      </c>
      <c r="AF1011" s="388">
        <v>0</v>
      </c>
      <c r="AG1011" s="388">
        <f t="shared" si="667"/>
        <v>0</v>
      </c>
      <c r="AH1011" s="388">
        <v>0</v>
      </c>
      <c r="AI1011" s="388">
        <v>0</v>
      </c>
      <c r="AJ1011" s="388">
        <f t="shared" si="668"/>
        <v>0</v>
      </c>
      <c r="AK1011" s="388">
        <v>0</v>
      </c>
      <c r="AL1011" s="388">
        <v>0</v>
      </c>
      <c r="AM1011" s="388">
        <f t="shared" si="669"/>
        <v>0</v>
      </c>
      <c r="AN1011" s="388">
        <v>0</v>
      </c>
      <c r="AO1011" s="388">
        <v>0</v>
      </c>
      <c r="AP1011" s="388">
        <f t="shared" si="679"/>
        <v>0</v>
      </c>
      <c r="AQ1011" s="388">
        <f t="shared" si="680"/>
        <v>0</v>
      </c>
      <c r="AR1011" s="388">
        <f t="shared" si="680"/>
        <v>0</v>
      </c>
      <c r="AS1011" s="388">
        <f t="shared" si="670"/>
        <v>0</v>
      </c>
      <c r="AT1011" s="388">
        <f t="shared" si="686"/>
        <v>0</v>
      </c>
      <c r="AU1011" s="388">
        <f t="shared" si="686"/>
        <v>0</v>
      </c>
      <c r="AV1011" s="388">
        <v>0</v>
      </c>
      <c r="AW1011" s="388">
        <v>0</v>
      </c>
      <c r="AX1011" s="388">
        <v>0</v>
      </c>
      <c r="AY1011" s="388">
        <v>0</v>
      </c>
      <c r="AZ1011" s="388">
        <f t="shared" si="681"/>
        <v>0</v>
      </c>
      <c r="BA1011" s="388">
        <f t="shared" si="681"/>
        <v>0</v>
      </c>
    </row>
    <row r="1012" spans="1:53" ht="24.75" hidden="1">
      <c r="A1012" s="255"/>
      <c r="B1012" s="73" t="str">
        <f t="shared" si="703"/>
        <v>4815500056005653</v>
      </c>
      <c r="C1012" s="37">
        <v>2023</v>
      </c>
      <c r="D1012" s="37">
        <v>20</v>
      </c>
      <c r="E1012" s="37">
        <v>4</v>
      </c>
      <c r="F1012" s="37">
        <v>8</v>
      </c>
      <c r="G1012" s="37">
        <v>15</v>
      </c>
      <c r="H1012" s="37">
        <v>5000</v>
      </c>
      <c r="I1012" s="37">
        <v>5600</v>
      </c>
      <c r="J1012" s="37">
        <v>565</v>
      </c>
      <c r="K1012" s="386">
        <v>3</v>
      </c>
      <c r="L1012" s="386"/>
      <c r="M1012" s="387" t="s">
        <v>694</v>
      </c>
      <c r="N1012" s="388">
        <f>IFERROR(VLOOKUP($B1012,[5]OAX!$B$51:$S$1085,13,0),0)</f>
        <v>0</v>
      </c>
      <c r="O1012" s="388">
        <f>IFERROR(VLOOKUP($B1012,[5]OAX!$B$51:$S$1085,14,0),0)</f>
        <v>0</v>
      </c>
      <c r="P1012" s="388">
        <f t="shared" si="695"/>
        <v>0</v>
      </c>
      <c r="Q1012" s="167" t="s">
        <v>59</v>
      </c>
      <c r="R1012" s="390">
        <f>IFERROR(VLOOKUP($B1012,[5]OAX!$B$51:$S$1085,17,0),0)</f>
        <v>0</v>
      </c>
      <c r="S1012" s="390">
        <f>IFERROR(VLOOKUP($B1012,[5]OAX!$B$51:$S$1085,18,0),0)</f>
        <v>0</v>
      </c>
      <c r="T1012" s="388">
        <v>0</v>
      </c>
      <c r="U1012" s="388">
        <v>0</v>
      </c>
      <c r="V1012" s="388">
        <v>0</v>
      </c>
      <c r="W1012" s="388">
        <v>0</v>
      </c>
      <c r="X1012" s="388">
        <v>0</v>
      </c>
      <c r="Y1012" s="388">
        <v>0</v>
      </c>
      <c r="Z1012" s="388">
        <v>0</v>
      </c>
      <c r="AA1012" s="388">
        <v>0</v>
      </c>
      <c r="AB1012" s="388">
        <f t="shared" si="711"/>
        <v>0</v>
      </c>
      <c r="AC1012" s="388">
        <f t="shared" si="711"/>
        <v>0</v>
      </c>
      <c r="AD1012" s="388">
        <f t="shared" si="676"/>
        <v>0</v>
      </c>
      <c r="AE1012" s="388">
        <v>0</v>
      </c>
      <c r="AF1012" s="388">
        <v>0</v>
      </c>
      <c r="AG1012" s="388">
        <f t="shared" ref="AG1012:AG1075" si="712">+AF1012+AE1012</f>
        <v>0</v>
      </c>
      <c r="AH1012" s="388">
        <v>0</v>
      </c>
      <c r="AI1012" s="388">
        <v>0</v>
      </c>
      <c r="AJ1012" s="388">
        <f t="shared" ref="AJ1012:AJ1075" si="713">+AI1012+AH1012</f>
        <v>0</v>
      </c>
      <c r="AK1012" s="388">
        <v>0</v>
      </c>
      <c r="AL1012" s="388">
        <v>0</v>
      </c>
      <c r="AM1012" s="388">
        <f t="shared" ref="AM1012:AM1075" si="714">+AL1012+AK1012</f>
        <v>0</v>
      </c>
      <c r="AN1012" s="388">
        <v>0</v>
      </c>
      <c r="AO1012" s="388">
        <v>0</v>
      </c>
      <c r="AP1012" s="388">
        <f t="shared" si="679"/>
        <v>0</v>
      </c>
      <c r="AQ1012" s="388">
        <f t="shared" si="680"/>
        <v>0</v>
      </c>
      <c r="AR1012" s="388">
        <f t="shared" si="680"/>
        <v>0</v>
      </c>
      <c r="AS1012" s="388">
        <f t="shared" ref="AS1012:AS1075" si="715">+AR1012+AQ1012</f>
        <v>0</v>
      </c>
      <c r="AT1012" s="388">
        <f t="shared" si="686"/>
        <v>0</v>
      </c>
      <c r="AU1012" s="388">
        <f t="shared" si="686"/>
        <v>0</v>
      </c>
      <c r="AV1012" s="388">
        <v>0</v>
      </c>
      <c r="AW1012" s="388">
        <v>0</v>
      </c>
      <c r="AX1012" s="388">
        <v>0</v>
      </c>
      <c r="AY1012" s="388">
        <v>0</v>
      </c>
      <c r="AZ1012" s="388">
        <f t="shared" si="681"/>
        <v>0</v>
      </c>
      <c r="BA1012" s="388">
        <f t="shared" si="681"/>
        <v>0</v>
      </c>
    </row>
    <row r="1013" spans="1:53" ht="48" hidden="1">
      <c r="A1013" s="255"/>
      <c r="B1013" s="73" t="str">
        <f t="shared" si="703"/>
        <v>481550005600566</v>
      </c>
      <c r="C1013" s="404">
        <v>2023</v>
      </c>
      <c r="D1013" s="404">
        <v>20</v>
      </c>
      <c r="E1013" s="404">
        <v>4</v>
      </c>
      <c r="F1013" s="404">
        <v>8</v>
      </c>
      <c r="G1013" s="404">
        <v>15</v>
      </c>
      <c r="H1013" s="404">
        <v>5000</v>
      </c>
      <c r="I1013" s="404">
        <v>5600</v>
      </c>
      <c r="J1013" s="404">
        <v>566</v>
      </c>
      <c r="K1013" s="404"/>
      <c r="L1013" s="404"/>
      <c r="M1013" s="461" t="s">
        <v>657</v>
      </c>
      <c r="N1013" s="462">
        <f>SUM(N1014:N1015)</f>
        <v>0</v>
      </c>
      <c r="O1013" s="462">
        <f>SUM(O1014:O1015)</f>
        <v>0</v>
      </c>
      <c r="P1013" s="462">
        <f t="shared" si="695"/>
        <v>0</v>
      </c>
      <c r="Q1013" s="429" t="s">
        <v>45</v>
      </c>
      <c r="R1013" s="478"/>
      <c r="S1013" s="478"/>
      <c r="T1013" s="462">
        <f>SUM(T1014:T1015)</f>
        <v>0</v>
      </c>
      <c r="U1013" s="462">
        <f t="shared" ref="U1013:AO1013" si="716">SUM(U1014:U1015)</f>
        <v>0</v>
      </c>
      <c r="V1013" s="462">
        <f>SUM(V1014:V1015)</f>
        <v>0</v>
      </c>
      <c r="W1013" s="462">
        <f t="shared" si="716"/>
        <v>0</v>
      </c>
      <c r="X1013" s="462">
        <f t="shared" si="716"/>
        <v>0</v>
      </c>
      <c r="Y1013" s="462">
        <f t="shared" si="716"/>
        <v>0</v>
      </c>
      <c r="Z1013" s="462">
        <f t="shared" si="716"/>
        <v>0</v>
      </c>
      <c r="AA1013" s="462">
        <f t="shared" si="716"/>
        <v>0</v>
      </c>
      <c r="AB1013" s="462">
        <f>SUM(AB1014:AB1015)</f>
        <v>0</v>
      </c>
      <c r="AC1013" s="462">
        <f t="shared" si="716"/>
        <v>0</v>
      </c>
      <c r="AD1013" s="462">
        <f t="shared" si="716"/>
        <v>0</v>
      </c>
      <c r="AE1013" s="462">
        <f t="shared" si="716"/>
        <v>0</v>
      </c>
      <c r="AF1013" s="462">
        <f t="shared" si="716"/>
        <v>0</v>
      </c>
      <c r="AG1013" s="462">
        <f t="shared" si="712"/>
        <v>0</v>
      </c>
      <c r="AH1013" s="462">
        <f t="shared" si="716"/>
        <v>0</v>
      </c>
      <c r="AI1013" s="462">
        <f t="shared" si="716"/>
        <v>0</v>
      </c>
      <c r="AJ1013" s="462">
        <f t="shared" si="713"/>
        <v>0</v>
      </c>
      <c r="AK1013" s="462">
        <f t="shared" si="716"/>
        <v>0</v>
      </c>
      <c r="AL1013" s="462">
        <f t="shared" si="716"/>
        <v>0</v>
      </c>
      <c r="AM1013" s="462">
        <f t="shared" si="714"/>
        <v>0</v>
      </c>
      <c r="AN1013" s="462">
        <f t="shared" si="716"/>
        <v>0</v>
      </c>
      <c r="AO1013" s="462">
        <f t="shared" si="716"/>
        <v>0</v>
      </c>
      <c r="AP1013" s="462">
        <f t="shared" si="679"/>
        <v>0</v>
      </c>
      <c r="AQ1013" s="462">
        <f t="shared" si="680"/>
        <v>0</v>
      </c>
      <c r="AR1013" s="462">
        <f t="shared" si="680"/>
        <v>0</v>
      </c>
      <c r="AS1013" s="462">
        <f t="shared" si="715"/>
        <v>0</v>
      </c>
      <c r="AT1013" s="462"/>
      <c r="AU1013" s="462"/>
      <c r="AV1013" s="462"/>
      <c r="AW1013" s="462"/>
      <c r="AX1013" s="462"/>
      <c r="AY1013" s="462"/>
      <c r="AZ1013" s="462"/>
      <c r="BA1013" s="462"/>
    </row>
    <row r="1014" spans="1:53" ht="46.5" hidden="1">
      <c r="A1014" s="255"/>
      <c r="B1014" s="73" t="str">
        <f t="shared" si="703"/>
        <v>4815500056005661</v>
      </c>
      <c r="C1014" s="37">
        <v>2023</v>
      </c>
      <c r="D1014" s="37">
        <v>20</v>
      </c>
      <c r="E1014" s="37">
        <v>4</v>
      </c>
      <c r="F1014" s="37">
        <v>8</v>
      </c>
      <c r="G1014" s="37">
        <v>15</v>
      </c>
      <c r="H1014" s="37">
        <v>5000</v>
      </c>
      <c r="I1014" s="37">
        <v>5600</v>
      </c>
      <c r="J1014" s="37">
        <v>566</v>
      </c>
      <c r="K1014" s="386">
        <v>1</v>
      </c>
      <c r="L1014" s="386"/>
      <c r="M1014" s="387" t="s">
        <v>695</v>
      </c>
      <c r="N1014" s="388">
        <f>IFERROR(VLOOKUP($B1014,[5]OAX!$B$51:$S$1085,13,0),0)</f>
        <v>0</v>
      </c>
      <c r="O1014" s="388">
        <f>IFERROR(VLOOKUP($B1014,[5]OAX!$B$51:$S$1085,14,0),0)</f>
        <v>0</v>
      </c>
      <c r="P1014" s="388">
        <f t="shared" si="695"/>
        <v>0</v>
      </c>
      <c r="Q1014" s="167" t="s">
        <v>59</v>
      </c>
      <c r="R1014" s="390">
        <f>IFERROR(VLOOKUP($B1014,[5]OAX!$B$51:$S$1085,17,0),0)</f>
        <v>0</v>
      </c>
      <c r="S1014" s="390">
        <f>IFERROR(VLOOKUP($B1014,[5]OAX!$B$51:$S$1085,18,0),0)</f>
        <v>0</v>
      </c>
      <c r="T1014" s="388">
        <v>0</v>
      </c>
      <c r="U1014" s="388">
        <v>0</v>
      </c>
      <c r="V1014" s="388">
        <v>0</v>
      </c>
      <c r="W1014" s="388">
        <v>0</v>
      </c>
      <c r="X1014" s="388">
        <v>0</v>
      </c>
      <c r="Y1014" s="388">
        <v>0</v>
      </c>
      <c r="Z1014" s="388">
        <v>0</v>
      </c>
      <c r="AA1014" s="388">
        <v>0</v>
      </c>
      <c r="AB1014" s="388">
        <f>N1014+T1014-X1014</f>
        <v>0</v>
      </c>
      <c r="AC1014" s="388">
        <f>O1014+U1014-Y1014</f>
        <v>0</v>
      </c>
      <c r="AD1014" s="388">
        <f t="shared" si="676"/>
        <v>0</v>
      </c>
      <c r="AE1014" s="388">
        <v>0</v>
      </c>
      <c r="AF1014" s="388">
        <v>0</v>
      </c>
      <c r="AG1014" s="388">
        <f t="shared" si="712"/>
        <v>0</v>
      </c>
      <c r="AH1014" s="388">
        <v>0</v>
      </c>
      <c r="AI1014" s="388">
        <v>0</v>
      </c>
      <c r="AJ1014" s="388">
        <f t="shared" si="713"/>
        <v>0</v>
      </c>
      <c r="AK1014" s="388">
        <v>0</v>
      </c>
      <c r="AL1014" s="388">
        <v>0</v>
      </c>
      <c r="AM1014" s="388">
        <f t="shared" si="714"/>
        <v>0</v>
      </c>
      <c r="AN1014" s="388">
        <v>0</v>
      </c>
      <c r="AO1014" s="388">
        <v>0</v>
      </c>
      <c r="AP1014" s="388">
        <f t="shared" si="679"/>
        <v>0</v>
      </c>
      <c r="AQ1014" s="388">
        <f t="shared" si="680"/>
        <v>0</v>
      </c>
      <c r="AR1014" s="388">
        <f t="shared" si="680"/>
        <v>0</v>
      </c>
      <c r="AS1014" s="388">
        <f t="shared" si="715"/>
        <v>0</v>
      </c>
      <c r="AT1014" s="388">
        <f t="shared" si="686"/>
        <v>0</v>
      </c>
      <c r="AU1014" s="388">
        <f t="shared" si="686"/>
        <v>0</v>
      </c>
      <c r="AV1014" s="388">
        <v>0</v>
      </c>
      <c r="AW1014" s="388">
        <v>0</v>
      </c>
      <c r="AX1014" s="388">
        <v>0</v>
      </c>
      <c r="AY1014" s="388">
        <v>0</v>
      </c>
      <c r="AZ1014" s="388">
        <f t="shared" si="681"/>
        <v>0</v>
      </c>
      <c r="BA1014" s="388">
        <f t="shared" si="681"/>
        <v>0</v>
      </c>
    </row>
    <row r="1015" spans="1:53" ht="24.75" hidden="1">
      <c r="A1015" s="255"/>
      <c r="B1015" s="73" t="str">
        <f t="shared" si="703"/>
        <v>4815500056005662</v>
      </c>
      <c r="C1015" s="37">
        <v>2023</v>
      </c>
      <c r="D1015" s="37">
        <v>20</v>
      </c>
      <c r="E1015" s="37">
        <v>4</v>
      </c>
      <c r="F1015" s="37">
        <v>8</v>
      </c>
      <c r="G1015" s="37">
        <v>15</v>
      </c>
      <c r="H1015" s="37">
        <v>5000</v>
      </c>
      <c r="I1015" s="37">
        <v>5600</v>
      </c>
      <c r="J1015" s="37">
        <v>566</v>
      </c>
      <c r="K1015" s="386">
        <v>2</v>
      </c>
      <c r="L1015" s="386"/>
      <c r="M1015" s="387" t="s">
        <v>696</v>
      </c>
      <c r="N1015" s="388">
        <f>IFERROR(VLOOKUP($B1015,[5]OAX!$B$51:$S$1085,13,0),0)</f>
        <v>0</v>
      </c>
      <c r="O1015" s="388">
        <f>IFERROR(VLOOKUP($B1015,[5]OAX!$B$51:$S$1085,14,0),0)</f>
        <v>0</v>
      </c>
      <c r="P1015" s="388">
        <f t="shared" si="695"/>
        <v>0</v>
      </c>
      <c r="Q1015" s="167" t="s">
        <v>59</v>
      </c>
      <c r="R1015" s="390">
        <f>IFERROR(VLOOKUP($B1015,[5]OAX!$B$51:$S$1085,17,0),0)</f>
        <v>0</v>
      </c>
      <c r="S1015" s="390">
        <f>IFERROR(VLOOKUP($B1015,[5]OAX!$B$51:$S$1085,18,0),0)</f>
        <v>0</v>
      </c>
      <c r="T1015" s="388">
        <v>0</v>
      </c>
      <c r="U1015" s="388">
        <v>0</v>
      </c>
      <c r="V1015" s="388">
        <v>0</v>
      </c>
      <c r="W1015" s="388">
        <v>0</v>
      </c>
      <c r="X1015" s="388">
        <v>0</v>
      </c>
      <c r="Y1015" s="388">
        <v>0</v>
      </c>
      <c r="Z1015" s="388">
        <v>0</v>
      </c>
      <c r="AA1015" s="388">
        <v>0</v>
      </c>
      <c r="AB1015" s="388">
        <f>N1015+T1015-X1015</f>
        <v>0</v>
      </c>
      <c r="AC1015" s="388">
        <f>O1015+U1015-Y1015</f>
        <v>0</v>
      </c>
      <c r="AD1015" s="388">
        <f t="shared" si="676"/>
        <v>0</v>
      </c>
      <c r="AE1015" s="388">
        <v>0</v>
      </c>
      <c r="AF1015" s="388">
        <v>0</v>
      </c>
      <c r="AG1015" s="388">
        <f t="shared" si="712"/>
        <v>0</v>
      </c>
      <c r="AH1015" s="388">
        <v>0</v>
      </c>
      <c r="AI1015" s="388">
        <v>0</v>
      </c>
      <c r="AJ1015" s="388">
        <f t="shared" si="713"/>
        <v>0</v>
      </c>
      <c r="AK1015" s="388">
        <v>0</v>
      </c>
      <c r="AL1015" s="388">
        <v>0</v>
      </c>
      <c r="AM1015" s="388">
        <f t="shared" si="714"/>
        <v>0</v>
      </c>
      <c r="AN1015" s="388">
        <v>0</v>
      </c>
      <c r="AO1015" s="388">
        <v>0</v>
      </c>
      <c r="AP1015" s="388">
        <f t="shared" si="679"/>
        <v>0</v>
      </c>
      <c r="AQ1015" s="388">
        <f t="shared" si="680"/>
        <v>0</v>
      </c>
      <c r="AR1015" s="388">
        <f t="shared" si="680"/>
        <v>0</v>
      </c>
      <c r="AS1015" s="388">
        <f t="shared" si="715"/>
        <v>0</v>
      </c>
      <c r="AT1015" s="388">
        <f t="shared" si="686"/>
        <v>0</v>
      </c>
      <c r="AU1015" s="388">
        <f t="shared" si="686"/>
        <v>0</v>
      </c>
      <c r="AV1015" s="388">
        <v>0</v>
      </c>
      <c r="AW1015" s="388">
        <v>0</v>
      </c>
      <c r="AX1015" s="388">
        <v>0</v>
      </c>
      <c r="AY1015" s="388">
        <v>0</v>
      </c>
      <c r="AZ1015" s="388">
        <f t="shared" si="681"/>
        <v>0</v>
      </c>
      <c r="BA1015" s="388">
        <f t="shared" si="681"/>
        <v>0</v>
      </c>
    </row>
    <row r="1016" spans="1:53" ht="48" hidden="1">
      <c r="A1016" s="255"/>
      <c r="B1016" s="73" t="str">
        <f t="shared" si="703"/>
        <v>4816</v>
      </c>
      <c r="C1016" s="410">
        <v>2023</v>
      </c>
      <c r="D1016" s="410">
        <v>20</v>
      </c>
      <c r="E1016" s="410">
        <v>4</v>
      </c>
      <c r="F1016" s="410">
        <v>8</v>
      </c>
      <c r="G1016" s="410">
        <v>16</v>
      </c>
      <c r="H1016" s="410"/>
      <c r="I1016" s="410"/>
      <c r="J1016" s="410"/>
      <c r="K1016" s="410"/>
      <c r="L1016" s="410"/>
      <c r="M1016" s="449" t="s">
        <v>697</v>
      </c>
      <c r="N1016" s="450">
        <f>+N1017+N1030</f>
        <v>0</v>
      </c>
      <c r="O1016" s="450">
        <f>+O1017+O1030</f>
        <v>0</v>
      </c>
      <c r="P1016" s="450">
        <f t="shared" si="695"/>
        <v>0</v>
      </c>
      <c r="Q1016" s="398"/>
      <c r="R1016" s="410"/>
      <c r="S1016" s="410"/>
      <c r="T1016" s="450">
        <f>+T1017+T1030</f>
        <v>0</v>
      </c>
      <c r="U1016" s="450">
        <f t="shared" ref="U1016:AO1016" si="717">+U1017+U1030</f>
        <v>0</v>
      </c>
      <c r="V1016" s="450">
        <f t="shared" si="717"/>
        <v>0</v>
      </c>
      <c r="W1016" s="450">
        <f t="shared" si="717"/>
        <v>0</v>
      </c>
      <c r="X1016" s="450">
        <f t="shared" si="717"/>
        <v>0</v>
      </c>
      <c r="Y1016" s="450">
        <f t="shared" si="717"/>
        <v>0</v>
      </c>
      <c r="Z1016" s="450">
        <f t="shared" si="717"/>
        <v>0</v>
      </c>
      <c r="AA1016" s="450">
        <f t="shared" si="717"/>
        <v>0</v>
      </c>
      <c r="AB1016" s="450">
        <f t="shared" si="717"/>
        <v>0</v>
      </c>
      <c r="AC1016" s="450">
        <f t="shared" si="717"/>
        <v>0</v>
      </c>
      <c r="AD1016" s="450">
        <f t="shared" si="717"/>
        <v>0</v>
      </c>
      <c r="AE1016" s="450">
        <f t="shared" si="717"/>
        <v>0</v>
      </c>
      <c r="AF1016" s="450">
        <f t="shared" si="717"/>
        <v>0</v>
      </c>
      <c r="AG1016" s="450">
        <f t="shared" si="712"/>
        <v>0</v>
      </c>
      <c r="AH1016" s="450">
        <f t="shared" si="717"/>
        <v>0</v>
      </c>
      <c r="AI1016" s="450">
        <f t="shared" si="717"/>
        <v>0</v>
      </c>
      <c r="AJ1016" s="450">
        <f t="shared" si="713"/>
        <v>0</v>
      </c>
      <c r="AK1016" s="450">
        <f t="shared" si="717"/>
        <v>0</v>
      </c>
      <c r="AL1016" s="450">
        <f t="shared" si="717"/>
        <v>0</v>
      </c>
      <c r="AM1016" s="450">
        <f t="shared" si="714"/>
        <v>0</v>
      </c>
      <c r="AN1016" s="450">
        <f t="shared" si="717"/>
        <v>0</v>
      </c>
      <c r="AO1016" s="450">
        <f t="shared" si="717"/>
        <v>0</v>
      </c>
      <c r="AP1016" s="450">
        <f t="shared" si="679"/>
        <v>0</v>
      </c>
      <c r="AQ1016" s="450">
        <f t="shared" si="680"/>
        <v>0</v>
      </c>
      <c r="AR1016" s="450">
        <f t="shared" si="680"/>
        <v>0</v>
      </c>
      <c r="AS1016" s="450">
        <f t="shared" si="715"/>
        <v>0</v>
      </c>
      <c r="AT1016" s="450"/>
      <c r="AU1016" s="450"/>
      <c r="AV1016" s="450"/>
      <c r="AW1016" s="450"/>
      <c r="AX1016" s="450"/>
      <c r="AY1016" s="450"/>
      <c r="AZ1016" s="450"/>
      <c r="BA1016" s="450"/>
    </row>
    <row r="1017" spans="1:53" ht="24.75" hidden="1">
      <c r="A1017" s="255"/>
      <c r="B1017" s="73" t="str">
        <f t="shared" si="703"/>
        <v>48163000</v>
      </c>
      <c r="C1017" s="400">
        <v>2023</v>
      </c>
      <c r="D1017" s="400">
        <v>20</v>
      </c>
      <c r="E1017" s="400">
        <v>4</v>
      </c>
      <c r="F1017" s="400">
        <v>8</v>
      </c>
      <c r="G1017" s="400">
        <v>16</v>
      </c>
      <c r="H1017" s="400">
        <v>3000</v>
      </c>
      <c r="I1017" s="400"/>
      <c r="J1017" s="400"/>
      <c r="K1017" s="400"/>
      <c r="L1017" s="400"/>
      <c r="M1017" s="369" t="s">
        <v>71</v>
      </c>
      <c r="N1017" s="370">
        <f>+N1018+N1023+N1027</f>
        <v>0</v>
      </c>
      <c r="O1017" s="370">
        <f>+O1018+O1023+O1027</f>
        <v>0</v>
      </c>
      <c r="P1017" s="370">
        <f t="shared" si="695"/>
        <v>0</v>
      </c>
      <c r="Q1017" s="425"/>
      <c r="R1017" s="436"/>
      <c r="S1017" s="436"/>
      <c r="T1017" s="370">
        <f>+T1018+T1023+T1027</f>
        <v>0</v>
      </c>
      <c r="U1017" s="370">
        <f>+U1018+U1023+U1027</f>
        <v>0</v>
      </c>
      <c r="V1017" s="370">
        <f t="shared" ref="V1017:AO1017" si="718">+V1018+V1023+V1027</f>
        <v>0</v>
      </c>
      <c r="W1017" s="370">
        <f t="shared" si="718"/>
        <v>0</v>
      </c>
      <c r="X1017" s="370">
        <f t="shared" si="718"/>
        <v>0</v>
      </c>
      <c r="Y1017" s="370">
        <f t="shared" si="718"/>
        <v>0</v>
      </c>
      <c r="Z1017" s="370">
        <f t="shared" si="718"/>
        <v>0</v>
      </c>
      <c r="AA1017" s="370">
        <f t="shared" si="718"/>
        <v>0</v>
      </c>
      <c r="AB1017" s="370">
        <f t="shared" si="718"/>
        <v>0</v>
      </c>
      <c r="AC1017" s="370">
        <f t="shared" si="718"/>
        <v>0</v>
      </c>
      <c r="AD1017" s="370">
        <f t="shared" si="718"/>
        <v>0</v>
      </c>
      <c r="AE1017" s="370">
        <f t="shared" si="718"/>
        <v>0</v>
      </c>
      <c r="AF1017" s="370">
        <f t="shared" si="718"/>
        <v>0</v>
      </c>
      <c r="AG1017" s="370">
        <f t="shared" si="712"/>
        <v>0</v>
      </c>
      <c r="AH1017" s="370">
        <f t="shared" si="718"/>
        <v>0</v>
      </c>
      <c r="AI1017" s="370">
        <f t="shared" si="718"/>
        <v>0</v>
      </c>
      <c r="AJ1017" s="370">
        <f t="shared" si="713"/>
        <v>0</v>
      </c>
      <c r="AK1017" s="370">
        <f t="shared" si="718"/>
        <v>0</v>
      </c>
      <c r="AL1017" s="370">
        <f t="shared" si="718"/>
        <v>0</v>
      </c>
      <c r="AM1017" s="370">
        <f t="shared" si="714"/>
        <v>0</v>
      </c>
      <c r="AN1017" s="370">
        <f t="shared" si="718"/>
        <v>0</v>
      </c>
      <c r="AO1017" s="370">
        <f t="shared" si="718"/>
        <v>0</v>
      </c>
      <c r="AP1017" s="370">
        <f t="shared" si="679"/>
        <v>0</v>
      </c>
      <c r="AQ1017" s="370">
        <f t="shared" si="680"/>
        <v>0</v>
      </c>
      <c r="AR1017" s="370">
        <f t="shared" si="680"/>
        <v>0</v>
      </c>
      <c r="AS1017" s="370">
        <f t="shared" si="715"/>
        <v>0</v>
      </c>
      <c r="AT1017" s="370"/>
      <c r="AU1017" s="370"/>
      <c r="AV1017" s="370"/>
      <c r="AW1017" s="370"/>
      <c r="AX1017" s="370"/>
      <c r="AY1017" s="370"/>
      <c r="AZ1017" s="370"/>
      <c r="BA1017" s="370"/>
    </row>
    <row r="1018" spans="1:53" ht="24.75" hidden="1">
      <c r="A1018" s="255"/>
      <c r="B1018" s="73" t="str">
        <f t="shared" si="703"/>
        <v>481630003100</v>
      </c>
      <c r="C1018" s="401">
        <v>2023</v>
      </c>
      <c r="D1018" s="401">
        <v>20</v>
      </c>
      <c r="E1018" s="401">
        <v>4</v>
      </c>
      <c r="F1018" s="401">
        <v>8</v>
      </c>
      <c r="G1018" s="401">
        <v>16</v>
      </c>
      <c r="H1018" s="401">
        <v>3000</v>
      </c>
      <c r="I1018" s="401">
        <v>3100</v>
      </c>
      <c r="J1018" s="401"/>
      <c r="K1018" s="401" t="s">
        <v>45</v>
      </c>
      <c r="L1018" s="401"/>
      <c r="M1018" s="375" t="s">
        <v>166</v>
      </c>
      <c r="N1018" s="376">
        <f>+N1019+N1021</f>
        <v>0</v>
      </c>
      <c r="O1018" s="376">
        <f>+O1019+O1021</f>
        <v>0</v>
      </c>
      <c r="P1018" s="376">
        <f t="shared" si="695"/>
        <v>0</v>
      </c>
      <c r="Q1018" s="427" t="s">
        <v>45</v>
      </c>
      <c r="R1018" s="477"/>
      <c r="S1018" s="477"/>
      <c r="T1018" s="376">
        <f>T1019+T1021</f>
        <v>0</v>
      </c>
      <c r="U1018" s="376">
        <f t="shared" ref="U1018:AO1018" si="719">U1019+U1021</f>
        <v>0</v>
      </c>
      <c r="V1018" s="376">
        <f t="shared" si="719"/>
        <v>0</v>
      </c>
      <c r="W1018" s="376">
        <f t="shared" si="719"/>
        <v>0</v>
      </c>
      <c r="X1018" s="376">
        <f t="shared" si="719"/>
        <v>0</v>
      </c>
      <c r="Y1018" s="376">
        <f t="shared" si="719"/>
        <v>0</v>
      </c>
      <c r="Z1018" s="376">
        <f t="shared" si="719"/>
        <v>0</v>
      </c>
      <c r="AA1018" s="376">
        <f t="shared" si="719"/>
        <v>0</v>
      </c>
      <c r="AB1018" s="376">
        <f t="shared" si="719"/>
        <v>0</v>
      </c>
      <c r="AC1018" s="376">
        <f t="shared" si="719"/>
        <v>0</v>
      </c>
      <c r="AD1018" s="376">
        <f t="shared" si="719"/>
        <v>0</v>
      </c>
      <c r="AE1018" s="376">
        <f t="shared" si="719"/>
        <v>0</v>
      </c>
      <c r="AF1018" s="376">
        <f t="shared" si="719"/>
        <v>0</v>
      </c>
      <c r="AG1018" s="376">
        <f t="shared" si="712"/>
        <v>0</v>
      </c>
      <c r="AH1018" s="376">
        <f t="shared" si="719"/>
        <v>0</v>
      </c>
      <c r="AI1018" s="376">
        <f t="shared" si="719"/>
        <v>0</v>
      </c>
      <c r="AJ1018" s="376">
        <f t="shared" si="713"/>
        <v>0</v>
      </c>
      <c r="AK1018" s="376">
        <f t="shared" si="719"/>
        <v>0</v>
      </c>
      <c r="AL1018" s="376">
        <f t="shared" si="719"/>
        <v>0</v>
      </c>
      <c r="AM1018" s="376">
        <f t="shared" si="714"/>
        <v>0</v>
      </c>
      <c r="AN1018" s="376">
        <f t="shared" si="719"/>
        <v>0</v>
      </c>
      <c r="AO1018" s="376">
        <f t="shared" si="719"/>
        <v>0</v>
      </c>
      <c r="AP1018" s="376">
        <f t="shared" si="679"/>
        <v>0</v>
      </c>
      <c r="AQ1018" s="376">
        <f t="shared" si="680"/>
        <v>0</v>
      </c>
      <c r="AR1018" s="376">
        <f t="shared" si="680"/>
        <v>0</v>
      </c>
      <c r="AS1018" s="376">
        <f t="shared" si="715"/>
        <v>0</v>
      </c>
      <c r="AT1018" s="376"/>
      <c r="AU1018" s="376"/>
      <c r="AV1018" s="376"/>
      <c r="AW1018" s="376"/>
      <c r="AX1018" s="376"/>
      <c r="AY1018" s="376"/>
      <c r="AZ1018" s="376"/>
      <c r="BA1018" s="376"/>
    </row>
    <row r="1019" spans="1:53" ht="48" hidden="1">
      <c r="A1019" s="255"/>
      <c r="B1019" s="73" t="str">
        <f t="shared" si="703"/>
        <v>481630003100317</v>
      </c>
      <c r="C1019" s="404">
        <v>2023</v>
      </c>
      <c r="D1019" s="404">
        <v>20</v>
      </c>
      <c r="E1019" s="404">
        <v>4</v>
      </c>
      <c r="F1019" s="404">
        <v>8</v>
      </c>
      <c r="G1019" s="404">
        <v>16</v>
      </c>
      <c r="H1019" s="404">
        <v>3000</v>
      </c>
      <c r="I1019" s="404">
        <v>3100</v>
      </c>
      <c r="J1019" s="404">
        <v>317</v>
      </c>
      <c r="K1019" s="404"/>
      <c r="L1019" s="404"/>
      <c r="M1019" s="381" t="s">
        <v>332</v>
      </c>
      <c r="N1019" s="382">
        <f>+N1020</f>
        <v>0</v>
      </c>
      <c r="O1019" s="382">
        <f>+O1020</f>
        <v>0</v>
      </c>
      <c r="P1019" s="382">
        <f t="shared" si="695"/>
        <v>0</v>
      </c>
      <c r="Q1019" s="429" t="s">
        <v>45</v>
      </c>
      <c r="R1019" s="478"/>
      <c r="S1019" s="478"/>
      <c r="T1019" s="382">
        <f>+T1020</f>
        <v>0</v>
      </c>
      <c r="U1019" s="382">
        <f>+U1020</f>
        <v>0</v>
      </c>
      <c r="V1019" s="382">
        <f t="shared" ref="V1019:AC1019" si="720">+V1020</f>
        <v>0</v>
      </c>
      <c r="W1019" s="382">
        <f t="shared" si="720"/>
        <v>0</v>
      </c>
      <c r="X1019" s="382">
        <f>+X1020</f>
        <v>0</v>
      </c>
      <c r="Y1019" s="382">
        <f t="shared" si="720"/>
        <v>0</v>
      </c>
      <c r="Z1019" s="382">
        <f t="shared" si="720"/>
        <v>0</v>
      </c>
      <c r="AA1019" s="382">
        <f t="shared" si="720"/>
        <v>0</v>
      </c>
      <c r="AB1019" s="382">
        <f t="shared" si="720"/>
        <v>0</v>
      </c>
      <c r="AC1019" s="382">
        <f t="shared" si="720"/>
        <v>0</v>
      </c>
      <c r="AD1019" s="382">
        <f t="shared" ref="AD1019:AD1077" si="721">+AC1019+AB1019</f>
        <v>0</v>
      </c>
      <c r="AE1019" s="382">
        <f>+AE1020</f>
        <v>0</v>
      </c>
      <c r="AF1019" s="382">
        <f>+AF1020</f>
        <v>0</v>
      </c>
      <c r="AG1019" s="382">
        <f t="shared" si="712"/>
        <v>0</v>
      </c>
      <c r="AH1019" s="382">
        <f>+AH1020</f>
        <v>0</v>
      </c>
      <c r="AI1019" s="382">
        <f>+AI1020</f>
        <v>0</v>
      </c>
      <c r="AJ1019" s="382">
        <f t="shared" si="713"/>
        <v>0</v>
      </c>
      <c r="AK1019" s="382">
        <f>+AK1020</f>
        <v>0</v>
      </c>
      <c r="AL1019" s="382">
        <f>+AL1020</f>
        <v>0</v>
      </c>
      <c r="AM1019" s="382">
        <f t="shared" si="714"/>
        <v>0</v>
      </c>
      <c r="AN1019" s="382">
        <f>+AN1020</f>
        <v>0</v>
      </c>
      <c r="AO1019" s="382">
        <f>+AO1020</f>
        <v>0</v>
      </c>
      <c r="AP1019" s="382">
        <f t="shared" si="679"/>
        <v>0</v>
      </c>
      <c r="AQ1019" s="382">
        <f t="shared" si="680"/>
        <v>0</v>
      </c>
      <c r="AR1019" s="382">
        <f t="shared" si="680"/>
        <v>0</v>
      </c>
      <c r="AS1019" s="382">
        <f t="shared" si="715"/>
        <v>0</v>
      </c>
      <c r="AT1019" s="382"/>
      <c r="AU1019" s="382"/>
      <c r="AV1019" s="382"/>
      <c r="AW1019" s="382"/>
      <c r="AX1019" s="382"/>
      <c r="AY1019" s="382"/>
      <c r="AZ1019" s="382"/>
      <c r="BA1019" s="382"/>
    </row>
    <row r="1020" spans="1:53" ht="24.75" hidden="1">
      <c r="A1020" s="255"/>
      <c r="B1020" s="73" t="str">
        <f t="shared" si="703"/>
        <v>4816300031003171</v>
      </c>
      <c r="C1020" s="37">
        <v>2023</v>
      </c>
      <c r="D1020" s="37">
        <v>20</v>
      </c>
      <c r="E1020" s="37">
        <v>4</v>
      </c>
      <c r="F1020" s="37">
        <v>8</v>
      </c>
      <c r="G1020" s="37">
        <v>16</v>
      </c>
      <c r="H1020" s="37">
        <v>3000</v>
      </c>
      <c r="I1020" s="37">
        <v>3100</v>
      </c>
      <c r="J1020" s="37">
        <v>317</v>
      </c>
      <c r="K1020" s="386">
        <v>1</v>
      </c>
      <c r="L1020" s="386"/>
      <c r="M1020" s="387" t="s">
        <v>168</v>
      </c>
      <c r="N1020" s="388">
        <f>IFERROR(VLOOKUP($B1020,[5]OAX!$B$51:$S$1085,13,0),0)</f>
        <v>0</v>
      </c>
      <c r="O1020" s="388">
        <f>IFERROR(VLOOKUP($B1020,[5]OAX!$B$51:$S$1085,14,0),0)</f>
        <v>0</v>
      </c>
      <c r="P1020" s="388">
        <f t="shared" si="695"/>
        <v>0</v>
      </c>
      <c r="Q1020" s="167" t="s">
        <v>80</v>
      </c>
      <c r="R1020" s="390">
        <f>IFERROR(VLOOKUP($B1020,[5]OAX!$B$51:$S$1085,17,0),0)</f>
        <v>0</v>
      </c>
      <c r="S1020" s="390">
        <f>IFERROR(VLOOKUP($B1020,[5]OAX!$B$51:$S$1085,18,0),0)</f>
        <v>0</v>
      </c>
      <c r="T1020" s="388">
        <v>0</v>
      </c>
      <c r="U1020" s="388">
        <v>0</v>
      </c>
      <c r="V1020" s="388">
        <v>0</v>
      </c>
      <c r="W1020" s="388">
        <v>0</v>
      </c>
      <c r="X1020" s="388">
        <v>0</v>
      </c>
      <c r="Y1020" s="388">
        <v>0</v>
      </c>
      <c r="Z1020" s="388">
        <v>0</v>
      </c>
      <c r="AA1020" s="388">
        <v>0</v>
      </c>
      <c r="AB1020" s="388">
        <f>N1020+T1020-X1020</f>
        <v>0</v>
      </c>
      <c r="AC1020" s="388">
        <f>O1020+U1020-Y1020</f>
        <v>0</v>
      </c>
      <c r="AD1020" s="388">
        <f t="shared" si="721"/>
        <v>0</v>
      </c>
      <c r="AE1020" s="388">
        <v>0</v>
      </c>
      <c r="AF1020" s="388">
        <v>0</v>
      </c>
      <c r="AG1020" s="388">
        <f t="shared" si="712"/>
        <v>0</v>
      </c>
      <c r="AH1020" s="388">
        <v>0</v>
      </c>
      <c r="AI1020" s="388">
        <v>0</v>
      </c>
      <c r="AJ1020" s="388">
        <f t="shared" si="713"/>
        <v>0</v>
      </c>
      <c r="AK1020" s="388">
        <v>0</v>
      </c>
      <c r="AL1020" s="388">
        <v>0</v>
      </c>
      <c r="AM1020" s="388">
        <f t="shared" si="714"/>
        <v>0</v>
      </c>
      <c r="AN1020" s="388">
        <v>0</v>
      </c>
      <c r="AO1020" s="388">
        <v>0</v>
      </c>
      <c r="AP1020" s="388">
        <f t="shared" si="679"/>
        <v>0</v>
      </c>
      <c r="AQ1020" s="388">
        <f t="shared" si="680"/>
        <v>0</v>
      </c>
      <c r="AR1020" s="388">
        <f t="shared" si="680"/>
        <v>0</v>
      </c>
      <c r="AS1020" s="388">
        <f t="shared" si="715"/>
        <v>0</v>
      </c>
      <c r="AT1020" s="388">
        <f t="shared" si="686"/>
        <v>0</v>
      </c>
      <c r="AU1020" s="388">
        <f t="shared" si="686"/>
        <v>0</v>
      </c>
      <c r="AV1020" s="388">
        <v>0</v>
      </c>
      <c r="AW1020" s="388">
        <v>0</v>
      </c>
      <c r="AX1020" s="388">
        <v>0</v>
      </c>
      <c r="AY1020" s="388">
        <v>0</v>
      </c>
      <c r="AZ1020" s="388">
        <f t="shared" si="681"/>
        <v>0</v>
      </c>
      <c r="BA1020" s="388">
        <f t="shared" si="681"/>
        <v>0</v>
      </c>
    </row>
    <row r="1021" spans="1:53" ht="24.75" hidden="1">
      <c r="A1021" s="255"/>
      <c r="B1021" s="73" t="str">
        <f t="shared" si="703"/>
        <v>481630003100319</v>
      </c>
      <c r="C1021" s="404">
        <v>2023</v>
      </c>
      <c r="D1021" s="404">
        <v>20</v>
      </c>
      <c r="E1021" s="404">
        <v>4</v>
      </c>
      <c r="F1021" s="404">
        <v>8</v>
      </c>
      <c r="G1021" s="404">
        <v>16</v>
      </c>
      <c r="H1021" s="404">
        <v>3000</v>
      </c>
      <c r="I1021" s="404">
        <v>3100</v>
      </c>
      <c r="J1021" s="404">
        <v>319</v>
      </c>
      <c r="K1021" s="404"/>
      <c r="L1021" s="404"/>
      <c r="M1021" s="461" t="s">
        <v>525</v>
      </c>
      <c r="N1021" s="462">
        <f>+N1022</f>
        <v>0</v>
      </c>
      <c r="O1021" s="462">
        <f>+O1022</f>
        <v>0</v>
      </c>
      <c r="P1021" s="462">
        <f t="shared" si="695"/>
        <v>0</v>
      </c>
      <c r="Q1021" s="429" t="s">
        <v>45</v>
      </c>
      <c r="R1021" s="478"/>
      <c r="S1021" s="478"/>
      <c r="T1021" s="462">
        <f>+T1022</f>
        <v>0</v>
      </c>
      <c r="U1021" s="462">
        <f t="shared" ref="U1021:AC1021" si="722">+U1022</f>
        <v>0</v>
      </c>
      <c r="V1021" s="462">
        <f t="shared" si="722"/>
        <v>0</v>
      </c>
      <c r="W1021" s="462">
        <f t="shared" si="722"/>
        <v>0</v>
      </c>
      <c r="X1021" s="462">
        <f>+X1022</f>
        <v>0</v>
      </c>
      <c r="Y1021" s="462">
        <f t="shared" si="722"/>
        <v>0</v>
      </c>
      <c r="Z1021" s="462">
        <f t="shared" si="722"/>
        <v>0</v>
      </c>
      <c r="AA1021" s="462">
        <f t="shared" si="722"/>
        <v>0</v>
      </c>
      <c r="AB1021" s="462">
        <f t="shared" si="722"/>
        <v>0</v>
      </c>
      <c r="AC1021" s="462">
        <f t="shared" si="722"/>
        <v>0</v>
      </c>
      <c r="AD1021" s="462">
        <f t="shared" si="721"/>
        <v>0</v>
      </c>
      <c r="AE1021" s="462">
        <f>+AE1022</f>
        <v>0</v>
      </c>
      <c r="AF1021" s="462">
        <f>+AF1022</f>
        <v>0</v>
      </c>
      <c r="AG1021" s="462">
        <f t="shared" si="712"/>
        <v>0</v>
      </c>
      <c r="AH1021" s="462">
        <f>+AH1022</f>
        <v>0</v>
      </c>
      <c r="AI1021" s="462">
        <f>+AI1022</f>
        <v>0</v>
      </c>
      <c r="AJ1021" s="462">
        <f t="shared" si="713"/>
        <v>0</v>
      </c>
      <c r="AK1021" s="462">
        <f>+AK1022</f>
        <v>0</v>
      </c>
      <c r="AL1021" s="462">
        <f>+AL1022</f>
        <v>0</v>
      </c>
      <c r="AM1021" s="462">
        <f t="shared" si="714"/>
        <v>0</v>
      </c>
      <c r="AN1021" s="462">
        <f>+AN1022</f>
        <v>0</v>
      </c>
      <c r="AO1021" s="462">
        <f>+AO1022</f>
        <v>0</v>
      </c>
      <c r="AP1021" s="462">
        <f t="shared" si="679"/>
        <v>0</v>
      </c>
      <c r="AQ1021" s="462">
        <f t="shared" si="680"/>
        <v>0</v>
      </c>
      <c r="AR1021" s="462">
        <f t="shared" si="680"/>
        <v>0</v>
      </c>
      <c r="AS1021" s="462">
        <f t="shared" si="715"/>
        <v>0</v>
      </c>
      <c r="AT1021" s="462"/>
      <c r="AU1021" s="462"/>
      <c r="AV1021" s="462"/>
      <c r="AW1021" s="462"/>
      <c r="AX1021" s="462"/>
      <c r="AY1021" s="462"/>
      <c r="AZ1021" s="462"/>
      <c r="BA1021" s="462"/>
    </row>
    <row r="1022" spans="1:53" ht="24.75" hidden="1">
      <c r="A1022" s="255"/>
      <c r="B1022" s="73" t="str">
        <f t="shared" si="703"/>
        <v>4816300031003191</v>
      </c>
      <c r="C1022" s="37">
        <v>2023</v>
      </c>
      <c r="D1022" s="37">
        <v>20</v>
      </c>
      <c r="E1022" s="37">
        <v>4</v>
      </c>
      <c r="F1022" s="37">
        <v>8</v>
      </c>
      <c r="G1022" s="37">
        <v>16</v>
      </c>
      <c r="H1022" s="37">
        <v>3000</v>
      </c>
      <c r="I1022" s="37">
        <v>3100</v>
      </c>
      <c r="J1022" s="37">
        <v>319</v>
      </c>
      <c r="K1022" s="386">
        <v>1</v>
      </c>
      <c r="L1022" s="386"/>
      <c r="M1022" s="387" t="s">
        <v>170</v>
      </c>
      <c r="N1022" s="388">
        <f>IFERROR(VLOOKUP($B1022,[5]OAX!$B$51:$S$1085,13,0),0)</f>
        <v>0</v>
      </c>
      <c r="O1022" s="388">
        <f>IFERROR(VLOOKUP($B1022,[5]OAX!$B$51:$S$1085,14,0),0)</f>
        <v>0</v>
      </c>
      <c r="P1022" s="388">
        <f t="shared" si="695"/>
        <v>0</v>
      </c>
      <c r="Q1022" s="167" t="s">
        <v>80</v>
      </c>
      <c r="R1022" s="390">
        <f>IFERROR(VLOOKUP($B1022,[5]OAX!$B$51:$S$1085,17,0),0)</f>
        <v>0</v>
      </c>
      <c r="S1022" s="390">
        <f>IFERROR(VLOOKUP($B1022,[5]OAX!$B$51:$S$1085,18,0),0)</f>
        <v>0</v>
      </c>
      <c r="T1022" s="388">
        <v>0</v>
      </c>
      <c r="U1022" s="388">
        <v>0</v>
      </c>
      <c r="V1022" s="388">
        <v>0</v>
      </c>
      <c r="W1022" s="388">
        <v>0</v>
      </c>
      <c r="X1022" s="388">
        <v>0</v>
      </c>
      <c r="Y1022" s="388">
        <v>0</v>
      </c>
      <c r="Z1022" s="388">
        <v>0</v>
      </c>
      <c r="AA1022" s="388">
        <v>0</v>
      </c>
      <c r="AB1022" s="388">
        <f>N1022+T1022-X1022</f>
        <v>0</v>
      </c>
      <c r="AC1022" s="388">
        <f>O1022+U1022-Y1022</f>
        <v>0</v>
      </c>
      <c r="AD1022" s="388">
        <f t="shared" si="721"/>
        <v>0</v>
      </c>
      <c r="AE1022" s="388">
        <v>0</v>
      </c>
      <c r="AF1022" s="388">
        <v>0</v>
      </c>
      <c r="AG1022" s="388">
        <f t="shared" si="712"/>
        <v>0</v>
      </c>
      <c r="AH1022" s="388">
        <v>0</v>
      </c>
      <c r="AI1022" s="388">
        <v>0</v>
      </c>
      <c r="AJ1022" s="388">
        <f t="shared" si="713"/>
        <v>0</v>
      </c>
      <c r="AK1022" s="388">
        <v>0</v>
      </c>
      <c r="AL1022" s="388">
        <v>0</v>
      </c>
      <c r="AM1022" s="388">
        <f t="shared" si="714"/>
        <v>0</v>
      </c>
      <c r="AN1022" s="388">
        <v>0</v>
      </c>
      <c r="AO1022" s="388">
        <v>0</v>
      </c>
      <c r="AP1022" s="388">
        <f t="shared" si="679"/>
        <v>0</v>
      </c>
      <c r="AQ1022" s="388">
        <f t="shared" si="680"/>
        <v>0</v>
      </c>
      <c r="AR1022" s="388">
        <f t="shared" si="680"/>
        <v>0</v>
      </c>
      <c r="AS1022" s="388">
        <f t="shared" si="715"/>
        <v>0</v>
      </c>
      <c r="AT1022" s="388">
        <f t="shared" si="686"/>
        <v>0</v>
      </c>
      <c r="AU1022" s="388">
        <f t="shared" si="686"/>
        <v>0</v>
      </c>
      <c r="AV1022" s="388">
        <v>0</v>
      </c>
      <c r="AW1022" s="388">
        <v>0</v>
      </c>
      <c r="AX1022" s="388">
        <v>0</v>
      </c>
      <c r="AY1022" s="388">
        <v>0</v>
      </c>
      <c r="AZ1022" s="388">
        <f t="shared" ref="AZ1022:BA1085" si="723">AT1022-AV1022-AX1022</f>
        <v>0</v>
      </c>
      <c r="BA1022" s="388">
        <f t="shared" si="723"/>
        <v>0</v>
      </c>
    </row>
    <row r="1023" spans="1:53" ht="48" hidden="1">
      <c r="A1023" s="255"/>
      <c r="B1023" s="73" t="str">
        <f t="shared" si="703"/>
        <v>481630003300</v>
      </c>
      <c r="C1023" s="401">
        <v>2023</v>
      </c>
      <c r="D1023" s="401">
        <v>20</v>
      </c>
      <c r="E1023" s="401">
        <v>4</v>
      </c>
      <c r="F1023" s="401">
        <v>8</v>
      </c>
      <c r="G1023" s="401">
        <v>16</v>
      </c>
      <c r="H1023" s="401">
        <v>3000</v>
      </c>
      <c r="I1023" s="401">
        <v>3300</v>
      </c>
      <c r="J1023" s="401"/>
      <c r="K1023" s="401"/>
      <c r="L1023" s="401"/>
      <c r="M1023" s="375" t="s">
        <v>72</v>
      </c>
      <c r="N1023" s="376">
        <f>+N1024</f>
        <v>0</v>
      </c>
      <c r="O1023" s="376">
        <f>+O1024</f>
        <v>0</v>
      </c>
      <c r="P1023" s="376">
        <f t="shared" si="695"/>
        <v>0</v>
      </c>
      <c r="Q1023" s="427" t="s">
        <v>45</v>
      </c>
      <c r="R1023" s="477"/>
      <c r="S1023" s="477"/>
      <c r="T1023" s="376">
        <f>T1024</f>
        <v>0</v>
      </c>
      <c r="U1023" s="376">
        <f t="shared" ref="U1023:AO1023" si="724">U1024</f>
        <v>0</v>
      </c>
      <c r="V1023" s="376">
        <f t="shared" si="724"/>
        <v>0</v>
      </c>
      <c r="W1023" s="376">
        <f t="shared" si="724"/>
        <v>0</v>
      </c>
      <c r="X1023" s="376">
        <f t="shared" si="724"/>
        <v>0</v>
      </c>
      <c r="Y1023" s="376">
        <f t="shared" si="724"/>
        <v>0</v>
      </c>
      <c r="Z1023" s="376">
        <f t="shared" si="724"/>
        <v>0</v>
      </c>
      <c r="AA1023" s="376">
        <f t="shared" si="724"/>
        <v>0</v>
      </c>
      <c r="AB1023" s="376">
        <f t="shared" si="724"/>
        <v>0</v>
      </c>
      <c r="AC1023" s="376">
        <f t="shared" si="724"/>
        <v>0</v>
      </c>
      <c r="AD1023" s="376">
        <f t="shared" si="724"/>
        <v>0</v>
      </c>
      <c r="AE1023" s="376">
        <f t="shared" si="724"/>
        <v>0</v>
      </c>
      <c r="AF1023" s="376">
        <f t="shared" si="724"/>
        <v>0</v>
      </c>
      <c r="AG1023" s="376">
        <f t="shared" si="712"/>
        <v>0</v>
      </c>
      <c r="AH1023" s="376">
        <f t="shared" si="724"/>
        <v>0</v>
      </c>
      <c r="AI1023" s="376">
        <f t="shared" si="724"/>
        <v>0</v>
      </c>
      <c r="AJ1023" s="376">
        <f t="shared" si="713"/>
        <v>0</v>
      </c>
      <c r="AK1023" s="376">
        <f t="shared" si="724"/>
        <v>0</v>
      </c>
      <c r="AL1023" s="376">
        <f t="shared" si="724"/>
        <v>0</v>
      </c>
      <c r="AM1023" s="376">
        <f t="shared" si="714"/>
        <v>0</v>
      </c>
      <c r="AN1023" s="376">
        <f t="shared" si="724"/>
        <v>0</v>
      </c>
      <c r="AO1023" s="376">
        <f t="shared" si="724"/>
        <v>0</v>
      </c>
      <c r="AP1023" s="376">
        <f t="shared" ref="AP1023:AP1086" si="725">+AO1023+AN1023</f>
        <v>0</v>
      </c>
      <c r="AQ1023" s="376">
        <f t="shared" si="680"/>
        <v>0</v>
      </c>
      <c r="AR1023" s="376">
        <f t="shared" si="680"/>
        <v>0</v>
      </c>
      <c r="AS1023" s="376">
        <f t="shared" si="715"/>
        <v>0</v>
      </c>
      <c r="AT1023" s="376"/>
      <c r="AU1023" s="376"/>
      <c r="AV1023" s="376"/>
      <c r="AW1023" s="376"/>
      <c r="AX1023" s="376"/>
      <c r="AY1023" s="376"/>
      <c r="AZ1023" s="376"/>
      <c r="BA1023" s="376"/>
    </row>
    <row r="1024" spans="1:53" ht="48" hidden="1">
      <c r="A1024" s="255"/>
      <c r="B1024" s="73" t="str">
        <f t="shared" si="703"/>
        <v>481630003300333</v>
      </c>
      <c r="C1024" s="404">
        <v>2023</v>
      </c>
      <c r="D1024" s="404">
        <v>20</v>
      </c>
      <c r="E1024" s="404">
        <v>4</v>
      </c>
      <c r="F1024" s="404">
        <v>8</v>
      </c>
      <c r="G1024" s="404">
        <v>16</v>
      </c>
      <c r="H1024" s="404">
        <v>3000</v>
      </c>
      <c r="I1024" s="404">
        <v>3300</v>
      </c>
      <c r="J1024" s="404">
        <v>333</v>
      </c>
      <c r="K1024" s="404"/>
      <c r="L1024" s="404"/>
      <c r="M1024" s="381" t="s">
        <v>174</v>
      </c>
      <c r="N1024" s="382">
        <f>+N1025+N1026</f>
        <v>0</v>
      </c>
      <c r="O1024" s="382">
        <f>+O1025+O1026</f>
        <v>0</v>
      </c>
      <c r="P1024" s="382">
        <f t="shared" si="695"/>
        <v>0</v>
      </c>
      <c r="Q1024" s="429" t="s">
        <v>45</v>
      </c>
      <c r="R1024" s="478"/>
      <c r="S1024" s="478"/>
      <c r="T1024" s="382">
        <f>SUM(T1025:T1026)</f>
        <v>0</v>
      </c>
      <c r="U1024" s="382">
        <f t="shared" ref="U1024:AO1024" si="726">SUM(U1025:U1026)</f>
        <v>0</v>
      </c>
      <c r="V1024" s="382">
        <f t="shared" si="726"/>
        <v>0</v>
      </c>
      <c r="W1024" s="382">
        <f t="shared" si="726"/>
        <v>0</v>
      </c>
      <c r="X1024" s="382">
        <f t="shared" si="726"/>
        <v>0</v>
      </c>
      <c r="Y1024" s="382">
        <f t="shared" si="726"/>
        <v>0</v>
      </c>
      <c r="Z1024" s="382">
        <f t="shared" si="726"/>
        <v>0</v>
      </c>
      <c r="AA1024" s="382">
        <f t="shared" si="726"/>
        <v>0</v>
      </c>
      <c r="AB1024" s="382">
        <f t="shared" si="726"/>
        <v>0</v>
      </c>
      <c r="AC1024" s="382">
        <f t="shared" si="726"/>
        <v>0</v>
      </c>
      <c r="AD1024" s="382">
        <f t="shared" si="726"/>
        <v>0</v>
      </c>
      <c r="AE1024" s="382">
        <f t="shared" si="726"/>
        <v>0</v>
      </c>
      <c r="AF1024" s="382">
        <f t="shared" si="726"/>
        <v>0</v>
      </c>
      <c r="AG1024" s="382">
        <f t="shared" si="712"/>
        <v>0</v>
      </c>
      <c r="AH1024" s="382">
        <f t="shared" si="726"/>
        <v>0</v>
      </c>
      <c r="AI1024" s="382">
        <f t="shared" si="726"/>
        <v>0</v>
      </c>
      <c r="AJ1024" s="382">
        <f t="shared" si="713"/>
        <v>0</v>
      </c>
      <c r="AK1024" s="382">
        <f t="shared" si="726"/>
        <v>0</v>
      </c>
      <c r="AL1024" s="382">
        <f t="shared" si="726"/>
        <v>0</v>
      </c>
      <c r="AM1024" s="382">
        <f t="shared" si="714"/>
        <v>0</v>
      </c>
      <c r="AN1024" s="382">
        <f t="shared" si="726"/>
        <v>0</v>
      </c>
      <c r="AO1024" s="382">
        <f t="shared" si="726"/>
        <v>0</v>
      </c>
      <c r="AP1024" s="382">
        <f t="shared" si="725"/>
        <v>0</v>
      </c>
      <c r="AQ1024" s="382">
        <f t="shared" ref="AQ1024:AR1087" si="727">AB1024-AE1024--AH1024-AK1024-AN1024</f>
        <v>0</v>
      </c>
      <c r="AR1024" s="382">
        <f t="shared" si="727"/>
        <v>0</v>
      </c>
      <c r="AS1024" s="382">
        <f t="shared" si="715"/>
        <v>0</v>
      </c>
      <c r="AT1024" s="382"/>
      <c r="AU1024" s="382"/>
      <c r="AV1024" s="382"/>
      <c r="AW1024" s="382"/>
      <c r="AX1024" s="382"/>
      <c r="AY1024" s="382"/>
      <c r="AZ1024" s="382"/>
      <c r="BA1024" s="382"/>
    </row>
    <row r="1025" spans="1:53" ht="46.5" hidden="1">
      <c r="A1025" s="255"/>
      <c r="B1025" s="73" t="str">
        <f t="shared" si="703"/>
        <v>4816300033003331</v>
      </c>
      <c r="C1025" s="37">
        <v>2023</v>
      </c>
      <c r="D1025" s="37">
        <v>20</v>
      </c>
      <c r="E1025" s="37">
        <v>4</v>
      </c>
      <c r="F1025" s="37">
        <v>8</v>
      </c>
      <c r="G1025" s="37">
        <v>16</v>
      </c>
      <c r="H1025" s="37">
        <v>3000</v>
      </c>
      <c r="I1025" s="37">
        <v>3300</v>
      </c>
      <c r="J1025" s="37">
        <v>333</v>
      </c>
      <c r="K1025" s="386">
        <v>1</v>
      </c>
      <c r="L1025" s="386"/>
      <c r="M1025" s="387" t="s">
        <v>682</v>
      </c>
      <c r="N1025" s="388">
        <f>IFERROR(VLOOKUP($B1025,[5]OAX!$B$51:$S$1085,13,0),0)</f>
        <v>0</v>
      </c>
      <c r="O1025" s="388">
        <f>IFERROR(VLOOKUP($B1025,[5]OAX!$B$51:$S$1085,14,0),0)</f>
        <v>0</v>
      </c>
      <c r="P1025" s="388">
        <f t="shared" si="695"/>
        <v>0</v>
      </c>
      <c r="Q1025" s="167" t="s">
        <v>80</v>
      </c>
      <c r="R1025" s="390">
        <f>IFERROR(VLOOKUP($B1025,[5]OAX!$B$51:$S$1085,17,0),0)</f>
        <v>0</v>
      </c>
      <c r="S1025" s="390">
        <f>IFERROR(VLOOKUP($B1025,[5]OAX!$B$51:$S$1085,18,0),0)</f>
        <v>0</v>
      </c>
      <c r="T1025" s="388">
        <v>0</v>
      </c>
      <c r="U1025" s="388">
        <v>0</v>
      </c>
      <c r="V1025" s="388">
        <v>0</v>
      </c>
      <c r="W1025" s="388">
        <v>0</v>
      </c>
      <c r="X1025" s="388">
        <v>0</v>
      </c>
      <c r="Y1025" s="388">
        <v>0</v>
      </c>
      <c r="Z1025" s="388">
        <v>0</v>
      </c>
      <c r="AA1025" s="388">
        <v>0</v>
      </c>
      <c r="AB1025" s="388">
        <f>N1025+T1025-X1025</f>
        <v>0</v>
      </c>
      <c r="AC1025" s="388">
        <f>O1025+U1025-Y1025</f>
        <v>0</v>
      </c>
      <c r="AD1025" s="388">
        <f t="shared" si="721"/>
        <v>0</v>
      </c>
      <c r="AE1025" s="388">
        <v>0</v>
      </c>
      <c r="AF1025" s="388">
        <v>0</v>
      </c>
      <c r="AG1025" s="388">
        <f t="shared" si="712"/>
        <v>0</v>
      </c>
      <c r="AH1025" s="388">
        <v>0</v>
      </c>
      <c r="AI1025" s="388">
        <v>0</v>
      </c>
      <c r="AJ1025" s="388">
        <f t="shared" si="713"/>
        <v>0</v>
      </c>
      <c r="AK1025" s="388">
        <v>0</v>
      </c>
      <c r="AL1025" s="388">
        <v>0</v>
      </c>
      <c r="AM1025" s="388">
        <f t="shared" si="714"/>
        <v>0</v>
      </c>
      <c r="AN1025" s="388">
        <v>0</v>
      </c>
      <c r="AO1025" s="388">
        <v>0</v>
      </c>
      <c r="AP1025" s="388">
        <f t="shared" si="725"/>
        <v>0</v>
      </c>
      <c r="AQ1025" s="388">
        <f t="shared" si="727"/>
        <v>0</v>
      </c>
      <c r="AR1025" s="388">
        <f t="shared" si="727"/>
        <v>0</v>
      </c>
      <c r="AS1025" s="388">
        <f t="shared" si="715"/>
        <v>0</v>
      </c>
      <c r="AT1025" s="388">
        <f t="shared" si="686"/>
        <v>0</v>
      </c>
      <c r="AU1025" s="388">
        <f t="shared" si="686"/>
        <v>0</v>
      </c>
      <c r="AV1025" s="388">
        <v>0</v>
      </c>
      <c r="AW1025" s="388">
        <v>0</v>
      </c>
      <c r="AX1025" s="388">
        <v>0</v>
      </c>
      <c r="AY1025" s="388">
        <v>0</v>
      </c>
      <c r="AZ1025" s="388">
        <f t="shared" si="723"/>
        <v>0</v>
      </c>
      <c r="BA1025" s="388">
        <f t="shared" si="723"/>
        <v>0</v>
      </c>
    </row>
    <row r="1026" spans="1:53" ht="24.75" hidden="1">
      <c r="A1026" s="255"/>
      <c r="B1026" s="73" t="str">
        <f t="shared" si="703"/>
        <v>4816300033003332</v>
      </c>
      <c r="C1026" s="37">
        <v>2023</v>
      </c>
      <c r="D1026" s="37">
        <v>20</v>
      </c>
      <c r="E1026" s="37">
        <v>4</v>
      </c>
      <c r="F1026" s="37">
        <v>8</v>
      </c>
      <c r="G1026" s="37">
        <v>16</v>
      </c>
      <c r="H1026" s="37">
        <v>3000</v>
      </c>
      <c r="I1026" s="37">
        <v>3300</v>
      </c>
      <c r="J1026" s="37">
        <v>333</v>
      </c>
      <c r="K1026" s="386">
        <v>2</v>
      </c>
      <c r="L1026" s="386"/>
      <c r="M1026" s="387" t="s">
        <v>334</v>
      </c>
      <c r="N1026" s="388">
        <f>IFERROR(VLOOKUP($B1026,[5]OAX!$B$51:$S$1085,13,0),0)</f>
        <v>0</v>
      </c>
      <c r="O1026" s="388">
        <f>IFERROR(VLOOKUP($B1026,[5]OAX!$B$51:$S$1085,14,0),0)</f>
        <v>0</v>
      </c>
      <c r="P1026" s="388">
        <f t="shared" si="695"/>
        <v>0</v>
      </c>
      <c r="Q1026" s="167" t="s">
        <v>80</v>
      </c>
      <c r="R1026" s="390">
        <f>IFERROR(VLOOKUP($B1026,[5]OAX!$B$51:$S$1085,17,0),0)</f>
        <v>0</v>
      </c>
      <c r="S1026" s="390">
        <f>IFERROR(VLOOKUP($B1026,[5]OAX!$B$51:$S$1085,18,0),0)</f>
        <v>0</v>
      </c>
      <c r="T1026" s="388">
        <v>0</v>
      </c>
      <c r="U1026" s="388">
        <v>0</v>
      </c>
      <c r="V1026" s="388">
        <v>0</v>
      </c>
      <c r="W1026" s="388">
        <v>0</v>
      </c>
      <c r="X1026" s="388">
        <v>0</v>
      </c>
      <c r="Y1026" s="388">
        <v>0</v>
      </c>
      <c r="Z1026" s="388">
        <v>0</v>
      </c>
      <c r="AA1026" s="388">
        <v>0</v>
      </c>
      <c r="AB1026" s="388">
        <f>N1026+T1026-X1026</f>
        <v>0</v>
      </c>
      <c r="AC1026" s="388">
        <f>O1026+U1026-Y1026</f>
        <v>0</v>
      </c>
      <c r="AD1026" s="388">
        <f t="shared" si="721"/>
        <v>0</v>
      </c>
      <c r="AE1026" s="388">
        <v>0</v>
      </c>
      <c r="AF1026" s="388">
        <v>0</v>
      </c>
      <c r="AG1026" s="388">
        <f t="shared" si="712"/>
        <v>0</v>
      </c>
      <c r="AH1026" s="388">
        <v>0</v>
      </c>
      <c r="AI1026" s="388">
        <v>0</v>
      </c>
      <c r="AJ1026" s="388">
        <f t="shared" si="713"/>
        <v>0</v>
      </c>
      <c r="AK1026" s="388">
        <v>0</v>
      </c>
      <c r="AL1026" s="388">
        <v>0</v>
      </c>
      <c r="AM1026" s="388">
        <f t="shared" si="714"/>
        <v>0</v>
      </c>
      <c r="AN1026" s="388">
        <v>0</v>
      </c>
      <c r="AO1026" s="388">
        <v>0</v>
      </c>
      <c r="AP1026" s="388">
        <f t="shared" si="725"/>
        <v>0</v>
      </c>
      <c r="AQ1026" s="388">
        <f t="shared" si="727"/>
        <v>0</v>
      </c>
      <c r="AR1026" s="388">
        <f t="shared" si="727"/>
        <v>0</v>
      </c>
      <c r="AS1026" s="388">
        <f t="shared" si="715"/>
        <v>0</v>
      </c>
      <c r="AT1026" s="388">
        <f t="shared" si="686"/>
        <v>0</v>
      </c>
      <c r="AU1026" s="388">
        <f t="shared" si="686"/>
        <v>0</v>
      </c>
      <c r="AV1026" s="388">
        <v>0</v>
      </c>
      <c r="AW1026" s="388">
        <v>0</v>
      </c>
      <c r="AX1026" s="388">
        <v>0</v>
      </c>
      <c r="AY1026" s="388">
        <v>0</v>
      </c>
      <c r="AZ1026" s="388">
        <f t="shared" si="723"/>
        <v>0</v>
      </c>
      <c r="BA1026" s="388">
        <f t="shared" si="723"/>
        <v>0</v>
      </c>
    </row>
    <row r="1027" spans="1:53" ht="24.75" hidden="1">
      <c r="A1027" s="255"/>
      <c r="B1027" s="73" t="str">
        <f t="shared" si="703"/>
        <v>481630003600</v>
      </c>
      <c r="C1027" s="401">
        <v>2023</v>
      </c>
      <c r="D1027" s="401">
        <v>20</v>
      </c>
      <c r="E1027" s="401">
        <v>4</v>
      </c>
      <c r="F1027" s="401">
        <v>8</v>
      </c>
      <c r="G1027" s="401">
        <v>16</v>
      </c>
      <c r="H1027" s="401">
        <v>3000</v>
      </c>
      <c r="I1027" s="401">
        <v>3600</v>
      </c>
      <c r="J1027" s="401"/>
      <c r="K1027" s="401"/>
      <c r="L1027" s="401"/>
      <c r="M1027" s="375" t="s">
        <v>284</v>
      </c>
      <c r="N1027" s="376">
        <f>+N1028</f>
        <v>0</v>
      </c>
      <c r="O1027" s="376">
        <f>+O1028</f>
        <v>0</v>
      </c>
      <c r="P1027" s="376">
        <f t="shared" si="695"/>
        <v>0</v>
      </c>
      <c r="Q1027" s="427" t="s">
        <v>45</v>
      </c>
      <c r="R1027" s="477"/>
      <c r="S1027" s="477"/>
      <c r="T1027" s="376">
        <f>T1028</f>
        <v>0</v>
      </c>
      <c r="U1027" s="376">
        <f t="shared" ref="U1027:AO1028" si="728">U1028</f>
        <v>0</v>
      </c>
      <c r="V1027" s="376">
        <f t="shared" si="728"/>
        <v>0</v>
      </c>
      <c r="W1027" s="376">
        <f t="shared" si="728"/>
        <v>0</v>
      </c>
      <c r="X1027" s="376">
        <f>X1028</f>
        <v>0</v>
      </c>
      <c r="Y1027" s="376">
        <f t="shared" si="728"/>
        <v>0</v>
      </c>
      <c r="Z1027" s="376">
        <f t="shared" si="728"/>
        <v>0</v>
      </c>
      <c r="AA1027" s="376">
        <f t="shared" si="728"/>
        <v>0</v>
      </c>
      <c r="AB1027" s="376">
        <f t="shared" si="728"/>
        <v>0</v>
      </c>
      <c r="AC1027" s="376">
        <f t="shared" si="728"/>
        <v>0</v>
      </c>
      <c r="AD1027" s="376">
        <f t="shared" si="728"/>
        <v>0</v>
      </c>
      <c r="AE1027" s="376">
        <f t="shared" si="728"/>
        <v>0</v>
      </c>
      <c r="AF1027" s="376">
        <f t="shared" si="728"/>
        <v>0</v>
      </c>
      <c r="AG1027" s="376">
        <f t="shared" si="712"/>
        <v>0</v>
      </c>
      <c r="AH1027" s="376">
        <f t="shared" si="728"/>
        <v>0</v>
      </c>
      <c r="AI1027" s="376">
        <f t="shared" si="728"/>
        <v>0</v>
      </c>
      <c r="AJ1027" s="376">
        <f t="shared" si="713"/>
        <v>0</v>
      </c>
      <c r="AK1027" s="376">
        <f t="shared" si="728"/>
        <v>0</v>
      </c>
      <c r="AL1027" s="376">
        <f t="shared" si="728"/>
        <v>0</v>
      </c>
      <c r="AM1027" s="376">
        <f t="shared" si="714"/>
        <v>0</v>
      </c>
      <c r="AN1027" s="376">
        <f t="shared" si="728"/>
        <v>0</v>
      </c>
      <c r="AO1027" s="376">
        <f t="shared" si="728"/>
        <v>0</v>
      </c>
      <c r="AP1027" s="376">
        <f t="shared" si="725"/>
        <v>0</v>
      </c>
      <c r="AQ1027" s="376">
        <f t="shared" si="727"/>
        <v>0</v>
      </c>
      <c r="AR1027" s="376">
        <f t="shared" si="727"/>
        <v>0</v>
      </c>
      <c r="AS1027" s="376">
        <f t="shared" si="715"/>
        <v>0</v>
      </c>
      <c r="AT1027" s="376"/>
      <c r="AU1027" s="376"/>
      <c r="AV1027" s="376"/>
      <c r="AW1027" s="376"/>
      <c r="AX1027" s="376"/>
      <c r="AY1027" s="376"/>
      <c r="AZ1027" s="376"/>
      <c r="BA1027" s="376"/>
    </row>
    <row r="1028" spans="1:53" ht="48" hidden="1">
      <c r="A1028" s="255"/>
      <c r="B1028" s="73" t="str">
        <f t="shared" si="703"/>
        <v>481630003600361</v>
      </c>
      <c r="C1028" s="404">
        <v>2023</v>
      </c>
      <c r="D1028" s="404">
        <v>20</v>
      </c>
      <c r="E1028" s="404">
        <v>4</v>
      </c>
      <c r="F1028" s="404">
        <v>8</v>
      </c>
      <c r="G1028" s="404">
        <v>16</v>
      </c>
      <c r="H1028" s="404">
        <v>3000</v>
      </c>
      <c r="I1028" s="404">
        <v>3600</v>
      </c>
      <c r="J1028" s="404">
        <v>361</v>
      </c>
      <c r="K1028" s="404"/>
      <c r="L1028" s="404"/>
      <c r="M1028" s="381" t="s">
        <v>285</v>
      </c>
      <c r="N1028" s="382">
        <f>+N1029</f>
        <v>0</v>
      </c>
      <c r="O1028" s="382">
        <f>+O1029</f>
        <v>0</v>
      </c>
      <c r="P1028" s="382">
        <f t="shared" si="695"/>
        <v>0</v>
      </c>
      <c r="Q1028" s="429" t="s">
        <v>45</v>
      </c>
      <c r="R1028" s="478"/>
      <c r="S1028" s="478"/>
      <c r="T1028" s="382">
        <f>T1029</f>
        <v>0</v>
      </c>
      <c r="U1028" s="382">
        <f t="shared" si="728"/>
        <v>0</v>
      </c>
      <c r="V1028" s="382">
        <f t="shared" si="728"/>
        <v>0</v>
      </c>
      <c r="W1028" s="382">
        <f t="shared" si="728"/>
        <v>0</v>
      </c>
      <c r="X1028" s="382">
        <f>X1029</f>
        <v>0</v>
      </c>
      <c r="Y1028" s="382">
        <f t="shared" si="728"/>
        <v>0</v>
      </c>
      <c r="Z1028" s="382">
        <f t="shared" si="728"/>
        <v>0</v>
      </c>
      <c r="AA1028" s="382">
        <f t="shared" si="728"/>
        <v>0</v>
      </c>
      <c r="AB1028" s="382">
        <f t="shared" si="728"/>
        <v>0</v>
      </c>
      <c r="AC1028" s="382">
        <f t="shared" si="728"/>
        <v>0</v>
      </c>
      <c r="AD1028" s="382">
        <f t="shared" si="728"/>
        <v>0</v>
      </c>
      <c r="AE1028" s="382">
        <f t="shared" si="728"/>
        <v>0</v>
      </c>
      <c r="AF1028" s="382">
        <f t="shared" si="728"/>
        <v>0</v>
      </c>
      <c r="AG1028" s="382">
        <f t="shared" si="712"/>
        <v>0</v>
      </c>
      <c r="AH1028" s="382">
        <f t="shared" si="728"/>
        <v>0</v>
      </c>
      <c r="AI1028" s="382">
        <f t="shared" si="728"/>
        <v>0</v>
      </c>
      <c r="AJ1028" s="382">
        <f t="shared" si="713"/>
        <v>0</v>
      </c>
      <c r="AK1028" s="382">
        <f t="shared" si="728"/>
        <v>0</v>
      </c>
      <c r="AL1028" s="382">
        <f t="shared" si="728"/>
        <v>0</v>
      </c>
      <c r="AM1028" s="382">
        <f t="shared" si="714"/>
        <v>0</v>
      </c>
      <c r="AN1028" s="382">
        <f t="shared" si="728"/>
        <v>0</v>
      </c>
      <c r="AO1028" s="382">
        <f t="shared" si="728"/>
        <v>0</v>
      </c>
      <c r="AP1028" s="382">
        <f t="shared" si="725"/>
        <v>0</v>
      </c>
      <c r="AQ1028" s="382">
        <f t="shared" si="727"/>
        <v>0</v>
      </c>
      <c r="AR1028" s="382">
        <f t="shared" si="727"/>
        <v>0</v>
      </c>
      <c r="AS1028" s="382">
        <f t="shared" si="715"/>
        <v>0</v>
      </c>
      <c r="AT1028" s="382"/>
      <c r="AU1028" s="382"/>
      <c r="AV1028" s="382"/>
      <c r="AW1028" s="382"/>
      <c r="AX1028" s="382"/>
      <c r="AY1028" s="382"/>
      <c r="AZ1028" s="382"/>
      <c r="BA1028" s="382"/>
    </row>
    <row r="1029" spans="1:53" ht="46.5" hidden="1">
      <c r="A1029" s="255"/>
      <c r="B1029" s="73" t="str">
        <f t="shared" si="703"/>
        <v>4816300036003611</v>
      </c>
      <c r="C1029" s="37">
        <v>2023</v>
      </c>
      <c r="D1029" s="37">
        <v>20</v>
      </c>
      <c r="E1029" s="37">
        <v>4</v>
      </c>
      <c r="F1029" s="37">
        <v>8</v>
      </c>
      <c r="G1029" s="37">
        <v>16</v>
      </c>
      <c r="H1029" s="37">
        <v>3000</v>
      </c>
      <c r="I1029" s="37">
        <v>3600</v>
      </c>
      <c r="J1029" s="37">
        <v>361</v>
      </c>
      <c r="K1029" s="386">
        <v>1</v>
      </c>
      <c r="L1029" s="386"/>
      <c r="M1029" s="387" t="s">
        <v>286</v>
      </c>
      <c r="N1029" s="388">
        <f>IFERROR(VLOOKUP($B1029,[5]OAX!$B$51:$S$1085,13,0),0)</f>
        <v>0</v>
      </c>
      <c r="O1029" s="388">
        <f>IFERROR(VLOOKUP($B1029,[5]OAX!$B$51:$S$1085,14,0),0)</f>
        <v>0</v>
      </c>
      <c r="P1029" s="388">
        <f t="shared" si="695"/>
        <v>0</v>
      </c>
      <c r="Q1029" s="167" t="s">
        <v>80</v>
      </c>
      <c r="R1029" s="390">
        <f>IFERROR(VLOOKUP($B1029,[5]OAX!$B$51:$S$1085,17,0),0)</f>
        <v>0</v>
      </c>
      <c r="S1029" s="390">
        <f>IFERROR(VLOOKUP($B1029,[5]OAX!$B$51:$S$1085,18,0),0)</f>
        <v>0</v>
      </c>
      <c r="T1029" s="388">
        <v>0</v>
      </c>
      <c r="U1029" s="388">
        <v>0</v>
      </c>
      <c r="V1029" s="388">
        <v>0</v>
      </c>
      <c r="W1029" s="388">
        <v>0</v>
      </c>
      <c r="X1029" s="388">
        <v>0</v>
      </c>
      <c r="Y1029" s="388">
        <v>0</v>
      </c>
      <c r="Z1029" s="388">
        <v>0</v>
      </c>
      <c r="AA1029" s="388">
        <v>0</v>
      </c>
      <c r="AB1029" s="388">
        <f>N1029+T1029-X1029</f>
        <v>0</v>
      </c>
      <c r="AC1029" s="388">
        <f>O1029+U1029-Y1029</f>
        <v>0</v>
      </c>
      <c r="AD1029" s="388">
        <f t="shared" si="721"/>
        <v>0</v>
      </c>
      <c r="AE1029" s="388">
        <v>0</v>
      </c>
      <c r="AF1029" s="388">
        <v>0</v>
      </c>
      <c r="AG1029" s="388">
        <f t="shared" si="712"/>
        <v>0</v>
      </c>
      <c r="AH1029" s="388">
        <v>0</v>
      </c>
      <c r="AI1029" s="388">
        <v>0</v>
      </c>
      <c r="AJ1029" s="388">
        <f t="shared" si="713"/>
        <v>0</v>
      </c>
      <c r="AK1029" s="388">
        <v>0</v>
      </c>
      <c r="AL1029" s="388">
        <v>0</v>
      </c>
      <c r="AM1029" s="388">
        <f t="shared" si="714"/>
        <v>0</v>
      </c>
      <c r="AN1029" s="388">
        <v>0</v>
      </c>
      <c r="AO1029" s="388">
        <v>0</v>
      </c>
      <c r="AP1029" s="388">
        <f t="shared" si="725"/>
        <v>0</v>
      </c>
      <c r="AQ1029" s="388">
        <f t="shared" si="727"/>
        <v>0</v>
      </c>
      <c r="AR1029" s="388">
        <f t="shared" si="727"/>
        <v>0</v>
      </c>
      <c r="AS1029" s="388">
        <f t="shared" si="715"/>
        <v>0</v>
      </c>
      <c r="AT1029" s="388">
        <f t="shared" ref="AT1029:AU1090" si="729">R1029+V1029-Z1029</f>
        <v>0</v>
      </c>
      <c r="AU1029" s="388">
        <f t="shared" si="729"/>
        <v>0</v>
      </c>
      <c r="AV1029" s="388">
        <v>0</v>
      </c>
      <c r="AW1029" s="388">
        <v>0</v>
      </c>
      <c r="AX1029" s="388">
        <v>0</v>
      </c>
      <c r="AY1029" s="388">
        <v>0</v>
      </c>
      <c r="AZ1029" s="388">
        <f t="shared" si="723"/>
        <v>0</v>
      </c>
      <c r="BA1029" s="388">
        <f t="shared" si="723"/>
        <v>0</v>
      </c>
    </row>
    <row r="1030" spans="1:53" ht="24.75" hidden="1">
      <c r="A1030" s="255"/>
      <c r="B1030" s="73" t="str">
        <f t="shared" si="703"/>
        <v>48165000</v>
      </c>
      <c r="C1030" s="400">
        <v>2023</v>
      </c>
      <c r="D1030" s="400">
        <v>20</v>
      </c>
      <c r="E1030" s="400">
        <v>4</v>
      </c>
      <c r="F1030" s="400">
        <v>8</v>
      </c>
      <c r="G1030" s="400">
        <v>16</v>
      </c>
      <c r="H1030" s="400">
        <v>5000</v>
      </c>
      <c r="I1030" s="400"/>
      <c r="J1030" s="400"/>
      <c r="K1030" s="400"/>
      <c r="L1030" s="400"/>
      <c r="M1030" s="369" t="s">
        <v>129</v>
      </c>
      <c r="N1030" s="370">
        <f>+N1031+N1039</f>
        <v>0</v>
      </c>
      <c r="O1030" s="370">
        <f>+O1031+O1039</f>
        <v>0</v>
      </c>
      <c r="P1030" s="370">
        <f t="shared" si="695"/>
        <v>0</v>
      </c>
      <c r="Q1030" s="425" t="s">
        <v>45</v>
      </c>
      <c r="R1030" s="436"/>
      <c r="S1030" s="436"/>
      <c r="T1030" s="370">
        <f>T1031+T1039</f>
        <v>0</v>
      </c>
      <c r="U1030" s="370">
        <f t="shared" ref="U1030:AO1030" si="730">U1031+U1039</f>
        <v>0</v>
      </c>
      <c r="V1030" s="370">
        <f t="shared" si="730"/>
        <v>0</v>
      </c>
      <c r="W1030" s="370">
        <f>W1031+W1039</f>
        <v>0</v>
      </c>
      <c r="X1030" s="370">
        <f t="shared" si="730"/>
        <v>0</v>
      </c>
      <c r="Y1030" s="370">
        <f t="shared" si="730"/>
        <v>0</v>
      </c>
      <c r="Z1030" s="370">
        <f t="shared" si="730"/>
        <v>0</v>
      </c>
      <c r="AA1030" s="370">
        <f t="shared" si="730"/>
        <v>0</v>
      </c>
      <c r="AB1030" s="370">
        <f t="shared" si="730"/>
        <v>0</v>
      </c>
      <c r="AC1030" s="370">
        <f t="shared" si="730"/>
        <v>0</v>
      </c>
      <c r="AD1030" s="370">
        <f t="shared" si="730"/>
        <v>0</v>
      </c>
      <c r="AE1030" s="370">
        <f t="shared" si="730"/>
        <v>0</v>
      </c>
      <c r="AF1030" s="370">
        <f t="shared" si="730"/>
        <v>0</v>
      </c>
      <c r="AG1030" s="370">
        <f t="shared" si="712"/>
        <v>0</v>
      </c>
      <c r="AH1030" s="370">
        <f t="shared" si="730"/>
        <v>0</v>
      </c>
      <c r="AI1030" s="370">
        <f t="shared" si="730"/>
        <v>0</v>
      </c>
      <c r="AJ1030" s="370">
        <f t="shared" si="713"/>
        <v>0</v>
      </c>
      <c r="AK1030" s="370">
        <f t="shared" si="730"/>
        <v>0</v>
      </c>
      <c r="AL1030" s="370">
        <f t="shared" si="730"/>
        <v>0</v>
      </c>
      <c r="AM1030" s="370">
        <f t="shared" si="714"/>
        <v>0</v>
      </c>
      <c r="AN1030" s="370">
        <f t="shared" si="730"/>
        <v>0</v>
      </c>
      <c r="AO1030" s="370">
        <f t="shared" si="730"/>
        <v>0</v>
      </c>
      <c r="AP1030" s="370">
        <f t="shared" si="725"/>
        <v>0</v>
      </c>
      <c r="AQ1030" s="370">
        <f t="shared" si="727"/>
        <v>0</v>
      </c>
      <c r="AR1030" s="370">
        <f t="shared" si="727"/>
        <v>0</v>
      </c>
      <c r="AS1030" s="370">
        <f t="shared" si="715"/>
        <v>0</v>
      </c>
      <c r="AT1030" s="370"/>
      <c r="AU1030" s="370"/>
      <c r="AV1030" s="370"/>
      <c r="AW1030" s="370"/>
      <c r="AX1030" s="370"/>
      <c r="AY1030" s="370"/>
      <c r="AZ1030" s="370"/>
      <c r="BA1030" s="370"/>
    </row>
    <row r="1031" spans="1:53" ht="24.75" hidden="1">
      <c r="A1031" s="255"/>
      <c r="B1031" s="73" t="str">
        <f t="shared" si="703"/>
        <v>481650005100</v>
      </c>
      <c r="C1031" s="401">
        <v>2023</v>
      </c>
      <c r="D1031" s="401">
        <v>20</v>
      </c>
      <c r="E1031" s="401">
        <v>4</v>
      </c>
      <c r="F1031" s="401">
        <v>8</v>
      </c>
      <c r="G1031" s="401">
        <v>16</v>
      </c>
      <c r="H1031" s="401">
        <v>5000</v>
      </c>
      <c r="I1031" s="401">
        <v>5100</v>
      </c>
      <c r="J1031" s="401"/>
      <c r="K1031" s="401"/>
      <c r="L1031" s="401"/>
      <c r="M1031" s="375" t="s">
        <v>130</v>
      </c>
      <c r="N1031" s="376">
        <f>+N1032</f>
        <v>0</v>
      </c>
      <c r="O1031" s="376">
        <f>+O1032</f>
        <v>0</v>
      </c>
      <c r="P1031" s="376">
        <f t="shared" si="695"/>
        <v>0</v>
      </c>
      <c r="Q1031" s="427"/>
      <c r="R1031" s="477"/>
      <c r="S1031" s="477"/>
      <c r="T1031" s="376">
        <f>T1032</f>
        <v>0</v>
      </c>
      <c r="U1031" s="376">
        <f t="shared" ref="U1031:AO1031" si="731">U1032</f>
        <v>0</v>
      </c>
      <c r="V1031" s="376">
        <f t="shared" si="731"/>
        <v>0</v>
      </c>
      <c r="W1031" s="376">
        <f t="shared" si="731"/>
        <v>0</v>
      </c>
      <c r="X1031" s="376">
        <f t="shared" si="731"/>
        <v>0</v>
      </c>
      <c r="Y1031" s="376">
        <f t="shared" si="731"/>
        <v>0</v>
      </c>
      <c r="Z1031" s="376">
        <f t="shared" si="731"/>
        <v>0</v>
      </c>
      <c r="AA1031" s="376">
        <f t="shared" si="731"/>
        <v>0</v>
      </c>
      <c r="AB1031" s="376">
        <f t="shared" si="731"/>
        <v>0</v>
      </c>
      <c r="AC1031" s="376">
        <f t="shared" si="731"/>
        <v>0</v>
      </c>
      <c r="AD1031" s="376">
        <f t="shared" si="731"/>
        <v>0</v>
      </c>
      <c r="AE1031" s="376">
        <f t="shared" si="731"/>
        <v>0</v>
      </c>
      <c r="AF1031" s="376">
        <f t="shared" si="731"/>
        <v>0</v>
      </c>
      <c r="AG1031" s="376">
        <f t="shared" si="712"/>
        <v>0</v>
      </c>
      <c r="AH1031" s="376">
        <f t="shared" si="731"/>
        <v>0</v>
      </c>
      <c r="AI1031" s="376">
        <f t="shared" si="731"/>
        <v>0</v>
      </c>
      <c r="AJ1031" s="376">
        <f t="shared" si="713"/>
        <v>0</v>
      </c>
      <c r="AK1031" s="376">
        <f t="shared" si="731"/>
        <v>0</v>
      </c>
      <c r="AL1031" s="376">
        <f t="shared" si="731"/>
        <v>0</v>
      </c>
      <c r="AM1031" s="376">
        <f t="shared" si="714"/>
        <v>0</v>
      </c>
      <c r="AN1031" s="376">
        <f t="shared" si="731"/>
        <v>0</v>
      </c>
      <c r="AO1031" s="376">
        <f t="shared" si="731"/>
        <v>0</v>
      </c>
      <c r="AP1031" s="376">
        <f t="shared" si="725"/>
        <v>0</v>
      </c>
      <c r="AQ1031" s="376">
        <f t="shared" si="727"/>
        <v>0</v>
      </c>
      <c r="AR1031" s="376">
        <f t="shared" si="727"/>
        <v>0</v>
      </c>
      <c r="AS1031" s="376">
        <f t="shared" si="715"/>
        <v>0</v>
      </c>
      <c r="AT1031" s="376"/>
      <c r="AU1031" s="376"/>
      <c r="AV1031" s="376"/>
      <c r="AW1031" s="376"/>
      <c r="AX1031" s="376"/>
      <c r="AY1031" s="376"/>
      <c r="AZ1031" s="376"/>
      <c r="BA1031" s="376"/>
    </row>
    <row r="1032" spans="1:53" ht="24.75" hidden="1">
      <c r="A1032" s="255"/>
      <c r="B1032" s="73" t="str">
        <f t="shared" si="703"/>
        <v>481650005100515</v>
      </c>
      <c r="C1032" s="404">
        <v>2023</v>
      </c>
      <c r="D1032" s="404">
        <v>20</v>
      </c>
      <c r="E1032" s="404">
        <v>4</v>
      </c>
      <c r="F1032" s="404">
        <v>8</v>
      </c>
      <c r="G1032" s="404">
        <v>16</v>
      </c>
      <c r="H1032" s="404">
        <v>5000</v>
      </c>
      <c r="I1032" s="404">
        <v>5100</v>
      </c>
      <c r="J1032" s="404">
        <v>515</v>
      </c>
      <c r="K1032" s="404"/>
      <c r="L1032" s="404"/>
      <c r="M1032" s="381" t="s">
        <v>131</v>
      </c>
      <c r="N1032" s="382">
        <f>SUM(N1033:N1038)</f>
        <v>0</v>
      </c>
      <c r="O1032" s="382">
        <f>SUM(O1033:O1038)</f>
        <v>0</v>
      </c>
      <c r="P1032" s="382">
        <f t="shared" si="695"/>
        <v>0</v>
      </c>
      <c r="Q1032" s="429" t="s">
        <v>45</v>
      </c>
      <c r="R1032" s="478"/>
      <c r="S1032" s="478"/>
      <c r="T1032" s="382">
        <f>SUM(T1033:T1038)</f>
        <v>0</v>
      </c>
      <c r="U1032" s="382">
        <f t="shared" ref="U1032:AO1032" si="732">SUM(U1033:U1038)</f>
        <v>0</v>
      </c>
      <c r="V1032" s="382">
        <f t="shared" si="732"/>
        <v>0</v>
      </c>
      <c r="W1032" s="382">
        <f t="shared" si="732"/>
        <v>0</v>
      </c>
      <c r="X1032" s="382">
        <f t="shared" si="732"/>
        <v>0</v>
      </c>
      <c r="Y1032" s="382">
        <f t="shared" si="732"/>
        <v>0</v>
      </c>
      <c r="Z1032" s="382">
        <f t="shared" si="732"/>
        <v>0</v>
      </c>
      <c r="AA1032" s="382">
        <f t="shared" si="732"/>
        <v>0</v>
      </c>
      <c r="AB1032" s="382">
        <f t="shared" si="732"/>
        <v>0</v>
      </c>
      <c r="AC1032" s="382">
        <f t="shared" si="732"/>
        <v>0</v>
      </c>
      <c r="AD1032" s="382">
        <f t="shared" si="732"/>
        <v>0</v>
      </c>
      <c r="AE1032" s="382">
        <f t="shared" si="732"/>
        <v>0</v>
      </c>
      <c r="AF1032" s="382">
        <f t="shared" si="732"/>
        <v>0</v>
      </c>
      <c r="AG1032" s="382">
        <f t="shared" si="712"/>
        <v>0</v>
      </c>
      <c r="AH1032" s="382">
        <f t="shared" si="732"/>
        <v>0</v>
      </c>
      <c r="AI1032" s="382">
        <f t="shared" si="732"/>
        <v>0</v>
      </c>
      <c r="AJ1032" s="382">
        <f t="shared" si="713"/>
        <v>0</v>
      </c>
      <c r="AK1032" s="382">
        <f t="shared" si="732"/>
        <v>0</v>
      </c>
      <c r="AL1032" s="382">
        <f t="shared" si="732"/>
        <v>0</v>
      </c>
      <c r="AM1032" s="382">
        <f t="shared" si="714"/>
        <v>0</v>
      </c>
      <c r="AN1032" s="382">
        <f t="shared" si="732"/>
        <v>0</v>
      </c>
      <c r="AO1032" s="382">
        <f t="shared" si="732"/>
        <v>0</v>
      </c>
      <c r="AP1032" s="382">
        <f t="shared" si="725"/>
        <v>0</v>
      </c>
      <c r="AQ1032" s="382">
        <f t="shared" si="727"/>
        <v>0</v>
      </c>
      <c r="AR1032" s="382">
        <f t="shared" si="727"/>
        <v>0</v>
      </c>
      <c r="AS1032" s="382">
        <f t="shared" si="715"/>
        <v>0</v>
      </c>
      <c r="AT1032" s="382"/>
      <c r="AU1032" s="382"/>
      <c r="AV1032" s="382"/>
      <c r="AW1032" s="382"/>
      <c r="AX1032" s="382"/>
      <c r="AY1032" s="382"/>
      <c r="AZ1032" s="382"/>
      <c r="BA1032" s="382"/>
    </row>
    <row r="1033" spans="1:53" ht="24.75" hidden="1">
      <c r="A1033" s="255"/>
      <c r="B1033" s="73" t="str">
        <f t="shared" si="703"/>
        <v>4816500051005151</v>
      </c>
      <c r="C1033" s="37">
        <v>2023</v>
      </c>
      <c r="D1033" s="37">
        <v>20</v>
      </c>
      <c r="E1033" s="37">
        <v>4</v>
      </c>
      <c r="F1033" s="37">
        <v>8</v>
      </c>
      <c r="G1033" s="37">
        <v>16</v>
      </c>
      <c r="H1033" s="37">
        <v>5000</v>
      </c>
      <c r="I1033" s="37">
        <v>5100</v>
      </c>
      <c r="J1033" s="37">
        <v>515</v>
      </c>
      <c r="K1033" s="386">
        <v>1</v>
      </c>
      <c r="L1033" s="386"/>
      <c r="M1033" s="387" t="s">
        <v>683</v>
      </c>
      <c r="N1033" s="388">
        <f>IFERROR(VLOOKUP($B1033,[5]OAX!$B$51:$S$1085,13,0),0)</f>
        <v>0</v>
      </c>
      <c r="O1033" s="388">
        <f>IFERROR(VLOOKUP($B1033,[5]OAX!$B$51:$S$1085,14,0),0)</f>
        <v>0</v>
      </c>
      <c r="P1033" s="388">
        <f t="shared" si="695"/>
        <v>0</v>
      </c>
      <c r="Q1033" s="167" t="s">
        <v>59</v>
      </c>
      <c r="R1033" s="390">
        <f>IFERROR(VLOOKUP($B1033,[5]OAX!$B$51:$S$1085,17,0),0)</f>
        <v>0</v>
      </c>
      <c r="S1033" s="390">
        <f>IFERROR(VLOOKUP($B1033,[5]OAX!$B$51:$S$1085,18,0),0)</f>
        <v>0</v>
      </c>
      <c r="T1033" s="388">
        <v>0</v>
      </c>
      <c r="U1033" s="388">
        <v>0</v>
      </c>
      <c r="V1033" s="388">
        <v>0</v>
      </c>
      <c r="W1033" s="388">
        <v>0</v>
      </c>
      <c r="X1033" s="388">
        <v>0</v>
      </c>
      <c r="Y1033" s="388">
        <v>0</v>
      </c>
      <c r="Z1033" s="388">
        <v>0</v>
      </c>
      <c r="AA1033" s="388">
        <v>0</v>
      </c>
      <c r="AB1033" s="388">
        <f>N1033+T1033-X1033</f>
        <v>0</v>
      </c>
      <c r="AC1033" s="388">
        <f>O1033+U1033-Y1033</f>
        <v>0</v>
      </c>
      <c r="AD1033" s="388">
        <f t="shared" si="721"/>
        <v>0</v>
      </c>
      <c r="AE1033" s="388">
        <v>0</v>
      </c>
      <c r="AF1033" s="388">
        <v>0</v>
      </c>
      <c r="AG1033" s="388">
        <f t="shared" si="712"/>
        <v>0</v>
      </c>
      <c r="AH1033" s="388">
        <v>0</v>
      </c>
      <c r="AI1033" s="388">
        <v>0</v>
      </c>
      <c r="AJ1033" s="388">
        <f t="shared" si="713"/>
        <v>0</v>
      </c>
      <c r="AK1033" s="388">
        <v>0</v>
      </c>
      <c r="AL1033" s="388">
        <v>0</v>
      </c>
      <c r="AM1033" s="388">
        <f t="shared" si="714"/>
        <v>0</v>
      </c>
      <c r="AN1033" s="388">
        <v>0</v>
      </c>
      <c r="AO1033" s="388">
        <v>0</v>
      </c>
      <c r="AP1033" s="388">
        <f t="shared" si="725"/>
        <v>0</v>
      </c>
      <c r="AQ1033" s="388">
        <f t="shared" si="727"/>
        <v>0</v>
      </c>
      <c r="AR1033" s="388">
        <f t="shared" si="727"/>
        <v>0</v>
      </c>
      <c r="AS1033" s="388">
        <f t="shared" si="715"/>
        <v>0</v>
      </c>
      <c r="AT1033" s="388">
        <f t="shared" si="729"/>
        <v>0</v>
      </c>
      <c r="AU1033" s="388">
        <f t="shared" si="729"/>
        <v>0</v>
      </c>
      <c r="AV1033" s="388">
        <v>0</v>
      </c>
      <c r="AW1033" s="388">
        <v>0</v>
      </c>
      <c r="AX1033" s="388">
        <v>0</v>
      </c>
      <c r="AY1033" s="388">
        <v>0</v>
      </c>
      <c r="AZ1033" s="388">
        <f t="shared" si="723"/>
        <v>0</v>
      </c>
      <c r="BA1033" s="388">
        <f t="shared" si="723"/>
        <v>0</v>
      </c>
    </row>
    <row r="1034" spans="1:53" ht="24.75" hidden="1">
      <c r="A1034" s="255"/>
      <c r="B1034" s="73" t="str">
        <f t="shared" si="703"/>
        <v>4816500051005152</v>
      </c>
      <c r="C1034" s="37">
        <v>2023</v>
      </c>
      <c r="D1034" s="37">
        <v>20</v>
      </c>
      <c r="E1034" s="37">
        <v>4</v>
      </c>
      <c r="F1034" s="37">
        <v>8</v>
      </c>
      <c r="G1034" s="37">
        <v>16</v>
      </c>
      <c r="H1034" s="37">
        <v>5000</v>
      </c>
      <c r="I1034" s="37">
        <v>5100</v>
      </c>
      <c r="J1034" s="37">
        <v>515</v>
      </c>
      <c r="K1034" s="386">
        <v>2</v>
      </c>
      <c r="L1034" s="386"/>
      <c r="M1034" s="387" t="s">
        <v>178</v>
      </c>
      <c r="N1034" s="388">
        <f>IFERROR(VLOOKUP($B1034,[5]OAX!$B$51:$S$1085,13,0),0)</f>
        <v>0</v>
      </c>
      <c r="O1034" s="388">
        <f>IFERROR(VLOOKUP($B1034,[5]OAX!$B$51:$S$1085,14,0),0)</f>
        <v>0</v>
      </c>
      <c r="P1034" s="388">
        <f t="shared" si="695"/>
        <v>0</v>
      </c>
      <c r="Q1034" s="167" t="s">
        <v>59</v>
      </c>
      <c r="R1034" s="390">
        <f>IFERROR(VLOOKUP($B1034,[5]OAX!$B$51:$S$1085,17,0),0)</f>
        <v>0</v>
      </c>
      <c r="S1034" s="390">
        <f>IFERROR(VLOOKUP($B1034,[5]OAX!$B$51:$S$1085,18,0),0)</f>
        <v>0</v>
      </c>
      <c r="T1034" s="388">
        <v>0</v>
      </c>
      <c r="U1034" s="388">
        <v>0</v>
      </c>
      <c r="V1034" s="388">
        <v>0</v>
      </c>
      <c r="W1034" s="388">
        <v>0</v>
      </c>
      <c r="X1034" s="388">
        <v>0</v>
      </c>
      <c r="Y1034" s="388">
        <v>0</v>
      </c>
      <c r="Z1034" s="388">
        <v>0</v>
      </c>
      <c r="AA1034" s="388">
        <v>0</v>
      </c>
      <c r="AB1034" s="388">
        <f t="shared" ref="AB1034:AC1038" si="733">N1034+T1034-X1034</f>
        <v>0</v>
      </c>
      <c r="AC1034" s="388">
        <f t="shared" si="733"/>
        <v>0</v>
      </c>
      <c r="AD1034" s="388">
        <f t="shared" si="721"/>
        <v>0</v>
      </c>
      <c r="AE1034" s="388">
        <v>0</v>
      </c>
      <c r="AF1034" s="388">
        <v>0</v>
      </c>
      <c r="AG1034" s="388">
        <f t="shared" si="712"/>
        <v>0</v>
      </c>
      <c r="AH1034" s="388">
        <v>0</v>
      </c>
      <c r="AI1034" s="388">
        <v>0</v>
      </c>
      <c r="AJ1034" s="388">
        <f t="shared" si="713"/>
        <v>0</v>
      </c>
      <c r="AK1034" s="388">
        <v>0</v>
      </c>
      <c r="AL1034" s="388">
        <v>0</v>
      </c>
      <c r="AM1034" s="388">
        <f t="shared" si="714"/>
        <v>0</v>
      </c>
      <c r="AN1034" s="388">
        <v>0</v>
      </c>
      <c r="AO1034" s="388">
        <v>0</v>
      </c>
      <c r="AP1034" s="388">
        <f t="shared" si="725"/>
        <v>0</v>
      </c>
      <c r="AQ1034" s="388">
        <f t="shared" si="727"/>
        <v>0</v>
      </c>
      <c r="AR1034" s="388">
        <f t="shared" si="727"/>
        <v>0</v>
      </c>
      <c r="AS1034" s="388">
        <f t="shared" si="715"/>
        <v>0</v>
      </c>
      <c r="AT1034" s="388">
        <f t="shared" si="729"/>
        <v>0</v>
      </c>
      <c r="AU1034" s="388">
        <f t="shared" si="729"/>
        <v>0</v>
      </c>
      <c r="AV1034" s="388">
        <v>0</v>
      </c>
      <c r="AW1034" s="388">
        <v>0</v>
      </c>
      <c r="AX1034" s="388">
        <v>0</v>
      </c>
      <c r="AY1034" s="388">
        <v>0</v>
      </c>
      <c r="AZ1034" s="388">
        <f t="shared" si="723"/>
        <v>0</v>
      </c>
      <c r="BA1034" s="388">
        <f t="shared" si="723"/>
        <v>0</v>
      </c>
    </row>
    <row r="1035" spans="1:53" ht="24.75" hidden="1">
      <c r="A1035" s="255"/>
      <c r="B1035" s="73" t="str">
        <f t="shared" si="703"/>
        <v>4816500051005153</v>
      </c>
      <c r="C1035" s="37">
        <v>2023</v>
      </c>
      <c r="D1035" s="37">
        <v>20</v>
      </c>
      <c r="E1035" s="37">
        <v>4</v>
      </c>
      <c r="F1035" s="37">
        <v>8</v>
      </c>
      <c r="G1035" s="37">
        <v>16</v>
      </c>
      <c r="H1035" s="37">
        <v>5000</v>
      </c>
      <c r="I1035" s="37">
        <v>5100</v>
      </c>
      <c r="J1035" s="37">
        <v>515</v>
      </c>
      <c r="K1035" s="386">
        <v>3</v>
      </c>
      <c r="L1035" s="386"/>
      <c r="M1035" s="387" t="s">
        <v>256</v>
      </c>
      <c r="N1035" s="388">
        <f>IFERROR(VLOOKUP($B1035,[5]OAX!$B$51:$S$1085,13,0),0)</f>
        <v>0</v>
      </c>
      <c r="O1035" s="388">
        <f>IFERROR(VLOOKUP($B1035,[5]OAX!$B$51:$S$1085,14,0),0)</f>
        <v>0</v>
      </c>
      <c r="P1035" s="388">
        <f t="shared" si="695"/>
        <v>0</v>
      </c>
      <c r="Q1035" s="167" t="s">
        <v>59</v>
      </c>
      <c r="R1035" s="390">
        <f>IFERROR(VLOOKUP($B1035,[5]OAX!$B$51:$S$1085,17,0),0)</f>
        <v>0</v>
      </c>
      <c r="S1035" s="390">
        <f>IFERROR(VLOOKUP($B1035,[5]OAX!$B$51:$S$1085,18,0),0)</f>
        <v>0</v>
      </c>
      <c r="T1035" s="388">
        <v>0</v>
      </c>
      <c r="U1035" s="388">
        <v>0</v>
      </c>
      <c r="V1035" s="388">
        <v>0</v>
      </c>
      <c r="W1035" s="388">
        <v>0</v>
      </c>
      <c r="X1035" s="388">
        <v>0</v>
      </c>
      <c r="Y1035" s="388">
        <v>0</v>
      </c>
      <c r="Z1035" s="388">
        <v>0</v>
      </c>
      <c r="AA1035" s="388">
        <v>0</v>
      </c>
      <c r="AB1035" s="388">
        <f t="shared" si="733"/>
        <v>0</v>
      </c>
      <c r="AC1035" s="388">
        <f t="shared" si="733"/>
        <v>0</v>
      </c>
      <c r="AD1035" s="388">
        <f t="shared" si="721"/>
        <v>0</v>
      </c>
      <c r="AE1035" s="388">
        <v>0</v>
      </c>
      <c r="AF1035" s="388">
        <v>0</v>
      </c>
      <c r="AG1035" s="388">
        <f t="shared" si="712"/>
        <v>0</v>
      </c>
      <c r="AH1035" s="388">
        <v>0</v>
      </c>
      <c r="AI1035" s="388">
        <v>0</v>
      </c>
      <c r="AJ1035" s="388">
        <f t="shared" si="713"/>
        <v>0</v>
      </c>
      <c r="AK1035" s="388">
        <v>0</v>
      </c>
      <c r="AL1035" s="388">
        <v>0</v>
      </c>
      <c r="AM1035" s="388">
        <f t="shared" si="714"/>
        <v>0</v>
      </c>
      <c r="AN1035" s="388">
        <v>0</v>
      </c>
      <c r="AO1035" s="388">
        <v>0</v>
      </c>
      <c r="AP1035" s="388">
        <f t="shared" si="725"/>
        <v>0</v>
      </c>
      <c r="AQ1035" s="388">
        <f t="shared" si="727"/>
        <v>0</v>
      </c>
      <c r="AR1035" s="388">
        <f t="shared" si="727"/>
        <v>0</v>
      </c>
      <c r="AS1035" s="388">
        <f t="shared" si="715"/>
        <v>0</v>
      </c>
      <c r="AT1035" s="388">
        <f t="shared" si="729"/>
        <v>0</v>
      </c>
      <c r="AU1035" s="388">
        <f t="shared" si="729"/>
        <v>0</v>
      </c>
      <c r="AV1035" s="388">
        <v>0</v>
      </c>
      <c r="AW1035" s="388">
        <v>0</v>
      </c>
      <c r="AX1035" s="388">
        <v>0</v>
      </c>
      <c r="AY1035" s="388">
        <v>0</v>
      </c>
      <c r="AZ1035" s="388">
        <f t="shared" si="723"/>
        <v>0</v>
      </c>
      <c r="BA1035" s="388">
        <f t="shared" si="723"/>
        <v>0</v>
      </c>
    </row>
    <row r="1036" spans="1:53" ht="24.75" hidden="1">
      <c r="A1036" s="255"/>
      <c r="B1036" s="73" t="str">
        <f t="shared" si="703"/>
        <v>4816500051005154</v>
      </c>
      <c r="C1036" s="37">
        <v>2023</v>
      </c>
      <c r="D1036" s="37">
        <v>20</v>
      </c>
      <c r="E1036" s="37">
        <v>4</v>
      </c>
      <c r="F1036" s="37">
        <v>8</v>
      </c>
      <c r="G1036" s="37">
        <v>16</v>
      </c>
      <c r="H1036" s="37">
        <v>5000</v>
      </c>
      <c r="I1036" s="37">
        <v>5100</v>
      </c>
      <c r="J1036" s="37">
        <v>515</v>
      </c>
      <c r="K1036" s="386">
        <v>4</v>
      </c>
      <c r="L1036" s="386"/>
      <c r="M1036" s="387" t="s">
        <v>698</v>
      </c>
      <c r="N1036" s="388">
        <f>IFERROR(VLOOKUP($B1036,[5]OAX!$B$51:$S$1085,13,0),0)</f>
        <v>0</v>
      </c>
      <c r="O1036" s="388">
        <f>IFERROR(VLOOKUP($B1036,[5]OAX!$B$51:$S$1085,14,0),0)</f>
        <v>0</v>
      </c>
      <c r="P1036" s="388">
        <f t="shared" si="695"/>
        <v>0</v>
      </c>
      <c r="Q1036" s="167" t="s">
        <v>59</v>
      </c>
      <c r="R1036" s="390">
        <f>IFERROR(VLOOKUP($B1036,[5]OAX!$B$51:$S$1085,17,0),0)</f>
        <v>0</v>
      </c>
      <c r="S1036" s="390">
        <f>IFERROR(VLOOKUP($B1036,[5]OAX!$B$51:$S$1085,18,0),0)</f>
        <v>0</v>
      </c>
      <c r="T1036" s="388">
        <v>0</v>
      </c>
      <c r="U1036" s="388">
        <v>0</v>
      </c>
      <c r="V1036" s="388">
        <v>0</v>
      </c>
      <c r="W1036" s="388">
        <v>0</v>
      </c>
      <c r="X1036" s="388">
        <v>0</v>
      </c>
      <c r="Y1036" s="388">
        <v>0</v>
      </c>
      <c r="Z1036" s="388">
        <v>0</v>
      </c>
      <c r="AA1036" s="388">
        <v>0</v>
      </c>
      <c r="AB1036" s="388">
        <f t="shared" si="733"/>
        <v>0</v>
      </c>
      <c r="AC1036" s="388">
        <f t="shared" si="733"/>
        <v>0</v>
      </c>
      <c r="AD1036" s="388">
        <f t="shared" si="721"/>
        <v>0</v>
      </c>
      <c r="AE1036" s="388">
        <v>0</v>
      </c>
      <c r="AF1036" s="388">
        <v>0</v>
      </c>
      <c r="AG1036" s="388">
        <f t="shared" si="712"/>
        <v>0</v>
      </c>
      <c r="AH1036" s="388">
        <v>0</v>
      </c>
      <c r="AI1036" s="388">
        <v>0</v>
      </c>
      <c r="AJ1036" s="388">
        <f t="shared" si="713"/>
        <v>0</v>
      </c>
      <c r="AK1036" s="388">
        <v>0</v>
      </c>
      <c r="AL1036" s="388">
        <v>0</v>
      </c>
      <c r="AM1036" s="388">
        <f t="shared" si="714"/>
        <v>0</v>
      </c>
      <c r="AN1036" s="388">
        <v>0</v>
      </c>
      <c r="AO1036" s="388">
        <v>0</v>
      </c>
      <c r="AP1036" s="388">
        <f t="shared" si="725"/>
        <v>0</v>
      </c>
      <c r="AQ1036" s="388">
        <f t="shared" si="727"/>
        <v>0</v>
      </c>
      <c r="AR1036" s="388">
        <f t="shared" si="727"/>
        <v>0</v>
      </c>
      <c r="AS1036" s="388">
        <f t="shared" si="715"/>
        <v>0</v>
      </c>
      <c r="AT1036" s="388">
        <f t="shared" si="729"/>
        <v>0</v>
      </c>
      <c r="AU1036" s="388">
        <f t="shared" si="729"/>
        <v>0</v>
      </c>
      <c r="AV1036" s="388">
        <v>0</v>
      </c>
      <c r="AW1036" s="388">
        <v>0</v>
      </c>
      <c r="AX1036" s="388">
        <v>0</v>
      </c>
      <c r="AY1036" s="388">
        <v>0</v>
      </c>
      <c r="AZ1036" s="388">
        <f t="shared" si="723"/>
        <v>0</v>
      </c>
      <c r="BA1036" s="388">
        <f t="shared" si="723"/>
        <v>0</v>
      </c>
    </row>
    <row r="1037" spans="1:53" ht="24.75" hidden="1">
      <c r="A1037" s="255"/>
      <c r="B1037" s="73" t="str">
        <f t="shared" si="703"/>
        <v>4816500051005155</v>
      </c>
      <c r="C1037" s="37">
        <v>2023</v>
      </c>
      <c r="D1037" s="37">
        <v>20</v>
      </c>
      <c r="E1037" s="37">
        <v>4</v>
      </c>
      <c r="F1037" s="37">
        <v>8</v>
      </c>
      <c r="G1037" s="37">
        <v>16</v>
      </c>
      <c r="H1037" s="37">
        <v>5000</v>
      </c>
      <c r="I1037" s="37">
        <v>5100</v>
      </c>
      <c r="J1037" s="37">
        <v>515</v>
      </c>
      <c r="K1037" s="386">
        <v>5</v>
      </c>
      <c r="L1037" s="386"/>
      <c r="M1037" s="387" t="s">
        <v>191</v>
      </c>
      <c r="N1037" s="388">
        <f>IFERROR(VLOOKUP($B1037,[5]OAX!$B$51:$S$1085,13,0),0)</f>
        <v>0</v>
      </c>
      <c r="O1037" s="388">
        <f>IFERROR(VLOOKUP($B1037,[5]OAX!$B$51:$S$1085,14,0),0)</f>
        <v>0</v>
      </c>
      <c r="P1037" s="388">
        <f t="shared" si="695"/>
        <v>0</v>
      </c>
      <c r="Q1037" s="167" t="s">
        <v>59</v>
      </c>
      <c r="R1037" s="390">
        <f>IFERROR(VLOOKUP($B1037,[5]OAX!$B$51:$S$1085,17,0),0)</f>
        <v>0</v>
      </c>
      <c r="S1037" s="390">
        <f>IFERROR(VLOOKUP($B1037,[5]OAX!$B$51:$S$1085,18,0),0)</f>
        <v>0</v>
      </c>
      <c r="T1037" s="388">
        <v>0</v>
      </c>
      <c r="U1037" s="388">
        <v>0</v>
      </c>
      <c r="V1037" s="388">
        <v>0</v>
      </c>
      <c r="W1037" s="388">
        <v>0</v>
      </c>
      <c r="X1037" s="388">
        <v>0</v>
      </c>
      <c r="Y1037" s="388">
        <v>0</v>
      </c>
      <c r="Z1037" s="388">
        <v>0</v>
      </c>
      <c r="AA1037" s="388">
        <v>0</v>
      </c>
      <c r="AB1037" s="388">
        <f t="shared" si="733"/>
        <v>0</v>
      </c>
      <c r="AC1037" s="388">
        <f t="shared" si="733"/>
        <v>0</v>
      </c>
      <c r="AD1037" s="388">
        <f t="shared" si="721"/>
        <v>0</v>
      </c>
      <c r="AE1037" s="388">
        <v>0</v>
      </c>
      <c r="AF1037" s="388">
        <v>0</v>
      </c>
      <c r="AG1037" s="388">
        <f t="shared" si="712"/>
        <v>0</v>
      </c>
      <c r="AH1037" s="388">
        <v>0</v>
      </c>
      <c r="AI1037" s="388">
        <v>0</v>
      </c>
      <c r="AJ1037" s="388">
        <f t="shared" si="713"/>
        <v>0</v>
      </c>
      <c r="AK1037" s="388">
        <v>0</v>
      </c>
      <c r="AL1037" s="388">
        <v>0</v>
      </c>
      <c r="AM1037" s="388">
        <f t="shared" si="714"/>
        <v>0</v>
      </c>
      <c r="AN1037" s="388">
        <v>0</v>
      </c>
      <c r="AO1037" s="388">
        <v>0</v>
      </c>
      <c r="AP1037" s="388">
        <f t="shared" si="725"/>
        <v>0</v>
      </c>
      <c r="AQ1037" s="388">
        <f t="shared" si="727"/>
        <v>0</v>
      </c>
      <c r="AR1037" s="388">
        <f t="shared" si="727"/>
        <v>0</v>
      </c>
      <c r="AS1037" s="388">
        <f t="shared" si="715"/>
        <v>0</v>
      </c>
      <c r="AT1037" s="388">
        <f t="shared" si="729"/>
        <v>0</v>
      </c>
      <c r="AU1037" s="388">
        <f t="shared" si="729"/>
        <v>0</v>
      </c>
      <c r="AV1037" s="388">
        <v>0</v>
      </c>
      <c r="AW1037" s="388">
        <v>0</v>
      </c>
      <c r="AX1037" s="388">
        <v>0</v>
      </c>
      <c r="AY1037" s="388">
        <v>0</v>
      </c>
      <c r="AZ1037" s="388">
        <f t="shared" si="723"/>
        <v>0</v>
      </c>
      <c r="BA1037" s="388">
        <f t="shared" si="723"/>
        <v>0</v>
      </c>
    </row>
    <row r="1038" spans="1:53" ht="46.5" hidden="1">
      <c r="A1038" s="255"/>
      <c r="B1038" s="73" t="str">
        <f t="shared" si="703"/>
        <v>4816500051005156</v>
      </c>
      <c r="C1038" s="37">
        <v>2023</v>
      </c>
      <c r="D1038" s="37">
        <v>20</v>
      </c>
      <c r="E1038" s="37">
        <v>4</v>
      </c>
      <c r="F1038" s="37">
        <v>8</v>
      </c>
      <c r="G1038" s="37">
        <v>16</v>
      </c>
      <c r="H1038" s="37">
        <v>5000</v>
      </c>
      <c r="I1038" s="37">
        <v>5100</v>
      </c>
      <c r="J1038" s="37">
        <v>515</v>
      </c>
      <c r="K1038" s="386">
        <v>6</v>
      </c>
      <c r="L1038" s="386"/>
      <c r="M1038" s="387" t="s">
        <v>657</v>
      </c>
      <c r="N1038" s="388">
        <f>IFERROR(VLOOKUP($B1038,[5]OAX!$B$51:$S$1085,13,0),0)</f>
        <v>0</v>
      </c>
      <c r="O1038" s="388">
        <f>IFERROR(VLOOKUP($B1038,[5]OAX!$B$51:$S$1085,14,0),0)</f>
        <v>0</v>
      </c>
      <c r="P1038" s="388">
        <f t="shared" si="695"/>
        <v>0</v>
      </c>
      <c r="Q1038" s="389" t="s">
        <v>59</v>
      </c>
      <c r="R1038" s="390">
        <f>IFERROR(VLOOKUP($B1038,[5]OAX!$B$51:$S$1085,17,0),0)</f>
        <v>0</v>
      </c>
      <c r="S1038" s="390">
        <f>IFERROR(VLOOKUP($B1038,[5]OAX!$B$51:$S$1085,18,0),0)</f>
        <v>0</v>
      </c>
      <c r="T1038" s="388">
        <v>0</v>
      </c>
      <c r="U1038" s="388">
        <v>0</v>
      </c>
      <c r="V1038" s="388">
        <v>0</v>
      </c>
      <c r="W1038" s="388">
        <v>0</v>
      </c>
      <c r="X1038" s="388">
        <v>0</v>
      </c>
      <c r="Y1038" s="388">
        <v>0</v>
      </c>
      <c r="Z1038" s="388">
        <v>0</v>
      </c>
      <c r="AA1038" s="388">
        <v>0</v>
      </c>
      <c r="AB1038" s="388">
        <f>N1038+T1038-X1038</f>
        <v>0</v>
      </c>
      <c r="AC1038" s="388">
        <f t="shared" si="733"/>
        <v>0</v>
      </c>
      <c r="AD1038" s="388">
        <f t="shared" si="721"/>
        <v>0</v>
      </c>
      <c r="AE1038" s="388">
        <v>0</v>
      </c>
      <c r="AF1038" s="388">
        <v>0</v>
      </c>
      <c r="AG1038" s="388">
        <f t="shared" si="712"/>
        <v>0</v>
      </c>
      <c r="AH1038" s="388">
        <v>0</v>
      </c>
      <c r="AI1038" s="388">
        <v>0</v>
      </c>
      <c r="AJ1038" s="388">
        <f t="shared" si="713"/>
        <v>0</v>
      </c>
      <c r="AK1038" s="388">
        <v>0</v>
      </c>
      <c r="AL1038" s="388">
        <v>0</v>
      </c>
      <c r="AM1038" s="388">
        <f t="shared" si="714"/>
        <v>0</v>
      </c>
      <c r="AN1038" s="388">
        <v>0</v>
      </c>
      <c r="AO1038" s="388">
        <v>0</v>
      </c>
      <c r="AP1038" s="388">
        <f t="shared" si="725"/>
        <v>0</v>
      </c>
      <c r="AQ1038" s="388">
        <f t="shared" si="727"/>
        <v>0</v>
      </c>
      <c r="AR1038" s="388">
        <f t="shared" si="727"/>
        <v>0</v>
      </c>
      <c r="AS1038" s="388">
        <f t="shared" si="715"/>
        <v>0</v>
      </c>
      <c r="AT1038" s="388">
        <f t="shared" si="729"/>
        <v>0</v>
      </c>
      <c r="AU1038" s="388">
        <f t="shared" si="729"/>
        <v>0</v>
      </c>
      <c r="AV1038" s="388">
        <v>0</v>
      </c>
      <c r="AW1038" s="388">
        <v>0</v>
      </c>
      <c r="AX1038" s="388">
        <v>0</v>
      </c>
      <c r="AY1038" s="388">
        <v>0</v>
      </c>
      <c r="AZ1038" s="388">
        <f t="shared" si="723"/>
        <v>0</v>
      </c>
      <c r="BA1038" s="388">
        <f t="shared" si="723"/>
        <v>0</v>
      </c>
    </row>
    <row r="1039" spans="1:53" ht="24.75" hidden="1">
      <c r="A1039" s="255"/>
      <c r="B1039" s="73" t="str">
        <f t="shared" si="703"/>
        <v>481650005900</v>
      </c>
      <c r="C1039" s="401">
        <v>2023</v>
      </c>
      <c r="D1039" s="401">
        <v>20</v>
      </c>
      <c r="E1039" s="401">
        <v>4</v>
      </c>
      <c r="F1039" s="401">
        <v>8</v>
      </c>
      <c r="G1039" s="401">
        <v>16</v>
      </c>
      <c r="H1039" s="401">
        <v>5000</v>
      </c>
      <c r="I1039" s="401">
        <v>5900</v>
      </c>
      <c r="J1039" s="401"/>
      <c r="K1039" s="401"/>
      <c r="L1039" s="401"/>
      <c r="M1039" s="375" t="s">
        <v>240</v>
      </c>
      <c r="N1039" s="376">
        <f>+N1040</f>
        <v>0</v>
      </c>
      <c r="O1039" s="376">
        <f>+O1040</f>
        <v>0</v>
      </c>
      <c r="P1039" s="376">
        <f t="shared" ref="P1039:P1099" si="734">+O1039+N1039</f>
        <v>0</v>
      </c>
      <c r="Q1039" s="427"/>
      <c r="R1039" s="477"/>
      <c r="S1039" s="477"/>
      <c r="T1039" s="376">
        <f>T1040</f>
        <v>0</v>
      </c>
      <c r="U1039" s="376">
        <f t="shared" ref="U1039:AO1040" si="735">U1040</f>
        <v>0</v>
      </c>
      <c r="V1039" s="376">
        <f t="shared" si="735"/>
        <v>0</v>
      </c>
      <c r="W1039" s="376">
        <f t="shared" si="735"/>
        <v>0</v>
      </c>
      <c r="X1039" s="376">
        <f t="shared" si="735"/>
        <v>0</v>
      </c>
      <c r="Y1039" s="376">
        <f t="shared" si="735"/>
        <v>0</v>
      </c>
      <c r="Z1039" s="376">
        <f t="shared" si="735"/>
        <v>0</v>
      </c>
      <c r="AA1039" s="376">
        <f t="shared" si="735"/>
        <v>0</v>
      </c>
      <c r="AB1039" s="376">
        <f t="shared" si="735"/>
        <v>0</v>
      </c>
      <c r="AC1039" s="376">
        <f t="shared" si="735"/>
        <v>0</v>
      </c>
      <c r="AD1039" s="376">
        <f t="shared" si="735"/>
        <v>0</v>
      </c>
      <c r="AE1039" s="376">
        <f t="shared" si="735"/>
        <v>0</v>
      </c>
      <c r="AF1039" s="376">
        <f t="shared" si="735"/>
        <v>0</v>
      </c>
      <c r="AG1039" s="376">
        <f t="shared" si="712"/>
        <v>0</v>
      </c>
      <c r="AH1039" s="376">
        <f t="shared" si="735"/>
        <v>0</v>
      </c>
      <c r="AI1039" s="376">
        <f t="shared" si="735"/>
        <v>0</v>
      </c>
      <c r="AJ1039" s="376">
        <f t="shared" si="713"/>
        <v>0</v>
      </c>
      <c r="AK1039" s="376">
        <f t="shared" si="735"/>
        <v>0</v>
      </c>
      <c r="AL1039" s="376">
        <f t="shared" si="735"/>
        <v>0</v>
      </c>
      <c r="AM1039" s="376">
        <f t="shared" si="714"/>
        <v>0</v>
      </c>
      <c r="AN1039" s="376">
        <f t="shared" si="735"/>
        <v>0</v>
      </c>
      <c r="AO1039" s="376">
        <f t="shared" si="735"/>
        <v>0</v>
      </c>
      <c r="AP1039" s="376">
        <f t="shared" si="725"/>
        <v>0</v>
      </c>
      <c r="AQ1039" s="376">
        <f t="shared" si="727"/>
        <v>0</v>
      </c>
      <c r="AR1039" s="376">
        <f t="shared" si="727"/>
        <v>0</v>
      </c>
      <c r="AS1039" s="376">
        <f t="shared" si="715"/>
        <v>0</v>
      </c>
      <c r="AT1039" s="376"/>
      <c r="AU1039" s="376"/>
      <c r="AV1039" s="376"/>
      <c r="AW1039" s="376"/>
      <c r="AX1039" s="376"/>
      <c r="AY1039" s="376"/>
      <c r="AZ1039" s="376"/>
      <c r="BA1039" s="376"/>
    </row>
    <row r="1040" spans="1:53" ht="24.75" hidden="1">
      <c r="A1040" s="255"/>
      <c r="B1040" s="73" t="str">
        <f t="shared" si="703"/>
        <v>481650005900591</v>
      </c>
      <c r="C1040" s="404">
        <v>2023</v>
      </c>
      <c r="D1040" s="404">
        <v>20</v>
      </c>
      <c r="E1040" s="404">
        <v>4</v>
      </c>
      <c r="F1040" s="404">
        <v>8</v>
      </c>
      <c r="G1040" s="404">
        <v>16</v>
      </c>
      <c r="H1040" s="404">
        <v>5000</v>
      </c>
      <c r="I1040" s="404">
        <v>5900</v>
      </c>
      <c r="J1040" s="404">
        <v>591</v>
      </c>
      <c r="K1040" s="404"/>
      <c r="L1040" s="404"/>
      <c r="M1040" s="381" t="s">
        <v>241</v>
      </c>
      <c r="N1040" s="382">
        <f>+N1041</f>
        <v>0</v>
      </c>
      <c r="O1040" s="382">
        <f>+O1041</f>
        <v>0</v>
      </c>
      <c r="P1040" s="382">
        <f t="shared" si="734"/>
        <v>0</v>
      </c>
      <c r="Q1040" s="429"/>
      <c r="R1040" s="478"/>
      <c r="S1040" s="478"/>
      <c r="T1040" s="382">
        <f>T1041</f>
        <v>0</v>
      </c>
      <c r="U1040" s="382">
        <f t="shared" si="735"/>
        <v>0</v>
      </c>
      <c r="V1040" s="382">
        <f t="shared" si="735"/>
        <v>0</v>
      </c>
      <c r="W1040" s="382">
        <f t="shared" si="735"/>
        <v>0</v>
      </c>
      <c r="X1040" s="382">
        <f t="shared" si="735"/>
        <v>0</v>
      </c>
      <c r="Y1040" s="382">
        <f t="shared" si="735"/>
        <v>0</v>
      </c>
      <c r="Z1040" s="382">
        <f t="shared" si="735"/>
        <v>0</v>
      </c>
      <c r="AA1040" s="382">
        <f t="shared" si="735"/>
        <v>0</v>
      </c>
      <c r="AB1040" s="382">
        <f t="shared" si="735"/>
        <v>0</v>
      </c>
      <c r="AC1040" s="382">
        <f t="shared" si="735"/>
        <v>0</v>
      </c>
      <c r="AD1040" s="382">
        <f t="shared" si="735"/>
        <v>0</v>
      </c>
      <c r="AE1040" s="382">
        <f t="shared" si="735"/>
        <v>0</v>
      </c>
      <c r="AF1040" s="382">
        <f t="shared" si="735"/>
        <v>0</v>
      </c>
      <c r="AG1040" s="382">
        <f t="shared" si="712"/>
        <v>0</v>
      </c>
      <c r="AH1040" s="382">
        <f t="shared" si="735"/>
        <v>0</v>
      </c>
      <c r="AI1040" s="382">
        <f t="shared" si="735"/>
        <v>0</v>
      </c>
      <c r="AJ1040" s="382">
        <f t="shared" si="713"/>
        <v>0</v>
      </c>
      <c r="AK1040" s="382">
        <f t="shared" si="735"/>
        <v>0</v>
      </c>
      <c r="AL1040" s="382">
        <f t="shared" si="735"/>
        <v>0</v>
      </c>
      <c r="AM1040" s="382">
        <f t="shared" si="714"/>
        <v>0</v>
      </c>
      <c r="AN1040" s="382">
        <f t="shared" si="735"/>
        <v>0</v>
      </c>
      <c r="AO1040" s="382">
        <f t="shared" si="735"/>
        <v>0</v>
      </c>
      <c r="AP1040" s="382">
        <f t="shared" si="725"/>
        <v>0</v>
      </c>
      <c r="AQ1040" s="382">
        <f t="shared" si="727"/>
        <v>0</v>
      </c>
      <c r="AR1040" s="382">
        <f t="shared" si="727"/>
        <v>0</v>
      </c>
      <c r="AS1040" s="382">
        <f t="shared" si="715"/>
        <v>0</v>
      </c>
      <c r="AT1040" s="382"/>
      <c r="AU1040" s="382"/>
      <c r="AV1040" s="382"/>
      <c r="AW1040" s="382"/>
      <c r="AX1040" s="382"/>
      <c r="AY1040" s="382"/>
      <c r="AZ1040" s="382"/>
      <c r="BA1040" s="382"/>
    </row>
    <row r="1041" spans="1:53" ht="24.75" hidden="1">
      <c r="A1041" s="255"/>
      <c r="B1041" s="73" t="str">
        <f t="shared" si="703"/>
        <v>4816500059005911</v>
      </c>
      <c r="C1041" s="37">
        <v>2023</v>
      </c>
      <c r="D1041" s="37">
        <v>20</v>
      </c>
      <c r="E1041" s="37">
        <v>4</v>
      </c>
      <c r="F1041" s="37">
        <v>8</v>
      </c>
      <c r="G1041" s="37">
        <v>16</v>
      </c>
      <c r="H1041" s="37">
        <v>5000</v>
      </c>
      <c r="I1041" s="37">
        <v>5900</v>
      </c>
      <c r="J1041" s="37">
        <v>591</v>
      </c>
      <c r="K1041" s="386">
        <v>1</v>
      </c>
      <c r="L1041" s="386"/>
      <c r="M1041" s="387" t="s">
        <v>241</v>
      </c>
      <c r="N1041" s="388">
        <f>IFERROR(VLOOKUP($B1041,[5]OAX!$B$51:$S$1085,13,0),0)</f>
        <v>0</v>
      </c>
      <c r="O1041" s="388">
        <f>IFERROR(VLOOKUP($B1041,[5]OAX!$B$51:$S$1085,14,0),0)</f>
        <v>0</v>
      </c>
      <c r="P1041" s="388">
        <f t="shared" si="734"/>
        <v>0</v>
      </c>
      <c r="Q1041" s="167" t="s">
        <v>243</v>
      </c>
      <c r="R1041" s="390">
        <f>IFERROR(VLOOKUP($B1041,[5]OAX!$B$51:$S$1085,17,0),0)</f>
        <v>0</v>
      </c>
      <c r="S1041" s="390">
        <f>IFERROR(VLOOKUP($B1041,[5]OAX!$B$51:$S$1085,18,0),0)</f>
        <v>0</v>
      </c>
      <c r="T1041" s="388">
        <v>0</v>
      </c>
      <c r="U1041" s="388">
        <v>0</v>
      </c>
      <c r="V1041" s="388">
        <v>0</v>
      </c>
      <c r="W1041" s="388">
        <v>0</v>
      </c>
      <c r="X1041" s="388">
        <v>0</v>
      </c>
      <c r="Y1041" s="388">
        <v>0</v>
      </c>
      <c r="Z1041" s="388">
        <v>0</v>
      </c>
      <c r="AA1041" s="388">
        <v>0</v>
      </c>
      <c r="AB1041" s="388">
        <f>N1041+T1041-X1041</f>
        <v>0</v>
      </c>
      <c r="AC1041" s="388">
        <f>O1041+U1041-Y1041</f>
        <v>0</v>
      </c>
      <c r="AD1041" s="388">
        <f t="shared" si="721"/>
        <v>0</v>
      </c>
      <c r="AE1041" s="388">
        <v>0</v>
      </c>
      <c r="AF1041" s="388">
        <v>0</v>
      </c>
      <c r="AG1041" s="388">
        <f t="shared" si="712"/>
        <v>0</v>
      </c>
      <c r="AH1041" s="388">
        <v>0</v>
      </c>
      <c r="AI1041" s="388">
        <v>0</v>
      </c>
      <c r="AJ1041" s="388">
        <f t="shared" si="713"/>
        <v>0</v>
      </c>
      <c r="AK1041" s="388">
        <v>0</v>
      </c>
      <c r="AL1041" s="388">
        <v>0</v>
      </c>
      <c r="AM1041" s="388">
        <f t="shared" si="714"/>
        <v>0</v>
      </c>
      <c r="AN1041" s="388">
        <v>0</v>
      </c>
      <c r="AO1041" s="388">
        <v>0</v>
      </c>
      <c r="AP1041" s="388">
        <f t="shared" si="725"/>
        <v>0</v>
      </c>
      <c r="AQ1041" s="388">
        <f t="shared" si="727"/>
        <v>0</v>
      </c>
      <c r="AR1041" s="388">
        <f t="shared" si="727"/>
        <v>0</v>
      </c>
      <c r="AS1041" s="388">
        <f t="shared" si="715"/>
        <v>0</v>
      </c>
      <c r="AT1041" s="388">
        <f t="shared" si="729"/>
        <v>0</v>
      </c>
      <c r="AU1041" s="388">
        <f t="shared" si="729"/>
        <v>0</v>
      </c>
      <c r="AV1041" s="388">
        <v>0</v>
      </c>
      <c r="AW1041" s="388">
        <v>0</v>
      </c>
      <c r="AX1041" s="388">
        <v>0</v>
      </c>
      <c r="AY1041" s="388">
        <v>0</v>
      </c>
      <c r="AZ1041" s="388">
        <f t="shared" si="723"/>
        <v>0</v>
      </c>
      <c r="BA1041" s="388">
        <f t="shared" si="723"/>
        <v>0</v>
      </c>
    </row>
    <row r="1042" spans="1:53" ht="48" hidden="1">
      <c r="A1042" s="255"/>
      <c r="B1042" s="73" t="str">
        <f t="shared" si="703"/>
        <v>4817</v>
      </c>
      <c r="C1042" s="410">
        <v>2023</v>
      </c>
      <c r="D1042" s="410">
        <v>20</v>
      </c>
      <c r="E1042" s="410">
        <v>4</v>
      </c>
      <c r="F1042" s="410">
        <v>8</v>
      </c>
      <c r="G1042" s="410">
        <v>17</v>
      </c>
      <c r="H1042" s="410"/>
      <c r="I1042" s="410"/>
      <c r="J1042" s="410"/>
      <c r="K1042" s="410"/>
      <c r="L1042" s="410"/>
      <c r="M1042" s="449" t="s">
        <v>699</v>
      </c>
      <c r="N1042" s="450">
        <f>+N1043+N1050</f>
        <v>0</v>
      </c>
      <c r="O1042" s="450">
        <f>+O1043+O1050</f>
        <v>0</v>
      </c>
      <c r="P1042" s="450">
        <f t="shared" si="734"/>
        <v>0</v>
      </c>
      <c r="Q1042" s="398"/>
      <c r="R1042" s="410"/>
      <c r="S1042" s="410"/>
      <c r="T1042" s="450">
        <f>+T1043+T1050</f>
        <v>0</v>
      </c>
      <c r="U1042" s="450">
        <f>+U1043+U1050</f>
        <v>0</v>
      </c>
      <c r="V1042" s="450">
        <f>+V1043+V1050</f>
        <v>0</v>
      </c>
      <c r="W1042" s="450">
        <f t="shared" ref="W1042:AO1042" si="736">+W1043+W1050</f>
        <v>0</v>
      </c>
      <c r="X1042" s="450">
        <f t="shared" si="736"/>
        <v>0</v>
      </c>
      <c r="Y1042" s="450">
        <f t="shared" si="736"/>
        <v>0</v>
      </c>
      <c r="Z1042" s="450">
        <f t="shared" si="736"/>
        <v>0</v>
      </c>
      <c r="AA1042" s="450">
        <f t="shared" si="736"/>
        <v>0</v>
      </c>
      <c r="AB1042" s="450">
        <f t="shared" si="736"/>
        <v>0</v>
      </c>
      <c r="AC1042" s="450">
        <f t="shared" si="736"/>
        <v>0</v>
      </c>
      <c r="AD1042" s="450">
        <f t="shared" si="736"/>
        <v>0</v>
      </c>
      <c r="AE1042" s="450">
        <f t="shared" si="736"/>
        <v>0</v>
      </c>
      <c r="AF1042" s="450">
        <f t="shared" si="736"/>
        <v>0</v>
      </c>
      <c r="AG1042" s="450">
        <f t="shared" si="712"/>
        <v>0</v>
      </c>
      <c r="AH1042" s="450">
        <f t="shared" si="736"/>
        <v>0</v>
      </c>
      <c r="AI1042" s="450">
        <f t="shared" si="736"/>
        <v>0</v>
      </c>
      <c r="AJ1042" s="450">
        <f t="shared" si="713"/>
        <v>0</v>
      </c>
      <c r="AK1042" s="450">
        <f t="shared" si="736"/>
        <v>0</v>
      </c>
      <c r="AL1042" s="450">
        <f t="shared" si="736"/>
        <v>0</v>
      </c>
      <c r="AM1042" s="450">
        <f t="shared" si="714"/>
        <v>0</v>
      </c>
      <c r="AN1042" s="450">
        <f t="shared" si="736"/>
        <v>0</v>
      </c>
      <c r="AO1042" s="450">
        <f t="shared" si="736"/>
        <v>0</v>
      </c>
      <c r="AP1042" s="450">
        <f t="shared" si="725"/>
        <v>0</v>
      </c>
      <c r="AQ1042" s="450">
        <f t="shared" si="727"/>
        <v>0</v>
      </c>
      <c r="AR1042" s="450">
        <f t="shared" si="727"/>
        <v>0</v>
      </c>
      <c r="AS1042" s="450">
        <f t="shared" si="715"/>
        <v>0</v>
      </c>
      <c r="AT1042" s="450"/>
      <c r="AU1042" s="450"/>
      <c r="AV1042" s="450"/>
      <c r="AW1042" s="450"/>
      <c r="AX1042" s="450"/>
      <c r="AY1042" s="450"/>
      <c r="AZ1042" s="450"/>
      <c r="BA1042" s="450"/>
    </row>
    <row r="1043" spans="1:53" ht="24.75" hidden="1">
      <c r="A1043" s="255"/>
      <c r="B1043" s="73" t="str">
        <f t="shared" si="703"/>
        <v>48173000</v>
      </c>
      <c r="C1043" s="400">
        <v>2023</v>
      </c>
      <c r="D1043" s="400">
        <v>20</v>
      </c>
      <c r="E1043" s="400">
        <v>4</v>
      </c>
      <c r="F1043" s="400">
        <v>8</v>
      </c>
      <c r="G1043" s="400">
        <v>17</v>
      </c>
      <c r="H1043" s="400">
        <v>3000</v>
      </c>
      <c r="I1043" s="400"/>
      <c r="J1043" s="400"/>
      <c r="K1043" s="400"/>
      <c r="L1043" s="400"/>
      <c r="M1043" s="369" t="s">
        <v>71</v>
      </c>
      <c r="N1043" s="370">
        <f>+N1044</f>
        <v>0</v>
      </c>
      <c r="O1043" s="370">
        <f>+O1044</f>
        <v>0</v>
      </c>
      <c r="P1043" s="370">
        <f t="shared" si="734"/>
        <v>0</v>
      </c>
      <c r="Q1043" s="425" t="s">
        <v>45</v>
      </c>
      <c r="R1043" s="436"/>
      <c r="S1043" s="436"/>
      <c r="T1043" s="370">
        <f>T1044</f>
        <v>0</v>
      </c>
      <c r="U1043" s="370">
        <f t="shared" ref="U1043:AO1043" si="737">U1044</f>
        <v>0</v>
      </c>
      <c r="V1043" s="370">
        <f t="shared" si="737"/>
        <v>0</v>
      </c>
      <c r="W1043" s="370">
        <f t="shared" si="737"/>
        <v>0</v>
      </c>
      <c r="X1043" s="370">
        <f t="shared" si="737"/>
        <v>0</v>
      </c>
      <c r="Y1043" s="370">
        <f t="shared" si="737"/>
        <v>0</v>
      </c>
      <c r="Z1043" s="370">
        <f t="shared" si="737"/>
        <v>0</v>
      </c>
      <c r="AA1043" s="370">
        <f t="shared" si="737"/>
        <v>0</v>
      </c>
      <c r="AB1043" s="370">
        <f t="shared" si="737"/>
        <v>0</v>
      </c>
      <c r="AC1043" s="370">
        <f t="shared" si="737"/>
        <v>0</v>
      </c>
      <c r="AD1043" s="370">
        <f t="shared" si="737"/>
        <v>0</v>
      </c>
      <c r="AE1043" s="370">
        <f t="shared" si="737"/>
        <v>0</v>
      </c>
      <c r="AF1043" s="370">
        <f t="shared" si="737"/>
        <v>0</v>
      </c>
      <c r="AG1043" s="370">
        <f t="shared" si="712"/>
        <v>0</v>
      </c>
      <c r="AH1043" s="370">
        <f t="shared" si="737"/>
        <v>0</v>
      </c>
      <c r="AI1043" s="370">
        <f t="shared" si="737"/>
        <v>0</v>
      </c>
      <c r="AJ1043" s="370">
        <f t="shared" si="713"/>
        <v>0</v>
      </c>
      <c r="AK1043" s="370">
        <f t="shared" si="737"/>
        <v>0</v>
      </c>
      <c r="AL1043" s="370">
        <f t="shared" si="737"/>
        <v>0</v>
      </c>
      <c r="AM1043" s="370">
        <f t="shared" si="714"/>
        <v>0</v>
      </c>
      <c r="AN1043" s="370">
        <f t="shared" si="737"/>
        <v>0</v>
      </c>
      <c r="AO1043" s="370">
        <f t="shared" si="737"/>
        <v>0</v>
      </c>
      <c r="AP1043" s="370">
        <f t="shared" si="725"/>
        <v>0</v>
      </c>
      <c r="AQ1043" s="370">
        <f t="shared" si="727"/>
        <v>0</v>
      </c>
      <c r="AR1043" s="370">
        <f t="shared" si="727"/>
        <v>0</v>
      </c>
      <c r="AS1043" s="370">
        <f t="shared" si="715"/>
        <v>0</v>
      </c>
      <c r="AT1043" s="370"/>
      <c r="AU1043" s="370"/>
      <c r="AV1043" s="370"/>
      <c r="AW1043" s="370"/>
      <c r="AX1043" s="370"/>
      <c r="AY1043" s="370"/>
      <c r="AZ1043" s="370"/>
      <c r="BA1043" s="370"/>
    </row>
    <row r="1044" spans="1:53" ht="24.75" hidden="1">
      <c r="A1044" s="255"/>
      <c r="B1044" s="73" t="str">
        <f t="shared" si="703"/>
        <v>481730003100</v>
      </c>
      <c r="C1044" s="401">
        <v>2023</v>
      </c>
      <c r="D1044" s="401">
        <v>20</v>
      </c>
      <c r="E1044" s="401">
        <v>4</v>
      </c>
      <c r="F1044" s="401">
        <v>8</v>
      </c>
      <c r="G1044" s="401">
        <v>17</v>
      </c>
      <c r="H1044" s="401">
        <v>3000</v>
      </c>
      <c r="I1044" s="401">
        <v>3100</v>
      </c>
      <c r="J1044" s="401"/>
      <c r="K1044" s="401" t="s">
        <v>45</v>
      </c>
      <c r="L1044" s="401"/>
      <c r="M1044" s="375" t="s">
        <v>166</v>
      </c>
      <c r="N1044" s="376">
        <f>+N1045+N1048</f>
        <v>0</v>
      </c>
      <c r="O1044" s="376">
        <f>+O1045+O1048</f>
        <v>0</v>
      </c>
      <c r="P1044" s="376">
        <f t="shared" si="734"/>
        <v>0</v>
      </c>
      <c r="Q1044" s="427" t="s">
        <v>45</v>
      </c>
      <c r="R1044" s="477"/>
      <c r="S1044" s="477"/>
      <c r="T1044" s="376">
        <f>T1045+T1048</f>
        <v>0</v>
      </c>
      <c r="U1044" s="376">
        <f t="shared" ref="U1044:AO1044" si="738">U1045+U1048</f>
        <v>0</v>
      </c>
      <c r="V1044" s="376">
        <f t="shared" si="738"/>
        <v>0</v>
      </c>
      <c r="W1044" s="376">
        <f t="shared" si="738"/>
        <v>0</v>
      </c>
      <c r="X1044" s="376">
        <f t="shared" si="738"/>
        <v>0</v>
      </c>
      <c r="Y1044" s="376">
        <f t="shared" si="738"/>
        <v>0</v>
      </c>
      <c r="Z1044" s="376">
        <f t="shared" si="738"/>
        <v>0</v>
      </c>
      <c r="AA1044" s="376">
        <f t="shared" si="738"/>
        <v>0</v>
      </c>
      <c r="AB1044" s="376">
        <f t="shared" si="738"/>
        <v>0</v>
      </c>
      <c r="AC1044" s="376">
        <f t="shared" si="738"/>
        <v>0</v>
      </c>
      <c r="AD1044" s="376">
        <f t="shared" si="738"/>
        <v>0</v>
      </c>
      <c r="AE1044" s="376">
        <f t="shared" si="738"/>
        <v>0</v>
      </c>
      <c r="AF1044" s="376">
        <f t="shared" si="738"/>
        <v>0</v>
      </c>
      <c r="AG1044" s="376">
        <f t="shared" si="712"/>
        <v>0</v>
      </c>
      <c r="AH1044" s="376">
        <f t="shared" si="738"/>
        <v>0</v>
      </c>
      <c r="AI1044" s="376">
        <f t="shared" si="738"/>
        <v>0</v>
      </c>
      <c r="AJ1044" s="376">
        <f t="shared" si="713"/>
        <v>0</v>
      </c>
      <c r="AK1044" s="376">
        <f t="shared" si="738"/>
        <v>0</v>
      </c>
      <c r="AL1044" s="376">
        <f t="shared" si="738"/>
        <v>0</v>
      </c>
      <c r="AM1044" s="376">
        <f t="shared" si="714"/>
        <v>0</v>
      </c>
      <c r="AN1044" s="376">
        <f t="shared" si="738"/>
        <v>0</v>
      </c>
      <c r="AO1044" s="376">
        <f t="shared" si="738"/>
        <v>0</v>
      </c>
      <c r="AP1044" s="376">
        <f t="shared" si="725"/>
        <v>0</v>
      </c>
      <c r="AQ1044" s="376">
        <f t="shared" si="727"/>
        <v>0</v>
      </c>
      <c r="AR1044" s="376">
        <f t="shared" si="727"/>
        <v>0</v>
      </c>
      <c r="AS1044" s="376">
        <f t="shared" si="715"/>
        <v>0</v>
      </c>
      <c r="AT1044" s="376"/>
      <c r="AU1044" s="376"/>
      <c r="AV1044" s="376"/>
      <c r="AW1044" s="376"/>
      <c r="AX1044" s="376"/>
      <c r="AY1044" s="376"/>
      <c r="AZ1044" s="376"/>
      <c r="BA1044" s="376"/>
    </row>
    <row r="1045" spans="1:53" ht="48" hidden="1">
      <c r="A1045" s="255"/>
      <c r="B1045" s="73" t="str">
        <f t="shared" si="703"/>
        <v>481730003100317</v>
      </c>
      <c r="C1045" s="404">
        <v>2023</v>
      </c>
      <c r="D1045" s="404">
        <v>20</v>
      </c>
      <c r="E1045" s="404">
        <v>4</v>
      </c>
      <c r="F1045" s="404">
        <v>8</v>
      </c>
      <c r="G1045" s="404">
        <v>17</v>
      </c>
      <c r="H1045" s="404">
        <v>3000</v>
      </c>
      <c r="I1045" s="404">
        <v>3100</v>
      </c>
      <c r="J1045" s="404">
        <v>317</v>
      </c>
      <c r="K1045" s="404"/>
      <c r="L1045" s="404"/>
      <c r="M1045" s="381" t="s">
        <v>332</v>
      </c>
      <c r="N1045" s="382">
        <f>+N1046+N1047</f>
        <v>0</v>
      </c>
      <c r="O1045" s="382">
        <f>+O1046+O1047</f>
        <v>0</v>
      </c>
      <c r="P1045" s="382">
        <f t="shared" si="734"/>
        <v>0</v>
      </c>
      <c r="Q1045" s="429" t="s">
        <v>45</v>
      </c>
      <c r="R1045" s="478"/>
      <c r="S1045" s="478"/>
      <c r="T1045" s="382">
        <v>0</v>
      </c>
      <c r="U1045" s="382">
        <v>0</v>
      </c>
      <c r="V1045" s="382">
        <v>0</v>
      </c>
      <c r="W1045" s="382">
        <v>0</v>
      </c>
      <c r="X1045" s="382">
        <v>0</v>
      </c>
      <c r="Y1045" s="382">
        <v>0</v>
      </c>
      <c r="Z1045" s="382">
        <v>0</v>
      </c>
      <c r="AA1045" s="382">
        <v>0</v>
      </c>
      <c r="AB1045" s="382">
        <v>0</v>
      </c>
      <c r="AC1045" s="382">
        <v>0</v>
      </c>
      <c r="AD1045" s="382">
        <v>0</v>
      </c>
      <c r="AE1045" s="382">
        <v>0</v>
      </c>
      <c r="AF1045" s="382">
        <v>0</v>
      </c>
      <c r="AG1045" s="382">
        <f t="shared" si="712"/>
        <v>0</v>
      </c>
      <c r="AH1045" s="382">
        <v>0</v>
      </c>
      <c r="AI1045" s="382">
        <v>0</v>
      </c>
      <c r="AJ1045" s="382">
        <f t="shared" si="713"/>
        <v>0</v>
      </c>
      <c r="AK1045" s="382">
        <v>0</v>
      </c>
      <c r="AL1045" s="382">
        <v>0</v>
      </c>
      <c r="AM1045" s="382">
        <f t="shared" si="714"/>
        <v>0</v>
      </c>
      <c r="AN1045" s="382">
        <v>0</v>
      </c>
      <c r="AO1045" s="382">
        <v>0</v>
      </c>
      <c r="AP1045" s="382">
        <f t="shared" si="725"/>
        <v>0</v>
      </c>
      <c r="AQ1045" s="382">
        <f t="shared" si="727"/>
        <v>0</v>
      </c>
      <c r="AR1045" s="382">
        <f t="shared" si="727"/>
        <v>0</v>
      </c>
      <c r="AS1045" s="382">
        <f t="shared" si="715"/>
        <v>0</v>
      </c>
      <c r="AT1045" s="382"/>
      <c r="AU1045" s="382"/>
      <c r="AV1045" s="382"/>
      <c r="AW1045" s="382"/>
      <c r="AX1045" s="382"/>
      <c r="AY1045" s="382"/>
      <c r="AZ1045" s="382"/>
      <c r="BA1045" s="382"/>
    </row>
    <row r="1046" spans="1:53" ht="24.75" hidden="1">
      <c r="A1046" s="255"/>
      <c r="B1046" s="73" t="str">
        <f t="shared" si="703"/>
        <v>4817300031003171</v>
      </c>
      <c r="C1046" s="37">
        <v>2023</v>
      </c>
      <c r="D1046" s="37">
        <v>20</v>
      </c>
      <c r="E1046" s="37">
        <v>4</v>
      </c>
      <c r="F1046" s="37">
        <v>8</v>
      </c>
      <c r="G1046" s="37">
        <v>17</v>
      </c>
      <c r="H1046" s="37">
        <v>3000</v>
      </c>
      <c r="I1046" s="37">
        <v>3100</v>
      </c>
      <c r="J1046" s="37">
        <v>317</v>
      </c>
      <c r="K1046" s="386">
        <v>1</v>
      </c>
      <c r="L1046" s="386"/>
      <c r="M1046" s="387" t="s">
        <v>168</v>
      </c>
      <c r="N1046" s="388">
        <f>IFERROR(VLOOKUP($B1046,[5]OAX!$B$51:$S$1085,13,0),0)</f>
        <v>0</v>
      </c>
      <c r="O1046" s="388">
        <f>IFERROR(VLOOKUP($B1046,[5]OAX!$B$51:$S$1085,14,0),0)</f>
        <v>0</v>
      </c>
      <c r="P1046" s="388">
        <f t="shared" si="734"/>
        <v>0</v>
      </c>
      <c r="Q1046" s="167" t="s">
        <v>80</v>
      </c>
      <c r="R1046" s="390">
        <f>IFERROR(VLOOKUP($B1046,[5]OAX!$B$51:$S$1085,17,0),0)</f>
        <v>0</v>
      </c>
      <c r="S1046" s="390">
        <f>IFERROR(VLOOKUP($B1046,[5]OAX!$B$51:$S$1085,18,0),0)</f>
        <v>0</v>
      </c>
      <c r="T1046" s="388">
        <v>0</v>
      </c>
      <c r="U1046" s="388">
        <v>0</v>
      </c>
      <c r="V1046" s="388">
        <v>0</v>
      </c>
      <c r="W1046" s="388">
        <v>0</v>
      </c>
      <c r="X1046" s="388">
        <v>0</v>
      </c>
      <c r="Y1046" s="388">
        <v>0</v>
      </c>
      <c r="Z1046" s="388">
        <v>0</v>
      </c>
      <c r="AA1046" s="388">
        <v>0</v>
      </c>
      <c r="AB1046" s="388">
        <f>N1046+T1046-X1046</f>
        <v>0</v>
      </c>
      <c r="AC1046" s="388">
        <f>O1046+U1046-Y1046</f>
        <v>0</v>
      </c>
      <c r="AD1046" s="388">
        <f t="shared" si="721"/>
        <v>0</v>
      </c>
      <c r="AE1046" s="388">
        <v>0</v>
      </c>
      <c r="AF1046" s="388">
        <v>0</v>
      </c>
      <c r="AG1046" s="388">
        <f t="shared" si="712"/>
        <v>0</v>
      </c>
      <c r="AH1046" s="388">
        <v>0</v>
      </c>
      <c r="AI1046" s="388">
        <v>0</v>
      </c>
      <c r="AJ1046" s="388">
        <f t="shared" si="713"/>
        <v>0</v>
      </c>
      <c r="AK1046" s="388">
        <v>0</v>
      </c>
      <c r="AL1046" s="388">
        <v>0</v>
      </c>
      <c r="AM1046" s="388">
        <f t="shared" si="714"/>
        <v>0</v>
      </c>
      <c r="AN1046" s="388">
        <v>0</v>
      </c>
      <c r="AO1046" s="388">
        <v>0</v>
      </c>
      <c r="AP1046" s="388">
        <f t="shared" si="725"/>
        <v>0</v>
      </c>
      <c r="AQ1046" s="388">
        <f t="shared" si="727"/>
        <v>0</v>
      </c>
      <c r="AR1046" s="388">
        <f t="shared" si="727"/>
        <v>0</v>
      </c>
      <c r="AS1046" s="388">
        <f t="shared" si="715"/>
        <v>0</v>
      </c>
      <c r="AT1046" s="388">
        <f t="shared" si="729"/>
        <v>0</v>
      </c>
      <c r="AU1046" s="388">
        <f t="shared" si="729"/>
        <v>0</v>
      </c>
      <c r="AV1046" s="388">
        <v>0</v>
      </c>
      <c r="AW1046" s="388">
        <v>0</v>
      </c>
      <c r="AX1046" s="388">
        <v>0</v>
      </c>
      <c r="AY1046" s="388">
        <v>0</v>
      </c>
      <c r="AZ1046" s="388">
        <f t="shared" si="723"/>
        <v>0</v>
      </c>
      <c r="BA1046" s="388">
        <f t="shared" si="723"/>
        <v>0</v>
      </c>
    </row>
    <row r="1047" spans="1:53" ht="24.75" hidden="1">
      <c r="A1047" s="255"/>
      <c r="B1047" s="73" t="str">
        <f t="shared" si="703"/>
        <v>4817300031003172</v>
      </c>
      <c r="C1047" s="37">
        <v>2023</v>
      </c>
      <c r="D1047" s="37">
        <v>20</v>
      </c>
      <c r="E1047" s="37">
        <v>4</v>
      </c>
      <c r="F1047" s="37">
        <v>8</v>
      </c>
      <c r="G1047" s="37">
        <v>17</v>
      </c>
      <c r="H1047" s="37">
        <v>3000</v>
      </c>
      <c r="I1047" s="37">
        <v>3100</v>
      </c>
      <c r="J1047" s="37">
        <v>317</v>
      </c>
      <c r="K1047" s="386">
        <v>2</v>
      </c>
      <c r="L1047" s="386"/>
      <c r="M1047" s="387" t="s">
        <v>283</v>
      </c>
      <c r="N1047" s="388">
        <f>IFERROR(VLOOKUP($B1047,[5]OAX!$B$51:$S$1085,13,0),0)</f>
        <v>0</v>
      </c>
      <c r="O1047" s="388">
        <f>IFERROR(VLOOKUP($B1047,[5]OAX!$B$51:$S$1085,14,0),0)</f>
        <v>0</v>
      </c>
      <c r="P1047" s="388">
        <f t="shared" si="734"/>
        <v>0</v>
      </c>
      <c r="Q1047" s="167" t="s">
        <v>80</v>
      </c>
      <c r="R1047" s="390">
        <f>IFERROR(VLOOKUP($B1047,[5]OAX!$B$51:$S$1085,17,0),0)</f>
        <v>0</v>
      </c>
      <c r="S1047" s="390">
        <f>IFERROR(VLOOKUP($B1047,[5]OAX!$B$51:$S$1085,18,0),0)</f>
        <v>0</v>
      </c>
      <c r="T1047" s="388">
        <v>0</v>
      </c>
      <c r="U1047" s="388">
        <v>0</v>
      </c>
      <c r="V1047" s="388">
        <v>0</v>
      </c>
      <c r="W1047" s="388">
        <v>0</v>
      </c>
      <c r="X1047" s="388">
        <v>0</v>
      </c>
      <c r="Y1047" s="388">
        <v>0</v>
      </c>
      <c r="Z1047" s="388">
        <v>0</v>
      </c>
      <c r="AA1047" s="388">
        <v>0</v>
      </c>
      <c r="AB1047" s="388">
        <f>N1047+T1047-X1047</f>
        <v>0</v>
      </c>
      <c r="AC1047" s="388">
        <f>O1047+U1047-Y1047</f>
        <v>0</v>
      </c>
      <c r="AD1047" s="388">
        <f t="shared" si="721"/>
        <v>0</v>
      </c>
      <c r="AE1047" s="388">
        <v>0</v>
      </c>
      <c r="AF1047" s="388">
        <v>0</v>
      </c>
      <c r="AG1047" s="388">
        <f t="shared" si="712"/>
        <v>0</v>
      </c>
      <c r="AH1047" s="388">
        <v>0</v>
      </c>
      <c r="AI1047" s="388">
        <v>0</v>
      </c>
      <c r="AJ1047" s="388">
        <f t="shared" si="713"/>
        <v>0</v>
      </c>
      <c r="AK1047" s="388">
        <v>0</v>
      </c>
      <c r="AL1047" s="388">
        <v>0</v>
      </c>
      <c r="AM1047" s="388">
        <f t="shared" si="714"/>
        <v>0</v>
      </c>
      <c r="AN1047" s="388">
        <v>0</v>
      </c>
      <c r="AO1047" s="388">
        <v>0</v>
      </c>
      <c r="AP1047" s="388">
        <f t="shared" si="725"/>
        <v>0</v>
      </c>
      <c r="AQ1047" s="388">
        <f t="shared" si="727"/>
        <v>0</v>
      </c>
      <c r="AR1047" s="388">
        <f t="shared" si="727"/>
        <v>0</v>
      </c>
      <c r="AS1047" s="388">
        <f t="shared" si="715"/>
        <v>0</v>
      </c>
      <c r="AT1047" s="388">
        <f t="shared" si="729"/>
        <v>0</v>
      </c>
      <c r="AU1047" s="388">
        <f t="shared" si="729"/>
        <v>0</v>
      </c>
      <c r="AV1047" s="388">
        <v>0</v>
      </c>
      <c r="AW1047" s="388">
        <v>0</v>
      </c>
      <c r="AX1047" s="388">
        <v>0</v>
      </c>
      <c r="AY1047" s="388">
        <v>0</v>
      </c>
      <c r="AZ1047" s="388">
        <f t="shared" si="723"/>
        <v>0</v>
      </c>
      <c r="BA1047" s="388">
        <f t="shared" si="723"/>
        <v>0</v>
      </c>
    </row>
    <row r="1048" spans="1:53" ht="24.75" hidden="1">
      <c r="A1048" s="255"/>
      <c r="B1048" s="73" t="str">
        <f t="shared" si="703"/>
        <v>481730003100319</v>
      </c>
      <c r="C1048" s="404">
        <v>2023</v>
      </c>
      <c r="D1048" s="404">
        <v>20</v>
      </c>
      <c r="E1048" s="404">
        <v>4</v>
      </c>
      <c r="F1048" s="404">
        <v>8</v>
      </c>
      <c r="G1048" s="404">
        <v>17</v>
      </c>
      <c r="H1048" s="404">
        <v>3000</v>
      </c>
      <c r="I1048" s="404">
        <v>3100</v>
      </c>
      <c r="J1048" s="404">
        <v>319</v>
      </c>
      <c r="K1048" s="404"/>
      <c r="L1048" s="404"/>
      <c r="M1048" s="381" t="s">
        <v>525</v>
      </c>
      <c r="N1048" s="382">
        <f>+N1049</f>
        <v>0</v>
      </c>
      <c r="O1048" s="382">
        <f>+O1049</f>
        <v>0</v>
      </c>
      <c r="P1048" s="382">
        <f t="shared" si="734"/>
        <v>0</v>
      </c>
      <c r="Q1048" s="429" t="s">
        <v>45</v>
      </c>
      <c r="R1048" s="478"/>
      <c r="S1048" s="478"/>
      <c r="T1048" s="382">
        <f>T1049</f>
        <v>0</v>
      </c>
      <c r="U1048" s="382">
        <f t="shared" ref="U1048:AO1048" si="739">U1049</f>
        <v>0</v>
      </c>
      <c r="V1048" s="382">
        <f t="shared" si="739"/>
        <v>0</v>
      </c>
      <c r="W1048" s="382">
        <f t="shared" si="739"/>
        <v>0</v>
      </c>
      <c r="X1048" s="382">
        <f t="shared" si="739"/>
        <v>0</v>
      </c>
      <c r="Y1048" s="382">
        <f t="shared" si="739"/>
        <v>0</v>
      </c>
      <c r="Z1048" s="382">
        <f t="shared" si="739"/>
        <v>0</v>
      </c>
      <c r="AA1048" s="382">
        <f t="shared" si="739"/>
        <v>0</v>
      </c>
      <c r="AB1048" s="382">
        <f t="shared" si="739"/>
        <v>0</v>
      </c>
      <c r="AC1048" s="382">
        <f t="shared" si="739"/>
        <v>0</v>
      </c>
      <c r="AD1048" s="382">
        <f t="shared" si="739"/>
        <v>0</v>
      </c>
      <c r="AE1048" s="382">
        <f t="shared" si="739"/>
        <v>0</v>
      </c>
      <c r="AF1048" s="382">
        <f t="shared" si="739"/>
        <v>0</v>
      </c>
      <c r="AG1048" s="382">
        <f t="shared" si="712"/>
        <v>0</v>
      </c>
      <c r="AH1048" s="382">
        <f t="shared" si="739"/>
        <v>0</v>
      </c>
      <c r="AI1048" s="382">
        <f t="shared" si="739"/>
        <v>0</v>
      </c>
      <c r="AJ1048" s="382">
        <f t="shared" si="713"/>
        <v>0</v>
      </c>
      <c r="AK1048" s="382">
        <f t="shared" si="739"/>
        <v>0</v>
      </c>
      <c r="AL1048" s="382">
        <f t="shared" si="739"/>
        <v>0</v>
      </c>
      <c r="AM1048" s="382">
        <f t="shared" si="714"/>
        <v>0</v>
      </c>
      <c r="AN1048" s="382">
        <f t="shared" si="739"/>
        <v>0</v>
      </c>
      <c r="AO1048" s="382">
        <f t="shared" si="739"/>
        <v>0</v>
      </c>
      <c r="AP1048" s="382">
        <f t="shared" si="725"/>
        <v>0</v>
      </c>
      <c r="AQ1048" s="382">
        <f t="shared" si="727"/>
        <v>0</v>
      </c>
      <c r="AR1048" s="382">
        <f t="shared" si="727"/>
        <v>0</v>
      </c>
      <c r="AS1048" s="382">
        <f t="shared" si="715"/>
        <v>0</v>
      </c>
      <c r="AT1048" s="382"/>
      <c r="AU1048" s="382"/>
      <c r="AV1048" s="382"/>
      <c r="AW1048" s="382"/>
      <c r="AX1048" s="382"/>
      <c r="AY1048" s="382"/>
      <c r="AZ1048" s="382"/>
      <c r="BA1048" s="382"/>
    </row>
    <row r="1049" spans="1:53" ht="24.75" hidden="1">
      <c r="A1049" s="255"/>
      <c r="B1049" s="73" t="str">
        <f t="shared" si="703"/>
        <v>4817300031003191</v>
      </c>
      <c r="C1049" s="37">
        <v>2023</v>
      </c>
      <c r="D1049" s="37">
        <v>20</v>
      </c>
      <c r="E1049" s="37">
        <v>4</v>
      </c>
      <c r="F1049" s="37">
        <v>8</v>
      </c>
      <c r="G1049" s="37">
        <v>17</v>
      </c>
      <c r="H1049" s="37">
        <v>3000</v>
      </c>
      <c r="I1049" s="37">
        <v>3100</v>
      </c>
      <c r="J1049" s="37">
        <v>319</v>
      </c>
      <c r="K1049" s="386">
        <v>1</v>
      </c>
      <c r="L1049" s="386"/>
      <c r="M1049" s="387" t="s">
        <v>700</v>
      </c>
      <c r="N1049" s="388">
        <f>IFERROR(VLOOKUP($B1049,[5]OAX!$B$51:$S$1085,13,0),0)</f>
        <v>0</v>
      </c>
      <c r="O1049" s="388">
        <f>IFERROR(VLOOKUP($B1049,[5]OAX!$B$51:$S$1085,14,0),0)</f>
        <v>0</v>
      </c>
      <c r="P1049" s="388">
        <f t="shared" si="734"/>
        <v>0</v>
      </c>
      <c r="Q1049" s="167" t="s">
        <v>80</v>
      </c>
      <c r="R1049" s="390">
        <f>IFERROR(VLOOKUP($B1049,[5]OAX!$B$51:$S$1085,17,0),0)</f>
        <v>0</v>
      </c>
      <c r="S1049" s="390">
        <f>IFERROR(VLOOKUP($B1049,[5]OAX!$B$51:$S$1085,18,0),0)</f>
        <v>0</v>
      </c>
      <c r="T1049" s="388">
        <v>0</v>
      </c>
      <c r="U1049" s="388">
        <v>0</v>
      </c>
      <c r="V1049" s="388">
        <v>0</v>
      </c>
      <c r="W1049" s="388">
        <v>0</v>
      </c>
      <c r="X1049" s="388">
        <v>0</v>
      </c>
      <c r="Y1049" s="388">
        <v>0</v>
      </c>
      <c r="Z1049" s="388">
        <v>0</v>
      </c>
      <c r="AA1049" s="388">
        <v>0</v>
      </c>
      <c r="AB1049" s="388">
        <f>N1049+T1049-X1049</f>
        <v>0</v>
      </c>
      <c r="AC1049" s="388">
        <f>O1049+U1049-Y1049</f>
        <v>0</v>
      </c>
      <c r="AD1049" s="388">
        <f t="shared" si="721"/>
        <v>0</v>
      </c>
      <c r="AE1049" s="388">
        <v>0</v>
      </c>
      <c r="AF1049" s="388">
        <v>0</v>
      </c>
      <c r="AG1049" s="388">
        <f t="shared" si="712"/>
        <v>0</v>
      </c>
      <c r="AH1049" s="388">
        <v>0</v>
      </c>
      <c r="AI1049" s="388">
        <v>0</v>
      </c>
      <c r="AJ1049" s="388">
        <f t="shared" si="713"/>
        <v>0</v>
      </c>
      <c r="AK1049" s="388">
        <v>0</v>
      </c>
      <c r="AL1049" s="388">
        <v>0</v>
      </c>
      <c r="AM1049" s="388">
        <f t="shared" si="714"/>
        <v>0</v>
      </c>
      <c r="AN1049" s="388">
        <v>0</v>
      </c>
      <c r="AO1049" s="388">
        <v>0</v>
      </c>
      <c r="AP1049" s="388">
        <f t="shared" si="725"/>
        <v>0</v>
      </c>
      <c r="AQ1049" s="388">
        <f t="shared" si="727"/>
        <v>0</v>
      </c>
      <c r="AR1049" s="388">
        <f t="shared" si="727"/>
        <v>0</v>
      </c>
      <c r="AS1049" s="388">
        <f t="shared" si="715"/>
        <v>0</v>
      </c>
      <c r="AT1049" s="388">
        <f t="shared" si="729"/>
        <v>0</v>
      </c>
      <c r="AU1049" s="388">
        <f t="shared" si="729"/>
        <v>0</v>
      </c>
      <c r="AV1049" s="388">
        <v>0</v>
      </c>
      <c r="AW1049" s="388">
        <v>0</v>
      </c>
      <c r="AX1049" s="388">
        <v>0</v>
      </c>
      <c r="AY1049" s="388">
        <v>0</v>
      </c>
      <c r="AZ1049" s="388">
        <f t="shared" si="723"/>
        <v>0</v>
      </c>
      <c r="BA1049" s="388">
        <f t="shared" si="723"/>
        <v>0</v>
      </c>
    </row>
    <row r="1050" spans="1:53" ht="24.75" hidden="1">
      <c r="A1050" s="255"/>
      <c r="B1050" s="73" t="str">
        <f t="shared" si="703"/>
        <v>48175000</v>
      </c>
      <c r="C1050" s="400">
        <v>2023</v>
      </c>
      <c r="D1050" s="400">
        <v>20</v>
      </c>
      <c r="E1050" s="400">
        <v>4</v>
      </c>
      <c r="F1050" s="400">
        <v>8</v>
      </c>
      <c r="G1050" s="400">
        <v>17</v>
      </c>
      <c r="H1050" s="400">
        <v>5000</v>
      </c>
      <c r="I1050" s="400"/>
      <c r="J1050" s="400"/>
      <c r="K1050" s="400"/>
      <c r="L1050" s="400"/>
      <c r="M1050" s="369" t="s">
        <v>129</v>
      </c>
      <c r="N1050" s="370">
        <f>+N1051+N1061</f>
        <v>0</v>
      </c>
      <c r="O1050" s="370">
        <f>+O1051+O1061</f>
        <v>0</v>
      </c>
      <c r="P1050" s="370">
        <f t="shared" si="734"/>
        <v>0</v>
      </c>
      <c r="Q1050" s="425" t="s">
        <v>45</v>
      </c>
      <c r="R1050" s="436"/>
      <c r="S1050" s="436"/>
      <c r="T1050" s="370">
        <f>T1051+T1061</f>
        <v>0</v>
      </c>
      <c r="U1050" s="370">
        <f t="shared" ref="U1050:AO1050" si="740">U1051+U1061</f>
        <v>0</v>
      </c>
      <c r="V1050" s="370">
        <f t="shared" si="740"/>
        <v>0</v>
      </c>
      <c r="W1050" s="370">
        <f t="shared" si="740"/>
        <v>0</v>
      </c>
      <c r="X1050" s="370">
        <f t="shared" si="740"/>
        <v>0</v>
      </c>
      <c r="Y1050" s="370">
        <f t="shared" si="740"/>
        <v>0</v>
      </c>
      <c r="Z1050" s="370">
        <f t="shared" si="740"/>
        <v>0</v>
      </c>
      <c r="AA1050" s="370">
        <f t="shared" si="740"/>
        <v>0</v>
      </c>
      <c r="AB1050" s="370">
        <f t="shared" si="740"/>
        <v>0</v>
      </c>
      <c r="AC1050" s="370">
        <f t="shared" si="740"/>
        <v>0</v>
      </c>
      <c r="AD1050" s="370">
        <f t="shared" si="740"/>
        <v>0</v>
      </c>
      <c r="AE1050" s="370">
        <f t="shared" si="740"/>
        <v>0</v>
      </c>
      <c r="AF1050" s="370">
        <f t="shared" si="740"/>
        <v>0</v>
      </c>
      <c r="AG1050" s="370">
        <f t="shared" si="712"/>
        <v>0</v>
      </c>
      <c r="AH1050" s="370">
        <f t="shared" si="740"/>
        <v>0</v>
      </c>
      <c r="AI1050" s="370">
        <f t="shared" si="740"/>
        <v>0</v>
      </c>
      <c r="AJ1050" s="370">
        <f t="shared" si="713"/>
        <v>0</v>
      </c>
      <c r="AK1050" s="370">
        <f t="shared" si="740"/>
        <v>0</v>
      </c>
      <c r="AL1050" s="370">
        <f t="shared" si="740"/>
        <v>0</v>
      </c>
      <c r="AM1050" s="370">
        <f t="shared" si="714"/>
        <v>0</v>
      </c>
      <c r="AN1050" s="370">
        <f t="shared" si="740"/>
        <v>0</v>
      </c>
      <c r="AO1050" s="370">
        <f t="shared" si="740"/>
        <v>0</v>
      </c>
      <c r="AP1050" s="370">
        <f t="shared" si="725"/>
        <v>0</v>
      </c>
      <c r="AQ1050" s="370">
        <f t="shared" si="727"/>
        <v>0</v>
      </c>
      <c r="AR1050" s="370">
        <f t="shared" si="727"/>
        <v>0</v>
      </c>
      <c r="AS1050" s="370">
        <f t="shared" si="715"/>
        <v>0</v>
      </c>
      <c r="AT1050" s="370"/>
      <c r="AU1050" s="370"/>
      <c r="AV1050" s="370"/>
      <c r="AW1050" s="370"/>
      <c r="AX1050" s="370"/>
      <c r="AY1050" s="370"/>
      <c r="AZ1050" s="370"/>
      <c r="BA1050" s="370"/>
    </row>
    <row r="1051" spans="1:53" ht="24.75" hidden="1">
      <c r="A1051" s="255"/>
      <c r="B1051" s="73" t="str">
        <f t="shared" si="703"/>
        <v>481750005100</v>
      </c>
      <c r="C1051" s="401">
        <v>2023</v>
      </c>
      <c r="D1051" s="401">
        <v>20</v>
      </c>
      <c r="E1051" s="401">
        <v>4</v>
      </c>
      <c r="F1051" s="401">
        <v>8</v>
      </c>
      <c r="G1051" s="401">
        <v>17</v>
      </c>
      <c r="H1051" s="401">
        <v>5000</v>
      </c>
      <c r="I1051" s="401">
        <v>5100</v>
      </c>
      <c r="J1051" s="401"/>
      <c r="K1051" s="401"/>
      <c r="L1051" s="401"/>
      <c r="M1051" s="375" t="s">
        <v>130</v>
      </c>
      <c r="N1051" s="376">
        <f>+N1052+N1059</f>
        <v>0</v>
      </c>
      <c r="O1051" s="376">
        <f>+O1052+O1059</f>
        <v>0</v>
      </c>
      <c r="P1051" s="376">
        <f t="shared" si="734"/>
        <v>0</v>
      </c>
      <c r="Q1051" s="427" t="s">
        <v>45</v>
      </c>
      <c r="R1051" s="477"/>
      <c r="S1051" s="477"/>
      <c r="T1051" s="376">
        <f>T1052+T1059</f>
        <v>0</v>
      </c>
      <c r="U1051" s="376">
        <f t="shared" ref="U1051:AO1051" si="741">U1052+U1059</f>
        <v>0</v>
      </c>
      <c r="V1051" s="376">
        <f t="shared" si="741"/>
        <v>0</v>
      </c>
      <c r="W1051" s="376">
        <f t="shared" si="741"/>
        <v>0</v>
      </c>
      <c r="X1051" s="376">
        <f t="shared" si="741"/>
        <v>0</v>
      </c>
      <c r="Y1051" s="376">
        <f t="shared" si="741"/>
        <v>0</v>
      </c>
      <c r="Z1051" s="376">
        <f t="shared" si="741"/>
        <v>0</v>
      </c>
      <c r="AA1051" s="376">
        <f t="shared" si="741"/>
        <v>0</v>
      </c>
      <c r="AB1051" s="376">
        <f t="shared" si="741"/>
        <v>0</v>
      </c>
      <c r="AC1051" s="376">
        <f t="shared" si="741"/>
        <v>0</v>
      </c>
      <c r="AD1051" s="376">
        <f t="shared" si="741"/>
        <v>0</v>
      </c>
      <c r="AE1051" s="376">
        <f t="shared" si="741"/>
        <v>0</v>
      </c>
      <c r="AF1051" s="376">
        <f t="shared" si="741"/>
        <v>0</v>
      </c>
      <c r="AG1051" s="376">
        <f t="shared" si="712"/>
        <v>0</v>
      </c>
      <c r="AH1051" s="376">
        <f t="shared" si="741"/>
        <v>0</v>
      </c>
      <c r="AI1051" s="376">
        <f t="shared" si="741"/>
        <v>0</v>
      </c>
      <c r="AJ1051" s="376">
        <f t="shared" si="713"/>
        <v>0</v>
      </c>
      <c r="AK1051" s="376">
        <f t="shared" si="741"/>
        <v>0</v>
      </c>
      <c r="AL1051" s="376">
        <f t="shared" si="741"/>
        <v>0</v>
      </c>
      <c r="AM1051" s="376">
        <f t="shared" si="714"/>
        <v>0</v>
      </c>
      <c r="AN1051" s="376">
        <f t="shared" si="741"/>
        <v>0</v>
      </c>
      <c r="AO1051" s="376">
        <f t="shared" si="741"/>
        <v>0</v>
      </c>
      <c r="AP1051" s="376">
        <f t="shared" si="725"/>
        <v>0</v>
      </c>
      <c r="AQ1051" s="376">
        <f t="shared" si="727"/>
        <v>0</v>
      </c>
      <c r="AR1051" s="376">
        <f t="shared" si="727"/>
        <v>0</v>
      </c>
      <c r="AS1051" s="376">
        <f t="shared" si="715"/>
        <v>0</v>
      </c>
      <c r="AT1051" s="376"/>
      <c r="AU1051" s="376"/>
      <c r="AV1051" s="376"/>
      <c r="AW1051" s="376"/>
      <c r="AX1051" s="376"/>
      <c r="AY1051" s="376"/>
      <c r="AZ1051" s="376"/>
      <c r="BA1051" s="376"/>
    </row>
    <row r="1052" spans="1:53" ht="24.75" hidden="1">
      <c r="A1052" s="255"/>
      <c r="B1052" s="73" t="str">
        <f t="shared" ref="B1052:B1099" si="742">+CONCATENATE(E1052,F1052,G1052,H1052,I1052,J1052,K1052,L1052)</f>
        <v>481750005100515</v>
      </c>
      <c r="C1052" s="404">
        <v>2023</v>
      </c>
      <c r="D1052" s="404">
        <v>20</v>
      </c>
      <c r="E1052" s="404">
        <v>4</v>
      </c>
      <c r="F1052" s="404">
        <v>8</v>
      </c>
      <c r="G1052" s="404">
        <v>17</v>
      </c>
      <c r="H1052" s="404">
        <v>5000</v>
      </c>
      <c r="I1052" s="404">
        <v>5100</v>
      </c>
      <c r="J1052" s="404">
        <v>515</v>
      </c>
      <c r="K1052" s="404"/>
      <c r="L1052" s="404"/>
      <c r="M1052" s="381" t="s">
        <v>131</v>
      </c>
      <c r="N1052" s="382">
        <f>SUM(N1053:N1058)</f>
        <v>0</v>
      </c>
      <c r="O1052" s="382">
        <f>SUM(O1053:O1058)</f>
        <v>0</v>
      </c>
      <c r="P1052" s="382">
        <f t="shared" si="734"/>
        <v>0</v>
      </c>
      <c r="Q1052" s="429" t="s">
        <v>45</v>
      </c>
      <c r="R1052" s="478"/>
      <c r="S1052" s="478"/>
      <c r="T1052" s="382">
        <v>0</v>
      </c>
      <c r="U1052" s="382">
        <v>0</v>
      </c>
      <c r="V1052" s="382">
        <v>0</v>
      </c>
      <c r="W1052" s="382">
        <v>0</v>
      </c>
      <c r="X1052" s="382">
        <v>0</v>
      </c>
      <c r="Y1052" s="382">
        <v>0</v>
      </c>
      <c r="Z1052" s="382">
        <v>0</v>
      </c>
      <c r="AA1052" s="382">
        <v>0</v>
      </c>
      <c r="AB1052" s="382">
        <v>0</v>
      </c>
      <c r="AC1052" s="382">
        <v>0</v>
      </c>
      <c r="AD1052" s="382">
        <v>0</v>
      </c>
      <c r="AE1052" s="382">
        <v>0</v>
      </c>
      <c r="AF1052" s="382">
        <v>0</v>
      </c>
      <c r="AG1052" s="382">
        <f t="shared" si="712"/>
        <v>0</v>
      </c>
      <c r="AH1052" s="382">
        <v>0</v>
      </c>
      <c r="AI1052" s="382">
        <v>0</v>
      </c>
      <c r="AJ1052" s="382">
        <f t="shared" si="713"/>
        <v>0</v>
      </c>
      <c r="AK1052" s="382">
        <v>0</v>
      </c>
      <c r="AL1052" s="382">
        <v>0</v>
      </c>
      <c r="AM1052" s="382">
        <f t="shared" si="714"/>
        <v>0</v>
      </c>
      <c r="AN1052" s="382">
        <v>0</v>
      </c>
      <c r="AO1052" s="382">
        <v>0</v>
      </c>
      <c r="AP1052" s="382">
        <f t="shared" si="725"/>
        <v>0</v>
      </c>
      <c r="AQ1052" s="382">
        <f t="shared" si="727"/>
        <v>0</v>
      </c>
      <c r="AR1052" s="382">
        <f t="shared" si="727"/>
        <v>0</v>
      </c>
      <c r="AS1052" s="382">
        <f t="shared" si="715"/>
        <v>0</v>
      </c>
      <c r="AT1052" s="382"/>
      <c r="AU1052" s="382"/>
      <c r="AV1052" s="382"/>
      <c r="AW1052" s="382"/>
      <c r="AX1052" s="382"/>
      <c r="AY1052" s="382"/>
      <c r="AZ1052" s="382"/>
      <c r="BA1052" s="382"/>
    </row>
    <row r="1053" spans="1:53" ht="24.75" hidden="1">
      <c r="A1053" s="255"/>
      <c r="B1053" s="73" t="str">
        <f t="shared" si="742"/>
        <v>4817500051005151</v>
      </c>
      <c r="C1053" s="37">
        <v>2023</v>
      </c>
      <c r="D1053" s="37">
        <v>20</v>
      </c>
      <c r="E1053" s="37">
        <v>4</v>
      </c>
      <c r="F1053" s="37">
        <v>8</v>
      </c>
      <c r="G1053" s="37">
        <v>17</v>
      </c>
      <c r="H1053" s="37">
        <v>5000</v>
      </c>
      <c r="I1053" s="37">
        <v>5100</v>
      </c>
      <c r="J1053" s="37">
        <v>515</v>
      </c>
      <c r="K1053" s="386">
        <v>1</v>
      </c>
      <c r="L1053" s="386"/>
      <c r="M1053" s="387" t="s">
        <v>178</v>
      </c>
      <c r="N1053" s="388">
        <f>IFERROR(VLOOKUP($B1053,[5]OAX!$B$51:$S$1085,13,0),0)</f>
        <v>0</v>
      </c>
      <c r="O1053" s="388">
        <f>IFERROR(VLOOKUP($B1053,[5]OAX!$B$51:$S$1085,14,0),0)</f>
        <v>0</v>
      </c>
      <c r="P1053" s="388">
        <f t="shared" si="734"/>
        <v>0</v>
      </c>
      <c r="Q1053" s="167" t="s">
        <v>59</v>
      </c>
      <c r="R1053" s="390">
        <f>IFERROR(VLOOKUP($B1053,[5]OAX!$B$51:$S$1085,17,0),0)</f>
        <v>0</v>
      </c>
      <c r="S1053" s="390">
        <f>IFERROR(VLOOKUP($B1053,[5]OAX!$B$51:$S$1085,18,0),0)</f>
        <v>0</v>
      </c>
      <c r="T1053" s="388">
        <v>0</v>
      </c>
      <c r="U1053" s="388">
        <v>0</v>
      </c>
      <c r="V1053" s="388">
        <v>0</v>
      </c>
      <c r="W1053" s="388">
        <v>0</v>
      </c>
      <c r="X1053" s="388">
        <v>0</v>
      </c>
      <c r="Y1053" s="388">
        <v>0</v>
      </c>
      <c r="Z1053" s="388">
        <v>0</v>
      </c>
      <c r="AA1053" s="388">
        <v>0</v>
      </c>
      <c r="AB1053" s="388">
        <f>N1053+T1053-X1053</f>
        <v>0</v>
      </c>
      <c r="AC1053" s="388">
        <f>O1053+U1053-Y1053</f>
        <v>0</v>
      </c>
      <c r="AD1053" s="388">
        <f t="shared" si="721"/>
        <v>0</v>
      </c>
      <c r="AE1053" s="388">
        <v>0</v>
      </c>
      <c r="AF1053" s="388">
        <v>0</v>
      </c>
      <c r="AG1053" s="388">
        <f t="shared" si="712"/>
        <v>0</v>
      </c>
      <c r="AH1053" s="388">
        <v>0</v>
      </c>
      <c r="AI1053" s="388">
        <v>0</v>
      </c>
      <c r="AJ1053" s="388">
        <f t="shared" si="713"/>
        <v>0</v>
      </c>
      <c r="AK1053" s="388">
        <v>0</v>
      </c>
      <c r="AL1053" s="388">
        <v>0</v>
      </c>
      <c r="AM1053" s="388">
        <f t="shared" si="714"/>
        <v>0</v>
      </c>
      <c r="AN1053" s="388">
        <v>0</v>
      </c>
      <c r="AO1053" s="388">
        <v>0</v>
      </c>
      <c r="AP1053" s="388">
        <f t="shared" si="725"/>
        <v>0</v>
      </c>
      <c r="AQ1053" s="388">
        <f t="shared" si="727"/>
        <v>0</v>
      </c>
      <c r="AR1053" s="388">
        <f t="shared" si="727"/>
        <v>0</v>
      </c>
      <c r="AS1053" s="388">
        <f t="shared" si="715"/>
        <v>0</v>
      </c>
      <c r="AT1053" s="388">
        <f t="shared" si="729"/>
        <v>0</v>
      </c>
      <c r="AU1053" s="388">
        <f t="shared" si="729"/>
        <v>0</v>
      </c>
      <c r="AV1053" s="388">
        <v>0</v>
      </c>
      <c r="AW1053" s="388">
        <v>0</v>
      </c>
      <c r="AX1053" s="388">
        <v>0</v>
      </c>
      <c r="AY1053" s="388">
        <v>0</v>
      </c>
      <c r="AZ1053" s="388">
        <f t="shared" si="723"/>
        <v>0</v>
      </c>
      <c r="BA1053" s="388">
        <f t="shared" si="723"/>
        <v>0</v>
      </c>
    </row>
    <row r="1054" spans="1:53" ht="24.75" hidden="1">
      <c r="A1054" s="255"/>
      <c r="B1054" s="73" t="str">
        <f t="shared" si="742"/>
        <v>4817500051005152</v>
      </c>
      <c r="C1054" s="37">
        <v>2023</v>
      </c>
      <c r="D1054" s="37">
        <v>20</v>
      </c>
      <c r="E1054" s="37">
        <v>4</v>
      </c>
      <c r="F1054" s="37">
        <v>8</v>
      </c>
      <c r="G1054" s="37">
        <v>17</v>
      </c>
      <c r="H1054" s="37">
        <v>5000</v>
      </c>
      <c r="I1054" s="37">
        <v>5100</v>
      </c>
      <c r="J1054" s="37">
        <v>515</v>
      </c>
      <c r="K1054" s="386">
        <v>2</v>
      </c>
      <c r="L1054" s="386"/>
      <c r="M1054" s="387" t="s">
        <v>288</v>
      </c>
      <c r="N1054" s="388">
        <f>IFERROR(VLOOKUP($B1054,[5]OAX!$B$51:$S$1085,13,0),0)</f>
        <v>0</v>
      </c>
      <c r="O1054" s="388">
        <f>IFERROR(VLOOKUP($B1054,[5]OAX!$B$51:$S$1085,14,0),0)</f>
        <v>0</v>
      </c>
      <c r="P1054" s="388">
        <f t="shared" si="734"/>
        <v>0</v>
      </c>
      <c r="Q1054" s="167" t="s">
        <v>59</v>
      </c>
      <c r="R1054" s="390">
        <f>IFERROR(VLOOKUP($B1054,[5]OAX!$B$51:$S$1085,17,0),0)</f>
        <v>0</v>
      </c>
      <c r="S1054" s="390">
        <f>IFERROR(VLOOKUP($B1054,[5]OAX!$B$51:$S$1085,18,0),0)</f>
        <v>0</v>
      </c>
      <c r="T1054" s="388">
        <v>0</v>
      </c>
      <c r="U1054" s="388">
        <v>0</v>
      </c>
      <c r="V1054" s="388">
        <v>0</v>
      </c>
      <c r="W1054" s="388">
        <v>0</v>
      </c>
      <c r="X1054" s="388">
        <v>0</v>
      </c>
      <c r="Y1054" s="388">
        <v>0</v>
      </c>
      <c r="Z1054" s="388">
        <v>0</v>
      </c>
      <c r="AA1054" s="388">
        <v>0</v>
      </c>
      <c r="AB1054" s="388">
        <f t="shared" ref="AB1054:AC1057" si="743">N1054+T1054-X1054</f>
        <v>0</v>
      </c>
      <c r="AC1054" s="388">
        <f t="shared" si="743"/>
        <v>0</v>
      </c>
      <c r="AD1054" s="388">
        <f t="shared" si="721"/>
        <v>0</v>
      </c>
      <c r="AE1054" s="388">
        <v>0</v>
      </c>
      <c r="AF1054" s="388">
        <v>0</v>
      </c>
      <c r="AG1054" s="388">
        <f t="shared" si="712"/>
        <v>0</v>
      </c>
      <c r="AH1054" s="388">
        <v>0</v>
      </c>
      <c r="AI1054" s="388">
        <v>0</v>
      </c>
      <c r="AJ1054" s="388">
        <f t="shared" si="713"/>
        <v>0</v>
      </c>
      <c r="AK1054" s="388">
        <v>0</v>
      </c>
      <c r="AL1054" s="388">
        <v>0</v>
      </c>
      <c r="AM1054" s="388">
        <f t="shared" si="714"/>
        <v>0</v>
      </c>
      <c r="AN1054" s="388">
        <v>0</v>
      </c>
      <c r="AO1054" s="388">
        <v>0</v>
      </c>
      <c r="AP1054" s="388">
        <f t="shared" si="725"/>
        <v>0</v>
      </c>
      <c r="AQ1054" s="388">
        <f t="shared" si="727"/>
        <v>0</v>
      </c>
      <c r="AR1054" s="388">
        <f t="shared" si="727"/>
        <v>0</v>
      </c>
      <c r="AS1054" s="388">
        <f t="shared" si="715"/>
        <v>0</v>
      </c>
      <c r="AT1054" s="388">
        <f t="shared" si="729"/>
        <v>0</v>
      </c>
      <c r="AU1054" s="388">
        <f t="shared" si="729"/>
        <v>0</v>
      </c>
      <c r="AV1054" s="388">
        <v>0</v>
      </c>
      <c r="AW1054" s="388">
        <v>0</v>
      </c>
      <c r="AX1054" s="388">
        <v>0</v>
      </c>
      <c r="AY1054" s="388">
        <v>0</v>
      </c>
      <c r="AZ1054" s="388">
        <f t="shared" si="723"/>
        <v>0</v>
      </c>
      <c r="BA1054" s="388">
        <f t="shared" si="723"/>
        <v>0</v>
      </c>
    </row>
    <row r="1055" spans="1:53" ht="24.75" hidden="1">
      <c r="A1055" s="255"/>
      <c r="B1055" s="73" t="str">
        <f t="shared" si="742"/>
        <v>4817500051005153</v>
      </c>
      <c r="C1055" s="37">
        <v>2023</v>
      </c>
      <c r="D1055" s="37">
        <v>20</v>
      </c>
      <c r="E1055" s="37">
        <v>4</v>
      </c>
      <c r="F1055" s="37">
        <v>8</v>
      </c>
      <c r="G1055" s="37">
        <v>17</v>
      </c>
      <c r="H1055" s="37">
        <v>5000</v>
      </c>
      <c r="I1055" s="37">
        <v>5100</v>
      </c>
      <c r="J1055" s="37">
        <v>515</v>
      </c>
      <c r="K1055" s="386">
        <v>3</v>
      </c>
      <c r="L1055" s="386"/>
      <c r="M1055" s="387" t="s">
        <v>256</v>
      </c>
      <c r="N1055" s="388">
        <f>IFERROR(VLOOKUP($B1055,[5]OAX!$B$51:$S$1085,13,0),0)</f>
        <v>0</v>
      </c>
      <c r="O1055" s="388">
        <f>IFERROR(VLOOKUP($B1055,[5]OAX!$B$51:$S$1085,14,0),0)</f>
        <v>0</v>
      </c>
      <c r="P1055" s="388">
        <f t="shared" si="734"/>
        <v>0</v>
      </c>
      <c r="Q1055" s="167" t="s">
        <v>59</v>
      </c>
      <c r="R1055" s="390">
        <f>IFERROR(VLOOKUP($B1055,[5]OAX!$B$51:$S$1085,17,0),0)</f>
        <v>0</v>
      </c>
      <c r="S1055" s="390">
        <f>IFERROR(VLOOKUP($B1055,[5]OAX!$B$51:$S$1085,18,0),0)</f>
        <v>0</v>
      </c>
      <c r="T1055" s="388">
        <v>0</v>
      </c>
      <c r="U1055" s="388">
        <v>0</v>
      </c>
      <c r="V1055" s="388">
        <v>0</v>
      </c>
      <c r="W1055" s="388">
        <v>0</v>
      </c>
      <c r="X1055" s="388">
        <v>0</v>
      </c>
      <c r="Y1055" s="388">
        <v>0</v>
      </c>
      <c r="Z1055" s="388">
        <v>0</v>
      </c>
      <c r="AA1055" s="388">
        <v>0</v>
      </c>
      <c r="AB1055" s="388">
        <f t="shared" si="743"/>
        <v>0</v>
      </c>
      <c r="AC1055" s="388">
        <f t="shared" si="743"/>
        <v>0</v>
      </c>
      <c r="AD1055" s="388">
        <f t="shared" si="721"/>
        <v>0</v>
      </c>
      <c r="AE1055" s="388">
        <v>0</v>
      </c>
      <c r="AF1055" s="388">
        <v>0</v>
      </c>
      <c r="AG1055" s="388">
        <f t="shared" si="712"/>
        <v>0</v>
      </c>
      <c r="AH1055" s="388">
        <v>0</v>
      </c>
      <c r="AI1055" s="388">
        <v>0</v>
      </c>
      <c r="AJ1055" s="388">
        <f t="shared" si="713"/>
        <v>0</v>
      </c>
      <c r="AK1055" s="388">
        <v>0</v>
      </c>
      <c r="AL1055" s="388">
        <v>0</v>
      </c>
      <c r="AM1055" s="388">
        <f t="shared" si="714"/>
        <v>0</v>
      </c>
      <c r="AN1055" s="388">
        <v>0</v>
      </c>
      <c r="AO1055" s="388">
        <v>0</v>
      </c>
      <c r="AP1055" s="388">
        <f t="shared" si="725"/>
        <v>0</v>
      </c>
      <c r="AQ1055" s="388">
        <f t="shared" si="727"/>
        <v>0</v>
      </c>
      <c r="AR1055" s="388">
        <f t="shared" si="727"/>
        <v>0</v>
      </c>
      <c r="AS1055" s="388">
        <f t="shared" si="715"/>
        <v>0</v>
      </c>
      <c r="AT1055" s="388">
        <f t="shared" si="729"/>
        <v>0</v>
      </c>
      <c r="AU1055" s="388">
        <f t="shared" si="729"/>
        <v>0</v>
      </c>
      <c r="AV1055" s="388">
        <v>0</v>
      </c>
      <c r="AW1055" s="388">
        <v>0</v>
      </c>
      <c r="AX1055" s="388">
        <v>0</v>
      </c>
      <c r="AY1055" s="388">
        <v>0</v>
      </c>
      <c r="AZ1055" s="388">
        <f t="shared" si="723"/>
        <v>0</v>
      </c>
      <c r="BA1055" s="388">
        <f t="shared" si="723"/>
        <v>0</v>
      </c>
    </row>
    <row r="1056" spans="1:53" ht="24.75" hidden="1">
      <c r="A1056" s="255"/>
      <c r="B1056" s="73" t="str">
        <f t="shared" si="742"/>
        <v>4817500051005154</v>
      </c>
      <c r="C1056" s="37">
        <v>2023</v>
      </c>
      <c r="D1056" s="37">
        <v>20</v>
      </c>
      <c r="E1056" s="37">
        <v>4</v>
      </c>
      <c r="F1056" s="37">
        <v>8</v>
      </c>
      <c r="G1056" s="37">
        <v>17</v>
      </c>
      <c r="H1056" s="37">
        <v>5000</v>
      </c>
      <c r="I1056" s="37">
        <v>5100</v>
      </c>
      <c r="J1056" s="37">
        <v>515</v>
      </c>
      <c r="K1056" s="386">
        <v>4</v>
      </c>
      <c r="L1056" s="386"/>
      <c r="M1056" s="387" t="s">
        <v>607</v>
      </c>
      <c r="N1056" s="388">
        <f>IFERROR(VLOOKUP($B1056,[5]OAX!$B$51:$S$1085,13,0),0)</f>
        <v>0</v>
      </c>
      <c r="O1056" s="388">
        <f>IFERROR(VLOOKUP($B1056,[5]OAX!$B$51:$S$1085,14,0),0)</f>
        <v>0</v>
      </c>
      <c r="P1056" s="388">
        <f t="shared" si="734"/>
        <v>0</v>
      </c>
      <c r="Q1056" s="167" t="s">
        <v>59</v>
      </c>
      <c r="R1056" s="390">
        <f>IFERROR(VLOOKUP($B1056,[5]OAX!$B$51:$S$1085,17,0),0)</f>
        <v>0</v>
      </c>
      <c r="S1056" s="390">
        <f>IFERROR(VLOOKUP($B1056,[5]OAX!$B$51:$S$1085,18,0),0)</f>
        <v>0</v>
      </c>
      <c r="T1056" s="388">
        <v>0</v>
      </c>
      <c r="U1056" s="388">
        <v>0</v>
      </c>
      <c r="V1056" s="388">
        <v>0</v>
      </c>
      <c r="W1056" s="388">
        <v>0</v>
      </c>
      <c r="X1056" s="388">
        <v>0</v>
      </c>
      <c r="Y1056" s="388">
        <v>0</v>
      </c>
      <c r="Z1056" s="388">
        <v>0</v>
      </c>
      <c r="AA1056" s="388">
        <v>0</v>
      </c>
      <c r="AB1056" s="388">
        <f t="shared" si="743"/>
        <v>0</v>
      </c>
      <c r="AC1056" s="388">
        <f t="shared" si="743"/>
        <v>0</v>
      </c>
      <c r="AD1056" s="388">
        <f t="shared" si="721"/>
        <v>0</v>
      </c>
      <c r="AE1056" s="388">
        <v>0</v>
      </c>
      <c r="AF1056" s="388">
        <v>0</v>
      </c>
      <c r="AG1056" s="388">
        <f t="shared" si="712"/>
        <v>0</v>
      </c>
      <c r="AH1056" s="388">
        <v>0</v>
      </c>
      <c r="AI1056" s="388">
        <v>0</v>
      </c>
      <c r="AJ1056" s="388">
        <f t="shared" si="713"/>
        <v>0</v>
      </c>
      <c r="AK1056" s="388">
        <v>0</v>
      </c>
      <c r="AL1056" s="388">
        <v>0</v>
      </c>
      <c r="AM1056" s="388">
        <f t="shared" si="714"/>
        <v>0</v>
      </c>
      <c r="AN1056" s="388">
        <v>0</v>
      </c>
      <c r="AO1056" s="388">
        <v>0</v>
      </c>
      <c r="AP1056" s="388">
        <f t="shared" si="725"/>
        <v>0</v>
      </c>
      <c r="AQ1056" s="388">
        <f t="shared" si="727"/>
        <v>0</v>
      </c>
      <c r="AR1056" s="388">
        <f t="shared" si="727"/>
        <v>0</v>
      </c>
      <c r="AS1056" s="388">
        <f t="shared" si="715"/>
        <v>0</v>
      </c>
      <c r="AT1056" s="388">
        <f t="shared" si="729"/>
        <v>0</v>
      </c>
      <c r="AU1056" s="388">
        <f t="shared" si="729"/>
        <v>0</v>
      </c>
      <c r="AV1056" s="388">
        <v>0</v>
      </c>
      <c r="AW1056" s="388">
        <v>0</v>
      </c>
      <c r="AX1056" s="388">
        <v>0</v>
      </c>
      <c r="AY1056" s="388">
        <v>0</v>
      </c>
      <c r="AZ1056" s="388">
        <f t="shared" si="723"/>
        <v>0</v>
      </c>
      <c r="BA1056" s="388">
        <f t="shared" si="723"/>
        <v>0</v>
      </c>
    </row>
    <row r="1057" spans="1:53" ht="24.75" hidden="1">
      <c r="A1057" s="255"/>
      <c r="B1057" s="73" t="str">
        <f>+CONCATENATE(E1057,F1057,G1057,H1057,I1057,J1057,K1057,L1057)</f>
        <v>4817500051005155</v>
      </c>
      <c r="C1057" s="37">
        <v>2023</v>
      </c>
      <c r="D1057" s="37">
        <v>20</v>
      </c>
      <c r="E1057" s="37">
        <v>4</v>
      </c>
      <c r="F1057" s="37">
        <v>8</v>
      </c>
      <c r="G1057" s="37">
        <v>17</v>
      </c>
      <c r="H1057" s="37">
        <v>5000</v>
      </c>
      <c r="I1057" s="37">
        <v>5100</v>
      </c>
      <c r="J1057" s="37">
        <v>515</v>
      </c>
      <c r="K1057" s="386">
        <v>5</v>
      </c>
      <c r="L1057" s="386"/>
      <c r="M1057" s="387" t="s">
        <v>191</v>
      </c>
      <c r="N1057" s="388">
        <f>IFERROR(VLOOKUP($B1057,[5]OAX!$B$51:$S$1085,13,0),0)</f>
        <v>0</v>
      </c>
      <c r="O1057" s="388">
        <f>IFERROR(VLOOKUP($B1057,[5]OAX!$B$51:$S$1085,14,0),0)</f>
        <v>0</v>
      </c>
      <c r="P1057" s="388">
        <f>+O1057+N1057</f>
        <v>0</v>
      </c>
      <c r="Q1057" s="167" t="s">
        <v>59</v>
      </c>
      <c r="R1057" s="390">
        <f>IFERROR(VLOOKUP($B1057,[5]OAX!$B$51:$S$1085,17,0),0)</f>
        <v>0</v>
      </c>
      <c r="S1057" s="390">
        <f>IFERROR(VLOOKUP($B1057,[5]OAX!$B$51:$S$1085,18,0),0)</f>
        <v>0</v>
      </c>
      <c r="T1057" s="388">
        <v>0</v>
      </c>
      <c r="U1057" s="388">
        <v>0</v>
      </c>
      <c r="V1057" s="388">
        <v>0</v>
      </c>
      <c r="W1057" s="388">
        <v>0</v>
      </c>
      <c r="X1057" s="388">
        <v>0</v>
      </c>
      <c r="Y1057" s="388">
        <v>0</v>
      </c>
      <c r="Z1057" s="388">
        <v>0</v>
      </c>
      <c r="AA1057" s="388">
        <v>0</v>
      </c>
      <c r="AB1057" s="388">
        <f t="shared" si="743"/>
        <v>0</v>
      </c>
      <c r="AC1057" s="388">
        <f t="shared" si="743"/>
        <v>0</v>
      </c>
      <c r="AD1057" s="388">
        <f t="shared" si="721"/>
        <v>0</v>
      </c>
      <c r="AE1057" s="388">
        <v>0</v>
      </c>
      <c r="AF1057" s="388">
        <v>0</v>
      </c>
      <c r="AG1057" s="388">
        <f t="shared" si="712"/>
        <v>0</v>
      </c>
      <c r="AH1057" s="388">
        <v>0</v>
      </c>
      <c r="AI1057" s="388">
        <v>0</v>
      </c>
      <c r="AJ1057" s="388">
        <f t="shared" si="713"/>
        <v>0</v>
      </c>
      <c r="AK1057" s="388">
        <v>0</v>
      </c>
      <c r="AL1057" s="388">
        <v>0</v>
      </c>
      <c r="AM1057" s="388">
        <f t="shared" si="714"/>
        <v>0</v>
      </c>
      <c r="AN1057" s="388">
        <v>0</v>
      </c>
      <c r="AO1057" s="388">
        <v>0</v>
      </c>
      <c r="AP1057" s="388">
        <f t="shared" si="725"/>
        <v>0</v>
      </c>
      <c r="AQ1057" s="388">
        <f t="shared" si="727"/>
        <v>0</v>
      </c>
      <c r="AR1057" s="388">
        <f t="shared" si="727"/>
        <v>0</v>
      </c>
      <c r="AS1057" s="388">
        <f t="shared" si="715"/>
        <v>0</v>
      </c>
      <c r="AT1057" s="388">
        <f t="shared" si="729"/>
        <v>0</v>
      </c>
      <c r="AU1057" s="388">
        <f t="shared" si="729"/>
        <v>0</v>
      </c>
      <c r="AV1057" s="388">
        <v>0</v>
      </c>
      <c r="AW1057" s="388">
        <v>0</v>
      </c>
      <c r="AX1057" s="388">
        <v>0</v>
      </c>
      <c r="AY1057" s="388">
        <v>0</v>
      </c>
      <c r="AZ1057" s="388">
        <f t="shared" si="723"/>
        <v>0</v>
      </c>
      <c r="BA1057" s="388">
        <f t="shared" si="723"/>
        <v>0</v>
      </c>
    </row>
    <row r="1058" spans="1:53" ht="24.75" hidden="1">
      <c r="A1058" s="256"/>
      <c r="B1058" s="73" t="str">
        <f t="shared" si="742"/>
        <v>4817500051005156</v>
      </c>
      <c r="C1058" s="37">
        <v>2023</v>
      </c>
      <c r="D1058" s="37">
        <v>20</v>
      </c>
      <c r="E1058" s="37">
        <v>4</v>
      </c>
      <c r="F1058" s="37">
        <v>8</v>
      </c>
      <c r="G1058" s="37">
        <v>17</v>
      </c>
      <c r="H1058" s="37">
        <v>5000</v>
      </c>
      <c r="I1058" s="37">
        <v>5100</v>
      </c>
      <c r="J1058" s="37">
        <v>515</v>
      </c>
      <c r="K1058" s="386">
        <v>6</v>
      </c>
      <c r="L1058" s="386"/>
      <c r="M1058" s="387" t="s">
        <v>701</v>
      </c>
      <c r="N1058" s="388">
        <f>IFERROR(VLOOKUP($B1058,[5]OAX!$B$51:$S$1085,13,0),0)</f>
        <v>0</v>
      </c>
      <c r="O1058" s="388">
        <f>IFERROR(VLOOKUP($B1058,[5]OAX!$B$51:$S$1085,14,0),0)</f>
        <v>0</v>
      </c>
      <c r="P1058" s="388">
        <f t="shared" si="734"/>
        <v>0</v>
      </c>
      <c r="Q1058" s="167" t="s">
        <v>59</v>
      </c>
      <c r="R1058" s="390">
        <f>IFERROR(VLOOKUP($B1058,[5]OAX!$B$51:$S$1085,17,0),0)</f>
        <v>0</v>
      </c>
      <c r="S1058" s="390">
        <f>IFERROR(VLOOKUP($B1058,[5]OAX!$B$51:$S$1085,18,0),0)</f>
        <v>0</v>
      </c>
      <c r="T1058" s="388">
        <v>0</v>
      </c>
      <c r="U1058" s="388">
        <v>0</v>
      </c>
      <c r="V1058" s="388">
        <v>0</v>
      </c>
      <c r="W1058" s="388">
        <v>0</v>
      </c>
      <c r="X1058" s="388">
        <v>0</v>
      </c>
      <c r="Y1058" s="388">
        <v>0</v>
      </c>
      <c r="Z1058" s="388">
        <v>0</v>
      </c>
      <c r="AA1058" s="388">
        <v>0</v>
      </c>
      <c r="AB1058" s="388">
        <f>N1058+T1058-X1058</f>
        <v>0</v>
      </c>
      <c r="AC1058" s="388">
        <f>O1058+U1058-Y1058</f>
        <v>0</v>
      </c>
      <c r="AD1058" s="388">
        <f t="shared" si="721"/>
        <v>0</v>
      </c>
      <c r="AE1058" s="388">
        <v>0</v>
      </c>
      <c r="AF1058" s="388">
        <v>0</v>
      </c>
      <c r="AG1058" s="388">
        <f t="shared" si="712"/>
        <v>0</v>
      </c>
      <c r="AH1058" s="388">
        <v>0</v>
      </c>
      <c r="AI1058" s="388">
        <v>0</v>
      </c>
      <c r="AJ1058" s="388">
        <f t="shared" si="713"/>
        <v>0</v>
      </c>
      <c r="AK1058" s="388">
        <v>0</v>
      </c>
      <c r="AL1058" s="388">
        <v>0</v>
      </c>
      <c r="AM1058" s="388">
        <f t="shared" si="714"/>
        <v>0</v>
      </c>
      <c r="AN1058" s="388">
        <v>0</v>
      </c>
      <c r="AO1058" s="388">
        <v>0</v>
      </c>
      <c r="AP1058" s="388">
        <f t="shared" si="725"/>
        <v>0</v>
      </c>
      <c r="AQ1058" s="388">
        <f t="shared" si="727"/>
        <v>0</v>
      </c>
      <c r="AR1058" s="388">
        <f t="shared" si="727"/>
        <v>0</v>
      </c>
      <c r="AS1058" s="388">
        <f t="shared" si="715"/>
        <v>0</v>
      </c>
      <c r="AT1058" s="388">
        <f t="shared" si="729"/>
        <v>0</v>
      </c>
      <c r="AU1058" s="388">
        <f t="shared" si="729"/>
        <v>0</v>
      </c>
      <c r="AV1058" s="388">
        <v>0</v>
      </c>
      <c r="AW1058" s="388">
        <v>0</v>
      </c>
      <c r="AX1058" s="388">
        <v>0</v>
      </c>
      <c r="AY1058" s="388">
        <v>0</v>
      </c>
      <c r="AZ1058" s="388">
        <f t="shared" si="723"/>
        <v>0</v>
      </c>
      <c r="BA1058" s="388">
        <f t="shared" si="723"/>
        <v>0</v>
      </c>
    </row>
    <row r="1059" spans="1:53" ht="24.75" hidden="1">
      <c r="A1059" s="255"/>
      <c r="B1059" s="73" t="str">
        <f t="shared" si="742"/>
        <v>481750005100519</v>
      </c>
      <c r="C1059" s="404">
        <v>2023</v>
      </c>
      <c r="D1059" s="404">
        <v>20</v>
      </c>
      <c r="E1059" s="404">
        <v>4</v>
      </c>
      <c r="F1059" s="404">
        <v>8</v>
      </c>
      <c r="G1059" s="404">
        <v>17</v>
      </c>
      <c r="H1059" s="404">
        <v>5000</v>
      </c>
      <c r="I1059" s="404">
        <v>5100</v>
      </c>
      <c r="J1059" s="404">
        <v>519</v>
      </c>
      <c r="K1059" s="404"/>
      <c r="L1059" s="404"/>
      <c r="M1059" s="381" t="s">
        <v>192</v>
      </c>
      <c r="N1059" s="382">
        <f>SUM(N1060:N1060)</f>
        <v>0</v>
      </c>
      <c r="O1059" s="382">
        <f>SUM(O1060:O1060)</f>
        <v>0</v>
      </c>
      <c r="P1059" s="382">
        <f t="shared" si="734"/>
        <v>0</v>
      </c>
      <c r="Q1059" s="429" t="s">
        <v>45</v>
      </c>
      <c r="R1059" s="478"/>
      <c r="S1059" s="478"/>
      <c r="T1059" s="382">
        <f>+T1060</f>
        <v>0</v>
      </c>
      <c r="U1059" s="382">
        <f t="shared" ref="U1059:AO1059" si="744">+U1060</f>
        <v>0</v>
      </c>
      <c r="V1059" s="382">
        <f t="shared" si="744"/>
        <v>0</v>
      </c>
      <c r="W1059" s="382">
        <f t="shared" si="744"/>
        <v>0</v>
      </c>
      <c r="X1059" s="382">
        <f t="shared" si="744"/>
        <v>0</v>
      </c>
      <c r="Y1059" s="382">
        <f t="shared" si="744"/>
        <v>0</v>
      </c>
      <c r="Z1059" s="382">
        <f t="shared" si="744"/>
        <v>0</v>
      </c>
      <c r="AA1059" s="382">
        <f t="shared" si="744"/>
        <v>0</v>
      </c>
      <c r="AB1059" s="382">
        <f t="shared" si="744"/>
        <v>0</v>
      </c>
      <c r="AC1059" s="382">
        <f t="shared" si="744"/>
        <v>0</v>
      </c>
      <c r="AD1059" s="382">
        <f t="shared" si="744"/>
        <v>0</v>
      </c>
      <c r="AE1059" s="382">
        <f t="shared" si="744"/>
        <v>0</v>
      </c>
      <c r="AF1059" s="382">
        <f t="shared" si="744"/>
        <v>0</v>
      </c>
      <c r="AG1059" s="382">
        <f t="shared" si="712"/>
        <v>0</v>
      </c>
      <c r="AH1059" s="382">
        <f t="shared" si="744"/>
        <v>0</v>
      </c>
      <c r="AI1059" s="382">
        <f t="shared" si="744"/>
        <v>0</v>
      </c>
      <c r="AJ1059" s="382">
        <f t="shared" si="713"/>
        <v>0</v>
      </c>
      <c r="AK1059" s="382">
        <f t="shared" si="744"/>
        <v>0</v>
      </c>
      <c r="AL1059" s="382">
        <f t="shared" si="744"/>
        <v>0</v>
      </c>
      <c r="AM1059" s="382">
        <f t="shared" si="714"/>
        <v>0</v>
      </c>
      <c r="AN1059" s="382">
        <f t="shared" si="744"/>
        <v>0</v>
      </c>
      <c r="AO1059" s="382">
        <f t="shared" si="744"/>
        <v>0</v>
      </c>
      <c r="AP1059" s="382">
        <f t="shared" si="725"/>
        <v>0</v>
      </c>
      <c r="AQ1059" s="382">
        <f t="shared" si="727"/>
        <v>0</v>
      </c>
      <c r="AR1059" s="382">
        <f t="shared" si="727"/>
        <v>0</v>
      </c>
      <c r="AS1059" s="382">
        <f t="shared" si="715"/>
        <v>0</v>
      </c>
      <c r="AT1059" s="382"/>
      <c r="AU1059" s="382"/>
      <c r="AV1059" s="382"/>
      <c r="AW1059" s="382"/>
      <c r="AX1059" s="382"/>
      <c r="AY1059" s="382"/>
      <c r="AZ1059" s="382"/>
      <c r="BA1059" s="382"/>
    </row>
    <row r="1060" spans="1:53" ht="24.75" hidden="1">
      <c r="A1060" s="255"/>
      <c r="B1060" s="73" t="str">
        <f t="shared" si="742"/>
        <v>4817500051005191</v>
      </c>
      <c r="C1060" s="37">
        <v>2023</v>
      </c>
      <c r="D1060" s="37">
        <v>20</v>
      </c>
      <c r="E1060" s="37">
        <v>4</v>
      </c>
      <c r="F1060" s="37">
        <v>8</v>
      </c>
      <c r="G1060" s="37">
        <v>17</v>
      </c>
      <c r="H1060" s="37">
        <v>5000</v>
      </c>
      <c r="I1060" s="37">
        <v>5100</v>
      </c>
      <c r="J1060" s="37">
        <v>519</v>
      </c>
      <c r="K1060" s="386">
        <v>1</v>
      </c>
      <c r="L1060" s="386"/>
      <c r="M1060" s="387" t="s">
        <v>260</v>
      </c>
      <c r="N1060" s="388">
        <f>IFERROR(VLOOKUP($B1060,[5]OAX!$B$51:$S$1085,13,0),0)</f>
        <v>0</v>
      </c>
      <c r="O1060" s="388">
        <f>IFERROR(VLOOKUP($B1060,[5]OAX!$B$51:$S$1085,14,0),0)</f>
        <v>0</v>
      </c>
      <c r="P1060" s="388">
        <f t="shared" si="734"/>
        <v>0</v>
      </c>
      <c r="Q1060" s="167" t="s">
        <v>59</v>
      </c>
      <c r="R1060" s="390">
        <f>IFERROR(VLOOKUP($B1060,[5]OAX!$B$51:$S$1085,17,0),0)</f>
        <v>0</v>
      </c>
      <c r="S1060" s="390">
        <f>IFERROR(VLOOKUP($B1060,[5]OAX!$B$51:$S$1085,18,0),0)</f>
        <v>0</v>
      </c>
      <c r="T1060" s="388">
        <v>0</v>
      </c>
      <c r="U1060" s="388">
        <v>0</v>
      </c>
      <c r="V1060" s="388">
        <v>0</v>
      </c>
      <c r="W1060" s="388">
        <v>0</v>
      </c>
      <c r="X1060" s="388">
        <v>0</v>
      </c>
      <c r="Y1060" s="388">
        <v>0</v>
      </c>
      <c r="Z1060" s="388">
        <v>0</v>
      </c>
      <c r="AA1060" s="388">
        <v>0</v>
      </c>
      <c r="AB1060" s="388">
        <f>N1060+T1060-X1060</f>
        <v>0</v>
      </c>
      <c r="AC1060" s="388">
        <f>O1060+U1060-Y1060</f>
        <v>0</v>
      </c>
      <c r="AD1060" s="388">
        <f t="shared" si="721"/>
        <v>0</v>
      </c>
      <c r="AE1060" s="388">
        <v>0</v>
      </c>
      <c r="AF1060" s="388">
        <v>0</v>
      </c>
      <c r="AG1060" s="388">
        <f t="shared" si="712"/>
        <v>0</v>
      </c>
      <c r="AH1060" s="388">
        <v>0</v>
      </c>
      <c r="AI1060" s="388">
        <v>0</v>
      </c>
      <c r="AJ1060" s="388">
        <f t="shared" si="713"/>
        <v>0</v>
      </c>
      <c r="AK1060" s="388">
        <v>0</v>
      </c>
      <c r="AL1060" s="388">
        <v>0</v>
      </c>
      <c r="AM1060" s="388">
        <f t="shared" si="714"/>
        <v>0</v>
      </c>
      <c r="AN1060" s="388">
        <v>0</v>
      </c>
      <c r="AO1060" s="388">
        <v>0</v>
      </c>
      <c r="AP1060" s="388">
        <f t="shared" si="725"/>
        <v>0</v>
      </c>
      <c r="AQ1060" s="388">
        <f t="shared" si="727"/>
        <v>0</v>
      </c>
      <c r="AR1060" s="388">
        <f t="shared" si="727"/>
        <v>0</v>
      </c>
      <c r="AS1060" s="388">
        <f t="shared" si="715"/>
        <v>0</v>
      </c>
      <c r="AT1060" s="388">
        <f t="shared" si="729"/>
        <v>0</v>
      </c>
      <c r="AU1060" s="388">
        <f t="shared" si="729"/>
        <v>0</v>
      </c>
      <c r="AV1060" s="388">
        <v>0</v>
      </c>
      <c r="AW1060" s="388">
        <v>0</v>
      </c>
      <c r="AX1060" s="388">
        <v>0</v>
      </c>
      <c r="AY1060" s="388">
        <v>0</v>
      </c>
      <c r="AZ1060" s="388">
        <f t="shared" si="723"/>
        <v>0</v>
      </c>
      <c r="BA1060" s="388">
        <f t="shared" si="723"/>
        <v>0</v>
      </c>
    </row>
    <row r="1061" spans="1:53" ht="24.75" hidden="1">
      <c r="A1061" s="255"/>
      <c r="B1061" s="73" t="str">
        <f t="shared" si="742"/>
        <v>481750005600</v>
      </c>
      <c r="C1061" s="401">
        <v>2023</v>
      </c>
      <c r="D1061" s="401">
        <v>20</v>
      </c>
      <c r="E1061" s="401">
        <v>4</v>
      </c>
      <c r="F1061" s="401">
        <v>8</v>
      </c>
      <c r="G1061" s="401">
        <v>17</v>
      </c>
      <c r="H1061" s="401">
        <v>5000</v>
      </c>
      <c r="I1061" s="401">
        <v>5600</v>
      </c>
      <c r="J1061" s="401"/>
      <c r="K1061" s="401"/>
      <c r="L1061" s="401"/>
      <c r="M1061" s="375" t="s">
        <v>515</v>
      </c>
      <c r="N1061" s="376">
        <f>+N1062+N1064</f>
        <v>0</v>
      </c>
      <c r="O1061" s="376">
        <f>+O1062+O1064</f>
        <v>0</v>
      </c>
      <c r="P1061" s="376">
        <f t="shared" si="734"/>
        <v>0</v>
      </c>
      <c r="Q1061" s="427" t="s">
        <v>45</v>
      </c>
      <c r="R1061" s="477"/>
      <c r="S1061" s="477"/>
      <c r="T1061" s="376">
        <f>T1062+T1064</f>
        <v>0</v>
      </c>
      <c r="U1061" s="376">
        <f t="shared" ref="U1061:AO1061" si="745">U1062+U1064</f>
        <v>0</v>
      </c>
      <c r="V1061" s="376">
        <f t="shared" si="745"/>
        <v>0</v>
      </c>
      <c r="W1061" s="376">
        <f t="shared" si="745"/>
        <v>0</v>
      </c>
      <c r="X1061" s="376">
        <f t="shared" si="745"/>
        <v>0</v>
      </c>
      <c r="Y1061" s="376">
        <f t="shared" si="745"/>
        <v>0</v>
      </c>
      <c r="Z1061" s="376">
        <f t="shared" si="745"/>
        <v>0</v>
      </c>
      <c r="AA1061" s="376">
        <f t="shared" si="745"/>
        <v>0</v>
      </c>
      <c r="AB1061" s="376">
        <f t="shared" si="745"/>
        <v>0</v>
      </c>
      <c r="AC1061" s="376">
        <f t="shared" si="745"/>
        <v>0</v>
      </c>
      <c r="AD1061" s="376">
        <f t="shared" si="745"/>
        <v>0</v>
      </c>
      <c r="AE1061" s="376">
        <f t="shared" si="745"/>
        <v>0</v>
      </c>
      <c r="AF1061" s="376">
        <f t="shared" si="745"/>
        <v>0</v>
      </c>
      <c r="AG1061" s="376">
        <f t="shared" si="712"/>
        <v>0</v>
      </c>
      <c r="AH1061" s="376">
        <f t="shared" si="745"/>
        <v>0</v>
      </c>
      <c r="AI1061" s="376">
        <f t="shared" si="745"/>
        <v>0</v>
      </c>
      <c r="AJ1061" s="376">
        <f t="shared" si="713"/>
        <v>0</v>
      </c>
      <c r="AK1061" s="376">
        <f t="shared" si="745"/>
        <v>0</v>
      </c>
      <c r="AL1061" s="376">
        <f t="shared" si="745"/>
        <v>0</v>
      </c>
      <c r="AM1061" s="376">
        <f t="shared" si="714"/>
        <v>0</v>
      </c>
      <c r="AN1061" s="376">
        <f t="shared" si="745"/>
        <v>0</v>
      </c>
      <c r="AO1061" s="376">
        <f t="shared" si="745"/>
        <v>0</v>
      </c>
      <c r="AP1061" s="376">
        <f t="shared" si="725"/>
        <v>0</v>
      </c>
      <c r="AQ1061" s="376">
        <f t="shared" si="727"/>
        <v>0</v>
      </c>
      <c r="AR1061" s="376">
        <f t="shared" si="727"/>
        <v>0</v>
      </c>
      <c r="AS1061" s="376">
        <f t="shared" si="715"/>
        <v>0</v>
      </c>
      <c r="AT1061" s="376"/>
      <c r="AU1061" s="376"/>
      <c r="AV1061" s="376"/>
      <c r="AW1061" s="376"/>
      <c r="AX1061" s="376"/>
      <c r="AY1061" s="376"/>
      <c r="AZ1061" s="376"/>
      <c r="BA1061" s="376"/>
    </row>
    <row r="1062" spans="1:53" ht="24.75" hidden="1">
      <c r="A1062" s="255"/>
      <c r="B1062" s="73" t="str">
        <f t="shared" si="742"/>
        <v>481750005600565</v>
      </c>
      <c r="C1062" s="404">
        <v>2023</v>
      </c>
      <c r="D1062" s="404">
        <v>20</v>
      </c>
      <c r="E1062" s="404">
        <v>4</v>
      </c>
      <c r="F1062" s="404">
        <v>8</v>
      </c>
      <c r="G1062" s="404">
        <v>17</v>
      </c>
      <c r="H1062" s="404">
        <v>5000</v>
      </c>
      <c r="I1062" s="404">
        <v>5600</v>
      </c>
      <c r="J1062" s="404">
        <v>565</v>
      </c>
      <c r="K1062" s="404"/>
      <c r="L1062" s="404"/>
      <c r="M1062" s="381" t="s">
        <v>215</v>
      </c>
      <c r="N1062" s="382">
        <f>+N1063</f>
        <v>0</v>
      </c>
      <c r="O1062" s="382">
        <f>+O1063</f>
        <v>0</v>
      </c>
      <c r="P1062" s="382">
        <f t="shared" si="734"/>
        <v>0</v>
      </c>
      <c r="Q1062" s="429" t="s">
        <v>45</v>
      </c>
      <c r="R1062" s="478"/>
      <c r="S1062" s="478"/>
      <c r="T1062" s="382">
        <f>T1063</f>
        <v>0</v>
      </c>
      <c r="U1062" s="382">
        <f t="shared" ref="U1062:AO1062" si="746">U1063</f>
        <v>0</v>
      </c>
      <c r="V1062" s="382">
        <f t="shared" si="746"/>
        <v>0</v>
      </c>
      <c r="W1062" s="382">
        <f t="shared" si="746"/>
        <v>0</v>
      </c>
      <c r="X1062" s="382">
        <f t="shared" si="746"/>
        <v>0</v>
      </c>
      <c r="Y1062" s="382">
        <f t="shared" si="746"/>
        <v>0</v>
      </c>
      <c r="Z1062" s="382">
        <f t="shared" si="746"/>
        <v>0</v>
      </c>
      <c r="AA1062" s="382">
        <f t="shared" si="746"/>
        <v>0</v>
      </c>
      <c r="AB1062" s="382">
        <f t="shared" si="746"/>
        <v>0</v>
      </c>
      <c r="AC1062" s="382">
        <f t="shared" si="746"/>
        <v>0</v>
      </c>
      <c r="AD1062" s="382">
        <f t="shared" si="746"/>
        <v>0</v>
      </c>
      <c r="AE1062" s="382">
        <f t="shared" si="746"/>
        <v>0</v>
      </c>
      <c r="AF1062" s="382">
        <f t="shared" si="746"/>
        <v>0</v>
      </c>
      <c r="AG1062" s="382">
        <f t="shared" si="712"/>
        <v>0</v>
      </c>
      <c r="AH1062" s="382">
        <f t="shared" si="746"/>
        <v>0</v>
      </c>
      <c r="AI1062" s="382">
        <f t="shared" si="746"/>
        <v>0</v>
      </c>
      <c r="AJ1062" s="382">
        <f t="shared" si="713"/>
        <v>0</v>
      </c>
      <c r="AK1062" s="382">
        <f t="shared" si="746"/>
        <v>0</v>
      </c>
      <c r="AL1062" s="382">
        <f t="shared" si="746"/>
        <v>0</v>
      </c>
      <c r="AM1062" s="382">
        <f t="shared" si="714"/>
        <v>0</v>
      </c>
      <c r="AN1062" s="382">
        <f t="shared" si="746"/>
        <v>0</v>
      </c>
      <c r="AO1062" s="382">
        <f t="shared" si="746"/>
        <v>0</v>
      </c>
      <c r="AP1062" s="382">
        <f t="shared" si="725"/>
        <v>0</v>
      </c>
      <c r="AQ1062" s="382">
        <f t="shared" si="727"/>
        <v>0</v>
      </c>
      <c r="AR1062" s="382">
        <f t="shared" si="727"/>
        <v>0</v>
      </c>
      <c r="AS1062" s="382">
        <f t="shared" si="715"/>
        <v>0</v>
      </c>
      <c r="AT1062" s="382"/>
      <c r="AU1062" s="382"/>
      <c r="AV1062" s="382"/>
      <c r="AW1062" s="382"/>
      <c r="AX1062" s="382"/>
      <c r="AY1062" s="382"/>
      <c r="AZ1062" s="382"/>
      <c r="BA1062" s="382"/>
    </row>
    <row r="1063" spans="1:53" ht="24.75" hidden="1">
      <c r="A1063" s="255"/>
      <c r="B1063" s="73" t="str">
        <f t="shared" si="742"/>
        <v>4817500056005651</v>
      </c>
      <c r="C1063" s="37">
        <v>2023</v>
      </c>
      <c r="D1063" s="37">
        <v>20</v>
      </c>
      <c r="E1063" s="37">
        <v>4</v>
      </c>
      <c r="F1063" s="37">
        <v>8</v>
      </c>
      <c r="G1063" s="37">
        <v>17</v>
      </c>
      <c r="H1063" s="37">
        <v>5000</v>
      </c>
      <c r="I1063" s="37">
        <v>5600</v>
      </c>
      <c r="J1063" s="37">
        <v>565</v>
      </c>
      <c r="K1063" s="386">
        <v>1</v>
      </c>
      <c r="L1063" s="386"/>
      <c r="M1063" s="387" t="s">
        <v>568</v>
      </c>
      <c r="N1063" s="388">
        <f>IFERROR(VLOOKUP($B1063,[5]OAX!$B$51:$S$1085,13,0),0)</f>
        <v>0</v>
      </c>
      <c r="O1063" s="388">
        <f>IFERROR(VLOOKUP($B1063,[5]OAX!$B$51:$S$1085,14,0),0)</f>
        <v>0</v>
      </c>
      <c r="P1063" s="388">
        <f t="shared" si="734"/>
        <v>0</v>
      </c>
      <c r="Q1063" s="167" t="s">
        <v>59</v>
      </c>
      <c r="R1063" s="390">
        <f>IFERROR(VLOOKUP($B1063,[5]OAX!$B$51:$S$1085,17,0),0)</f>
        <v>0</v>
      </c>
      <c r="S1063" s="390">
        <f>IFERROR(VLOOKUP($B1063,[5]OAX!$B$51:$S$1085,18,0),0)</f>
        <v>0</v>
      </c>
      <c r="T1063" s="388">
        <v>0</v>
      </c>
      <c r="U1063" s="388">
        <v>0</v>
      </c>
      <c r="V1063" s="388">
        <v>0</v>
      </c>
      <c r="W1063" s="388">
        <v>0</v>
      </c>
      <c r="X1063" s="388">
        <v>0</v>
      </c>
      <c r="Y1063" s="388">
        <v>0</v>
      </c>
      <c r="Z1063" s="388">
        <v>0</v>
      </c>
      <c r="AA1063" s="388">
        <v>0</v>
      </c>
      <c r="AB1063" s="388">
        <f>N1063+T1063-X1063</f>
        <v>0</v>
      </c>
      <c r="AC1063" s="388">
        <f>O1063+U1063-Y1063</f>
        <v>0</v>
      </c>
      <c r="AD1063" s="388">
        <f t="shared" si="721"/>
        <v>0</v>
      </c>
      <c r="AE1063" s="388">
        <v>0</v>
      </c>
      <c r="AF1063" s="388">
        <v>0</v>
      </c>
      <c r="AG1063" s="388">
        <f t="shared" si="712"/>
        <v>0</v>
      </c>
      <c r="AH1063" s="388">
        <v>0</v>
      </c>
      <c r="AI1063" s="388">
        <v>0</v>
      </c>
      <c r="AJ1063" s="388">
        <f t="shared" si="713"/>
        <v>0</v>
      </c>
      <c r="AK1063" s="388">
        <v>0</v>
      </c>
      <c r="AL1063" s="388">
        <v>0</v>
      </c>
      <c r="AM1063" s="388">
        <f t="shared" si="714"/>
        <v>0</v>
      </c>
      <c r="AN1063" s="388">
        <v>0</v>
      </c>
      <c r="AO1063" s="388">
        <v>0</v>
      </c>
      <c r="AP1063" s="388">
        <f t="shared" si="725"/>
        <v>0</v>
      </c>
      <c r="AQ1063" s="388">
        <f t="shared" si="727"/>
        <v>0</v>
      </c>
      <c r="AR1063" s="388">
        <f t="shared" si="727"/>
        <v>0</v>
      </c>
      <c r="AS1063" s="388">
        <f t="shared" si="715"/>
        <v>0</v>
      </c>
      <c r="AT1063" s="388">
        <f t="shared" si="729"/>
        <v>0</v>
      </c>
      <c r="AU1063" s="388">
        <f t="shared" si="729"/>
        <v>0</v>
      </c>
      <c r="AV1063" s="388">
        <v>0</v>
      </c>
      <c r="AW1063" s="388">
        <v>0</v>
      </c>
      <c r="AX1063" s="388">
        <v>0</v>
      </c>
      <c r="AY1063" s="388">
        <v>0</v>
      </c>
      <c r="AZ1063" s="388">
        <f t="shared" si="723"/>
        <v>0</v>
      </c>
      <c r="BA1063" s="388">
        <f t="shared" si="723"/>
        <v>0</v>
      </c>
    </row>
    <row r="1064" spans="1:53" ht="48" hidden="1">
      <c r="A1064" s="255"/>
      <c r="B1064" s="73" t="str">
        <f t="shared" si="742"/>
        <v>481750005600566</v>
      </c>
      <c r="C1064" s="404">
        <v>2023</v>
      </c>
      <c r="D1064" s="404">
        <v>20</v>
      </c>
      <c r="E1064" s="404">
        <v>4</v>
      </c>
      <c r="F1064" s="404">
        <v>8</v>
      </c>
      <c r="G1064" s="404">
        <v>17</v>
      </c>
      <c r="H1064" s="404">
        <v>5000</v>
      </c>
      <c r="I1064" s="404">
        <v>5600</v>
      </c>
      <c r="J1064" s="404">
        <v>566</v>
      </c>
      <c r="K1064" s="404"/>
      <c r="L1064" s="404"/>
      <c r="M1064" s="381" t="s">
        <v>657</v>
      </c>
      <c r="N1064" s="382">
        <f>+N1065</f>
        <v>0</v>
      </c>
      <c r="O1064" s="382">
        <f>+O1065</f>
        <v>0</v>
      </c>
      <c r="P1064" s="382">
        <f t="shared" si="734"/>
        <v>0</v>
      </c>
      <c r="Q1064" s="429" t="s">
        <v>45</v>
      </c>
      <c r="R1064" s="478"/>
      <c r="S1064" s="478"/>
      <c r="T1064" s="382">
        <f>+T1065</f>
        <v>0</v>
      </c>
      <c r="U1064" s="382">
        <f t="shared" ref="U1064:AO1064" si="747">+U1065</f>
        <v>0</v>
      </c>
      <c r="V1064" s="382">
        <f>+V1065</f>
        <v>0</v>
      </c>
      <c r="W1064" s="382">
        <f t="shared" si="747"/>
        <v>0</v>
      </c>
      <c r="X1064" s="382">
        <f t="shared" si="747"/>
        <v>0</v>
      </c>
      <c r="Y1064" s="382">
        <f t="shared" si="747"/>
        <v>0</v>
      </c>
      <c r="Z1064" s="382">
        <f t="shared" si="747"/>
        <v>0</v>
      </c>
      <c r="AA1064" s="382">
        <f t="shared" si="747"/>
        <v>0</v>
      </c>
      <c r="AB1064" s="382">
        <f t="shared" si="747"/>
        <v>0</v>
      </c>
      <c r="AC1064" s="382">
        <f t="shared" si="747"/>
        <v>0</v>
      </c>
      <c r="AD1064" s="382">
        <f t="shared" si="747"/>
        <v>0</v>
      </c>
      <c r="AE1064" s="382">
        <f t="shared" si="747"/>
        <v>0</v>
      </c>
      <c r="AF1064" s="382">
        <f t="shared" si="747"/>
        <v>0</v>
      </c>
      <c r="AG1064" s="382">
        <f t="shared" si="712"/>
        <v>0</v>
      </c>
      <c r="AH1064" s="382">
        <f t="shared" si="747"/>
        <v>0</v>
      </c>
      <c r="AI1064" s="382">
        <f t="shared" si="747"/>
        <v>0</v>
      </c>
      <c r="AJ1064" s="382">
        <f t="shared" si="713"/>
        <v>0</v>
      </c>
      <c r="AK1064" s="382">
        <f t="shared" si="747"/>
        <v>0</v>
      </c>
      <c r="AL1064" s="382">
        <f t="shared" si="747"/>
        <v>0</v>
      </c>
      <c r="AM1064" s="382">
        <f t="shared" si="714"/>
        <v>0</v>
      </c>
      <c r="AN1064" s="382">
        <f t="shared" si="747"/>
        <v>0</v>
      </c>
      <c r="AO1064" s="382">
        <f t="shared" si="747"/>
        <v>0</v>
      </c>
      <c r="AP1064" s="382">
        <f t="shared" si="725"/>
        <v>0</v>
      </c>
      <c r="AQ1064" s="382">
        <f t="shared" si="727"/>
        <v>0</v>
      </c>
      <c r="AR1064" s="382">
        <f t="shared" si="727"/>
        <v>0</v>
      </c>
      <c r="AS1064" s="382">
        <f t="shared" si="715"/>
        <v>0</v>
      </c>
      <c r="AT1064" s="382"/>
      <c r="AU1064" s="382"/>
      <c r="AV1064" s="382"/>
      <c r="AW1064" s="382"/>
      <c r="AX1064" s="382"/>
      <c r="AY1064" s="382"/>
      <c r="AZ1064" s="382"/>
      <c r="BA1064" s="382"/>
    </row>
    <row r="1065" spans="1:53" ht="46.5" hidden="1">
      <c r="A1065" s="255"/>
      <c r="B1065" s="73" t="str">
        <f t="shared" si="742"/>
        <v>4817500056005661</v>
      </c>
      <c r="C1065" s="37">
        <v>2023</v>
      </c>
      <c r="D1065" s="37">
        <v>20</v>
      </c>
      <c r="E1065" s="37">
        <v>4</v>
      </c>
      <c r="F1065" s="37">
        <v>8</v>
      </c>
      <c r="G1065" s="37">
        <v>17</v>
      </c>
      <c r="H1065" s="37">
        <v>5000</v>
      </c>
      <c r="I1065" s="37">
        <v>5600</v>
      </c>
      <c r="J1065" s="37">
        <v>566</v>
      </c>
      <c r="K1065" s="386">
        <v>1</v>
      </c>
      <c r="L1065" s="386"/>
      <c r="M1065" s="387" t="s">
        <v>695</v>
      </c>
      <c r="N1065" s="388">
        <f>IFERROR(VLOOKUP($B1065,[5]OAX!$B$51:$S$1085,13,0),0)</f>
        <v>0</v>
      </c>
      <c r="O1065" s="388">
        <f>IFERROR(VLOOKUP($B1065,[5]OAX!$B$51:$S$1085,14,0),0)</f>
        <v>0</v>
      </c>
      <c r="P1065" s="388">
        <f t="shared" si="734"/>
        <v>0</v>
      </c>
      <c r="Q1065" s="167" t="s">
        <v>59</v>
      </c>
      <c r="R1065" s="390">
        <f>IFERROR(VLOOKUP($B1065,[5]OAX!$B$51:$S$1085,17,0),0)</f>
        <v>0</v>
      </c>
      <c r="S1065" s="390">
        <f>IFERROR(VLOOKUP($B1065,[5]OAX!$B$51:$S$1085,18,0),0)</f>
        <v>0</v>
      </c>
      <c r="T1065" s="388">
        <v>0</v>
      </c>
      <c r="U1065" s="388">
        <v>0</v>
      </c>
      <c r="V1065" s="388">
        <v>0</v>
      </c>
      <c r="W1065" s="388">
        <v>0</v>
      </c>
      <c r="X1065" s="388">
        <v>0</v>
      </c>
      <c r="Y1065" s="388">
        <v>0</v>
      </c>
      <c r="Z1065" s="388">
        <v>0</v>
      </c>
      <c r="AA1065" s="388">
        <v>0</v>
      </c>
      <c r="AB1065" s="388">
        <f>N1065+T1065-X1065</f>
        <v>0</v>
      </c>
      <c r="AC1065" s="388">
        <f>O1065+U1065-Y1065</f>
        <v>0</v>
      </c>
      <c r="AD1065" s="388">
        <f t="shared" si="721"/>
        <v>0</v>
      </c>
      <c r="AE1065" s="388">
        <v>0</v>
      </c>
      <c r="AF1065" s="388">
        <v>0</v>
      </c>
      <c r="AG1065" s="388">
        <f t="shared" si="712"/>
        <v>0</v>
      </c>
      <c r="AH1065" s="388">
        <v>0</v>
      </c>
      <c r="AI1065" s="388">
        <v>0</v>
      </c>
      <c r="AJ1065" s="388">
        <f t="shared" si="713"/>
        <v>0</v>
      </c>
      <c r="AK1065" s="388">
        <v>0</v>
      </c>
      <c r="AL1065" s="388">
        <v>0</v>
      </c>
      <c r="AM1065" s="388">
        <f t="shared" si="714"/>
        <v>0</v>
      </c>
      <c r="AN1065" s="388">
        <v>0</v>
      </c>
      <c r="AO1065" s="388">
        <v>0</v>
      </c>
      <c r="AP1065" s="388">
        <f t="shared" si="725"/>
        <v>0</v>
      </c>
      <c r="AQ1065" s="388">
        <f t="shared" si="727"/>
        <v>0</v>
      </c>
      <c r="AR1065" s="388">
        <f t="shared" si="727"/>
        <v>0</v>
      </c>
      <c r="AS1065" s="388">
        <f t="shared" si="715"/>
        <v>0</v>
      </c>
      <c r="AT1065" s="388">
        <f t="shared" si="729"/>
        <v>0</v>
      </c>
      <c r="AU1065" s="388">
        <f t="shared" si="729"/>
        <v>0</v>
      </c>
      <c r="AV1065" s="388">
        <v>0</v>
      </c>
      <c r="AW1065" s="388">
        <v>0</v>
      </c>
      <c r="AX1065" s="388">
        <v>0</v>
      </c>
      <c r="AY1065" s="388">
        <v>0</v>
      </c>
      <c r="AZ1065" s="388">
        <f t="shared" si="723"/>
        <v>0</v>
      </c>
      <c r="BA1065" s="388">
        <f t="shared" si="723"/>
        <v>0</v>
      </c>
    </row>
    <row r="1066" spans="1:53" ht="24.75">
      <c r="A1066" s="255"/>
      <c r="B1066" s="73" t="str">
        <f t="shared" si="742"/>
        <v>4818</v>
      </c>
      <c r="C1066" s="360">
        <v>2023</v>
      </c>
      <c r="D1066" s="360">
        <v>20</v>
      </c>
      <c r="E1066" s="360">
        <v>4</v>
      </c>
      <c r="F1066" s="360">
        <v>8</v>
      </c>
      <c r="G1066" s="360">
        <v>18</v>
      </c>
      <c r="H1066" s="360"/>
      <c r="I1066" s="360"/>
      <c r="J1066" s="360"/>
      <c r="K1066" s="360"/>
      <c r="L1066" s="360"/>
      <c r="M1066" s="449" t="s">
        <v>702</v>
      </c>
      <c r="N1066" s="460">
        <f>+N1067+N1071+N1081</f>
        <v>6000000</v>
      </c>
      <c r="O1066" s="460">
        <f>+O1067+O1071+O1081</f>
        <v>0</v>
      </c>
      <c r="P1066" s="460">
        <f t="shared" si="734"/>
        <v>6000000</v>
      </c>
      <c r="Q1066" s="398"/>
      <c r="R1066" s="360"/>
      <c r="S1066" s="360"/>
      <c r="T1066" s="460">
        <f>+T1067+T1071+T1081</f>
        <v>0</v>
      </c>
      <c r="U1066" s="460">
        <f t="shared" ref="U1066:AO1066" si="748">+U1067+U1071+U1081</f>
        <v>0</v>
      </c>
      <c r="V1066" s="460">
        <f t="shared" si="748"/>
        <v>0</v>
      </c>
      <c r="W1066" s="460">
        <f t="shared" si="748"/>
        <v>0</v>
      </c>
      <c r="X1066" s="460">
        <f>+X1067+X1071+X1081</f>
        <v>0</v>
      </c>
      <c r="Y1066" s="460">
        <f t="shared" si="748"/>
        <v>0</v>
      </c>
      <c r="Z1066" s="460">
        <f t="shared" si="748"/>
        <v>0</v>
      </c>
      <c r="AA1066" s="460">
        <f t="shared" si="748"/>
        <v>0</v>
      </c>
      <c r="AB1066" s="460">
        <f t="shared" si="748"/>
        <v>6000000</v>
      </c>
      <c r="AC1066" s="460">
        <f t="shared" si="748"/>
        <v>0</v>
      </c>
      <c r="AD1066" s="460">
        <f t="shared" si="748"/>
        <v>6000000</v>
      </c>
      <c r="AE1066" s="460">
        <f t="shared" si="748"/>
        <v>5995118.96</v>
      </c>
      <c r="AF1066" s="460">
        <f t="shared" si="748"/>
        <v>0</v>
      </c>
      <c r="AG1066" s="460">
        <f t="shared" si="712"/>
        <v>5995118.96</v>
      </c>
      <c r="AH1066" s="460">
        <f t="shared" si="748"/>
        <v>0</v>
      </c>
      <c r="AI1066" s="460">
        <f t="shared" si="748"/>
        <v>0</v>
      </c>
      <c r="AJ1066" s="460">
        <f t="shared" si="713"/>
        <v>0</v>
      </c>
      <c r="AK1066" s="460">
        <f t="shared" si="748"/>
        <v>0</v>
      </c>
      <c r="AL1066" s="460">
        <f t="shared" si="748"/>
        <v>0</v>
      </c>
      <c r="AM1066" s="460">
        <f t="shared" si="714"/>
        <v>0</v>
      </c>
      <c r="AN1066" s="460">
        <f t="shared" si="748"/>
        <v>0</v>
      </c>
      <c r="AO1066" s="460">
        <f t="shared" si="748"/>
        <v>0</v>
      </c>
      <c r="AP1066" s="460">
        <f t="shared" si="725"/>
        <v>0</v>
      </c>
      <c r="AQ1066" s="460">
        <f t="shared" si="727"/>
        <v>4881.0400000000373</v>
      </c>
      <c r="AR1066" s="460">
        <f t="shared" si="727"/>
        <v>0</v>
      </c>
      <c r="AS1066" s="460">
        <f t="shared" si="715"/>
        <v>4881.0400000000373</v>
      </c>
      <c r="AT1066" s="460"/>
      <c r="AU1066" s="460"/>
      <c r="AV1066" s="460"/>
      <c r="AW1066" s="460"/>
      <c r="AX1066" s="460"/>
      <c r="AY1066" s="460"/>
      <c r="AZ1066" s="460"/>
      <c r="BA1066" s="460"/>
    </row>
    <row r="1067" spans="1:53" ht="24.75" hidden="1">
      <c r="A1067" s="255"/>
      <c r="B1067" s="73" t="str">
        <f t="shared" si="742"/>
        <v>48182000</v>
      </c>
      <c r="C1067" s="400">
        <v>2023</v>
      </c>
      <c r="D1067" s="400">
        <v>20</v>
      </c>
      <c r="E1067" s="400">
        <v>4</v>
      </c>
      <c r="F1067" s="400">
        <v>8</v>
      </c>
      <c r="G1067" s="400">
        <v>18</v>
      </c>
      <c r="H1067" s="400">
        <v>2000</v>
      </c>
      <c r="I1067" s="400"/>
      <c r="J1067" s="400"/>
      <c r="K1067" s="400"/>
      <c r="L1067" s="400"/>
      <c r="M1067" s="369" t="s">
        <v>55</v>
      </c>
      <c r="N1067" s="370">
        <f t="shared" ref="N1067:O1069" si="749">+N1068</f>
        <v>0</v>
      </c>
      <c r="O1067" s="370">
        <f t="shared" si="749"/>
        <v>0</v>
      </c>
      <c r="P1067" s="370">
        <f t="shared" si="734"/>
        <v>0</v>
      </c>
      <c r="Q1067" s="425" t="s">
        <v>45</v>
      </c>
      <c r="R1067" s="436"/>
      <c r="S1067" s="436"/>
      <c r="T1067" s="370">
        <f>T1068</f>
        <v>0</v>
      </c>
      <c r="U1067" s="370">
        <f t="shared" ref="U1067:AO1069" si="750">U1068</f>
        <v>0</v>
      </c>
      <c r="V1067" s="370">
        <f t="shared" si="750"/>
        <v>0</v>
      </c>
      <c r="W1067" s="370">
        <f t="shared" si="750"/>
        <v>0</v>
      </c>
      <c r="X1067" s="370">
        <f t="shared" si="750"/>
        <v>0</v>
      </c>
      <c r="Y1067" s="370">
        <f t="shared" si="750"/>
        <v>0</v>
      </c>
      <c r="Z1067" s="370">
        <f>Z1068</f>
        <v>0</v>
      </c>
      <c r="AA1067" s="370">
        <f t="shared" si="750"/>
        <v>0</v>
      </c>
      <c r="AB1067" s="370">
        <f t="shared" si="750"/>
        <v>0</v>
      </c>
      <c r="AC1067" s="370">
        <f t="shared" si="750"/>
        <v>0</v>
      </c>
      <c r="AD1067" s="370">
        <f t="shared" si="750"/>
        <v>0</v>
      </c>
      <c r="AE1067" s="370">
        <f t="shared" si="750"/>
        <v>0</v>
      </c>
      <c r="AF1067" s="370">
        <f t="shared" si="750"/>
        <v>0</v>
      </c>
      <c r="AG1067" s="370">
        <f t="shared" si="712"/>
        <v>0</v>
      </c>
      <c r="AH1067" s="370">
        <f t="shared" si="750"/>
        <v>0</v>
      </c>
      <c r="AI1067" s="370">
        <f t="shared" si="750"/>
        <v>0</v>
      </c>
      <c r="AJ1067" s="370">
        <f t="shared" si="713"/>
        <v>0</v>
      </c>
      <c r="AK1067" s="370">
        <f t="shared" si="750"/>
        <v>0</v>
      </c>
      <c r="AL1067" s="370">
        <f t="shared" si="750"/>
        <v>0</v>
      </c>
      <c r="AM1067" s="370">
        <f t="shared" si="714"/>
        <v>0</v>
      </c>
      <c r="AN1067" s="370">
        <f t="shared" si="750"/>
        <v>0</v>
      </c>
      <c r="AO1067" s="370">
        <f t="shared" si="750"/>
        <v>0</v>
      </c>
      <c r="AP1067" s="370">
        <f t="shared" si="725"/>
        <v>0</v>
      </c>
      <c r="AQ1067" s="370">
        <f t="shared" si="727"/>
        <v>0</v>
      </c>
      <c r="AR1067" s="370">
        <f t="shared" si="727"/>
        <v>0</v>
      </c>
      <c r="AS1067" s="370">
        <f t="shared" si="715"/>
        <v>0</v>
      </c>
      <c r="AT1067" s="370"/>
      <c r="AU1067" s="370"/>
      <c r="AV1067" s="370"/>
      <c r="AW1067" s="370"/>
      <c r="AX1067" s="370"/>
      <c r="AY1067" s="370"/>
      <c r="AZ1067" s="370"/>
      <c r="BA1067" s="370"/>
    </row>
    <row r="1068" spans="1:53" ht="48" hidden="1">
      <c r="A1068" s="255"/>
      <c r="B1068" s="73" t="str">
        <f t="shared" si="742"/>
        <v>481820002100</v>
      </c>
      <c r="C1068" s="401">
        <v>2023</v>
      </c>
      <c r="D1068" s="401">
        <v>20</v>
      </c>
      <c r="E1068" s="401">
        <v>4</v>
      </c>
      <c r="F1068" s="401">
        <v>8</v>
      </c>
      <c r="G1068" s="401">
        <v>18</v>
      </c>
      <c r="H1068" s="401">
        <v>2000</v>
      </c>
      <c r="I1068" s="401">
        <v>2100</v>
      </c>
      <c r="J1068" s="401"/>
      <c r="K1068" s="401"/>
      <c r="L1068" s="401"/>
      <c r="M1068" s="375" t="s">
        <v>105</v>
      </c>
      <c r="N1068" s="376">
        <f t="shared" si="749"/>
        <v>0</v>
      </c>
      <c r="O1068" s="376">
        <f t="shared" si="749"/>
        <v>0</v>
      </c>
      <c r="P1068" s="376">
        <f t="shared" si="734"/>
        <v>0</v>
      </c>
      <c r="Q1068" s="427" t="s">
        <v>45</v>
      </c>
      <c r="R1068" s="477"/>
      <c r="S1068" s="477"/>
      <c r="T1068" s="376">
        <f>T1069</f>
        <v>0</v>
      </c>
      <c r="U1068" s="376">
        <f t="shared" si="750"/>
        <v>0</v>
      </c>
      <c r="V1068" s="376">
        <f t="shared" si="750"/>
        <v>0</v>
      </c>
      <c r="W1068" s="376">
        <f t="shared" si="750"/>
        <v>0</v>
      </c>
      <c r="X1068" s="376">
        <f t="shared" si="750"/>
        <v>0</v>
      </c>
      <c r="Y1068" s="376">
        <f t="shared" si="750"/>
        <v>0</v>
      </c>
      <c r="Z1068" s="376">
        <f t="shared" si="750"/>
        <v>0</v>
      </c>
      <c r="AA1068" s="376">
        <f t="shared" si="750"/>
        <v>0</v>
      </c>
      <c r="AB1068" s="376">
        <f t="shared" si="750"/>
        <v>0</v>
      </c>
      <c r="AC1068" s="376">
        <f t="shared" si="750"/>
        <v>0</v>
      </c>
      <c r="AD1068" s="376">
        <f t="shared" si="750"/>
        <v>0</v>
      </c>
      <c r="AE1068" s="376">
        <f t="shared" si="750"/>
        <v>0</v>
      </c>
      <c r="AF1068" s="376">
        <f t="shared" si="750"/>
        <v>0</v>
      </c>
      <c r="AG1068" s="376">
        <f t="shared" si="712"/>
        <v>0</v>
      </c>
      <c r="AH1068" s="376">
        <f t="shared" si="750"/>
        <v>0</v>
      </c>
      <c r="AI1068" s="376">
        <f t="shared" si="750"/>
        <v>0</v>
      </c>
      <c r="AJ1068" s="376">
        <f t="shared" si="713"/>
        <v>0</v>
      </c>
      <c r="AK1068" s="376">
        <f t="shared" si="750"/>
        <v>0</v>
      </c>
      <c r="AL1068" s="376">
        <f t="shared" si="750"/>
        <v>0</v>
      </c>
      <c r="AM1068" s="376">
        <f t="shared" si="714"/>
        <v>0</v>
      </c>
      <c r="AN1068" s="376">
        <f t="shared" si="750"/>
        <v>0</v>
      </c>
      <c r="AO1068" s="376">
        <f t="shared" si="750"/>
        <v>0</v>
      </c>
      <c r="AP1068" s="376">
        <f t="shared" si="725"/>
        <v>0</v>
      </c>
      <c r="AQ1068" s="376">
        <f t="shared" si="727"/>
        <v>0</v>
      </c>
      <c r="AR1068" s="376">
        <f t="shared" si="727"/>
        <v>0</v>
      </c>
      <c r="AS1068" s="376">
        <f t="shared" si="715"/>
        <v>0</v>
      </c>
      <c r="AT1068" s="376"/>
      <c r="AU1068" s="376"/>
      <c r="AV1068" s="376"/>
      <c r="AW1068" s="376"/>
      <c r="AX1068" s="376"/>
      <c r="AY1068" s="376"/>
      <c r="AZ1068" s="376"/>
      <c r="BA1068" s="376"/>
    </row>
    <row r="1069" spans="1:53" ht="48" hidden="1">
      <c r="A1069" s="255"/>
      <c r="B1069" s="73" t="str">
        <f t="shared" si="742"/>
        <v>481820002100214</v>
      </c>
      <c r="C1069" s="404">
        <v>2023</v>
      </c>
      <c r="D1069" s="404">
        <v>20</v>
      </c>
      <c r="E1069" s="404">
        <v>4</v>
      </c>
      <c r="F1069" s="404">
        <v>8</v>
      </c>
      <c r="G1069" s="404">
        <v>18</v>
      </c>
      <c r="H1069" s="404">
        <v>2000</v>
      </c>
      <c r="I1069" s="404">
        <v>2100</v>
      </c>
      <c r="J1069" s="404">
        <v>214</v>
      </c>
      <c r="K1069" s="404"/>
      <c r="L1069" s="404"/>
      <c r="M1069" s="381" t="s">
        <v>156</v>
      </c>
      <c r="N1069" s="382">
        <f t="shared" si="749"/>
        <v>0</v>
      </c>
      <c r="O1069" s="382">
        <f t="shared" si="749"/>
        <v>0</v>
      </c>
      <c r="P1069" s="382">
        <f t="shared" si="734"/>
        <v>0</v>
      </c>
      <c r="Q1069" s="429" t="s">
        <v>45</v>
      </c>
      <c r="R1069" s="478"/>
      <c r="S1069" s="478"/>
      <c r="T1069" s="382">
        <f>T1070</f>
        <v>0</v>
      </c>
      <c r="U1069" s="382">
        <f t="shared" si="750"/>
        <v>0</v>
      </c>
      <c r="V1069" s="382">
        <f t="shared" si="750"/>
        <v>0</v>
      </c>
      <c r="W1069" s="382">
        <f t="shared" si="750"/>
        <v>0</v>
      </c>
      <c r="X1069" s="382">
        <f t="shared" si="750"/>
        <v>0</v>
      </c>
      <c r="Y1069" s="382">
        <f>Y1070</f>
        <v>0</v>
      </c>
      <c r="Z1069" s="382">
        <f t="shared" si="750"/>
        <v>0</v>
      </c>
      <c r="AA1069" s="382">
        <f>AA1070</f>
        <v>0</v>
      </c>
      <c r="AB1069" s="382">
        <f t="shared" si="750"/>
        <v>0</v>
      </c>
      <c r="AC1069" s="382">
        <f t="shared" si="750"/>
        <v>0</v>
      </c>
      <c r="AD1069" s="382">
        <f t="shared" si="750"/>
        <v>0</v>
      </c>
      <c r="AE1069" s="382">
        <f t="shared" si="750"/>
        <v>0</v>
      </c>
      <c r="AF1069" s="382">
        <f t="shared" si="750"/>
        <v>0</v>
      </c>
      <c r="AG1069" s="382">
        <f t="shared" si="712"/>
        <v>0</v>
      </c>
      <c r="AH1069" s="382">
        <f t="shared" si="750"/>
        <v>0</v>
      </c>
      <c r="AI1069" s="382">
        <f t="shared" si="750"/>
        <v>0</v>
      </c>
      <c r="AJ1069" s="382">
        <f t="shared" si="713"/>
        <v>0</v>
      </c>
      <c r="AK1069" s="382">
        <f t="shared" si="750"/>
        <v>0</v>
      </c>
      <c r="AL1069" s="382">
        <f t="shared" si="750"/>
        <v>0</v>
      </c>
      <c r="AM1069" s="382">
        <f t="shared" si="714"/>
        <v>0</v>
      </c>
      <c r="AN1069" s="382">
        <f t="shared" si="750"/>
        <v>0</v>
      </c>
      <c r="AO1069" s="382">
        <f t="shared" si="750"/>
        <v>0</v>
      </c>
      <c r="AP1069" s="382">
        <f t="shared" si="725"/>
        <v>0</v>
      </c>
      <c r="AQ1069" s="382">
        <f t="shared" si="727"/>
        <v>0</v>
      </c>
      <c r="AR1069" s="382">
        <f t="shared" si="727"/>
        <v>0</v>
      </c>
      <c r="AS1069" s="382">
        <f t="shared" si="715"/>
        <v>0</v>
      </c>
      <c r="AT1069" s="382"/>
      <c r="AU1069" s="382"/>
      <c r="AV1069" s="382"/>
      <c r="AW1069" s="382"/>
      <c r="AX1069" s="382"/>
      <c r="AY1069" s="382"/>
      <c r="AZ1069" s="382"/>
      <c r="BA1069" s="382"/>
    </row>
    <row r="1070" spans="1:53" ht="46.5" hidden="1">
      <c r="A1070" s="255"/>
      <c r="B1070" s="73" t="str">
        <f t="shared" si="742"/>
        <v>4818200021002141</v>
      </c>
      <c r="C1070" s="37">
        <v>2023</v>
      </c>
      <c r="D1070" s="37">
        <v>20</v>
      </c>
      <c r="E1070" s="37">
        <v>4</v>
      </c>
      <c r="F1070" s="37">
        <v>8</v>
      </c>
      <c r="G1070" s="37">
        <v>18</v>
      </c>
      <c r="H1070" s="37">
        <v>2000</v>
      </c>
      <c r="I1070" s="37">
        <v>2100</v>
      </c>
      <c r="J1070" s="37">
        <v>214</v>
      </c>
      <c r="K1070" s="386">
        <v>1</v>
      </c>
      <c r="L1070" s="386"/>
      <c r="M1070" s="387" t="s">
        <v>543</v>
      </c>
      <c r="N1070" s="388">
        <f>IFERROR(VLOOKUP($B1070,[5]OAX!$B$51:$S$1085,13,0),0)</f>
        <v>0</v>
      </c>
      <c r="O1070" s="388">
        <f>IFERROR(VLOOKUP($B1070,[5]OAX!$B$51:$S$1085,14,0),0)</f>
        <v>0</v>
      </c>
      <c r="P1070" s="388">
        <f t="shared" si="734"/>
        <v>0</v>
      </c>
      <c r="Q1070" s="167" t="s">
        <v>158</v>
      </c>
      <c r="R1070" s="390">
        <f>IFERROR(VLOOKUP($B1070,[5]OAX!$B$51:$S$1085,17,0),0)</f>
        <v>0</v>
      </c>
      <c r="S1070" s="390">
        <f>IFERROR(VLOOKUP($B1070,[5]OAX!$B$51:$S$1085,18,0),0)</f>
        <v>0</v>
      </c>
      <c r="T1070" s="388">
        <v>0</v>
      </c>
      <c r="U1070" s="388">
        <v>0</v>
      </c>
      <c r="V1070" s="388">
        <v>0</v>
      </c>
      <c r="W1070" s="388">
        <v>0</v>
      </c>
      <c r="X1070" s="388">
        <v>0</v>
      </c>
      <c r="Y1070" s="388">
        <v>0</v>
      </c>
      <c r="Z1070" s="388">
        <v>0</v>
      </c>
      <c r="AA1070" s="388">
        <v>0</v>
      </c>
      <c r="AB1070" s="388">
        <f>N1070+T1070-X1070</f>
        <v>0</v>
      </c>
      <c r="AC1070" s="388">
        <f>O1070+U1070-Y1070</f>
        <v>0</v>
      </c>
      <c r="AD1070" s="388">
        <f t="shared" si="721"/>
        <v>0</v>
      </c>
      <c r="AE1070" s="388">
        <v>0</v>
      </c>
      <c r="AF1070" s="388">
        <v>0</v>
      </c>
      <c r="AG1070" s="388">
        <f t="shared" si="712"/>
        <v>0</v>
      </c>
      <c r="AH1070" s="388">
        <v>0</v>
      </c>
      <c r="AI1070" s="388">
        <v>0</v>
      </c>
      <c r="AJ1070" s="388">
        <f t="shared" si="713"/>
        <v>0</v>
      </c>
      <c r="AK1070" s="388">
        <v>0</v>
      </c>
      <c r="AL1070" s="388">
        <v>0</v>
      </c>
      <c r="AM1070" s="388">
        <f t="shared" si="714"/>
        <v>0</v>
      </c>
      <c r="AN1070" s="388">
        <v>0</v>
      </c>
      <c r="AO1070" s="388">
        <v>0</v>
      </c>
      <c r="AP1070" s="388">
        <f t="shared" si="725"/>
        <v>0</v>
      </c>
      <c r="AQ1070" s="388">
        <f t="shared" si="727"/>
        <v>0</v>
      </c>
      <c r="AR1070" s="388">
        <f t="shared" si="727"/>
        <v>0</v>
      </c>
      <c r="AS1070" s="388">
        <f t="shared" si="715"/>
        <v>0</v>
      </c>
      <c r="AT1070" s="388">
        <f t="shared" si="729"/>
        <v>0</v>
      </c>
      <c r="AU1070" s="388">
        <f t="shared" si="729"/>
        <v>0</v>
      </c>
      <c r="AV1070" s="388">
        <v>0</v>
      </c>
      <c r="AW1070" s="388">
        <v>0</v>
      </c>
      <c r="AX1070" s="388">
        <v>0</v>
      </c>
      <c r="AY1070" s="388">
        <v>0</v>
      </c>
      <c r="AZ1070" s="388">
        <f t="shared" si="723"/>
        <v>0</v>
      </c>
      <c r="BA1070" s="388">
        <f t="shared" si="723"/>
        <v>0</v>
      </c>
    </row>
    <row r="1071" spans="1:53" ht="24.75" hidden="1">
      <c r="A1071" s="255"/>
      <c r="B1071" s="73" t="str">
        <f t="shared" si="742"/>
        <v>48183000</v>
      </c>
      <c r="C1071" s="400">
        <v>2023</v>
      </c>
      <c r="D1071" s="400">
        <v>20</v>
      </c>
      <c r="E1071" s="400">
        <v>4</v>
      </c>
      <c r="F1071" s="400">
        <v>8</v>
      </c>
      <c r="G1071" s="400">
        <v>18</v>
      </c>
      <c r="H1071" s="400">
        <v>3000</v>
      </c>
      <c r="I1071" s="400"/>
      <c r="J1071" s="400"/>
      <c r="K1071" s="400"/>
      <c r="L1071" s="400"/>
      <c r="M1071" s="369" t="s">
        <v>71</v>
      </c>
      <c r="N1071" s="370">
        <f>+N1072+N1075+N1078</f>
        <v>0</v>
      </c>
      <c r="O1071" s="370">
        <f>+O1072+O1075+O1078</f>
        <v>0</v>
      </c>
      <c r="P1071" s="370">
        <f t="shared" si="734"/>
        <v>0</v>
      </c>
      <c r="Q1071" s="425" t="s">
        <v>45</v>
      </c>
      <c r="R1071" s="436"/>
      <c r="S1071" s="436"/>
      <c r="T1071" s="370">
        <f>T1072+T1075+T1078</f>
        <v>0</v>
      </c>
      <c r="U1071" s="370">
        <f t="shared" ref="U1071:AO1071" si="751">U1072+U1075+U1078</f>
        <v>0</v>
      </c>
      <c r="V1071" s="370">
        <f t="shared" si="751"/>
        <v>0</v>
      </c>
      <c r="W1071" s="370">
        <f t="shared" si="751"/>
        <v>0</v>
      </c>
      <c r="X1071" s="370">
        <f t="shared" si="751"/>
        <v>0</v>
      </c>
      <c r="Y1071" s="370">
        <f t="shared" si="751"/>
        <v>0</v>
      </c>
      <c r="Z1071" s="370">
        <f t="shared" si="751"/>
        <v>0</v>
      </c>
      <c r="AA1071" s="370">
        <f t="shared" si="751"/>
        <v>0</v>
      </c>
      <c r="AB1071" s="370">
        <f t="shared" si="751"/>
        <v>0</v>
      </c>
      <c r="AC1071" s="370">
        <f t="shared" si="751"/>
        <v>0</v>
      </c>
      <c r="AD1071" s="370">
        <f t="shared" si="751"/>
        <v>0</v>
      </c>
      <c r="AE1071" s="370">
        <f t="shared" si="751"/>
        <v>0</v>
      </c>
      <c r="AF1071" s="370">
        <f t="shared" si="751"/>
        <v>0</v>
      </c>
      <c r="AG1071" s="370">
        <f t="shared" si="712"/>
        <v>0</v>
      </c>
      <c r="AH1071" s="370">
        <f t="shared" si="751"/>
        <v>0</v>
      </c>
      <c r="AI1071" s="370">
        <f t="shared" si="751"/>
        <v>0</v>
      </c>
      <c r="AJ1071" s="370">
        <f t="shared" si="713"/>
        <v>0</v>
      </c>
      <c r="AK1071" s="370">
        <f t="shared" si="751"/>
        <v>0</v>
      </c>
      <c r="AL1071" s="370">
        <f t="shared" si="751"/>
        <v>0</v>
      </c>
      <c r="AM1071" s="370">
        <f t="shared" si="714"/>
        <v>0</v>
      </c>
      <c r="AN1071" s="370">
        <f t="shared" si="751"/>
        <v>0</v>
      </c>
      <c r="AO1071" s="370">
        <f t="shared" si="751"/>
        <v>0</v>
      </c>
      <c r="AP1071" s="370">
        <f t="shared" si="725"/>
        <v>0</v>
      </c>
      <c r="AQ1071" s="370">
        <f t="shared" si="727"/>
        <v>0</v>
      </c>
      <c r="AR1071" s="370">
        <f t="shared" si="727"/>
        <v>0</v>
      </c>
      <c r="AS1071" s="370">
        <f t="shared" si="715"/>
        <v>0</v>
      </c>
      <c r="AT1071" s="370"/>
      <c r="AU1071" s="370"/>
      <c r="AV1071" s="370"/>
      <c r="AW1071" s="370"/>
      <c r="AX1071" s="370"/>
      <c r="AY1071" s="370"/>
      <c r="AZ1071" s="370"/>
      <c r="BA1071" s="370"/>
    </row>
    <row r="1072" spans="1:53" ht="24.75" hidden="1">
      <c r="A1072" s="255"/>
      <c r="B1072" s="73" t="str">
        <f t="shared" si="742"/>
        <v>481830003100</v>
      </c>
      <c r="C1072" s="401">
        <v>2023</v>
      </c>
      <c r="D1072" s="401">
        <v>20</v>
      </c>
      <c r="E1072" s="401">
        <v>4</v>
      </c>
      <c r="F1072" s="401">
        <v>8</v>
      </c>
      <c r="G1072" s="401">
        <v>18</v>
      </c>
      <c r="H1072" s="401">
        <v>3000</v>
      </c>
      <c r="I1072" s="401">
        <v>3100</v>
      </c>
      <c r="J1072" s="401"/>
      <c r="K1072" s="401"/>
      <c r="L1072" s="401"/>
      <c r="M1072" s="375" t="s">
        <v>166</v>
      </c>
      <c r="N1072" s="376">
        <f>+N1073</f>
        <v>0</v>
      </c>
      <c r="O1072" s="376">
        <f>+O1073</f>
        <v>0</v>
      </c>
      <c r="P1072" s="376">
        <f t="shared" si="734"/>
        <v>0</v>
      </c>
      <c r="Q1072" s="427" t="s">
        <v>45</v>
      </c>
      <c r="R1072" s="477"/>
      <c r="S1072" s="477"/>
      <c r="T1072" s="376">
        <f>+T1073</f>
        <v>0</v>
      </c>
      <c r="U1072" s="376">
        <f t="shared" ref="T1072:AC1073" si="752">+U1073</f>
        <v>0</v>
      </c>
      <c r="V1072" s="376">
        <f t="shared" si="752"/>
        <v>0</v>
      </c>
      <c r="W1072" s="376">
        <f t="shared" si="752"/>
        <v>0</v>
      </c>
      <c r="X1072" s="376">
        <f>+X1073</f>
        <v>0</v>
      </c>
      <c r="Y1072" s="376">
        <f t="shared" si="752"/>
        <v>0</v>
      </c>
      <c r="Z1072" s="376">
        <f t="shared" si="752"/>
        <v>0</v>
      </c>
      <c r="AA1072" s="376">
        <f t="shared" si="752"/>
        <v>0</v>
      </c>
      <c r="AB1072" s="376">
        <f t="shared" si="752"/>
        <v>0</v>
      </c>
      <c r="AC1072" s="376">
        <f t="shared" si="752"/>
        <v>0</v>
      </c>
      <c r="AD1072" s="376">
        <f t="shared" si="721"/>
        <v>0</v>
      </c>
      <c r="AE1072" s="376">
        <f>+AE1073</f>
        <v>0</v>
      </c>
      <c r="AF1072" s="376">
        <f>+AF1073</f>
        <v>0</v>
      </c>
      <c r="AG1072" s="376">
        <f t="shared" si="712"/>
        <v>0</v>
      </c>
      <c r="AH1072" s="376">
        <f>+AH1073</f>
        <v>0</v>
      </c>
      <c r="AI1072" s="376">
        <f>+AI1073</f>
        <v>0</v>
      </c>
      <c r="AJ1072" s="376">
        <f t="shared" si="713"/>
        <v>0</v>
      </c>
      <c r="AK1072" s="376">
        <f>+AK1073</f>
        <v>0</v>
      </c>
      <c r="AL1072" s="376">
        <f>+AL1073</f>
        <v>0</v>
      </c>
      <c r="AM1072" s="376">
        <f t="shared" si="714"/>
        <v>0</v>
      </c>
      <c r="AN1072" s="376">
        <f>+AN1073</f>
        <v>0</v>
      </c>
      <c r="AO1072" s="376">
        <f>+AO1073</f>
        <v>0</v>
      </c>
      <c r="AP1072" s="376">
        <f t="shared" si="725"/>
        <v>0</v>
      </c>
      <c r="AQ1072" s="376">
        <f t="shared" si="727"/>
        <v>0</v>
      </c>
      <c r="AR1072" s="376">
        <f t="shared" si="727"/>
        <v>0</v>
      </c>
      <c r="AS1072" s="376">
        <f t="shared" si="715"/>
        <v>0</v>
      </c>
      <c r="AT1072" s="376"/>
      <c r="AU1072" s="376"/>
      <c r="AV1072" s="376"/>
      <c r="AW1072" s="376"/>
      <c r="AX1072" s="376"/>
      <c r="AY1072" s="376"/>
      <c r="AZ1072" s="376"/>
      <c r="BA1072" s="376"/>
    </row>
    <row r="1073" spans="1:53" ht="48" hidden="1">
      <c r="A1073" s="255"/>
      <c r="B1073" s="73" t="str">
        <f t="shared" si="742"/>
        <v>481830003100317</v>
      </c>
      <c r="C1073" s="404">
        <v>2023</v>
      </c>
      <c r="D1073" s="404">
        <v>20</v>
      </c>
      <c r="E1073" s="404">
        <v>4</v>
      </c>
      <c r="F1073" s="404">
        <v>8</v>
      </c>
      <c r="G1073" s="404">
        <v>18</v>
      </c>
      <c r="H1073" s="404">
        <v>3000</v>
      </c>
      <c r="I1073" s="404">
        <v>3100</v>
      </c>
      <c r="J1073" s="404">
        <v>317</v>
      </c>
      <c r="K1073" s="404"/>
      <c r="L1073" s="404"/>
      <c r="M1073" s="381" t="s">
        <v>332</v>
      </c>
      <c r="N1073" s="382">
        <f>+N1074</f>
        <v>0</v>
      </c>
      <c r="O1073" s="382">
        <f>+O1074</f>
        <v>0</v>
      </c>
      <c r="P1073" s="382">
        <f t="shared" si="734"/>
        <v>0</v>
      </c>
      <c r="Q1073" s="429" t="s">
        <v>45</v>
      </c>
      <c r="R1073" s="478"/>
      <c r="S1073" s="478"/>
      <c r="T1073" s="382">
        <f t="shared" si="752"/>
        <v>0</v>
      </c>
      <c r="U1073" s="382">
        <f t="shared" si="752"/>
        <v>0</v>
      </c>
      <c r="V1073" s="382">
        <f t="shared" si="752"/>
        <v>0</v>
      </c>
      <c r="W1073" s="382">
        <f t="shared" si="752"/>
        <v>0</v>
      </c>
      <c r="X1073" s="382">
        <f>+X1074</f>
        <v>0</v>
      </c>
      <c r="Y1073" s="382">
        <f t="shared" si="752"/>
        <v>0</v>
      </c>
      <c r="Z1073" s="382">
        <f t="shared" si="752"/>
        <v>0</v>
      </c>
      <c r="AA1073" s="382">
        <f t="shared" si="752"/>
        <v>0</v>
      </c>
      <c r="AB1073" s="382">
        <f t="shared" si="752"/>
        <v>0</v>
      </c>
      <c r="AC1073" s="382">
        <f t="shared" si="752"/>
        <v>0</v>
      </c>
      <c r="AD1073" s="382">
        <f t="shared" si="721"/>
        <v>0</v>
      </c>
      <c r="AE1073" s="382">
        <f>+AE1074</f>
        <v>0</v>
      </c>
      <c r="AF1073" s="382">
        <f>+AF1074</f>
        <v>0</v>
      </c>
      <c r="AG1073" s="382">
        <f t="shared" si="712"/>
        <v>0</v>
      </c>
      <c r="AH1073" s="382">
        <f>+AH1074</f>
        <v>0</v>
      </c>
      <c r="AI1073" s="382">
        <f>+AI1074</f>
        <v>0</v>
      </c>
      <c r="AJ1073" s="382">
        <f t="shared" si="713"/>
        <v>0</v>
      </c>
      <c r="AK1073" s="382">
        <f>+AK1074</f>
        <v>0</v>
      </c>
      <c r="AL1073" s="382">
        <f>+AL1074</f>
        <v>0</v>
      </c>
      <c r="AM1073" s="382">
        <f t="shared" si="714"/>
        <v>0</v>
      </c>
      <c r="AN1073" s="382">
        <f>+AN1074</f>
        <v>0</v>
      </c>
      <c r="AO1073" s="382">
        <f>+AO1074</f>
        <v>0</v>
      </c>
      <c r="AP1073" s="382">
        <f t="shared" si="725"/>
        <v>0</v>
      </c>
      <c r="AQ1073" s="382">
        <f t="shared" si="727"/>
        <v>0</v>
      </c>
      <c r="AR1073" s="382">
        <f t="shared" si="727"/>
        <v>0</v>
      </c>
      <c r="AS1073" s="382">
        <f t="shared" si="715"/>
        <v>0</v>
      </c>
      <c r="AT1073" s="382"/>
      <c r="AU1073" s="382"/>
      <c r="AV1073" s="382"/>
      <c r="AW1073" s="382"/>
      <c r="AX1073" s="382"/>
      <c r="AY1073" s="382"/>
      <c r="AZ1073" s="382"/>
      <c r="BA1073" s="382"/>
    </row>
    <row r="1074" spans="1:53" ht="24.75" hidden="1">
      <c r="A1074" s="255"/>
      <c r="B1074" s="73" t="str">
        <f t="shared" si="742"/>
        <v>4818300031003171</v>
      </c>
      <c r="C1074" s="37">
        <v>2023</v>
      </c>
      <c r="D1074" s="37">
        <v>20</v>
      </c>
      <c r="E1074" s="37">
        <v>4</v>
      </c>
      <c r="F1074" s="37">
        <v>8</v>
      </c>
      <c r="G1074" s="37">
        <v>18</v>
      </c>
      <c r="H1074" s="37">
        <v>3000</v>
      </c>
      <c r="I1074" s="37">
        <v>3100</v>
      </c>
      <c r="J1074" s="37">
        <v>317</v>
      </c>
      <c r="K1074" s="386">
        <v>1</v>
      </c>
      <c r="L1074" s="386"/>
      <c r="M1074" s="387" t="s">
        <v>168</v>
      </c>
      <c r="N1074" s="388">
        <f>IFERROR(VLOOKUP($B1074,[5]OAX!$B$51:$S$1085,13,0),0)</f>
        <v>0</v>
      </c>
      <c r="O1074" s="388">
        <f>IFERROR(VLOOKUP($B1074,[5]OAX!$B$51:$S$1085,14,0),0)</f>
        <v>0</v>
      </c>
      <c r="P1074" s="388">
        <f t="shared" si="734"/>
        <v>0</v>
      </c>
      <c r="Q1074" s="167" t="s">
        <v>80</v>
      </c>
      <c r="R1074" s="390">
        <f>IFERROR(VLOOKUP($B1074,[5]OAX!$B$51:$S$1085,17,0),0)</f>
        <v>0</v>
      </c>
      <c r="S1074" s="390">
        <f>IFERROR(VLOOKUP($B1074,[5]OAX!$B$51:$S$1085,18,0),0)</f>
        <v>0</v>
      </c>
      <c r="T1074" s="388">
        <v>0</v>
      </c>
      <c r="U1074" s="388">
        <v>0</v>
      </c>
      <c r="V1074" s="388">
        <v>0</v>
      </c>
      <c r="W1074" s="388">
        <v>0</v>
      </c>
      <c r="X1074" s="388">
        <v>0</v>
      </c>
      <c r="Y1074" s="388">
        <v>0</v>
      </c>
      <c r="Z1074" s="388">
        <v>0</v>
      </c>
      <c r="AA1074" s="388">
        <v>0</v>
      </c>
      <c r="AB1074" s="388">
        <f>N1074+T1074-X1074</f>
        <v>0</v>
      </c>
      <c r="AC1074" s="388">
        <f>O1074+U1074-Y1074</f>
        <v>0</v>
      </c>
      <c r="AD1074" s="388">
        <f t="shared" si="721"/>
        <v>0</v>
      </c>
      <c r="AE1074" s="388">
        <v>0</v>
      </c>
      <c r="AF1074" s="388">
        <v>0</v>
      </c>
      <c r="AG1074" s="388">
        <f t="shared" si="712"/>
        <v>0</v>
      </c>
      <c r="AH1074" s="388">
        <v>0</v>
      </c>
      <c r="AI1074" s="388">
        <v>0</v>
      </c>
      <c r="AJ1074" s="388">
        <f t="shared" si="713"/>
        <v>0</v>
      </c>
      <c r="AK1074" s="388">
        <v>0</v>
      </c>
      <c r="AL1074" s="388">
        <v>0</v>
      </c>
      <c r="AM1074" s="388">
        <f t="shared" si="714"/>
        <v>0</v>
      </c>
      <c r="AN1074" s="388">
        <v>0</v>
      </c>
      <c r="AO1074" s="388">
        <v>0</v>
      </c>
      <c r="AP1074" s="388">
        <f t="shared" si="725"/>
        <v>0</v>
      </c>
      <c r="AQ1074" s="388">
        <f t="shared" si="727"/>
        <v>0</v>
      </c>
      <c r="AR1074" s="388">
        <f t="shared" si="727"/>
        <v>0</v>
      </c>
      <c r="AS1074" s="388">
        <f t="shared" si="715"/>
        <v>0</v>
      </c>
      <c r="AT1074" s="388">
        <f t="shared" si="729"/>
        <v>0</v>
      </c>
      <c r="AU1074" s="388">
        <f t="shared" si="729"/>
        <v>0</v>
      </c>
      <c r="AV1074" s="388">
        <v>0</v>
      </c>
      <c r="AW1074" s="388">
        <v>0</v>
      </c>
      <c r="AX1074" s="388">
        <v>0</v>
      </c>
      <c r="AY1074" s="388">
        <v>0</v>
      </c>
      <c r="AZ1074" s="388">
        <f t="shared" si="723"/>
        <v>0</v>
      </c>
      <c r="BA1074" s="388">
        <f t="shared" si="723"/>
        <v>0</v>
      </c>
    </row>
    <row r="1075" spans="1:53" ht="48" hidden="1">
      <c r="A1075" s="255"/>
      <c r="B1075" s="73" t="str">
        <f t="shared" si="742"/>
        <v>481830003300</v>
      </c>
      <c r="C1075" s="401">
        <v>2023</v>
      </c>
      <c r="D1075" s="401">
        <v>20</v>
      </c>
      <c r="E1075" s="401">
        <v>4</v>
      </c>
      <c r="F1075" s="401">
        <v>8</v>
      </c>
      <c r="G1075" s="401">
        <v>18</v>
      </c>
      <c r="H1075" s="401">
        <v>3000</v>
      </c>
      <c r="I1075" s="401">
        <v>3300</v>
      </c>
      <c r="J1075" s="401"/>
      <c r="K1075" s="401"/>
      <c r="L1075" s="401"/>
      <c r="M1075" s="375" t="s">
        <v>72</v>
      </c>
      <c r="N1075" s="376">
        <f>+N1076</f>
        <v>0</v>
      </c>
      <c r="O1075" s="376">
        <f>+O1076</f>
        <v>0</v>
      </c>
      <c r="P1075" s="376">
        <f t="shared" si="734"/>
        <v>0</v>
      </c>
      <c r="Q1075" s="427" t="s">
        <v>45</v>
      </c>
      <c r="R1075" s="477"/>
      <c r="S1075" s="477"/>
      <c r="T1075" s="376">
        <f>+T1076</f>
        <v>0</v>
      </c>
      <c r="U1075" s="376">
        <f t="shared" ref="U1075:AO1076" si="753">+U1076</f>
        <v>0</v>
      </c>
      <c r="V1075" s="376">
        <f t="shared" si="753"/>
        <v>0</v>
      </c>
      <c r="W1075" s="376">
        <f t="shared" si="753"/>
        <v>0</v>
      </c>
      <c r="X1075" s="376">
        <f t="shared" si="753"/>
        <v>0</v>
      </c>
      <c r="Y1075" s="376">
        <f t="shared" si="753"/>
        <v>0</v>
      </c>
      <c r="Z1075" s="376">
        <f t="shared" si="753"/>
        <v>0</v>
      </c>
      <c r="AA1075" s="376">
        <f t="shared" si="753"/>
        <v>0</v>
      </c>
      <c r="AB1075" s="376">
        <f t="shared" si="753"/>
        <v>0</v>
      </c>
      <c r="AC1075" s="376">
        <f t="shared" si="753"/>
        <v>0</v>
      </c>
      <c r="AD1075" s="376">
        <f t="shared" si="753"/>
        <v>0</v>
      </c>
      <c r="AE1075" s="376">
        <f t="shared" si="753"/>
        <v>0</v>
      </c>
      <c r="AF1075" s="376">
        <f t="shared" si="753"/>
        <v>0</v>
      </c>
      <c r="AG1075" s="376">
        <f t="shared" si="712"/>
        <v>0</v>
      </c>
      <c r="AH1075" s="376">
        <f t="shared" si="753"/>
        <v>0</v>
      </c>
      <c r="AI1075" s="376">
        <f t="shared" si="753"/>
        <v>0</v>
      </c>
      <c r="AJ1075" s="376">
        <f t="shared" si="713"/>
        <v>0</v>
      </c>
      <c r="AK1075" s="376">
        <f t="shared" si="753"/>
        <v>0</v>
      </c>
      <c r="AL1075" s="376">
        <f t="shared" si="753"/>
        <v>0</v>
      </c>
      <c r="AM1075" s="376">
        <f t="shared" si="714"/>
        <v>0</v>
      </c>
      <c r="AN1075" s="376">
        <f t="shared" si="753"/>
        <v>0</v>
      </c>
      <c r="AO1075" s="376">
        <f t="shared" si="753"/>
        <v>0</v>
      </c>
      <c r="AP1075" s="376">
        <f t="shared" si="725"/>
        <v>0</v>
      </c>
      <c r="AQ1075" s="376">
        <f t="shared" si="727"/>
        <v>0</v>
      </c>
      <c r="AR1075" s="376">
        <f t="shared" si="727"/>
        <v>0</v>
      </c>
      <c r="AS1075" s="376">
        <f t="shared" si="715"/>
        <v>0</v>
      </c>
      <c r="AT1075" s="376"/>
      <c r="AU1075" s="376"/>
      <c r="AV1075" s="376"/>
      <c r="AW1075" s="376"/>
      <c r="AX1075" s="376"/>
      <c r="AY1075" s="376"/>
      <c r="AZ1075" s="376"/>
      <c r="BA1075" s="376"/>
    </row>
    <row r="1076" spans="1:53" ht="48" hidden="1">
      <c r="A1076" s="255"/>
      <c r="B1076" s="73" t="str">
        <f t="shared" si="742"/>
        <v>481830003300333</v>
      </c>
      <c r="C1076" s="404">
        <v>2023</v>
      </c>
      <c r="D1076" s="404">
        <v>20</v>
      </c>
      <c r="E1076" s="404">
        <v>4</v>
      </c>
      <c r="F1076" s="404">
        <v>8</v>
      </c>
      <c r="G1076" s="404">
        <v>18</v>
      </c>
      <c r="H1076" s="404">
        <v>3000</v>
      </c>
      <c r="I1076" s="404">
        <v>3300</v>
      </c>
      <c r="J1076" s="404">
        <v>333</v>
      </c>
      <c r="K1076" s="404"/>
      <c r="L1076" s="404"/>
      <c r="M1076" s="381" t="s">
        <v>174</v>
      </c>
      <c r="N1076" s="382">
        <f>+N1077</f>
        <v>0</v>
      </c>
      <c r="O1076" s="382">
        <f>+O1077</f>
        <v>0</v>
      </c>
      <c r="P1076" s="382">
        <f t="shared" si="734"/>
        <v>0</v>
      </c>
      <c r="Q1076" s="429" t="s">
        <v>45</v>
      </c>
      <c r="R1076" s="478"/>
      <c r="S1076" s="478"/>
      <c r="T1076" s="382">
        <f>+T1077</f>
        <v>0</v>
      </c>
      <c r="U1076" s="382">
        <f t="shared" si="753"/>
        <v>0</v>
      </c>
      <c r="V1076" s="382">
        <f t="shared" si="753"/>
        <v>0</v>
      </c>
      <c r="W1076" s="382">
        <f t="shared" si="753"/>
        <v>0</v>
      </c>
      <c r="X1076" s="382">
        <f t="shared" si="753"/>
        <v>0</v>
      </c>
      <c r="Y1076" s="382">
        <f>+Y1077</f>
        <v>0</v>
      </c>
      <c r="Z1076" s="382">
        <f t="shared" si="753"/>
        <v>0</v>
      </c>
      <c r="AA1076" s="382">
        <f t="shared" si="753"/>
        <v>0</v>
      </c>
      <c r="AB1076" s="382">
        <f t="shared" si="753"/>
        <v>0</v>
      </c>
      <c r="AC1076" s="382">
        <f t="shared" si="753"/>
        <v>0</v>
      </c>
      <c r="AD1076" s="382">
        <f t="shared" si="753"/>
        <v>0</v>
      </c>
      <c r="AE1076" s="382">
        <f t="shared" si="753"/>
        <v>0</v>
      </c>
      <c r="AF1076" s="382">
        <f t="shared" si="753"/>
        <v>0</v>
      </c>
      <c r="AG1076" s="382">
        <f t="shared" ref="AG1076:AG1099" si="754">+AF1076+AE1076</f>
        <v>0</v>
      </c>
      <c r="AH1076" s="382">
        <f t="shared" si="753"/>
        <v>0</v>
      </c>
      <c r="AI1076" s="382">
        <f t="shared" si="753"/>
        <v>0</v>
      </c>
      <c r="AJ1076" s="382">
        <f t="shared" ref="AJ1076:AJ1098" si="755">+AI1076+AH1076</f>
        <v>0</v>
      </c>
      <c r="AK1076" s="382">
        <f t="shared" si="753"/>
        <v>0</v>
      </c>
      <c r="AL1076" s="382">
        <f t="shared" si="753"/>
        <v>0</v>
      </c>
      <c r="AM1076" s="382">
        <f t="shared" ref="AM1076:AM1098" si="756">+AL1076+AK1076</f>
        <v>0</v>
      </c>
      <c r="AN1076" s="382">
        <f t="shared" si="753"/>
        <v>0</v>
      </c>
      <c r="AO1076" s="382">
        <f t="shared" si="753"/>
        <v>0</v>
      </c>
      <c r="AP1076" s="382">
        <f t="shared" si="725"/>
        <v>0</v>
      </c>
      <c r="AQ1076" s="382">
        <f t="shared" si="727"/>
        <v>0</v>
      </c>
      <c r="AR1076" s="382">
        <f t="shared" si="727"/>
        <v>0</v>
      </c>
      <c r="AS1076" s="382">
        <f t="shared" ref="AS1076:AS1098" si="757">+AR1076+AQ1076</f>
        <v>0</v>
      </c>
      <c r="AT1076" s="382"/>
      <c r="AU1076" s="382"/>
      <c r="AV1076" s="382"/>
      <c r="AW1076" s="382"/>
      <c r="AX1076" s="382"/>
      <c r="AY1076" s="382"/>
      <c r="AZ1076" s="382"/>
      <c r="BA1076" s="382"/>
    </row>
    <row r="1077" spans="1:53" ht="46.5" hidden="1">
      <c r="A1077" s="255"/>
      <c r="B1077" s="73" t="str">
        <f t="shared" si="742"/>
        <v>4818300033003331</v>
      </c>
      <c r="C1077" s="37">
        <v>2023</v>
      </c>
      <c r="D1077" s="37">
        <v>20</v>
      </c>
      <c r="E1077" s="37">
        <v>4</v>
      </c>
      <c r="F1077" s="37">
        <v>8</v>
      </c>
      <c r="G1077" s="37">
        <v>18</v>
      </c>
      <c r="H1077" s="37">
        <v>3000</v>
      </c>
      <c r="I1077" s="37">
        <v>3300</v>
      </c>
      <c r="J1077" s="37">
        <v>333</v>
      </c>
      <c r="K1077" s="386">
        <v>1</v>
      </c>
      <c r="L1077" s="386"/>
      <c r="M1077" s="387" t="s">
        <v>682</v>
      </c>
      <c r="N1077" s="388">
        <f>IFERROR(VLOOKUP($B1077,[5]OAX!$B$51:$S$1085,13,0),0)</f>
        <v>0</v>
      </c>
      <c r="O1077" s="388">
        <f>IFERROR(VLOOKUP($B1077,[5]OAX!$B$51:$S$1085,14,0),0)</f>
        <v>0</v>
      </c>
      <c r="P1077" s="388">
        <f t="shared" si="734"/>
        <v>0</v>
      </c>
      <c r="Q1077" s="167" t="s">
        <v>80</v>
      </c>
      <c r="R1077" s="390">
        <f>IFERROR(VLOOKUP($B1077,[5]OAX!$B$51:$S$1085,17,0),0)</f>
        <v>0</v>
      </c>
      <c r="S1077" s="390">
        <f>IFERROR(VLOOKUP($B1077,[5]OAX!$B$51:$S$1085,18,0),0)</f>
        <v>0</v>
      </c>
      <c r="T1077" s="388">
        <v>0</v>
      </c>
      <c r="U1077" s="388">
        <v>0</v>
      </c>
      <c r="V1077" s="388">
        <v>0</v>
      </c>
      <c r="W1077" s="388">
        <v>0</v>
      </c>
      <c r="X1077" s="388">
        <v>0</v>
      </c>
      <c r="Y1077" s="388">
        <v>0</v>
      </c>
      <c r="Z1077" s="388">
        <v>0</v>
      </c>
      <c r="AA1077" s="388">
        <v>0</v>
      </c>
      <c r="AB1077" s="388">
        <f>N1077+T1077-X1077</f>
        <v>0</v>
      </c>
      <c r="AC1077" s="388">
        <f>O1077+U1077-Y1077</f>
        <v>0</v>
      </c>
      <c r="AD1077" s="388">
        <f t="shared" si="721"/>
        <v>0</v>
      </c>
      <c r="AE1077" s="388">
        <v>0</v>
      </c>
      <c r="AF1077" s="388">
        <v>0</v>
      </c>
      <c r="AG1077" s="388">
        <f t="shared" si="754"/>
        <v>0</v>
      </c>
      <c r="AH1077" s="388">
        <v>0</v>
      </c>
      <c r="AI1077" s="388">
        <v>0</v>
      </c>
      <c r="AJ1077" s="388">
        <f t="shared" si="755"/>
        <v>0</v>
      </c>
      <c r="AK1077" s="388">
        <v>0</v>
      </c>
      <c r="AL1077" s="388">
        <v>0</v>
      </c>
      <c r="AM1077" s="388">
        <f t="shared" si="756"/>
        <v>0</v>
      </c>
      <c r="AN1077" s="388">
        <v>0</v>
      </c>
      <c r="AO1077" s="388">
        <v>0</v>
      </c>
      <c r="AP1077" s="388">
        <f t="shared" si="725"/>
        <v>0</v>
      </c>
      <c r="AQ1077" s="388">
        <f t="shared" si="727"/>
        <v>0</v>
      </c>
      <c r="AR1077" s="388">
        <f t="shared" si="727"/>
        <v>0</v>
      </c>
      <c r="AS1077" s="388">
        <f t="shared" si="757"/>
        <v>0</v>
      </c>
      <c r="AT1077" s="388">
        <f t="shared" si="729"/>
        <v>0</v>
      </c>
      <c r="AU1077" s="388">
        <f t="shared" si="729"/>
        <v>0</v>
      </c>
      <c r="AV1077" s="388">
        <v>0</v>
      </c>
      <c r="AW1077" s="388">
        <v>0</v>
      </c>
      <c r="AX1077" s="388">
        <v>0</v>
      </c>
      <c r="AY1077" s="388">
        <v>0</v>
      </c>
      <c r="AZ1077" s="388">
        <f t="shared" si="723"/>
        <v>0</v>
      </c>
      <c r="BA1077" s="388">
        <f t="shared" si="723"/>
        <v>0</v>
      </c>
    </row>
    <row r="1078" spans="1:53" ht="48" hidden="1">
      <c r="A1078" s="255"/>
      <c r="B1078" s="73" t="str">
        <f t="shared" si="742"/>
        <v>481830003500</v>
      </c>
      <c r="C1078" s="401">
        <v>2023</v>
      </c>
      <c r="D1078" s="401">
        <v>20</v>
      </c>
      <c r="E1078" s="401">
        <v>4</v>
      </c>
      <c r="F1078" s="401">
        <v>8</v>
      </c>
      <c r="G1078" s="401">
        <v>18</v>
      </c>
      <c r="H1078" s="401">
        <v>3000</v>
      </c>
      <c r="I1078" s="401">
        <v>3500</v>
      </c>
      <c r="J1078" s="401"/>
      <c r="K1078" s="401"/>
      <c r="L1078" s="401"/>
      <c r="M1078" s="375" t="s">
        <v>548</v>
      </c>
      <c r="N1078" s="376">
        <f>+N1079</f>
        <v>0</v>
      </c>
      <c r="O1078" s="376">
        <f>+O1079</f>
        <v>0</v>
      </c>
      <c r="P1078" s="376">
        <f t="shared" si="734"/>
        <v>0</v>
      </c>
      <c r="Q1078" s="427" t="s">
        <v>45</v>
      </c>
      <c r="R1078" s="477"/>
      <c r="S1078" s="477"/>
      <c r="T1078" s="376">
        <f>+T1079</f>
        <v>0</v>
      </c>
      <c r="U1078" s="376">
        <f t="shared" ref="U1078:AO1079" si="758">+U1079</f>
        <v>0</v>
      </c>
      <c r="V1078" s="376">
        <f t="shared" si="758"/>
        <v>0</v>
      </c>
      <c r="W1078" s="376">
        <f t="shared" si="758"/>
        <v>0</v>
      </c>
      <c r="X1078" s="376">
        <f t="shared" si="758"/>
        <v>0</v>
      </c>
      <c r="Y1078" s="376">
        <f>+Y1079</f>
        <v>0</v>
      </c>
      <c r="Z1078" s="376">
        <f t="shared" si="758"/>
        <v>0</v>
      </c>
      <c r="AA1078" s="376">
        <f t="shared" si="758"/>
        <v>0</v>
      </c>
      <c r="AB1078" s="376">
        <f t="shared" si="758"/>
        <v>0</v>
      </c>
      <c r="AC1078" s="376">
        <f t="shared" si="758"/>
        <v>0</v>
      </c>
      <c r="AD1078" s="376">
        <f t="shared" si="758"/>
        <v>0</v>
      </c>
      <c r="AE1078" s="376">
        <f t="shared" si="758"/>
        <v>0</v>
      </c>
      <c r="AF1078" s="376">
        <f t="shared" si="758"/>
        <v>0</v>
      </c>
      <c r="AG1078" s="376">
        <f t="shared" si="754"/>
        <v>0</v>
      </c>
      <c r="AH1078" s="376">
        <f t="shared" si="758"/>
        <v>0</v>
      </c>
      <c r="AI1078" s="376">
        <f t="shared" si="758"/>
        <v>0</v>
      </c>
      <c r="AJ1078" s="376">
        <f t="shared" si="755"/>
        <v>0</v>
      </c>
      <c r="AK1078" s="376">
        <f t="shared" si="758"/>
        <v>0</v>
      </c>
      <c r="AL1078" s="376">
        <f t="shared" si="758"/>
        <v>0</v>
      </c>
      <c r="AM1078" s="376">
        <f t="shared" si="756"/>
        <v>0</v>
      </c>
      <c r="AN1078" s="376">
        <f t="shared" si="758"/>
        <v>0</v>
      </c>
      <c r="AO1078" s="376">
        <f t="shared" si="758"/>
        <v>0</v>
      </c>
      <c r="AP1078" s="376">
        <f t="shared" si="725"/>
        <v>0</v>
      </c>
      <c r="AQ1078" s="376">
        <f t="shared" si="727"/>
        <v>0</v>
      </c>
      <c r="AR1078" s="376">
        <f t="shared" si="727"/>
        <v>0</v>
      </c>
      <c r="AS1078" s="376">
        <f t="shared" si="757"/>
        <v>0</v>
      </c>
      <c r="AT1078" s="376"/>
      <c r="AU1078" s="376"/>
      <c r="AV1078" s="376"/>
      <c r="AW1078" s="376"/>
      <c r="AX1078" s="376"/>
      <c r="AY1078" s="376"/>
      <c r="AZ1078" s="376"/>
      <c r="BA1078" s="376"/>
    </row>
    <row r="1079" spans="1:53" ht="48" hidden="1">
      <c r="A1079" s="255"/>
      <c r="B1079" s="73" t="str">
        <f t="shared" si="742"/>
        <v>481830003500357</v>
      </c>
      <c r="C1079" s="404">
        <v>2023</v>
      </c>
      <c r="D1079" s="404">
        <v>20</v>
      </c>
      <c r="E1079" s="404">
        <v>4</v>
      </c>
      <c r="F1079" s="404">
        <v>8</v>
      </c>
      <c r="G1079" s="404">
        <v>18</v>
      </c>
      <c r="H1079" s="404">
        <v>3000</v>
      </c>
      <c r="I1079" s="404">
        <v>3500</v>
      </c>
      <c r="J1079" s="404">
        <v>357</v>
      </c>
      <c r="K1079" s="404"/>
      <c r="L1079" s="404"/>
      <c r="M1079" s="381" t="s">
        <v>703</v>
      </c>
      <c r="N1079" s="382">
        <f>+N1080</f>
        <v>0</v>
      </c>
      <c r="O1079" s="382">
        <f>+O1080</f>
        <v>0</v>
      </c>
      <c r="P1079" s="382">
        <f t="shared" si="734"/>
        <v>0</v>
      </c>
      <c r="Q1079" s="429" t="s">
        <v>45</v>
      </c>
      <c r="R1079" s="478"/>
      <c r="S1079" s="478"/>
      <c r="T1079" s="382">
        <f>+T1080</f>
        <v>0</v>
      </c>
      <c r="U1079" s="382">
        <f t="shared" si="758"/>
        <v>0</v>
      </c>
      <c r="V1079" s="382">
        <f t="shared" si="758"/>
        <v>0</v>
      </c>
      <c r="W1079" s="382">
        <f t="shared" si="758"/>
        <v>0</v>
      </c>
      <c r="X1079" s="382">
        <f t="shared" si="758"/>
        <v>0</v>
      </c>
      <c r="Y1079" s="382">
        <f>+Y1080</f>
        <v>0</v>
      </c>
      <c r="Z1079" s="382">
        <f t="shared" si="758"/>
        <v>0</v>
      </c>
      <c r="AA1079" s="382">
        <f t="shared" si="758"/>
        <v>0</v>
      </c>
      <c r="AB1079" s="382">
        <f t="shared" si="758"/>
        <v>0</v>
      </c>
      <c r="AC1079" s="382">
        <f t="shared" si="758"/>
        <v>0</v>
      </c>
      <c r="AD1079" s="382">
        <f t="shared" si="758"/>
        <v>0</v>
      </c>
      <c r="AE1079" s="382">
        <f t="shared" si="758"/>
        <v>0</v>
      </c>
      <c r="AF1079" s="382">
        <f t="shared" si="758"/>
        <v>0</v>
      </c>
      <c r="AG1079" s="382">
        <f t="shared" si="754"/>
        <v>0</v>
      </c>
      <c r="AH1079" s="382">
        <f t="shared" si="758"/>
        <v>0</v>
      </c>
      <c r="AI1079" s="382">
        <f t="shared" si="758"/>
        <v>0</v>
      </c>
      <c r="AJ1079" s="382">
        <f t="shared" si="755"/>
        <v>0</v>
      </c>
      <c r="AK1079" s="382">
        <f t="shared" si="758"/>
        <v>0</v>
      </c>
      <c r="AL1079" s="382">
        <f t="shared" si="758"/>
        <v>0</v>
      </c>
      <c r="AM1079" s="382">
        <f t="shared" si="756"/>
        <v>0</v>
      </c>
      <c r="AN1079" s="382">
        <f t="shared" si="758"/>
        <v>0</v>
      </c>
      <c r="AO1079" s="382">
        <f t="shared" si="758"/>
        <v>0</v>
      </c>
      <c r="AP1079" s="382">
        <f t="shared" si="725"/>
        <v>0</v>
      </c>
      <c r="AQ1079" s="382">
        <f t="shared" si="727"/>
        <v>0</v>
      </c>
      <c r="AR1079" s="382">
        <f t="shared" si="727"/>
        <v>0</v>
      </c>
      <c r="AS1079" s="382">
        <f t="shared" si="757"/>
        <v>0</v>
      </c>
      <c r="AT1079" s="382"/>
      <c r="AU1079" s="382"/>
      <c r="AV1079" s="382"/>
      <c r="AW1079" s="382"/>
      <c r="AX1079" s="382"/>
      <c r="AY1079" s="382"/>
      <c r="AZ1079" s="382"/>
      <c r="BA1079" s="382"/>
    </row>
    <row r="1080" spans="1:53" ht="24.75" hidden="1">
      <c r="A1080" s="255"/>
      <c r="B1080" s="73" t="str">
        <f t="shared" si="742"/>
        <v>4818300035003571</v>
      </c>
      <c r="C1080" s="37">
        <v>2023</v>
      </c>
      <c r="D1080" s="37">
        <v>20</v>
      </c>
      <c r="E1080" s="37">
        <v>4</v>
      </c>
      <c r="F1080" s="37">
        <v>8</v>
      </c>
      <c r="G1080" s="37">
        <v>18</v>
      </c>
      <c r="H1080" s="37">
        <v>3000</v>
      </c>
      <c r="I1080" s="37">
        <v>3500</v>
      </c>
      <c r="J1080" s="37">
        <v>357</v>
      </c>
      <c r="K1080" s="386">
        <v>1</v>
      </c>
      <c r="L1080" s="386"/>
      <c r="M1080" s="387" t="s">
        <v>704</v>
      </c>
      <c r="N1080" s="388">
        <f>IFERROR(VLOOKUP($B1080,[5]OAX!$B$51:$S$1085,13,0),0)</f>
        <v>0</v>
      </c>
      <c r="O1080" s="388">
        <f>IFERROR(VLOOKUP($B1080,[5]OAX!$B$51:$S$1085,14,0),0)</f>
        <v>0</v>
      </c>
      <c r="P1080" s="388">
        <f t="shared" si="734"/>
        <v>0</v>
      </c>
      <c r="Q1080" s="167" t="s">
        <v>80</v>
      </c>
      <c r="R1080" s="390">
        <f>IFERROR(VLOOKUP($B1080,[5]OAX!$B$51:$S$1085,17,0),0)</f>
        <v>0</v>
      </c>
      <c r="S1080" s="390">
        <f>IFERROR(VLOOKUP($B1080,[5]OAX!$B$51:$S$1085,18,0),0)</f>
        <v>0</v>
      </c>
      <c r="T1080" s="388">
        <v>0</v>
      </c>
      <c r="U1080" s="388">
        <v>0</v>
      </c>
      <c r="V1080" s="388">
        <v>0</v>
      </c>
      <c r="W1080" s="388">
        <v>0</v>
      </c>
      <c r="X1080" s="388">
        <v>0</v>
      </c>
      <c r="Y1080" s="388">
        <v>0</v>
      </c>
      <c r="Z1080" s="388">
        <v>0</v>
      </c>
      <c r="AA1080" s="388">
        <v>0</v>
      </c>
      <c r="AB1080" s="388">
        <f>N1080+T1080-X1080</f>
        <v>0</v>
      </c>
      <c r="AC1080" s="388">
        <f>O1080+U1080-Y1080</f>
        <v>0</v>
      </c>
      <c r="AD1080" s="388">
        <f t="shared" ref="AD1080" si="759">+AC1080+AB1080</f>
        <v>0</v>
      </c>
      <c r="AE1080" s="388">
        <v>0</v>
      </c>
      <c r="AF1080" s="388">
        <v>0</v>
      </c>
      <c r="AG1080" s="388">
        <f t="shared" si="754"/>
        <v>0</v>
      </c>
      <c r="AH1080" s="388">
        <v>0</v>
      </c>
      <c r="AI1080" s="388">
        <v>0</v>
      </c>
      <c r="AJ1080" s="388">
        <f t="shared" si="755"/>
        <v>0</v>
      </c>
      <c r="AK1080" s="388">
        <v>0</v>
      </c>
      <c r="AL1080" s="388">
        <v>0</v>
      </c>
      <c r="AM1080" s="388">
        <f t="shared" si="756"/>
        <v>0</v>
      </c>
      <c r="AN1080" s="388">
        <v>0</v>
      </c>
      <c r="AO1080" s="388">
        <v>0</v>
      </c>
      <c r="AP1080" s="388">
        <f t="shared" si="725"/>
        <v>0</v>
      </c>
      <c r="AQ1080" s="388">
        <f t="shared" si="727"/>
        <v>0</v>
      </c>
      <c r="AR1080" s="388">
        <f t="shared" si="727"/>
        <v>0</v>
      </c>
      <c r="AS1080" s="388">
        <f t="shared" si="757"/>
        <v>0</v>
      </c>
      <c r="AT1080" s="388">
        <f t="shared" si="729"/>
        <v>0</v>
      </c>
      <c r="AU1080" s="388">
        <f t="shared" si="729"/>
        <v>0</v>
      </c>
      <c r="AV1080" s="388"/>
      <c r="AW1080" s="388"/>
      <c r="AX1080" s="388"/>
      <c r="AY1080" s="388"/>
      <c r="AZ1080" s="388">
        <f t="shared" si="723"/>
        <v>0</v>
      </c>
      <c r="BA1080" s="388">
        <f t="shared" si="723"/>
        <v>0</v>
      </c>
    </row>
    <row r="1081" spans="1:53" ht="24.75">
      <c r="A1081" s="255"/>
      <c r="B1081" s="73" t="str">
        <f t="shared" si="742"/>
        <v>48185000</v>
      </c>
      <c r="C1081" s="400">
        <v>2023</v>
      </c>
      <c r="D1081" s="400">
        <v>20</v>
      </c>
      <c r="E1081" s="400">
        <v>4</v>
      </c>
      <c r="F1081" s="400">
        <v>8</v>
      </c>
      <c r="G1081" s="400">
        <v>18</v>
      </c>
      <c r="H1081" s="400">
        <v>5000</v>
      </c>
      <c r="I1081" s="400"/>
      <c r="J1081" s="400"/>
      <c r="K1081" s="400"/>
      <c r="L1081" s="400"/>
      <c r="M1081" s="369" t="s">
        <v>129</v>
      </c>
      <c r="N1081" s="370">
        <f>+N1082+N1087</f>
        <v>6000000</v>
      </c>
      <c r="O1081" s="370">
        <f>+O1082+O1087</f>
        <v>0</v>
      </c>
      <c r="P1081" s="370">
        <f t="shared" si="734"/>
        <v>6000000</v>
      </c>
      <c r="Q1081" s="425" t="s">
        <v>45</v>
      </c>
      <c r="R1081" s="436"/>
      <c r="S1081" s="436"/>
      <c r="T1081" s="370">
        <f>T1082+T1087</f>
        <v>0</v>
      </c>
      <c r="U1081" s="370">
        <f t="shared" ref="U1081:AO1081" si="760">U1082+U1087</f>
        <v>0</v>
      </c>
      <c r="V1081" s="370">
        <f t="shared" si="760"/>
        <v>0</v>
      </c>
      <c r="W1081" s="370">
        <f t="shared" si="760"/>
        <v>0</v>
      </c>
      <c r="X1081" s="370">
        <f t="shared" si="760"/>
        <v>0</v>
      </c>
      <c r="Y1081" s="370">
        <f t="shared" si="760"/>
        <v>0</v>
      </c>
      <c r="Z1081" s="370">
        <f t="shared" si="760"/>
        <v>0</v>
      </c>
      <c r="AA1081" s="370">
        <f>AA1082+AA1087</f>
        <v>0</v>
      </c>
      <c r="AB1081" s="370">
        <f t="shared" si="760"/>
        <v>6000000</v>
      </c>
      <c r="AC1081" s="370">
        <f t="shared" si="760"/>
        <v>0</v>
      </c>
      <c r="AD1081" s="370">
        <f t="shared" si="760"/>
        <v>6000000</v>
      </c>
      <c r="AE1081" s="370">
        <f t="shared" si="760"/>
        <v>5995118.96</v>
      </c>
      <c r="AF1081" s="370">
        <f t="shared" si="760"/>
        <v>0</v>
      </c>
      <c r="AG1081" s="370">
        <f t="shared" si="754"/>
        <v>5995118.96</v>
      </c>
      <c r="AH1081" s="370">
        <f t="shared" si="760"/>
        <v>0</v>
      </c>
      <c r="AI1081" s="370">
        <f t="shared" si="760"/>
        <v>0</v>
      </c>
      <c r="AJ1081" s="370">
        <f t="shared" si="755"/>
        <v>0</v>
      </c>
      <c r="AK1081" s="370">
        <f t="shared" si="760"/>
        <v>0</v>
      </c>
      <c r="AL1081" s="370">
        <f t="shared" si="760"/>
        <v>0</v>
      </c>
      <c r="AM1081" s="370">
        <f t="shared" si="756"/>
        <v>0</v>
      </c>
      <c r="AN1081" s="370">
        <f t="shared" si="760"/>
        <v>0</v>
      </c>
      <c r="AO1081" s="370">
        <f t="shared" si="760"/>
        <v>0</v>
      </c>
      <c r="AP1081" s="370">
        <f t="shared" si="725"/>
        <v>0</v>
      </c>
      <c r="AQ1081" s="370">
        <f t="shared" si="727"/>
        <v>4881.0400000000373</v>
      </c>
      <c r="AR1081" s="370">
        <f t="shared" si="727"/>
        <v>0</v>
      </c>
      <c r="AS1081" s="370">
        <f t="shared" si="757"/>
        <v>4881.0400000000373</v>
      </c>
      <c r="AT1081" s="370"/>
      <c r="AU1081" s="370"/>
      <c r="AV1081" s="370"/>
      <c r="AW1081" s="370"/>
      <c r="AX1081" s="370"/>
      <c r="AY1081" s="370"/>
      <c r="AZ1081" s="370"/>
      <c r="BA1081" s="370"/>
    </row>
    <row r="1082" spans="1:53" ht="24.75" hidden="1">
      <c r="A1082" s="255"/>
      <c r="B1082" s="73" t="str">
        <f t="shared" si="742"/>
        <v>481850005100</v>
      </c>
      <c r="C1082" s="401">
        <v>2023</v>
      </c>
      <c r="D1082" s="401">
        <v>20</v>
      </c>
      <c r="E1082" s="401">
        <v>4</v>
      </c>
      <c r="F1082" s="401">
        <v>8</v>
      </c>
      <c r="G1082" s="401">
        <v>18</v>
      </c>
      <c r="H1082" s="401">
        <v>5000</v>
      </c>
      <c r="I1082" s="401">
        <v>5100</v>
      </c>
      <c r="J1082" s="401"/>
      <c r="K1082" s="401"/>
      <c r="L1082" s="401"/>
      <c r="M1082" s="375" t="s">
        <v>130</v>
      </c>
      <c r="N1082" s="376">
        <f>+N1083</f>
        <v>0</v>
      </c>
      <c r="O1082" s="376">
        <f>+O1083</f>
        <v>0</v>
      </c>
      <c r="P1082" s="376">
        <f t="shared" si="734"/>
        <v>0</v>
      </c>
      <c r="Q1082" s="427" t="s">
        <v>45</v>
      </c>
      <c r="R1082" s="477"/>
      <c r="S1082" s="477"/>
      <c r="T1082" s="376">
        <f>+T1083</f>
        <v>0</v>
      </c>
      <c r="U1082" s="376">
        <f t="shared" ref="U1082:AO1082" si="761">+U1083</f>
        <v>0</v>
      </c>
      <c r="V1082" s="376">
        <f t="shared" si="761"/>
        <v>0</v>
      </c>
      <c r="W1082" s="376">
        <f t="shared" si="761"/>
        <v>0</v>
      </c>
      <c r="X1082" s="376">
        <f t="shared" si="761"/>
        <v>0</v>
      </c>
      <c r="Y1082" s="376">
        <f t="shared" si="761"/>
        <v>0</v>
      </c>
      <c r="Z1082" s="376">
        <f t="shared" si="761"/>
        <v>0</v>
      </c>
      <c r="AA1082" s="376">
        <f t="shared" si="761"/>
        <v>0</v>
      </c>
      <c r="AB1082" s="376">
        <f t="shared" si="761"/>
        <v>0</v>
      </c>
      <c r="AC1082" s="376">
        <f t="shared" si="761"/>
        <v>0</v>
      </c>
      <c r="AD1082" s="376">
        <f t="shared" si="761"/>
        <v>0</v>
      </c>
      <c r="AE1082" s="376">
        <f t="shared" si="761"/>
        <v>0</v>
      </c>
      <c r="AF1082" s="376">
        <f t="shared" si="761"/>
        <v>0</v>
      </c>
      <c r="AG1082" s="376">
        <f t="shared" si="754"/>
        <v>0</v>
      </c>
      <c r="AH1082" s="376">
        <f t="shared" si="761"/>
        <v>0</v>
      </c>
      <c r="AI1082" s="376">
        <f t="shared" si="761"/>
        <v>0</v>
      </c>
      <c r="AJ1082" s="376">
        <f t="shared" si="755"/>
        <v>0</v>
      </c>
      <c r="AK1082" s="376">
        <f t="shared" si="761"/>
        <v>0</v>
      </c>
      <c r="AL1082" s="376">
        <f t="shared" si="761"/>
        <v>0</v>
      </c>
      <c r="AM1082" s="376">
        <f t="shared" si="756"/>
        <v>0</v>
      </c>
      <c r="AN1082" s="376">
        <f t="shared" si="761"/>
        <v>0</v>
      </c>
      <c r="AO1082" s="376">
        <f t="shared" si="761"/>
        <v>0</v>
      </c>
      <c r="AP1082" s="376">
        <f t="shared" si="725"/>
        <v>0</v>
      </c>
      <c r="AQ1082" s="376">
        <f t="shared" si="727"/>
        <v>0</v>
      </c>
      <c r="AR1082" s="376">
        <f t="shared" si="727"/>
        <v>0</v>
      </c>
      <c r="AS1082" s="376">
        <f t="shared" si="757"/>
        <v>0</v>
      </c>
      <c r="AT1082" s="376"/>
      <c r="AU1082" s="376"/>
      <c r="AV1082" s="376"/>
      <c r="AW1082" s="376"/>
      <c r="AX1082" s="376"/>
      <c r="AY1082" s="376"/>
      <c r="AZ1082" s="376"/>
      <c r="BA1082" s="376"/>
    </row>
    <row r="1083" spans="1:53" ht="24.75" hidden="1">
      <c r="A1083" s="255"/>
      <c r="B1083" s="73" t="str">
        <f t="shared" si="742"/>
        <v>481850005100515</v>
      </c>
      <c r="C1083" s="404">
        <v>2023</v>
      </c>
      <c r="D1083" s="404">
        <v>20</v>
      </c>
      <c r="E1083" s="404">
        <v>4</v>
      </c>
      <c r="F1083" s="404">
        <v>8</v>
      </c>
      <c r="G1083" s="404">
        <v>18</v>
      </c>
      <c r="H1083" s="404">
        <v>5000</v>
      </c>
      <c r="I1083" s="404">
        <v>5100</v>
      </c>
      <c r="J1083" s="404">
        <v>515</v>
      </c>
      <c r="K1083" s="404"/>
      <c r="L1083" s="404"/>
      <c r="M1083" s="381" t="s">
        <v>131</v>
      </c>
      <c r="N1083" s="382">
        <f>SUM(N1084:N1086)</f>
        <v>0</v>
      </c>
      <c r="O1083" s="382">
        <f>SUM(O1084:O1086)</f>
        <v>0</v>
      </c>
      <c r="P1083" s="382">
        <f t="shared" si="734"/>
        <v>0</v>
      </c>
      <c r="Q1083" s="429" t="s">
        <v>45</v>
      </c>
      <c r="R1083" s="478"/>
      <c r="S1083" s="478"/>
      <c r="T1083" s="382">
        <f>SUM(T1084:T1086)</f>
        <v>0</v>
      </c>
      <c r="U1083" s="382">
        <f t="shared" ref="U1083:AO1083" si="762">SUM(U1084:U1086)</f>
        <v>0</v>
      </c>
      <c r="V1083" s="382">
        <f t="shared" si="762"/>
        <v>0</v>
      </c>
      <c r="W1083" s="382">
        <f t="shared" si="762"/>
        <v>0</v>
      </c>
      <c r="X1083" s="382">
        <f t="shared" si="762"/>
        <v>0</v>
      </c>
      <c r="Y1083" s="382">
        <f>SUM(Y1084:Y1086)</f>
        <v>0</v>
      </c>
      <c r="Z1083" s="382">
        <f t="shared" si="762"/>
        <v>0</v>
      </c>
      <c r="AA1083" s="382">
        <f t="shared" si="762"/>
        <v>0</v>
      </c>
      <c r="AB1083" s="382">
        <f t="shared" si="762"/>
        <v>0</v>
      </c>
      <c r="AC1083" s="382">
        <f t="shared" si="762"/>
        <v>0</v>
      </c>
      <c r="AD1083" s="382">
        <f t="shared" si="762"/>
        <v>0</v>
      </c>
      <c r="AE1083" s="382">
        <f t="shared" si="762"/>
        <v>0</v>
      </c>
      <c r="AF1083" s="382">
        <f t="shared" si="762"/>
        <v>0</v>
      </c>
      <c r="AG1083" s="382">
        <f t="shared" si="754"/>
        <v>0</v>
      </c>
      <c r="AH1083" s="382">
        <f t="shared" si="762"/>
        <v>0</v>
      </c>
      <c r="AI1083" s="382">
        <f t="shared" si="762"/>
        <v>0</v>
      </c>
      <c r="AJ1083" s="382">
        <f t="shared" si="755"/>
        <v>0</v>
      </c>
      <c r="AK1083" s="382">
        <f t="shared" si="762"/>
        <v>0</v>
      </c>
      <c r="AL1083" s="382">
        <f t="shared" si="762"/>
        <v>0</v>
      </c>
      <c r="AM1083" s="382">
        <f t="shared" si="756"/>
        <v>0</v>
      </c>
      <c r="AN1083" s="382">
        <f t="shared" si="762"/>
        <v>0</v>
      </c>
      <c r="AO1083" s="382">
        <f t="shared" si="762"/>
        <v>0</v>
      </c>
      <c r="AP1083" s="382">
        <f t="shared" si="725"/>
        <v>0</v>
      </c>
      <c r="AQ1083" s="382">
        <f t="shared" si="727"/>
        <v>0</v>
      </c>
      <c r="AR1083" s="382">
        <f t="shared" si="727"/>
        <v>0</v>
      </c>
      <c r="AS1083" s="382">
        <f t="shared" si="757"/>
        <v>0</v>
      </c>
      <c r="AT1083" s="382"/>
      <c r="AU1083" s="382"/>
      <c r="AV1083" s="382"/>
      <c r="AW1083" s="382"/>
      <c r="AX1083" s="382"/>
      <c r="AY1083" s="382"/>
      <c r="AZ1083" s="382"/>
      <c r="BA1083" s="382"/>
    </row>
    <row r="1084" spans="1:53" ht="24.75" hidden="1">
      <c r="A1084" s="255"/>
      <c r="B1084" s="73" t="str">
        <f t="shared" si="742"/>
        <v>4818500051005151</v>
      </c>
      <c r="C1084" s="37">
        <v>2023</v>
      </c>
      <c r="D1084" s="37">
        <v>20</v>
      </c>
      <c r="E1084" s="37">
        <v>4</v>
      </c>
      <c r="F1084" s="37">
        <v>8</v>
      </c>
      <c r="G1084" s="37">
        <v>18</v>
      </c>
      <c r="H1084" s="37">
        <v>5000</v>
      </c>
      <c r="I1084" s="37">
        <v>5100</v>
      </c>
      <c r="J1084" s="37">
        <v>515</v>
      </c>
      <c r="K1084" s="386">
        <v>1</v>
      </c>
      <c r="L1084" s="386"/>
      <c r="M1084" s="387" t="s">
        <v>178</v>
      </c>
      <c r="N1084" s="388">
        <f>IFERROR(VLOOKUP($B1084,[5]OAX!$B$51:$S$1085,13,0),0)</f>
        <v>0</v>
      </c>
      <c r="O1084" s="388">
        <f>IFERROR(VLOOKUP($B1084,[5]OAX!$B$51:$S$1085,14,0),0)</f>
        <v>0</v>
      </c>
      <c r="P1084" s="388">
        <f t="shared" si="734"/>
        <v>0</v>
      </c>
      <c r="Q1084" s="167" t="s">
        <v>59</v>
      </c>
      <c r="R1084" s="390">
        <f>IFERROR(VLOOKUP($B1084,[5]OAX!$B$51:$S$1085,17,0),0)</f>
        <v>0</v>
      </c>
      <c r="S1084" s="390">
        <f>IFERROR(VLOOKUP($B1084,[5]OAX!$B$51:$S$1085,18,0),0)</f>
        <v>0</v>
      </c>
      <c r="T1084" s="388">
        <v>0</v>
      </c>
      <c r="U1084" s="388">
        <v>0</v>
      </c>
      <c r="V1084" s="388">
        <v>0</v>
      </c>
      <c r="W1084" s="388">
        <v>0</v>
      </c>
      <c r="X1084" s="388">
        <v>0</v>
      </c>
      <c r="Y1084" s="388">
        <v>0</v>
      </c>
      <c r="Z1084" s="388">
        <v>0</v>
      </c>
      <c r="AA1084" s="388">
        <v>0</v>
      </c>
      <c r="AB1084" s="388">
        <f>N1084+T1084-X1084</f>
        <v>0</v>
      </c>
      <c r="AC1084" s="388">
        <f>O1084+U1084-Y1084</f>
        <v>0</v>
      </c>
      <c r="AD1084" s="388">
        <f t="shared" ref="AD1084:AD1086" si="763">+AC1084+AB1084</f>
        <v>0</v>
      </c>
      <c r="AE1084" s="388">
        <v>0</v>
      </c>
      <c r="AF1084" s="388">
        <v>0</v>
      </c>
      <c r="AG1084" s="388">
        <f t="shared" si="754"/>
        <v>0</v>
      </c>
      <c r="AH1084" s="388">
        <v>0</v>
      </c>
      <c r="AI1084" s="388">
        <v>0</v>
      </c>
      <c r="AJ1084" s="388">
        <f t="shared" si="755"/>
        <v>0</v>
      </c>
      <c r="AK1084" s="388">
        <v>0</v>
      </c>
      <c r="AL1084" s="388">
        <v>0</v>
      </c>
      <c r="AM1084" s="388">
        <f t="shared" si="756"/>
        <v>0</v>
      </c>
      <c r="AN1084" s="388">
        <v>0</v>
      </c>
      <c r="AO1084" s="388">
        <v>0</v>
      </c>
      <c r="AP1084" s="388">
        <f t="shared" si="725"/>
        <v>0</v>
      </c>
      <c r="AQ1084" s="388">
        <f t="shared" si="727"/>
        <v>0</v>
      </c>
      <c r="AR1084" s="388">
        <f t="shared" si="727"/>
        <v>0</v>
      </c>
      <c r="AS1084" s="388">
        <f t="shared" si="757"/>
        <v>0</v>
      </c>
      <c r="AT1084" s="388">
        <f t="shared" si="729"/>
        <v>0</v>
      </c>
      <c r="AU1084" s="388">
        <f t="shared" si="729"/>
        <v>0</v>
      </c>
      <c r="AV1084" s="388"/>
      <c r="AW1084" s="388"/>
      <c r="AX1084" s="388"/>
      <c r="AY1084" s="388"/>
      <c r="AZ1084" s="388">
        <f t="shared" si="723"/>
        <v>0</v>
      </c>
      <c r="BA1084" s="388">
        <f t="shared" si="723"/>
        <v>0</v>
      </c>
    </row>
    <row r="1085" spans="1:53" ht="24.75" hidden="1">
      <c r="A1085" s="255"/>
      <c r="B1085" s="73" t="str">
        <f t="shared" si="742"/>
        <v>4818500051005152</v>
      </c>
      <c r="C1085" s="37">
        <v>2023</v>
      </c>
      <c r="D1085" s="37">
        <v>20</v>
      </c>
      <c r="E1085" s="37">
        <v>4</v>
      </c>
      <c r="F1085" s="37">
        <v>8</v>
      </c>
      <c r="G1085" s="37">
        <v>18</v>
      </c>
      <c r="H1085" s="37">
        <v>5000</v>
      </c>
      <c r="I1085" s="37">
        <v>5100</v>
      </c>
      <c r="J1085" s="37">
        <v>515</v>
      </c>
      <c r="K1085" s="386">
        <v>2</v>
      </c>
      <c r="L1085" s="386"/>
      <c r="M1085" s="387" t="s">
        <v>288</v>
      </c>
      <c r="N1085" s="388">
        <f>IFERROR(VLOOKUP($B1085,[5]OAX!$B$51:$S$1085,13,0),0)</f>
        <v>0</v>
      </c>
      <c r="O1085" s="388">
        <f>IFERROR(VLOOKUP($B1085,[5]OAX!$B$51:$S$1085,14,0),0)</f>
        <v>0</v>
      </c>
      <c r="P1085" s="388">
        <f t="shared" si="734"/>
        <v>0</v>
      </c>
      <c r="Q1085" s="167" t="s">
        <v>59</v>
      </c>
      <c r="R1085" s="390">
        <f>IFERROR(VLOOKUP($B1085,[5]OAX!$B$51:$S$1085,17,0),0)</f>
        <v>0</v>
      </c>
      <c r="S1085" s="390">
        <f>IFERROR(VLOOKUP($B1085,[5]OAX!$B$51:$S$1085,18,0),0)</f>
        <v>0</v>
      </c>
      <c r="T1085" s="388">
        <v>0</v>
      </c>
      <c r="U1085" s="388">
        <v>0</v>
      </c>
      <c r="V1085" s="388">
        <v>0</v>
      </c>
      <c r="W1085" s="388">
        <v>0</v>
      </c>
      <c r="X1085" s="388">
        <v>0</v>
      </c>
      <c r="Y1085" s="388">
        <v>0</v>
      </c>
      <c r="Z1085" s="388">
        <v>0</v>
      </c>
      <c r="AA1085" s="388">
        <v>0</v>
      </c>
      <c r="AB1085" s="388">
        <f t="shared" ref="AB1085:AC1086" si="764">N1085+T1085-X1085</f>
        <v>0</v>
      </c>
      <c r="AC1085" s="388">
        <f t="shared" si="764"/>
        <v>0</v>
      </c>
      <c r="AD1085" s="388">
        <f t="shared" si="763"/>
        <v>0</v>
      </c>
      <c r="AE1085" s="388">
        <v>0</v>
      </c>
      <c r="AF1085" s="388">
        <v>0</v>
      </c>
      <c r="AG1085" s="388">
        <f t="shared" si="754"/>
        <v>0</v>
      </c>
      <c r="AH1085" s="388">
        <v>0</v>
      </c>
      <c r="AI1085" s="388">
        <v>0</v>
      </c>
      <c r="AJ1085" s="388">
        <f t="shared" si="755"/>
        <v>0</v>
      </c>
      <c r="AK1085" s="388">
        <v>0</v>
      </c>
      <c r="AL1085" s="388">
        <v>0</v>
      </c>
      <c r="AM1085" s="388">
        <f t="shared" si="756"/>
        <v>0</v>
      </c>
      <c r="AN1085" s="388">
        <v>0</v>
      </c>
      <c r="AO1085" s="388">
        <v>0</v>
      </c>
      <c r="AP1085" s="388">
        <f t="shared" si="725"/>
        <v>0</v>
      </c>
      <c r="AQ1085" s="388">
        <f t="shared" si="727"/>
        <v>0</v>
      </c>
      <c r="AR1085" s="388">
        <f t="shared" si="727"/>
        <v>0</v>
      </c>
      <c r="AS1085" s="388">
        <f t="shared" si="757"/>
        <v>0</v>
      </c>
      <c r="AT1085" s="388">
        <f t="shared" si="729"/>
        <v>0</v>
      </c>
      <c r="AU1085" s="388">
        <f t="shared" si="729"/>
        <v>0</v>
      </c>
      <c r="AV1085" s="388"/>
      <c r="AW1085" s="388"/>
      <c r="AX1085" s="388"/>
      <c r="AY1085" s="388"/>
      <c r="AZ1085" s="388">
        <f t="shared" si="723"/>
        <v>0</v>
      </c>
      <c r="BA1085" s="388">
        <f t="shared" si="723"/>
        <v>0</v>
      </c>
    </row>
    <row r="1086" spans="1:53" ht="24.75" hidden="1">
      <c r="A1086" s="255"/>
      <c r="B1086" s="73" t="str">
        <f t="shared" si="742"/>
        <v>4818500051005153</v>
      </c>
      <c r="C1086" s="37">
        <v>2023</v>
      </c>
      <c r="D1086" s="37">
        <v>20</v>
      </c>
      <c r="E1086" s="37">
        <v>4</v>
      </c>
      <c r="F1086" s="37">
        <v>8</v>
      </c>
      <c r="G1086" s="37">
        <v>18</v>
      </c>
      <c r="H1086" s="37">
        <v>5000</v>
      </c>
      <c r="I1086" s="37">
        <v>5100</v>
      </c>
      <c r="J1086" s="37">
        <v>515</v>
      </c>
      <c r="K1086" s="386">
        <v>3</v>
      </c>
      <c r="L1086" s="386"/>
      <c r="M1086" s="387" t="s">
        <v>256</v>
      </c>
      <c r="N1086" s="388">
        <f>IFERROR(VLOOKUP($B1086,[5]OAX!$B$51:$S$1085,13,0),0)</f>
        <v>0</v>
      </c>
      <c r="O1086" s="388">
        <f>IFERROR(VLOOKUP($B1086,[5]OAX!$B$51:$S$1085,14,0),0)</f>
        <v>0</v>
      </c>
      <c r="P1086" s="388">
        <f t="shared" si="734"/>
        <v>0</v>
      </c>
      <c r="Q1086" s="167" t="s">
        <v>59</v>
      </c>
      <c r="R1086" s="390">
        <f>IFERROR(VLOOKUP($B1086,[5]OAX!$B$51:$S$1085,17,0),0)</f>
        <v>0</v>
      </c>
      <c r="S1086" s="390">
        <f>IFERROR(VLOOKUP($B1086,[5]OAX!$B$51:$S$1085,18,0),0)</f>
        <v>0</v>
      </c>
      <c r="T1086" s="388">
        <v>0</v>
      </c>
      <c r="U1086" s="388">
        <v>0</v>
      </c>
      <c r="V1086" s="388">
        <v>0</v>
      </c>
      <c r="W1086" s="388">
        <v>0</v>
      </c>
      <c r="X1086" s="388">
        <v>0</v>
      </c>
      <c r="Y1086" s="388">
        <v>0</v>
      </c>
      <c r="Z1086" s="388">
        <v>0</v>
      </c>
      <c r="AA1086" s="388">
        <v>0</v>
      </c>
      <c r="AB1086" s="388">
        <f t="shared" si="764"/>
        <v>0</v>
      </c>
      <c r="AC1086" s="388">
        <f t="shared" si="764"/>
        <v>0</v>
      </c>
      <c r="AD1086" s="388">
        <f t="shared" si="763"/>
        <v>0</v>
      </c>
      <c r="AE1086" s="388">
        <v>0</v>
      </c>
      <c r="AF1086" s="388">
        <v>0</v>
      </c>
      <c r="AG1086" s="388">
        <f t="shared" si="754"/>
        <v>0</v>
      </c>
      <c r="AH1086" s="388">
        <v>0</v>
      </c>
      <c r="AI1086" s="388">
        <v>0</v>
      </c>
      <c r="AJ1086" s="388">
        <f t="shared" si="755"/>
        <v>0</v>
      </c>
      <c r="AK1086" s="388">
        <v>0</v>
      </c>
      <c r="AL1086" s="388">
        <v>0</v>
      </c>
      <c r="AM1086" s="388">
        <f t="shared" si="756"/>
        <v>0</v>
      </c>
      <c r="AN1086" s="388">
        <v>0</v>
      </c>
      <c r="AO1086" s="388">
        <v>0</v>
      </c>
      <c r="AP1086" s="388">
        <f t="shared" si="725"/>
        <v>0</v>
      </c>
      <c r="AQ1086" s="388">
        <f t="shared" si="727"/>
        <v>0</v>
      </c>
      <c r="AR1086" s="388">
        <f t="shared" si="727"/>
        <v>0</v>
      </c>
      <c r="AS1086" s="388">
        <f t="shared" si="757"/>
        <v>0</v>
      </c>
      <c r="AT1086" s="388">
        <f t="shared" si="729"/>
        <v>0</v>
      </c>
      <c r="AU1086" s="388">
        <f t="shared" si="729"/>
        <v>0</v>
      </c>
      <c r="AV1086" s="388">
        <v>0</v>
      </c>
      <c r="AW1086" s="388">
        <v>0</v>
      </c>
      <c r="AX1086" s="388">
        <v>0</v>
      </c>
      <c r="AY1086" s="388">
        <v>0</v>
      </c>
      <c r="AZ1086" s="388">
        <f t="shared" ref="AZ1086:BA1098" si="765">AT1086-AV1086-AX1086</f>
        <v>0</v>
      </c>
      <c r="BA1086" s="388">
        <f t="shared" si="765"/>
        <v>0</v>
      </c>
    </row>
    <row r="1087" spans="1:53" ht="24.75">
      <c r="A1087" s="255"/>
      <c r="B1087" s="73" t="str">
        <f t="shared" si="742"/>
        <v>481850005600</v>
      </c>
      <c r="C1087" s="401">
        <v>2023</v>
      </c>
      <c r="D1087" s="401">
        <v>20</v>
      </c>
      <c r="E1087" s="401">
        <v>4</v>
      </c>
      <c r="F1087" s="401">
        <v>8</v>
      </c>
      <c r="G1087" s="401">
        <v>18</v>
      </c>
      <c r="H1087" s="401">
        <v>5000</v>
      </c>
      <c r="I1087" s="401">
        <v>5600</v>
      </c>
      <c r="J1087" s="401"/>
      <c r="K1087" s="401"/>
      <c r="L1087" s="401"/>
      <c r="M1087" s="375" t="s">
        <v>515</v>
      </c>
      <c r="N1087" s="376">
        <f>+N1088+N1094</f>
        <v>6000000</v>
      </c>
      <c r="O1087" s="376">
        <f>+O1088+O1094</f>
        <v>0</v>
      </c>
      <c r="P1087" s="376">
        <f t="shared" si="734"/>
        <v>6000000</v>
      </c>
      <c r="Q1087" s="427" t="s">
        <v>45</v>
      </c>
      <c r="R1087" s="477"/>
      <c r="S1087" s="477"/>
      <c r="T1087" s="376">
        <f>T1088+T1094</f>
        <v>0</v>
      </c>
      <c r="U1087" s="376">
        <f t="shared" ref="U1087:AO1087" si="766">U1088+U1094</f>
        <v>0</v>
      </c>
      <c r="V1087" s="376">
        <f t="shared" si="766"/>
        <v>0</v>
      </c>
      <c r="W1087" s="376">
        <f t="shared" si="766"/>
        <v>0</v>
      </c>
      <c r="X1087" s="376">
        <f t="shared" si="766"/>
        <v>0</v>
      </c>
      <c r="Y1087" s="376">
        <f t="shared" si="766"/>
        <v>0</v>
      </c>
      <c r="Z1087" s="376">
        <f t="shared" si="766"/>
        <v>0</v>
      </c>
      <c r="AA1087" s="376">
        <f t="shared" si="766"/>
        <v>0</v>
      </c>
      <c r="AB1087" s="376">
        <f t="shared" si="766"/>
        <v>6000000</v>
      </c>
      <c r="AC1087" s="376">
        <f t="shared" si="766"/>
        <v>0</v>
      </c>
      <c r="AD1087" s="376">
        <f t="shared" si="766"/>
        <v>6000000</v>
      </c>
      <c r="AE1087" s="376">
        <f t="shared" si="766"/>
        <v>5995118.96</v>
      </c>
      <c r="AF1087" s="376">
        <f t="shared" si="766"/>
        <v>0</v>
      </c>
      <c r="AG1087" s="376">
        <f t="shared" si="754"/>
        <v>5995118.96</v>
      </c>
      <c r="AH1087" s="376">
        <f t="shared" si="766"/>
        <v>0</v>
      </c>
      <c r="AI1087" s="376">
        <f t="shared" si="766"/>
        <v>0</v>
      </c>
      <c r="AJ1087" s="376">
        <f t="shared" si="755"/>
        <v>0</v>
      </c>
      <c r="AK1087" s="376">
        <f t="shared" si="766"/>
        <v>0</v>
      </c>
      <c r="AL1087" s="376">
        <f t="shared" si="766"/>
        <v>0</v>
      </c>
      <c r="AM1087" s="376">
        <f t="shared" si="756"/>
        <v>0</v>
      </c>
      <c r="AN1087" s="376">
        <f t="shared" si="766"/>
        <v>0</v>
      </c>
      <c r="AO1087" s="376">
        <f t="shared" si="766"/>
        <v>0</v>
      </c>
      <c r="AP1087" s="376">
        <f t="shared" ref="AP1087:AP1098" si="767">+AO1087+AN1087</f>
        <v>0</v>
      </c>
      <c r="AQ1087" s="376">
        <f t="shared" si="727"/>
        <v>4881.0400000000373</v>
      </c>
      <c r="AR1087" s="376">
        <f t="shared" si="727"/>
        <v>0</v>
      </c>
      <c r="AS1087" s="376">
        <f t="shared" si="757"/>
        <v>4881.0400000000373</v>
      </c>
      <c r="AT1087" s="376"/>
      <c r="AU1087" s="376"/>
      <c r="AV1087" s="376"/>
      <c r="AW1087" s="376"/>
      <c r="AX1087" s="376"/>
      <c r="AY1087" s="376"/>
      <c r="AZ1087" s="376"/>
      <c r="BA1087" s="376"/>
    </row>
    <row r="1088" spans="1:53" ht="24.75">
      <c r="A1088" s="255"/>
      <c r="B1088" s="73" t="str">
        <f t="shared" si="742"/>
        <v>481850005600565</v>
      </c>
      <c r="C1088" s="404">
        <v>2023</v>
      </c>
      <c r="D1088" s="404">
        <v>20</v>
      </c>
      <c r="E1088" s="404">
        <v>4</v>
      </c>
      <c r="F1088" s="404">
        <v>8</v>
      </c>
      <c r="G1088" s="404">
        <v>18</v>
      </c>
      <c r="H1088" s="404">
        <v>5000</v>
      </c>
      <c r="I1088" s="404">
        <v>5600</v>
      </c>
      <c r="J1088" s="404">
        <v>565</v>
      </c>
      <c r="K1088" s="404"/>
      <c r="L1088" s="404"/>
      <c r="M1088" s="381" t="s">
        <v>215</v>
      </c>
      <c r="N1088" s="382">
        <f>SUM(N1089:N1093)</f>
        <v>6000000</v>
      </c>
      <c r="O1088" s="382">
        <f>SUM(O1089:O1093)</f>
        <v>0</v>
      </c>
      <c r="P1088" s="382">
        <f t="shared" si="734"/>
        <v>6000000</v>
      </c>
      <c r="Q1088" s="429" t="s">
        <v>45</v>
      </c>
      <c r="R1088" s="478"/>
      <c r="S1088" s="478"/>
      <c r="T1088" s="382">
        <f>SUM(T1089:T1093)</f>
        <v>0</v>
      </c>
      <c r="U1088" s="382">
        <f t="shared" ref="U1088:AO1088" si="768">SUM(U1089:U1093)</f>
        <v>0</v>
      </c>
      <c r="V1088" s="382">
        <f t="shared" si="768"/>
        <v>0</v>
      </c>
      <c r="W1088" s="382">
        <f t="shared" si="768"/>
        <v>0</v>
      </c>
      <c r="X1088" s="382">
        <f t="shared" si="768"/>
        <v>0</v>
      </c>
      <c r="Y1088" s="382">
        <f t="shared" si="768"/>
        <v>0</v>
      </c>
      <c r="Z1088" s="382">
        <f t="shared" si="768"/>
        <v>0</v>
      </c>
      <c r="AA1088" s="382">
        <f t="shared" si="768"/>
        <v>0</v>
      </c>
      <c r="AB1088" s="382">
        <f t="shared" si="768"/>
        <v>6000000</v>
      </c>
      <c r="AC1088" s="382">
        <f t="shared" si="768"/>
        <v>0</v>
      </c>
      <c r="AD1088" s="382">
        <f t="shared" si="768"/>
        <v>6000000</v>
      </c>
      <c r="AE1088" s="382">
        <f t="shared" si="768"/>
        <v>5995118.96</v>
      </c>
      <c r="AF1088" s="382">
        <f t="shared" si="768"/>
        <v>0</v>
      </c>
      <c r="AG1088" s="382">
        <f t="shared" si="754"/>
        <v>5995118.96</v>
      </c>
      <c r="AH1088" s="382">
        <f t="shared" si="768"/>
        <v>0</v>
      </c>
      <c r="AI1088" s="382">
        <f t="shared" si="768"/>
        <v>0</v>
      </c>
      <c r="AJ1088" s="382">
        <f t="shared" si="755"/>
        <v>0</v>
      </c>
      <c r="AK1088" s="382">
        <f t="shared" si="768"/>
        <v>0</v>
      </c>
      <c r="AL1088" s="382">
        <f t="shared" si="768"/>
        <v>0</v>
      </c>
      <c r="AM1088" s="382">
        <f t="shared" si="756"/>
        <v>0</v>
      </c>
      <c r="AN1088" s="382">
        <f t="shared" si="768"/>
        <v>0</v>
      </c>
      <c r="AO1088" s="382">
        <f t="shared" si="768"/>
        <v>0</v>
      </c>
      <c r="AP1088" s="382">
        <f t="shared" si="767"/>
        <v>0</v>
      </c>
      <c r="AQ1088" s="382">
        <f t="shared" ref="AQ1088:AR1099" si="769">AB1088-AE1088--AH1088-AK1088-AN1088</f>
        <v>4881.0400000000373</v>
      </c>
      <c r="AR1088" s="382">
        <f t="shared" si="769"/>
        <v>0</v>
      </c>
      <c r="AS1088" s="382">
        <f t="shared" si="757"/>
        <v>4881.0400000000373</v>
      </c>
      <c r="AT1088" s="382"/>
      <c r="AU1088" s="382"/>
      <c r="AV1088" s="382"/>
      <c r="AW1088" s="382"/>
      <c r="AX1088" s="382"/>
      <c r="AY1088" s="382"/>
      <c r="AZ1088" s="382"/>
      <c r="BA1088" s="382"/>
    </row>
    <row r="1089" spans="1:53" ht="24.75" hidden="1">
      <c r="A1089" s="255"/>
      <c r="B1089" s="73" t="str">
        <f t="shared" si="742"/>
        <v>4818500056005651</v>
      </c>
      <c r="C1089" s="37">
        <v>2023</v>
      </c>
      <c r="D1089" s="37">
        <v>20</v>
      </c>
      <c r="E1089" s="37">
        <v>4</v>
      </c>
      <c r="F1089" s="37">
        <v>8</v>
      </c>
      <c r="G1089" s="37">
        <v>18</v>
      </c>
      <c r="H1089" s="37">
        <v>5000</v>
      </c>
      <c r="I1089" s="37">
        <v>5600</v>
      </c>
      <c r="J1089" s="37">
        <v>565</v>
      </c>
      <c r="K1089" s="386">
        <v>1</v>
      </c>
      <c r="L1089" s="386"/>
      <c r="M1089" s="387" t="s">
        <v>705</v>
      </c>
      <c r="N1089" s="388">
        <f>IFERROR(VLOOKUP($B1089,[5]OAX!$B$51:$S$1085,13,0),0)</f>
        <v>0</v>
      </c>
      <c r="O1089" s="388">
        <f>IFERROR(VLOOKUP($B1089,[5]OAX!$B$51:$S$1085,14,0),0)</f>
        <v>0</v>
      </c>
      <c r="P1089" s="388">
        <f t="shared" si="734"/>
        <v>0</v>
      </c>
      <c r="Q1089" s="167" t="s">
        <v>59</v>
      </c>
      <c r="R1089" s="390">
        <f>IFERROR(VLOOKUP($B1089,[5]OAX!$B$51:$S$1085,17,0),0)</f>
        <v>0</v>
      </c>
      <c r="S1089" s="390">
        <f>IFERROR(VLOOKUP($B1089,[5]OAX!$B$51:$S$1085,18,0),0)</f>
        <v>0</v>
      </c>
      <c r="T1089" s="388">
        <v>0</v>
      </c>
      <c r="U1089" s="388">
        <v>0</v>
      </c>
      <c r="V1089" s="388">
        <v>0</v>
      </c>
      <c r="W1089" s="388">
        <v>0</v>
      </c>
      <c r="X1089" s="388">
        <v>0</v>
      </c>
      <c r="Y1089" s="388">
        <v>0</v>
      </c>
      <c r="Z1089" s="388">
        <v>0</v>
      </c>
      <c r="AA1089" s="388">
        <v>0</v>
      </c>
      <c r="AB1089" s="388">
        <f>N1089+T1089-X1089</f>
        <v>0</v>
      </c>
      <c r="AC1089" s="388">
        <f>O1089+U1089-Y1089</f>
        <v>0</v>
      </c>
      <c r="AD1089" s="388">
        <f t="shared" ref="AD1089:AD1099" si="770">+AC1089+AB1089</f>
        <v>0</v>
      </c>
      <c r="AE1089" s="388">
        <v>0</v>
      </c>
      <c r="AF1089" s="388">
        <v>0</v>
      </c>
      <c r="AG1089" s="388">
        <f t="shared" si="754"/>
        <v>0</v>
      </c>
      <c r="AH1089" s="388">
        <v>0</v>
      </c>
      <c r="AI1089" s="388">
        <v>0</v>
      </c>
      <c r="AJ1089" s="388">
        <f t="shared" si="755"/>
        <v>0</v>
      </c>
      <c r="AK1089" s="388">
        <v>0</v>
      </c>
      <c r="AL1089" s="388">
        <v>0</v>
      </c>
      <c r="AM1089" s="388">
        <f t="shared" si="756"/>
        <v>0</v>
      </c>
      <c r="AN1089" s="388">
        <v>0</v>
      </c>
      <c r="AO1089" s="388">
        <v>0</v>
      </c>
      <c r="AP1089" s="388">
        <f t="shared" si="767"/>
        <v>0</v>
      </c>
      <c r="AQ1089" s="388">
        <f t="shared" si="769"/>
        <v>0</v>
      </c>
      <c r="AR1089" s="388">
        <f t="shared" si="769"/>
        <v>0</v>
      </c>
      <c r="AS1089" s="388">
        <f t="shared" si="757"/>
        <v>0</v>
      </c>
      <c r="AT1089" s="388">
        <f t="shared" si="729"/>
        <v>0</v>
      </c>
      <c r="AU1089" s="388">
        <f t="shared" si="729"/>
        <v>0</v>
      </c>
      <c r="AV1089" s="388">
        <v>0</v>
      </c>
      <c r="AW1089" s="388">
        <v>0</v>
      </c>
      <c r="AX1089" s="388">
        <v>0</v>
      </c>
      <c r="AY1089" s="388">
        <v>0</v>
      </c>
      <c r="AZ1089" s="388">
        <f t="shared" si="765"/>
        <v>0</v>
      </c>
      <c r="BA1089" s="388">
        <f t="shared" si="765"/>
        <v>0</v>
      </c>
    </row>
    <row r="1090" spans="1:53" ht="24.75" hidden="1">
      <c r="A1090" s="256"/>
      <c r="B1090" s="73" t="str">
        <f t="shared" si="742"/>
        <v>4818500056005652</v>
      </c>
      <c r="C1090" s="37">
        <v>2023</v>
      </c>
      <c r="D1090" s="37">
        <v>20</v>
      </c>
      <c r="E1090" s="37">
        <v>4</v>
      </c>
      <c r="F1090" s="37">
        <v>8</v>
      </c>
      <c r="G1090" s="37">
        <v>18</v>
      </c>
      <c r="H1090" s="37">
        <v>5000</v>
      </c>
      <c r="I1090" s="37">
        <v>5600</v>
      </c>
      <c r="J1090" s="37">
        <v>565</v>
      </c>
      <c r="K1090" s="386">
        <v>2</v>
      </c>
      <c r="L1090" s="386"/>
      <c r="M1090" s="387" t="s">
        <v>706</v>
      </c>
      <c r="N1090" s="388">
        <f>IFERROR(VLOOKUP($B1090,[5]OAX!$B$51:$S$1085,13,0),0)</f>
        <v>0</v>
      </c>
      <c r="O1090" s="388">
        <f>IFERROR(VLOOKUP($B1090,[5]OAX!$B$51:$S$1085,14,0),0)</f>
        <v>0</v>
      </c>
      <c r="P1090" s="388">
        <f t="shared" si="734"/>
        <v>0</v>
      </c>
      <c r="Q1090" s="167" t="s">
        <v>59</v>
      </c>
      <c r="R1090" s="390">
        <f>IFERROR(VLOOKUP($B1090,[5]OAX!$B$51:$S$1085,17,0),0)</f>
        <v>0</v>
      </c>
      <c r="S1090" s="390">
        <f>IFERROR(VLOOKUP($B1090,[5]OAX!$B$51:$S$1085,18,0),0)</f>
        <v>0</v>
      </c>
      <c r="T1090" s="388">
        <v>0</v>
      </c>
      <c r="U1090" s="388">
        <v>0</v>
      </c>
      <c r="V1090" s="388">
        <v>0</v>
      </c>
      <c r="W1090" s="388">
        <v>0</v>
      </c>
      <c r="X1090" s="388">
        <v>0</v>
      </c>
      <c r="Y1090" s="388">
        <v>0</v>
      </c>
      <c r="Z1090" s="388">
        <v>0</v>
      </c>
      <c r="AA1090" s="388">
        <v>0</v>
      </c>
      <c r="AB1090" s="388">
        <f t="shared" ref="AB1090:AC1092" si="771">N1090+T1090-X1090</f>
        <v>0</v>
      </c>
      <c r="AC1090" s="388">
        <f t="shared" si="771"/>
        <v>0</v>
      </c>
      <c r="AD1090" s="388">
        <f t="shared" si="770"/>
        <v>0</v>
      </c>
      <c r="AE1090" s="388">
        <v>0</v>
      </c>
      <c r="AF1090" s="388">
        <v>0</v>
      </c>
      <c r="AG1090" s="388">
        <f t="shared" si="754"/>
        <v>0</v>
      </c>
      <c r="AH1090" s="388">
        <v>0</v>
      </c>
      <c r="AI1090" s="388">
        <v>0</v>
      </c>
      <c r="AJ1090" s="388">
        <f t="shared" si="755"/>
        <v>0</v>
      </c>
      <c r="AK1090" s="388">
        <v>0</v>
      </c>
      <c r="AL1090" s="388">
        <v>0</v>
      </c>
      <c r="AM1090" s="388">
        <f t="shared" si="756"/>
        <v>0</v>
      </c>
      <c r="AN1090" s="388">
        <v>0</v>
      </c>
      <c r="AO1090" s="388">
        <v>0</v>
      </c>
      <c r="AP1090" s="388">
        <f t="shared" si="767"/>
        <v>0</v>
      </c>
      <c r="AQ1090" s="388">
        <f t="shared" si="769"/>
        <v>0</v>
      </c>
      <c r="AR1090" s="388">
        <f t="shared" si="769"/>
        <v>0</v>
      </c>
      <c r="AS1090" s="388">
        <f t="shared" si="757"/>
        <v>0</v>
      </c>
      <c r="AT1090" s="388">
        <f t="shared" si="729"/>
        <v>0</v>
      </c>
      <c r="AU1090" s="388">
        <f t="shared" si="729"/>
        <v>0</v>
      </c>
      <c r="AV1090" s="388">
        <v>0</v>
      </c>
      <c r="AW1090" s="388">
        <v>0</v>
      </c>
      <c r="AX1090" s="388">
        <v>0</v>
      </c>
      <c r="AY1090" s="388">
        <v>0</v>
      </c>
      <c r="AZ1090" s="388">
        <f t="shared" si="765"/>
        <v>0</v>
      </c>
      <c r="BA1090" s="388">
        <f t="shared" si="765"/>
        <v>0</v>
      </c>
    </row>
    <row r="1091" spans="1:53" ht="24.75" hidden="1">
      <c r="A1091" s="256"/>
      <c r="B1091" s="73" t="str">
        <f t="shared" si="742"/>
        <v>4818500056005653</v>
      </c>
      <c r="C1091" s="37">
        <v>2023</v>
      </c>
      <c r="D1091" s="37">
        <v>20</v>
      </c>
      <c r="E1091" s="37">
        <v>4</v>
      </c>
      <c r="F1091" s="37">
        <v>8</v>
      </c>
      <c r="G1091" s="37">
        <v>18</v>
      </c>
      <c r="H1091" s="37">
        <v>5000</v>
      </c>
      <c r="I1091" s="37">
        <v>5600</v>
      </c>
      <c r="J1091" s="37">
        <v>565</v>
      </c>
      <c r="K1091" s="386">
        <v>3</v>
      </c>
      <c r="L1091" s="386"/>
      <c r="M1091" s="387" t="s">
        <v>707</v>
      </c>
      <c r="N1091" s="388">
        <f>IFERROR(VLOOKUP($B1091,[5]OAX!$B$51:$S$1085,13,0),0)</f>
        <v>0</v>
      </c>
      <c r="O1091" s="388">
        <f>IFERROR(VLOOKUP($B1091,[5]OAX!$B$51:$S$1085,14,0),0)</f>
        <v>0</v>
      </c>
      <c r="P1091" s="388">
        <f t="shared" si="734"/>
        <v>0</v>
      </c>
      <c r="Q1091" s="167" t="s">
        <v>59</v>
      </c>
      <c r="R1091" s="390">
        <f>IFERROR(VLOOKUP($B1091,[5]OAX!$B$51:$S$1085,17,0),0)</f>
        <v>0</v>
      </c>
      <c r="S1091" s="390">
        <f>IFERROR(VLOOKUP($B1091,[5]OAX!$B$51:$S$1085,18,0),0)</f>
        <v>0</v>
      </c>
      <c r="T1091" s="388">
        <v>0</v>
      </c>
      <c r="U1091" s="388">
        <v>0</v>
      </c>
      <c r="V1091" s="388">
        <v>0</v>
      </c>
      <c r="W1091" s="388">
        <v>0</v>
      </c>
      <c r="X1091" s="388">
        <v>0</v>
      </c>
      <c r="Y1091" s="388">
        <v>0</v>
      </c>
      <c r="Z1091" s="388">
        <v>0</v>
      </c>
      <c r="AA1091" s="388">
        <v>0</v>
      </c>
      <c r="AB1091" s="388">
        <f t="shared" si="771"/>
        <v>0</v>
      </c>
      <c r="AC1091" s="388">
        <f t="shared" si="771"/>
        <v>0</v>
      </c>
      <c r="AD1091" s="388">
        <f t="shared" si="770"/>
        <v>0</v>
      </c>
      <c r="AE1091" s="388">
        <v>0</v>
      </c>
      <c r="AF1091" s="388">
        <v>0</v>
      </c>
      <c r="AG1091" s="388">
        <f t="shared" si="754"/>
        <v>0</v>
      </c>
      <c r="AH1091" s="388">
        <v>0</v>
      </c>
      <c r="AI1091" s="388">
        <v>0</v>
      </c>
      <c r="AJ1091" s="388">
        <f t="shared" si="755"/>
        <v>0</v>
      </c>
      <c r="AK1091" s="388">
        <v>0</v>
      </c>
      <c r="AL1091" s="388">
        <v>0</v>
      </c>
      <c r="AM1091" s="388">
        <f t="shared" si="756"/>
        <v>0</v>
      </c>
      <c r="AN1091" s="388">
        <v>0</v>
      </c>
      <c r="AO1091" s="388">
        <v>0</v>
      </c>
      <c r="AP1091" s="388">
        <f t="shared" si="767"/>
        <v>0</v>
      </c>
      <c r="AQ1091" s="388">
        <f t="shared" si="769"/>
        <v>0</v>
      </c>
      <c r="AR1091" s="388">
        <f t="shared" si="769"/>
        <v>0</v>
      </c>
      <c r="AS1091" s="388">
        <f t="shared" si="757"/>
        <v>0</v>
      </c>
      <c r="AT1091" s="388">
        <f t="shared" ref="AT1091:AU1099" si="772">R1091+V1091-Z1091</f>
        <v>0</v>
      </c>
      <c r="AU1091" s="388">
        <f t="shared" si="772"/>
        <v>0</v>
      </c>
      <c r="AV1091" s="388"/>
      <c r="AW1091" s="388"/>
      <c r="AX1091" s="388"/>
      <c r="AY1091" s="388"/>
      <c r="AZ1091" s="388">
        <f t="shared" si="765"/>
        <v>0</v>
      </c>
      <c r="BA1091" s="388">
        <f t="shared" si="765"/>
        <v>0</v>
      </c>
    </row>
    <row r="1092" spans="1:53" ht="24.75" hidden="1">
      <c r="A1092" s="256"/>
      <c r="B1092" s="73" t="str">
        <f t="shared" si="742"/>
        <v>4818500056005654</v>
      </c>
      <c r="C1092" s="37">
        <v>2023</v>
      </c>
      <c r="D1092" s="37">
        <v>20</v>
      </c>
      <c r="E1092" s="37">
        <v>4</v>
      </c>
      <c r="F1092" s="37">
        <v>8</v>
      </c>
      <c r="G1092" s="37">
        <v>18</v>
      </c>
      <c r="H1092" s="37">
        <v>5000</v>
      </c>
      <c r="I1092" s="37">
        <v>5600</v>
      </c>
      <c r="J1092" s="37">
        <v>565</v>
      </c>
      <c r="K1092" s="386">
        <v>4</v>
      </c>
      <c r="L1092" s="386"/>
      <c r="M1092" s="387" t="s">
        <v>706</v>
      </c>
      <c r="N1092" s="388">
        <f>IFERROR(VLOOKUP($B1092,[5]OAX!$B$51:$S$1085,13,0),0)</f>
        <v>0</v>
      </c>
      <c r="O1092" s="388">
        <f>IFERROR(VLOOKUP($B1092,[5]OAX!$B$51:$S$1085,14,0),0)</f>
        <v>0</v>
      </c>
      <c r="P1092" s="388">
        <f t="shared" si="734"/>
        <v>0</v>
      </c>
      <c r="Q1092" s="167" t="s">
        <v>59</v>
      </c>
      <c r="R1092" s="390">
        <f>IFERROR(VLOOKUP($B1092,[5]OAX!$B$51:$S$1085,17,0),0)</f>
        <v>0</v>
      </c>
      <c r="S1092" s="390">
        <f>IFERROR(VLOOKUP($B1092,[5]OAX!$B$51:$S$1085,18,0),0)</f>
        <v>0</v>
      </c>
      <c r="T1092" s="388">
        <v>0</v>
      </c>
      <c r="U1092" s="388">
        <v>0</v>
      </c>
      <c r="V1092" s="388">
        <v>0</v>
      </c>
      <c r="W1092" s="388">
        <v>0</v>
      </c>
      <c r="X1092" s="388">
        <v>0</v>
      </c>
      <c r="Y1092" s="388">
        <v>0</v>
      </c>
      <c r="Z1092" s="388">
        <v>0</v>
      </c>
      <c r="AA1092" s="388">
        <v>0</v>
      </c>
      <c r="AB1092" s="388">
        <f t="shared" si="771"/>
        <v>0</v>
      </c>
      <c r="AC1092" s="388">
        <f t="shared" si="771"/>
        <v>0</v>
      </c>
      <c r="AD1092" s="388">
        <f t="shared" si="770"/>
        <v>0</v>
      </c>
      <c r="AE1092" s="388">
        <v>0</v>
      </c>
      <c r="AF1092" s="388">
        <v>0</v>
      </c>
      <c r="AG1092" s="388">
        <f>+AF1092+AE1092</f>
        <v>0</v>
      </c>
      <c r="AH1092" s="388">
        <v>0</v>
      </c>
      <c r="AI1092" s="388">
        <v>0</v>
      </c>
      <c r="AJ1092" s="388">
        <f t="shared" si="755"/>
        <v>0</v>
      </c>
      <c r="AK1092" s="388">
        <v>0</v>
      </c>
      <c r="AL1092" s="388">
        <v>0</v>
      </c>
      <c r="AM1092" s="388">
        <f t="shared" si="756"/>
        <v>0</v>
      </c>
      <c r="AN1092" s="388">
        <v>0</v>
      </c>
      <c r="AO1092" s="388">
        <v>0</v>
      </c>
      <c r="AP1092" s="388">
        <f t="shared" si="767"/>
        <v>0</v>
      </c>
      <c r="AQ1092" s="388">
        <f t="shared" si="769"/>
        <v>0</v>
      </c>
      <c r="AR1092" s="388">
        <f t="shared" si="769"/>
        <v>0</v>
      </c>
      <c r="AS1092" s="388">
        <f t="shared" si="757"/>
        <v>0</v>
      </c>
      <c r="AT1092" s="388">
        <f t="shared" si="772"/>
        <v>0</v>
      </c>
      <c r="AU1092" s="388">
        <f t="shared" si="772"/>
        <v>0</v>
      </c>
      <c r="AV1092" s="388">
        <v>0</v>
      </c>
      <c r="AW1092" s="388">
        <v>0</v>
      </c>
      <c r="AX1092" s="388">
        <v>0</v>
      </c>
      <c r="AY1092" s="388">
        <v>0</v>
      </c>
      <c r="AZ1092" s="388">
        <f t="shared" si="765"/>
        <v>0</v>
      </c>
      <c r="BA1092" s="388">
        <f t="shared" si="765"/>
        <v>0</v>
      </c>
    </row>
    <row r="1093" spans="1:53" ht="25.5" thickBot="1">
      <c r="A1093" s="256"/>
      <c r="B1093" s="73" t="str">
        <f t="shared" si="742"/>
        <v>4818500056005655</v>
      </c>
      <c r="C1093" s="50">
        <v>2023</v>
      </c>
      <c r="D1093" s="50">
        <v>20</v>
      </c>
      <c r="E1093" s="50">
        <v>4</v>
      </c>
      <c r="F1093" s="50">
        <v>8</v>
      </c>
      <c r="G1093" s="50">
        <v>18</v>
      </c>
      <c r="H1093" s="50">
        <v>5000</v>
      </c>
      <c r="I1093" s="50">
        <v>5600</v>
      </c>
      <c r="J1093" s="50">
        <v>565</v>
      </c>
      <c r="K1093" s="479">
        <v>5</v>
      </c>
      <c r="L1093" s="386"/>
      <c r="M1093" s="480" t="s">
        <v>708</v>
      </c>
      <c r="N1093" s="481">
        <f>IFERROR(VLOOKUP($B1093,[5]OAX!$B$51:$S$1085,13,0),0)</f>
        <v>6000000</v>
      </c>
      <c r="O1093" s="481">
        <f>IFERROR(VLOOKUP($B1093,[5]OAX!$B$51:$S$1085,14,0),0)</f>
        <v>0</v>
      </c>
      <c r="P1093" s="481">
        <f t="shared" si="734"/>
        <v>6000000</v>
      </c>
      <c r="Q1093" s="482" t="s">
        <v>59</v>
      </c>
      <c r="R1093" s="483">
        <f>IFERROR(VLOOKUP($B1093,[5]OAX!$B$51:$S$1085,17,0),0)</f>
        <v>200</v>
      </c>
      <c r="S1093" s="483">
        <f>IFERROR(VLOOKUP($B1093,[5]OAX!$B$51:$S$1085,18,0),0)</f>
        <v>0</v>
      </c>
      <c r="T1093" s="481">
        <v>0</v>
      </c>
      <c r="U1093" s="481">
        <v>0</v>
      </c>
      <c r="V1093" s="481">
        <v>0</v>
      </c>
      <c r="W1093" s="481">
        <v>0</v>
      </c>
      <c r="X1093" s="481">
        <v>0</v>
      </c>
      <c r="Y1093" s="481">
        <v>0</v>
      </c>
      <c r="Z1093" s="481">
        <v>0</v>
      </c>
      <c r="AA1093" s="481">
        <v>0</v>
      </c>
      <c r="AB1093" s="481">
        <f>N1093+T1093-X1093</f>
        <v>6000000</v>
      </c>
      <c r="AC1093" s="481">
        <f>O1093+U1093-Y1093</f>
        <v>0</v>
      </c>
      <c r="AD1093" s="481">
        <f t="shared" si="770"/>
        <v>6000000</v>
      </c>
      <c r="AE1093" s="481">
        <f>5995118.96</f>
        <v>5995118.96</v>
      </c>
      <c r="AF1093" s="481">
        <v>0</v>
      </c>
      <c r="AG1093" s="481">
        <f t="shared" si="754"/>
        <v>5995118.96</v>
      </c>
      <c r="AH1093" s="481">
        <v>0</v>
      </c>
      <c r="AI1093" s="481">
        <v>0</v>
      </c>
      <c r="AJ1093" s="481">
        <f t="shared" si="755"/>
        <v>0</v>
      </c>
      <c r="AK1093" s="481">
        <v>0</v>
      </c>
      <c r="AL1093" s="481">
        <v>0</v>
      </c>
      <c r="AM1093" s="481">
        <f t="shared" si="756"/>
        <v>0</v>
      </c>
      <c r="AN1093" s="481">
        <v>0</v>
      </c>
      <c r="AO1093" s="481">
        <v>0</v>
      </c>
      <c r="AP1093" s="481">
        <f t="shared" si="767"/>
        <v>0</v>
      </c>
      <c r="AQ1093" s="481">
        <f t="shared" si="769"/>
        <v>4881.0400000000373</v>
      </c>
      <c r="AR1093" s="481">
        <f t="shared" si="769"/>
        <v>0</v>
      </c>
      <c r="AS1093" s="481">
        <f t="shared" si="757"/>
        <v>4881.0400000000373</v>
      </c>
      <c r="AT1093" s="481">
        <f t="shared" si="772"/>
        <v>200</v>
      </c>
      <c r="AU1093" s="481">
        <f t="shared" si="772"/>
        <v>0</v>
      </c>
      <c r="AV1093" s="481">
        <v>200</v>
      </c>
      <c r="AW1093" s="481">
        <v>0</v>
      </c>
      <c r="AX1093" s="481">
        <v>0</v>
      </c>
      <c r="AY1093" s="481">
        <v>0</v>
      </c>
      <c r="AZ1093" s="481">
        <f t="shared" si="765"/>
        <v>0</v>
      </c>
      <c r="BA1093" s="481">
        <f t="shared" si="765"/>
        <v>0</v>
      </c>
    </row>
    <row r="1094" spans="1:53" ht="48" hidden="1">
      <c r="A1094" s="255"/>
      <c r="B1094" s="73" t="str">
        <f t="shared" si="742"/>
        <v>481850005600566</v>
      </c>
      <c r="C1094" s="404">
        <v>2023</v>
      </c>
      <c r="D1094" s="404">
        <v>20</v>
      </c>
      <c r="E1094" s="404">
        <v>4</v>
      </c>
      <c r="F1094" s="404">
        <v>8</v>
      </c>
      <c r="G1094" s="404">
        <v>18</v>
      </c>
      <c r="H1094" s="404">
        <v>5000</v>
      </c>
      <c r="I1094" s="404">
        <v>5600</v>
      </c>
      <c r="J1094" s="404">
        <v>566</v>
      </c>
      <c r="K1094" s="404"/>
      <c r="L1094" s="404"/>
      <c r="M1094" s="381" t="s">
        <v>657</v>
      </c>
      <c r="N1094" s="382">
        <f>SUM(N1095:N1099)</f>
        <v>0</v>
      </c>
      <c r="O1094" s="382">
        <f>SUM(O1095:O1099)</f>
        <v>0</v>
      </c>
      <c r="P1094" s="382">
        <f t="shared" si="734"/>
        <v>0</v>
      </c>
      <c r="Q1094" s="429"/>
      <c r="R1094" s="478"/>
      <c r="S1094" s="478"/>
      <c r="T1094" s="382">
        <f>SUM(T1095:T1099)</f>
        <v>0</v>
      </c>
      <c r="U1094" s="382">
        <f t="shared" ref="U1094:AO1094" si="773">SUM(U1095:U1099)</f>
        <v>0</v>
      </c>
      <c r="V1094" s="382">
        <f t="shared" si="773"/>
        <v>0</v>
      </c>
      <c r="W1094" s="382">
        <f t="shared" si="773"/>
        <v>0</v>
      </c>
      <c r="X1094" s="382">
        <f t="shared" si="773"/>
        <v>0</v>
      </c>
      <c r="Y1094" s="382">
        <f t="shared" si="773"/>
        <v>0</v>
      </c>
      <c r="Z1094" s="382">
        <f t="shared" si="773"/>
        <v>0</v>
      </c>
      <c r="AA1094" s="382">
        <f t="shared" si="773"/>
        <v>0</v>
      </c>
      <c r="AB1094" s="382">
        <f t="shared" si="773"/>
        <v>0</v>
      </c>
      <c r="AC1094" s="382">
        <f t="shared" si="773"/>
        <v>0</v>
      </c>
      <c r="AD1094" s="382">
        <f t="shared" si="773"/>
        <v>0</v>
      </c>
      <c r="AE1094" s="382">
        <f t="shared" si="773"/>
        <v>0</v>
      </c>
      <c r="AF1094" s="382">
        <f t="shared" si="773"/>
        <v>0</v>
      </c>
      <c r="AG1094" s="382">
        <f t="shared" si="754"/>
        <v>0</v>
      </c>
      <c r="AH1094" s="382">
        <f t="shared" si="773"/>
        <v>0</v>
      </c>
      <c r="AI1094" s="382">
        <f t="shared" si="773"/>
        <v>0</v>
      </c>
      <c r="AJ1094" s="382">
        <f t="shared" si="755"/>
        <v>0</v>
      </c>
      <c r="AK1094" s="382">
        <f t="shared" si="773"/>
        <v>0</v>
      </c>
      <c r="AL1094" s="382">
        <f t="shared" si="773"/>
        <v>0</v>
      </c>
      <c r="AM1094" s="382">
        <f t="shared" si="756"/>
        <v>0</v>
      </c>
      <c r="AN1094" s="382">
        <f t="shared" si="773"/>
        <v>0</v>
      </c>
      <c r="AO1094" s="382">
        <f t="shared" si="773"/>
        <v>0</v>
      </c>
      <c r="AP1094" s="382">
        <f t="shared" si="767"/>
        <v>0</v>
      </c>
      <c r="AQ1094" s="382">
        <f t="shared" si="769"/>
        <v>0</v>
      </c>
      <c r="AR1094" s="382">
        <f t="shared" si="769"/>
        <v>0</v>
      </c>
      <c r="AS1094" s="382">
        <f t="shared" si="757"/>
        <v>0</v>
      </c>
      <c r="AT1094" s="382"/>
      <c r="AU1094" s="382"/>
      <c r="AV1094" s="382"/>
      <c r="AW1094" s="382"/>
      <c r="AX1094" s="382"/>
      <c r="AY1094" s="382"/>
      <c r="AZ1094" s="382"/>
      <c r="BA1094" s="382"/>
    </row>
    <row r="1095" spans="1:53" ht="46.5" hidden="1">
      <c r="A1095" s="255"/>
      <c r="B1095" s="73" t="str">
        <f t="shared" si="742"/>
        <v>4818500056005661</v>
      </c>
      <c r="C1095" s="37">
        <v>2023</v>
      </c>
      <c r="D1095" s="37">
        <v>20</v>
      </c>
      <c r="E1095" s="37">
        <v>4</v>
      </c>
      <c r="F1095" s="37">
        <v>8</v>
      </c>
      <c r="G1095" s="37">
        <v>18</v>
      </c>
      <c r="H1095" s="37">
        <v>5000</v>
      </c>
      <c r="I1095" s="37">
        <v>5600</v>
      </c>
      <c r="J1095" s="37">
        <v>566</v>
      </c>
      <c r="K1095" s="386">
        <v>1</v>
      </c>
      <c r="L1095" s="386"/>
      <c r="M1095" s="387" t="s">
        <v>709</v>
      </c>
      <c r="N1095" s="388">
        <f>IFERROR(VLOOKUP($B1095,[5]OAX!$B$51:$S$1085,13,0),0)</f>
        <v>0</v>
      </c>
      <c r="O1095" s="388">
        <f>IFERROR(VLOOKUP($B1095,[5]OAX!$B$51:$S$1085,14,0),0)</f>
        <v>0</v>
      </c>
      <c r="P1095" s="388">
        <f t="shared" si="734"/>
        <v>0</v>
      </c>
      <c r="Q1095" s="167" t="s">
        <v>689</v>
      </c>
      <c r="R1095" s="390">
        <f>IFERROR(VLOOKUP($B1095,[5]OAX!$B$51:$S$1085,17,0),0)</f>
        <v>0</v>
      </c>
      <c r="S1095" s="390">
        <f>IFERROR(VLOOKUP($B1095,[5]OAX!$B$51:$S$1085,18,0),0)</f>
        <v>0</v>
      </c>
      <c r="T1095" s="388">
        <v>0</v>
      </c>
      <c r="U1095" s="388">
        <v>0</v>
      </c>
      <c r="V1095" s="388">
        <v>0</v>
      </c>
      <c r="W1095" s="388">
        <v>0</v>
      </c>
      <c r="X1095" s="388">
        <v>0</v>
      </c>
      <c r="Y1095" s="388">
        <v>0</v>
      </c>
      <c r="Z1095" s="388">
        <v>0</v>
      </c>
      <c r="AA1095" s="388">
        <v>0</v>
      </c>
      <c r="AB1095" s="388">
        <f>N1095+T1095-X1095</f>
        <v>0</v>
      </c>
      <c r="AC1095" s="388">
        <f>O1095+U1095-Y1095</f>
        <v>0</v>
      </c>
      <c r="AD1095" s="388">
        <f t="shared" si="770"/>
        <v>0</v>
      </c>
      <c r="AE1095" s="388">
        <v>0</v>
      </c>
      <c r="AF1095" s="388">
        <v>0</v>
      </c>
      <c r="AG1095" s="388">
        <f t="shared" si="754"/>
        <v>0</v>
      </c>
      <c r="AH1095" s="388">
        <v>0</v>
      </c>
      <c r="AI1095" s="388">
        <v>0</v>
      </c>
      <c r="AJ1095" s="388">
        <f t="shared" si="755"/>
        <v>0</v>
      </c>
      <c r="AK1095" s="388">
        <v>0</v>
      </c>
      <c r="AL1095" s="388">
        <v>0</v>
      </c>
      <c r="AM1095" s="388">
        <f t="shared" si="756"/>
        <v>0</v>
      </c>
      <c r="AN1095" s="388">
        <v>0</v>
      </c>
      <c r="AO1095" s="388">
        <v>0</v>
      </c>
      <c r="AP1095" s="388">
        <f t="shared" si="767"/>
        <v>0</v>
      </c>
      <c r="AQ1095" s="388">
        <f t="shared" si="769"/>
        <v>0</v>
      </c>
      <c r="AR1095" s="388">
        <f t="shared" si="769"/>
        <v>0</v>
      </c>
      <c r="AS1095" s="388">
        <f t="shared" si="757"/>
        <v>0</v>
      </c>
      <c r="AT1095" s="388">
        <f t="shared" si="772"/>
        <v>0</v>
      </c>
      <c r="AU1095" s="388">
        <f t="shared" si="772"/>
        <v>0</v>
      </c>
      <c r="AV1095" s="388">
        <v>0</v>
      </c>
      <c r="AW1095" s="388">
        <v>0</v>
      </c>
      <c r="AX1095" s="388">
        <v>0</v>
      </c>
      <c r="AY1095" s="388">
        <v>0</v>
      </c>
      <c r="AZ1095" s="388">
        <f t="shared" si="765"/>
        <v>0</v>
      </c>
      <c r="BA1095" s="388">
        <f t="shared" si="765"/>
        <v>0</v>
      </c>
    </row>
    <row r="1096" spans="1:53" ht="46.5" hidden="1">
      <c r="A1096" s="255"/>
      <c r="B1096" s="73" t="str">
        <f t="shared" si="742"/>
        <v>4818500056005662</v>
      </c>
      <c r="C1096" s="37">
        <v>2023</v>
      </c>
      <c r="D1096" s="37">
        <v>20</v>
      </c>
      <c r="E1096" s="37">
        <v>4</v>
      </c>
      <c r="F1096" s="37">
        <v>8</v>
      </c>
      <c r="G1096" s="37">
        <v>18</v>
      </c>
      <c r="H1096" s="37">
        <v>5000</v>
      </c>
      <c r="I1096" s="37">
        <v>5600</v>
      </c>
      <c r="J1096" s="37">
        <v>566</v>
      </c>
      <c r="K1096" s="386">
        <v>2</v>
      </c>
      <c r="L1096" s="386"/>
      <c r="M1096" s="387" t="s">
        <v>710</v>
      </c>
      <c r="N1096" s="388">
        <f>IFERROR(VLOOKUP($B1096,[5]OAX!$B$51:$S$1085,13,0),0)</f>
        <v>0</v>
      </c>
      <c r="O1096" s="388">
        <f>IFERROR(VLOOKUP($B1096,[5]OAX!$B$51:$S$1085,14,0),0)</f>
        <v>0</v>
      </c>
      <c r="P1096" s="388">
        <f t="shared" si="734"/>
        <v>0</v>
      </c>
      <c r="Q1096" s="167" t="s">
        <v>689</v>
      </c>
      <c r="R1096" s="390">
        <f>IFERROR(VLOOKUP($B1096,[5]OAX!$B$51:$S$1085,17,0),0)</f>
        <v>0</v>
      </c>
      <c r="S1096" s="390">
        <f>IFERROR(VLOOKUP($B1096,[5]OAX!$B$51:$S$1085,18,0),0)</f>
        <v>0</v>
      </c>
      <c r="T1096" s="388">
        <v>0</v>
      </c>
      <c r="U1096" s="388">
        <v>0</v>
      </c>
      <c r="V1096" s="388">
        <v>0</v>
      </c>
      <c r="W1096" s="388">
        <v>0</v>
      </c>
      <c r="X1096" s="388">
        <v>0</v>
      </c>
      <c r="Y1096" s="388">
        <v>0</v>
      </c>
      <c r="Z1096" s="388">
        <v>0</v>
      </c>
      <c r="AA1096" s="388">
        <v>0</v>
      </c>
      <c r="AB1096" s="388">
        <f t="shared" ref="AB1096:AC1099" si="774">N1096+T1096-X1096</f>
        <v>0</v>
      </c>
      <c r="AC1096" s="388">
        <f t="shared" si="774"/>
        <v>0</v>
      </c>
      <c r="AD1096" s="388">
        <f t="shared" si="770"/>
        <v>0</v>
      </c>
      <c r="AE1096" s="388">
        <v>0</v>
      </c>
      <c r="AF1096" s="388">
        <v>0</v>
      </c>
      <c r="AG1096" s="388">
        <f t="shared" si="754"/>
        <v>0</v>
      </c>
      <c r="AH1096" s="388">
        <v>0</v>
      </c>
      <c r="AI1096" s="388">
        <v>0</v>
      </c>
      <c r="AJ1096" s="388">
        <f t="shared" si="755"/>
        <v>0</v>
      </c>
      <c r="AK1096" s="388">
        <v>0</v>
      </c>
      <c r="AL1096" s="388">
        <v>0</v>
      </c>
      <c r="AM1096" s="388">
        <f t="shared" si="756"/>
        <v>0</v>
      </c>
      <c r="AN1096" s="388">
        <v>0</v>
      </c>
      <c r="AO1096" s="388">
        <v>0</v>
      </c>
      <c r="AP1096" s="388">
        <f t="shared" si="767"/>
        <v>0</v>
      </c>
      <c r="AQ1096" s="388">
        <f t="shared" si="769"/>
        <v>0</v>
      </c>
      <c r="AR1096" s="388">
        <f t="shared" si="769"/>
        <v>0</v>
      </c>
      <c r="AS1096" s="388">
        <f t="shared" si="757"/>
        <v>0</v>
      </c>
      <c r="AT1096" s="388">
        <f t="shared" si="772"/>
        <v>0</v>
      </c>
      <c r="AU1096" s="388">
        <f t="shared" si="772"/>
        <v>0</v>
      </c>
      <c r="AV1096" s="388">
        <v>0</v>
      </c>
      <c r="AW1096" s="388">
        <v>0</v>
      </c>
      <c r="AX1096" s="388">
        <v>0</v>
      </c>
      <c r="AY1096" s="388">
        <v>0</v>
      </c>
      <c r="AZ1096" s="388">
        <f t="shared" si="765"/>
        <v>0</v>
      </c>
      <c r="BA1096" s="388">
        <f t="shared" si="765"/>
        <v>0</v>
      </c>
    </row>
    <row r="1097" spans="1:53" ht="24.75" hidden="1">
      <c r="A1097" s="255"/>
      <c r="B1097" s="73" t="str">
        <f t="shared" si="742"/>
        <v>4818500056005663</v>
      </c>
      <c r="C1097" s="37">
        <v>2023</v>
      </c>
      <c r="D1097" s="37">
        <v>20</v>
      </c>
      <c r="E1097" s="37">
        <v>4</v>
      </c>
      <c r="F1097" s="37">
        <v>8</v>
      </c>
      <c r="G1097" s="37">
        <v>18</v>
      </c>
      <c r="H1097" s="37">
        <v>5000</v>
      </c>
      <c r="I1097" s="37">
        <v>5600</v>
      </c>
      <c r="J1097" s="37">
        <v>566</v>
      </c>
      <c r="K1097" s="386">
        <v>3</v>
      </c>
      <c r="L1097" s="386"/>
      <c r="M1097" s="387" t="s">
        <v>671</v>
      </c>
      <c r="N1097" s="388">
        <f>IFERROR(VLOOKUP($B1097,[5]OAX!$B$51:$S$1085,13,0),0)</f>
        <v>0</v>
      </c>
      <c r="O1097" s="388">
        <f>IFERROR(VLOOKUP($B1097,[5]OAX!$B$51:$S$1085,14,0),0)</f>
        <v>0</v>
      </c>
      <c r="P1097" s="388">
        <f t="shared" si="734"/>
        <v>0</v>
      </c>
      <c r="Q1097" s="167" t="s">
        <v>59</v>
      </c>
      <c r="R1097" s="390">
        <f>IFERROR(VLOOKUP($B1097,[5]OAX!$B$51:$S$1085,17,0),0)</f>
        <v>0</v>
      </c>
      <c r="S1097" s="390">
        <f>IFERROR(VLOOKUP($B1097,[5]OAX!$B$51:$S$1085,18,0),0)</f>
        <v>0</v>
      </c>
      <c r="T1097" s="388">
        <v>0</v>
      </c>
      <c r="U1097" s="388">
        <v>0</v>
      </c>
      <c r="V1097" s="388">
        <v>0</v>
      </c>
      <c r="W1097" s="388">
        <v>0</v>
      </c>
      <c r="X1097" s="388">
        <v>0</v>
      </c>
      <c r="Y1097" s="388">
        <v>0</v>
      </c>
      <c r="Z1097" s="388">
        <v>0</v>
      </c>
      <c r="AA1097" s="388">
        <v>0</v>
      </c>
      <c r="AB1097" s="388">
        <f t="shared" si="774"/>
        <v>0</v>
      </c>
      <c r="AC1097" s="388">
        <f t="shared" si="774"/>
        <v>0</v>
      </c>
      <c r="AD1097" s="388">
        <f t="shared" si="770"/>
        <v>0</v>
      </c>
      <c r="AE1097" s="388">
        <v>0</v>
      </c>
      <c r="AF1097" s="388">
        <v>0</v>
      </c>
      <c r="AG1097" s="388">
        <f t="shared" si="754"/>
        <v>0</v>
      </c>
      <c r="AH1097" s="388">
        <v>0</v>
      </c>
      <c r="AI1097" s="388">
        <v>0</v>
      </c>
      <c r="AJ1097" s="388">
        <f t="shared" si="755"/>
        <v>0</v>
      </c>
      <c r="AK1097" s="388">
        <v>0</v>
      </c>
      <c r="AL1097" s="388">
        <v>0</v>
      </c>
      <c r="AM1097" s="388">
        <f t="shared" si="756"/>
        <v>0</v>
      </c>
      <c r="AN1097" s="388">
        <v>0</v>
      </c>
      <c r="AO1097" s="388">
        <v>0</v>
      </c>
      <c r="AP1097" s="388">
        <f t="shared" si="767"/>
        <v>0</v>
      </c>
      <c r="AQ1097" s="388">
        <f t="shared" si="769"/>
        <v>0</v>
      </c>
      <c r="AR1097" s="388">
        <f t="shared" si="769"/>
        <v>0</v>
      </c>
      <c r="AS1097" s="388">
        <f t="shared" si="757"/>
        <v>0</v>
      </c>
      <c r="AT1097" s="388">
        <f t="shared" si="772"/>
        <v>0</v>
      </c>
      <c r="AU1097" s="388">
        <f t="shared" si="772"/>
        <v>0</v>
      </c>
      <c r="AV1097" s="388">
        <v>0</v>
      </c>
      <c r="AW1097" s="388">
        <v>0</v>
      </c>
      <c r="AX1097" s="388">
        <v>0</v>
      </c>
      <c r="AY1097" s="388">
        <v>0</v>
      </c>
      <c r="AZ1097" s="388">
        <f t="shared" si="765"/>
        <v>0</v>
      </c>
      <c r="BA1097" s="388">
        <f t="shared" si="765"/>
        <v>0</v>
      </c>
    </row>
    <row r="1098" spans="1:53" ht="24.75" hidden="1">
      <c r="A1098" s="255"/>
      <c r="B1098" s="73" t="str">
        <f>+CONCATENATE(E1098,F1098,G1098,H1098,I1098,J1098,K1098,L1098)</f>
        <v>4818500056005664</v>
      </c>
      <c r="C1098" s="37">
        <v>2023</v>
      </c>
      <c r="D1098" s="37">
        <v>20</v>
      </c>
      <c r="E1098" s="37">
        <v>4</v>
      </c>
      <c r="F1098" s="37">
        <v>8</v>
      </c>
      <c r="G1098" s="37">
        <v>18</v>
      </c>
      <c r="H1098" s="37">
        <v>5000</v>
      </c>
      <c r="I1098" s="37">
        <v>5600</v>
      </c>
      <c r="J1098" s="37">
        <v>566</v>
      </c>
      <c r="K1098" s="386">
        <v>4</v>
      </c>
      <c r="L1098" s="386"/>
      <c r="M1098" s="387" t="s">
        <v>711</v>
      </c>
      <c r="N1098" s="388">
        <f>IFERROR(VLOOKUP($B1098,[5]OAX!$B$51:$S$1085,13,0),0)</f>
        <v>0</v>
      </c>
      <c r="O1098" s="388">
        <f>IFERROR(VLOOKUP($B1098,[5]OAX!$B$51:$S$1085,14,0),0)</f>
        <v>0</v>
      </c>
      <c r="P1098" s="388">
        <f>+O1098+N1098</f>
        <v>0</v>
      </c>
      <c r="Q1098" s="167" t="s">
        <v>59</v>
      </c>
      <c r="R1098" s="390">
        <f>IFERROR(VLOOKUP($B1098,[5]OAX!$B$51:$S$1085,17,0),0)</f>
        <v>0</v>
      </c>
      <c r="S1098" s="390">
        <f>IFERROR(VLOOKUP($B1098,[5]OAX!$B$51:$S$1085,18,0),0)</f>
        <v>0</v>
      </c>
      <c r="T1098" s="388">
        <v>0</v>
      </c>
      <c r="U1098" s="388">
        <v>0</v>
      </c>
      <c r="V1098" s="388">
        <v>0</v>
      </c>
      <c r="W1098" s="388">
        <v>0</v>
      </c>
      <c r="X1098" s="388">
        <v>0</v>
      </c>
      <c r="Y1098" s="388">
        <v>0</v>
      </c>
      <c r="Z1098" s="388">
        <v>0</v>
      </c>
      <c r="AA1098" s="388">
        <v>0</v>
      </c>
      <c r="AB1098" s="388">
        <f t="shared" si="774"/>
        <v>0</v>
      </c>
      <c r="AC1098" s="388">
        <f t="shared" si="774"/>
        <v>0</v>
      </c>
      <c r="AD1098" s="388">
        <f t="shared" si="770"/>
        <v>0</v>
      </c>
      <c r="AE1098" s="388">
        <v>0</v>
      </c>
      <c r="AF1098" s="388">
        <v>0</v>
      </c>
      <c r="AG1098" s="388">
        <f t="shared" si="754"/>
        <v>0</v>
      </c>
      <c r="AH1098" s="388">
        <v>0</v>
      </c>
      <c r="AI1098" s="388">
        <v>0</v>
      </c>
      <c r="AJ1098" s="388">
        <f t="shared" si="755"/>
        <v>0</v>
      </c>
      <c r="AK1098" s="388">
        <v>0</v>
      </c>
      <c r="AL1098" s="388">
        <v>0</v>
      </c>
      <c r="AM1098" s="388">
        <f t="shared" si="756"/>
        <v>0</v>
      </c>
      <c r="AN1098" s="388">
        <v>0</v>
      </c>
      <c r="AO1098" s="388">
        <v>0</v>
      </c>
      <c r="AP1098" s="388">
        <f t="shared" si="767"/>
        <v>0</v>
      </c>
      <c r="AQ1098" s="388">
        <f t="shared" si="769"/>
        <v>0</v>
      </c>
      <c r="AR1098" s="388">
        <f t="shared" si="769"/>
        <v>0</v>
      </c>
      <c r="AS1098" s="388">
        <f t="shared" si="757"/>
        <v>0</v>
      </c>
      <c r="AT1098" s="388">
        <f t="shared" si="772"/>
        <v>0</v>
      </c>
      <c r="AU1098" s="388">
        <f t="shared" si="772"/>
        <v>0</v>
      </c>
      <c r="AV1098" s="388">
        <v>0</v>
      </c>
      <c r="AW1098" s="388">
        <v>0</v>
      </c>
      <c r="AX1098" s="388">
        <v>0</v>
      </c>
      <c r="AY1098" s="388">
        <v>0</v>
      </c>
      <c r="AZ1098" s="388">
        <f t="shared" si="765"/>
        <v>0</v>
      </c>
      <c r="BA1098" s="388">
        <f t="shared" si="765"/>
        <v>0</v>
      </c>
    </row>
    <row r="1099" spans="1:53" ht="25.5" hidden="1" thickBot="1">
      <c r="A1099" s="256"/>
      <c r="B1099" s="73" t="str">
        <f t="shared" si="742"/>
        <v>4818500056005665</v>
      </c>
      <c r="C1099" s="50">
        <v>2023</v>
      </c>
      <c r="D1099" s="50">
        <v>20</v>
      </c>
      <c r="E1099" s="50">
        <v>4</v>
      </c>
      <c r="F1099" s="50">
        <v>8</v>
      </c>
      <c r="G1099" s="50">
        <v>18</v>
      </c>
      <c r="H1099" s="50">
        <v>5000</v>
      </c>
      <c r="I1099" s="50">
        <v>5600</v>
      </c>
      <c r="J1099" s="50">
        <v>566</v>
      </c>
      <c r="K1099" s="479">
        <v>5</v>
      </c>
      <c r="L1099" s="479"/>
      <c r="M1099" s="480" t="s">
        <v>712</v>
      </c>
      <c r="N1099" s="481">
        <f>IFERROR(VLOOKUP($B1099,[5]OAX!$B$51:$S$1085,13,0),0)</f>
        <v>0</v>
      </c>
      <c r="O1099" s="481">
        <f>IFERROR(VLOOKUP($B1099,[5]OAX!$B$51:$S$1085,14,0),0)</f>
        <v>0</v>
      </c>
      <c r="P1099" s="481">
        <f t="shared" si="734"/>
        <v>0</v>
      </c>
      <c r="Q1099" s="482" t="s">
        <v>59</v>
      </c>
      <c r="R1099" s="483">
        <f>IFERROR(VLOOKUP($B1099,[5]OAX!$B$51:$S$1085,17,0),0)</f>
        <v>0</v>
      </c>
      <c r="S1099" s="483">
        <f>IFERROR(VLOOKUP($B1099,[5]OAX!$B$51:$S$1085,18,0),0)</f>
        <v>0</v>
      </c>
      <c r="T1099" s="481">
        <v>0</v>
      </c>
      <c r="U1099" s="481">
        <v>0</v>
      </c>
      <c r="V1099" s="481">
        <v>0</v>
      </c>
      <c r="W1099" s="481">
        <v>0</v>
      </c>
      <c r="X1099" s="481">
        <v>0</v>
      </c>
      <c r="Y1099" s="481">
        <v>0</v>
      </c>
      <c r="Z1099" s="481">
        <v>0</v>
      </c>
      <c r="AA1099" s="481">
        <v>0</v>
      </c>
      <c r="AB1099" s="481">
        <f t="shared" si="774"/>
        <v>0</v>
      </c>
      <c r="AC1099" s="481">
        <f t="shared" si="774"/>
        <v>0</v>
      </c>
      <c r="AD1099" s="481">
        <f t="shared" si="770"/>
        <v>0</v>
      </c>
      <c r="AE1099" s="481">
        <v>0</v>
      </c>
      <c r="AF1099" s="481">
        <v>0</v>
      </c>
      <c r="AG1099" s="481">
        <f t="shared" si="754"/>
        <v>0</v>
      </c>
      <c r="AH1099" s="481">
        <v>0</v>
      </c>
      <c r="AI1099" s="481">
        <v>0</v>
      </c>
      <c r="AJ1099" s="481">
        <f>+AI1099+AH1099</f>
        <v>0</v>
      </c>
      <c r="AK1099" s="481">
        <v>0</v>
      </c>
      <c r="AL1099" s="481">
        <v>0</v>
      </c>
      <c r="AM1099" s="481">
        <f>+AL1099+AK1099</f>
        <v>0</v>
      </c>
      <c r="AN1099" s="481">
        <v>0</v>
      </c>
      <c r="AO1099" s="481">
        <v>0</v>
      </c>
      <c r="AP1099" s="481">
        <f>+AO1099+AN1099</f>
        <v>0</v>
      </c>
      <c r="AQ1099" s="481">
        <f>AB1099-AE1099--AH1099-AK1099-AN1099</f>
        <v>0</v>
      </c>
      <c r="AR1099" s="481">
        <f t="shared" si="769"/>
        <v>0</v>
      </c>
      <c r="AS1099" s="481">
        <f>+AR1099+AQ1099</f>
        <v>0</v>
      </c>
      <c r="AT1099" s="481">
        <f>R1099+V1099-Z1099</f>
        <v>0</v>
      </c>
      <c r="AU1099" s="481">
        <f t="shared" si="772"/>
        <v>0</v>
      </c>
      <c r="AV1099" s="481">
        <v>0</v>
      </c>
      <c r="AW1099" s="481">
        <v>0</v>
      </c>
      <c r="AX1099" s="481">
        <v>0</v>
      </c>
      <c r="AY1099" s="481">
        <v>0</v>
      </c>
      <c r="AZ1099" s="481">
        <f>AT1099-AV1099-AX1099</f>
        <v>0</v>
      </c>
      <c r="BA1099" s="481">
        <f>AU1099-AW1099-AY1099</f>
        <v>0</v>
      </c>
    </row>
    <row r="1100" spans="1:53" ht="24.75">
      <c r="A1100" s="255"/>
      <c r="B1100" s="56"/>
      <c r="C1100" s="58"/>
      <c r="D1100" s="58"/>
      <c r="E1100" s="58"/>
      <c r="F1100" s="58"/>
      <c r="G1100" s="58"/>
      <c r="H1100" s="58"/>
      <c r="I1100" s="58"/>
      <c r="J1100" s="58"/>
      <c r="K1100" s="58"/>
      <c r="L1100" s="58"/>
      <c r="M1100" s="58"/>
      <c r="N1100" s="58"/>
      <c r="O1100" s="58"/>
      <c r="P1100" s="58"/>
      <c r="Q1100" s="61"/>
      <c r="R1100" s="59"/>
      <c r="S1100" s="59"/>
    </row>
    <row r="1101" spans="1:53" ht="36.75" customHeight="1">
      <c r="B1101" s="233"/>
      <c r="C1101" s="234"/>
      <c r="D1101" s="234"/>
      <c r="E1101" s="234"/>
      <c r="F1101" s="234"/>
      <c r="G1101" s="234"/>
      <c r="H1101" s="234"/>
      <c r="I1101" s="234"/>
      <c r="J1101" s="234"/>
      <c r="K1101" s="234"/>
      <c r="L1101" s="234"/>
      <c r="M1101" s="234"/>
      <c r="N1101" s="234"/>
      <c r="O1101" s="234"/>
      <c r="P1101" s="234"/>
      <c r="Q1101" s="235"/>
      <c r="R1101" s="236"/>
      <c r="S1101" s="236"/>
    </row>
    <row r="1102" spans="1:53" ht="36.75" customHeight="1">
      <c r="B1102" s="233"/>
      <c r="C1102" s="234"/>
      <c r="D1102" s="234"/>
      <c r="E1102" s="234"/>
      <c r="F1102" s="234"/>
      <c r="G1102" s="234"/>
      <c r="H1102" s="234"/>
      <c r="I1102" s="234"/>
      <c r="J1102" s="234"/>
      <c r="K1102" s="234"/>
      <c r="L1102" s="234"/>
      <c r="M1102" s="234"/>
      <c r="N1102" s="234"/>
      <c r="O1102" s="234"/>
      <c r="P1102" s="234"/>
      <c r="Q1102" s="235"/>
      <c r="R1102" s="236"/>
      <c r="S1102" s="236"/>
    </row>
    <row r="1103" spans="1:53" ht="36.75" customHeight="1">
      <c r="B1103" s="233"/>
      <c r="C1103" s="234"/>
      <c r="D1103" s="234"/>
      <c r="E1103" s="234"/>
      <c r="F1103" s="234"/>
      <c r="G1103" s="234"/>
      <c r="H1103" s="234"/>
      <c r="I1103" s="234"/>
      <c r="J1103" s="234"/>
      <c r="K1103" s="234"/>
      <c r="L1103" s="234"/>
      <c r="M1103" s="234"/>
      <c r="N1103" s="234"/>
      <c r="O1103" s="234"/>
      <c r="P1103" s="234"/>
      <c r="Q1103" s="235"/>
      <c r="R1103" s="236"/>
      <c r="S1103" s="236"/>
    </row>
    <row r="1104" spans="1:53" ht="36.75" customHeight="1">
      <c r="B1104" s="233"/>
      <c r="C1104" s="234"/>
      <c r="D1104" s="234"/>
      <c r="E1104" s="234"/>
      <c r="F1104" s="234"/>
      <c r="G1104" s="234"/>
      <c r="H1104" s="234"/>
      <c r="I1104" s="234"/>
      <c r="J1104" s="234"/>
      <c r="K1104" s="234"/>
      <c r="L1104" s="234"/>
      <c r="M1104" s="234"/>
      <c r="N1104" s="234"/>
      <c r="O1104" s="234"/>
      <c r="P1104" s="234"/>
      <c r="Q1104" s="235"/>
      <c r="R1104" s="236"/>
      <c r="S1104" s="236"/>
    </row>
    <row r="1105" spans="2:19" ht="36.75" customHeight="1">
      <c r="B1105" s="233"/>
      <c r="C1105" s="234"/>
      <c r="D1105" s="234"/>
      <c r="E1105" s="234"/>
      <c r="F1105" s="234"/>
      <c r="G1105" s="234"/>
      <c r="H1105" s="234"/>
      <c r="I1105" s="234"/>
      <c r="J1105" s="234"/>
      <c r="K1105" s="234"/>
      <c r="L1105" s="234"/>
      <c r="M1105" s="234"/>
      <c r="N1105" s="234"/>
      <c r="O1105" s="234"/>
      <c r="P1105" s="234"/>
      <c r="Q1105" s="235"/>
      <c r="R1105" s="236"/>
      <c r="S1105" s="236"/>
    </row>
    <row r="1106" spans="2:19" ht="36.75" customHeight="1">
      <c r="B1106" s="233"/>
      <c r="C1106" s="234"/>
      <c r="D1106" s="234"/>
      <c r="E1106" s="234"/>
      <c r="F1106" s="234"/>
      <c r="G1106" s="234"/>
      <c r="H1106" s="234"/>
      <c r="I1106" s="234"/>
      <c r="J1106" s="234"/>
      <c r="K1106" s="234"/>
      <c r="L1106" s="234"/>
      <c r="M1106" s="234"/>
      <c r="N1106" s="234"/>
      <c r="O1106" s="234"/>
      <c r="P1106" s="234"/>
      <c r="Q1106" s="235"/>
      <c r="R1106" s="236"/>
      <c r="S1106" s="236"/>
    </row>
    <row r="1107" spans="2:19" ht="36.75" customHeight="1">
      <c r="B1107" s="233"/>
      <c r="C1107" s="234"/>
      <c r="D1107" s="234"/>
      <c r="E1107" s="234"/>
      <c r="F1107" s="234"/>
      <c r="G1107" s="234"/>
      <c r="H1107" s="234"/>
      <c r="I1107" s="234"/>
      <c r="J1107" s="234"/>
      <c r="K1107" s="234"/>
      <c r="L1107" s="234"/>
      <c r="M1107" s="234"/>
      <c r="N1107" s="234"/>
      <c r="O1107" s="234"/>
      <c r="P1107" s="234"/>
      <c r="Q1107" s="235"/>
      <c r="R1107" s="236"/>
      <c r="S1107" s="236"/>
    </row>
    <row r="1108" spans="2:19" ht="36.75" customHeight="1">
      <c r="B1108" s="233"/>
      <c r="C1108" s="234"/>
      <c r="D1108" s="234"/>
      <c r="E1108" s="234"/>
      <c r="F1108" s="234"/>
      <c r="G1108" s="234"/>
      <c r="H1108" s="234"/>
      <c r="I1108" s="234"/>
      <c r="J1108" s="234"/>
      <c r="K1108" s="234"/>
      <c r="L1108" s="234"/>
      <c r="M1108" s="234"/>
      <c r="N1108" s="234"/>
      <c r="O1108" s="234"/>
      <c r="P1108" s="234"/>
      <c r="Q1108" s="235"/>
      <c r="R1108" s="236"/>
      <c r="S1108" s="236"/>
    </row>
    <row r="1109" spans="2:19" ht="36.75" customHeight="1">
      <c r="B1109" s="233"/>
      <c r="C1109" s="234"/>
      <c r="D1109" s="234"/>
      <c r="E1109" s="234"/>
      <c r="F1109" s="234"/>
      <c r="G1109" s="234"/>
      <c r="H1109" s="234"/>
      <c r="I1109" s="234"/>
      <c r="J1109" s="234"/>
      <c r="K1109" s="234"/>
      <c r="L1109" s="234"/>
      <c r="M1109" s="234"/>
      <c r="N1109" s="234"/>
      <c r="O1109" s="234"/>
      <c r="P1109" s="234"/>
      <c r="Q1109" s="235"/>
      <c r="R1109" s="236"/>
      <c r="S1109" s="236"/>
    </row>
    <row r="1110" spans="2:19" ht="36.75" customHeight="1">
      <c r="B1110" s="233"/>
      <c r="C1110" s="234"/>
      <c r="D1110" s="234"/>
      <c r="E1110" s="234"/>
      <c r="F1110" s="234"/>
      <c r="G1110" s="234"/>
      <c r="H1110" s="234"/>
      <c r="I1110" s="234"/>
      <c r="J1110" s="234"/>
      <c r="K1110" s="234"/>
      <c r="L1110" s="234"/>
      <c r="M1110" s="234"/>
      <c r="N1110" s="234"/>
      <c r="O1110" s="234"/>
      <c r="P1110" s="234"/>
      <c r="Q1110" s="235"/>
      <c r="R1110" s="236"/>
      <c r="S1110" s="236"/>
    </row>
    <row r="1111" spans="2:19" ht="36.75" customHeight="1">
      <c r="B1111" s="233"/>
      <c r="C1111" s="234"/>
      <c r="D1111" s="234"/>
      <c r="E1111" s="234"/>
      <c r="F1111" s="234"/>
      <c r="G1111" s="234"/>
      <c r="H1111" s="234"/>
      <c r="I1111" s="234"/>
      <c r="J1111" s="234"/>
      <c r="K1111" s="234"/>
      <c r="L1111" s="234"/>
      <c r="M1111" s="234"/>
      <c r="N1111" s="234"/>
      <c r="O1111" s="234"/>
      <c r="P1111" s="234"/>
      <c r="Q1111" s="235"/>
      <c r="R1111" s="236"/>
      <c r="S1111" s="236"/>
    </row>
    <row r="1112" spans="2:19" ht="36.75" customHeight="1">
      <c r="B1112" s="233"/>
      <c r="C1112" s="234"/>
      <c r="D1112" s="234"/>
      <c r="E1112" s="234"/>
      <c r="F1112" s="234"/>
      <c r="G1112" s="234"/>
      <c r="H1112" s="234"/>
      <c r="I1112" s="234"/>
      <c r="J1112" s="234"/>
      <c r="K1112" s="234"/>
      <c r="L1112" s="234"/>
      <c r="M1112" s="234"/>
      <c r="N1112" s="234"/>
      <c r="O1112" s="234"/>
      <c r="P1112" s="234"/>
      <c r="Q1112" s="235"/>
      <c r="R1112" s="236"/>
      <c r="S1112" s="236"/>
    </row>
    <row r="1113" spans="2:19" ht="36.75" customHeight="1">
      <c r="B1113" s="233"/>
      <c r="C1113" s="234"/>
      <c r="D1113" s="234"/>
      <c r="E1113" s="234"/>
      <c r="F1113" s="234"/>
      <c r="G1113" s="234"/>
      <c r="H1113" s="234"/>
      <c r="I1113" s="234"/>
      <c r="J1113" s="234"/>
      <c r="K1113" s="234"/>
      <c r="L1113" s="234"/>
      <c r="M1113" s="234"/>
      <c r="N1113" s="234"/>
      <c r="O1113" s="234"/>
      <c r="P1113" s="234"/>
      <c r="Q1113" s="235"/>
      <c r="R1113" s="236"/>
      <c r="S1113" s="236"/>
    </row>
    <row r="1114" spans="2:19" ht="36.75" customHeight="1">
      <c r="B1114" s="233"/>
      <c r="C1114" s="234"/>
      <c r="D1114" s="234"/>
      <c r="E1114" s="234"/>
      <c r="F1114" s="234"/>
      <c r="G1114" s="234"/>
      <c r="H1114" s="234"/>
      <c r="I1114" s="234"/>
      <c r="J1114" s="234"/>
      <c r="K1114" s="234"/>
      <c r="L1114" s="234"/>
      <c r="M1114" s="234"/>
      <c r="N1114" s="234"/>
      <c r="O1114" s="234"/>
      <c r="P1114" s="234"/>
      <c r="Q1114" s="235"/>
      <c r="R1114" s="236"/>
      <c r="S1114" s="236"/>
    </row>
    <row r="1115" spans="2:19" ht="36.75" customHeight="1">
      <c r="B1115" s="233"/>
      <c r="C1115" s="234"/>
      <c r="D1115" s="234"/>
      <c r="E1115" s="234"/>
      <c r="F1115" s="234"/>
      <c r="G1115" s="234"/>
      <c r="H1115" s="234"/>
      <c r="I1115" s="234"/>
      <c r="J1115" s="234"/>
      <c r="K1115" s="234"/>
      <c r="L1115" s="234"/>
      <c r="M1115" s="234"/>
      <c r="N1115" s="234"/>
      <c r="O1115" s="234"/>
      <c r="P1115" s="234"/>
      <c r="Q1115" s="235"/>
      <c r="R1115" s="236"/>
      <c r="S1115" s="236"/>
    </row>
    <row r="1116" spans="2:19" ht="36.75" customHeight="1">
      <c r="B1116" s="233"/>
      <c r="C1116" s="234"/>
      <c r="D1116" s="234"/>
      <c r="E1116" s="234"/>
      <c r="F1116" s="234"/>
      <c r="G1116" s="234"/>
      <c r="H1116" s="234"/>
      <c r="I1116" s="234"/>
      <c r="J1116" s="234"/>
      <c r="K1116" s="234"/>
      <c r="L1116" s="234"/>
      <c r="M1116" s="234"/>
      <c r="N1116" s="234"/>
      <c r="O1116" s="234"/>
      <c r="P1116" s="234"/>
      <c r="Q1116" s="235"/>
      <c r="R1116" s="236"/>
      <c r="S1116" s="236"/>
    </row>
    <row r="1117" spans="2:19" ht="36.75" customHeight="1">
      <c r="B1117" s="233"/>
      <c r="C1117" s="234"/>
      <c r="D1117" s="234"/>
      <c r="E1117" s="234"/>
      <c r="F1117" s="234"/>
      <c r="G1117" s="234"/>
      <c r="H1117" s="234"/>
      <c r="I1117" s="234"/>
      <c r="J1117" s="234"/>
      <c r="K1117" s="234"/>
      <c r="L1117" s="234"/>
      <c r="M1117" s="234"/>
      <c r="N1117" s="234"/>
      <c r="O1117" s="234"/>
      <c r="P1117" s="234"/>
      <c r="Q1117" s="235"/>
      <c r="R1117" s="236"/>
      <c r="S1117" s="236"/>
    </row>
    <row r="1118" spans="2:19" ht="36.75" customHeight="1">
      <c r="B1118" s="233"/>
      <c r="C1118" s="234"/>
      <c r="D1118" s="234"/>
      <c r="E1118" s="234"/>
      <c r="F1118" s="234"/>
      <c r="G1118" s="234"/>
      <c r="H1118" s="234"/>
      <c r="I1118" s="234"/>
      <c r="J1118" s="234"/>
      <c r="K1118" s="234"/>
      <c r="L1118" s="234"/>
      <c r="M1118" s="234"/>
      <c r="N1118" s="234"/>
      <c r="O1118" s="234"/>
      <c r="P1118" s="234"/>
      <c r="Q1118" s="235"/>
      <c r="R1118" s="236"/>
      <c r="S1118" s="236"/>
    </row>
    <row r="1119" spans="2:19" ht="36.75" customHeight="1">
      <c r="B1119" s="233"/>
      <c r="C1119" s="234"/>
      <c r="D1119" s="234"/>
      <c r="E1119" s="234"/>
      <c r="F1119" s="234"/>
      <c r="G1119" s="234"/>
      <c r="H1119" s="234"/>
      <c r="I1119" s="234"/>
      <c r="J1119" s="234"/>
      <c r="K1119" s="234"/>
      <c r="L1119" s="234"/>
      <c r="M1119" s="234"/>
      <c r="N1119" s="234"/>
      <c r="O1119" s="234"/>
      <c r="P1119" s="234"/>
      <c r="Q1119" s="235"/>
      <c r="R1119" s="236"/>
      <c r="S1119" s="236"/>
    </row>
    <row r="1120" spans="2:19" ht="36.75" customHeight="1">
      <c r="B1120" s="233"/>
      <c r="C1120" s="234"/>
      <c r="D1120" s="234"/>
      <c r="E1120" s="234"/>
      <c r="F1120" s="234"/>
      <c r="G1120" s="234"/>
      <c r="H1120" s="234"/>
      <c r="I1120" s="234"/>
      <c r="J1120" s="234"/>
      <c r="K1120" s="234"/>
      <c r="L1120" s="234"/>
      <c r="M1120" s="234"/>
      <c r="N1120" s="234"/>
      <c r="O1120" s="234"/>
      <c r="P1120" s="234"/>
      <c r="Q1120" s="235"/>
      <c r="R1120" s="236"/>
      <c r="S1120" s="236"/>
    </row>
    <row r="1121" spans="2:19" ht="36.75" customHeight="1">
      <c r="B1121" s="233"/>
      <c r="C1121" s="234"/>
      <c r="D1121" s="234"/>
      <c r="E1121" s="234"/>
      <c r="F1121" s="234"/>
      <c r="G1121" s="234"/>
      <c r="H1121" s="234"/>
      <c r="I1121" s="234"/>
      <c r="J1121" s="234"/>
      <c r="K1121" s="234"/>
      <c r="L1121" s="234"/>
      <c r="M1121" s="234"/>
      <c r="N1121" s="234"/>
      <c r="O1121" s="234"/>
      <c r="P1121" s="234"/>
      <c r="Q1121" s="235"/>
      <c r="R1121" s="236"/>
      <c r="S1121" s="236"/>
    </row>
    <row r="1122" spans="2:19" ht="36.75" customHeight="1">
      <c r="B1122" s="233"/>
      <c r="C1122" s="234"/>
      <c r="D1122" s="234"/>
      <c r="E1122" s="234"/>
      <c r="F1122" s="234"/>
      <c r="G1122" s="234"/>
      <c r="H1122" s="234"/>
      <c r="I1122" s="234"/>
      <c r="J1122" s="234"/>
      <c r="K1122" s="234"/>
      <c r="L1122" s="234"/>
      <c r="M1122" s="234"/>
      <c r="N1122" s="234"/>
      <c r="O1122" s="234"/>
      <c r="P1122" s="234"/>
      <c r="Q1122" s="235"/>
      <c r="R1122" s="236"/>
      <c r="S1122" s="236"/>
    </row>
    <row r="1123" spans="2:19" ht="36.75" customHeight="1">
      <c r="B1123" s="233"/>
      <c r="C1123" s="234"/>
      <c r="D1123" s="234"/>
      <c r="E1123" s="234"/>
      <c r="F1123" s="234"/>
      <c r="G1123" s="234"/>
      <c r="H1123" s="234"/>
      <c r="I1123" s="234"/>
      <c r="J1123" s="234"/>
      <c r="K1123" s="234"/>
      <c r="L1123" s="234"/>
      <c r="M1123" s="234"/>
      <c r="N1123" s="234"/>
      <c r="O1123" s="234"/>
      <c r="P1123" s="234"/>
      <c r="Q1123" s="235"/>
      <c r="R1123" s="236"/>
      <c r="S1123" s="236"/>
    </row>
    <row r="1124" spans="2:19" ht="36.75" customHeight="1">
      <c r="B1124" s="233"/>
      <c r="C1124" s="234"/>
      <c r="D1124" s="234"/>
      <c r="E1124" s="234"/>
      <c r="F1124" s="234"/>
      <c r="G1124" s="234"/>
      <c r="H1124" s="234"/>
      <c r="I1124" s="234"/>
      <c r="J1124" s="234"/>
      <c r="K1124" s="234"/>
      <c r="L1124" s="234"/>
      <c r="M1124" s="234"/>
      <c r="N1124" s="234"/>
      <c r="O1124" s="234"/>
      <c r="P1124" s="234"/>
      <c r="Q1124" s="235"/>
      <c r="R1124" s="236"/>
      <c r="S1124" s="236"/>
    </row>
    <row r="1125" spans="2:19" ht="36.75" customHeight="1">
      <c r="B1125" s="233"/>
      <c r="C1125" s="234"/>
      <c r="D1125" s="234"/>
      <c r="E1125" s="234"/>
      <c r="F1125" s="234"/>
      <c r="G1125" s="234"/>
      <c r="H1125" s="234"/>
      <c r="I1125" s="234"/>
      <c r="J1125" s="234"/>
      <c r="K1125" s="234"/>
      <c r="L1125" s="234"/>
      <c r="M1125" s="234"/>
      <c r="N1125" s="234"/>
      <c r="O1125" s="234"/>
      <c r="P1125" s="234"/>
      <c r="Q1125" s="235"/>
      <c r="R1125" s="236"/>
      <c r="S1125" s="236"/>
    </row>
    <row r="1126" spans="2:19" ht="36.75" customHeight="1">
      <c r="B1126" s="233"/>
      <c r="C1126" s="234"/>
      <c r="D1126" s="234"/>
      <c r="E1126" s="234"/>
      <c r="F1126" s="234"/>
      <c r="G1126" s="234"/>
      <c r="H1126" s="234"/>
      <c r="I1126" s="234"/>
      <c r="J1126" s="234"/>
      <c r="K1126" s="234"/>
      <c r="L1126" s="234"/>
      <c r="M1126" s="234"/>
      <c r="N1126" s="234"/>
      <c r="O1126" s="234"/>
      <c r="P1126" s="234"/>
      <c r="Q1126" s="235"/>
      <c r="R1126" s="236"/>
      <c r="S1126" s="236"/>
    </row>
    <row r="1127" spans="2:19" ht="36.75" customHeight="1">
      <c r="B1127" s="233"/>
      <c r="C1127" s="234"/>
      <c r="D1127" s="234"/>
      <c r="E1127" s="234"/>
      <c r="F1127" s="234"/>
      <c r="G1127" s="234"/>
      <c r="H1127" s="234"/>
      <c r="I1127" s="234"/>
      <c r="J1127" s="234"/>
      <c r="K1127" s="234"/>
      <c r="L1127" s="234"/>
      <c r="M1127" s="234"/>
      <c r="N1127" s="234"/>
      <c r="O1127" s="234"/>
      <c r="P1127" s="234"/>
      <c r="Q1127" s="235"/>
      <c r="R1127" s="236"/>
      <c r="S1127" s="236"/>
    </row>
    <row r="1128" spans="2:19" ht="36.75" customHeight="1">
      <c r="B1128" s="233"/>
      <c r="C1128" s="234"/>
      <c r="D1128" s="234"/>
      <c r="E1128" s="234"/>
      <c r="F1128" s="234"/>
      <c r="G1128" s="234"/>
      <c r="H1128" s="234"/>
      <c r="I1128" s="234"/>
      <c r="J1128" s="234"/>
      <c r="K1128" s="234"/>
      <c r="L1128" s="234"/>
      <c r="M1128" s="234"/>
      <c r="N1128" s="234"/>
      <c r="O1128" s="234"/>
      <c r="P1128" s="234"/>
      <c r="Q1128" s="235"/>
      <c r="R1128" s="236"/>
      <c r="S1128" s="236"/>
    </row>
    <row r="1129" spans="2:19" ht="36.75" customHeight="1">
      <c r="B1129" s="233"/>
      <c r="C1129" s="234"/>
      <c r="D1129" s="234"/>
      <c r="E1129" s="234"/>
      <c r="F1129" s="234"/>
      <c r="G1129" s="234"/>
      <c r="H1129" s="234"/>
      <c r="I1129" s="234"/>
      <c r="J1129" s="234"/>
      <c r="K1129" s="234"/>
      <c r="L1129" s="234"/>
      <c r="M1129" s="234"/>
      <c r="N1129" s="234"/>
      <c r="O1129" s="234"/>
      <c r="P1129" s="234"/>
      <c r="Q1129" s="235"/>
      <c r="R1129" s="236"/>
      <c r="S1129" s="236"/>
    </row>
    <row r="1130" spans="2:19" ht="36.75" customHeight="1">
      <c r="B1130" s="233"/>
      <c r="C1130" s="234"/>
      <c r="D1130" s="234"/>
      <c r="E1130" s="234"/>
      <c r="F1130" s="234"/>
      <c r="G1130" s="234"/>
      <c r="H1130" s="234"/>
      <c r="I1130" s="234"/>
      <c r="J1130" s="234"/>
      <c r="K1130" s="234"/>
      <c r="L1130" s="234"/>
      <c r="M1130" s="234"/>
      <c r="N1130" s="234"/>
      <c r="O1130" s="234"/>
      <c r="P1130" s="234"/>
      <c r="Q1130" s="235"/>
      <c r="R1130" s="236"/>
      <c r="S1130" s="236"/>
    </row>
    <row r="1131" spans="2:19" ht="36.75" customHeight="1">
      <c r="B1131" s="233"/>
      <c r="C1131" s="234"/>
      <c r="D1131" s="234"/>
      <c r="E1131" s="234"/>
      <c r="F1131" s="234"/>
      <c r="G1131" s="234"/>
      <c r="H1131" s="234"/>
      <c r="I1131" s="234"/>
      <c r="J1131" s="234"/>
      <c r="K1131" s="234"/>
      <c r="L1131" s="234"/>
      <c r="M1131" s="234"/>
      <c r="N1131" s="234"/>
      <c r="O1131" s="234"/>
      <c r="P1131" s="234"/>
      <c r="Q1131" s="235"/>
      <c r="R1131" s="236"/>
      <c r="S1131" s="236"/>
    </row>
    <row r="1132" spans="2:19" ht="36.75" customHeight="1">
      <c r="B1132" s="233"/>
      <c r="C1132" s="234"/>
      <c r="D1132" s="234"/>
      <c r="E1132" s="234"/>
      <c r="F1132" s="234"/>
      <c r="G1132" s="234"/>
      <c r="H1132" s="234"/>
      <c r="I1132" s="234"/>
      <c r="J1132" s="234"/>
      <c r="K1132" s="234"/>
      <c r="L1132" s="234"/>
      <c r="M1132" s="234"/>
      <c r="N1132" s="234"/>
      <c r="O1132" s="234"/>
      <c r="P1132" s="234"/>
      <c r="Q1132" s="235"/>
      <c r="R1132" s="236"/>
      <c r="S1132" s="236"/>
    </row>
    <row r="1133" spans="2:19" ht="36.75" customHeight="1">
      <c r="B1133" s="233"/>
      <c r="C1133" s="234"/>
      <c r="D1133" s="234"/>
      <c r="E1133" s="234"/>
      <c r="F1133" s="234"/>
      <c r="G1133" s="234"/>
      <c r="H1133" s="234"/>
      <c r="I1133" s="234"/>
      <c r="J1133" s="234"/>
      <c r="K1133" s="234"/>
      <c r="L1133" s="234"/>
      <c r="M1133" s="234"/>
      <c r="N1133" s="234"/>
      <c r="O1133" s="234"/>
      <c r="P1133" s="234"/>
      <c r="Q1133" s="235"/>
      <c r="R1133" s="236"/>
      <c r="S1133" s="236"/>
    </row>
    <row r="1134" spans="2:19" ht="36.75" customHeight="1">
      <c r="B1134" s="233"/>
      <c r="C1134" s="234"/>
      <c r="D1134" s="234"/>
      <c r="E1134" s="234"/>
      <c r="F1134" s="234"/>
      <c r="G1134" s="234"/>
      <c r="H1134" s="234"/>
      <c r="I1134" s="234"/>
      <c r="J1134" s="234"/>
      <c r="K1134" s="234"/>
      <c r="L1134" s="234"/>
      <c r="M1134" s="234"/>
      <c r="N1134" s="234"/>
      <c r="O1134" s="234"/>
      <c r="P1134" s="234"/>
      <c r="Q1134" s="235"/>
      <c r="R1134" s="236"/>
      <c r="S1134" s="236"/>
    </row>
    <row r="1135" spans="2:19" ht="36.75" customHeight="1">
      <c r="B1135" s="233"/>
      <c r="C1135" s="234"/>
      <c r="D1135" s="234"/>
      <c r="E1135" s="234"/>
      <c r="F1135" s="234"/>
      <c r="G1135" s="234"/>
      <c r="H1135" s="234"/>
      <c r="I1135" s="234"/>
      <c r="J1135" s="234"/>
      <c r="K1135" s="234"/>
      <c r="L1135" s="234"/>
      <c r="M1135" s="234"/>
      <c r="N1135" s="234"/>
      <c r="O1135" s="234"/>
      <c r="P1135" s="234"/>
      <c r="Q1135" s="235"/>
      <c r="R1135" s="236"/>
      <c r="S1135" s="236"/>
    </row>
    <row r="1136" spans="2:19" ht="36.75" customHeight="1">
      <c r="B1136" s="233"/>
      <c r="C1136" s="234"/>
      <c r="D1136" s="234"/>
      <c r="E1136" s="234"/>
      <c r="F1136" s="234"/>
      <c r="G1136" s="234"/>
      <c r="H1136" s="234"/>
      <c r="I1136" s="234"/>
      <c r="J1136" s="234"/>
      <c r="K1136" s="234"/>
      <c r="L1136" s="234"/>
      <c r="M1136" s="234"/>
      <c r="N1136" s="234"/>
      <c r="O1136" s="234"/>
      <c r="P1136" s="234"/>
      <c r="Q1136" s="235"/>
      <c r="R1136" s="236"/>
      <c r="S1136" s="236"/>
    </row>
    <row r="1137" spans="2:19" ht="36.75" customHeight="1">
      <c r="B1137" s="233"/>
      <c r="C1137" s="234"/>
      <c r="D1137" s="234"/>
      <c r="E1137" s="234"/>
      <c r="F1137" s="234"/>
      <c r="G1137" s="234"/>
      <c r="H1137" s="234"/>
      <c r="I1137" s="234"/>
      <c r="J1137" s="234"/>
      <c r="K1137" s="234"/>
      <c r="L1137" s="234"/>
      <c r="M1137" s="234"/>
      <c r="N1137" s="234"/>
      <c r="O1137" s="234"/>
      <c r="P1137" s="234"/>
      <c r="Q1137" s="235"/>
      <c r="R1137" s="236"/>
      <c r="S1137" s="236"/>
    </row>
    <row r="1138" spans="2:19" ht="36.75" customHeight="1">
      <c r="B1138" s="233"/>
      <c r="C1138" s="234"/>
      <c r="D1138" s="234"/>
      <c r="E1138" s="234"/>
      <c r="F1138" s="234"/>
      <c r="G1138" s="234"/>
      <c r="H1138" s="234"/>
      <c r="I1138" s="234"/>
      <c r="J1138" s="234"/>
      <c r="K1138" s="234"/>
      <c r="L1138" s="234"/>
      <c r="M1138" s="234"/>
      <c r="N1138" s="234"/>
      <c r="O1138" s="234"/>
      <c r="P1138" s="234"/>
      <c r="Q1138" s="235"/>
      <c r="R1138" s="236"/>
      <c r="S1138" s="236"/>
    </row>
    <row r="1139" spans="2:19" ht="36.75" customHeight="1">
      <c r="B1139" s="233"/>
      <c r="C1139" s="234"/>
      <c r="D1139" s="234"/>
      <c r="E1139" s="234"/>
      <c r="F1139" s="234"/>
      <c r="G1139" s="234"/>
      <c r="H1139" s="234"/>
      <c r="I1139" s="234"/>
      <c r="J1139" s="234"/>
      <c r="K1139" s="234"/>
      <c r="L1139" s="234"/>
      <c r="M1139" s="234"/>
      <c r="N1139" s="234"/>
      <c r="O1139" s="234"/>
      <c r="P1139" s="234"/>
      <c r="Q1139" s="235"/>
      <c r="R1139" s="236"/>
      <c r="S1139" s="236"/>
    </row>
    <row r="1140" spans="2:19" ht="36.75" customHeight="1">
      <c r="B1140" s="233"/>
      <c r="C1140" s="234"/>
      <c r="D1140" s="234"/>
      <c r="E1140" s="234"/>
      <c r="F1140" s="234"/>
      <c r="G1140" s="234"/>
      <c r="H1140" s="234"/>
      <c r="I1140" s="234"/>
      <c r="J1140" s="234"/>
      <c r="K1140" s="234"/>
      <c r="L1140" s="234"/>
      <c r="M1140" s="234"/>
      <c r="N1140" s="234"/>
      <c r="O1140" s="234"/>
      <c r="P1140" s="234"/>
      <c r="Q1140" s="235"/>
      <c r="R1140" s="236"/>
      <c r="S1140" s="236"/>
    </row>
    <row r="1141" spans="2:19" ht="36.75" customHeight="1">
      <c r="B1141" s="233"/>
      <c r="C1141" s="234"/>
      <c r="D1141" s="234"/>
      <c r="E1141" s="234"/>
      <c r="F1141" s="234"/>
      <c r="G1141" s="234"/>
      <c r="H1141" s="234"/>
      <c r="I1141" s="234"/>
      <c r="J1141" s="234"/>
      <c r="K1141" s="234"/>
      <c r="L1141" s="234"/>
      <c r="M1141" s="234"/>
      <c r="N1141" s="234"/>
      <c r="O1141" s="234"/>
      <c r="P1141" s="234"/>
      <c r="Q1141" s="235"/>
      <c r="R1141" s="236"/>
      <c r="S1141" s="236"/>
    </row>
    <row r="1142" spans="2:19" ht="36.75" customHeight="1">
      <c r="B1142" s="233"/>
      <c r="C1142" s="234"/>
      <c r="D1142" s="234"/>
      <c r="E1142" s="234"/>
      <c r="F1142" s="234"/>
      <c r="G1142" s="234"/>
      <c r="H1142" s="234"/>
      <c r="I1142" s="234"/>
      <c r="J1142" s="234"/>
      <c r="K1142" s="234"/>
      <c r="L1142" s="234"/>
      <c r="M1142" s="234"/>
      <c r="N1142" s="234"/>
      <c r="O1142" s="234"/>
      <c r="P1142" s="234"/>
      <c r="Q1142" s="235"/>
      <c r="R1142" s="236"/>
      <c r="S1142" s="236"/>
    </row>
    <row r="1143" spans="2:19" ht="36.75" customHeight="1">
      <c r="B1143" s="233"/>
      <c r="C1143" s="234"/>
      <c r="D1143" s="234"/>
      <c r="E1143" s="234"/>
      <c r="F1143" s="234"/>
      <c r="G1143" s="234"/>
      <c r="H1143" s="234"/>
      <c r="I1143" s="234"/>
      <c r="J1143" s="234"/>
      <c r="K1143" s="234"/>
      <c r="L1143" s="234"/>
      <c r="M1143" s="234"/>
      <c r="N1143" s="234"/>
      <c r="O1143" s="234"/>
      <c r="P1143" s="234"/>
      <c r="Q1143" s="235"/>
      <c r="R1143" s="236"/>
      <c r="S1143" s="236"/>
    </row>
    <row r="1144" spans="2:19" ht="36.75" customHeight="1">
      <c r="B1144" s="233"/>
      <c r="C1144" s="234"/>
      <c r="D1144" s="234"/>
      <c r="E1144" s="234"/>
      <c r="F1144" s="234"/>
      <c r="G1144" s="234"/>
      <c r="H1144" s="234"/>
      <c r="I1144" s="234"/>
      <c r="J1144" s="234"/>
      <c r="K1144" s="234"/>
      <c r="L1144" s="234"/>
      <c r="M1144" s="234"/>
      <c r="N1144" s="234"/>
      <c r="O1144" s="234"/>
      <c r="P1144" s="234"/>
      <c r="Q1144" s="235"/>
      <c r="R1144" s="236"/>
      <c r="S1144" s="236"/>
    </row>
    <row r="1145" spans="2:19" ht="36.75" customHeight="1">
      <c r="B1145" s="233"/>
      <c r="C1145" s="234"/>
      <c r="D1145" s="234"/>
      <c r="E1145" s="234"/>
      <c r="F1145" s="234"/>
      <c r="G1145" s="234"/>
      <c r="H1145" s="234"/>
      <c r="I1145" s="234"/>
      <c r="J1145" s="234"/>
      <c r="K1145" s="234"/>
      <c r="L1145" s="234"/>
      <c r="M1145" s="234"/>
      <c r="N1145" s="234"/>
      <c r="O1145" s="234"/>
      <c r="P1145" s="234"/>
      <c r="Q1145" s="235"/>
      <c r="R1145" s="236"/>
      <c r="S1145" s="236"/>
    </row>
    <row r="1146" spans="2:19" ht="36.75" customHeight="1">
      <c r="B1146" s="233"/>
      <c r="C1146" s="234"/>
      <c r="D1146" s="234"/>
      <c r="E1146" s="234"/>
      <c r="F1146" s="234"/>
      <c r="G1146" s="234"/>
      <c r="H1146" s="234"/>
      <c r="I1146" s="234"/>
      <c r="J1146" s="234"/>
      <c r="K1146" s="234"/>
      <c r="L1146" s="234"/>
      <c r="M1146" s="234"/>
      <c r="N1146" s="234"/>
      <c r="O1146" s="234"/>
      <c r="P1146" s="234"/>
      <c r="Q1146" s="235"/>
      <c r="R1146" s="236"/>
      <c r="S1146" s="236"/>
    </row>
    <row r="1147" spans="2:19" ht="36.75" customHeight="1">
      <c r="B1147" s="233"/>
      <c r="C1147" s="234"/>
      <c r="D1147" s="234"/>
      <c r="E1147" s="234"/>
      <c r="F1147" s="234"/>
      <c r="G1147" s="234"/>
      <c r="H1147" s="234"/>
      <c r="I1147" s="234"/>
      <c r="J1147" s="234"/>
      <c r="K1147" s="234"/>
      <c r="L1147" s="234"/>
      <c r="M1147" s="234"/>
      <c r="N1147" s="234"/>
      <c r="O1147" s="234"/>
      <c r="P1147" s="234"/>
      <c r="Q1147" s="235"/>
      <c r="R1147" s="236"/>
      <c r="S1147" s="236"/>
    </row>
    <row r="1148" spans="2:19" ht="36.75" customHeight="1">
      <c r="B1148" s="233"/>
      <c r="C1148" s="234"/>
      <c r="D1148" s="234"/>
      <c r="E1148" s="234"/>
      <c r="F1148" s="234"/>
      <c r="G1148" s="234"/>
      <c r="H1148" s="234"/>
      <c r="I1148" s="234"/>
      <c r="J1148" s="234"/>
      <c r="K1148" s="234"/>
      <c r="L1148" s="234"/>
      <c r="M1148" s="234"/>
      <c r="N1148" s="234"/>
      <c r="O1148" s="234"/>
      <c r="P1148" s="234"/>
      <c r="Q1148" s="235"/>
      <c r="R1148" s="236"/>
      <c r="S1148" s="236"/>
    </row>
    <row r="1149" spans="2:19" ht="36.75" customHeight="1">
      <c r="B1149" s="233"/>
      <c r="C1149" s="234"/>
      <c r="D1149" s="234"/>
      <c r="E1149" s="234"/>
      <c r="F1149" s="234"/>
      <c r="G1149" s="234"/>
      <c r="H1149" s="234"/>
      <c r="I1149" s="234"/>
      <c r="J1149" s="234"/>
      <c r="K1149" s="234"/>
      <c r="L1149" s="234"/>
      <c r="M1149" s="234"/>
      <c r="N1149" s="234"/>
      <c r="O1149" s="234"/>
      <c r="P1149" s="234"/>
      <c r="Q1149" s="235"/>
      <c r="R1149" s="236"/>
      <c r="S1149" s="236"/>
    </row>
    <row r="1150" spans="2:19" ht="36.75" customHeight="1">
      <c r="B1150" s="233"/>
      <c r="C1150" s="234"/>
      <c r="D1150" s="234"/>
      <c r="E1150" s="234"/>
      <c r="F1150" s="234"/>
      <c r="G1150" s="234"/>
      <c r="H1150" s="234"/>
      <c r="I1150" s="234"/>
      <c r="J1150" s="234"/>
      <c r="K1150" s="234"/>
      <c r="L1150" s="234"/>
      <c r="M1150" s="234"/>
      <c r="N1150" s="234"/>
      <c r="O1150" s="234"/>
      <c r="P1150" s="234"/>
      <c r="Q1150" s="235"/>
      <c r="R1150" s="236"/>
      <c r="S1150" s="236"/>
    </row>
    <row r="1151" spans="2:19" ht="36.75" customHeight="1">
      <c r="B1151" s="233"/>
      <c r="C1151" s="234"/>
      <c r="D1151" s="234"/>
      <c r="E1151" s="234"/>
      <c r="F1151" s="234"/>
      <c r="G1151" s="234"/>
      <c r="H1151" s="234"/>
      <c r="I1151" s="234"/>
      <c r="J1151" s="234"/>
      <c r="K1151" s="234"/>
      <c r="L1151" s="234"/>
      <c r="M1151" s="234"/>
      <c r="N1151" s="234"/>
      <c r="O1151" s="234"/>
      <c r="P1151" s="234"/>
      <c r="Q1151" s="235"/>
      <c r="R1151" s="236"/>
      <c r="S1151" s="236"/>
    </row>
    <row r="1152" spans="2:19" ht="36.75" customHeight="1">
      <c r="B1152" s="233"/>
      <c r="C1152" s="234"/>
      <c r="D1152" s="234"/>
      <c r="E1152" s="234"/>
      <c r="F1152" s="234"/>
      <c r="G1152" s="234"/>
      <c r="H1152" s="234"/>
      <c r="I1152" s="234"/>
      <c r="J1152" s="234"/>
      <c r="K1152" s="234"/>
      <c r="L1152" s="234"/>
      <c r="M1152" s="234"/>
      <c r="N1152" s="234"/>
      <c r="O1152" s="234"/>
      <c r="P1152" s="234"/>
      <c r="Q1152" s="235"/>
      <c r="R1152" s="236"/>
      <c r="S1152" s="236"/>
    </row>
    <row r="1153" spans="2:19" ht="36.75" customHeight="1">
      <c r="B1153" s="233"/>
      <c r="C1153" s="234"/>
      <c r="D1153" s="234"/>
      <c r="E1153" s="234"/>
      <c r="F1153" s="234"/>
      <c r="G1153" s="234"/>
      <c r="H1153" s="234"/>
      <c r="I1153" s="234"/>
      <c r="J1153" s="234"/>
      <c r="K1153" s="234"/>
      <c r="L1153" s="234"/>
      <c r="M1153" s="234"/>
      <c r="N1153" s="234"/>
      <c r="O1153" s="234"/>
      <c r="P1153" s="234"/>
      <c r="Q1153" s="235"/>
      <c r="R1153" s="236"/>
      <c r="S1153" s="236"/>
    </row>
    <row r="1154" spans="2:19" ht="36.75" customHeight="1">
      <c r="B1154" s="233"/>
      <c r="C1154" s="234"/>
      <c r="D1154" s="234"/>
      <c r="E1154" s="234"/>
      <c r="F1154" s="234"/>
      <c r="G1154" s="234"/>
      <c r="H1154" s="234"/>
      <c r="I1154" s="234"/>
      <c r="J1154" s="234"/>
      <c r="K1154" s="234"/>
      <c r="L1154" s="234"/>
      <c r="M1154" s="234"/>
      <c r="N1154" s="234"/>
      <c r="O1154" s="234"/>
      <c r="P1154" s="234"/>
      <c r="Q1154" s="235"/>
      <c r="R1154" s="236"/>
      <c r="S1154" s="236"/>
    </row>
    <row r="1155" spans="2:19" ht="36.75" customHeight="1">
      <c r="B1155" s="233"/>
      <c r="C1155" s="234"/>
      <c r="D1155" s="234"/>
      <c r="E1155" s="234"/>
      <c r="F1155" s="234"/>
      <c r="G1155" s="234"/>
      <c r="H1155" s="234"/>
      <c r="I1155" s="234"/>
      <c r="J1155" s="234"/>
      <c r="K1155" s="234"/>
      <c r="L1155" s="234"/>
      <c r="M1155" s="234"/>
      <c r="N1155" s="234"/>
      <c r="O1155" s="234"/>
      <c r="P1155" s="234"/>
      <c r="Q1155" s="235"/>
      <c r="R1155" s="236"/>
      <c r="S1155" s="236"/>
    </row>
    <row r="1156" spans="2:19" ht="36.75" customHeight="1">
      <c r="B1156" s="233"/>
      <c r="C1156" s="234"/>
      <c r="D1156" s="234"/>
      <c r="E1156" s="234"/>
      <c r="F1156" s="234"/>
      <c r="G1156" s="234"/>
      <c r="H1156" s="234"/>
      <c r="I1156" s="234"/>
      <c r="J1156" s="234"/>
      <c r="K1156" s="234"/>
      <c r="L1156" s="234"/>
      <c r="M1156" s="234"/>
      <c r="N1156" s="234"/>
      <c r="O1156" s="234"/>
      <c r="P1156" s="234"/>
      <c r="Q1156" s="235"/>
      <c r="R1156" s="236"/>
      <c r="S1156" s="236"/>
    </row>
    <row r="1157" spans="2:19" ht="36.75" customHeight="1">
      <c r="B1157" s="233"/>
      <c r="C1157" s="234"/>
      <c r="D1157" s="234"/>
      <c r="E1157" s="234"/>
      <c r="F1157" s="234"/>
      <c r="G1157" s="234"/>
      <c r="H1157" s="234"/>
      <c r="I1157" s="234"/>
      <c r="J1157" s="234"/>
      <c r="K1157" s="234"/>
      <c r="L1157" s="234"/>
      <c r="M1157" s="234"/>
      <c r="N1157" s="234"/>
      <c r="O1157" s="234"/>
      <c r="P1157" s="234"/>
      <c r="Q1157" s="235"/>
      <c r="R1157" s="236"/>
      <c r="S1157" s="236"/>
    </row>
    <row r="1158" spans="2:19" ht="36.75" customHeight="1">
      <c r="B1158" s="233"/>
      <c r="C1158" s="234"/>
      <c r="D1158" s="234"/>
      <c r="E1158" s="234"/>
      <c r="F1158" s="234"/>
      <c r="G1158" s="234"/>
      <c r="H1158" s="234"/>
      <c r="I1158" s="234"/>
      <c r="J1158" s="234"/>
      <c r="K1158" s="234"/>
      <c r="L1158" s="234"/>
      <c r="M1158" s="234"/>
      <c r="N1158" s="234"/>
      <c r="O1158" s="234"/>
      <c r="P1158" s="234"/>
      <c r="Q1158" s="235"/>
      <c r="R1158" s="236"/>
      <c r="S1158" s="236"/>
    </row>
    <row r="1159" spans="2:19" ht="36.75" customHeight="1">
      <c r="B1159" s="233"/>
      <c r="C1159" s="234"/>
      <c r="D1159" s="234"/>
      <c r="E1159" s="234"/>
      <c r="F1159" s="234"/>
      <c r="G1159" s="234"/>
      <c r="H1159" s="234"/>
      <c r="I1159" s="234"/>
      <c r="J1159" s="234"/>
      <c r="K1159" s="234"/>
      <c r="L1159" s="234"/>
      <c r="M1159" s="234"/>
      <c r="N1159" s="234"/>
      <c r="O1159" s="234"/>
      <c r="P1159" s="234"/>
      <c r="Q1159" s="235"/>
      <c r="R1159" s="236"/>
      <c r="S1159" s="236"/>
    </row>
    <row r="1160" spans="2:19" ht="36.75" customHeight="1">
      <c r="B1160" s="233"/>
      <c r="C1160" s="234"/>
      <c r="D1160" s="234"/>
      <c r="E1160" s="234"/>
      <c r="F1160" s="234"/>
      <c r="G1160" s="234"/>
      <c r="H1160" s="234"/>
      <c r="I1160" s="234"/>
      <c r="J1160" s="234"/>
      <c r="K1160" s="234"/>
      <c r="L1160" s="234"/>
      <c r="M1160" s="234"/>
      <c r="N1160" s="234"/>
      <c r="O1160" s="234"/>
      <c r="P1160" s="234"/>
      <c r="Q1160" s="235"/>
      <c r="R1160" s="236"/>
      <c r="S1160" s="236"/>
    </row>
    <row r="1161" spans="2:19" ht="36.75" customHeight="1">
      <c r="B1161" s="233"/>
      <c r="C1161" s="234"/>
      <c r="D1161" s="234"/>
      <c r="E1161" s="234"/>
      <c r="F1161" s="234"/>
      <c r="G1161" s="234"/>
      <c r="H1161" s="234"/>
      <c r="I1161" s="234"/>
      <c r="J1161" s="234"/>
      <c r="K1161" s="234"/>
      <c r="L1161" s="234"/>
      <c r="M1161" s="234"/>
      <c r="N1161" s="234"/>
      <c r="O1161" s="234"/>
      <c r="P1161" s="234"/>
      <c r="Q1161" s="235"/>
      <c r="R1161" s="236"/>
      <c r="S1161" s="236"/>
    </row>
    <row r="1162" spans="2:19" ht="36.75" customHeight="1">
      <c r="B1162" s="233"/>
      <c r="C1162" s="234"/>
      <c r="D1162" s="234"/>
      <c r="E1162" s="234"/>
      <c r="F1162" s="234"/>
      <c r="G1162" s="234"/>
      <c r="H1162" s="234"/>
      <c r="I1162" s="234"/>
      <c r="J1162" s="234"/>
      <c r="K1162" s="234"/>
      <c r="L1162" s="234"/>
      <c r="M1162" s="234"/>
      <c r="N1162" s="234"/>
      <c r="O1162" s="234"/>
      <c r="P1162" s="234"/>
      <c r="Q1162" s="235"/>
      <c r="R1162" s="236"/>
      <c r="S1162" s="236"/>
    </row>
    <row r="1163" spans="2:19" ht="36.75" customHeight="1">
      <c r="B1163" s="233"/>
      <c r="C1163" s="234"/>
      <c r="D1163" s="234"/>
      <c r="E1163" s="234"/>
      <c r="F1163" s="234"/>
      <c r="G1163" s="234"/>
      <c r="H1163" s="234"/>
      <c r="I1163" s="234"/>
      <c r="J1163" s="234"/>
      <c r="K1163" s="234"/>
      <c r="L1163" s="234"/>
      <c r="M1163" s="234"/>
      <c r="N1163" s="234"/>
      <c r="O1163" s="234"/>
      <c r="P1163" s="234"/>
      <c r="Q1163" s="235"/>
      <c r="R1163" s="236"/>
      <c r="S1163" s="236"/>
    </row>
    <row r="1164" spans="2:19" ht="36.75" customHeight="1">
      <c r="B1164" s="233"/>
      <c r="C1164" s="234"/>
      <c r="D1164" s="234"/>
      <c r="E1164" s="234"/>
      <c r="F1164" s="234"/>
      <c r="G1164" s="234"/>
      <c r="H1164" s="234"/>
      <c r="I1164" s="234"/>
      <c r="J1164" s="234"/>
      <c r="K1164" s="234"/>
      <c r="L1164" s="234"/>
      <c r="M1164" s="234"/>
      <c r="N1164" s="234"/>
      <c r="O1164" s="234"/>
      <c r="P1164" s="234"/>
      <c r="Q1164" s="235"/>
      <c r="R1164" s="236"/>
      <c r="S1164" s="236"/>
    </row>
    <row r="1165" spans="2:19" ht="36.75" customHeight="1">
      <c r="B1165" s="233"/>
      <c r="C1165" s="234"/>
      <c r="D1165" s="234"/>
      <c r="E1165" s="234"/>
      <c r="F1165" s="234"/>
      <c r="G1165" s="234"/>
      <c r="H1165" s="234"/>
      <c r="I1165" s="234"/>
      <c r="J1165" s="234"/>
      <c r="K1165" s="234"/>
      <c r="L1165" s="234"/>
      <c r="M1165" s="234"/>
      <c r="N1165" s="234"/>
      <c r="O1165" s="234"/>
      <c r="P1165" s="234"/>
      <c r="Q1165" s="235"/>
      <c r="R1165" s="236"/>
      <c r="S1165" s="236"/>
    </row>
    <row r="1166" spans="2:19" ht="36.75" customHeight="1">
      <c r="B1166" s="233"/>
      <c r="C1166" s="234"/>
      <c r="D1166" s="234"/>
      <c r="E1166" s="234"/>
      <c r="F1166" s="234"/>
      <c r="G1166" s="234"/>
      <c r="H1166" s="234"/>
      <c r="I1166" s="234"/>
      <c r="J1166" s="234"/>
      <c r="K1166" s="234"/>
      <c r="L1166" s="234"/>
      <c r="M1166" s="234"/>
      <c r="N1166" s="234"/>
      <c r="O1166" s="234"/>
      <c r="P1166" s="234"/>
      <c r="Q1166" s="235"/>
      <c r="R1166" s="236"/>
      <c r="S1166" s="236"/>
    </row>
    <row r="1167" spans="2:19" ht="36.75" customHeight="1">
      <c r="B1167" s="233"/>
      <c r="C1167" s="234"/>
      <c r="D1167" s="234"/>
      <c r="E1167" s="234"/>
      <c r="F1167" s="234"/>
      <c r="G1167" s="234"/>
      <c r="H1167" s="234"/>
      <c r="I1167" s="234"/>
      <c r="J1167" s="234"/>
      <c r="K1167" s="234"/>
      <c r="L1167" s="234"/>
      <c r="M1167" s="234"/>
      <c r="N1167" s="234"/>
      <c r="O1167" s="234"/>
      <c r="P1167" s="234"/>
      <c r="Q1167" s="235"/>
      <c r="R1167" s="236"/>
      <c r="S1167" s="236"/>
    </row>
    <row r="1168" spans="2:19" ht="36.75" customHeight="1">
      <c r="B1168" s="233"/>
      <c r="C1168" s="234"/>
      <c r="D1168" s="234"/>
      <c r="E1168" s="234"/>
      <c r="F1168" s="234"/>
      <c r="G1168" s="234"/>
      <c r="H1168" s="234"/>
      <c r="I1168" s="234"/>
      <c r="J1168" s="234"/>
      <c r="K1168" s="234"/>
      <c r="L1168" s="234"/>
      <c r="M1168" s="234"/>
      <c r="N1168" s="234"/>
      <c r="O1168" s="234"/>
      <c r="P1168" s="234"/>
      <c r="Q1168" s="235"/>
      <c r="R1168" s="236"/>
      <c r="S1168" s="236"/>
    </row>
    <row r="1169" spans="2:19" ht="36.75" customHeight="1">
      <c r="B1169" s="233"/>
      <c r="C1169" s="234"/>
      <c r="D1169" s="234"/>
      <c r="E1169" s="234"/>
      <c r="F1169" s="234"/>
      <c r="G1169" s="234"/>
      <c r="H1169" s="234"/>
      <c r="I1169" s="234"/>
      <c r="J1169" s="234"/>
      <c r="K1169" s="234"/>
      <c r="L1169" s="234"/>
      <c r="M1169" s="234"/>
      <c r="N1169" s="234"/>
      <c r="O1169" s="234"/>
      <c r="P1169" s="234"/>
      <c r="Q1169" s="235"/>
      <c r="R1169" s="236"/>
      <c r="S1169" s="236"/>
    </row>
    <row r="1170" spans="2:19" ht="36.75" customHeight="1">
      <c r="B1170" s="233"/>
      <c r="C1170" s="234"/>
      <c r="D1170" s="234"/>
      <c r="E1170" s="234"/>
      <c r="F1170" s="234"/>
      <c r="G1170" s="234"/>
      <c r="H1170" s="234"/>
      <c r="I1170" s="234"/>
      <c r="J1170" s="234"/>
      <c r="K1170" s="234"/>
      <c r="L1170" s="234"/>
      <c r="M1170" s="234"/>
      <c r="N1170" s="234"/>
      <c r="O1170" s="234"/>
      <c r="P1170" s="234"/>
      <c r="Q1170" s="235"/>
      <c r="R1170" s="236"/>
      <c r="S1170" s="236"/>
    </row>
    <row r="1171" spans="2:19" ht="36.75" customHeight="1">
      <c r="B1171" s="233"/>
      <c r="C1171" s="234"/>
      <c r="D1171" s="234"/>
      <c r="E1171" s="234"/>
      <c r="F1171" s="234"/>
      <c r="G1171" s="234"/>
      <c r="H1171" s="234"/>
      <c r="I1171" s="234"/>
      <c r="J1171" s="234"/>
      <c r="K1171" s="234"/>
      <c r="L1171" s="234"/>
      <c r="M1171" s="234"/>
      <c r="N1171" s="234"/>
      <c r="O1171" s="234"/>
      <c r="P1171" s="234"/>
      <c r="Q1171" s="235"/>
      <c r="R1171" s="236"/>
      <c r="S1171" s="236"/>
    </row>
    <row r="1172" spans="2:19" ht="36.75" customHeight="1">
      <c r="B1172" s="233"/>
      <c r="C1172" s="234"/>
      <c r="D1172" s="234"/>
      <c r="E1172" s="234"/>
      <c r="F1172" s="234"/>
      <c r="G1172" s="234"/>
      <c r="H1172" s="234"/>
      <c r="I1172" s="234"/>
      <c r="J1172" s="234"/>
      <c r="K1172" s="234"/>
      <c r="L1172" s="234"/>
      <c r="M1172" s="234"/>
      <c r="N1172" s="234"/>
      <c r="O1172" s="234"/>
      <c r="P1172" s="234"/>
      <c r="Q1172" s="235"/>
      <c r="R1172" s="236"/>
      <c r="S1172" s="236"/>
    </row>
    <row r="1173" spans="2:19" ht="36.75" customHeight="1">
      <c r="B1173" s="233"/>
      <c r="C1173" s="234"/>
      <c r="D1173" s="234"/>
      <c r="E1173" s="234"/>
      <c r="F1173" s="234"/>
      <c r="G1173" s="234"/>
      <c r="H1173" s="234"/>
      <c r="I1173" s="234"/>
      <c r="J1173" s="234"/>
      <c r="K1173" s="234"/>
      <c r="L1173" s="234"/>
      <c r="M1173" s="234"/>
      <c r="N1173" s="234"/>
      <c r="O1173" s="234"/>
      <c r="P1173" s="234"/>
      <c r="Q1173" s="235"/>
      <c r="R1173" s="236"/>
      <c r="S1173" s="236"/>
    </row>
    <row r="1174" spans="2:19" ht="36.75" customHeight="1">
      <c r="B1174" s="233"/>
      <c r="C1174" s="234"/>
      <c r="D1174" s="234"/>
      <c r="E1174" s="234"/>
      <c r="F1174" s="234"/>
      <c r="G1174" s="234"/>
      <c r="H1174" s="234"/>
      <c r="I1174" s="234"/>
      <c r="J1174" s="234"/>
      <c r="K1174" s="234"/>
      <c r="L1174" s="234"/>
      <c r="M1174" s="234"/>
      <c r="N1174" s="234"/>
      <c r="O1174" s="234"/>
      <c r="P1174" s="234"/>
      <c r="Q1174" s="235"/>
      <c r="R1174" s="236"/>
      <c r="S1174" s="236"/>
    </row>
    <row r="1175" spans="2:19" ht="36.75" customHeight="1">
      <c r="B1175" s="233"/>
      <c r="C1175" s="234"/>
      <c r="D1175" s="234"/>
      <c r="E1175" s="234"/>
      <c r="F1175" s="234"/>
      <c r="G1175" s="234"/>
      <c r="H1175" s="234"/>
      <c r="I1175" s="234"/>
      <c r="J1175" s="234"/>
      <c r="K1175" s="234"/>
      <c r="L1175" s="234"/>
      <c r="M1175" s="234"/>
      <c r="N1175" s="234"/>
      <c r="O1175" s="234"/>
      <c r="P1175" s="234"/>
      <c r="Q1175" s="235"/>
      <c r="R1175" s="236"/>
      <c r="S1175" s="236"/>
    </row>
    <row r="1176" spans="2:19" ht="36.75" customHeight="1">
      <c r="B1176" s="233"/>
      <c r="C1176" s="234"/>
      <c r="D1176" s="234"/>
      <c r="E1176" s="234"/>
      <c r="F1176" s="234"/>
      <c r="G1176" s="234"/>
      <c r="H1176" s="234"/>
      <c r="I1176" s="234"/>
      <c r="J1176" s="234"/>
      <c r="K1176" s="234"/>
      <c r="L1176" s="234"/>
      <c r="M1176" s="234"/>
      <c r="N1176" s="234"/>
      <c r="O1176" s="234"/>
      <c r="P1176" s="234"/>
      <c r="Q1176" s="235"/>
      <c r="R1176" s="236"/>
      <c r="S1176" s="236"/>
    </row>
    <row r="1177" spans="2:19" ht="36.75" customHeight="1">
      <c r="B1177" s="233"/>
      <c r="C1177" s="234"/>
      <c r="D1177" s="234"/>
      <c r="E1177" s="234"/>
      <c r="F1177" s="234"/>
      <c r="G1177" s="234"/>
      <c r="H1177" s="234"/>
      <c r="I1177" s="234"/>
      <c r="J1177" s="234"/>
      <c r="K1177" s="234"/>
      <c r="L1177" s="234"/>
      <c r="M1177" s="234"/>
      <c r="N1177" s="234"/>
      <c r="O1177" s="234"/>
      <c r="P1177" s="234"/>
      <c r="Q1177" s="235"/>
      <c r="R1177" s="236"/>
      <c r="S1177" s="236"/>
    </row>
    <row r="1178" spans="2:19" ht="36.75" customHeight="1">
      <c r="B1178" s="233"/>
      <c r="C1178" s="234"/>
      <c r="D1178" s="234"/>
      <c r="E1178" s="234"/>
      <c r="F1178" s="234"/>
      <c r="G1178" s="234"/>
      <c r="H1178" s="234"/>
      <c r="I1178" s="234"/>
      <c r="J1178" s="234"/>
      <c r="K1178" s="234"/>
      <c r="L1178" s="234"/>
      <c r="M1178" s="234"/>
      <c r="N1178" s="234"/>
      <c r="O1178" s="234"/>
      <c r="P1178" s="234"/>
      <c r="Q1178" s="235"/>
      <c r="R1178" s="236"/>
      <c r="S1178" s="236"/>
    </row>
    <row r="1179" spans="2:19" ht="36.75" customHeight="1">
      <c r="B1179" s="233"/>
      <c r="C1179" s="234"/>
      <c r="D1179" s="234"/>
      <c r="E1179" s="234"/>
      <c r="F1179" s="234"/>
      <c r="G1179" s="234"/>
      <c r="H1179" s="234"/>
      <c r="I1179" s="234"/>
      <c r="J1179" s="234"/>
      <c r="K1179" s="234"/>
      <c r="L1179" s="234"/>
      <c r="M1179" s="234"/>
      <c r="N1179" s="234"/>
      <c r="O1179" s="234"/>
      <c r="P1179" s="234"/>
      <c r="Q1179" s="235"/>
      <c r="R1179" s="236"/>
      <c r="S1179" s="236"/>
    </row>
    <row r="1180" spans="2:19" ht="36.75" customHeight="1">
      <c r="B1180" s="233"/>
      <c r="C1180" s="234"/>
      <c r="D1180" s="234"/>
      <c r="E1180" s="234"/>
      <c r="F1180" s="234"/>
      <c r="G1180" s="234"/>
      <c r="H1180" s="234"/>
      <c r="I1180" s="234"/>
      <c r="J1180" s="234"/>
      <c r="K1180" s="234"/>
      <c r="L1180" s="234"/>
      <c r="M1180" s="234"/>
      <c r="N1180" s="234"/>
      <c r="O1180" s="234"/>
      <c r="P1180" s="234"/>
      <c r="Q1180" s="235"/>
      <c r="R1180" s="236"/>
      <c r="S1180" s="236"/>
    </row>
    <row r="1181" spans="2:19" ht="36.75" customHeight="1">
      <c r="B1181" s="233"/>
      <c r="C1181" s="234"/>
      <c r="D1181" s="234"/>
      <c r="E1181" s="234"/>
      <c r="F1181" s="234"/>
      <c r="G1181" s="234"/>
      <c r="H1181" s="234"/>
      <c r="I1181" s="234"/>
      <c r="J1181" s="234"/>
      <c r="K1181" s="234"/>
      <c r="L1181" s="234"/>
      <c r="M1181" s="234"/>
      <c r="N1181" s="234"/>
      <c r="O1181" s="234"/>
      <c r="P1181" s="234"/>
      <c r="Q1181" s="235"/>
      <c r="R1181" s="236"/>
      <c r="S1181" s="236"/>
    </row>
    <row r="1182" spans="2:19" ht="36.75" customHeight="1">
      <c r="B1182" s="233"/>
      <c r="C1182" s="234"/>
      <c r="D1182" s="234"/>
      <c r="E1182" s="234"/>
      <c r="F1182" s="234"/>
      <c r="G1182" s="234"/>
      <c r="H1182" s="234"/>
      <c r="I1182" s="234"/>
      <c r="J1182" s="234"/>
      <c r="K1182" s="234"/>
      <c r="L1182" s="234"/>
      <c r="M1182" s="234"/>
      <c r="N1182" s="234"/>
      <c r="O1182" s="234"/>
      <c r="P1182" s="234"/>
      <c r="Q1182" s="235"/>
      <c r="R1182" s="236"/>
      <c r="S1182" s="236"/>
    </row>
    <row r="1183" spans="2:19" ht="36.75" customHeight="1">
      <c r="B1183" s="233"/>
      <c r="C1183" s="234"/>
      <c r="D1183" s="234"/>
      <c r="E1183" s="234"/>
      <c r="F1183" s="234"/>
      <c r="G1183" s="234"/>
      <c r="H1183" s="234"/>
      <c r="I1183" s="234"/>
      <c r="J1183" s="234"/>
      <c r="K1183" s="234"/>
      <c r="L1183" s="234"/>
      <c r="M1183" s="234"/>
      <c r="N1183" s="234"/>
      <c r="O1183" s="234"/>
      <c r="P1183" s="234"/>
      <c r="Q1183" s="235"/>
      <c r="R1183" s="236"/>
      <c r="S1183" s="236"/>
    </row>
    <row r="1184" spans="2:19" ht="36.75" customHeight="1">
      <c r="B1184" s="233"/>
      <c r="C1184" s="234"/>
      <c r="D1184" s="234"/>
      <c r="E1184" s="234"/>
      <c r="F1184" s="234"/>
      <c r="G1184" s="234"/>
      <c r="H1184" s="234"/>
      <c r="I1184" s="234"/>
      <c r="J1184" s="234"/>
      <c r="K1184" s="234"/>
      <c r="L1184" s="234"/>
      <c r="M1184" s="234"/>
      <c r="N1184" s="234"/>
      <c r="O1184" s="234"/>
      <c r="P1184" s="234"/>
      <c r="Q1184" s="235"/>
      <c r="R1184" s="236"/>
      <c r="S1184" s="236"/>
    </row>
    <row r="1185" spans="2:19" ht="36.75" customHeight="1">
      <c r="B1185" s="233"/>
      <c r="C1185" s="234"/>
      <c r="D1185" s="234"/>
      <c r="E1185" s="234"/>
      <c r="F1185" s="234"/>
      <c r="G1185" s="234"/>
      <c r="H1185" s="234"/>
      <c r="I1185" s="234"/>
      <c r="J1185" s="234"/>
      <c r="K1185" s="234"/>
      <c r="L1185" s="234"/>
      <c r="M1185" s="234"/>
      <c r="N1185" s="234"/>
      <c r="O1185" s="234"/>
      <c r="P1185" s="234"/>
      <c r="Q1185" s="235"/>
      <c r="R1185" s="236"/>
      <c r="S1185" s="236"/>
    </row>
    <row r="1186" spans="2:19" ht="36.75" customHeight="1">
      <c r="B1186" s="233"/>
      <c r="C1186" s="234"/>
      <c r="D1186" s="234"/>
      <c r="E1186" s="234"/>
      <c r="F1186" s="234"/>
      <c r="G1186" s="234"/>
      <c r="H1186" s="234"/>
      <c r="I1186" s="234"/>
      <c r="J1186" s="234"/>
      <c r="K1186" s="234"/>
      <c r="L1186" s="234"/>
      <c r="M1186" s="234"/>
      <c r="N1186" s="234"/>
      <c r="O1186" s="234"/>
      <c r="P1186" s="234"/>
      <c r="Q1186" s="235"/>
      <c r="R1186" s="236"/>
      <c r="S1186" s="236"/>
    </row>
    <row r="1187" spans="2:19" ht="36.75" customHeight="1">
      <c r="B1187" s="233"/>
      <c r="C1187" s="234"/>
      <c r="D1187" s="234"/>
      <c r="E1187" s="234"/>
      <c r="F1187" s="234"/>
      <c r="G1187" s="234"/>
      <c r="H1187" s="234"/>
      <c r="I1187" s="234"/>
      <c r="J1187" s="234"/>
      <c r="K1187" s="234"/>
      <c r="L1187" s="234"/>
      <c r="M1187" s="234"/>
      <c r="N1187" s="234"/>
      <c r="O1187" s="234"/>
      <c r="P1187" s="234"/>
      <c r="Q1187" s="235"/>
      <c r="R1187" s="236"/>
      <c r="S1187" s="236"/>
    </row>
    <row r="1188" spans="2:19" ht="36.75" customHeight="1">
      <c r="B1188" s="233"/>
      <c r="C1188" s="234"/>
      <c r="D1188" s="234"/>
      <c r="E1188" s="234"/>
      <c r="F1188" s="234"/>
      <c r="G1188" s="234"/>
      <c r="H1188" s="234"/>
      <c r="I1188" s="234"/>
      <c r="J1188" s="234"/>
      <c r="K1188" s="234"/>
      <c r="L1188" s="234"/>
      <c r="M1188" s="234"/>
      <c r="N1188" s="234"/>
      <c r="O1188" s="234"/>
      <c r="P1188" s="234"/>
      <c r="Q1188" s="235"/>
      <c r="R1188" s="236"/>
      <c r="S1188" s="236"/>
    </row>
    <row r="1189" spans="2:19" ht="36.75" customHeight="1">
      <c r="B1189" s="233"/>
      <c r="C1189" s="234"/>
      <c r="D1189" s="234"/>
      <c r="E1189" s="234"/>
      <c r="F1189" s="234"/>
      <c r="G1189" s="234"/>
      <c r="H1189" s="234"/>
      <c r="I1189" s="234"/>
      <c r="J1189" s="234"/>
      <c r="K1189" s="234"/>
      <c r="L1189" s="234"/>
      <c r="M1189" s="234"/>
      <c r="N1189" s="234"/>
      <c r="O1189" s="234"/>
      <c r="P1189" s="234"/>
      <c r="Q1189" s="235"/>
      <c r="R1189" s="236"/>
      <c r="S1189" s="236"/>
    </row>
    <row r="1190" spans="2:19" ht="36.75" customHeight="1">
      <c r="B1190" s="233"/>
      <c r="C1190" s="234"/>
      <c r="D1190" s="234"/>
      <c r="E1190" s="234"/>
      <c r="F1190" s="234"/>
      <c r="G1190" s="234"/>
      <c r="H1190" s="234"/>
      <c r="I1190" s="234"/>
      <c r="J1190" s="234"/>
      <c r="K1190" s="234"/>
      <c r="L1190" s="234"/>
      <c r="M1190" s="234"/>
      <c r="N1190" s="234"/>
      <c r="O1190" s="234"/>
      <c r="P1190" s="234"/>
      <c r="Q1190" s="235"/>
      <c r="R1190" s="236"/>
      <c r="S1190" s="236"/>
    </row>
    <row r="1191" spans="2:19" ht="36.75" customHeight="1">
      <c r="B1191" s="233"/>
      <c r="C1191" s="234"/>
      <c r="D1191" s="234"/>
      <c r="E1191" s="234"/>
      <c r="F1191" s="234"/>
      <c r="G1191" s="234"/>
      <c r="H1191" s="234"/>
      <c r="I1191" s="234"/>
      <c r="J1191" s="234"/>
      <c r="K1191" s="234"/>
      <c r="L1191" s="234"/>
      <c r="M1191" s="234"/>
      <c r="N1191" s="234"/>
      <c r="O1191" s="234"/>
      <c r="P1191" s="234"/>
      <c r="Q1191" s="235"/>
      <c r="R1191" s="236"/>
      <c r="S1191" s="236"/>
    </row>
    <row r="1192" spans="2:19" ht="36.75" customHeight="1">
      <c r="B1192" s="233"/>
      <c r="C1192" s="234"/>
      <c r="D1192" s="234"/>
      <c r="E1192" s="234"/>
      <c r="F1192" s="234"/>
      <c r="G1192" s="234"/>
      <c r="H1192" s="234"/>
      <c r="I1192" s="234"/>
      <c r="J1192" s="234"/>
      <c r="K1192" s="234"/>
      <c r="L1192" s="234"/>
      <c r="M1192" s="234"/>
      <c r="N1192" s="234"/>
      <c r="O1192" s="234"/>
      <c r="P1192" s="234"/>
      <c r="Q1192" s="235"/>
      <c r="R1192" s="236"/>
      <c r="S1192" s="236"/>
    </row>
    <row r="1193" spans="2:19" ht="36.75" customHeight="1">
      <c r="B1193" s="233"/>
      <c r="C1193" s="234"/>
      <c r="D1193" s="234"/>
      <c r="E1193" s="234"/>
      <c r="F1193" s="234"/>
      <c r="G1193" s="234"/>
      <c r="H1193" s="234"/>
      <c r="I1193" s="234"/>
      <c r="J1193" s="234"/>
      <c r="K1193" s="234"/>
      <c r="L1193" s="234"/>
      <c r="M1193" s="234"/>
      <c r="N1193" s="234"/>
      <c r="O1193" s="234"/>
      <c r="P1193" s="234"/>
      <c r="Q1193" s="235"/>
      <c r="R1193" s="236"/>
      <c r="S1193" s="236"/>
    </row>
    <row r="1194" spans="2:19" ht="36.75" customHeight="1">
      <c r="B1194" s="233"/>
      <c r="C1194" s="234"/>
      <c r="D1194" s="234"/>
      <c r="E1194" s="234"/>
      <c r="F1194" s="234"/>
      <c r="G1194" s="234"/>
      <c r="H1194" s="234"/>
      <c r="I1194" s="234"/>
      <c r="J1194" s="234"/>
      <c r="K1194" s="234"/>
      <c r="L1194" s="234"/>
      <c r="M1194" s="234"/>
      <c r="N1194" s="234"/>
      <c r="O1194" s="234"/>
      <c r="P1194" s="234"/>
      <c r="Q1194" s="235"/>
      <c r="R1194" s="236"/>
      <c r="S1194" s="236"/>
    </row>
    <row r="1195" spans="2:19" ht="36.75" customHeight="1">
      <c r="B1195" s="233"/>
      <c r="C1195" s="234"/>
      <c r="D1195" s="234"/>
      <c r="E1195" s="234"/>
      <c r="F1195" s="234"/>
      <c r="G1195" s="234"/>
      <c r="H1195" s="234"/>
      <c r="I1195" s="234"/>
      <c r="J1195" s="234"/>
      <c r="K1195" s="234"/>
      <c r="L1195" s="234"/>
      <c r="M1195" s="234"/>
      <c r="N1195" s="234"/>
      <c r="O1195" s="234"/>
      <c r="P1195" s="234"/>
      <c r="Q1195" s="235"/>
      <c r="R1195" s="236"/>
      <c r="S1195" s="236"/>
    </row>
    <row r="1196" spans="2:19" ht="36.75" customHeight="1">
      <c r="B1196" s="233"/>
      <c r="C1196" s="234"/>
      <c r="D1196" s="234"/>
      <c r="E1196" s="234"/>
      <c r="F1196" s="234"/>
      <c r="G1196" s="234"/>
      <c r="H1196" s="234"/>
      <c r="I1196" s="234"/>
      <c r="J1196" s="234"/>
      <c r="K1196" s="234"/>
      <c r="L1196" s="234"/>
      <c r="M1196" s="234"/>
      <c r="N1196" s="234"/>
      <c r="O1196" s="234"/>
      <c r="P1196" s="234"/>
      <c r="Q1196" s="235"/>
      <c r="R1196" s="236"/>
      <c r="S1196" s="236"/>
    </row>
    <row r="1197" spans="2:19" ht="36.75" customHeight="1">
      <c r="B1197" s="233"/>
      <c r="C1197" s="234"/>
      <c r="D1197" s="234"/>
      <c r="E1197" s="234"/>
      <c r="F1197" s="234"/>
      <c r="G1197" s="234"/>
      <c r="H1197" s="234"/>
      <c r="I1197" s="234"/>
      <c r="J1197" s="234"/>
      <c r="K1197" s="234"/>
      <c r="L1197" s="234"/>
      <c r="M1197" s="234"/>
      <c r="N1197" s="234"/>
      <c r="O1197" s="234"/>
      <c r="P1197" s="234"/>
      <c r="Q1197" s="235"/>
      <c r="R1197" s="236"/>
      <c r="S1197" s="236"/>
    </row>
    <row r="1198" spans="2:19" ht="36.75" customHeight="1">
      <c r="B1198" s="233"/>
      <c r="C1198" s="234"/>
      <c r="D1198" s="234"/>
      <c r="E1198" s="234"/>
      <c r="F1198" s="234"/>
      <c r="G1198" s="234"/>
      <c r="H1198" s="234"/>
      <c r="I1198" s="234"/>
      <c r="J1198" s="234"/>
      <c r="K1198" s="234"/>
      <c r="L1198" s="234"/>
      <c r="M1198" s="234"/>
      <c r="N1198" s="234"/>
      <c r="O1198" s="234"/>
      <c r="P1198" s="234"/>
      <c r="Q1198" s="235"/>
      <c r="R1198" s="236"/>
      <c r="S1198" s="236"/>
    </row>
    <row r="1199" spans="2:19" ht="36.75" customHeight="1">
      <c r="B1199" s="233"/>
      <c r="C1199" s="234"/>
      <c r="D1199" s="234"/>
      <c r="E1199" s="234"/>
      <c r="F1199" s="234"/>
      <c r="G1199" s="234"/>
      <c r="H1199" s="234"/>
      <c r="I1199" s="234"/>
      <c r="J1199" s="234"/>
      <c r="K1199" s="234"/>
      <c r="L1199" s="234"/>
      <c r="M1199" s="234"/>
      <c r="N1199" s="234"/>
      <c r="O1199" s="234"/>
      <c r="P1199" s="234"/>
      <c r="Q1199" s="235"/>
      <c r="R1199" s="236"/>
      <c r="S1199" s="236"/>
    </row>
    <row r="1200" spans="2:19" ht="36.75" customHeight="1">
      <c r="B1200" s="233"/>
      <c r="C1200" s="234"/>
      <c r="D1200" s="234"/>
      <c r="E1200" s="234"/>
      <c r="F1200" s="234"/>
      <c r="G1200" s="234"/>
      <c r="H1200" s="234"/>
      <c r="I1200" s="234"/>
      <c r="J1200" s="234"/>
      <c r="K1200" s="234"/>
      <c r="L1200" s="234"/>
      <c r="M1200" s="234"/>
      <c r="N1200" s="234"/>
      <c r="O1200" s="234"/>
      <c r="P1200" s="234"/>
      <c r="Q1200" s="235"/>
      <c r="R1200" s="236"/>
      <c r="S1200" s="236"/>
    </row>
    <row r="1201" spans="2:19" ht="36.75" customHeight="1">
      <c r="B1201" s="233"/>
      <c r="C1201" s="234"/>
      <c r="D1201" s="234"/>
      <c r="E1201" s="234"/>
      <c r="F1201" s="234"/>
      <c r="G1201" s="234"/>
      <c r="H1201" s="234"/>
      <c r="I1201" s="234"/>
      <c r="J1201" s="234"/>
      <c r="K1201" s="234"/>
      <c r="L1201" s="234"/>
      <c r="M1201" s="234"/>
      <c r="N1201" s="234"/>
      <c r="O1201" s="234"/>
      <c r="P1201" s="234"/>
      <c r="Q1201" s="235"/>
      <c r="R1201" s="236"/>
      <c r="S1201" s="236"/>
    </row>
    <row r="1202" spans="2:19" ht="36.75" customHeight="1">
      <c r="B1202" s="233"/>
      <c r="C1202" s="234"/>
      <c r="D1202" s="234"/>
      <c r="E1202" s="234"/>
      <c r="F1202" s="234"/>
      <c r="G1202" s="234"/>
      <c r="H1202" s="234"/>
      <c r="I1202" s="234"/>
      <c r="J1202" s="234"/>
      <c r="K1202" s="234"/>
      <c r="L1202" s="234"/>
      <c r="M1202" s="234"/>
      <c r="N1202" s="234"/>
      <c r="O1202" s="234"/>
      <c r="P1202" s="234"/>
      <c r="Q1202" s="235"/>
      <c r="R1202" s="236"/>
      <c r="S1202" s="236"/>
    </row>
    <row r="1203" spans="2:19" ht="36.75" customHeight="1">
      <c r="B1203" s="233"/>
      <c r="C1203" s="234"/>
      <c r="D1203" s="234"/>
      <c r="E1203" s="234"/>
      <c r="F1203" s="234"/>
      <c r="G1203" s="234"/>
      <c r="H1203" s="234"/>
      <c r="I1203" s="234"/>
      <c r="J1203" s="234"/>
      <c r="K1203" s="234"/>
      <c r="L1203" s="234"/>
      <c r="M1203" s="234"/>
      <c r="N1203" s="234"/>
      <c r="O1203" s="234"/>
      <c r="P1203" s="234"/>
      <c r="Q1203" s="235"/>
      <c r="R1203" s="236"/>
      <c r="S1203" s="236"/>
    </row>
    <row r="1204" spans="2:19" ht="36.75" customHeight="1">
      <c r="B1204" s="233"/>
      <c r="C1204" s="234"/>
      <c r="D1204" s="234"/>
      <c r="E1204" s="234"/>
      <c r="F1204" s="234"/>
      <c r="G1204" s="234"/>
      <c r="H1204" s="234"/>
      <c r="I1204" s="234"/>
      <c r="J1204" s="234"/>
      <c r="K1204" s="234"/>
      <c r="L1204" s="234"/>
      <c r="M1204" s="234"/>
      <c r="N1204" s="234"/>
      <c r="O1204" s="234"/>
      <c r="P1204" s="234"/>
      <c r="Q1204" s="235"/>
      <c r="R1204" s="236"/>
      <c r="S1204" s="236"/>
    </row>
    <row r="1205" spans="2:19" ht="36.75" customHeight="1">
      <c r="B1205" s="233"/>
      <c r="C1205" s="234"/>
      <c r="D1205" s="234"/>
      <c r="E1205" s="234"/>
      <c r="F1205" s="234"/>
      <c r="G1205" s="234"/>
      <c r="H1205" s="234"/>
      <c r="I1205" s="234"/>
      <c r="J1205" s="234"/>
      <c r="K1205" s="234"/>
      <c r="L1205" s="234"/>
      <c r="M1205" s="234"/>
      <c r="N1205" s="234"/>
      <c r="O1205" s="234"/>
      <c r="P1205" s="234"/>
      <c r="Q1205" s="235"/>
      <c r="R1205" s="236"/>
      <c r="S1205" s="236"/>
    </row>
    <row r="1206" spans="2:19" ht="36.75" customHeight="1">
      <c r="B1206" s="233"/>
      <c r="C1206" s="234"/>
      <c r="D1206" s="234"/>
      <c r="E1206" s="234"/>
      <c r="F1206" s="234"/>
      <c r="G1206" s="234"/>
      <c r="H1206" s="234"/>
      <c r="I1206" s="234"/>
      <c r="J1206" s="234"/>
      <c r="K1206" s="234"/>
      <c r="L1206" s="234"/>
      <c r="M1206" s="234"/>
      <c r="N1206" s="234"/>
      <c r="O1206" s="234"/>
      <c r="P1206" s="234"/>
      <c r="Q1206" s="235"/>
      <c r="R1206" s="236"/>
      <c r="S1206" s="236"/>
    </row>
    <row r="1207" spans="2:19" ht="36.75" customHeight="1">
      <c r="B1207" s="233"/>
      <c r="C1207" s="234"/>
      <c r="D1207" s="234"/>
      <c r="E1207" s="234"/>
      <c r="F1207" s="234"/>
      <c r="G1207" s="234"/>
      <c r="H1207" s="234"/>
      <c r="I1207" s="234"/>
      <c r="J1207" s="234"/>
      <c r="K1207" s="234"/>
      <c r="L1207" s="234"/>
      <c r="M1207" s="234"/>
      <c r="N1207" s="234"/>
      <c r="O1207" s="234"/>
      <c r="P1207" s="234"/>
      <c r="Q1207" s="235"/>
      <c r="R1207" s="236"/>
      <c r="S1207" s="236"/>
    </row>
    <row r="1208" spans="2:19" ht="36.75" customHeight="1">
      <c r="B1208" s="233"/>
      <c r="C1208" s="234"/>
      <c r="D1208" s="234"/>
      <c r="E1208" s="234"/>
      <c r="F1208" s="234"/>
      <c r="G1208" s="234"/>
      <c r="H1208" s="234"/>
      <c r="I1208" s="234"/>
      <c r="J1208" s="234"/>
      <c r="K1208" s="234"/>
      <c r="L1208" s="234"/>
      <c r="M1208" s="234"/>
      <c r="N1208" s="234"/>
      <c r="O1208" s="234"/>
      <c r="P1208" s="234"/>
      <c r="Q1208" s="235"/>
      <c r="R1208" s="236"/>
      <c r="S1208" s="236"/>
    </row>
    <row r="1209" spans="2:19" ht="36.75" customHeight="1">
      <c r="B1209" s="233"/>
      <c r="C1209" s="234"/>
      <c r="D1209" s="234"/>
      <c r="E1209" s="234"/>
      <c r="F1209" s="234"/>
      <c r="G1209" s="234"/>
      <c r="H1209" s="234"/>
      <c r="I1209" s="234"/>
      <c r="J1209" s="234"/>
      <c r="K1209" s="234"/>
      <c r="L1209" s="234"/>
      <c r="M1209" s="234"/>
      <c r="N1209" s="234"/>
      <c r="O1209" s="234"/>
      <c r="P1209" s="234"/>
      <c r="Q1209" s="235"/>
      <c r="R1209" s="236"/>
      <c r="S1209" s="236"/>
    </row>
    <row r="1210" spans="2:19" ht="36.75" customHeight="1">
      <c r="B1210" s="233"/>
      <c r="C1210" s="234"/>
      <c r="D1210" s="234"/>
      <c r="E1210" s="234"/>
      <c r="F1210" s="234"/>
      <c r="G1210" s="234"/>
      <c r="H1210" s="234"/>
      <c r="I1210" s="234"/>
      <c r="J1210" s="234"/>
      <c r="K1210" s="234"/>
      <c r="L1210" s="234"/>
      <c r="M1210" s="234"/>
      <c r="N1210" s="234"/>
      <c r="O1210" s="234"/>
      <c r="P1210" s="234"/>
      <c r="Q1210" s="235"/>
      <c r="R1210" s="236"/>
      <c r="S1210" s="236"/>
    </row>
    <row r="1211" spans="2:19" ht="36.75" customHeight="1">
      <c r="B1211" s="233"/>
      <c r="C1211" s="234"/>
      <c r="D1211" s="234"/>
      <c r="E1211" s="234"/>
      <c r="F1211" s="234"/>
      <c r="G1211" s="234"/>
      <c r="H1211" s="234"/>
      <c r="I1211" s="234"/>
      <c r="J1211" s="234"/>
      <c r="K1211" s="234"/>
      <c r="L1211" s="234"/>
      <c r="M1211" s="234"/>
      <c r="N1211" s="234"/>
      <c r="O1211" s="234"/>
      <c r="P1211" s="234"/>
      <c r="Q1211" s="235"/>
      <c r="R1211" s="236"/>
      <c r="S1211" s="236"/>
    </row>
    <row r="1212" spans="2:19" ht="36.75" customHeight="1">
      <c r="B1212" s="233"/>
      <c r="C1212" s="234"/>
      <c r="D1212" s="234"/>
      <c r="E1212" s="234"/>
      <c r="F1212" s="234"/>
      <c r="G1212" s="234"/>
      <c r="H1212" s="234"/>
      <c r="I1212" s="234"/>
      <c r="J1212" s="234"/>
      <c r="K1212" s="234"/>
      <c r="L1212" s="234"/>
      <c r="M1212" s="234"/>
      <c r="N1212" s="234"/>
      <c r="O1212" s="234"/>
      <c r="P1212" s="234"/>
      <c r="Q1212" s="235"/>
      <c r="R1212" s="236"/>
      <c r="S1212" s="236"/>
    </row>
    <row r="1213" spans="2:19" ht="36.75" customHeight="1">
      <c r="B1213" s="233"/>
      <c r="C1213" s="234"/>
      <c r="D1213" s="234"/>
      <c r="E1213" s="234"/>
      <c r="F1213" s="234"/>
      <c r="G1213" s="234"/>
      <c r="H1213" s="234"/>
      <c r="I1213" s="234"/>
      <c r="J1213" s="234"/>
      <c r="K1213" s="234"/>
      <c r="L1213" s="234"/>
      <c r="M1213" s="234"/>
      <c r="N1213" s="234"/>
      <c r="O1213" s="234"/>
      <c r="P1213" s="234"/>
      <c r="Q1213" s="235"/>
      <c r="R1213" s="236"/>
      <c r="S1213" s="236"/>
    </row>
    <row r="1214" spans="2:19" ht="36.75" customHeight="1">
      <c r="B1214" s="233"/>
      <c r="C1214" s="234"/>
      <c r="D1214" s="234"/>
      <c r="E1214" s="234"/>
      <c r="F1214" s="234"/>
      <c r="G1214" s="234"/>
      <c r="H1214" s="234"/>
      <c r="I1214" s="234"/>
      <c r="J1214" s="234"/>
      <c r="K1214" s="234"/>
      <c r="L1214" s="234"/>
      <c r="M1214" s="234"/>
      <c r="N1214" s="234"/>
      <c r="O1214" s="234"/>
      <c r="P1214" s="234"/>
      <c r="Q1214" s="235"/>
      <c r="R1214" s="236"/>
      <c r="S1214" s="236"/>
    </row>
    <row r="1215" spans="2:19" ht="36.75" customHeight="1">
      <c r="B1215" s="233"/>
      <c r="C1215" s="234"/>
      <c r="D1215" s="234"/>
      <c r="E1215" s="234"/>
      <c r="F1215" s="234"/>
      <c r="G1215" s="234"/>
      <c r="H1215" s="234"/>
      <c r="I1215" s="234"/>
      <c r="J1215" s="234"/>
      <c r="K1215" s="234"/>
      <c r="L1215" s="234"/>
      <c r="M1215" s="234"/>
      <c r="N1215" s="234"/>
      <c r="O1215" s="234"/>
      <c r="P1215" s="234"/>
      <c r="Q1215" s="235"/>
      <c r="R1215" s="236"/>
      <c r="S1215" s="236"/>
    </row>
    <row r="1216" spans="2:19" ht="36.75" customHeight="1">
      <c r="B1216" s="233"/>
      <c r="C1216" s="234"/>
      <c r="D1216" s="234"/>
      <c r="E1216" s="234"/>
      <c r="F1216" s="234"/>
      <c r="G1216" s="234"/>
      <c r="H1216" s="234"/>
      <c r="I1216" s="234"/>
      <c r="J1216" s="234"/>
      <c r="K1216" s="234"/>
      <c r="L1216" s="234"/>
      <c r="M1216" s="234"/>
      <c r="N1216" s="234"/>
      <c r="O1216" s="234"/>
      <c r="P1216" s="234"/>
      <c r="Q1216" s="235"/>
      <c r="R1216" s="236"/>
      <c r="S1216" s="236"/>
    </row>
    <row r="1217" spans="2:19" ht="36.75" customHeight="1">
      <c r="B1217" s="233"/>
      <c r="C1217" s="234"/>
      <c r="D1217" s="234"/>
      <c r="E1217" s="234"/>
      <c r="F1217" s="234"/>
      <c r="G1217" s="234"/>
      <c r="H1217" s="234"/>
      <c r="I1217" s="234"/>
      <c r="J1217" s="234"/>
      <c r="K1217" s="234"/>
      <c r="L1217" s="234"/>
      <c r="M1217" s="234"/>
      <c r="N1217" s="234"/>
      <c r="O1217" s="234"/>
      <c r="P1217" s="234"/>
      <c r="Q1217" s="235"/>
      <c r="R1217" s="236"/>
      <c r="S1217" s="236"/>
    </row>
    <row r="1218" spans="2:19" ht="36.75" customHeight="1">
      <c r="B1218" s="233"/>
      <c r="C1218" s="234"/>
      <c r="D1218" s="234"/>
      <c r="E1218" s="234"/>
      <c r="F1218" s="234"/>
      <c r="G1218" s="234"/>
      <c r="H1218" s="234"/>
      <c r="I1218" s="234"/>
      <c r="J1218" s="234"/>
      <c r="K1218" s="234"/>
      <c r="L1218" s="234"/>
      <c r="M1218" s="234"/>
      <c r="N1218" s="234"/>
      <c r="O1218" s="234"/>
      <c r="P1218" s="234"/>
      <c r="Q1218" s="235"/>
      <c r="R1218" s="236"/>
      <c r="S1218" s="236"/>
    </row>
    <row r="1219" spans="2:19" ht="36.75" customHeight="1">
      <c r="B1219" s="233"/>
      <c r="C1219" s="234"/>
      <c r="D1219" s="234"/>
      <c r="E1219" s="234"/>
      <c r="F1219" s="234"/>
      <c r="G1219" s="234"/>
      <c r="H1219" s="234"/>
      <c r="I1219" s="234"/>
      <c r="J1219" s="234"/>
      <c r="K1219" s="234"/>
      <c r="L1219" s="234"/>
      <c r="M1219" s="234"/>
      <c r="N1219" s="234"/>
      <c r="O1219" s="234"/>
      <c r="P1219" s="234"/>
      <c r="Q1219" s="235"/>
      <c r="R1219" s="236"/>
      <c r="S1219" s="236"/>
    </row>
    <row r="1220" spans="2:19" ht="36.75" customHeight="1">
      <c r="B1220" s="233"/>
      <c r="C1220" s="234"/>
      <c r="D1220" s="234"/>
      <c r="E1220" s="234"/>
      <c r="F1220" s="234"/>
      <c r="G1220" s="234"/>
      <c r="H1220" s="234"/>
      <c r="I1220" s="234"/>
      <c r="J1220" s="234"/>
      <c r="K1220" s="234"/>
      <c r="L1220" s="234"/>
      <c r="M1220" s="234"/>
      <c r="N1220" s="234"/>
      <c r="O1220" s="234"/>
      <c r="P1220" s="234"/>
      <c r="Q1220" s="235"/>
      <c r="R1220" s="236"/>
      <c r="S1220" s="236"/>
    </row>
    <row r="1221" spans="2:19" ht="36.75" customHeight="1">
      <c r="B1221" s="233"/>
      <c r="C1221" s="234"/>
      <c r="D1221" s="234"/>
      <c r="E1221" s="234"/>
      <c r="F1221" s="234"/>
      <c r="G1221" s="234"/>
      <c r="H1221" s="234"/>
      <c r="I1221" s="234"/>
      <c r="J1221" s="234"/>
      <c r="K1221" s="234"/>
      <c r="L1221" s="234"/>
      <c r="M1221" s="234"/>
      <c r="N1221" s="234"/>
      <c r="O1221" s="234"/>
      <c r="P1221" s="234"/>
      <c r="Q1221" s="235"/>
      <c r="R1221" s="236"/>
      <c r="S1221" s="236"/>
    </row>
    <row r="1222" spans="2:19" ht="36.75" customHeight="1">
      <c r="B1222" s="233"/>
      <c r="C1222" s="234"/>
      <c r="D1222" s="234"/>
      <c r="E1222" s="234"/>
      <c r="F1222" s="234"/>
      <c r="G1222" s="234"/>
      <c r="H1222" s="234"/>
      <c r="I1222" s="234"/>
      <c r="J1222" s="234"/>
      <c r="K1222" s="234"/>
      <c r="L1222" s="234"/>
      <c r="M1222" s="234"/>
      <c r="N1222" s="234"/>
      <c r="O1222" s="234"/>
      <c r="P1222" s="234"/>
      <c r="Q1222" s="235"/>
      <c r="R1222" s="236"/>
      <c r="S1222" s="236"/>
    </row>
    <row r="1223" spans="2:19" ht="36.75" customHeight="1">
      <c r="B1223" s="233"/>
      <c r="C1223" s="234"/>
      <c r="D1223" s="234"/>
      <c r="E1223" s="234"/>
      <c r="F1223" s="234"/>
      <c r="G1223" s="234"/>
      <c r="H1223" s="234"/>
      <c r="I1223" s="234"/>
      <c r="J1223" s="234"/>
      <c r="K1223" s="234"/>
      <c r="L1223" s="234"/>
      <c r="M1223" s="234"/>
      <c r="N1223" s="234"/>
      <c r="O1223" s="234"/>
      <c r="P1223" s="234"/>
      <c r="Q1223" s="235"/>
      <c r="R1223" s="236"/>
      <c r="S1223" s="236"/>
    </row>
    <row r="1224" spans="2:19" ht="36.75" customHeight="1">
      <c r="B1224" s="233"/>
      <c r="C1224" s="234"/>
      <c r="D1224" s="234"/>
      <c r="E1224" s="234"/>
      <c r="F1224" s="234"/>
      <c r="G1224" s="234"/>
      <c r="H1224" s="234"/>
      <c r="I1224" s="234"/>
      <c r="J1224" s="234"/>
      <c r="K1224" s="234"/>
      <c r="L1224" s="234"/>
      <c r="M1224" s="234"/>
      <c r="N1224" s="234"/>
      <c r="O1224" s="234"/>
      <c r="P1224" s="234"/>
      <c r="Q1224" s="235"/>
      <c r="R1224" s="236"/>
      <c r="S1224" s="236"/>
    </row>
    <row r="1225" spans="2:19" ht="36.75" customHeight="1">
      <c r="B1225" s="233"/>
      <c r="C1225" s="234"/>
      <c r="D1225" s="234"/>
      <c r="E1225" s="234"/>
      <c r="F1225" s="234"/>
      <c r="G1225" s="234"/>
      <c r="H1225" s="234"/>
      <c r="I1225" s="234"/>
      <c r="J1225" s="234"/>
      <c r="K1225" s="234"/>
      <c r="L1225" s="234"/>
      <c r="M1225" s="234"/>
      <c r="N1225" s="234"/>
      <c r="O1225" s="234"/>
      <c r="P1225" s="234"/>
      <c r="Q1225" s="235"/>
      <c r="R1225" s="236"/>
      <c r="S1225" s="236"/>
    </row>
    <row r="1226" spans="2:19" ht="36.75" customHeight="1">
      <c r="B1226" s="233"/>
      <c r="C1226" s="234"/>
      <c r="D1226" s="234"/>
      <c r="E1226" s="234"/>
      <c r="F1226" s="234"/>
      <c r="G1226" s="234"/>
      <c r="H1226" s="234"/>
      <c r="I1226" s="234"/>
      <c r="J1226" s="234"/>
      <c r="K1226" s="234"/>
      <c r="L1226" s="234"/>
      <c r="M1226" s="234"/>
      <c r="N1226" s="234"/>
      <c r="O1226" s="234"/>
      <c r="P1226" s="234"/>
      <c r="Q1226" s="235"/>
      <c r="R1226" s="236"/>
      <c r="S1226" s="236"/>
    </row>
    <row r="1227" spans="2:19" ht="36.75" customHeight="1">
      <c r="B1227" s="233"/>
      <c r="C1227" s="234"/>
      <c r="D1227" s="234"/>
      <c r="E1227" s="234"/>
      <c r="F1227" s="234"/>
      <c r="G1227" s="234"/>
      <c r="H1227" s="234"/>
      <c r="I1227" s="234"/>
      <c r="J1227" s="234"/>
      <c r="K1227" s="234"/>
      <c r="L1227" s="234"/>
      <c r="M1227" s="234"/>
      <c r="N1227" s="234"/>
      <c r="O1227" s="234"/>
      <c r="P1227" s="234"/>
      <c r="Q1227" s="235"/>
      <c r="R1227" s="236"/>
      <c r="S1227" s="236"/>
    </row>
    <row r="1228" spans="2:19" ht="36.75" customHeight="1">
      <c r="B1228" s="233"/>
      <c r="C1228" s="234"/>
      <c r="D1228" s="234"/>
      <c r="E1228" s="234"/>
      <c r="F1228" s="234"/>
      <c r="G1228" s="234"/>
      <c r="H1228" s="234"/>
      <c r="I1228" s="234"/>
      <c r="J1228" s="234"/>
      <c r="K1228" s="234"/>
      <c r="L1228" s="234"/>
      <c r="M1228" s="234"/>
      <c r="N1228" s="234"/>
      <c r="O1228" s="234"/>
      <c r="P1228" s="234"/>
      <c r="Q1228" s="235"/>
      <c r="R1228" s="236"/>
      <c r="S1228" s="236"/>
    </row>
    <row r="1229" spans="2:19" ht="36.75" customHeight="1">
      <c r="B1229" s="233"/>
      <c r="C1229" s="234"/>
      <c r="D1229" s="234"/>
      <c r="E1229" s="234"/>
      <c r="F1229" s="234"/>
      <c r="G1229" s="234"/>
      <c r="H1229" s="234"/>
      <c r="I1229" s="234"/>
      <c r="J1229" s="234"/>
      <c r="K1229" s="234"/>
      <c r="L1229" s="234"/>
      <c r="M1229" s="234"/>
      <c r="N1229" s="234"/>
      <c r="O1229" s="234"/>
      <c r="P1229" s="234"/>
      <c r="Q1229" s="235"/>
      <c r="R1229" s="236"/>
      <c r="S1229" s="236"/>
    </row>
    <row r="1230" spans="2:19" ht="36.75" customHeight="1">
      <c r="B1230" s="233"/>
      <c r="C1230" s="234"/>
      <c r="D1230" s="234"/>
      <c r="E1230" s="234"/>
      <c r="F1230" s="234"/>
      <c r="G1230" s="234"/>
      <c r="H1230" s="234"/>
      <c r="I1230" s="234"/>
      <c r="J1230" s="234"/>
      <c r="K1230" s="234"/>
      <c r="L1230" s="234"/>
      <c r="M1230" s="234"/>
      <c r="N1230" s="234"/>
      <c r="O1230" s="234"/>
      <c r="P1230" s="234"/>
      <c r="Q1230" s="235"/>
      <c r="R1230" s="236"/>
      <c r="S1230" s="236"/>
    </row>
    <row r="1231" spans="2:19" ht="36.75" customHeight="1">
      <c r="B1231" s="233"/>
      <c r="C1231" s="234"/>
      <c r="D1231" s="234"/>
      <c r="E1231" s="234"/>
      <c r="F1231" s="234"/>
      <c r="G1231" s="234"/>
      <c r="H1231" s="234"/>
      <c r="I1231" s="234"/>
      <c r="J1231" s="234"/>
      <c r="K1231" s="234"/>
      <c r="L1231" s="234"/>
      <c r="M1231" s="234"/>
      <c r="N1231" s="234"/>
      <c r="O1231" s="234"/>
      <c r="P1231" s="234"/>
      <c r="Q1231" s="235"/>
      <c r="R1231" s="236"/>
      <c r="S1231" s="236"/>
    </row>
    <row r="1232" spans="2:19" ht="36.75" customHeight="1">
      <c r="B1232" s="233"/>
      <c r="C1232" s="234"/>
      <c r="D1232" s="234"/>
      <c r="E1232" s="234"/>
      <c r="F1232" s="234"/>
      <c r="G1232" s="234"/>
      <c r="H1232" s="234"/>
      <c r="I1232" s="234"/>
      <c r="J1232" s="234"/>
      <c r="K1232" s="234"/>
      <c r="L1232" s="234"/>
      <c r="M1232" s="234"/>
      <c r="N1232" s="234"/>
      <c r="O1232" s="234"/>
      <c r="P1232" s="234"/>
      <c r="Q1232" s="235"/>
      <c r="R1232" s="236"/>
      <c r="S1232" s="236"/>
    </row>
    <row r="1233" spans="2:19" ht="36.75" customHeight="1">
      <c r="B1233" s="233"/>
      <c r="C1233" s="234"/>
      <c r="D1233" s="234"/>
      <c r="E1233" s="234"/>
      <c r="F1233" s="234"/>
      <c r="G1233" s="234"/>
      <c r="H1233" s="234"/>
      <c r="I1233" s="234"/>
      <c r="J1233" s="234"/>
      <c r="K1233" s="234"/>
      <c r="L1233" s="234"/>
      <c r="M1233" s="234"/>
      <c r="N1233" s="234"/>
      <c r="O1233" s="234"/>
      <c r="P1233" s="234"/>
      <c r="Q1233" s="235"/>
      <c r="R1233" s="236"/>
      <c r="S1233" s="236"/>
    </row>
    <row r="1234" spans="2:19" ht="36.75" customHeight="1">
      <c r="B1234" s="233"/>
      <c r="C1234" s="234"/>
      <c r="D1234" s="234"/>
      <c r="E1234" s="234"/>
      <c r="F1234" s="234"/>
      <c r="G1234" s="234"/>
      <c r="H1234" s="234"/>
      <c r="I1234" s="234"/>
      <c r="J1234" s="234"/>
      <c r="K1234" s="234"/>
      <c r="L1234" s="234"/>
      <c r="M1234" s="234"/>
      <c r="N1234" s="234"/>
      <c r="O1234" s="234"/>
      <c r="P1234" s="234"/>
      <c r="Q1234" s="235"/>
      <c r="R1234" s="236"/>
      <c r="S1234" s="236"/>
    </row>
    <row r="1235" spans="2:19" ht="36.75" customHeight="1">
      <c r="B1235" s="233"/>
      <c r="C1235" s="234"/>
      <c r="D1235" s="234"/>
      <c r="E1235" s="234"/>
      <c r="F1235" s="234"/>
      <c r="G1235" s="234"/>
      <c r="H1235" s="234"/>
      <c r="I1235" s="234"/>
      <c r="J1235" s="234"/>
      <c r="K1235" s="234"/>
      <c r="L1235" s="234"/>
      <c r="M1235" s="234"/>
      <c r="N1235" s="234"/>
      <c r="O1235" s="234"/>
      <c r="P1235" s="234"/>
      <c r="Q1235" s="235"/>
      <c r="R1235" s="236"/>
      <c r="S1235" s="236"/>
    </row>
    <row r="1236" spans="2:19" ht="36.75" customHeight="1">
      <c r="B1236" s="233"/>
      <c r="C1236" s="234"/>
      <c r="D1236" s="234"/>
      <c r="E1236" s="234"/>
      <c r="F1236" s="234"/>
      <c r="G1236" s="234"/>
      <c r="H1236" s="234"/>
      <c r="I1236" s="234"/>
      <c r="J1236" s="234"/>
      <c r="K1236" s="234"/>
      <c r="L1236" s="234"/>
      <c r="M1236" s="234"/>
      <c r="N1236" s="234"/>
      <c r="O1236" s="234"/>
      <c r="P1236" s="234"/>
      <c r="Q1236" s="235"/>
      <c r="R1236" s="236"/>
      <c r="S1236" s="236"/>
    </row>
    <row r="1237" spans="2:19" ht="36.75" customHeight="1">
      <c r="B1237" s="233"/>
      <c r="C1237" s="234"/>
      <c r="D1237" s="234"/>
      <c r="E1237" s="234"/>
      <c r="F1237" s="234"/>
      <c r="G1237" s="234"/>
      <c r="H1237" s="234"/>
      <c r="I1237" s="234"/>
      <c r="J1237" s="234"/>
      <c r="K1237" s="234"/>
      <c r="L1237" s="234"/>
      <c r="M1237" s="234"/>
      <c r="N1237" s="234"/>
      <c r="O1237" s="234"/>
      <c r="P1237" s="234"/>
      <c r="Q1237" s="235"/>
      <c r="R1237" s="236"/>
      <c r="S1237" s="236"/>
    </row>
    <row r="1238" spans="2:19" ht="36.75" customHeight="1">
      <c r="B1238" s="233"/>
      <c r="C1238" s="234"/>
      <c r="D1238" s="234"/>
      <c r="E1238" s="234"/>
      <c r="F1238" s="234"/>
      <c r="G1238" s="234"/>
      <c r="H1238" s="234"/>
      <c r="I1238" s="234"/>
      <c r="J1238" s="234"/>
      <c r="K1238" s="234"/>
      <c r="L1238" s="234"/>
      <c r="M1238" s="234"/>
      <c r="N1238" s="234"/>
      <c r="O1238" s="234"/>
      <c r="P1238" s="234"/>
      <c r="Q1238" s="235"/>
      <c r="R1238" s="236"/>
      <c r="S1238" s="236"/>
    </row>
    <row r="1239" spans="2:19" ht="36.75" customHeight="1">
      <c r="B1239" s="233"/>
      <c r="C1239" s="234"/>
      <c r="D1239" s="234"/>
      <c r="E1239" s="234"/>
      <c r="F1239" s="234"/>
      <c r="G1239" s="234"/>
      <c r="H1239" s="234"/>
      <c r="I1239" s="234"/>
      <c r="J1239" s="234"/>
      <c r="K1239" s="234"/>
      <c r="L1239" s="234"/>
      <c r="M1239" s="234"/>
      <c r="N1239" s="234"/>
      <c r="O1239" s="234"/>
      <c r="P1239" s="234"/>
      <c r="Q1239" s="235"/>
      <c r="R1239" s="236"/>
      <c r="S1239" s="236"/>
    </row>
    <row r="1240" spans="2:19" ht="36.75" customHeight="1">
      <c r="B1240" s="233"/>
      <c r="C1240" s="234"/>
      <c r="D1240" s="234"/>
      <c r="E1240" s="234"/>
      <c r="F1240" s="234"/>
      <c r="G1240" s="234"/>
      <c r="H1240" s="234"/>
      <c r="I1240" s="234"/>
      <c r="J1240" s="234"/>
      <c r="K1240" s="234"/>
      <c r="L1240" s="234"/>
      <c r="M1240" s="234"/>
      <c r="N1240" s="234"/>
      <c r="O1240" s="234"/>
      <c r="P1240" s="234"/>
      <c r="Q1240" s="235"/>
      <c r="R1240" s="236"/>
      <c r="S1240" s="236"/>
    </row>
    <row r="1241" spans="2:19" ht="36.75" customHeight="1">
      <c r="B1241" s="233"/>
      <c r="C1241" s="234"/>
      <c r="D1241" s="234"/>
      <c r="E1241" s="234"/>
      <c r="F1241" s="234"/>
      <c r="G1241" s="234"/>
      <c r="H1241" s="234"/>
      <c r="I1241" s="234"/>
      <c r="J1241" s="234"/>
      <c r="K1241" s="234"/>
      <c r="L1241" s="234"/>
      <c r="M1241" s="234"/>
      <c r="N1241" s="234"/>
      <c r="O1241" s="234"/>
      <c r="P1241" s="234"/>
      <c r="Q1241" s="235"/>
      <c r="R1241" s="236"/>
      <c r="S1241" s="236"/>
    </row>
    <row r="1242" spans="2:19" ht="36.75" customHeight="1">
      <c r="B1242" s="233"/>
      <c r="C1242" s="234"/>
      <c r="D1242" s="234"/>
      <c r="E1242" s="234"/>
      <c r="F1242" s="234"/>
      <c r="G1242" s="234"/>
      <c r="H1242" s="234"/>
      <c r="I1242" s="234"/>
      <c r="J1242" s="234"/>
      <c r="K1242" s="234"/>
      <c r="L1242" s="234"/>
      <c r="M1242" s="234"/>
      <c r="N1242" s="234"/>
      <c r="O1242" s="234"/>
      <c r="P1242" s="234"/>
      <c r="Q1242" s="235"/>
      <c r="R1242" s="236"/>
      <c r="S1242" s="236"/>
    </row>
    <row r="1243" spans="2:19" ht="36.75" customHeight="1">
      <c r="B1243" s="233"/>
      <c r="C1243" s="234"/>
      <c r="D1243" s="234"/>
      <c r="E1243" s="234"/>
      <c r="F1243" s="234"/>
      <c r="G1243" s="234"/>
      <c r="H1243" s="234"/>
      <c r="I1243" s="234"/>
      <c r="J1243" s="234"/>
      <c r="K1243" s="234"/>
      <c r="L1243" s="234"/>
      <c r="M1243" s="234"/>
      <c r="N1243" s="234"/>
      <c r="O1243" s="234"/>
      <c r="P1243" s="234"/>
      <c r="Q1243" s="235"/>
      <c r="R1243" s="236"/>
      <c r="S1243" s="236"/>
    </row>
    <row r="1244" spans="2:19" ht="36.75" customHeight="1">
      <c r="B1244" s="233"/>
      <c r="C1244" s="234"/>
      <c r="D1244" s="234"/>
      <c r="E1244" s="234"/>
      <c r="F1244" s="234"/>
      <c r="G1244" s="234"/>
      <c r="H1244" s="234"/>
      <c r="I1244" s="234"/>
      <c r="J1244" s="234"/>
      <c r="K1244" s="234"/>
      <c r="L1244" s="234"/>
      <c r="M1244" s="234"/>
      <c r="N1244" s="234"/>
      <c r="O1244" s="234"/>
      <c r="P1244" s="234"/>
      <c r="Q1244" s="235"/>
      <c r="R1244" s="236"/>
      <c r="S1244" s="236"/>
    </row>
    <row r="1245" spans="2:19" ht="36.75" customHeight="1">
      <c r="B1245" s="233"/>
      <c r="C1245" s="234"/>
      <c r="D1245" s="234"/>
      <c r="E1245" s="234"/>
      <c r="F1245" s="234"/>
      <c r="G1245" s="234"/>
      <c r="H1245" s="234"/>
      <c r="I1245" s="234"/>
      <c r="J1245" s="234"/>
      <c r="K1245" s="234"/>
      <c r="L1245" s="234"/>
      <c r="M1245" s="234"/>
      <c r="N1245" s="234"/>
      <c r="O1245" s="234"/>
      <c r="P1245" s="234"/>
      <c r="Q1245" s="235"/>
      <c r="R1245" s="236"/>
      <c r="S1245" s="236"/>
    </row>
    <row r="1246" spans="2:19" ht="36.75" customHeight="1">
      <c r="B1246" s="233"/>
      <c r="C1246" s="234"/>
      <c r="D1246" s="234"/>
      <c r="E1246" s="234"/>
      <c r="F1246" s="234"/>
      <c r="G1246" s="234"/>
      <c r="H1246" s="234"/>
      <c r="I1246" s="234"/>
      <c r="J1246" s="234"/>
      <c r="K1246" s="234"/>
      <c r="L1246" s="234"/>
      <c r="M1246" s="234"/>
      <c r="N1246" s="234"/>
      <c r="O1246" s="234"/>
      <c r="P1246" s="234"/>
      <c r="Q1246" s="235"/>
      <c r="R1246" s="236"/>
      <c r="S1246" s="236"/>
    </row>
    <row r="1247" spans="2:19" ht="36.75" customHeight="1">
      <c r="B1247" s="233"/>
      <c r="C1247" s="234"/>
      <c r="D1247" s="234"/>
      <c r="E1247" s="234"/>
      <c r="F1247" s="234"/>
      <c r="G1247" s="234"/>
      <c r="H1247" s="234"/>
      <c r="I1247" s="234"/>
      <c r="J1247" s="234"/>
      <c r="K1247" s="234"/>
      <c r="L1247" s="234"/>
      <c r="M1247" s="234"/>
      <c r="N1247" s="234"/>
      <c r="O1247" s="234"/>
      <c r="P1247" s="234"/>
      <c r="Q1247" s="235"/>
      <c r="R1247" s="236"/>
      <c r="S1247" s="236"/>
    </row>
    <row r="1248" spans="2:19" ht="36.75" customHeight="1">
      <c r="B1248" s="233"/>
      <c r="C1248" s="234"/>
      <c r="D1248" s="234"/>
      <c r="E1248" s="234"/>
      <c r="F1248" s="234"/>
      <c r="G1248" s="234"/>
      <c r="H1248" s="234"/>
      <c r="I1248" s="234"/>
      <c r="J1248" s="234"/>
      <c r="K1248" s="234"/>
      <c r="L1248" s="234"/>
      <c r="M1248" s="234"/>
      <c r="N1248" s="234"/>
      <c r="O1248" s="234"/>
      <c r="P1248" s="234"/>
      <c r="Q1248" s="235"/>
      <c r="R1248" s="236"/>
      <c r="S1248" s="236"/>
    </row>
    <row r="1249" spans="2:19" ht="36.75" customHeight="1">
      <c r="B1249" s="233"/>
      <c r="C1249" s="234"/>
      <c r="D1249" s="234"/>
      <c r="E1249" s="234"/>
      <c r="F1249" s="234"/>
      <c r="G1249" s="234"/>
      <c r="H1249" s="234"/>
      <c r="I1249" s="234"/>
      <c r="J1249" s="234"/>
      <c r="K1249" s="234"/>
      <c r="L1249" s="234"/>
      <c r="M1249" s="234"/>
      <c r="N1249" s="234"/>
      <c r="O1249" s="234"/>
      <c r="P1249" s="234"/>
      <c r="Q1249" s="235"/>
      <c r="R1249" s="236"/>
      <c r="S1249" s="236"/>
    </row>
    <row r="1250" spans="2:19" ht="36.75" customHeight="1">
      <c r="B1250" s="233"/>
      <c r="C1250" s="234"/>
      <c r="D1250" s="234"/>
      <c r="E1250" s="234"/>
      <c r="F1250" s="234"/>
      <c r="G1250" s="234"/>
      <c r="H1250" s="234"/>
      <c r="I1250" s="234"/>
      <c r="J1250" s="234"/>
      <c r="K1250" s="234"/>
      <c r="L1250" s="234"/>
      <c r="M1250" s="234"/>
      <c r="N1250" s="234"/>
      <c r="O1250" s="234"/>
      <c r="P1250" s="234"/>
      <c r="Q1250" s="235"/>
      <c r="R1250" s="236"/>
      <c r="S1250" s="236"/>
    </row>
    <row r="1251" spans="2:19" ht="36.75" customHeight="1">
      <c r="B1251" s="233"/>
      <c r="C1251" s="234"/>
      <c r="D1251" s="234"/>
      <c r="E1251" s="234"/>
      <c r="F1251" s="234"/>
      <c r="G1251" s="234"/>
      <c r="H1251" s="234"/>
      <c r="I1251" s="234"/>
      <c r="J1251" s="234"/>
      <c r="K1251" s="234"/>
      <c r="L1251" s="234"/>
      <c r="M1251" s="234"/>
      <c r="N1251" s="234"/>
      <c r="O1251" s="234"/>
      <c r="P1251" s="234"/>
      <c r="Q1251" s="235"/>
      <c r="R1251" s="236"/>
      <c r="S1251" s="236"/>
    </row>
    <row r="1252" spans="2:19" ht="36.75" customHeight="1">
      <c r="B1252" s="233"/>
      <c r="C1252" s="234"/>
      <c r="D1252" s="234"/>
      <c r="E1252" s="234"/>
      <c r="F1252" s="234"/>
      <c r="G1252" s="234"/>
      <c r="H1252" s="234"/>
      <c r="I1252" s="234"/>
      <c r="J1252" s="234"/>
      <c r="K1252" s="234"/>
      <c r="L1252" s="234"/>
      <c r="M1252" s="234"/>
      <c r="N1252" s="234"/>
      <c r="O1252" s="234"/>
      <c r="P1252" s="234"/>
      <c r="Q1252" s="235"/>
      <c r="R1252" s="236"/>
      <c r="S1252" s="236"/>
    </row>
    <row r="1253" spans="2:19" ht="36.75" customHeight="1">
      <c r="B1253" s="233"/>
      <c r="C1253" s="234"/>
      <c r="D1253" s="234"/>
      <c r="E1253" s="234"/>
      <c r="F1253" s="234"/>
      <c r="G1253" s="234"/>
      <c r="H1253" s="234"/>
      <c r="I1253" s="234"/>
      <c r="J1253" s="234"/>
      <c r="K1253" s="234"/>
      <c r="L1253" s="234"/>
      <c r="M1253" s="234"/>
      <c r="N1253" s="234"/>
      <c r="O1253" s="234"/>
      <c r="P1253" s="234"/>
      <c r="Q1253" s="235"/>
      <c r="R1253" s="236"/>
      <c r="S1253" s="236"/>
    </row>
    <row r="1254" spans="2:19" ht="36.75" customHeight="1">
      <c r="B1254" s="233"/>
      <c r="C1254" s="234"/>
      <c r="D1254" s="234"/>
      <c r="E1254" s="234"/>
      <c r="F1254" s="234"/>
      <c r="G1254" s="234"/>
      <c r="H1254" s="234"/>
      <c r="I1254" s="234"/>
      <c r="J1254" s="234"/>
      <c r="K1254" s="234"/>
      <c r="L1254" s="234"/>
      <c r="M1254" s="234"/>
      <c r="N1254" s="234"/>
      <c r="O1254" s="234"/>
      <c r="P1254" s="234"/>
      <c r="Q1254" s="235"/>
      <c r="R1254" s="236"/>
      <c r="S1254" s="236"/>
    </row>
    <row r="1255" spans="2:19" ht="36.75" customHeight="1">
      <c r="B1255" s="233"/>
      <c r="C1255" s="234"/>
      <c r="D1255" s="234"/>
      <c r="E1255" s="234"/>
      <c r="F1255" s="234"/>
      <c r="G1255" s="234"/>
      <c r="H1255" s="234"/>
      <c r="I1255" s="234"/>
      <c r="J1255" s="234"/>
      <c r="K1255" s="234"/>
      <c r="L1255" s="234"/>
      <c r="M1255" s="234"/>
      <c r="N1255" s="234"/>
      <c r="O1255" s="234"/>
      <c r="P1255" s="234"/>
      <c r="Q1255" s="235"/>
      <c r="R1255" s="236"/>
      <c r="S1255" s="236"/>
    </row>
    <row r="1256" spans="2:19" ht="36.75" customHeight="1">
      <c r="B1256" s="233"/>
      <c r="C1256" s="234"/>
      <c r="D1256" s="234"/>
      <c r="E1256" s="234"/>
      <c r="F1256" s="234"/>
      <c r="G1256" s="234"/>
      <c r="H1256" s="234"/>
      <c r="I1256" s="234"/>
      <c r="J1256" s="234"/>
      <c r="K1256" s="234"/>
      <c r="L1256" s="234"/>
      <c r="M1256" s="234"/>
      <c r="N1256" s="234"/>
      <c r="O1256" s="234"/>
      <c r="P1256" s="234"/>
      <c r="Q1256" s="235"/>
      <c r="R1256" s="236"/>
      <c r="S1256" s="236"/>
    </row>
    <row r="1257" spans="2:19" ht="36.75" customHeight="1">
      <c r="B1257" s="233"/>
      <c r="C1257" s="234"/>
      <c r="D1257" s="234"/>
      <c r="E1257" s="234"/>
      <c r="F1257" s="234"/>
      <c r="G1257" s="234"/>
      <c r="H1257" s="234"/>
      <c r="I1257" s="234"/>
      <c r="J1257" s="234"/>
      <c r="K1257" s="234"/>
      <c r="L1257" s="234"/>
      <c r="M1257" s="234"/>
      <c r="N1257" s="234"/>
      <c r="O1257" s="234"/>
      <c r="P1257" s="234"/>
      <c r="Q1257" s="235"/>
      <c r="R1257" s="236"/>
      <c r="S1257" s="236"/>
    </row>
    <row r="1258" spans="2:19" ht="36.75" customHeight="1">
      <c r="B1258" s="233"/>
      <c r="C1258" s="234"/>
      <c r="D1258" s="234"/>
      <c r="E1258" s="234"/>
      <c r="F1258" s="234"/>
      <c r="G1258" s="234"/>
      <c r="H1258" s="234"/>
      <c r="I1258" s="234"/>
      <c r="J1258" s="234"/>
      <c r="K1258" s="234"/>
      <c r="L1258" s="234"/>
      <c r="M1258" s="234"/>
      <c r="N1258" s="234"/>
      <c r="O1258" s="234"/>
      <c r="P1258" s="234"/>
      <c r="Q1258" s="235"/>
      <c r="R1258" s="236"/>
      <c r="S1258" s="236"/>
    </row>
    <row r="1259" spans="2:19" ht="36.75" customHeight="1">
      <c r="B1259" s="233"/>
      <c r="C1259" s="234"/>
      <c r="D1259" s="234"/>
      <c r="E1259" s="234"/>
      <c r="F1259" s="234"/>
      <c r="G1259" s="234"/>
      <c r="H1259" s="234"/>
      <c r="I1259" s="234"/>
      <c r="J1259" s="234"/>
      <c r="K1259" s="234"/>
      <c r="L1259" s="234"/>
      <c r="M1259" s="234"/>
      <c r="N1259" s="234"/>
      <c r="O1259" s="234"/>
      <c r="P1259" s="234"/>
      <c r="Q1259" s="235"/>
      <c r="R1259" s="236"/>
      <c r="S1259" s="236"/>
    </row>
    <row r="1260" spans="2:19" ht="36.75" customHeight="1">
      <c r="B1260" s="233"/>
      <c r="C1260" s="234"/>
      <c r="D1260" s="234"/>
      <c r="E1260" s="234"/>
      <c r="F1260" s="234"/>
      <c r="G1260" s="234"/>
      <c r="H1260" s="234"/>
      <c r="I1260" s="234"/>
      <c r="J1260" s="234"/>
      <c r="K1260" s="234"/>
      <c r="L1260" s="234"/>
      <c r="M1260" s="234"/>
      <c r="N1260" s="234"/>
      <c r="O1260" s="234"/>
      <c r="P1260" s="234"/>
      <c r="Q1260" s="235"/>
      <c r="R1260" s="236"/>
      <c r="S1260" s="236"/>
    </row>
    <row r="1261" spans="2:19" ht="36.75" customHeight="1">
      <c r="B1261" s="233"/>
      <c r="C1261" s="234"/>
      <c r="D1261" s="234"/>
      <c r="E1261" s="234"/>
      <c r="F1261" s="234"/>
      <c r="G1261" s="234"/>
      <c r="H1261" s="234"/>
      <c r="I1261" s="234"/>
      <c r="J1261" s="234"/>
      <c r="K1261" s="234"/>
      <c r="L1261" s="234"/>
      <c r="M1261" s="234"/>
      <c r="N1261" s="234"/>
      <c r="O1261" s="234"/>
      <c r="P1261" s="234"/>
      <c r="Q1261" s="235"/>
      <c r="R1261" s="236"/>
      <c r="S1261" s="236"/>
    </row>
    <row r="1262" spans="2:19" ht="36.75" customHeight="1">
      <c r="B1262" s="233"/>
      <c r="C1262" s="234"/>
      <c r="D1262" s="234"/>
      <c r="E1262" s="234"/>
      <c r="F1262" s="234"/>
      <c r="G1262" s="234"/>
      <c r="H1262" s="234"/>
      <c r="I1262" s="234"/>
      <c r="J1262" s="234"/>
      <c r="K1262" s="234"/>
      <c r="L1262" s="234"/>
      <c r="M1262" s="234"/>
      <c r="N1262" s="234"/>
      <c r="O1262" s="234"/>
      <c r="P1262" s="234"/>
      <c r="Q1262" s="235"/>
      <c r="R1262" s="236"/>
      <c r="S1262" s="236"/>
    </row>
    <row r="1263" spans="2:19" ht="36.75" customHeight="1">
      <c r="B1263" s="233"/>
      <c r="C1263" s="234"/>
      <c r="D1263" s="234"/>
      <c r="E1263" s="234"/>
      <c r="F1263" s="234"/>
      <c r="G1263" s="234"/>
      <c r="H1263" s="234"/>
      <c r="I1263" s="234"/>
      <c r="J1263" s="234"/>
      <c r="K1263" s="234"/>
      <c r="L1263" s="234"/>
      <c r="M1263" s="234"/>
      <c r="N1263" s="234"/>
      <c r="O1263" s="234"/>
      <c r="P1263" s="234"/>
      <c r="Q1263" s="235"/>
      <c r="R1263" s="236"/>
      <c r="S1263" s="236"/>
    </row>
    <row r="1264" spans="2:19" ht="36.75" customHeight="1">
      <c r="B1264" s="233"/>
      <c r="C1264" s="234"/>
      <c r="D1264" s="234"/>
      <c r="E1264" s="234"/>
      <c r="F1264" s="234"/>
      <c r="G1264" s="234"/>
      <c r="H1264" s="234"/>
      <c r="I1264" s="234"/>
      <c r="J1264" s="234"/>
      <c r="K1264" s="234"/>
      <c r="L1264" s="234"/>
      <c r="M1264" s="234"/>
      <c r="N1264" s="234"/>
      <c r="O1264" s="234"/>
      <c r="P1264" s="234"/>
      <c r="Q1264" s="235"/>
      <c r="R1264" s="236"/>
      <c r="S1264" s="236"/>
    </row>
    <row r="1265" spans="2:19" ht="36.75" customHeight="1">
      <c r="B1265" s="233"/>
      <c r="C1265" s="234"/>
      <c r="D1265" s="234"/>
      <c r="E1265" s="234"/>
      <c r="F1265" s="234"/>
      <c r="G1265" s="234"/>
      <c r="H1265" s="234"/>
      <c r="I1265" s="234"/>
      <c r="J1265" s="234"/>
      <c r="K1265" s="234"/>
      <c r="L1265" s="234"/>
      <c r="M1265" s="234"/>
      <c r="N1265" s="234"/>
      <c r="O1265" s="234"/>
      <c r="P1265" s="234"/>
      <c r="Q1265" s="235"/>
      <c r="R1265" s="236"/>
      <c r="S1265" s="236"/>
    </row>
    <row r="1266" spans="2:19" ht="36.75" customHeight="1">
      <c r="B1266" s="233"/>
      <c r="C1266" s="234"/>
      <c r="D1266" s="234"/>
      <c r="E1266" s="234"/>
      <c r="F1266" s="234"/>
      <c r="G1266" s="234"/>
      <c r="H1266" s="234"/>
      <c r="I1266" s="234"/>
      <c r="J1266" s="234"/>
      <c r="K1266" s="234"/>
      <c r="L1266" s="234"/>
      <c r="M1266" s="234"/>
      <c r="N1266" s="234"/>
      <c r="O1266" s="234"/>
      <c r="P1266" s="234"/>
      <c r="Q1266" s="235"/>
      <c r="R1266" s="236"/>
      <c r="S1266" s="236"/>
    </row>
    <row r="1267" spans="2:19" ht="36.75" customHeight="1">
      <c r="B1267" s="233"/>
      <c r="C1267" s="234"/>
      <c r="D1267" s="234"/>
      <c r="E1267" s="234"/>
      <c r="F1267" s="234"/>
      <c r="G1267" s="234"/>
      <c r="H1267" s="234"/>
      <c r="I1267" s="234"/>
      <c r="J1267" s="234"/>
      <c r="K1267" s="234"/>
      <c r="L1267" s="234"/>
      <c r="M1267" s="234"/>
      <c r="N1267" s="234"/>
      <c r="O1267" s="234"/>
      <c r="P1267" s="234"/>
      <c r="Q1267" s="235"/>
      <c r="R1267" s="236"/>
      <c r="S1267" s="236"/>
    </row>
    <row r="1268" spans="2:19" ht="36.75" customHeight="1">
      <c r="B1268" s="233"/>
      <c r="C1268" s="234"/>
      <c r="D1268" s="234"/>
      <c r="E1268" s="234"/>
      <c r="F1268" s="234"/>
      <c r="G1268" s="234"/>
      <c r="H1268" s="234"/>
      <c r="I1268" s="234"/>
      <c r="J1268" s="234"/>
      <c r="K1268" s="234"/>
      <c r="L1268" s="234"/>
      <c r="M1268" s="234"/>
      <c r="N1268" s="234"/>
      <c r="O1268" s="234"/>
      <c r="P1268" s="234"/>
      <c r="Q1268" s="235"/>
      <c r="R1268" s="236"/>
      <c r="S1268" s="236"/>
    </row>
    <row r="1269" spans="2:19" ht="36.75" customHeight="1">
      <c r="B1269" s="233"/>
      <c r="C1269" s="234"/>
      <c r="D1269" s="234"/>
      <c r="E1269" s="234"/>
      <c r="F1269" s="234"/>
      <c r="G1269" s="234"/>
      <c r="H1269" s="234"/>
      <c r="I1269" s="234"/>
      <c r="J1269" s="234"/>
      <c r="K1269" s="234"/>
      <c r="L1269" s="234"/>
      <c r="M1269" s="234"/>
      <c r="N1269" s="234"/>
      <c r="O1269" s="234"/>
      <c r="P1269" s="234"/>
      <c r="Q1269" s="235"/>
      <c r="R1269" s="236"/>
      <c r="S1269" s="236"/>
    </row>
    <row r="1270" spans="2:19" ht="36.75" customHeight="1">
      <c r="B1270" s="233"/>
      <c r="C1270" s="234"/>
      <c r="D1270" s="234"/>
      <c r="E1270" s="234"/>
      <c r="F1270" s="234"/>
      <c r="G1270" s="234"/>
      <c r="H1270" s="234"/>
      <c r="I1270" s="234"/>
      <c r="J1270" s="234"/>
      <c r="K1270" s="234"/>
      <c r="L1270" s="234"/>
      <c r="M1270" s="234"/>
      <c r="N1270" s="234"/>
      <c r="O1270" s="234"/>
      <c r="P1270" s="234"/>
      <c r="Q1270" s="235"/>
      <c r="R1270" s="236"/>
      <c r="S1270" s="236"/>
    </row>
    <row r="1271" spans="2:19" ht="36.75" customHeight="1">
      <c r="B1271" s="233"/>
      <c r="C1271" s="234"/>
      <c r="D1271" s="234"/>
      <c r="E1271" s="234"/>
      <c r="F1271" s="234"/>
      <c r="G1271" s="234"/>
      <c r="H1271" s="234"/>
      <c r="I1271" s="234"/>
      <c r="J1271" s="234"/>
      <c r="K1271" s="234"/>
      <c r="L1271" s="234"/>
      <c r="M1271" s="234"/>
      <c r="N1271" s="234"/>
      <c r="O1271" s="234"/>
      <c r="P1271" s="234"/>
      <c r="Q1271" s="235"/>
      <c r="R1271" s="236"/>
      <c r="S1271" s="236"/>
    </row>
    <row r="1272" spans="2:19" ht="36.75" customHeight="1">
      <c r="B1272" s="233"/>
      <c r="C1272" s="234"/>
      <c r="D1272" s="234"/>
      <c r="E1272" s="234"/>
      <c r="F1272" s="234"/>
      <c r="G1272" s="234"/>
      <c r="H1272" s="234"/>
      <c r="I1272" s="234"/>
      <c r="J1272" s="234"/>
      <c r="K1272" s="234"/>
      <c r="L1272" s="234"/>
      <c r="M1272" s="234"/>
      <c r="N1272" s="234"/>
      <c r="O1272" s="234"/>
      <c r="P1272" s="234"/>
      <c r="Q1272" s="235"/>
      <c r="R1272" s="236"/>
      <c r="S1272" s="236"/>
    </row>
    <row r="1273" spans="2:19" ht="36.75" customHeight="1">
      <c r="B1273" s="233"/>
      <c r="C1273" s="234"/>
      <c r="D1273" s="234"/>
      <c r="E1273" s="234"/>
      <c r="F1273" s="234"/>
      <c r="G1273" s="234"/>
      <c r="H1273" s="234"/>
      <c r="I1273" s="234"/>
      <c r="J1273" s="234"/>
      <c r="K1273" s="234"/>
      <c r="L1273" s="234"/>
      <c r="M1273" s="234"/>
      <c r="N1273" s="234"/>
      <c r="O1273" s="234"/>
      <c r="P1273" s="234"/>
      <c r="Q1273" s="235"/>
      <c r="R1273" s="236"/>
      <c r="S1273" s="236"/>
    </row>
    <row r="1274" spans="2:19" ht="36.75" customHeight="1">
      <c r="B1274" s="233"/>
      <c r="C1274" s="234"/>
      <c r="D1274" s="234"/>
      <c r="E1274" s="234"/>
      <c r="F1274" s="234"/>
      <c r="G1274" s="234"/>
      <c r="H1274" s="234"/>
      <c r="I1274" s="234"/>
      <c r="J1274" s="234"/>
      <c r="K1274" s="234"/>
      <c r="L1274" s="234"/>
      <c r="M1274" s="234"/>
      <c r="N1274" s="234"/>
      <c r="O1274" s="234"/>
      <c r="P1274" s="234"/>
      <c r="Q1274" s="235"/>
      <c r="R1274" s="236"/>
      <c r="S1274" s="236"/>
    </row>
    <row r="1275" spans="2:19" ht="36.75" customHeight="1">
      <c r="B1275" s="233"/>
      <c r="C1275" s="234"/>
      <c r="D1275" s="234"/>
      <c r="E1275" s="234"/>
      <c r="F1275" s="234"/>
      <c r="G1275" s="234"/>
      <c r="H1275" s="234"/>
      <c r="I1275" s="234"/>
      <c r="J1275" s="234"/>
      <c r="K1275" s="234"/>
      <c r="L1275" s="234"/>
      <c r="M1275" s="234"/>
      <c r="N1275" s="234"/>
      <c r="O1275" s="234"/>
      <c r="P1275" s="234"/>
      <c r="Q1275" s="235"/>
      <c r="R1275" s="236"/>
      <c r="S1275" s="236"/>
    </row>
    <row r="1276" spans="2:19" ht="36.75" customHeight="1">
      <c r="B1276" s="233"/>
      <c r="C1276" s="234"/>
      <c r="D1276" s="234"/>
      <c r="E1276" s="234"/>
      <c r="F1276" s="234"/>
      <c r="G1276" s="234"/>
      <c r="H1276" s="234"/>
      <c r="I1276" s="234"/>
      <c r="J1276" s="234"/>
      <c r="K1276" s="234"/>
      <c r="L1276" s="234"/>
      <c r="M1276" s="234"/>
      <c r="N1276" s="234"/>
      <c r="O1276" s="234"/>
      <c r="P1276" s="234"/>
      <c r="Q1276" s="235"/>
      <c r="R1276" s="236"/>
      <c r="S1276" s="236"/>
    </row>
    <row r="1277" spans="2:19" ht="36.75" customHeight="1">
      <c r="B1277" s="233"/>
      <c r="C1277" s="234"/>
      <c r="D1277" s="234"/>
      <c r="E1277" s="234"/>
      <c r="F1277" s="234"/>
      <c r="G1277" s="234"/>
      <c r="H1277" s="234"/>
      <c r="I1277" s="234"/>
      <c r="J1277" s="234"/>
      <c r="K1277" s="234"/>
      <c r="L1277" s="234"/>
      <c r="M1277" s="234"/>
      <c r="N1277" s="234"/>
      <c r="O1277" s="234"/>
      <c r="P1277" s="234"/>
      <c r="Q1277" s="235"/>
      <c r="R1277" s="236"/>
      <c r="S1277" s="236"/>
    </row>
    <row r="1278" spans="2:19" ht="36.75" customHeight="1">
      <c r="B1278" s="233"/>
      <c r="C1278" s="234"/>
      <c r="D1278" s="234"/>
      <c r="E1278" s="234"/>
      <c r="F1278" s="234"/>
      <c r="G1278" s="234"/>
      <c r="H1278" s="234"/>
      <c r="I1278" s="234"/>
      <c r="J1278" s="234"/>
      <c r="K1278" s="234"/>
      <c r="L1278" s="234"/>
      <c r="M1278" s="234"/>
      <c r="N1278" s="234"/>
      <c r="O1278" s="234"/>
      <c r="P1278" s="234"/>
      <c r="Q1278" s="235"/>
      <c r="R1278" s="236"/>
      <c r="S1278" s="236"/>
    </row>
    <row r="1279" spans="2:19" ht="36.75" customHeight="1">
      <c r="B1279" s="233"/>
      <c r="C1279" s="234"/>
      <c r="D1279" s="234"/>
      <c r="E1279" s="234"/>
      <c r="F1279" s="234"/>
      <c r="G1279" s="234"/>
      <c r="H1279" s="234"/>
      <c r="I1279" s="234"/>
      <c r="J1279" s="234"/>
      <c r="K1279" s="234"/>
      <c r="L1279" s="234"/>
      <c r="M1279" s="234"/>
      <c r="N1279" s="234"/>
      <c r="O1279" s="234"/>
      <c r="P1279" s="234"/>
      <c r="Q1279" s="235"/>
      <c r="R1279" s="236"/>
      <c r="S1279" s="236"/>
    </row>
    <row r="1280" spans="2:19" ht="36.75" customHeight="1">
      <c r="B1280" s="233"/>
      <c r="C1280" s="234"/>
      <c r="D1280" s="234"/>
      <c r="E1280" s="234"/>
      <c r="F1280" s="234"/>
      <c r="G1280" s="234"/>
      <c r="H1280" s="234"/>
      <c r="I1280" s="234"/>
      <c r="J1280" s="234"/>
      <c r="K1280" s="234"/>
      <c r="L1280" s="234"/>
      <c r="M1280" s="234"/>
      <c r="N1280" s="234"/>
      <c r="O1280" s="234"/>
      <c r="P1280" s="234"/>
      <c r="Q1280" s="235"/>
      <c r="R1280" s="236"/>
      <c r="S1280" s="236"/>
    </row>
    <row r="1281" spans="2:19" ht="36.75" customHeight="1">
      <c r="B1281" s="233"/>
      <c r="C1281" s="234"/>
      <c r="D1281" s="234"/>
      <c r="E1281" s="234"/>
      <c r="F1281" s="234"/>
      <c r="G1281" s="234"/>
      <c r="H1281" s="234"/>
      <c r="I1281" s="234"/>
      <c r="J1281" s="234"/>
      <c r="K1281" s="234"/>
      <c r="L1281" s="234"/>
      <c r="M1281" s="234"/>
      <c r="N1281" s="234"/>
      <c r="O1281" s="234"/>
      <c r="P1281" s="234"/>
      <c r="Q1281" s="235"/>
      <c r="R1281" s="236"/>
      <c r="S1281" s="236"/>
    </row>
    <row r="1282" spans="2:19" ht="36.75" customHeight="1">
      <c r="B1282" s="233"/>
      <c r="C1282" s="234"/>
      <c r="D1282" s="234"/>
      <c r="E1282" s="234"/>
      <c r="F1282" s="234"/>
      <c r="G1282" s="234"/>
      <c r="H1282" s="234"/>
      <c r="I1282" s="234"/>
      <c r="J1282" s="234"/>
      <c r="K1282" s="234"/>
      <c r="L1282" s="234"/>
      <c r="M1282" s="234"/>
      <c r="N1282" s="234"/>
      <c r="O1282" s="234"/>
      <c r="P1282" s="234"/>
      <c r="Q1282" s="235"/>
      <c r="R1282" s="236"/>
      <c r="S1282" s="236"/>
    </row>
    <row r="1283" spans="2:19" ht="36.75" customHeight="1">
      <c r="B1283" s="233"/>
      <c r="C1283" s="234"/>
      <c r="D1283" s="234"/>
      <c r="E1283" s="234"/>
      <c r="F1283" s="234"/>
      <c r="G1283" s="234"/>
      <c r="H1283" s="234"/>
      <c r="I1283" s="234"/>
      <c r="J1283" s="234"/>
      <c r="K1283" s="234"/>
      <c r="L1283" s="234"/>
      <c r="M1283" s="234"/>
      <c r="N1283" s="234"/>
      <c r="O1283" s="234"/>
      <c r="P1283" s="234"/>
      <c r="Q1283" s="235"/>
      <c r="R1283" s="236"/>
      <c r="S1283" s="236"/>
    </row>
    <row r="1284" spans="2:19" ht="36.75" customHeight="1">
      <c r="B1284" s="233"/>
      <c r="C1284" s="234"/>
      <c r="D1284" s="234"/>
      <c r="E1284" s="234"/>
      <c r="F1284" s="234"/>
      <c r="G1284" s="234"/>
      <c r="H1284" s="234"/>
      <c r="I1284" s="234"/>
      <c r="J1284" s="234"/>
      <c r="K1284" s="234"/>
      <c r="L1284" s="234"/>
      <c r="M1284" s="234"/>
      <c r="N1284" s="234"/>
      <c r="O1284" s="234"/>
      <c r="P1284" s="234"/>
      <c r="Q1284" s="235"/>
      <c r="R1284" s="236"/>
      <c r="S1284" s="236"/>
    </row>
    <row r="1285" spans="2:19" ht="36.75" customHeight="1">
      <c r="B1285" s="233"/>
      <c r="C1285" s="234"/>
      <c r="D1285" s="234"/>
      <c r="E1285" s="234"/>
      <c r="F1285" s="234"/>
      <c r="G1285" s="234"/>
      <c r="H1285" s="234"/>
      <c r="I1285" s="234"/>
      <c r="J1285" s="234"/>
      <c r="K1285" s="234"/>
      <c r="L1285" s="234"/>
      <c r="M1285" s="234"/>
      <c r="N1285" s="234"/>
      <c r="O1285" s="234"/>
      <c r="P1285" s="234"/>
      <c r="Q1285" s="235"/>
      <c r="R1285" s="236"/>
      <c r="S1285" s="236"/>
    </row>
    <row r="1286" spans="2:19" ht="36.75" customHeight="1">
      <c r="B1286" s="233"/>
      <c r="C1286" s="234"/>
      <c r="D1286" s="234"/>
      <c r="E1286" s="234"/>
      <c r="F1286" s="234"/>
      <c r="G1286" s="234"/>
      <c r="H1286" s="234"/>
      <c r="I1286" s="234"/>
      <c r="J1286" s="234"/>
      <c r="K1286" s="234"/>
      <c r="L1286" s="234"/>
      <c r="M1286" s="234"/>
      <c r="N1286" s="234"/>
      <c r="O1286" s="234"/>
      <c r="P1286" s="234"/>
      <c r="Q1286" s="235"/>
      <c r="R1286" s="236"/>
      <c r="S1286" s="236"/>
    </row>
    <row r="1287" spans="2:19" ht="36.75" customHeight="1">
      <c r="B1287" s="233"/>
      <c r="C1287" s="234"/>
      <c r="D1287" s="234"/>
      <c r="E1287" s="234"/>
      <c r="F1287" s="234"/>
      <c r="G1287" s="234"/>
      <c r="H1287" s="234"/>
      <c r="I1287" s="234"/>
      <c r="J1287" s="234"/>
      <c r="K1287" s="234"/>
      <c r="L1287" s="234"/>
      <c r="M1287" s="234"/>
      <c r="N1287" s="234"/>
      <c r="O1287" s="234"/>
      <c r="P1287" s="234"/>
      <c r="Q1287" s="235"/>
      <c r="R1287" s="236"/>
      <c r="S1287" s="236"/>
    </row>
    <row r="1288" spans="2:19" ht="36.75" customHeight="1">
      <c r="B1288" s="233"/>
      <c r="C1288" s="234"/>
      <c r="D1288" s="234"/>
      <c r="E1288" s="234"/>
      <c r="F1288" s="234"/>
      <c r="G1288" s="234"/>
      <c r="H1288" s="234"/>
      <c r="I1288" s="234"/>
      <c r="J1288" s="234"/>
      <c r="K1288" s="234"/>
      <c r="L1288" s="234"/>
      <c r="M1288" s="234"/>
      <c r="N1288" s="234"/>
      <c r="O1288" s="234"/>
      <c r="P1288" s="234"/>
      <c r="Q1288" s="235"/>
      <c r="R1288" s="236"/>
      <c r="S1288" s="236"/>
    </row>
    <row r="1289" spans="2:19" ht="36.75" customHeight="1">
      <c r="B1289" s="233"/>
      <c r="C1289" s="234"/>
      <c r="D1289" s="234"/>
      <c r="E1289" s="234"/>
      <c r="F1289" s="234"/>
      <c r="G1289" s="234"/>
      <c r="H1289" s="234"/>
      <c r="I1289" s="234"/>
      <c r="J1289" s="234"/>
      <c r="K1289" s="234"/>
      <c r="L1289" s="234"/>
      <c r="M1289" s="234"/>
      <c r="N1289" s="234"/>
      <c r="O1289" s="234"/>
      <c r="P1289" s="234"/>
      <c r="Q1289" s="235"/>
      <c r="R1289" s="236"/>
      <c r="S1289" s="236"/>
    </row>
    <row r="1290" spans="2:19" ht="36.75" customHeight="1">
      <c r="B1290" s="233"/>
      <c r="C1290" s="234"/>
      <c r="D1290" s="234"/>
      <c r="E1290" s="234"/>
      <c r="F1290" s="234"/>
      <c r="G1290" s="234"/>
      <c r="H1290" s="234"/>
      <c r="I1290" s="234"/>
      <c r="J1290" s="234"/>
      <c r="K1290" s="234"/>
      <c r="L1290" s="234"/>
      <c r="M1290" s="234"/>
      <c r="N1290" s="234"/>
      <c r="O1290" s="234"/>
      <c r="P1290" s="234"/>
      <c r="Q1290" s="235"/>
      <c r="R1290" s="236"/>
      <c r="S1290" s="236"/>
    </row>
    <row r="1291" spans="2:19" ht="36.75" customHeight="1">
      <c r="B1291" s="233"/>
      <c r="C1291" s="234"/>
      <c r="D1291" s="234"/>
      <c r="E1291" s="234"/>
      <c r="F1291" s="234"/>
      <c r="G1291" s="234"/>
      <c r="H1291" s="234"/>
      <c r="I1291" s="234"/>
      <c r="J1291" s="234"/>
      <c r="K1291" s="234"/>
      <c r="L1291" s="234"/>
      <c r="M1291" s="234"/>
      <c r="N1291" s="234"/>
      <c r="O1291" s="234"/>
      <c r="P1291" s="234"/>
      <c r="Q1291" s="235"/>
      <c r="R1291" s="236"/>
      <c r="S1291" s="236"/>
    </row>
    <row r="1292" spans="2:19" ht="36.75" customHeight="1">
      <c r="B1292" s="233"/>
      <c r="C1292" s="234"/>
      <c r="D1292" s="234"/>
      <c r="E1292" s="234"/>
      <c r="F1292" s="234"/>
      <c r="G1292" s="234"/>
      <c r="H1292" s="234"/>
      <c r="I1292" s="234"/>
      <c r="J1292" s="234"/>
      <c r="K1292" s="234"/>
      <c r="L1292" s="234"/>
      <c r="M1292" s="234"/>
      <c r="N1292" s="234"/>
      <c r="O1292" s="234"/>
      <c r="P1292" s="234"/>
      <c r="Q1292" s="235"/>
      <c r="R1292" s="236"/>
      <c r="S1292" s="236"/>
    </row>
    <row r="1293" spans="2:19" ht="36.75" customHeight="1">
      <c r="B1293" s="233"/>
      <c r="C1293" s="234"/>
      <c r="D1293" s="234"/>
      <c r="E1293" s="234"/>
      <c r="F1293" s="234"/>
      <c r="G1293" s="234"/>
      <c r="H1293" s="234"/>
      <c r="I1293" s="234"/>
      <c r="J1293" s="234"/>
      <c r="K1293" s="234"/>
      <c r="L1293" s="234"/>
      <c r="M1293" s="234"/>
      <c r="N1293" s="234"/>
      <c r="O1293" s="234"/>
      <c r="P1293" s="234"/>
      <c r="Q1293" s="235"/>
      <c r="R1293" s="236"/>
      <c r="S1293" s="236"/>
    </row>
    <row r="1294" spans="2:19" ht="36.75" customHeight="1">
      <c r="B1294" s="233"/>
      <c r="C1294" s="234"/>
      <c r="D1294" s="234"/>
      <c r="E1294" s="234"/>
      <c r="F1294" s="234"/>
      <c r="G1294" s="234"/>
      <c r="H1294" s="234"/>
      <c r="I1294" s="234"/>
      <c r="J1294" s="234"/>
      <c r="K1294" s="234"/>
      <c r="L1294" s="234"/>
      <c r="M1294" s="234"/>
      <c r="N1294" s="234"/>
      <c r="O1294" s="234"/>
      <c r="P1294" s="234"/>
      <c r="Q1294" s="235"/>
      <c r="R1294" s="236"/>
      <c r="S1294" s="236"/>
    </row>
    <row r="1295" spans="2:19" ht="36.75" customHeight="1">
      <c r="B1295" s="233"/>
      <c r="C1295" s="234"/>
      <c r="D1295" s="234"/>
      <c r="E1295" s="234"/>
      <c r="F1295" s="234"/>
      <c r="G1295" s="234"/>
      <c r="H1295" s="234"/>
      <c r="I1295" s="234"/>
      <c r="J1295" s="234"/>
      <c r="K1295" s="234"/>
      <c r="L1295" s="234"/>
      <c r="M1295" s="234"/>
      <c r="N1295" s="234"/>
      <c r="O1295" s="234"/>
      <c r="P1295" s="234"/>
      <c r="Q1295" s="235"/>
      <c r="R1295" s="236"/>
      <c r="S1295" s="236"/>
    </row>
    <row r="1296" spans="2:19" ht="36.75" customHeight="1">
      <c r="B1296" s="233"/>
      <c r="C1296" s="234"/>
      <c r="D1296" s="234"/>
      <c r="E1296" s="234"/>
      <c r="F1296" s="234"/>
      <c r="G1296" s="234"/>
      <c r="H1296" s="234"/>
      <c r="I1296" s="234"/>
      <c r="J1296" s="234"/>
      <c r="K1296" s="234"/>
      <c r="L1296" s="234"/>
      <c r="M1296" s="234"/>
      <c r="N1296" s="234"/>
      <c r="O1296" s="234"/>
      <c r="P1296" s="234"/>
      <c r="Q1296" s="235"/>
      <c r="R1296" s="236"/>
      <c r="S1296" s="236"/>
    </row>
    <row r="1297" spans="2:19" ht="36.75" customHeight="1">
      <c r="B1297" s="233"/>
      <c r="C1297" s="234"/>
      <c r="D1297" s="234"/>
      <c r="E1297" s="234"/>
      <c r="F1297" s="234"/>
      <c r="G1297" s="234"/>
      <c r="H1297" s="234"/>
      <c r="I1297" s="234"/>
      <c r="J1297" s="234"/>
      <c r="K1297" s="234"/>
      <c r="L1297" s="234"/>
      <c r="M1297" s="234"/>
      <c r="N1297" s="234"/>
      <c r="O1297" s="234"/>
      <c r="P1297" s="234"/>
      <c r="Q1297" s="235"/>
      <c r="R1297" s="236"/>
      <c r="S1297" s="236"/>
    </row>
    <row r="1298" spans="2:19" ht="36.75" customHeight="1">
      <c r="B1298" s="233"/>
      <c r="C1298" s="234"/>
      <c r="D1298" s="234"/>
      <c r="E1298" s="234"/>
      <c r="F1298" s="234"/>
      <c r="G1298" s="234"/>
      <c r="H1298" s="234"/>
      <c r="I1298" s="234"/>
      <c r="J1298" s="234"/>
      <c r="K1298" s="234"/>
      <c r="L1298" s="234"/>
      <c r="M1298" s="234"/>
      <c r="N1298" s="234"/>
      <c r="O1298" s="234"/>
      <c r="P1298" s="234"/>
      <c r="Q1298" s="235"/>
      <c r="R1298" s="236"/>
      <c r="S1298" s="236"/>
    </row>
    <row r="1299" spans="2:19" ht="36.75" customHeight="1">
      <c r="B1299" s="233"/>
      <c r="C1299" s="234"/>
      <c r="D1299" s="234"/>
      <c r="E1299" s="234"/>
      <c r="F1299" s="234"/>
      <c r="G1299" s="234"/>
      <c r="H1299" s="234"/>
      <c r="I1299" s="234"/>
      <c r="J1299" s="234"/>
      <c r="K1299" s="234"/>
      <c r="L1299" s="234"/>
      <c r="M1299" s="234"/>
      <c r="N1299" s="234"/>
      <c r="O1299" s="234"/>
      <c r="P1299" s="234"/>
      <c r="Q1299" s="235"/>
      <c r="R1299" s="236"/>
      <c r="S1299" s="236"/>
    </row>
  </sheetData>
  <autoFilter ref="A51:S1099" xr:uid="{00000000-0009-0000-0000-000000000000}">
    <filterColumn colId="15">
      <filters>
        <filter val="1,000,000.00"/>
        <filter val="1,006,652.00"/>
        <filter val="1,170,000.00"/>
        <filter val="1,224,000.00"/>
        <filter val="1,406,652.00"/>
        <filter val="1,674,000.00"/>
        <filter val="1,721,652.00"/>
        <filter val="120,000.00"/>
        <filter val="16,814,248.00"/>
        <filter val="16,934,248.00"/>
        <filter val="200,000.00"/>
        <filter val="224,000.00"/>
        <filter val="25,000.00"/>
        <filter val="278,052.00"/>
        <filter val="290,000.00"/>
        <filter val="300,000.00"/>
        <filter val="31,803,200.00"/>
        <filter val="315,000.00"/>
        <filter val="32,000.00"/>
        <filter val="33,500.00"/>
        <filter val="35,000.00"/>
        <filter val="360,552.00"/>
        <filter val="367,000.00"/>
        <filter val="40,000.00"/>
        <filter val="400,000.00"/>
        <filter val="450,000.00"/>
        <filter val="49,337,448.00"/>
        <filter val="50,000.00"/>
        <filter val="51,235,000.00"/>
        <filter val="6,000,000.00"/>
        <filter val="600,000.00"/>
        <filter val="727,552.00"/>
        <filter val="9,000.00"/>
        <filter val="90,000.00"/>
      </filters>
    </filterColumn>
  </autoFilter>
  <mergeCells count="81">
    <mergeCell ref="AZ49:BA49"/>
    <mergeCell ref="AQ49:AQ50"/>
    <mergeCell ref="AR49:AR50"/>
    <mergeCell ref="AS49:AS50"/>
    <mergeCell ref="AT49:AU49"/>
    <mergeCell ref="AV49:AW49"/>
    <mergeCell ref="AX49:AY49"/>
    <mergeCell ref="AP49:AP50"/>
    <mergeCell ref="AE49:AE50"/>
    <mergeCell ref="AF49:AF50"/>
    <mergeCell ref="AG49:AG50"/>
    <mergeCell ref="AH49:AH50"/>
    <mergeCell ref="AI49:AI50"/>
    <mergeCell ref="AJ49:AJ50"/>
    <mergeCell ref="AK49:AK50"/>
    <mergeCell ref="AL49:AL50"/>
    <mergeCell ref="AM49:AM50"/>
    <mergeCell ref="AN49:AN50"/>
    <mergeCell ref="AO49:AO50"/>
    <mergeCell ref="AQ48:AS48"/>
    <mergeCell ref="AT48:BA48"/>
    <mergeCell ref="N49:N50"/>
    <mergeCell ref="O49:O50"/>
    <mergeCell ref="P49:P50"/>
    <mergeCell ref="T49:W49"/>
    <mergeCell ref="X49:AA49"/>
    <mergeCell ref="AB49:AB50"/>
    <mergeCell ref="AC49:AC50"/>
    <mergeCell ref="AD49:AD50"/>
    <mergeCell ref="T48:AA48"/>
    <mergeCell ref="AB48:AD48"/>
    <mergeCell ref="AE48:AG48"/>
    <mergeCell ref="AH48:AJ48"/>
    <mergeCell ref="AK48:AM48"/>
    <mergeCell ref="AN48:AP48"/>
    <mergeCell ref="K48:K50"/>
    <mergeCell ref="M48:M50"/>
    <mergeCell ref="N48:P48"/>
    <mergeCell ref="Q48:Q50"/>
    <mergeCell ref="R48:R50"/>
    <mergeCell ref="S48:S50"/>
    <mergeCell ref="AR7:AR8"/>
    <mergeCell ref="C47:S47"/>
    <mergeCell ref="C48:C50"/>
    <mergeCell ref="D48:D50"/>
    <mergeCell ref="E48:E50"/>
    <mergeCell ref="F48:F50"/>
    <mergeCell ref="G48:G50"/>
    <mergeCell ref="H48:H50"/>
    <mergeCell ref="I48:I50"/>
    <mergeCell ref="J48:J50"/>
    <mergeCell ref="AH7:AH8"/>
    <mergeCell ref="AI7:AI8"/>
    <mergeCell ref="AK7:AK8"/>
    <mergeCell ref="AN7:AN8"/>
    <mergeCell ref="AO7:AO8"/>
    <mergeCell ref="AQ7:AQ8"/>
    <mergeCell ref="AB6:AD6"/>
    <mergeCell ref="AE6:AG6"/>
    <mergeCell ref="T7:W7"/>
    <mergeCell ref="X7:AA7"/>
    <mergeCell ref="AB7:AB8"/>
    <mergeCell ref="AC7:AC8"/>
    <mergeCell ref="AE7:AE8"/>
    <mergeCell ref="AF7:AF8"/>
    <mergeCell ref="T6:AA6"/>
    <mergeCell ref="AQ6:AS6"/>
    <mergeCell ref="AN6:AP6"/>
    <mergeCell ref="AK6:AM6"/>
    <mergeCell ref="AH6:AJ6"/>
    <mergeCell ref="I6:I8"/>
    <mergeCell ref="J6:J8"/>
    <mergeCell ref="K6:K8"/>
    <mergeCell ref="M6:M8"/>
    <mergeCell ref="N6:P7"/>
    <mergeCell ref="H6:H8"/>
    <mergeCell ref="C6:C8"/>
    <mergeCell ref="D6:D8"/>
    <mergeCell ref="E6:E8"/>
    <mergeCell ref="F6:F8"/>
    <mergeCell ref="G6:G8"/>
  </mergeCells>
  <pageMargins left="0.70866141732283472" right="0.70866141732283472" top="0.74803149606299213" bottom="0.74803149606299213" header="0" footer="0"/>
  <pageSetup scale="13" orientation="portrait" r:id="rId1"/>
  <headerFooter>
    <oddFooter>&amp;C&amp;"-,Negrita"&amp;20&amp;P de &amp;N&amp;R&amp;"-,Negrita"&amp;16Estructura Programática Presupuestal FOFISP 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7030A0"/>
    <pageSetUpPr fitToPage="1"/>
  </sheetPr>
  <dimension ref="A1:BA1254"/>
  <sheetViews>
    <sheetView tabSelected="1" view="pageBreakPreview" topLeftCell="N51" zoomScale="40" zoomScaleNormal="50" zoomScaleSheetLayoutView="40" workbookViewId="0">
      <selection activeCell="AJ13" sqref="AJ13"/>
    </sheetView>
  </sheetViews>
  <sheetFormatPr baseColWidth="10" defaultColWidth="14.42578125" defaultRowHeight="15" customHeight="1"/>
  <cols>
    <col min="1" max="1" width="14.42578125" style="252"/>
    <col min="2" max="2" width="7.140625" style="4" hidden="1" customWidth="1"/>
    <col min="3" max="3" width="13.28515625" style="4" hidden="1" customWidth="1"/>
    <col min="4" max="5" width="9" style="4" hidden="1" customWidth="1"/>
    <col min="6" max="7" width="9" style="4" customWidth="1"/>
    <col min="8" max="8" width="18.7109375" style="4" customWidth="1"/>
    <col min="9" max="9" width="15" style="4" customWidth="1"/>
    <col min="10" max="10" width="13.28515625" style="4" customWidth="1"/>
    <col min="11" max="11" width="20" style="4" customWidth="1"/>
    <col min="12" max="12" width="16.5703125" style="4" hidden="1" customWidth="1"/>
    <col min="13" max="13" width="109.28515625" style="4" customWidth="1"/>
    <col min="14" max="14" width="44.85546875" style="4" customWidth="1"/>
    <col min="15" max="15" width="39.140625" style="4" customWidth="1"/>
    <col min="16" max="16" width="46.85546875" style="4" customWidth="1"/>
    <col min="17" max="17" width="18.5703125" style="46" customWidth="1"/>
    <col min="18" max="19" width="14" style="4" customWidth="1"/>
    <col min="20" max="29" width="24.7109375" style="4" hidden="1" customWidth="1"/>
    <col min="30" max="30" width="43.140625" style="4" customWidth="1"/>
    <col min="31" max="31" width="24.7109375" style="4" hidden="1" customWidth="1"/>
    <col min="32" max="32" width="6.140625" style="4" hidden="1" customWidth="1"/>
    <col min="33" max="33" width="44.5703125" style="4" customWidth="1"/>
    <col min="34" max="35" width="24.7109375" style="4" hidden="1" customWidth="1"/>
    <col min="36" max="36" width="45.7109375" style="4" customWidth="1"/>
    <col min="37" max="38" width="24.7109375" style="4" hidden="1" customWidth="1"/>
    <col min="39" max="39" width="44.140625" style="4" customWidth="1"/>
    <col min="40" max="41" width="24.7109375" style="4" hidden="1" customWidth="1"/>
    <col min="42" max="42" width="44.7109375" style="4" customWidth="1"/>
    <col min="43" max="44" width="24.7109375" style="4" hidden="1" customWidth="1"/>
    <col min="45" max="45" width="49.42578125" style="4" customWidth="1"/>
    <col min="46" max="46" width="29" style="4" customWidth="1"/>
    <col min="47" max="47" width="24.7109375" style="4" customWidth="1"/>
    <col min="48" max="48" width="30" style="4" customWidth="1"/>
    <col min="49" max="49" width="27.5703125" style="4" customWidth="1"/>
    <col min="50" max="50" width="29" style="4" customWidth="1"/>
    <col min="51" max="51" width="24.7109375" style="4" customWidth="1"/>
    <col min="52" max="52" width="31.42578125" style="4" customWidth="1"/>
    <col min="53" max="53" width="24.7109375" style="4" customWidth="1"/>
    <col min="54" max="16384" width="14.42578125" style="4"/>
  </cols>
  <sheetData>
    <row r="1" spans="1:53" ht="24.75">
      <c r="A1" s="253"/>
      <c r="B1" s="1"/>
      <c r="C1" s="2" t="str">
        <f>+C5</f>
        <v>FONDO PARA EL FORTALECIMIENTO DE LAS INSTITUCIONES DE SEGURIDAD PÚBLICA (FOFISP) PARA EL EJERCICIO FISCAL 2023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1"/>
      <c r="S1" s="1"/>
    </row>
    <row r="2" spans="1:53" ht="24.75">
      <c r="A2" s="253"/>
      <c r="B2" s="1"/>
      <c r="C2" s="2" t="str">
        <f>+C6</f>
        <v>"FORMATO DE LA ESTRUCTURA PRESUPUESTARIA FOFISP 2023"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1"/>
      <c r="S2" s="1"/>
    </row>
    <row r="3" spans="1:53" ht="39.75">
      <c r="A3" s="253"/>
      <c r="B3" s="1"/>
      <c r="C3" s="2" t="str">
        <f>+C7</f>
        <v>ENTIDAD FEDERATIVA: AGUASCALIENTES</v>
      </c>
      <c r="D3" s="1"/>
      <c r="E3" s="1"/>
      <c r="F3" s="720" t="s">
        <v>779</v>
      </c>
      <c r="G3" s="720"/>
      <c r="H3" s="720"/>
      <c r="I3" s="720"/>
      <c r="J3" s="720"/>
      <c r="K3" s="720"/>
      <c r="L3" s="720"/>
      <c r="M3" s="720"/>
      <c r="N3" s="720"/>
      <c r="O3" s="720"/>
      <c r="P3" s="720"/>
      <c r="Q3" s="720"/>
      <c r="R3" s="720"/>
      <c r="S3" s="720"/>
      <c r="T3" s="720"/>
      <c r="U3" s="720"/>
      <c r="V3" s="720"/>
      <c r="W3" s="720"/>
      <c r="X3" s="720"/>
      <c r="Y3" s="720"/>
      <c r="Z3" s="720"/>
      <c r="AA3" s="720"/>
      <c r="AB3" s="720"/>
      <c r="AC3" s="720"/>
      <c r="AD3" s="720"/>
      <c r="AE3" s="720"/>
      <c r="AF3" s="720"/>
      <c r="AG3" s="720"/>
      <c r="AH3" s="720"/>
      <c r="AI3" s="720"/>
      <c r="AJ3" s="720"/>
      <c r="AK3" s="720"/>
      <c r="AL3" s="720"/>
      <c r="AM3" s="720"/>
      <c r="AN3" s="720"/>
      <c r="AO3" s="720"/>
      <c r="AP3" s="720"/>
      <c r="AQ3" s="720"/>
      <c r="AR3" s="720"/>
      <c r="AS3" s="720"/>
      <c r="AT3" s="720"/>
      <c r="AU3" s="720"/>
      <c r="AV3" s="720"/>
      <c r="AW3" s="720"/>
      <c r="AX3" s="720"/>
      <c r="AY3" s="720"/>
      <c r="AZ3" s="720"/>
      <c r="BA3" s="720"/>
    </row>
    <row r="4" spans="1:53" ht="36">
      <c r="A4" s="253"/>
      <c r="B4" s="1"/>
      <c r="C4" s="2" t="str">
        <f>+C8</f>
        <v>(Pesos)</v>
      </c>
      <c r="D4" s="1"/>
      <c r="E4" s="1"/>
      <c r="F4" s="721" t="s">
        <v>772</v>
      </c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1"/>
      <c r="W4" s="721"/>
      <c r="X4" s="721"/>
      <c r="Y4" s="721"/>
      <c r="Z4" s="721"/>
      <c r="AA4" s="721"/>
      <c r="AB4" s="721"/>
      <c r="AC4" s="721"/>
      <c r="AD4" s="721"/>
      <c r="AE4" s="721"/>
      <c r="AF4" s="721"/>
      <c r="AG4" s="721"/>
      <c r="AH4" s="721"/>
      <c r="AI4" s="721"/>
      <c r="AJ4" s="721"/>
      <c r="AK4" s="721"/>
      <c r="AL4" s="721"/>
      <c r="AM4" s="721"/>
      <c r="AN4" s="721"/>
      <c r="AO4" s="721"/>
      <c r="AP4" s="721"/>
      <c r="AQ4" s="721"/>
      <c r="AR4" s="721"/>
      <c r="AS4" s="721"/>
      <c r="AT4" s="721"/>
      <c r="AU4" s="721"/>
      <c r="AV4" s="721"/>
      <c r="AW4" s="721"/>
      <c r="AX4" s="721"/>
      <c r="AY4" s="721"/>
      <c r="AZ4" s="721"/>
      <c r="BA4" s="721"/>
    </row>
    <row r="5" spans="1:53" ht="39.75">
      <c r="A5" s="253"/>
      <c r="B5" s="1"/>
      <c r="C5" s="2" t="s">
        <v>32</v>
      </c>
      <c r="D5" s="1"/>
      <c r="E5" s="1"/>
      <c r="F5" s="720" t="s">
        <v>34</v>
      </c>
      <c r="G5" s="720"/>
      <c r="H5" s="720"/>
      <c r="I5" s="720"/>
      <c r="J5" s="720"/>
      <c r="K5" s="720"/>
      <c r="L5" s="720"/>
      <c r="M5" s="720"/>
      <c r="N5" s="720"/>
      <c r="O5" s="720"/>
      <c r="P5" s="720"/>
      <c r="Q5" s="720"/>
      <c r="R5" s="720"/>
      <c r="S5" s="720"/>
      <c r="T5" s="720"/>
      <c r="U5" s="720"/>
      <c r="V5" s="720"/>
      <c r="W5" s="720"/>
      <c r="X5" s="720"/>
      <c r="Y5" s="720"/>
      <c r="Z5" s="720"/>
      <c r="AA5" s="720"/>
      <c r="AB5" s="720"/>
      <c r="AC5" s="720"/>
      <c r="AD5" s="720"/>
      <c r="AE5" s="720"/>
      <c r="AF5" s="720"/>
      <c r="AG5" s="720"/>
      <c r="AH5" s="720"/>
      <c r="AI5" s="720"/>
      <c r="AJ5" s="720"/>
      <c r="AK5" s="720"/>
      <c r="AL5" s="720"/>
      <c r="AM5" s="720"/>
      <c r="AN5" s="720"/>
      <c r="AO5" s="720"/>
      <c r="AP5" s="720"/>
      <c r="AQ5" s="720"/>
      <c r="AR5" s="720"/>
      <c r="AS5" s="720"/>
      <c r="AT5" s="720"/>
      <c r="AU5" s="720"/>
      <c r="AV5" s="720"/>
      <c r="AW5" s="720"/>
      <c r="AX5" s="720"/>
      <c r="AY5" s="720"/>
      <c r="AZ5" s="720"/>
      <c r="BA5" s="720"/>
    </row>
    <row r="6" spans="1:53" ht="36">
      <c r="A6" s="253"/>
      <c r="B6" s="56"/>
      <c r="C6" s="57" t="s">
        <v>33</v>
      </c>
      <c r="D6" s="58"/>
      <c r="E6" s="58"/>
      <c r="F6" s="722" t="s">
        <v>35</v>
      </c>
      <c r="G6" s="722"/>
      <c r="H6" s="722"/>
      <c r="I6" s="722"/>
      <c r="J6" s="722"/>
      <c r="K6" s="722"/>
      <c r="L6" s="722"/>
      <c r="M6" s="722"/>
      <c r="N6" s="722"/>
      <c r="O6" s="722"/>
      <c r="P6" s="722"/>
      <c r="Q6" s="722"/>
      <c r="R6" s="722"/>
      <c r="S6" s="722"/>
      <c r="T6" s="722"/>
      <c r="U6" s="722"/>
      <c r="V6" s="722"/>
      <c r="W6" s="722"/>
      <c r="X6" s="722"/>
      <c r="Y6" s="722"/>
      <c r="Z6" s="722"/>
      <c r="AA6" s="722"/>
      <c r="AB6" s="722"/>
      <c r="AC6" s="722"/>
      <c r="AD6" s="722"/>
      <c r="AE6" s="722"/>
      <c r="AF6" s="722"/>
      <c r="AG6" s="722"/>
      <c r="AH6" s="722"/>
      <c r="AI6" s="722"/>
      <c r="AJ6" s="722"/>
      <c r="AK6" s="722"/>
      <c r="AL6" s="722"/>
      <c r="AM6" s="722"/>
      <c r="AN6" s="722"/>
      <c r="AO6" s="722"/>
      <c r="AP6" s="722"/>
      <c r="AQ6" s="722"/>
      <c r="AR6" s="722"/>
      <c r="AS6" s="722"/>
      <c r="AT6" s="722"/>
      <c r="AU6" s="722"/>
      <c r="AV6" s="722"/>
      <c r="AW6" s="722"/>
      <c r="AX6" s="722"/>
      <c r="AY6" s="722"/>
      <c r="AZ6" s="722"/>
      <c r="BA6" s="722"/>
    </row>
    <row r="7" spans="1:53" ht="36">
      <c r="A7" s="253"/>
      <c r="B7" s="56"/>
      <c r="C7" s="62" t="s">
        <v>771</v>
      </c>
      <c r="D7" s="63"/>
      <c r="E7" s="1"/>
      <c r="F7" s="721" t="s">
        <v>785</v>
      </c>
      <c r="G7" s="721"/>
      <c r="H7" s="721"/>
      <c r="I7" s="721"/>
      <c r="J7" s="721"/>
      <c r="K7" s="721"/>
      <c r="L7" s="721"/>
      <c r="M7" s="721"/>
      <c r="N7" s="721"/>
      <c r="O7" s="721"/>
      <c r="P7" s="721"/>
      <c r="Q7" s="721"/>
      <c r="R7" s="721"/>
      <c r="S7" s="721"/>
      <c r="T7" s="721"/>
      <c r="U7" s="721"/>
      <c r="V7" s="721"/>
      <c r="W7" s="721"/>
      <c r="X7" s="721"/>
      <c r="Y7" s="721"/>
      <c r="Z7" s="721"/>
      <c r="AA7" s="721"/>
      <c r="AB7" s="721"/>
      <c r="AC7" s="721"/>
      <c r="AD7" s="721"/>
      <c r="AE7" s="721"/>
      <c r="AF7" s="721"/>
      <c r="AG7" s="721"/>
      <c r="AH7" s="721"/>
      <c r="AI7" s="721"/>
      <c r="AJ7" s="721"/>
      <c r="AK7" s="721"/>
      <c r="AL7" s="721"/>
      <c r="AM7" s="721"/>
      <c r="AN7" s="721"/>
      <c r="AO7" s="721"/>
      <c r="AP7" s="721"/>
      <c r="AQ7" s="721"/>
      <c r="AR7" s="721"/>
      <c r="AS7" s="721"/>
      <c r="AT7" s="721"/>
      <c r="AU7" s="721"/>
      <c r="AV7" s="721"/>
      <c r="AW7" s="721"/>
      <c r="AX7" s="721"/>
      <c r="AY7" s="721"/>
      <c r="AZ7" s="721"/>
      <c r="BA7" s="721"/>
    </row>
    <row r="8" spans="1:53" ht="24.75">
      <c r="A8" s="253"/>
      <c r="B8" s="56"/>
      <c r="C8" s="2" t="s">
        <v>35</v>
      </c>
      <c r="D8" s="64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6"/>
      <c r="R8" s="65"/>
      <c r="S8" s="65"/>
      <c r="T8" s="55"/>
      <c r="U8" s="55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</row>
    <row r="9" spans="1:53" ht="36.75" customHeight="1" thickBot="1">
      <c r="A9" s="253"/>
      <c r="B9" s="56"/>
      <c r="C9" s="683"/>
      <c r="D9" s="683"/>
      <c r="E9" s="684"/>
      <c r="F9" s="684"/>
      <c r="G9" s="684"/>
      <c r="H9" s="684"/>
      <c r="I9" s="684"/>
      <c r="J9" s="684"/>
      <c r="K9" s="684"/>
      <c r="L9" s="684"/>
      <c r="M9" s="684"/>
      <c r="N9" s="684"/>
      <c r="O9" s="684"/>
      <c r="P9" s="684"/>
      <c r="Q9" s="684"/>
      <c r="R9" s="684"/>
      <c r="S9" s="684"/>
      <c r="T9" s="67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</row>
    <row r="10" spans="1:53" ht="82.9" customHeight="1" thickBot="1">
      <c r="A10" s="253"/>
      <c r="B10" s="56"/>
      <c r="C10" s="641" t="s">
        <v>0</v>
      </c>
      <c r="D10" s="641" t="s">
        <v>1</v>
      </c>
      <c r="E10" s="641" t="s">
        <v>2</v>
      </c>
      <c r="F10" s="723" t="s">
        <v>3</v>
      </c>
      <c r="G10" s="723" t="s">
        <v>4</v>
      </c>
      <c r="H10" s="723" t="s">
        <v>5</v>
      </c>
      <c r="I10" s="723" t="s">
        <v>6</v>
      </c>
      <c r="J10" s="723" t="s">
        <v>36</v>
      </c>
      <c r="K10" s="723" t="s">
        <v>8</v>
      </c>
      <c r="L10" s="5"/>
      <c r="M10" s="726" t="s">
        <v>9</v>
      </c>
      <c r="N10" s="727" t="s">
        <v>37</v>
      </c>
      <c r="O10" s="728"/>
      <c r="P10" s="729"/>
      <c r="Q10" s="730" t="s">
        <v>38</v>
      </c>
      <c r="R10" s="733" t="s">
        <v>29</v>
      </c>
      <c r="S10" s="730" t="s">
        <v>30</v>
      </c>
      <c r="T10" s="691" t="s">
        <v>11</v>
      </c>
      <c r="U10" s="692"/>
      <c r="V10" s="692"/>
      <c r="W10" s="692"/>
      <c r="X10" s="692"/>
      <c r="Y10" s="692"/>
      <c r="Z10" s="692"/>
      <c r="AA10" s="692"/>
      <c r="AB10" s="735" t="s">
        <v>774</v>
      </c>
      <c r="AC10" s="736"/>
      <c r="AD10" s="737"/>
      <c r="AE10" s="738" t="s">
        <v>13</v>
      </c>
      <c r="AF10" s="738"/>
      <c r="AG10" s="739"/>
      <c r="AH10" s="740" t="s">
        <v>14</v>
      </c>
      <c r="AI10" s="741"/>
      <c r="AJ10" s="742"/>
      <c r="AK10" s="749" t="s">
        <v>15</v>
      </c>
      <c r="AL10" s="750"/>
      <c r="AM10" s="751"/>
      <c r="AN10" s="752" t="s">
        <v>16</v>
      </c>
      <c r="AO10" s="753"/>
      <c r="AP10" s="754"/>
      <c r="AQ10" s="755" t="s">
        <v>17</v>
      </c>
      <c r="AR10" s="756"/>
      <c r="AS10" s="757"/>
      <c r="AT10" s="758" t="s">
        <v>39</v>
      </c>
      <c r="AU10" s="759"/>
      <c r="AV10" s="759"/>
      <c r="AW10" s="759"/>
      <c r="AX10" s="759"/>
      <c r="AY10" s="759"/>
      <c r="AZ10" s="759"/>
      <c r="BA10" s="760"/>
    </row>
    <row r="11" spans="1:53" ht="82.9" customHeight="1" thickBot="1">
      <c r="A11" s="253"/>
      <c r="B11" s="56"/>
      <c r="C11" s="642"/>
      <c r="D11" s="641"/>
      <c r="E11" s="642"/>
      <c r="F11" s="723"/>
      <c r="G11" s="723"/>
      <c r="H11" s="723"/>
      <c r="I11" s="723"/>
      <c r="J11" s="723"/>
      <c r="K11" s="724"/>
      <c r="L11" s="9"/>
      <c r="M11" s="726"/>
      <c r="N11" s="744" t="s">
        <v>25</v>
      </c>
      <c r="O11" s="744" t="s">
        <v>21</v>
      </c>
      <c r="P11" s="744" t="s">
        <v>26</v>
      </c>
      <c r="Q11" s="731"/>
      <c r="R11" s="734"/>
      <c r="S11" s="731"/>
      <c r="T11" s="659" t="s">
        <v>18</v>
      </c>
      <c r="U11" s="660"/>
      <c r="V11" s="660"/>
      <c r="W11" s="661"/>
      <c r="X11" s="662" t="s">
        <v>19</v>
      </c>
      <c r="Y11" s="663"/>
      <c r="Z11" s="663"/>
      <c r="AA11" s="663"/>
      <c r="AB11" s="699" t="s">
        <v>25</v>
      </c>
      <c r="AC11" s="699" t="s">
        <v>21</v>
      </c>
      <c r="AD11" s="744" t="s">
        <v>26</v>
      </c>
      <c r="AE11" s="746" t="s">
        <v>25</v>
      </c>
      <c r="AF11" s="703" t="s">
        <v>21</v>
      </c>
      <c r="AG11" s="762" t="s">
        <v>26</v>
      </c>
      <c r="AH11" s="705" t="s">
        <v>25</v>
      </c>
      <c r="AI11" s="705" t="s">
        <v>21</v>
      </c>
      <c r="AJ11" s="765" t="s">
        <v>26</v>
      </c>
      <c r="AK11" s="707" t="s">
        <v>25</v>
      </c>
      <c r="AL11" s="707" t="s">
        <v>21</v>
      </c>
      <c r="AM11" s="776" t="s">
        <v>26</v>
      </c>
      <c r="AN11" s="701" t="s">
        <v>25</v>
      </c>
      <c r="AO11" s="701" t="s">
        <v>21</v>
      </c>
      <c r="AP11" s="779" t="s">
        <v>26</v>
      </c>
      <c r="AQ11" s="711" t="s">
        <v>25</v>
      </c>
      <c r="AR11" s="711" t="s">
        <v>21</v>
      </c>
      <c r="AS11" s="768" t="s">
        <v>26</v>
      </c>
      <c r="AT11" s="758" t="s">
        <v>40</v>
      </c>
      <c r="AU11" s="760"/>
      <c r="AV11" s="770" t="s">
        <v>41</v>
      </c>
      <c r="AW11" s="771"/>
      <c r="AX11" s="772" t="s">
        <v>42</v>
      </c>
      <c r="AY11" s="773"/>
      <c r="AZ11" s="774" t="s">
        <v>43</v>
      </c>
      <c r="BA11" s="775"/>
    </row>
    <row r="12" spans="1:53" ht="82.9" customHeight="1" thickBot="1">
      <c r="A12" s="253"/>
      <c r="B12" s="56"/>
      <c r="C12" s="643"/>
      <c r="D12" s="641"/>
      <c r="E12" s="643"/>
      <c r="F12" s="723"/>
      <c r="G12" s="723"/>
      <c r="H12" s="723"/>
      <c r="I12" s="723"/>
      <c r="J12" s="723"/>
      <c r="K12" s="725"/>
      <c r="L12" s="9"/>
      <c r="M12" s="726"/>
      <c r="N12" s="745"/>
      <c r="O12" s="745"/>
      <c r="P12" s="745"/>
      <c r="Q12" s="732"/>
      <c r="R12" s="734"/>
      <c r="S12" s="731"/>
      <c r="T12" s="68" t="s">
        <v>27</v>
      </c>
      <c r="U12" s="69" t="s">
        <v>28</v>
      </c>
      <c r="V12" s="69" t="s">
        <v>29</v>
      </c>
      <c r="W12" s="69" t="s">
        <v>30</v>
      </c>
      <c r="X12" s="69" t="s">
        <v>27</v>
      </c>
      <c r="Y12" s="69" t="s">
        <v>28</v>
      </c>
      <c r="Z12" s="69" t="s">
        <v>29</v>
      </c>
      <c r="AA12" s="258" t="s">
        <v>30</v>
      </c>
      <c r="AB12" s="743"/>
      <c r="AC12" s="743"/>
      <c r="AD12" s="745"/>
      <c r="AE12" s="747"/>
      <c r="AF12" s="748"/>
      <c r="AG12" s="763"/>
      <c r="AH12" s="764"/>
      <c r="AI12" s="764"/>
      <c r="AJ12" s="766"/>
      <c r="AK12" s="767"/>
      <c r="AL12" s="767"/>
      <c r="AM12" s="777"/>
      <c r="AN12" s="778"/>
      <c r="AO12" s="778"/>
      <c r="AP12" s="780"/>
      <c r="AQ12" s="761"/>
      <c r="AR12" s="761"/>
      <c r="AS12" s="769"/>
      <c r="AT12" s="505" t="s">
        <v>29</v>
      </c>
      <c r="AU12" s="505" t="s">
        <v>30</v>
      </c>
      <c r="AV12" s="506" t="s">
        <v>29</v>
      </c>
      <c r="AW12" s="506" t="s">
        <v>30</v>
      </c>
      <c r="AX12" s="507" t="s">
        <v>29</v>
      </c>
      <c r="AY12" s="507" t="s">
        <v>30</v>
      </c>
      <c r="AZ12" s="508" t="s">
        <v>29</v>
      </c>
      <c r="BA12" s="508" t="s">
        <v>30</v>
      </c>
    </row>
    <row r="13" spans="1:53" ht="52.9" customHeight="1" thickBot="1">
      <c r="A13" s="253"/>
      <c r="B13" s="56"/>
      <c r="C13" s="25"/>
      <c r="D13" s="25"/>
      <c r="E13" s="26"/>
      <c r="F13" s="489"/>
      <c r="G13" s="489"/>
      <c r="H13" s="489"/>
      <c r="I13" s="490"/>
      <c r="J13" s="491"/>
      <c r="K13" s="491"/>
      <c r="L13" s="28"/>
      <c r="M13" s="495" t="s">
        <v>31</v>
      </c>
      <c r="N13" s="496">
        <v>30315326</v>
      </c>
      <c r="O13" s="496">
        <v>30315326</v>
      </c>
      <c r="P13" s="496">
        <v>60630652</v>
      </c>
      <c r="Q13" s="497"/>
      <c r="R13" s="498"/>
      <c r="S13" s="498"/>
      <c r="T13" s="72">
        <f t="shared" ref="T13:AC13" si="0">T14+T622+T716+T916</f>
        <v>0</v>
      </c>
      <c r="U13" s="72">
        <f t="shared" si="0"/>
        <v>0</v>
      </c>
      <c r="V13" s="72">
        <f t="shared" si="0"/>
        <v>0</v>
      </c>
      <c r="W13" s="72">
        <f t="shared" si="0"/>
        <v>0</v>
      </c>
      <c r="X13" s="72">
        <f t="shared" si="0"/>
        <v>0</v>
      </c>
      <c r="Y13" s="72">
        <f t="shared" si="0"/>
        <v>0</v>
      </c>
      <c r="Z13" s="72">
        <f t="shared" si="0"/>
        <v>0</v>
      </c>
      <c r="AA13" s="262">
        <f t="shared" si="0"/>
        <v>0</v>
      </c>
      <c r="AB13" s="72">
        <f t="shared" si="0"/>
        <v>30265326</v>
      </c>
      <c r="AC13" s="72">
        <f t="shared" si="0"/>
        <v>30315326</v>
      </c>
      <c r="AD13" s="502">
        <f>OAX!AD51</f>
        <v>60630652</v>
      </c>
      <c r="AE13" s="290"/>
      <c r="AF13" s="72"/>
      <c r="AG13" s="504">
        <f>OAX!AG51</f>
        <v>59022938.890000001</v>
      </c>
      <c r="AH13" s="72"/>
      <c r="AI13" s="72"/>
      <c r="AJ13" s="504">
        <f>OAX!AJ51</f>
        <v>1536990</v>
      </c>
      <c r="AK13" s="72"/>
      <c r="AL13" s="72"/>
      <c r="AM13" s="504">
        <f>OAX!AM51</f>
        <v>0</v>
      </c>
      <c r="AN13" s="72"/>
      <c r="AO13" s="72"/>
      <c r="AP13" s="504">
        <f>OAX!AP51</f>
        <v>0</v>
      </c>
      <c r="AQ13" s="72"/>
      <c r="AR13" s="72"/>
      <c r="AS13" s="502">
        <f>OAX!AS51</f>
        <v>21104.909999999891</v>
      </c>
      <c r="AT13" s="509">
        <f>OAX!AT51</f>
        <v>3118</v>
      </c>
      <c r="AU13" s="509">
        <f>OAX!AU51</f>
        <v>260</v>
      </c>
      <c r="AV13" s="509">
        <f>OAX!AV51</f>
        <v>3126</v>
      </c>
      <c r="AW13" s="509">
        <f>OAX!AW51</f>
        <v>0</v>
      </c>
      <c r="AX13" s="509">
        <f>OAX!AX51</f>
        <v>0</v>
      </c>
      <c r="AY13" s="509">
        <f>OAX!AY51</f>
        <v>0</v>
      </c>
      <c r="AZ13" s="509">
        <f>OAX!AZ51</f>
        <v>-8</v>
      </c>
      <c r="BA13" s="509">
        <f>OAX!BA51</f>
        <v>260</v>
      </c>
    </row>
    <row r="14" spans="1:53" ht="46.5">
      <c r="A14" s="253"/>
      <c r="B14" s="73" t="str">
        <f t="shared" ref="B14:B77" si="1">+CONCATENATE(E14,F14,G14,H14,I14,J14,K14,L14)</f>
        <v>1</v>
      </c>
      <c r="C14" s="74">
        <v>2023</v>
      </c>
      <c r="D14" s="74">
        <v>1</v>
      </c>
      <c r="E14" s="74">
        <v>1</v>
      </c>
      <c r="F14" s="492"/>
      <c r="G14" s="492"/>
      <c r="H14" s="492"/>
      <c r="I14" s="493"/>
      <c r="J14" s="493"/>
      <c r="K14" s="494"/>
      <c r="L14" s="75"/>
      <c r="M14" s="499" t="s">
        <v>44</v>
      </c>
      <c r="N14" s="500">
        <v>21600200</v>
      </c>
      <c r="O14" s="500">
        <v>29634800</v>
      </c>
      <c r="P14" s="500">
        <v>51235000</v>
      </c>
      <c r="Q14" s="501"/>
      <c r="R14" s="492"/>
      <c r="S14" s="492"/>
      <c r="T14" s="77">
        <f t="shared" ref="T14:AC14" si="2">+T15+T35+T69+T557</f>
        <v>0</v>
      </c>
      <c r="U14" s="76">
        <f t="shared" si="2"/>
        <v>0</v>
      </c>
      <c r="V14" s="76">
        <f t="shared" si="2"/>
        <v>0</v>
      </c>
      <c r="W14" s="76">
        <f t="shared" si="2"/>
        <v>0</v>
      </c>
      <c r="X14" s="76">
        <f t="shared" si="2"/>
        <v>0</v>
      </c>
      <c r="Y14" s="76">
        <f t="shared" si="2"/>
        <v>0</v>
      </c>
      <c r="Z14" s="76">
        <f t="shared" si="2"/>
        <v>0</v>
      </c>
      <c r="AA14" s="263">
        <f t="shared" si="2"/>
        <v>0</v>
      </c>
      <c r="AB14" s="292">
        <f t="shared" si="2"/>
        <v>21600200</v>
      </c>
      <c r="AC14" s="76">
        <f t="shared" si="2"/>
        <v>29634800</v>
      </c>
      <c r="AD14" s="503">
        <f>OAX!AD52</f>
        <v>51235000</v>
      </c>
      <c r="AE14" s="77"/>
      <c r="AF14" s="76"/>
      <c r="AG14" s="500">
        <f>OAX!AG52</f>
        <v>49691762.600000001</v>
      </c>
      <c r="AH14" s="76"/>
      <c r="AI14" s="76"/>
      <c r="AJ14" s="500">
        <f>OAX!AJ52</f>
        <v>1536990</v>
      </c>
      <c r="AK14" s="76"/>
      <c r="AL14" s="76"/>
      <c r="AM14" s="500">
        <f>OAX!AM52</f>
        <v>0</v>
      </c>
      <c r="AN14" s="76"/>
      <c r="AO14" s="76"/>
      <c r="AP14" s="500">
        <f>OAX!AP52</f>
        <v>0</v>
      </c>
      <c r="AQ14" s="76"/>
      <c r="AR14" s="76"/>
      <c r="AS14" s="500">
        <f>OAX!AS52</f>
        <v>6265.5999999999476</v>
      </c>
      <c r="AT14" s="500"/>
      <c r="AU14" s="500"/>
      <c r="AV14" s="500"/>
      <c r="AW14" s="500"/>
      <c r="AX14" s="500"/>
      <c r="AY14" s="500"/>
      <c r="AZ14" s="500"/>
      <c r="BA14" s="500"/>
    </row>
    <row r="15" spans="1:53" ht="72" hidden="1">
      <c r="A15" s="253"/>
      <c r="B15" s="73" t="str">
        <f t="shared" si="1"/>
        <v>11</v>
      </c>
      <c r="C15" s="78">
        <v>2023</v>
      </c>
      <c r="D15" s="78">
        <v>1</v>
      </c>
      <c r="E15" s="78">
        <v>1</v>
      </c>
      <c r="F15" s="78">
        <v>1</v>
      </c>
      <c r="G15" s="78"/>
      <c r="H15" s="78"/>
      <c r="I15" s="78"/>
      <c r="J15" s="78"/>
      <c r="K15" s="79" t="s">
        <v>45</v>
      </c>
      <c r="L15" s="79"/>
      <c r="M15" s="80" t="s">
        <v>46</v>
      </c>
      <c r="N15" s="81">
        <v>0</v>
      </c>
      <c r="O15" s="81">
        <v>0</v>
      </c>
      <c r="P15" s="81">
        <v>0</v>
      </c>
      <c r="Q15" s="82"/>
      <c r="R15" s="78"/>
      <c r="S15" s="78"/>
      <c r="T15" s="83">
        <f t="shared" ref="T15:AC15" si="3">+T21+T16</f>
        <v>0</v>
      </c>
      <c r="U15" s="81">
        <f t="shared" si="3"/>
        <v>0</v>
      </c>
      <c r="V15" s="81">
        <f t="shared" si="3"/>
        <v>0</v>
      </c>
      <c r="W15" s="81">
        <f t="shared" si="3"/>
        <v>0</v>
      </c>
      <c r="X15" s="81">
        <f t="shared" si="3"/>
        <v>0</v>
      </c>
      <c r="Y15" s="81">
        <f t="shared" si="3"/>
        <v>0</v>
      </c>
      <c r="Z15" s="81">
        <f t="shared" si="3"/>
        <v>0</v>
      </c>
      <c r="AA15" s="264">
        <f t="shared" si="3"/>
        <v>0</v>
      </c>
      <c r="AB15" s="293">
        <f t="shared" si="3"/>
        <v>0</v>
      </c>
      <c r="AC15" s="81">
        <f t="shared" si="3"/>
        <v>0</v>
      </c>
      <c r="AD15" s="294">
        <f>OAX!AD53</f>
        <v>0</v>
      </c>
      <c r="AE15" s="83"/>
      <c r="AF15" s="81"/>
      <c r="AG15" s="81">
        <f>OAX!AG53</f>
        <v>0</v>
      </c>
      <c r="AH15" s="81"/>
      <c r="AI15" s="81"/>
      <c r="AJ15" s="81">
        <f>OAX!AJ53</f>
        <v>0</v>
      </c>
      <c r="AK15" s="81"/>
      <c r="AL15" s="81"/>
      <c r="AM15" s="81">
        <f>OAX!AM53</f>
        <v>0</v>
      </c>
      <c r="AN15" s="81"/>
      <c r="AO15" s="81"/>
      <c r="AP15" s="81">
        <f>OAX!AP53</f>
        <v>0</v>
      </c>
      <c r="AQ15" s="81"/>
      <c r="AR15" s="81"/>
      <c r="AS15" s="81">
        <f>OAX!AS53</f>
        <v>0</v>
      </c>
      <c r="AT15" s="81">
        <f>OAX!AT53</f>
        <v>0</v>
      </c>
      <c r="AU15" s="81">
        <f>OAX!AU53</f>
        <v>0</v>
      </c>
      <c r="AV15" s="81">
        <f>OAX!AV53</f>
        <v>0</v>
      </c>
      <c r="AW15" s="81">
        <f>OAX!AW53</f>
        <v>0</v>
      </c>
      <c r="AX15" s="81">
        <f>OAX!AX53</f>
        <v>0</v>
      </c>
      <c r="AY15" s="81">
        <f>OAX!AY53</f>
        <v>0</v>
      </c>
      <c r="AZ15" s="81">
        <f>OAX!AZ53</f>
        <v>0</v>
      </c>
      <c r="BA15" s="81">
        <f>OAX!BA53</f>
        <v>0</v>
      </c>
    </row>
    <row r="16" spans="1:53" ht="24.75" hidden="1">
      <c r="A16" s="253"/>
      <c r="B16" s="73" t="str">
        <f t="shared" si="1"/>
        <v xml:space="preserve">111 </v>
      </c>
      <c r="C16" s="84">
        <v>2023</v>
      </c>
      <c r="D16" s="85">
        <v>1</v>
      </c>
      <c r="E16" s="85">
        <v>1</v>
      </c>
      <c r="F16" s="85">
        <v>1</v>
      </c>
      <c r="G16" s="85">
        <v>1</v>
      </c>
      <c r="H16" s="85"/>
      <c r="I16" s="86" t="s">
        <v>47</v>
      </c>
      <c r="J16" s="86"/>
      <c r="K16" s="87" t="s">
        <v>45</v>
      </c>
      <c r="L16" s="87"/>
      <c r="M16" s="88" t="s">
        <v>48</v>
      </c>
      <c r="N16" s="89">
        <v>0</v>
      </c>
      <c r="O16" s="89">
        <v>0</v>
      </c>
      <c r="P16" s="89">
        <v>0</v>
      </c>
      <c r="Q16" s="90"/>
      <c r="R16" s="91"/>
      <c r="S16" s="91"/>
      <c r="T16" s="92">
        <f t="shared" ref="T16:AC19" si="4">+T17</f>
        <v>0</v>
      </c>
      <c r="U16" s="89">
        <f t="shared" si="4"/>
        <v>0</v>
      </c>
      <c r="V16" s="89">
        <f t="shared" si="4"/>
        <v>0</v>
      </c>
      <c r="W16" s="89">
        <f t="shared" si="4"/>
        <v>0</v>
      </c>
      <c r="X16" s="89">
        <f t="shared" si="4"/>
        <v>0</v>
      </c>
      <c r="Y16" s="89">
        <f t="shared" si="4"/>
        <v>0</v>
      </c>
      <c r="Z16" s="89">
        <f t="shared" si="4"/>
        <v>0</v>
      </c>
      <c r="AA16" s="265">
        <f t="shared" si="4"/>
        <v>0</v>
      </c>
      <c r="AB16" s="295">
        <f t="shared" si="4"/>
        <v>0</v>
      </c>
      <c r="AC16" s="89">
        <f t="shared" si="4"/>
        <v>0</v>
      </c>
      <c r="AD16" s="296">
        <f>OAX!AD54</f>
        <v>0</v>
      </c>
      <c r="AE16" s="92"/>
      <c r="AF16" s="89"/>
      <c r="AG16" s="89">
        <f>OAX!AG54</f>
        <v>0</v>
      </c>
      <c r="AH16" s="89"/>
      <c r="AI16" s="89"/>
      <c r="AJ16" s="89">
        <f>OAX!AJ54</f>
        <v>0</v>
      </c>
      <c r="AK16" s="89"/>
      <c r="AL16" s="89"/>
      <c r="AM16" s="89">
        <f>OAX!AM54</f>
        <v>0</v>
      </c>
      <c r="AN16" s="89"/>
      <c r="AO16" s="89"/>
      <c r="AP16" s="89">
        <f>OAX!AP54</f>
        <v>0</v>
      </c>
      <c r="AQ16" s="89"/>
      <c r="AR16" s="89"/>
      <c r="AS16" s="89">
        <f>OAX!AS54</f>
        <v>0</v>
      </c>
      <c r="AT16" s="89">
        <f>OAX!AT54</f>
        <v>0</v>
      </c>
      <c r="AU16" s="89">
        <f>OAX!AU54</f>
        <v>0</v>
      </c>
      <c r="AV16" s="89">
        <f>OAX!AV54</f>
        <v>0</v>
      </c>
      <c r="AW16" s="89">
        <f>OAX!AW54</f>
        <v>0</v>
      </c>
      <c r="AX16" s="89">
        <f>OAX!AX54</f>
        <v>0</v>
      </c>
      <c r="AY16" s="89">
        <f>OAX!AY54</f>
        <v>0</v>
      </c>
      <c r="AZ16" s="89">
        <f>OAX!AZ54</f>
        <v>0</v>
      </c>
      <c r="BA16" s="89">
        <f>OAX!BA54</f>
        <v>0</v>
      </c>
    </row>
    <row r="17" spans="1:53" ht="24.75" hidden="1">
      <c r="A17" s="253"/>
      <c r="B17" s="73" t="str">
        <f t="shared" si="1"/>
        <v>1114000</v>
      </c>
      <c r="C17" s="93">
        <v>2023</v>
      </c>
      <c r="D17" s="93">
        <v>1</v>
      </c>
      <c r="E17" s="93">
        <v>1</v>
      </c>
      <c r="F17" s="93">
        <v>1</v>
      </c>
      <c r="G17" s="93">
        <v>1</v>
      </c>
      <c r="H17" s="93">
        <v>4000</v>
      </c>
      <c r="I17" s="93"/>
      <c r="J17" s="93"/>
      <c r="K17" s="94" t="s">
        <v>45</v>
      </c>
      <c r="L17" s="94"/>
      <c r="M17" s="95" t="s">
        <v>49</v>
      </c>
      <c r="N17" s="96">
        <v>0</v>
      </c>
      <c r="O17" s="96">
        <v>0</v>
      </c>
      <c r="P17" s="96">
        <v>0</v>
      </c>
      <c r="Q17" s="97"/>
      <c r="R17" s="98"/>
      <c r="S17" s="98"/>
      <c r="T17" s="99">
        <f t="shared" si="4"/>
        <v>0</v>
      </c>
      <c r="U17" s="96">
        <f t="shared" si="4"/>
        <v>0</v>
      </c>
      <c r="V17" s="96">
        <f t="shared" si="4"/>
        <v>0</v>
      </c>
      <c r="W17" s="96">
        <f t="shared" si="4"/>
        <v>0</v>
      </c>
      <c r="X17" s="96">
        <f t="shared" si="4"/>
        <v>0</v>
      </c>
      <c r="Y17" s="96">
        <f t="shared" si="4"/>
        <v>0</v>
      </c>
      <c r="Z17" s="96">
        <f t="shared" si="4"/>
        <v>0</v>
      </c>
      <c r="AA17" s="266">
        <f t="shared" si="4"/>
        <v>0</v>
      </c>
      <c r="AB17" s="297">
        <f t="shared" si="4"/>
        <v>0</v>
      </c>
      <c r="AC17" s="96">
        <f t="shared" si="4"/>
        <v>0</v>
      </c>
      <c r="AD17" s="298">
        <f>OAX!AD55</f>
        <v>0</v>
      </c>
      <c r="AE17" s="99"/>
      <c r="AF17" s="96"/>
      <c r="AG17" s="96">
        <f>OAX!AG55</f>
        <v>0</v>
      </c>
      <c r="AH17" s="96"/>
      <c r="AI17" s="96"/>
      <c r="AJ17" s="96">
        <f>OAX!AJ55</f>
        <v>0</v>
      </c>
      <c r="AK17" s="96"/>
      <c r="AL17" s="96"/>
      <c r="AM17" s="96">
        <f>OAX!AM55</f>
        <v>0</v>
      </c>
      <c r="AN17" s="96"/>
      <c r="AO17" s="96"/>
      <c r="AP17" s="96">
        <f>OAX!AP55</f>
        <v>0</v>
      </c>
      <c r="AQ17" s="96"/>
      <c r="AR17" s="96"/>
      <c r="AS17" s="96">
        <f>OAX!AS55</f>
        <v>0</v>
      </c>
      <c r="AT17" s="96">
        <f>OAX!AT55</f>
        <v>0</v>
      </c>
      <c r="AU17" s="96">
        <f>OAX!AU55</f>
        <v>0</v>
      </c>
      <c r="AV17" s="96">
        <f>OAX!AV55</f>
        <v>0</v>
      </c>
      <c r="AW17" s="96">
        <f>OAX!AW55</f>
        <v>0</v>
      </c>
      <c r="AX17" s="96">
        <f>OAX!AX55</f>
        <v>0</v>
      </c>
      <c r="AY17" s="96">
        <f>OAX!AY55</f>
        <v>0</v>
      </c>
      <c r="AZ17" s="96">
        <f>OAX!AZ55</f>
        <v>0</v>
      </c>
      <c r="BA17" s="96">
        <f>OAX!BA55</f>
        <v>0</v>
      </c>
    </row>
    <row r="18" spans="1:53" ht="24.75" hidden="1">
      <c r="A18" s="253"/>
      <c r="B18" s="73" t="str">
        <f t="shared" si="1"/>
        <v>11140004400</v>
      </c>
      <c r="C18" s="100">
        <v>2023</v>
      </c>
      <c r="D18" s="100">
        <v>1</v>
      </c>
      <c r="E18" s="100">
        <v>1</v>
      </c>
      <c r="F18" s="100">
        <v>1</v>
      </c>
      <c r="G18" s="100">
        <v>1</v>
      </c>
      <c r="H18" s="100">
        <v>4000</v>
      </c>
      <c r="I18" s="100">
        <v>4400</v>
      </c>
      <c r="J18" s="100"/>
      <c r="K18" s="101"/>
      <c r="L18" s="101"/>
      <c r="M18" s="102" t="s">
        <v>50</v>
      </c>
      <c r="N18" s="103">
        <v>0</v>
      </c>
      <c r="O18" s="103">
        <v>0</v>
      </c>
      <c r="P18" s="103">
        <v>0</v>
      </c>
      <c r="Q18" s="104"/>
      <c r="R18" s="105"/>
      <c r="S18" s="105"/>
      <c r="T18" s="106">
        <f t="shared" si="4"/>
        <v>0</v>
      </c>
      <c r="U18" s="103">
        <f t="shared" si="4"/>
        <v>0</v>
      </c>
      <c r="V18" s="103">
        <f t="shared" si="4"/>
        <v>0</v>
      </c>
      <c r="W18" s="103">
        <f t="shared" si="4"/>
        <v>0</v>
      </c>
      <c r="X18" s="103">
        <f t="shared" si="4"/>
        <v>0</v>
      </c>
      <c r="Y18" s="103">
        <f t="shared" si="4"/>
        <v>0</v>
      </c>
      <c r="Z18" s="103">
        <f t="shared" si="4"/>
        <v>0</v>
      </c>
      <c r="AA18" s="267">
        <f t="shared" si="4"/>
        <v>0</v>
      </c>
      <c r="AB18" s="299">
        <f t="shared" si="4"/>
        <v>0</v>
      </c>
      <c r="AC18" s="103">
        <f t="shared" si="4"/>
        <v>0</v>
      </c>
      <c r="AD18" s="300">
        <f>OAX!AD56</f>
        <v>0</v>
      </c>
      <c r="AE18" s="106"/>
      <c r="AF18" s="103"/>
      <c r="AG18" s="103">
        <f>OAX!AG56</f>
        <v>0</v>
      </c>
      <c r="AH18" s="103"/>
      <c r="AI18" s="103"/>
      <c r="AJ18" s="103">
        <f>OAX!AJ56</f>
        <v>0</v>
      </c>
      <c r="AK18" s="103"/>
      <c r="AL18" s="103"/>
      <c r="AM18" s="103">
        <f>OAX!AM56</f>
        <v>0</v>
      </c>
      <c r="AN18" s="103"/>
      <c r="AO18" s="103"/>
      <c r="AP18" s="103">
        <f>OAX!AP56</f>
        <v>0</v>
      </c>
      <c r="AQ18" s="103"/>
      <c r="AR18" s="103"/>
      <c r="AS18" s="103">
        <f>OAX!AS56</f>
        <v>0</v>
      </c>
      <c r="AT18" s="103">
        <f>OAX!AT56</f>
        <v>0</v>
      </c>
      <c r="AU18" s="103">
        <f>OAX!AU56</f>
        <v>0</v>
      </c>
      <c r="AV18" s="103">
        <f>OAX!AV56</f>
        <v>0</v>
      </c>
      <c r="AW18" s="103">
        <f>OAX!AW56</f>
        <v>0</v>
      </c>
      <c r="AX18" s="103">
        <f>OAX!AX56</f>
        <v>0</v>
      </c>
      <c r="AY18" s="103">
        <f>OAX!AY56</f>
        <v>0</v>
      </c>
      <c r="AZ18" s="103">
        <f>OAX!AZ56</f>
        <v>0</v>
      </c>
      <c r="BA18" s="103">
        <f>OAX!BA56</f>
        <v>0</v>
      </c>
    </row>
    <row r="19" spans="1:53" ht="24.75" hidden="1">
      <c r="A19" s="253"/>
      <c r="B19" s="73" t="str">
        <f t="shared" si="1"/>
        <v>11140004400441</v>
      </c>
      <c r="C19" s="107">
        <v>2023</v>
      </c>
      <c r="D19" s="107">
        <v>1</v>
      </c>
      <c r="E19" s="107">
        <v>1</v>
      </c>
      <c r="F19" s="107">
        <v>1</v>
      </c>
      <c r="G19" s="107">
        <v>1</v>
      </c>
      <c r="H19" s="107">
        <v>4000</v>
      </c>
      <c r="I19" s="107">
        <v>4400</v>
      </c>
      <c r="J19" s="107">
        <v>441</v>
      </c>
      <c r="K19" s="108"/>
      <c r="L19" s="108"/>
      <c r="M19" s="109" t="s">
        <v>51</v>
      </c>
      <c r="N19" s="110">
        <v>0</v>
      </c>
      <c r="O19" s="110">
        <v>0</v>
      </c>
      <c r="P19" s="110">
        <v>0</v>
      </c>
      <c r="Q19" s="111"/>
      <c r="R19" s="112"/>
      <c r="S19" s="112"/>
      <c r="T19" s="113">
        <f t="shared" si="4"/>
        <v>0</v>
      </c>
      <c r="U19" s="110">
        <f t="shared" si="4"/>
        <v>0</v>
      </c>
      <c r="V19" s="110">
        <f t="shared" si="4"/>
        <v>0</v>
      </c>
      <c r="W19" s="110">
        <f t="shared" si="4"/>
        <v>0</v>
      </c>
      <c r="X19" s="110">
        <f t="shared" si="4"/>
        <v>0</v>
      </c>
      <c r="Y19" s="110">
        <f t="shared" si="4"/>
        <v>0</v>
      </c>
      <c r="Z19" s="110">
        <f t="shared" si="4"/>
        <v>0</v>
      </c>
      <c r="AA19" s="268">
        <f t="shared" si="4"/>
        <v>0</v>
      </c>
      <c r="AB19" s="301">
        <f t="shared" si="4"/>
        <v>0</v>
      </c>
      <c r="AC19" s="110">
        <f t="shared" si="4"/>
        <v>0</v>
      </c>
      <c r="AD19" s="302">
        <f>OAX!AD57</f>
        <v>0</v>
      </c>
      <c r="AE19" s="113"/>
      <c r="AF19" s="110"/>
      <c r="AG19" s="110">
        <f>OAX!AG57</f>
        <v>0</v>
      </c>
      <c r="AH19" s="110"/>
      <c r="AI19" s="110"/>
      <c r="AJ19" s="110">
        <f>OAX!AJ57</f>
        <v>0</v>
      </c>
      <c r="AK19" s="110"/>
      <c r="AL19" s="110"/>
      <c r="AM19" s="110">
        <f>OAX!AM57</f>
        <v>0</v>
      </c>
      <c r="AN19" s="110"/>
      <c r="AO19" s="110"/>
      <c r="AP19" s="110">
        <f>OAX!AP57</f>
        <v>0</v>
      </c>
      <c r="AQ19" s="110"/>
      <c r="AR19" s="110"/>
      <c r="AS19" s="110">
        <f>OAX!AS57</f>
        <v>0</v>
      </c>
      <c r="AT19" s="110">
        <f>OAX!AT57</f>
        <v>0</v>
      </c>
      <c r="AU19" s="110">
        <f>OAX!AU57</f>
        <v>0</v>
      </c>
      <c r="AV19" s="110">
        <f>OAX!AV57</f>
        <v>0</v>
      </c>
      <c r="AW19" s="110">
        <f>OAX!AW57</f>
        <v>0</v>
      </c>
      <c r="AX19" s="110">
        <f>OAX!AX57</f>
        <v>0</v>
      </c>
      <c r="AY19" s="110">
        <f>OAX!AY57</f>
        <v>0</v>
      </c>
      <c r="AZ19" s="110">
        <f>OAX!AZ57</f>
        <v>0</v>
      </c>
      <c r="BA19" s="110">
        <f>OAX!BA57</f>
        <v>0</v>
      </c>
    </row>
    <row r="20" spans="1:53" ht="24.75" hidden="1">
      <c r="A20" s="253"/>
      <c r="B20" s="73" t="str">
        <f t="shared" si="1"/>
        <v>111400044004411</v>
      </c>
      <c r="C20" s="114">
        <v>2023</v>
      </c>
      <c r="D20" s="114">
        <v>1</v>
      </c>
      <c r="E20" s="114">
        <v>1</v>
      </c>
      <c r="F20" s="114">
        <v>1</v>
      </c>
      <c r="G20" s="114">
        <v>1</v>
      </c>
      <c r="H20" s="114">
        <v>4000</v>
      </c>
      <c r="I20" s="114">
        <v>4400</v>
      </c>
      <c r="J20" s="114">
        <v>441</v>
      </c>
      <c r="K20" s="115">
        <v>1</v>
      </c>
      <c r="L20" s="115"/>
      <c r="M20" s="116" t="s">
        <v>52</v>
      </c>
      <c r="N20" s="117">
        <v>0</v>
      </c>
      <c r="O20" s="117">
        <v>0</v>
      </c>
      <c r="P20" s="117">
        <v>0</v>
      </c>
      <c r="Q20" s="118" t="s">
        <v>53</v>
      </c>
      <c r="R20" s="119">
        <v>0</v>
      </c>
      <c r="S20" s="119">
        <v>0</v>
      </c>
      <c r="T20" s="120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269">
        <v>0</v>
      </c>
      <c r="AB20" s="303">
        <f>N20+T20-X20</f>
        <v>0</v>
      </c>
      <c r="AC20" s="117">
        <f>O20+U20-Y20</f>
        <v>0</v>
      </c>
      <c r="AD20" s="304">
        <f>OAX!AD58</f>
        <v>0</v>
      </c>
      <c r="AE20" s="120"/>
      <c r="AF20" s="117"/>
      <c r="AG20" s="117">
        <f>OAX!AG58</f>
        <v>0</v>
      </c>
      <c r="AH20" s="117"/>
      <c r="AI20" s="117"/>
      <c r="AJ20" s="117">
        <f>OAX!AJ58</f>
        <v>0</v>
      </c>
      <c r="AK20" s="117"/>
      <c r="AL20" s="117"/>
      <c r="AM20" s="117">
        <f>OAX!AM58</f>
        <v>0</v>
      </c>
      <c r="AN20" s="117"/>
      <c r="AO20" s="117"/>
      <c r="AP20" s="117">
        <f>OAX!AP58</f>
        <v>0</v>
      </c>
      <c r="AQ20" s="117"/>
      <c r="AR20" s="117"/>
      <c r="AS20" s="117">
        <f>OAX!AS58</f>
        <v>0</v>
      </c>
      <c r="AT20" s="117">
        <f>OAX!AT58</f>
        <v>0</v>
      </c>
      <c r="AU20" s="117">
        <f>OAX!AU58</f>
        <v>0</v>
      </c>
      <c r="AV20" s="117">
        <f>OAX!AV58</f>
        <v>0</v>
      </c>
      <c r="AW20" s="117">
        <f>OAX!AW58</f>
        <v>0</v>
      </c>
      <c r="AX20" s="117">
        <f>OAX!AX58</f>
        <v>0</v>
      </c>
      <c r="AY20" s="117">
        <f>OAX!AY58</f>
        <v>0</v>
      </c>
      <c r="AZ20" s="117">
        <f>OAX!AZ58</f>
        <v>0</v>
      </c>
      <c r="BA20" s="117">
        <f>OAX!BA58</f>
        <v>0</v>
      </c>
    </row>
    <row r="21" spans="1:53" ht="48" hidden="1">
      <c r="A21" s="253"/>
      <c r="B21" s="73" t="str">
        <f t="shared" si="1"/>
        <v xml:space="preserve">112 </v>
      </c>
      <c r="C21" s="84">
        <v>2023</v>
      </c>
      <c r="D21" s="85">
        <v>1</v>
      </c>
      <c r="E21" s="85">
        <v>1</v>
      </c>
      <c r="F21" s="85">
        <v>1</v>
      </c>
      <c r="G21" s="85">
        <v>2</v>
      </c>
      <c r="H21" s="85"/>
      <c r="I21" s="86" t="s">
        <v>47</v>
      </c>
      <c r="J21" s="86"/>
      <c r="K21" s="87" t="s">
        <v>45</v>
      </c>
      <c r="L21" s="87"/>
      <c r="M21" s="88" t="s">
        <v>54</v>
      </c>
      <c r="N21" s="89">
        <v>0</v>
      </c>
      <c r="O21" s="89">
        <v>0</v>
      </c>
      <c r="P21" s="89">
        <v>0</v>
      </c>
      <c r="Q21" s="90"/>
      <c r="R21" s="91"/>
      <c r="S21" s="91"/>
      <c r="T21" s="92">
        <f t="shared" ref="T21:AC21" si="5">+T22</f>
        <v>0</v>
      </c>
      <c r="U21" s="89">
        <f t="shared" si="5"/>
        <v>0</v>
      </c>
      <c r="V21" s="89">
        <f t="shared" si="5"/>
        <v>0</v>
      </c>
      <c r="W21" s="89">
        <f t="shared" si="5"/>
        <v>0</v>
      </c>
      <c r="X21" s="89">
        <f t="shared" si="5"/>
        <v>0</v>
      </c>
      <c r="Y21" s="89">
        <f t="shared" si="5"/>
        <v>0</v>
      </c>
      <c r="Z21" s="89">
        <f t="shared" si="5"/>
        <v>0</v>
      </c>
      <c r="AA21" s="265">
        <f t="shared" si="5"/>
        <v>0</v>
      </c>
      <c r="AB21" s="295">
        <f t="shared" si="5"/>
        <v>0</v>
      </c>
      <c r="AC21" s="89">
        <f t="shared" si="5"/>
        <v>0</v>
      </c>
      <c r="AD21" s="296">
        <f>OAX!AD59</f>
        <v>0</v>
      </c>
      <c r="AE21" s="92"/>
      <c r="AF21" s="89"/>
      <c r="AG21" s="89">
        <f>OAX!AG59</f>
        <v>0</v>
      </c>
      <c r="AH21" s="89"/>
      <c r="AI21" s="89"/>
      <c r="AJ21" s="89">
        <f>OAX!AJ59</f>
        <v>0</v>
      </c>
      <c r="AK21" s="89"/>
      <c r="AL21" s="89"/>
      <c r="AM21" s="89">
        <f>OAX!AM59</f>
        <v>0</v>
      </c>
      <c r="AN21" s="89"/>
      <c r="AO21" s="89"/>
      <c r="AP21" s="89">
        <f>OAX!AP59</f>
        <v>0</v>
      </c>
      <c r="AQ21" s="89"/>
      <c r="AR21" s="89"/>
      <c r="AS21" s="89">
        <f>OAX!AS59</f>
        <v>0</v>
      </c>
      <c r="AT21" s="89">
        <f>OAX!AT59</f>
        <v>0</v>
      </c>
      <c r="AU21" s="89">
        <f>OAX!AU59</f>
        <v>0</v>
      </c>
      <c r="AV21" s="89">
        <f>OAX!AV59</f>
        <v>0</v>
      </c>
      <c r="AW21" s="89">
        <f>OAX!AW59</f>
        <v>0</v>
      </c>
      <c r="AX21" s="89">
        <f>OAX!AX59</f>
        <v>0</v>
      </c>
      <c r="AY21" s="89">
        <f>OAX!AY59</f>
        <v>0</v>
      </c>
      <c r="AZ21" s="89">
        <f>OAX!AZ59</f>
        <v>0</v>
      </c>
      <c r="BA21" s="89">
        <f>OAX!BA59</f>
        <v>0</v>
      </c>
    </row>
    <row r="22" spans="1:53" ht="24.75" hidden="1">
      <c r="A22" s="253"/>
      <c r="B22" s="73" t="str">
        <f t="shared" si="1"/>
        <v>1122000</v>
      </c>
      <c r="C22" s="93">
        <v>2023</v>
      </c>
      <c r="D22" s="93">
        <v>1</v>
      </c>
      <c r="E22" s="93">
        <v>1</v>
      </c>
      <c r="F22" s="93">
        <v>1</v>
      </c>
      <c r="G22" s="93">
        <v>2</v>
      </c>
      <c r="H22" s="93">
        <v>2000</v>
      </c>
      <c r="I22" s="93"/>
      <c r="J22" s="93"/>
      <c r="K22" s="94" t="s">
        <v>45</v>
      </c>
      <c r="L22" s="94"/>
      <c r="M22" s="95" t="s">
        <v>55</v>
      </c>
      <c r="N22" s="96">
        <v>0</v>
      </c>
      <c r="O22" s="96">
        <v>0</v>
      </c>
      <c r="P22" s="96">
        <v>0</v>
      </c>
      <c r="Q22" s="97"/>
      <c r="R22" s="98"/>
      <c r="S22" s="98"/>
      <c r="T22" s="99">
        <f t="shared" ref="T22:AC22" si="6">+T23+T28</f>
        <v>0</v>
      </c>
      <c r="U22" s="96">
        <f t="shared" si="6"/>
        <v>0</v>
      </c>
      <c r="V22" s="96">
        <f t="shared" si="6"/>
        <v>0</v>
      </c>
      <c r="W22" s="96">
        <f t="shared" si="6"/>
        <v>0</v>
      </c>
      <c r="X22" s="96">
        <f t="shared" si="6"/>
        <v>0</v>
      </c>
      <c r="Y22" s="96">
        <f t="shared" si="6"/>
        <v>0</v>
      </c>
      <c r="Z22" s="96">
        <f t="shared" si="6"/>
        <v>0</v>
      </c>
      <c r="AA22" s="266">
        <f t="shared" si="6"/>
        <v>0</v>
      </c>
      <c r="AB22" s="297">
        <f t="shared" si="6"/>
        <v>0</v>
      </c>
      <c r="AC22" s="96">
        <f t="shared" si="6"/>
        <v>0</v>
      </c>
      <c r="AD22" s="298">
        <f>OAX!AD60</f>
        <v>0</v>
      </c>
      <c r="AE22" s="99"/>
      <c r="AF22" s="96"/>
      <c r="AG22" s="96">
        <f>OAX!AG60</f>
        <v>0</v>
      </c>
      <c r="AH22" s="96"/>
      <c r="AI22" s="96"/>
      <c r="AJ22" s="96">
        <f>OAX!AJ60</f>
        <v>0</v>
      </c>
      <c r="AK22" s="96"/>
      <c r="AL22" s="96"/>
      <c r="AM22" s="96">
        <f>OAX!AM60</f>
        <v>0</v>
      </c>
      <c r="AN22" s="96"/>
      <c r="AO22" s="96"/>
      <c r="AP22" s="96">
        <f>OAX!AP60</f>
        <v>0</v>
      </c>
      <c r="AQ22" s="96"/>
      <c r="AR22" s="96"/>
      <c r="AS22" s="96">
        <f>OAX!AS60</f>
        <v>0</v>
      </c>
      <c r="AT22" s="96">
        <f>OAX!AT60</f>
        <v>0</v>
      </c>
      <c r="AU22" s="96">
        <f>OAX!AU60</f>
        <v>0</v>
      </c>
      <c r="AV22" s="96">
        <f>OAX!AV60</f>
        <v>0</v>
      </c>
      <c r="AW22" s="96">
        <f>OAX!AW60</f>
        <v>0</v>
      </c>
      <c r="AX22" s="96">
        <f>OAX!AX60</f>
        <v>0</v>
      </c>
      <c r="AY22" s="96">
        <f>OAX!AY60</f>
        <v>0</v>
      </c>
      <c r="AZ22" s="96">
        <f>OAX!AZ60</f>
        <v>0</v>
      </c>
      <c r="BA22" s="96">
        <f>OAX!BA60</f>
        <v>0</v>
      </c>
    </row>
    <row r="23" spans="1:53" ht="48" hidden="1">
      <c r="A23" s="253"/>
      <c r="B23" s="73" t="str">
        <f t="shared" si="1"/>
        <v>11220002700</v>
      </c>
      <c r="C23" s="100">
        <v>2023</v>
      </c>
      <c r="D23" s="100">
        <v>1</v>
      </c>
      <c r="E23" s="100">
        <v>1</v>
      </c>
      <c r="F23" s="100">
        <v>1</v>
      </c>
      <c r="G23" s="100">
        <v>2</v>
      </c>
      <c r="H23" s="100">
        <v>2000</v>
      </c>
      <c r="I23" s="100">
        <v>2700</v>
      </c>
      <c r="J23" s="100"/>
      <c r="K23" s="101"/>
      <c r="L23" s="101"/>
      <c r="M23" s="102" t="s">
        <v>56</v>
      </c>
      <c r="N23" s="103">
        <v>0</v>
      </c>
      <c r="O23" s="103">
        <v>0</v>
      </c>
      <c r="P23" s="103">
        <v>0</v>
      </c>
      <c r="Q23" s="104"/>
      <c r="R23" s="105"/>
      <c r="S23" s="105"/>
      <c r="T23" s="106">
        <f t="shared" ref="T23:AC23" si="7">+T24+T26</f>
        <v>0</v>
      </c>
      <c r="U23" s="103">
        <f t="shared" si="7"/>
        <v>0</v>
      </c>
      <c r="V23" s="103">
        <f t="shared" si="7"/>
        <v>0</v>
      </c>
      <c r="W23" s="103">
        <f t="shared" si="7"/>
        <v>0</v>
      </c>
      <c r="X23" s="103">
        <f t="shared" si="7"/>
        <v>0</v>
      </c>
      <c r="Y23" s="103">
        <f t="shared" si="7"/>
        <v>0</v>
      </c>
      <c r="Z23" s="103">
        <f t="shared" si="7"/>
        <v>0</v>
      </c>
      <c r="AA23" s="267">
        <f t="shared" si="7"/>
        <v>0</v>
      </c>
      <c r="AB23" s="299">
        <f t="shared" si="7"/>
        <v>0</v>
      </c>
      <c r="AC23" s="103">
        <f t="shared" si="7"/>
        <v>0</v>
      </c>
      <c r="AD23" s="300">
        <f>OAX!AD61</f>
        <v>0</v>
      </c>
      <c r="AE23" s="106"/>
      <c r="AF23" s="103"/>
      <c r="AG23" s="103">
        <f>OAX!AG61</f>
        <v>0</v>
      </c>
      <c r="AH23" s="103"/>
      <c r="AI23" s="103"/>
      <c r="AJ23" s="103">
        <f>OAX!AJ61</f>
        <v>0</v>
      </c>
      <c r="AK23" s="103"/>
      <c r="AL23" s="103"/>
      <c r="AM23" s="103">
        <f>OAX!AM61</f>
        <v>0</v>
      </c>
      <c r="AN23" s="103"/>
      <c r="AO23" s="103"/>
      <c r="AP23" s="103">
        <f>OAX!AP61</f>
        <v>0</v>
      </c>
      <c r="AQ23" s="103"/>
      <c r="AR23" s="103"/>
      <c r="AS23" s="103">
        <f>OAX!AS61</f>
        <v>0</v>
      </c>
      <c r="AT23" s="103">
        <f>OAX!AT61</f>
        <v>0</v>
      </c>
      <c r="AU23" s="103">
        <f>OAX!AU61</f>
        <v>0</v>
      </c>
      <c r="AV23" s="103">
        <f>OAX!AV61</f>
        <v>0</v>
      </c>
      <c r="AW23" s="103">
        <f>OAX!AW61</f>
        <v>0</v>
      </c>
      <c r="AX23" s="103">
        <f>OAX!AX61</f>
        <v>0</v>
      </c>
      <c r="AY23" s="103">
        <f>OAX!AY61</f>
        <v>0</v>
      </c>
      <c r="AZ23" s="103">
        <f>OAX!AZ61</f>
        <v>0</v>
      </c>
      <c r="BA23" s="103">
        <f>OAX!BA61</f>
        <v>0</v>
      </c>
    </row>
    <row r="24" spans="1:53" ht="48" hidden="1">
      <c r="A24" s="253"/>
      <c r="B24" s="73" t="str">
        <f t="shared" si="1"/>
        <v>11220002700271</v>
      </c>
      <c r="C24" s="107">
        <v>2023</v>
      </c>
      <c r="D24" s="107">
        <v>1</v>
      </c>
      <c r="E24" s="107">
        <v>1</v>
      </c>
      <c r="F24" s="107">
        <v>1</v>
      </c>
      <c r="G24" s="107">
        <v>2</v>
      </c>
      <c r="H24" s="107">
        <v>2000</v>
      </c>
      <c r="I24" s="107">
        <v>2700</v>
      </c>
      <c r="J24" s="107">
        <v>271</v>
      </c>
      <c r="K24" s="108"/>
      <c r="L24" s="108"/>
      <c r="M24" s="109" t="s">
        <v>57</v>
      </c>
      <c r="N24" s="110">
        <v>0</v>
      </c>
      <c r="O24" s="110">
        <v>0</v>
      </c>
      <c r="P24" s="110">
        <v>0</v>
      </c>
      <c r="Q24" s="111"/>
      <c r="R24" s="112"/>
      <c r="S24" s="112"/>
      <c r="T24" s="113">
        <f t="shared" ref="T24:AC24" si="8">+T25</f>
        <v>0</v>
      </c>
      <c r="U24" s="110">
        <f t="shared" si="8"/>
        <v>0</v>
      </c>
      <c r="V24" s="110">
        <f t="shared" si="8"/>
        <v>0</v>
      </c>
      <c r="W24" s="110">
        <f t="shared" si="8"/>
        <v>0</v>
      </c>
      <c r="X24" s="110">
        <f t="shared" si="8"/>
        <v>0</v>
      </c>
      <c r="Y24" s="110">
        <f t="shared" si="8"/>
        <v>0</v>
      </c>
      <c r="Z24" s="110">
        <f t="shared" si="8"/>
        <v>0</v>
      </c>
      <c r="AA24" s="268">
        <f t="shared" si="8"/>
        <v>0</v>
      </c>
      <c r="AB24" s="301">
        <f t="shared" si="8"/>
        <v>0</v>
      </c>
      <c r="AC24" s="110">
        <f t="shared" si="8"/>
        <v>0</v>
      </c>
      <c r="AD24" s="302">
        <f>OAX!AD62</f>
        <v>0</v>
      </c>
      <c r="AE24" s="113"/>
      <c r="AF24" s="110"/>
      <c r="AG24" s="110">
        <f>OAX!AG62</f>
        <v>0</v>
      </c>
      <c r="AH24" s="110"/>
      <c r="AI24" s="110"/>
      <c r="AJ24" s="110">
        <f>OAX!AJ62</f>
        <v>0</v>
      </c>
      <c r="AK24" s="110"/>
      <c r="AL24" s="110"/>
      <c r="AM24" s="110">
        <f>OAX!AM62</f>
        <v>0</v>
      </c>
      <c r="AN24" s="110"/>
      <c r="AO24" s="110"/>
      <c r="AP24" s="110">
        <f>OAX!AP62</f>
        <v>0</v>
      </c>
      <c r="AQ24" s="110"/>
      <c r="AR24" s="110"/>
      <c r="AS24" s="110">
        <f>OAX!AS62</f>
        <v>0</v>
      </c>
      <c r="AT24" s="110">
        <f>OAX!AT62</f>
        <v>0</v>
      </c>
      <c r="AU24" s="110">
        <f>OAX!AU62</f>
        <v>0</v>
      </c>
      <c r="AV24" s="110">
        <f>OAX!AV62</f>
        <v>0</v>
      </c>
      <c r="AW24" s="110">
        <f>OAX!AW62</f>
        <v>0</v>
      </c>
      <c r="AX24" s="110">
        <f>OAX!AX62</f>
        <v>0</v>
      </c>
      <c r="AY24" s="110">
        <f>OAX!AY62</f>
        <v>0</v>
      </c>
      <c r="AZ24" s="110">
        <f>OAX!AZ62</f>
        <v>0</v>
      </c>
      <c r="BA24" s="110">
        <f>OAX!BA62</f>
        <v>0</v>
      </c>
    </row>
    <row r="25" spans="1:53" ht="24.75" hidden="1">
      <c r="A25" s="253"/>
      <c r="B25" s="73" t="str">
        <f t="shared" si="1"/>
        <v>112200027002711</v>
      </c>
      <c r="C25" s="114">
        <v>2023</v>
      </c>
      <c r="D25" s="114">
        <v>1</v>
      </c>
      <c r="E25" s="114">
        <v>1</v>
      </c>
      <c r="F25" s="114">
        <v>1</v>
      </c>
      <c r="G25" s="114">
        <v>2</v>
      </c>
      <c r="H25" s="114">
        <v>2000</v>
      </c>
      <c r="I25" s="114">
        <v>2700</v>
      </c>
      <c r="J25" s="114">
        <v>271</v>
      </c>
      <c r="K25" s="115">
        <v>1</v>
      </c>
      <c r="L25" s="115"/>
      <c r="M25" s="116" t="s">
        <v>58</v>
      </c>
      <c r="N25" s="117">
        <v>0</v>
      </c>
      <c r="O25" s="117">
        <v>0</v>
      </c>
      <c r="P25" s="117">
        <v>0</v>
      </c>
      <c r="Q25" s="118" t="s">
        <v>59</v>
      </c>
      <c r="R25" s="119">
        <v>0</v>
      </c>
      <c r="S25" s="119">
        <v>0</v>
      </c>
      <c r="T25" s="120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269">
        <v>0</v>
      </c>
      <c r="AB25" s="303">
        <f>N25+T25-X25</f>
        <v>0</v>
      </c>
      <c r="AC25" s="117">
        <f>O25+U25-Y25</f>
        <v>0</v>
      </c>
      <c r="AD25" s="304">
        <f>OAX!AD63</f>
        <v>0</v>
      </c>
      <c r="AE25" s="120"/>
      <c r="AF25" s="117"/>
      <c r="AG25" s="117">
        <f>OAX!AG63</f>
        <v>0</v>
      </c>
      <c r="AH25" s="117"/>
      <c r="AI25" s="117"/>
      <c r="AJ25" s="117">
        <f>OAX!AJ63</f>
        <v>0</v>
      </c>
      <c r="AK25" s="117"/>
      <c r="AL25" s="117"/>
      <c r="AM25" s="117">
        <f>OAX!AM63</f>
        <v>0</v>
      </c>
      <c r="AN25" s="117"/>
      <c r="AO25" s="117"/>
      <c r="AP25" s="117">
        <f>OAX!AP63</f>
        <v>0</v>
      </c>
      <c r="AQ25" s="117"/>
      <c r="AR25" s="117"/>
      <c r="AS25" s="117">
        <f>OAX!AS63</f>
        <v>0</v>
      </c>
      <c r="AT25" s="117">
        <f>OAX!AT63</f>
        <v>0</v>
      </c>
      <c r="AU25" s="117">
        <f>OAX!AU63</f>
        <v>0</v>
      </c>
      <c r="AV25" s="117">
        <f>OAX!AV63</f>
        <v>0</v>
      </c>
      <c r="AW25" s="117">
        <f>OAX!AW63</f>
        <v>0</v>
      </c>
      <c r="AX25" s="117">
        <f>OAX!AX63</f>
        <v>0</v>
      </c>
      <c r="AY25" s="117">
        <f>OAX!AY63</f>
        <v>0</v>
      </c>
      <c r="AZ25" s="117">
        <f>OAX!AZ63</f>
        <v>0</v>
      </c>
      <c r="BA25" s="117">
        <f>OAX!BA63</f>
        <v>0</v>
      </c>
    </row>
    <row r="26" spans="1:53" ht="24.75" hidden="1">
      <c r="A26" s="253"/>
      <c r="B26" s="73" t="str">
        <f t="shared" si="1"/>
        <v>11220002700272</v>
      </c>
      <c r="C26" s="107">
        <v>2023</v>
      </c>
      <c r="D26" s="107">
        <v>1</v>
      </c>
      <c r="E26" s="107">
        <v>1</v>
      </c>
      <c r="F26" s="107">
        <v>1</v>
      </c>
      <c r="G26" s="107">
        <v>2</v>
      </c>
      <c r="H26" s="107">
        <v>2000</v>
      </c>
      <c r="I26" s="107">
        <v>2700</v>
      </c>
      <c r="J26" s="107">
        <v>272</v>
      </c>
      <c r="K26" s="108"/>
      <c r="L26" s="108"/>
      <c r="M26" s="109" t="s">
        <v>60</v>
      </c>
      <c r="N26" s="110">
        <v>0</v>
      </c>
      <c r="O26" s="110">
        <v>0</v>
      </c>
      <c r="P26" s="110">
        <v>0</v>
      </c>
      <c r="Q26" s="111"/>
      <c r="R26" s="112"/>
      <c r="S26" s="112"/>
      <c r="T26" s="113">
        <f t="shared" ref="T26:AC26" si="9">+T27</f>
        <v>0</v>
      </c>
      <c r="U26" s="110">
        <f t="shared" si="9"/>
        <v>0</v>
      </c>
      <c r="V26" s="110">
        <f t="shared" si="9"/>
        <v>0</v>
      </c>
      <c r="W26" s="110">
        <f t="shared" si="9"/>
        <v>0</v>
      </c>
      <c r="X26" s="110">
        <f t="shared" si="9"/>
        <v>0</v>
      </c>
      <c r="Y26" s="110">
        <f t="shared" si="9"/>
        <v>0</v>
      </c>
      <c r="Z26" s="110">
        <f t="shared" si="9"/>
        <v>0</v>
      </c>
      <c r="AA26" s="268">
        <f t="shared" si="9"/>
        <v>0</v>
      </c>
      <c r="AB26" s="301">
        <f t="shared" si="9"/>
        <v>0</v>
      </c>
      <c r="AC26" s="110">
        <f t="shared" si="9"/>
        <v>0</v>
      </c>
      <c r="AD26" s="302">
        <f>OAX!AD64</f>
        <v>0</v>
      </c>
      <c r="AE26" s="113"/>
      <c r="AF26" s="110"/>
      <c r="AG26" s="110">
        <f>OAX!AG64</f>
        <v>0</v>
      </c>
      <c r="AH26" s="110"/>
      <c r="AI26" s="110"/>
      <c r="AJ26" s="110">
        <f>OAX!AJ64</f>
        <v>0</v>
      </c>
      <c r="AK26" s="110"/>
      <c r="AL26" s="110"/>
      <c r="AM26" s="110">
        <f>OAX!AM64</f>
        <v>0</v>
      </c>
      <c r="AN26" s="110"/>
      <c r="AO26" s="110"/>
      <c r="AP26" s="110">
        <f>OAX!AP64</f>
        <v>0</v>
      </c>
      <c r="AQ26" s="110"/>
      <c r="AR26" s="110"/>
      <c r="AS26" s="110">
        <f>OAX!AS64</f>
        <v>0</v>
      </c>
      <c r="AT26" s="110">
        <f>OAX!AT64</f>
        <v>0</v>
      </c>
      <c r="AU26" s="110">
        <f>OAX!AU64</f>
        <v>0</v>
      </c>
      <c r="AV26" s="110">
        <f>OAX!AV64</f>
        <v>0</v>
      </c>
      <c r="AW26" s="110">
        <f>OAX!AW64</f>
        <v>0</v>
      </c>
      <c r="AX26" s="110">
        <f>OAX!AX64</f>
        <v>0</v>
      </c>
      <c r="AY26" s="110">
        <f>OAX!AY64</f>
        <v>0</v>
      </c>
      <c r="AZ26" s="110">
        <f>OAX!AZ64</f>
        <v>0</v>
      </c>
      <c r="BA26" s="110">
        <f>OAX!BA64</f>
        <v>0</v>
      </c>
    </row>
    <row r="27" spans="1:53" ht="24.75" hidden="1">
      <c r="A27" s="254"/>
      <c r="B27" s="73" t="str">
        <f t="shared" si="1"/>
        <v>112200027002721</v>
      </c>
      <c r="C27" s="114">
        <v>2023</v>
      </c>
      <c r="D27" s="114">
        <v>1</v>
      </c>
      <c r="E27" s="114">
        <v>1</v>
      </c>
      <c r="F27" s="114">
        <v>1</v>
      </c>
      <c r="G27" s="114">
        <v>2</v>
      </c>
      <c r="H27" s="114">
        <v>2000</v>
      </c>
      <c r="I27" s="114">
        <v>2700</v>
      </c>
      <c r="J27" s="114">
        <v>272</v>
      </c>
      <c r="K27" s="115">
        <v>1</v>
      </c>
      <c r="L27" s="115"/>
      <c r="M27" s="116" t="s">
        <v>61</v>
      </c>
      <c r="N27" s="117">
        <v>0</v>
      </c>
      <c r="O27" s="117">
        <v>0</v>
      </c>
      <c r="P27" s="117">
        <v>0</v>
      </c>
      <c r="Q27" s="118" t="s">
        <v>59</v>
      </c>
      <c r="R27" s="119">
        <v>0</v>
      </c>
      <c r="S27" s="119">
        <v>0</v>
      </c>
      <c r="T27" s="120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269">
        <v>0</v>
      </c>
      <c r="AB27" s="303">
        <f>N27+T27-X27</f>
        <v>0</v>
      </c>
      <c r="AC27" s="117">
        <f>O27+U27-Y27</f>
        <v>0</v>
      </c>
      <c r="AD27" s="304">
        <f>OAX!AD65</f>
        <v>0</v>
      </c>
      <c r="AE27" s="120"/>
      <c r="AF27" s="117"/>
      <c r="AG27" s="117">
        <f>OAX!AG65</f>
        <v>0</v>
      </c>
      <c r="AH27" s="117"/>
      <c r="AI27" s="117"/>
      <c r="AJ27" s="117">
        <f>OAX!AJ65</f>
        <v>0</v>
      </c>
      <c r="AK27" s="117"/>
      <c r="AL27" s="117"/>
      <c r="AM27" s="117">
        <f>OAX!AM65</f>
        <v>0</v>
      </c>
      <c r="AN27" s="117"/>
      <c r="AO27" s="117"/>
      <c r="AP27" s="117">
        <f>OAX!AP65</f>
        <v>0</v>
      </c>
      <c r="AQ27" s="117"/>
      <c r="AR27" s="117"/>
      <c r="AS27" s="117">
        <f>OAX!AS65</f>
        <v>0</v>
      </c>
      <c r="AT27" s="117">
        <f>OAX!AT65</f>
        <v>0</v>
      </c>
      <c r="AU27" s="117">
        <f>OAX!AU65</f>
        <v>0</v>
      </c>
      <c r="AV27" s="117">
        <f>OAX!AV65</f>
        <v>0</v>
      </c>
      <c r="AW27" s="117">
        <f>OAX!AW65</f>
        <v>0</v>
      </c>
      <c r="AX27" s="117">
        <f>OAX!AX65</f>
        <v>0</v>
      </c>
      <c r="AY27" s="117">
        <f>OAX!AY65</f>
        <v>0</v>
      </c>
      <c r="AZ27" s="117">
        <f>OAX!AZ65</f>
        <v>0</v>
      </c>
      <c r="BA27" s="117">
        <f>OAX!BA65</f>
        <v>0</v>
      </c>
    </row>
    <row r="28" spans="1:53" ht="24.75" hidden="1">
      <c r="A28" s="253"/>
      <c r="B28" s="73" t="str">
        <f t="shared" si="1"/>
        <v>11220002800</v>
      </c>
      <c r="C28" s="100">
        <v>2023</v>
      </c>
      <c r="D28" s="100">
        <v>1</v>
      </c>
      <c r="E28" s="100">
        <v>1</v>
      </c>
      <c r="F28" s="100">
        <v>1</v>
      </c>
      <c r="G28" s="100">
        <v>2</v>
      </c>
      <c r="H28" s="100">
        <v>2000</v>
      </c>
      <c r="I28" s="100">
        <v>2800</v>
      </c>
      <c r="J28" s="100"/>
      <c r="K28" s="101"/>
      <c r="L28" s="101"/>
      <c r="M28" s="102" t="s">
        <v>62</v>
      </c>
      <c r="N28" s="103">
        <v>0</v>
      </c>
      <c r="O28" s="103">
        <v>0</v>
      </c>
      <c r="P28" s="103">
        <v>0</v>
      </c>
      <c r="Q28" s="104"/>
      <c r="R28" s="105"/>
      <c r="S28" s="105"/>
      <c r="T28" s="106">
        <f t="shared" ref="T28:AC29" si="10">+T29</f>
        <v>0</v>
      </c>
      <c r="U28" s="103">
        <f t="shared" si="10"/>
        <v>0</v>
      </c>
      <c r="V28" s="103">
        <f t="shared" si="10"/>
        <v>0</v>
      </c>
      <c r="W28" s="103">
        <f t="shared" si="10"/>
        <v>0</v>
      </c>
      <c r="X28" s="103">
        <f t="shared" si="10"/>
        <v>0</v>
      </c>
      <c r="Y28" s="103">
        <f t="shared" si="10"/>
        <v>0</v>
      </c>
      <c r="Z28" s="103">
        <f t="shared" si="10"/>
        <v>0</v>
      </c>
      <c r="AA28" s="267">
        <f t="shared" si="10"/>
        <v>0</v>
      </c>
      <c r="AB28" s="299">
        <f t="shared" si="10"/>
        <v>0</v>
      </c>
      <c r="AC28" s="103">
        <f t="shared" si="10"/>
        <v>0</v>
      </c>
      <c r="AD28" s="300">
        <f>OAX!AD66</f>
        <v>0</v>
      </c>
      <c r="AE28" s="106"/>
      <c r="AF28" s="103"/>
      <c r="AG28" s="103">
        <f>OAX!AG66</f>
        <v>0</v>
      </c>
      <c r="AH28" s="103"/>
      <c r="AI28" s="103"/>
      <c r="AJ28" s="103">
        <f>OAX!AJ66</f>
        <v>0</v>
      </c>
      <c r="AK28" s="103"/>
      <c r="AL28" s="103"/>
      <c r="AM28" s="103">
        <f>OAX!AM66</f>
        <v>0</v>
      </c>
      <c r="AN28" s="103"/>
      <c r="AO28" s="103"/>
      <c r="AP28" s="103">
        <f>OAX!AP66</f>
        <v>0</v>
      </c>
      <c r="AQ28" s="103"/>
      <c r="AR28" s="103"/>
      <c r="AS28" s="103">
        <f>OAX!AS66</f>
        <v>0</v>
      </c>
      <c r="AT28" s="103">
        <f>OAX!AT66</f>
        <v>0</v>
      </c>
      <c r="AU28" s="103">
        <f>OAX!AU66</f>
        <v>0</v>
      </c>
      <c r="AV28" s="103">
        <f>OAX!AV66</f>
        <v>0</v>
      </c>
      <c r="AW28" s="103">
        <f>OAX!AW66</f>
        <v>0</v>
      </c>
      <c r="AX28" s="103">
        <f>OAX!AX66</f>
        <v>0</v>
      </c>
      <c r="AY28" s="103">
        <f>OAX!AY66</f>
        <v>0</v>
      </c>
      <c r="AZ28" s="103">
        <f>OAX!AZ66</f>
        <v>0</v>
      </c>
      <c r="BA28" s="103">
        <f>OAX!BA66</f>
        <v>0</v>
      </c>
    </row>
    <row r="29" spans="1:53" ht="24.75" hidden="1">
      <c r="A29" s="253"/>
      <c r="B29" s="73" t="str">
        <f t="shared" si="1"/>
        <v>11220002800283</v>
      </c>
      <c r="C29" s="107">
        <v>2023</v>
      </c>
      <c r="D29" s="107">
        <v>1</v>
      </c>
      <c r="E29" s="107">
        <v>1</v>
      </c>
      <c r="F29" s="107">
        <v>1</v>
      </c>
      <c r="G29" s="107">
        <v>2</v>
      </c>
      <c r="H29" s="107">
        <v>2000</v>
      </c>
      <c r="I29" s="107">
        <v>2800</v>
      </c>
      <c r="J29" s="107">
        <v>283</v>
      </c>
      <c r="K29" s="108"/>
      <c r="L29" s="108"/>
      <c r="M29" s="109" t="s">
        <v>63</v>
      </c>
      <c r="N29" s="110">
        <v>0</v>
      </c>
      <c r="O29" s="110">
        <v>0</v>
      </c>
      <c r="P29" s="110">
        <v>0</v>
      </c>
      <c r="Q29" s="111"/>
      <c r="R29" s="112"/>
      <c r="S29" s="112"/>
      <c r="T29" s="113">
        <f t="shared" si="10"/>
        <v>0</v>
      </c>
      <c r="U29" s="110">
        <f t="shared" si="10"/>
        <v>0</v>
      </c>
      <c r="V29" s="110">
        <f t="shared" si="10"/>
        <v>0</v>
      </c>
      <c r="W29" s="110">
        <f t="shared" si="10"/>
        <v>0</v>
      </c>
      <c r="X29" s="110">
        <f t="shared" si="10"/>
        <v>0</v>
      </c>
      <c r="Y29" s="110">
        <f t="shared" si="10"/>
        <v>0</v>
      </c>
      <c r="Z29" s="110">
        <f t="shared" si="10"/>
        <v>0</v>
      </c>
      <c r="AA29" s="268">
        <f t="shared" si="10"/>
        <v>0</v>
      </c>
      <c r="AB29" s="301">
        <f t="shared" si="10"/>
        <v>0</v>
      </c>
      <c r="AC29" s="110">
        <f t="shared" si="10"/>
        <v>0</v>
      </c>
      <c r="AD29" s="302">
        <f>OAX!AD67</f>
        <v>0</v>
      </c>
      <c r="AE29" s="113"/>
      <c r="AF29" s="110"/>
      <c r="AG29" s="110">
        <f>OAX!AG67</f>
        <v>0</v>
      </c>
      <c r="AH29" s="110"/>
      <c r="AI29" s="110"/>
      <c r="AJ29" s="110">
        <f>OAX!AJ67</f>
        <v>0</v>
      </c>
      <c r="AK29" s="110"/>
      <c r="AL29" s="110"/>
      <c r="AM29" s="110">
        <f>OAX!AM67</f>
        <v>0</v>
      </c>
      <c r="AN29" s="110"/>
      <c r="AO29" s="110"/>
      <c r="AP29" s="110">
        <f>OAX!AP67</f>
        <v>0</v>
      </c>
      <c r="AQ29" s="110"/>
      <c r="AR29" s="110"/>
      <c r="AS29" s="110">
        <f>OAX!AS67</f>
        <v>0</v>
      </c>
      <c r="AT29" s="110">
        <f>OAX!AT67</f>
        <v>0</v>
      </c>
      <c r="AU29" s="110">
        <f>OAX!AU67</f>
        <v>0</v>
      </c>
      <c r="AV29" s="110">
        <f>OAX!AV67</f>
        <v>0</v>
      </c>
      <c r="AW29" s="110">
        <f>OAX!AW67</f>
        <v>0</v>
      </c>
      <c r="AX29" s="110">
        <f>OAX!AX67</f>
        <v>0</v>
      </c>
      <c r="AY29" s="110">
        <f>OAX!AY67</f>
        <v>0</v>
      </c>
      <c r="AZ29" s="110">
        <f>OAX!AZ67</f>
        <v>0</v>
      </c>
      <c r="BA29" s="110">
        <f>OAX!BA67</f>
        <v>0</v>
      </c>
    </row>
    <row r="30" spans="1:53" ht="48" hidden="1">
      <c r="A30" s="253"/>
      <c r="B30" s="73" t="str">
        <f t="shared" si="1"/>
        <v>112200028002831</v>
      </c>
      <c r="C30" s="114">
        <v>2023</v>
      </c>
      <c r="D30" s="114">
        <v>1</v>
      </c>
      <c r="E30" s="114">
        <v>1</v>
      </c>
      <c r="F30" s="114">
        <v>1</v>
      </c>
      <c r="G30" s="114">
        <v>2</v>
      </c>
      <c r="H30" s="114">
        <v>2000</v>
      </c>
      <c r="I30" s="114">
        <v>2800</v>
      </c>
      <c r="J30" s="114">
        <v>283</v>
      </c>
      <c r="K30" s="115">
        <v>1</v>
      </c>
      <c r="L30" s="115"/>
      <c r="M30" s="121" t="s">
        <v>64</v>
      </c>
      <c r="N30" s="122">
        <v>0</v>
      </c>
      <c r="O30" s="122">
        <v>0</v>
      </c>
      <c r="P30" s="122">
        <v>0</v>
      </c>
      <c r="Q30" s="118"/>
      <c r="R30" s="123"/>
      <c r="S30" s="123"/>
      <c r="T30" s="124">
        <f t="shared" ref="T30:AC30" si="11">SUM(T31:T34)</f>
        <v>0</v>
      </c>
      <c r="U30" s="122">
        <f t="shared" si="11"/>
        <v>0</v>
      </c>
      <c r="V30" s="122">
        <f t="shared" si="11"/>
        <v>0</v>
      </c>
      <c r="W30" s="122">
        <f t="shared" si="11"/>
        <v>0</v>
      </c>
      <c r="X30" s="122">
        <f t="shared" si="11"/>
        <v>0</v>
      </c>
      <c r="Y30" s="122">
        <f t="shared" si="11"/>
        <v>0</v>
      </c>
      <c r="Z30" s="122">
        <f t="shared" si="11"/>
        <v>0</v>
      </c>
      <c r="AA30" s="270">
        <f t="shared" si="11"/>
        <v>0</v>
      </c>
      <c r="AB30" s="305">
        <f t="shared" si="11"/>
        <v>0</v>
      </c>
      <c r="AC30" s="122">
        <f t="shared" si="11"/>
        <v>0</v>
      </c>
      <c r="AD30" s="306">
        <f>OAX!AD68</f>
        <v>0</v>
      </c>
      <c r="AE30" s="124"/>
      <c r="AF30" s="122"/>
      <c r="AG30" s="122">
        <f>OAX!AG68</f>
        <v>0</v>
      </c>
      <c r="AH30" s="122"/>
      <c r="AI30" s="122"/>
      <c r="AJ30" s="122">
        <f>OAX!AJ68</f>
        <v>0</v>
      </c>
      <c r="AK30" s="122"/>
      <c r="AL30" s="122"/>
      <c r="AM30" s="122">
        <f>OAX!AM68</f>
        <v>0</v>
      </c>
      <c r="AN30" s="122"/>
      <c r="AO30" s="122"/>
      <c r="AP30" s="122">
        <f>OAX!AP68</f>
        <v>0</v>
      </c>
      <c r="AQ30" s="122"/>
      <c r="AR30" s="122"/>
      <c r="AS30" s="122">
        <f>OAX!AS68</f>
        <v>0</v>
      </c>
      <c r="AT30" s="122">
        <f>OAX!AT68</f>
        <v>0</v>
      </c>
      <c r="AU30" s="122">
        <f>OAX!AU68</f>
        <v>0</v>
      </c>
      <c r="AV30" s="122">
        <f>OAX!AV68</f>
        <v>0</v>
      </c>
      <c r="AW30" s="122">
        <f>OAX!AW68</f>
        <v>0</v>
      </c>
      <c r="AX30" s="122">
        <f>OAX!AX68</f>
        <v>0</v>
      </c>
      <c r="AY30" s="122">
        <f>OAX!AY68</f>
        <v>0</v>
      </c>
      <c r="AZ30" s="122">
        <f>OAX!AZ68</f>
        <v>0</v>
      </c>
      <c r="BA30" s="122">
        <f>OAX!BA68</f>
        <v>0</v>
      </c>
    </row>
    <row r="31" spans="1:53" ht="24.75" hidden="1">
      <c r="A31" s="253"/>
      <c r="B31" s="73" t="str">
        <f t="shared" si="1"/>
        <v>112200028002831001</v>
      </c>
      <c r="C31" s="114">
        <v>2023</v>
      </c>
      <c r="D31" s="114">
        <v>1</v>
      </c>
      <c r="E31" s="114">
        <v>1</v>
      </c>
      <c r="F31" s="114">
        <v>1</v>
      </c>
      <c r="G31" s="114">
        <v>2</v>
      </c>
      <c r="H31" s="114">
        <v>2000</v>
      </c>
      <c r="I31" s="114">
        <v>2800</v>
      </c>
      <c r="J31" s="114">
        <v>283</v>
      </c>
      <c r="K31" s="125">
        <v>1001</v>
      </c>
      <c r="L31" s="125"/>
      <c r="M31" s="116" t="s">
        <v>65</v>
      </c>
      <c r="N31" s="117">
        <v>0</v>
      </c>
      <c r="O31" s="117">
        <v>0</v>
      </c>
      <c r="P31" s="117">
        <v>0</v>
      </c>
      <c r="Q31" s="118" t="s">
        <v>59</v>
      </c>
      <c r="R31" s="119">
        <v>0</v>
      </c>
      <c r="S31" s="119">
        <v>0</v>
      </c>
      <c r="T31" s="120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269">
        <v>0</v>
      </c>
      <c r="AB31" s="303">
        <f t="shared" ref="AB31:AC34" si="12">N31+T31-X31</f>
        <v>0</v>
      </c>
      <c r="AC31" s="117">
        <f t="shared" si="12"/>
        <v>0</v>
      </c>
      <c r="AD31" s="304">
        <f>OAX!AD69</f>
        <v>0</v>
      </c>
      <c r="AE31" s="120"/>
      <c r="AF31" s="117"/>
      <c r="AG31" s="117">
        <f>OAX!AG69</f>
        <v>0</v>
      </c>
      <c r="AH31" s="117"/>
      <c r="AI31" s="117"/>
      <c r="AJ31" s="117">
        <f>OAX!AJ69</f>
        <v>0</v>
      </c>
      <c r="AK31" s="117"/>
      <c r="AL31" s="117"/>
      <c r="AM31" s="117">
        <f>OAX!AM69</f>
        <v>0</v>
      </c>
      <c r="AN31" s="117"/>
      <c r="AO31" s="117"/>
      <c r="AP31" s="117">
        <f>OAX!AP69</f>
        <v>0</v>
      </c>
      <c r="AQ31" s="117"/>
      <c r="AR31" s="117"/>
      <c r="AS31" s="117">
        <f>OAX!AS69</f>
        <v>0</v>
      </c>
      <c r="AT31" s="117">
        <f>OAX!AT69</f>
        <v>0</v>
      </c>
      <c r="AU31" s="117">
        <f>OAX!AU69</f>
        <v>0</v>
      </c>
      <c r="AV31" s="117">
        <f>OAX!AV69</f>
        <v>0</v>
      </c>
      <c r="AW31" s="117">
        <f>OAX!AW69</f>
        <v>0</v>
      </c>
      <c r="AX31" s="117">
        <f>OAX!AX69</f>
        <v>0</v>
      </c>
      <c r="AY31" s="117">
        <f>OAX!AY69</f>
        <v>0</v>
      </c>
      <c r="AZ31" s="117">
        <f>OAX!AZ69</f>
        <v>0</v>
      </c>
      <c r="BA31" s="117">
        <f>OAX!BA69</f>
        <v>0</v>
      </c>
    </row>
    <row r="32" spans="1:53" ht="24.75" hidden="1">
      <c r="A32" s="253"/>
      <c r="B32" s="73" t="str">
        <f t="shared" si="1"/>
        <v>112200028002831002</v>
      </c>
      <c r="C32" s="114">
        <v>2023</v>
      </c>
      <c r="D32" s="114">
        <v>1</v>
      </c>
      <c r="E32" s="114">
        <v>1</v>
      </c>
      <c r="F32" s="114">
        <v>1</v>
      </c>
      <c r="G32" s="114">
        <v>2</v>
      </c>
      <c r="H32" s="114">
        <v>2000</v>
      </c>
      <c r="I32" s="114">
        <v>2800</v>
      </c>
      <c r="J32" s="114">
        <v>283</v>
      </c>
      <c r="K32" s="125">
        <v>1002</v>
      </c>
      <c r="L32" s="125"/>
      <c r="M32" s="116" t="s">
        <v>66</v>
      </c>
      <c r="N32" s="117">
        <v>0</v>
      </c>
      <c r="O32" s="117">
        <v>0</v>
      </c>
      <c r="P32" s="117">
        <v>0</v>
      </c>
      <c r="Q32" s="118" t="s">
        <v>59</v>
      </c>
      <c r="R32" s="119">
        <v>0</v>
      </c>
      <c r="S32" s="119">
        <v>0</v>
      </c>
      <c r="T32" s="120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269">
        <v>0</v>
      </c>
      <c r="AB32" s="303">
        <f t="shared" si="12"/>
        <v>0</v>
      </c>
      <c r="AC32" s="117">
        <f t="shared" si="12"/>
        <v>0</v>
      </c>
      <c r="AD32" s="304">
        <f>OAX!AD70</f>
        <v>0</v>
      </c>
      <c r="AE32" s="120"/>
      <c r="AF32" s="117"/>
      <c r="AG32" s="117">
        <f>OAX!AG70</f>
        <v>0</v>
      </c>
      <c r="AH32" s="117"/>
      <c r="AI32" s="117"/>
      <c r="AJ32" s="117">
        <f>OAX!AJ70</f>
        <v>0</v>
      </c>
      <c r="AK32" s="117"/>
      <c r="AL32" s="117"/>
      <c r="AM32" s="117">
        <f>OAX!AM70</f>
        <v>0</v>
      </c>
      <c r="AN32" s="117"/>
      <c r="AO32" s="117"/>
      <c r="AP32" s="117">
        <f>OAX!AP70</f>
        <v>0</v>
      </c>
      <c r="AQ32" s="117"/>
      <c r="AR32" s="117"/>
      <c r="AS32" s="117">
        <f>OAX!AS70</f>
        <v>0</v>
      </c>
      <c r="AT32" s="117">
        <f>OAX!AT70</f>
        <v>0</v>
      </c>
      <c r="AU32" s="117">
        <f>OAX!AU70</f>
        <v>0</v>
      </c>
      <c r="AV32" s="117">
        <f>OAX!AV70</f>
        <v>0</v>
      </c>
      <c r="AW32" s="117">
        <f>OAX!AW70</f>
        <v>0</v>
      </c>
      <c r="AX32" s="117">
        <f>OAX!AX70</f>
        <v>0</v>
      </c>
      <c r="AY32" s="117">
        <f>OAX!AY70</f>
        <v>0</v>
      </c>
      <c r="AZ32" s="117">
        <f>OAX!AZ70</f>
        <v>0</v>
      </c>
      <c r="BA32" s="117">
        <f>OAX!BA70</f>
        <v>0</v>
      </c>
    </row>
    <row r="33" spans="1:53" ht="24.75" hidden="1">
      <c r="A33" s="254"/>
      <c r="B33" s="73" t="str">
        <f t="shared" si="1"/>
        <v>112200028002831003</v>
      </c>
      <c r="C33" s="114">
        <v>2023</v>
      </c>
      <c r="D33" s="114">
        <v>1</v>
      </c>
      <c r="E33" s="114">
        <v>1</v>
      </c>
      <c r="F33" s="114">
        <v>1</v>
      </c>
      <c r="G33" s="114">
        <v>2</v>
      </c>
      <c r="H33" s="114">
        <v>2000</v>
      </c>
      <c r="I33" s="114">
        <v>2800</v>
      </c>
      <c r="J33" s="114">
        <v>283</v>
      </c>
      <c r="K33" s="125">
        <v>1003</v>
      </c>
      <c r="L33" s="125"/>
      <c r="M33" s="116" t="s">
        <v>67</v>
      </c>
      <c r="N33" s="117">
        <v>0</v>
      </c>
      <c r="O33" s="117">
        <v>0</v>
      </c>
      <c r="P33" s="117">
        <v>0</v>
      </c>
      <c r="Q33" s="118" t="s">
        <v>59</v>
      </c>
      <c r="R33" s="119">
        <v>0</v>
      </c>
      <c r="S33" s="119">
        <v>0</v>
      </c>
      <c r="T33" s="120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269">
        <v>0</v>
      </c>
      <c r="AB33" s="303">
        <f t="shared" si="12"/>
        <v>0</v>
      </c>
      <c r="AC33" s="117">
        <f t="shared" si="12"/>
        <v>0</v>
      </c>
      <c r="AD33" s="304">
        <f>OAX!AD71</f>
        <v>0</v>
      </c>
      <c r="AE33" s="120"/>
      <c r="AF33" s="117"/>
      <c r="AG33" s="117">
        <f>OAX!AG71</f>
        <v>0</v>
      </c>
      <c r="AH33" s="117"/>
      <c r="AI33" s="117"/>
      <c r="AJ33" s="117">
        <f>OAX!AJ71</f>
        <v>0</v>
      </c>
      <c r="AK33" s="117"/>
      <c r="AL33" s="117"/>
      <c r="AM33" s="117">
        <f>OAX!AM71</f>
        <v>0</v>
      </c>
      <c r="AN33" s="117"/>
      <c r="AO33" s="117"/>
      <c r="AP33" s="117">
        <f>OAX!AP71</f>
        <v>0</v>
      </c>
      <c r="AQ33" s="117"/>
      <c r="AR33" s="117"/>
      <c r="AS33" s="117">
        <f>OAX!AS71</f>
        <v>0</v>
      </c>
      <c r="AT33" s="117">
        <f>OAX!AT71</f>
        <v>0</v>
      </c>
      <c r="AU33" s="117">
        <f>OAX!AU71</f>
        <v>0</v>
      </c>
      <c r="AV33" s="117">
        <f>OAX!AV71</f>
        <v>0</v>
      </c>
      <c r="AW33" s="117">
        <f>OAX!AW71</f>
        <v>0</v>
      </c>
      <c r="AX33" s="117">
        <f>OAX!AX71</f>
        <v>0</v>
      </c>
      <c r="AY33" s="117">
        <f>OAX!AY71</f>
        <v>0</v>
      </c>
      <c r="AZ33" s="117">
        <f>OAX!AZ71</f>
        <v>0</v>
      </c>
      <c r="BA33" s="117">
        <f>OAX!BA71</f>
        <v>0</v>
      </c>
    </row>
    <row r="34" spans="1:53" ht="46.5" hidden="1">
      <c r="A34" s="254"/>
      <c r="B34" s="73" t="str">
        <f t="shared" si="1"/>
        <v>112200028002831004</v>
      </c>
      <c r="C34" s="114">
        <v>2023</v>
      </c>
      <c r="D34" s="114">
        <v>1</v>
      </c>
      <c r="E34" s="114">
        <v>1</v>
      </c>
      <c r="F34" s="114">
        <v>1</v>
      </c>
      <c r="G34" s="114">
        <v>2</v>
      </c>
      <c r="H34" s="114">
        <v>2000</v>
      </c>
      <c r="I34" s="114">
        <v>2800</v>
      </c>
      <c r="J34" s="114">
        <v>283</v>
      </c>
      <c r="K34" s="125">
        <v>1004</v>
      </c>
      <c r="L34" s="125"/>
      <c r="M34" s="116" t="s">
        <v>68</v>
      </c>
      <c r="N34" s="117">
        <v>0</v>
      </c>
      <c r="O34" s="117">
        <v>0</v>
      </c>
      <c r="P34" s="117">
        <v>0</v>
      </c>
      <c r="Q34" s="118" t="s">
        <v>59</v>
      </c>
      <c r="R34" s="119">
        <v>0</v>
      </c>
      <c r="S34" s="119">
        <v>0</v>
      </c>
      <c r="T34" s="120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269">
        <v>0</v>
      </c>
      <c r="AB34" s="303">
        <f t="shared" si="12"/>
        <v>0</v>
      </c>
      <c r="AC34" s="117">
        <f t="shared" si="12"/>
        <v>0</v>
      </c>
      <c r="AD34" s="304">
        <f>OAX!AD72</f>
        <v>0</v>
      </c>
      <c r="AE34" s="120"/>
      <c r="AF34" s="117"/>
      <c r="AG34" s="117">
        <f>OAX!AG72</f>
        <v>0</v>
      </c>
      <c r="AH34" s="117"/>
      <c r="AI34" s="117"/>
      <c r="AJ34" s="117">
        <f>OAX!AJ72</f>
        <v>0</v>
      </c>
      <c r="AK34" s="117"/>
      <c r="AL34" s="117"/>
      <c r="AM34" s="117">
        <f>OAX!AM72</f>
        <v>0</v>
      </c>
      <c r="AN34" s="117"/>
      <c r="AO34" s="117"/>
      <c r="AP34" s="117">
        <f>OAX!AP72</f>
        <v>0</v>
      </c>
      <c r="AQ34" s="117"/>
      <c r="AR34" s="117"/>
      <c r="AS34" s="117">
        <f>OAX!AS72</f>
        <v>0</v>
      </c>
      <c r="AT34" s="117">
        <f>OAX!AT72</f>
        <v>0</v>
      </c>
      <c r="AU34" s="117">
        <f>OAX!AU72</f>
        <v>0</v>
      </c>
      <c r="AV34" s="117">
        <f>OAX!AV72</f>
        <v>0</v>
      </c>
      <c r="AW34" s="117">
        <f>OAX!AW72</f>
        <v>0</v>
      </c>
      <c r="AX34" s="117">
        <f>OAX!AX72</f>
        <v>0</v>
      </c>
      <c r="AY34" s="117">
        <f>OAX!AY72</f>
        <v>0</v>
      </c>
      <c r="AZ34" s="117">
        <f>OAX!AZ72</f>
        <v>0</v>
      </c>
      <c r="BA34" s="117">
        <f>OAX!BA72</f>
        <v>0</v>
      </c>
    </row>
    <row r="35" spans="1:53" ht="93">
      <c r="A35" s="253"/>
      <c r="B35" s="73" t="str">
        <f t="shared" si="1"/>
        <v>12</v>
      </c>
      <c r="C35" s="126">
        <v>2023</v>
      </c>
      <c r="D35" s="127">
        <v>1</v>
      </c>
      <c r="E35" s="127">
        <v>1</v>
      </c>
      <c r="F35" s="510">
        <v>2</v>
      </c>
      <c r="G35" s="510"/>
      <c r="H35" s="510"/>
      <c r="I35" s="510"/>
      <c r="J35" s="510"/>
      <c r="K35" s="511"/>
      <c r="L35" s="128"/>
      <c r="M35" s="512" t="s">
        <v>69</v>
      </c>
      <c r="N35" s="513">
        <v>1170000</v>
      </c>
      <c r="O35" s="513">
        <v>0</v>
      </c>
      <c r="P35" s="513">
        <v>1170000</v>
      </c>
      <c r="Q35" s="514"/>
      <c r="R35" s="515"/>
      <c r="S35" s="515"/>
      <c r="T35" s="83">
        <f t="shared" ref="T35:AC35" si="13">+T36+T43</f>
        <v>0</v>
      </c>
      <c r="U35" s="81">
        <f t="shared" si="13"/>
        <v>0</v>
      </c>
      <c r="V35" s="81">
        <f t="shared" si="13"/>
        <v>0</v>
      </c>
      <c r="W35" s="81">
        <f t="shared" si="13"/>
        <v>0</v>
      </c>
      <c r="X35" s="81">
        <f t="shared" si="13"/>
        <v>0</v>
      </c>
      <c r="Y35" s="81">
        <f t="shared" si="13"/>
        <v>0</v>
      </c>
      <c r="Z35" s="81">
        <f t="shared" si="13"/>
        <v>0</v>
      </c>
      <c r="AA35" s="264">
        <f t="shared" si="13"/>
        <v>0</v>
      </c>
      <c r="AB35" s="293">
        <f t="shared" si="13"/>
        <v>1170000</v>
      </c>
      <c r="AC35" s="81">
        <f t="shared" si="13"/>
        <v>0</v>
      </c>
      <c r="AD35" s="516">
        <f>OAX!AD73</f>
        <v>1170000</v>
      </c>
      <c r="AE35" s="83"/>
      <c r="AF35" s="81"/>
      <c r="AG35" s="513">
        <f>OAX!AG73</f>
        <v>0</v>
      </c>
      <c r="AH35" s="81"/>
      <c r="AI35" s="81"/>
      <c r="AJ35" s="513">
        <f>OAX!AJ73</f>
        <v>1169990</v>
      </c>
      <c r="AK35" s="81"/>
      <c r="AL35" s="81"/>
      <c r="AM35" s="513">
        <f>OAX!AM73</f>
        <v>0</v>
      </c>
      <c r="AN35" s="81"/>
      <c r="AO35" s="81"/>
      <c r="AP35" s="513">
        <f>OAX!AP73</f>
        <v>0</v>
      </c>
      <c r="AQ35" s="81"/>
      <c r="AR35" s="81"/>
      <c r="AS35" s="513">
        <f>OAX!AS73</f>
        <v>10</v>
      </c>
      <c r="AT35" s="513"/>
      <c r="AU35" s="513"/>
      <c r="AV35" s="513"/>
      <c r="AW35" s="513"/>
      <c r="AX35" s="513"/>
      <c r="AY35" s="513"/>
      <c r="AZ35" s="513"/>
      <c r="BA35" s="513"/>
    </row>
    <row r="36" spans="1:53" ht="48" hidden="1">
      <c r="A36" s="253"/>
      <c r="B36" s="73" t="str">
        <f t="shared" si="1"/>
        <v>123</v>
      </c>
      <c r="C36" s="85">
        <v>2023</v>
      </c>
      <c r="D36" s="85">
        <v>1</v>
      </c>
      <c r="E36" s="85">
        <v>1</v>
      </c>
      <c r="F36" s="85">
        <v>2</v>
      </c>
      <c r="G36" s="85">
        <v>3</v>
      </c>
      <c r="H36" s="85"/>
      <c r="I36" s="85"/>
      <c r="J36" s="85"/>
      <c r="K36" s="85"/>
      <c r="L36" s="85"/>
      <c r="M36" s="88" t="s">
        <v>70</v>
      </c>
      <c r="N36" s="89">
        <v>0</v>
      </c>
      <c r="O36" s="89">
        <v>0</v>
      </c>
      <c r="P36" s="89">
        <v>0</v>
      </c>
      <c r="Q36" s="129"/>
      <c r="R36" s="85"/>
      <c r="S36" s="85"/>
      <c r="T36" s="92">
        <f t="shared" ref="T36:AC38" si="14">+T37</f>
        <v>0</v>
      </c>
      <c r="U36" s="89">
        <f t="shared" si="14"/>
        <v>0</v>
      </c>
      <c r="V36" s="89">
        <f t="shared" si="14"/>
        <v>0</v>
      </c>
      <c r="W36" s="89">
        <f t="shared" si="14"/>
        <v>0</v>
      </c>
      <c r="X36" s="89">
        <f t="shared" si="14"/>
        <v>0</v>
      </c>
      <c r="Y36" s="89">
        <f t="shared" si="14"/>
        <v>0</v>
      </c>
      <c r="Z36" s="89">
        <f t="shared" si="14"/>
        <v>0</v>
      </c>
      <c r="AA36" s="265">
        <f t="shared" si="14"/>
        <v>0</v>
      </c>
      <c r="AB36" s="295">
        <f t="shared" si="14"/>
        <v>0</v>
      </c>
      <c r="AC36" s="89">
        <f t="shared" si="14"/>
        <v>0</v>
      </c>
      <c r="AD36" s="296">
        <f>OAX!AD74</f>
        <v>0</v>
      </c>
      <c r="AE36" s="92"/>
      <c r="AF36" s="89"/>
      <c r="AG36" s="89">
        <f>OAX!AG74</f>
        <v>0</v>
      </c>
      <c r="AH36" s="89"/>
      <c r="AI36" s="89"/>
      <c r="AJ36" s="89">
        <f>OAX!AJ74</f>
        <v>0</v>
      </c>
      <c r="AK36" s="89"/>
      <c r="AL36" s="89"/>
      <c r="AM36" s="89">
        <f>OAX!AM74</f>
        <v>0</v>
      </c>
      <c r="AN36" s="89"/>
      <c r="AO36" s="89"/>
      <c r="AP36" s="89">
        <f>OAX!AP74</f>
        <v>0</v>
      </c>
      <c r="AQ36" s="89"/>
      <c r="AR36" s="89"/>
      <c r="AS36" s="89">
        <f>OAX!AS74</f>
        <v>0</v>
      </c>
      <c r="AT36" s="89">
        <f>OAX!AT74</f>
        <v>0</v>
      </c>
      <c r="AU36" s="89">
        <f>OAX!AU74</f>
        <v>0</v>
      </c>
      <c r="AV36" s="89">
        <f>OAX!AV74</f>
        <v>0</v>
      </c>
      <c r="AW36" s="89">
        <f>OAX!AW74</f>
        <v>0</v>
      </c>
      <c r="AX36" s="89">
        <f>OAX!AX74</f>
        <v>0</v>
      </c>
      <c r="AY36" s="89">
        <f>OAX!AY74</f>
        <v>0</v>
      </c>
      <c r="AZ36" s="89">
        <f>OAX!AZ74</f>
        <v>0</v>
      </c>
      <c r="BA36" s="89">
        <f>OAX!BA74</f>
        <v>0</v>
      </c>
    </row>
    <row r="37" spans="1:53" ht="24.75" hidden="1">
      <c r="A37" s="253"/>
      <c r="B37" s="73" t="str">
        <f t="shared" si="1"/>
        <v>1233000</v>
      </c>
      <c r="C37" s="98">
        <v>2023</v>
      </c>
      <c r="D37" s="130">
        <v>1</v>
      </c>
      <c r="E37" s="131">
        <v>1</v>
      </c>
      <c r="F37" s="131">
        <v>2</v>
      </c>
      <c r="G37" s="131">
        <v>3</v>
      </c>
      <c r="H37" s="98">
        <v>3000</v>
      </c>
      <c r="I37" s="98"/>
      <c r="J37" s="98"/>
      <c r="K37" s="98"/>
      <c r="L37" s="98"/>
      <c r="M37" s="95" t="s">
        <v>71</v>
      </c>
      <c r="N37" s="96">
        <v>0</v>
      </c>
      <c r="O37" s="96">
        <v>0</v>
      </c>
      <c r="P37" s="96">
        <v>0</v>
      </c>
      <c r="Q37" s="97"/>
      <c r="R37" s="98"/>
      <c r="S37" s="98"/>
      <c r="T37" s="99">
        <f t="shared" si="14"/>
        <v>0</v>
      </c>
      <c r="U37" s="96">
        <f t="shared" si="14"/>
        <v>0</v>
      </c>
      <c r="V37" s="96">
        <f t="shared" si="14"/>
        <v>0</v>
      </c>
      <c r="W37" s="96">
        <f t="shared" si="14"/>
        <v>0</v>
      </c>
      <c r="X37" s="96">
        <f t="shared" si="14"/>
        <v>0</v>
      </c>
      <c r="Y37" s="96">
        <f t="shared" si="14"/>
        <v>0</v>
      </c>
      <c r="Z37" s="96">
        <f t="shared" si="14"/>
        <v>0</v>
      </c>
      <c r="AA37" s="266">
        <f t="shared" si="14"/>
        <v>0</v>
      </c>
      <c r="AB37" s="297">
        <f t="shared" si="14"/>
        <v>0</v>
      </c>
      <c r="AC37" s="96">
        <f t="shared" si="14"/>
        <v>0</v>
      </c>
      <c r="AD37" s="298">
        <f>OAX!AD75</f>
        <v>0</v>
      </c>
      <c r="AE37" s="99"/>
      <c r="AF37" s="96"/>
      <c r="AG37" s="96">
        <f>OAX!AG75</f>
        <v>0</v>
      </c>
      <c r="AH37" s="96"/>
      <c r="AI37" s="96"/>
      <c r="AJ37" s="96">
        <f>OAX!AJ75</f>
        <v>0</v>
      </c>
      <c r="AK37" s="96"/>
      <c r="AL37" s="96"/>
      <c r="AM37" s="96">
        <f>OAX!AM75</f>
        <v>0</v>
      </c>
      <c r="AN37" s="96"/>
      <c r="AO37" s="96"/>
      <c r="AP37" s="96">
        <f>OAX!AP75</f>
        <v>0</v>
      </c>
      <c r="AQ37" s="96"/>
      <c r="AR37" s="96"/>
      <c r="AS37" s="96">
        <f>OAX!AS75</f>
        <v>0</v>
      </c>
      <c r="AT37" s="96">
        <f>OAX!AT75</f>
        <v>0</v>
      </c>
      <c r="AU37" s="96">
        <f>OAX!AU75</f>
        <v>0</v>
      </c>
      <c r="AV37" s="96">
        <f>OAX!AV75</f>
        <v>0</v>
      </c>
      <c r="AW37" s="96">
        <f>OAX!AW75</f>
        <v>0</v>
      </c>
      <c r="AX37" s="96">
        <f>OAX!AX75</f>
        <v>0</v>
      </c>
      <c r="AY37" s="96">
        <f>OAX!AY75</f>
        <v>0</v>
      </c>
      <c r="AZ37" s="96">
        <f>OAX!AZ75</f>
        <v>0</v>
      </c>
      <c r="BA37" s="96">
        <f>OAX!BA75</f>
        <v>0</v>
      </c>
    </row>
    <row r="38" spans="1:53" ht="48" hidden="1">
      <c r="A38" s="253"/>
      <c r="B38" s="73" t="str">
        <f t="shared" si="1"/>
        <v>12330003300</v>
      </c>
      <c r="C38" s="132">
        <v>2023</v>
      </c>
      <c r="D38" s="132">
        <v>1</v>
      </c>
      <c r="E38" s="132">
        <v>1</v>
      </c>
      <c r="F38" s="132">
        <v>2</v>
      </c>
      <c r="G38" s="132">
        <v>3</v>
      </c>
      <c r="H38" s="132">
        <v>3000</v>
      </c>
      <c r="I38" s="132">
        <v>3300</v>
      </c>
      <c r="J38" s="132"/>
      <c r="K38" s="132"/>
      <c r="L38" s="132"/>
      <c r="M38" s="102" t="s">
        <v>72</v>
      </c>
      <c r="N38" s="103">
        <v>0</v>
      </c>
      <c r="O38" s="103">
        <v>0</v>
      </c>
      <c r="P38" s="103">
        <v>0</v>
      </c>
      <c r="Q38" s="133"/>
      <c r="R38" s="132"/>
      <c r="S38" s="132"/>
      <c r="T38" s="106">
        <f t="shared" si="14"/>
        <v>0</v>
      </c>
      <c r="U38" s="103">
        <f t="shared" si="14"/>
        <v>0</v>
      </c>
      <c r="V38" s="103">
        <f t="shared" si="14"/>
        <v>0</v>
      </c>
      <c r="W38" s="103">
        <f t="shared" si="14"/>
        <v>0</v>
      </c>
      <c r="X38" s="103">
        <f t="shared" si="14"/>
        <v>0</v>
      </c>
      <c r="Y38" s="103">
        <f t="shared" si="14"/>
        <v>0</v>
      </c>
      <c r="Z38" s="103">
        <f t="shared" si="14"/>
        <v>0</v>
      </c>
      <c r="AA38" s="267">
        <f t="shared" si="14"/>
        <v>0</v>
      </c>
      <c r="AB38" s="299">
        <f t="shared" si="14"/>
        <v>0</v>
      </c>
      <c r="AC38" s="103">
        <f t="shared" si="14"/>
        <v>0</v>
      </c>
      <c r="AD38" s="300">
        <f>OAX!AD76</f>
        <v>0</v>
      </c>
      <c r="AE38" s="106"/>
      <c r="AF38" s="103"/>
      <c r="AG38" s="103">
        <f>OAX!AG76</f>
        <v>0</v>
      </c>
      <c r="AH38" s="103"/>
      <c r="AI38" s="103"/>
      <c r="AJ38" s="103">
        <f>OAX!AJ76</f>
        <v>0</v>
      </c>
      <c r="AK38" s="103"/>
      <c r="AL38" s="103"/>
      <c r="AM38" s="103">
        <f>OAX!AM76</f>
        <v>0</v>
      </c>
      <c r="AN38" s="103"/>
      <c r="AO38" s="103"/>
      <c r="AP38" s="103">
        <f>OAX!AP76</f>
        <v>0</v>
      </c>
      <c r="AQ38" s="103"/>
      <c r="AR38" s="103"/>
      <c r="AS38" s="103">
        <f>OAX!AS76</f>
        <v>0</v>
      </c>
      <c r="AT38" s="103">
        <f>OAX!AT76</f>
        <v>0</v>
      </c>
      <c r="AU38" s="103">
        <f>OAX!AU76</f>
        <v>0</v>
      </c>
      <c r="AV38" s="103">
        <f>OAX!AV76</f>
        <v>0</v>
      </c>
      <c r="AW38" s="103">
        <f>OAX!AW76</f>
        <v>0</v>
      </c>
      <c r="AX38" s="103">
        <f>OAX!AX76</f>
        <v>0</v>
      </c>
      <c r="AY38" s="103">
        <f>OAX!AY76</f>
        <v>0</v>
      </c>
      <c r="AZ38" s="103">
        <f>OAX!AZ76</f>
        <v>0</v>
      </c>
      <c r="BA38" s="103">
        <f>OAX!BA76</f>
        <v>0</v>
      </c>
    </row>
    <row r="39" spans="1:53" ht="24.75" hidden="1">
      <c r="A39" s="253"/>
      <c r="B39" s="73" t="str">
        <f t="shared" si="1"/>
        <v>12330003300339</v>
      </c>
      <c r="C39" s="134">
        <v>2023</v>
      </c>
      <c r="D39" s="134">
        <v>1</v>
      </c>
      <c r="E39" s="134">
        <v>1</v>
      </c>
      <c r="F39" s="134">
        <v>2</v>
      </c>
      <c r="G39" s="135">
        <v>3</v>
      </c>
      <c r="H39" s="136">
        <v>3000</v>
      </c>
      <c r="I39" s="136">
        <v>3300</v>
      </c>
      <c r="J39" s="136">
        <v>339</v>
      </c>
      <c r="K39" s="136"/>
      <c r="L39" s="136"/>
      <c r="M39" s="109" t="s">
        <v>73</v>
      </c>
      <c r="N39" s="110">
        <v>0</v>
      </c>
      <c r="O39" s="110">
        <v>0</v>
      </c>
      <c r="P39" s="110">
        <v>0</v>
      </c>
      <c r="Q39" s="137"/>
      <c r="R39" s="136"/>
      <c r="S39" s="136"/>
      <c r="T39" s="113">
        <f t="shared" ref="T39:AC39" si="15">SUM(T40:T42)</f>
        <v>0</v>
      </c>
      <c r="U39" s="110">
        <f t="shared" si="15"/>
        <v>0</v>
      </c>
      <c r="V39" s="110">
        <f t="shared" si="15"/>
        <v>0</v>
      </c>
      <c r="W39" s="110">
        <f t="shared" si="15"/>
        <v>0</v>
      </c>
      <c r="X39" s="110">
        <f t="shared" si="15"/>
        <v>0</v>
      </c>
      <c r="Y39" s="110">
        <f t="shared" si="15"/>
        <v>0</v>
      </c>
      <c r="Z39" s="110">
        <f t="shared" si="15"/>
        <v>0</v>
      </c>
      <c r="AA39" s="268">
        <f t="shared" si="15"/>
        <v>0</v>
      </c>
      <c r="AB39" s="301">
        <f t="shared" si="15"/>
        <v>0</v>
      </c>
      <c r="AC39" s="110">
        <f t="shared" si="15"/>
        <v>0</v>
      </c>
      <c r="AD39" s="302">
        <f>OAX!AD77</f>
        <v>0</v>
      </c>
      <c r="AE39" s="113"/>
      <c r="AF39" s="110"/>
      <c r="AG39" s="110">
        <f>OAX!AG77</f>
        <v>0</v>
      </c>
      <c r="AH39" s="110"/>
      <c r="AI39" s="110"/>
      <c r="AJ39" s="110">
        <f>OAX!AJ77</f>
        <v>0</v>
      </c>
      <c r="AK39" s="110"/>
      <c r="AL39" s="110"/>
      <c r="AM39" s="110">
        <f>OAX!AM77</f>
        <v>0</v>
      </c>
      <c r="AN39" s="110"/>
      <c r="AO39" s="110"/>
      <c r="AP39" s="110">
        <f>OAX!AP77</f>
        <v>0</v>
      </c>
      <c r="AQ39" s="110"/>
      <c r="AR39" s="110"/>
      <c r="AS39" s="110">
        <f>OAX!AS77</f>
        <v>0</v>
      </c>
      <c r="AT39" s="110">
        <f>OAX!AT77</f>
        <v>0</v>
      </c>
      <c r="AU39" s="110">
        <f>OAX!AU77</f>
        <v>0</v>
      </c>
      <c r="AV39" s="110">
        <f>OAX!AV77</f>
        <v>0</v>
      </c>
      <c r="AW39" s="110">
        <f>OAX!AW77</f>
        <v>0</v>
      </c>
      <c r="AX39" s="110">
        <f>OAX!AX77</f>
        <v>0</v>
      </c>
      <c r="AY39" s="110">
        <f>OAX!AY77</f>
        <v>0</v>
      </c>
      <c r="AZ39" s="110">
        <f>OAX!AZ77</f>
        <v>0</v>
      </c>
      <c r="BA39" s="110">
        <f>OAX!BA77</f>
        <v>0</v>
      </c>
    </row>
    <row r="40" spans="1:53" ht="46.5" hidden="1">
      <c r="A40" s="253"/>
      <c r="B40" s="73" t="str">
        <f t="shared" si="1"/>
        <v>123300033003391</v>
      </c>
      <c r="C40" s="138">
        <v>2023</v>
      </c>
      <c r="D40" s="138">
        <v>1</v>
      </c>
      <c r="E40" s="138">
        <v>1</v>
      </c>
      <c r="F40" s="138">
        <v>2</v>
      </c>
      <c r="G40" s="138">
        <v>3</v>
      </c>
      <c r="H40" s="138">
        <v>3000</v>
      </c>
      <c r="I40" s="138">
        <v>3300</v>
      </c>
      <c r="J40" s="138">
        <v>339</v>
      </c>
      <c r="K40" s="139">
        <v>1</v>
      </c>
      <c r="L40" s="139"/>
      <c r="M40" s="140" t="s">
        <v>74</v>
      </c>
      <c r="N40" s="117">
        <v>0</v>
      </c>
      <c r="O40" s="117">
        <v>0</v>
      </c>
      <c r="P40" s="117">
        <v>0</v>
      </c>
      <c r="Q40" s="141" t="s">
        <v>53</v>
      </c>
      <c r="R40" s="119">
        <v>0</v>
      </c>
      <c r="S40" s="119">
        <v>0</v>
      </c>
      <c r="T40" s="120">
        <v>0</v>
      </c>
      <c r="U40" s="117">
        <v>0</v>
      </c>
      <c r="V40" s="117">
        <v>0</v>
      </c>
      <c r="W40" s="117">
        <v>0</v>
      </c>
      <c r="X40" s="117">
        <v>0</v>
      </c>
      <c r="Y40" s="117">
        <v>0</v>
      </c>
      <c r="Z40" s="117">
        <v>0</v>
      </c>
      <c r="AA40" s="269">
        <v>0</v>
      </c>
      <c r="AB40" s="303">
        <f t="shared" ref="AB40:AC42" si="16">N40+T40-X40</f>
        <v>0</v>
      </c>
      <c r="AC40" s="117">
        <f t="shared" si="16"/>
        <v>0</v>
      </c>
      <c r="AD40" s="304">
        <f>OAX!AD78</f>
        <v>0</v>
      </c>
      <c r="AE40" s="120"/>
      <c r="AF40" s="117"/>
      <c r="AG40" s="117">
        <f>OAX!AG78</f>
        <v>0</v>
      </c>
      <c r="AH40" s="117"/>
      <c r="AI40" s="117"/>
      <c r="AJ40" s="117">
        <f>OAX!AJ78</f>
        <v>0</v>
      </c>
      <c r="AK40" s="117"/>
      <c r="AL40" s="117"/>
      <c r="AM40" s="117">
        <f>OAX!AM78</f>
        <v>0</v>
      </c>
      <c r="AN40" s="117"/>
      <c r="AO40" s="117"/>
      <c r="AP40" s="117">
        <f>OAX!AP78</f>
        <v>0</v>
      </c>
      <c r="AQ40" s="117"/>
      <c r="AR40" s="117"/>
      <c r="AS40" s="117">
        <f>OAX!AS78</f>
        <v>0</v>
      </c>
      <c r="AT40" s="117">
        <f>OAX!AT78</f>
        <v>0</v>
      </c>
      <c r="AU40" s="117">
        <f>OAX!AU78</f>
        <v>0</v>
      </c>
      <c r="AV40" s="117">
        <f>OAX!AV78</f>
        <v>0</v>
      </c>
      <c r="AW40" s="117">
        <f>OAX!AW78</f>
        <v>0</v>
      </c>
      <c r="AX40" s="117">
        <f>OAX!AX78</f>
        <v>0</v>
      </c>
      <c r="AY40" s="117">
        <f>OAX!AY78</f>
        <v>0</v>
      </c>
      <c r="AZ40" s="117">
        <f>OAX!AZ78</f>
        <v>0</v>
      </c>
      <c r="BA40" s="117">
        <f>OAX!BA78</f>
        <v>0</v>
      </c>
    </row>
    <row r="41" spans="1:53" ht="24.75" hidden="1">
      <c r="A41" s="253"/>
      <c r="B41" s="73" t="str">
        <f t="shared" si="1"/>
        <v>123300033003392</v>
      </c>
      <c r="C41" s="138">
        <v>2023</v>
      </c>
      <c r="D41" s="138">
        <v>1</v>
      </c>
      <c r="E41" s="138">
        <v>1</v>
      </c>
      <c r="F41" s="138">
        <v>2</v>
      </c>
      <c r="G41" s="138">
        <v>3</v>
      </c>
      <c r="H41" s="138">
        <v>3000</v>
      </c>
      <c r="I41" s="138">
        <v>3300</v>
      </c>
      <c r="J41" s="138">
        <v>339</v>
      </c>
      <c r="K41" s="139">
        <v>2</v>
      </c>
      <c r="L41" s="139"/>
      <c r="M41" s="116" t="s">
        <v>75</v>
      </c>
      <c r="N41" s="117">
        <v>0</v>
      </c>
      <c r="O41" s="117">
        <v>0</v>
      </c>
      <c r="P41" s="117">
        <v>0</v>
      </c>
      <c r="Q41" s="118" t="s">
        <v>53</v>
      </c>
      <c r="R41" s="119">
        <v>0</v>
      </c>
      <c r="S41" s="119">
        <v>0</v>
      </c>
      <c r="T41" s="120">
        <v>0</v>
      </c>
      <c r="U41" s="117">
        <v>0</v>
      </c>
      <c r="V41" s="117">
        <v>0</v>
      </c>
      <c r="W41" s="117">
        <v>0</v>
      </c>
      <c r="X41" s="117">
        <v>0</v>
      </c>
      <c r="Y41" s="117">
        <v>0</v>
      </c>
      <c r="Z41" s="117">
        <v>0</v>
      </c>
      <c r="AA41" s="269">
        <v>0</v>
      </c>
      <c r="AB41" s="303">
        <f t="shared" si="16"/>
        <v>0</v>
      </c>
      <c r="AC41" s="117">
        <f t="shared" si="16"/>
        <v>0</v>
      </c>
      <c r="AD41" s="304">
        <f>OAX!AD79</f>
        <v>0</v>
      </c>
      <c r="AE41" s="120"/>
      <c r="AF41" s="117"/>
      <c r="AG41" s="117">
        <f>OAX!AG79</f>
        <v>0</v>
      </c>
      <c r="AH41" s="117"/>
      <c r="AI41" s="117"/>
      <c r="AJ41" s="117">
        <f>OAX!AJ79</f>
        <v>0</v>
      </c>
      <c r="AK41" s="117"/>
      <c r="AL41" s="117"/>
      <c r="AM41" s="117">
        <f>OAX!AM79</f>
        <v>0</v>
      </c>
      <c r="AN41" s="117"/>
      <c r="AO41" s="117"/>
      <c r="AP41" s="117">
        <f>OAX!AP79</f>
        <v>0</v>
      </c>
      <c r="AQ41" s="117"/>
      <c r="AR41" s="117"/>
      <c r="AS41" s="117">
        <f>OAX!AS79</f>
        <v>0</v>
      </c>
      <c r="AT41" s="117">
        <f>OAX!AT79</f>
        <v>0</v>
      </c>
      <c r="AU41" s="117">
        <f>OAX!AU79</f>
        <v>0</v>
      </c>
      <c r="AV41" s="117">
        <f>OAX!AV79</f>
        <v>0</v>
      </c>
      <c r="AW41" s="117">
        <f>OAX!AW79</f>
        <v>0</v>
      </c>
      <c r="AX41" s="117">
        <f>OAX!AX79</f>
        <v>0</v>
      </c>
      <c r="AY41" s="117">
        <f>OAX!AY79</f>
        <v>0</v>
      </c>
      <c r="AZ41" s="117">
        <f>OAX!AZ79</f>
        <v>0</v>
      </c>
      <c r="BA41" s="117">
        <f>OAX!BA79</f>
        <v>0</v>
      </c>
    </row>
    <row r="42" spans="1:53" ht="46.5" hidden="1">
      <c r="A42" s="253"/>
      <c r="B42" s="73" t="str">
        <f t="shared" si="1"/>
        <v>123300033003393</v>
      </c>
      <c r="C42" s="138">
        <v>2023</v>
      </c>
      <c r="D42" s="138">
        <v>1</v>
      </c>
      <c r="E42" s="138">
        <v>1</v>
      </c>
      <c r="F42" s="138">
        <v>2</v>
      </c>
      <c r="G42" s="138">
        <v>3</v>
      </c>
      <c r="H42" s="138">
        <v>3000</v>
      </c>
      <c r="I42" s="138">
        <v>3300</v>
      </c>
      <c r="J42" s="138">
        <v>339</v>
      </c>
      <c r="K42" s="139">
        <v>3</v>
      </c>
      <c r="L42" s="139"/>
      <c r="M42" s="116" t="s">
        <v>76</v>
      </c>
      <c r="N42" s="117">
        <v>0</v>
      </c>
      <c r="O42" s="117">
        <v>0</v>
      </c>
      <c r="P42" s="117">
        <v>0</v>
      </c>
      <c r="Q42" s="118" t="s">
        <v>53</v>
      </c>
      <c r="R42" s="119">
        <v>0</v>
      </c>
      <c r="S42" s="119">
        <v>0</v>
      </c>
      <c r="T42" s="120">
        <v>0</v>
      </c>
      <c r="U42" s="117">
        <v>0</v>
      </c>
      <c r="V42" s="117">
        <v>0</v>
      </c>
      <c r="W42" s="117">
        <v>0</v>
      </c>
      <c r="X42" s="117">
        <v>0</v>
      </c>
      <c r="Y42" s="117">
        <v>0</v>
      </c>
      <c r="Z42" s="117">
        <v>0</v>
      </c>
      <c r="AA42" s="269">
        <v>0</v>
      </c>
      <c r="AB42" s="303">
        <f t="shared" si="16"/>
        <v>0</v>
      </c>
      <c r="AC42" s="117">
        <f t="shared" si="16"/>
        <v>0</v>
      </c>
      <c r="AD42" s="304">
        <f>OAX!AD80</f>
        <v>0</v>
      </c>
      <c r="AE42" s="120"/>
      <c r="AF42" s="117"/>
      <c r="AG42" s="117">
        <f>OAX!AG80</f>
        <v>0</v>
      </c>
      <c r="AH42" s="117"/>
      <c r="AI42" s="117"/>
      <c r="AJ42" s="117">
        <f>OAX!AJ80</f>
        <v>0</v>
      </c>
      <c r="AK42" s="117"/>
      <c r="AL42" s="117"/>
      <c r="AM42" s="117">
        <f>OAX!AM80</f>
        <v>0</v>
      </c>
      <c r="AN42" s="117"/>
      <c r="AO42" s="117"/>
      <c r="AP42" s="117">
        <f>OAX!AP80</f>
        <v>0</v>
      </c>
      <c r="AQ42" s="117"/>
      <c r="AR42" s="117"/>
      <c r="AS42" s="117">
        <f>OAX!AS80</f>
        <v>0</v>
      </c>
      <c r="AT42" s="117">
        <f>OAX!AT80</f>
        <v>0</v>
      </c>
      <c r="AU42" s="117">
        <f>OAX!AU80</f>
        <v>0</v>
      </c>
      <c r="AV42" s="117">
        <f>OAX!AV80</f>
        <v>0</v>
      </c>
      <c r="AW42" s="117">
        <f>OAX!AW80</f>
        <v>0</v>
      </c>
      <c r="AX42" s="117">
        <f>OAX!AX80</f>
        <v>0</v>
      </c>
      <c r="AY42" s="117">
        <f>OAX!AY80</f>
        <v>0</v>
      </c>
      <c r="AZ42" s="117">
        <f>OAX!AZ80</f>
        <v>0</v>
      </c>
      <c r="BA42" s="117">
        <f>OAX!BA80</f>
        <v>0</v>
      </c>
    </row>
    <row r="43" spans="1:53" ht="93">
      <c r="A43" s="253"/>
      <c r="B43" s="73" t="str">
        <f t="shared" si="1"/>
        <v>124</v>
      </c>
      <c r="C43" s="142">
        <v>2023</v>
      </c>
      <c r="D43" s="142">
        <v>1</v>
      </c>
      <c r="E43" s="142">
        <v>1</v>
      </c>
      <c r="F43" s="517">
        <v>2</v>
      </c>
      <c r="G43" s="517">
        <v>4</v>
      </c>
      <c r="H43" s="517"/>
      <c r="I43" s="517"/>
      <c r="J43" s="517"/>
      <c r="K43" s="517"/>
      <c r="L43" s="142"/>
      <c r="M43" s="523" t="s">
        <v>77</v>
      </c>
      <c r="N43" s="524">
        <v>1170000</v>
      </c>
      <c r="O43" s="524">
        <v>0</v>
      </c>
      <c r="P43" s="524">
        <v>1170000</v>
      </c>
      <c r="Q43" s="525"/>
      <c r="R43" s="517"/>
      <c r="S43" s="517"/>
      <c r="T43" s="92">
        <f t="shared" ref="T43:AC45" si="17">+T44</f>
        <v>0</v>
      </c>
      <c r="U43" s="89">
        <f t="shared" si="17"/>
        <v>0</v>
      </c>
      <c r="V43" s="89">
        <f t="shared" si="17"/>
        <v>0</v>
      </c>
      <c r="W43" s="89">
        <f t="shared" si="17"/>
        <v>0</v>
      </c>
      <c r="X43" s="89">
        <f t="shared" si="17"/>
        <v>0</v>
      </c>
      <c r="Y43" s="89">
        <f t="shared" si="17"/>
        <v>0</v>
      </c>
      <c r="Z43" s="89">
        <f t="shared" si="17"/>
        <v>0</v>
      </c>
      <c r="AA43" s="265">
        <f t="shared" si="17"/>
        <v>0</v>
      </c>
      <c r="AB43" s="295">
        <f t="shared" si="17"/>
        <v>1170000</v>
      </c>
      <c r="AC43" s="89">
        <f t="shared" si="17"/>
        <v>0</v>
      </c>
      <c r="AD43" s="536">
        <f>OAX!AD81</f>
        <v>1170000</v>
      </c>
      <c r="AE43" s="92"/>
      <c r="AF43" s="89"/>
      <c r="AG43" s="524">
        <f>OAX!AG81</f>
        <v>0</v>
      </c>
      <c r="AH43" s="89"/>
      <c r="AI43" s="89"/>
      <c r="AJ43" s="524">
        <f>OAX!AJ81</f>
        <v>1169990</v>
      </c>
      <c r="AK43" s="89"/>
      <c r="AL43" s="89"/>
      <c r="AM43" s="524">
        <f>OAX!AM81</f>
        <v>0</v>
      </c>
      <c r="AN43" s="89"/>
      <c r="AO43" s="89"/>
      <c r="AP43" s="524">
        <f>OAX!AP81</f>
        <v>0</v>
      </c>
      <c r="AQ43" s="89"/>
      <c r="AR43" s="89"/>
      <c r="AS43" s="524">
        <f>OAX!AS81</f>
        <v>10</v>
      </c>
      <c r="AT43" s="524"/>
      <c r="AU43" s="524"/>
      <c r="AV43" s="524"/>
      <c r="AW43" s="524"/>
      <c r="AX43" s="524"/>
      <c r="AY43" s="524"/>
      <c r="AZ43" s="524"/>
      <c r="BA43" s="524"/>
    </row>
    <row r="44" spans="1:53" ht="24.75">
      <c r="A44" s="253"/>
      <c r="B44" s="73" t="str">
        <f t="shared" si="1"/>
        <v>1243000</v>
      </c>
      <c r="C44" s="143">
        <v>2023</v>
      </c>
      <c r="D44" s="131">
        <v>1</v>
      </c>
      <c r="E44" s="131">
        <v>1</v>
      </c>
      <c r="F44" s="518">
        <v>2</v>
      </c>
      <c r="G44" s="518">
        <v>4</v>
      </c>
      <c r="H44" s="518">
        <v>3000</v>
      </c>
      <c r="I44" s="518"/>
      <c r="J44" s="518"/>
      <c r="K44" s="518"/>
      <c r="L44" s="131"/>
      <c r="M44" s="526" t="s">
        <v>71</v>
      </c>
      <c r="N44" s="527">
        <v>1170000</v>
      </c>
      <c r="O44" s="527">
        <v>0</v>
      </c>
      <c r="P44" s="527">
        <v>1170000</v>
      </c>
      <c r="Q44" s="528"/>
      <c r="R44" s="529"/>
      <c r="S44" s="529"/>
      <c r="T44" s="146">
        <f t="shared" si="17"/>
        <v>0</v>
      </c>
      <c r="U44" s="145">
        <f t="shared" si="17"/>
        <v>0</v>
      </c>
      <c r="V44" s="145">
        <f t="shared" si="17"/>
        <v>0</v>
      </c>
      <c r="W44" s="145">
        <f t="shared" si="17"/>
        <v>0</v>
      </c>
      <c r="X44" s="145">
        <f t="shared" si="17"/>
        <v>0</v>
      </c>
      <c r="Y44" s="145">
        <f t="shared" si="17"/>
        <v>0</v>
      </c>
      <c r="Z44" s="145">
        <f t="shared" si="17"/>
        <v>0</v>
      </c>
      <c r="AA44" s="271">
        <f t="shared" si="17"/>
        <v>0</v>
      </c>
      <c r="AB44" s="307">
        <f t="shared" si="17"/>
        <v>1170000</v>
      </c>
      <c r="AC44" s="145">
        <f t="shared" si="17"/>
        <v>0</v>
      </c>
      <c r="AD44" s="537">
        <f>OAX!AD82</f>
        <v>1170000</v>
      </c>
      <c r="AE44" s="146"/>
      <c r="AF44" s="145"/>
      <c r="AG44" s="527">
        <f>OAX!AG82</f>
        <v>0</v>
      </c>
      <c r="AH44" s="145"/>
      <c r="AI44" s="145"/>
      <c r="AJ44" s="527">
        <f>OAX!AJ82</f>
        <v>1169990</v>
      </c>
      <c r="AK44" s="145"/>
      <c r="AL44" s="145"/>
      <c r="AM44" s="527">
        <f>OAX!AM82</f>
        <v>0</v>
      </c>
      <c r="AN44" s="145"/>
      <c r="AO44" s="145"/>
      <c r="AP44" s="527">
        <f>OAX!AP82</f>
        <v>0</v>
      </c>
      <c r="AQ44" s="145"/>
      <c r="AR44" s="145"/>
      <c r="AS44" s="527">
        <f>OAX!AS82</f>
        <v>10</v>
      </c>
      <c r="AT44" s="527"/>
      <c r="AU44" s="527"/>
      <c r="AV44" s="527"/>
      <c r="AW44" s="527"/>
      <c r="AX44" s="527"/>
      <c r="AY44" s="527"/>
      <c r="AZ44" s="527"/>
      <c r="BA44" s="527"/>
    </row>
    <row r="45" spans="1:53" ht="46.5">
      <c r="A45" s="253"/>
      <c r="B45" s="73" t="str">
        <f t="shared" si="1"/>
        <v>12430003300</v>
      </c>
      <c r="C45" s="132">
        <v>2023</v>
      </c>
      <c r="D45" s="132">
        <v>1</v>
      </c>
      <c r="E45" s="132">
        <v>1</v>
      </c>
      <c r="F45" s="519">
        <v>2</v>
      </c>
      <c r="G45" s="519">
        <v>4</v>
      </c>
      <c r="H45" s="519">
        <v>3000</v>
      </c>
      <c r="I45" s="519">
        <v>3300</v>
      </c>
      <c r="J45" s="519"/>
      <c r="K45" s="519"/>
      <c r="L45" s="132"/>
      <c r="M45" s="530" t="s">
        <v>72</v>
      </c>
      <c r="N45" s="531">
        <v>1170000</v>
      </c>
      <c r="O45" s="531">
        <v>0</v>
      </c>
      <c r="P45" s="531">
        <v>1170000</v>
      </c>
      <c r="Q45" s="532"/>
      <c r="R45" s="519"/>
      <c r="S45" s="519"/>
      <c r="T45" s="106">
        <f t="shared" si="17"/>
        <v>0</v>
      </c>
      <c r="U45" s="103">
        <f t="shared" si="17"/>
        <v>0</v>
      </c>
      <c r="V45" s="103">
        <f t="shared" si="17"/>
        <v>0</v>
      </c>
      <c r="W45" s="103">
        <f t="shared" si="17"/>
        <v>0</v>
      </c>
      <c r="X45" s="103">
        <f t="shared" si="17"/>
        <v>0</v>
      </c>
      <c r="Y45" s="103">
        <f t="shared" si="17"/>
        <v>0</v>
      </c>
      <c r="Z45" s="103">
        <f t="shared" si="17"/>
        <v>0</v>
      </c>
      <c r="AA45" s="267">
        <f t="shared" si="17"/>
        <v>0</v>
      </c>
      <c r="AB45" s="299">
        <f t="shared" si="17"/>
        <v>1170000</v>
      </c>
      <c r="AC45" s="103">
        <f t="shared" si="17"/>
        <v>0</v>
      </c>
      <c r="AD45" s="538">
        <f>OAX!AD83</f>
        <v>1170000</v>
      </c>
      <c r="AE45" s="106"/>
      <c r="AF45" s="103"/>
      <c r="AG45" s="531">
        <f>OAX!AG83</f>
        <v>0</v>
      </c>
      <c r="AH45" s="103"/>
      <c r="AI45" s="103"/>
      <c r="AJ45" s="531">
        <f>OAX!AJ83</f>
        <v>1169990</v>
      </c>
      <c r="AK45" s="103"/>
      <c r="AL45" s="103"/>
      <c r="AM45" s="531">
        <f>OAX!AM83</f>
        <v>0</v>
      </c>
      <c r="AN45" s="103"/>
      <c r="AO45" s="103"/>
      <c r="AP45" s="531">
        <f>OAX!AP83</f>
        <v>0</v>
      </c>
      <c r="AQ45" s="103"/>
      <c r="AR45" s="103"/>
      <c r="AS45" s="531">
        <f>OAX!AS83</f>
        <v>10</v>
      </c>
      <c r="AT45" s="531"/>
      <c r="AU45" s="531"/>
      <c r="AV45" s="531"/>
      <c r="AW45" s="531"/>
      <c r="AX45" s="531"/>
      <c r="AY45" s="531"/>
      <c r="AZ45" s="531"/>
      <c r="BA45" s="531"/>
    </row>
    <row r="46" spans="1:53" ht="24.75">
      <c r="A46" s="253"/>
      <c r="B46" s="73" t="str">
        <f t="shared" si="1"/>
        <v>12430003300334</v>
      </c>
      <c r="C46" s="134">
        <v>2023</v>
      </c>
      <c r="D46" s="134">
        <v>1</v>
      </c>
      <c r="E46" s="134">
        <v>1</v>
      </c>
      <c r="F46" s="520">
        <v>2</v>
      </c>
      <c r="G46" s="521">
        <v>4</v>
      </c>
      <c r="H46" s="522">
        <v>3000</v>
      </c>
      <c r="I46" s="522">
        <v>3300</v>
      </c>
      <c r="J46" s="522">
        <v>334</v>
      </c>
      <c r="K46" s="522"/>
      <c r="L46" s="136"/>
      <c r="M46" s="533" t="s">
        <v>78</v>
      </c>
      <c r="N46" s="534">
        <v>1170000</v>
      </c>
      <c r="O46" s="534">
        <v>0</v>
      </c>
      <c r="P46" s="534">
        <v>1170000</v>
      </c>
      <c r="Q46" s="535"/>
      <c r="R46" s="522"/>
      <c r="S46" s="522"/>
      <c r="T46" s="113">
        <f t="shared" ref="T46:AC46" si="18">SUM(T47:T68)</f>
        <v>0</v>
      </c>
      <c r="U46" s="110">
        <f t="shared" si="18"/>
        <v>0</v>
      </c>
      <c r="V46" s="110">
        <f t="shared" si="18"/>
        <v>0</v>
      </c>
      <c r="W46" s="110">
        <f t="shared" si="18"/>
        <v>0</v>
      </c>
      <c r="X46" s="110">
        <f t="shared" si="18"/>
        <v>0</v>
      </c>
      <c r="Y46" s="110">
        <f t="shared" si="18"/>
        <v>0</v>
      </c>
      <c r="Z46" s="110">
        <f t="shared" si="18"/>
        <v>0</v>
      </c>
      <c r="AA46" s="268">
        <f t="shared" si="18"/>
        <v>0</v>
      </c>
      <c r="AB46" s="301">
        <f t="shared" si="18"/>
        <v>1170000</v>
      </c>
      <c r="AC46" s="110">
        <f t="shared" si="18"/>
        <v>0</v>
      </c>
      <c r="AD46" s="539">
        <f>OAX!AD84</f>
        <v>1170000</v>
      </c>
      <c r="AE46" s="113"/>
      <c r="AF46" s="110"/>
      <c r="AG46" s="534">
        <f>OAX!AG84</f>
        <v>0</v>
      </c>
      <c r="AH46" s="110"/>
      <c r="AI46" s="110"/>
      <c r="AJ46" s="534">
        <f>OAX!AJ84</f>
        <v>1169990</v>
      </c>
      <c r="AK46" s="110"/>
      <c r="AL46" s="110"/>
      <c r="AM46" s="534">
        <f>OAX!AM84</f>
        <v>0</v>
      </c>
      <c r="AN46" s="110"/>
      <c r="AO46" s="110"/>
      <c r="AP46" s="534">
        <f>OAX!AP84</f>
        <v>0</v>
      </c>
      <c r="AQ46" s="110"/>
      <c r="AR46" s="110"/>
      <c r="AS46" s="534">
        <f>OAX!AS84</f>
        <v>10</v>
      </c>
      <c r="AT46" s="534"/>
      <c r="AU46" s="534"/>
      <c r="AV46" s="534"/>
      <c r="AW46" s="534"/>
      <c r="AX46" s="534"/>
      <c r="AY46" s="534"/>
      <c r="AZ46" s="534"/>
      <c r="BA46" s="534"/>
    </row>
    <row r="47" spans="1:53" ht="24.75" hidden="1">
      <c r="A47" s="253"/>
      <c r="B47" s="73" t="str">
        <f t="shared" si="1"/>
        <v>124300033003341</v>
      </c>
      <c r="C47" s="138">
        <v>2023</v>
      </c>
      <c r="D47" s="138">
        <v>1</v>
      </c>
      <c r="E47" s="138">
        <v>1</v>
      </c>
      <c r="F47" s="138">
        <v>2</v>
      </c>
      <c r="G47" s="138">
        <v>4</v>
      </c>
      <c r="H47" s="138">
        <v>3000</v>
      </c>
      <c r="I47" s="138">
        <v>3300</v>
      </c>
      <c r="J47" s="138">
        <v>334</v>
      </c>
      <c r="K47" s="139">
        <v>1</v>
      </c>
      <c r="L47" s="139"/>
      <c r="M47" s="116" t="s">
        <v>79</v>
      </c>
      <c r="N47" s="117">
        <v>0</v>
      </c>
      <c r="O47" s="117">
        <v>0</v>
      </c>
      <c r="P47" s="117">
        <v>0</v>
      </c>
      <c r="Q47" s="118" t="s">
        <v>80</v>
      </c>
      <c r="R47" s="119">
        <v>0</v>
      </c>
      <c r="S47" s="119">
        <v>0</v>
      </c>
      <c r="T47" s="120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269">
        <v>0</v>
      </c>
      <c r="AB47" s="303">
        <f t="shared" ref="AB47:AB68" si="19">N47+T47-X47</f>
        <v>0</v>
      </c>
      <c r="AC47" s="117">
        <f t="shared" ref="AC47:AC68" si="20">O47+U47-Y47</f>
        <v>0</v>
      </c>
      <c r="AD47" s="304">
        <f>OAX!AD85</f>
        <v>0</v>
      </c>
      <c r="AE47" s="120"/>
      <c r="AF47" s="117"/>
      <c r="AG47" s="117">
        <f>OAX!AG85</f>
        <v>0</v>
      </c>
      <c r="AH47" s="117"/>
      <c r="AI47" s="117"/>
      <c r="AJ47" s="117">
        <f>OAX!AJ85</f>
        <v>0</v>
      </c>
      <c r="AK47" s="117"/>
      <c r="AL47" s="117"/>
      <c r="AM47" s="117">
        <f>OAX!AM85</f>
        <v>0</v>
      </c>
      <c r="AN47" s="117"/>
      <c r="AO47" s="117"/>
      <c r="AP47" s="117">
        <f>OAX!AP85</f>
        <v>0</v>
      </c>
      <c r="AQ47" s="117"/>
      <c r="AR47" s="117"/>
      <c r="AS47" s="117">
        <f>OAX!AS85</f>
        <v>0</v>
      </c>
      <c r="AT47" s="117">
        <f>OAX!AT85</f>
        <v>0</v>
      </c>
      <c r="AU47" s="117">
        <f>OAX!AU85</f>
        <v>0</v>
      </c>
      <c r="AV47" s="117">
        <f>OAX!AV85</f>
        <v>0</v>
      </c>
      <c r="AW47" s="117">
        <f>OAX!AW85</f>
        <v>0</v>
      </c>
      <c r="AX47" s="117">
        <f>OAX!AX85</f>
        <v>0</v>
      </c>
      <c r="AY47" s="117">
        <f>OAX!AY85</f>
        <v>0</v>
      </c>
      <c r="AZ47" s="117">
        <f>OAX!AZ85</f>
        <v>0</v>
      </c>
      <c r="BA47" s="117">
        <f>OAX!BA85</f>
        <v>0</v>
      </c>
    </row>
    <row r="48" spans="1:53" ht="24.75" hidden="1">
      <c r="A48" s="253"/>
      <c r="B48" s="73" t="str">
        <f t="shared" si="1"/>
        <v>124300033003342</v>
      </c>
      <c r="C48" s="138">
        <v>2023</v>
      </c>
      <c r="D48" s="138">
        <v>1</v>
      </c>
      <c r="E48" s="138">
        <v>1</v>
      </c>
      <c r="F48" s="138">
        <v>2</v>
      </c>
      <c r="G48" s="138">
        <v>4</v>
      </c>
      <c r="H48" s="138">
        <v>3000</v>
      </c>
      <c r="I48" s="138">
        <v>3300</v>
      </c>
      <c r="J48" s="138">
        <v>334</v>
      </c>
      <c r="K48" s="139">
        <v>2</v>
      </c>
      <c r="L48" s="139"/>
      <c r="M48" s="116" t="s">
        <v>81</v>
      </c>
      <c r="N48" s="117">
        <v>0</v>
      </c>
      <c r="O48" s="117">
        <v>0</v>
      </c>
      <c r="P48" s="117">
        <v>0</v>
      </c>
      <c r="Q48" s="118" t="s">
        <v>80</v>
      </c>
      <c r="R48" s="119">
        <v>0</v>
      </c>
      <c r="S48" s="119">
        <v>0</v>
      </c>
      <c r="T48" s="120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269">
        <v>0</v>
      </c>
      <c r="AB48" s="303">
        <f t="shared" si="19"/>
        <v>0</v>
      </c>
      <c r="AC48" s="117">
        <f t="shared" si="20"/>
        <v>0</v>
      </c>
      <c r="AD48" s="304">
        <f>OAX!AD86</f>
        <v>0</v>
      </c>
      <c r="AE48" s="120"/>
      <c r="AF48" s="117"/>
      <c r="AG48" s="117">
        <f>OAX!AG86</f>
        <v>0</v>
      </c>
      <c r="AH48" s="117"/>
      <c r="AI48" s="117"/>
      <c r="AJ48" s="117">
        <f>OAX!AJ86</f>
        <v>0</v>
      </c>
      <c r="AK48" s="117"/>
      <c r="AL48" s="117"/>
      <c r="AM48" s="117">
        <f>OAX!AM86</f>
        <v>0</v>
      </c>
      <c r="AN48" s="117"/>
      <c r="AO48" s="117"/>
      <c r="AP48" s="117">
        <f>OAX!AP86</f>
        <v>0</v>
      </c>
      <c r="AQ48" s="117"/>
      <c r="AR48" s="117"/>
      <c r="AS48" s="117">
        <f>OAX!AS86</f>
        <v>0</v>
      </c>
      <c r="AT48" s="117">
        <f>OAX!AT86</f>
        <v>0</v>
      </c>
      <c r="AU48" s="117">
        <f>OAX!AU86</f>
        <v>0</v>
      </c>
      <c r="AV48" s="117">
        <f>OAX!AV86</f>
        <v>0</v>
      </c>
      <c r="AW48" s="117">
        <f>OAX!AW86</f>
        <v>0</v>
      </c>
      <c r="AX48" s="117">
        <f>OAX!AX86</f>
        <v>0</v>
      </c>
      <c r="AY48" s="117">
        <f>OAX!AY86</f>
        <v>0</v>
      </c>
      <c r="AZ48" s="117">
        <f>OAX!AZ86</f>
        <v>0</v>
      </c>
      <c r="BA48" s="117">
        <f>OAX!BA86</f>
        <v>0</v>
      </c>
    </row>
    <row r="49" spans="1:53" ht="24.75" hidden="1">
      <c r="A49" s="253"/>
      <c r="B49" s="73" t="str">
        <f t="shared" si="1"/>
        <v>124300033003343</v>
      </c>
      <c r="C49" s="138">
        <v>2023</v>
      </c>
      <c r="D49" s="138">
        <v>1</v>
      </c>
      <c r="E49" s="138">
        <v>1</v>
      </c>
      <c r="F49" s="138">
        <v>2</v>
      </c>
      <c r="G49" s="138">
        <v>4</v>
      </c>
      <c r="H49" s="138">
        <v>3000</v>
      </c>
      <c r="I49" s="138">
        <v>3300</v>
      </c>
      <c r="J49" s="138">
        <v>334</v>
      </c>
      <c r="K49" s="139">
        <v>3</v>
      </c>
      <c r="L49" s="139"/>
      <c r="M49" s="116" t="s">
        <v>82</v>
      </c>
      <c r="N49" s="117">
        <v>0</v>
      </c>
      <c r="O49" s="117">
        <v>0</v>
      </c>
      <c r="P49" s="117">
        <v>0</v>
      </c>
      <c r="Q49" s="118" t="s">
        <v>80</v>
      </c>
      <c r="R49" s="119">
        <v>0</v>
      </c>
      <c r="S49" s="119">
        <v>0</v>
      </c>
      <c r="T49" s="120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269">
        <v>0</v>
      </c>
      <c r="AB49" s="303">
        <f t="shared" si="19"/>
        <v>0</v>
      </c>
      <c r="AC49" s="117">
        <f t="shared" si="20"/>
        <v>0</v>
      </c>
      <c r="AD49" s="304">
        <f>OAX!AD87</f>
        <v>0</v>
      </c>
      <c r="AE49" s="120"/>
      <c r="AF49" s="117"/>
      <c r="AG49" s="117">
        <f>OAX!AG87</f>
        <v>0</v>
      </c>
      <c r="AH49" s="117"/>
      <c r="AI49" s="117"/>
      <c r="AJ49" s="117">
        <f>OAX!AJ87</f>
        <v>0</v>
      </c>
      <c r="AK49" s="117"/>
      <c r="AL49" s="117"/>
      <c r="AM49" s="117">
        <f>OAX!AM87</f>
        <v>0</v>
      </c>
      <c r="AN49" s="117"/>
      <c r="AO49" s="117"/>
      <c r="AP49" s="117">
        <f>OAX!AP87</f>
        <v>0</v>
      </c>
      <c r="AQ49" s="117"/>
      <c r="AR49" s="117"/>
      <c r="AS49" s="117">
        <f>OAX!AS87</f>
        <v>0</v>
      </c>
      <c r="AT49" s="117">
        <f>OAX!AT87</f>
        <v>0</v>
      </c>
      <c r="AU49" s="117">
        <f>OAX!AU87</f>
        <v>0</v>
      </c>
      <c r="AV49" s="117">
        <f>OAX!AV87</f>
        <v>0</v>
      </c>
      <c r="AW49" s="117">
        <f>OAX!AW87</f>
        <v>0</v>
      </c>
      <c r="AX49" s="117">
        <f>OAX!AX87</f>
        <v>0</v>
      </c>
      <c r="AY49" s="117">
        <f>OAX!AY87</f>
        <v>0</v>
      </c>
      <c r="AZ49" s="117">
        <f>OAX!AZ87</f>
        <v>0</v>
      </c>
      <c r="BA49" s="117">
        <f>OAX!BA87</f>
        <v>0</v>
      </c>
    </row>
    <row r="50" spans="1:53" ht="24.75" hidden="1">
      <c r="A50" s="253"/>
      <c r="B50" s="73" t="str">
        <f t="shared" si="1"/>
        <v>124300033003344</v>
      </c>
      <c r="C50" s="138">
        <v>2023</v>
      </c>
      <c r="D50" s="138">
        <v>1</v>
      </c>
      <c r="E50" s="138">
        <v>1</v>
      </c>
      <c r="F50" s="138">
        <v>2</v>
      </c>
      <c r="G50" s="138">
        <v>4</v>
      </c>
      <c r="H50" s="138">
        <v>3000</v>
      </c>
      <c r="I50" s="138">
        <v>3300</v>
      </c>
      <c r="J50" s="138">
        <v>334</v>
      </c>
      <c r="K50" s="139">
        <v>4</v>
      </c>
      <c r="L50" s="139"/>
      <c r="M50" s="116" t="s">
        <v>83</v>
      </c>
      <c r="N50" s="117">
        <v>0</v>
      </c>
      <c r="O50" s="117">
        <v>0</v>
      </c>
      <c r="P50" s="117">
        <v>0</v>
      </c>
      <c r="Q50" s="118" t="s">
        <v>80</v>
      </c>
      <c r="R50" s="119">
        <v>0</v>
      </c>
      <c r="S50" s="119">
        <v>0</v>
      </c>
      <c r="T50" s="120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269">
        <v>0</v>
      </c>
      <c r="AB50" s="303">
        <f t="shared" si="19"/>
        <v>0</v>
      </c>
      <c r="AC50" s="117">
        <f t="shared" si="20"/>
        <v>0</v>
      </c>
      <c r="AD50" s="304">
        <f>OAX!AD88</f>
        <v>0</v>
      </c>
      <c r="AE50" s="120"/>
      <c r="AF50" s="117"/>
      <c r="AG50" s="117">
        <f>OAX!AG88</f>
        <v>0</v>
      </c>
      <c r="AH50" s="117"/>
      <c r="AI50" s="117"/>
      <c r="AJ50" s="117">
        <f>OAX!AJ88</f>
        <v>0</v>
      </c>
      <c r="AK50" s="117"/>
      <c r="AL50" s="117"/>
      <c r="AM50" s="117">
        <f>OAX!AM88</f>
        <v>0</v>
      </c>
      <c r="AN50" s="117"/>
      <c r="AO50" s="117"/>
      <c r="AP50" s="117">
        <f>OAX!AP88</f>
        <v>0</v>
      </c>
      <c r="AQ50" s="117"/>
      <c r="AR50" s="117"/>
      <c r="AS50" s="117">
        <f>OAX!AS88</f>
        <v>0</v>
      </c>
      <c r="AT50" s="117">
        <f>OAX!AT88</f>
        <v>0</v>
      </c>
      <c r="AU50" s="117">
        <f>OAX!AU88</f>
        <v>0</v>
      </c>
      <c r="AV50" s="117">
        <f>OAX!AV88</f>
        <v>0</v>
      </c>
      <c r="AW50" s="117">
        <f>OAX!AW88</f>
        <v>0</v>
      </c>
      <c r="AX50" s="117">
        <f>OAX!AX88</f>
        <v>0</v>
      </c>
      <c r="AY50" s="117">
        <f>OAX!AY88</f>
        <v>0</v>
      </c>
      <c r="AZ50" s="117">
        <f>OAX!AZ88</f>
        <v>0</v>
      </c>
      <c r="BA50" s="117">
        <f>OAX!BA88</f>
        <v>0</v>
      </c>
    </row>
    <row r="51" spans="1:53" ht="24.75">
      <c r="A51" s="253"/>
      <c r="B51" s="73" t="str">
        <f t="shared" si="1"/>
        <v>124300033003345</v>
      </c>
      <c r="C51" s="138">
        <v>2023</v>
      </c>
      <c r="D51" s="138">
        <v>1</v>
      </c>
      <c r="E51" s="138">
        <v>1</v>
      </c>
      <c r="F51" s="540">
        <v>2</v>
      </c>
      <c r="G51" s="540">
        <v>4</v>
      </c>
      <c r="H51" s="540">
        <v>3000</v>
      </c>
      <c r="I51" s="540">
        <v>3300</v>
      </c>
      <c r="J51" s="540">
        <v>334</v>
      </c>
      <c r="K51" s="541">
        <v>5</v>
      </c>
      <c r="L51" s="139"/>
      <c r="M51" s="542" t="s">
        <v>84</v>
      </c>
      <c r="N51" s="543">
        <v>1170000</v>
      </c>
      <c r="O51" s="543">
        <v>0</v>
      </c>
      <c r="P51" s="543">
        <v>1170000</v>
      </c>
      <c r="Q51" s="544" t="s">
        <v>80</v>
      </c>
      <c r="R51" s="545">
        <v>7</v>
      </c>
      <c r="S51" s="545">
        <v>260</v>
      </c>
      <c r="T51" s="120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269">
        <v>0</v>
      </c>
      <c r="AB51" s="303">
        <f t="shared" si="19"/>
        <v>1170000</v>
      </c>
      <c r="AC51" s="117">
        <f t="shared" si="20"/>
        <v>0</v>
      </c>
      <c r="AD51" s="546">
        <f>OAX!AD89</f>
        <v>1170000</v>
      </c>
      <c r="AE51" s="120"/>
      <c r="AF51" s="117"/>
      <c r="AG51" s="543">
        <f>OAX!AG89</f>
        <v>0</v>
      </c>
      <c r="AH51" s="117"/>
      <c r="AI51" s="117"/>
      <c r="AJ51" s="543">
        <f>OAX!AJ89</f>
        <v>1169990</v>
      </c>
      <c r="AK51" s="117"/>
      <c r="AL51" s="117"/>
      <c r="AM51" s="543">
        <f>OAX!AM89</f>
        <v>0</v>
      </c>
      <c r="AN51" s="117"/>
      <c r="AO51" s="117"/>
      <c r="AP51" s="543">
        <f>OAX!AP89</f>
        <v>0</v>
      </c>
      <c r="AQ51" s="117"/>
      <c r="AR51" s="117"/>
      <c r="AS51" s="543">
        <f>OAX!AS89</f>
        <v>10</v>
      </c>
      <c r="AT51" s="543">
        <f>OAX!AT89</f>
        <v>7</v>
      </c>
      <c r="AU51" s="543">
        <f>OAX!AU89</f>
        <v>260</v>
      </c>
      <c r="AV51" s="543">
        <f>OAX!AV89</f>
        <v>0</v>
      </c>
      <c r="AW51" s="543">
        <f>OAX!AW89</f>
        <v>0</v>
      </c>
      <c r="AX51" s="543">
        <f>OAX!AX89</f>
        <v>0</v>
      </c>
      <c r="AY51" s="543">
        <f>OAX!AY89</f>
        <v>0</v>
      </c>
      <c r="AZ51" s="543">
        <f>OAX!AZ89</f>
        <v>7</v>
      </c>
      <c r="BA51" s="543">
        <f>OAX!BA89</f>
        <v>260</v>
      </c>
    </row>
    <row r="52" spans="1:53" ht="46.5" hidden="1">
      <c r="A52" s="253"/>
      <c r="B52" s="73" t="str">
        <f t="shared" si="1"/>
        <v>124300033003346</v>
      </c>
      <c r="C52" s="138">
        <v>2023</v>
      </c>
      <c r="D52" s="138">
        <v>1</v>
      </c>
      <c r="E52" s="138">
        <v>1</v>
      </c>
      <c r="F52" s="138">
        <v>2</v>
      </c>
      <c r="G52" s="138">
        <v>4</v>
      </c>
      <c r="H52" s="138">
        <v>3000</v>
      </c>
      <c r="I52" s="138">
        <v>3300</v>
      </c>
      <c r="J52" s="138">
        <v>334</v>
      </c>
      <c r="K52" s="139">
        <v>6</v>
      </c>
      <c r="L52" s="139"/>
      <c r="M52" s="116" t="s">
        <v>85</v>
      </c>
      <c r="N52" s="117">
        <v>0</v>
      </c>
      <c r="O52" s="117">
        <v>0</v>
      </c>
      <c r="P52" s="117">
        <v>0</v>
      </c>
      <c r="Q52" s="118" t="s">
        <v>80</v>
      </c>
      <c r="R52" s="119">
        <v>0</v>
      </c>
      <c r="S52" s="119">
        <v>0</v>
      </c>
      <c r="T52" s="120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269">
        <v>0</v>
      </c>
      <c r="AB52" s="303">
        <f t="shared" si="19"/>
        <v>0</v>
      </c>
      <c r="AC52" s="117">
        <f t="shared" si="20"/>
        <v>0</v>
      </c>
      <c r="AD52" s="304">
        <f>OAX!AD90</f>
        <v>0</v>
      </c>
      <c r="AE52" s="120"/>
      <c r="AF52" s="117"/>
      <c r="AG52" s="117">
        <f>OAX!AG90</f>
        <v>0</v>
      </c>
      <c r="AH52" s="117"/>
      <c r="AI52" s="117"/>
      <c r="AJ52" s="117">
        <f>OAX!AJ90</f>
        <v>0</v>
      </c>
      <c r="AK52" s="117"/>
      <c r="AL52" s="117"/>
      <c r="AM52" s="117">
        <f>OAX!AM90</f>
        <v>0</v>
      </c>
      <c r="AN52" s="117"/>
      <c r="AO52" s="117"/>
      <c r="AP52" s="117">
        <f>OAX!AP90</f>
        <v>0</v>
      </c>
      <c r="AQ52" s="117"/>
      <c r="AR52" s="117"/>
      <c r="AS52" s="117">
        <f>OAX!AS90</f>
        <v>0</v>
      </c>
      <c r="AT52" s="117">
        <f>OAX!AT90</f>
        <v>0</v>
      </c>
      <c r="AU52" s="117">
        <f>OAX!AU90</f>
        <v>0</v>
      </c>
      <c r="AV52" s="117">
        <f>OAX!AV90</f>
        <v>0</v>
      </c>
      <c r="AW52" s="117">
        <f>OAX!AW90</f>
        <v>0</v>
      </c>
      <c r="AX52" s="117">
        <f>OAX!AX90</f>
        <v>0</v>
      </c>
      <c r="AY52" s="117">
        <f>OAX!AY90</f>
        <v>0</v>
      </c>
      <c r="AZ52" s="117">
        <f>OAX!AZ90</f>
        <v>0</v>
      </c>
      <c r="BA52" s="117">
        <f>OAX!BA90</f>
        <v>0</v>
      </c>
    </row>
    <row r="53" spans="1:53" ht="24.75" hidden="1">
      <c r="A53" s="253"/>
      <c r="B53" s="73" t="str">
        <f t="shared" si="1"/>
        <v>124300033003347</v>
      </c>
      <c r="C53" s="138">
        <v>2023</v>
      </c>
      <c r="D53" s="138">
        <v>1</v>
      </c>
      <c r="E53" s="138">
        <v>1</v>
      </c>
      <c r="F53" s="138">
        <v>2</v>
      </c>
      <c r="G53" s="138">
        <v>4</v>
      </c>
      <c r="H53" s="138">
        <v>3000</v>
      </c>
      <c r="I53" s="138">
        <v>3300</v>
      </c>
      <c r="J53" s="138">
        <v>334</v>
      </c>
      <c r="K53" s="139">
        <v>7</v>
      </c>
      <c r="L53" s="139"/>
      <c r="M53" s="116" t="s">
        <v>86</v>
      </c>
      <c r="N53" s="117">
        <v>0</v>
      </c>
      <c r="O53" s="117">
        <v>0</v>
      </c>
      <c r="P53" s="117">
        <v>0</v>
      </c>
      <c r="Q53" s="118" t="s">
        <v>80</v>
      </c>
      <c r="R53" s="119">
        <v>0</v>
      </c>
      <c r="S53" s="119">
        <v>0</v>
      </c>
      <c r="T53" s="120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269">
        <v>0</v>
      </c>
      <c r="AB53" s="303">
        <f t="shared" si="19"/>
        <v>0</v>
      </c>
      <c r="AC53" s="117">
        <f t="shared" si="20"/>
        <v>0</v>
      </c>
      <c r="AD53" s="304">
        <f>OAX!AD91</f>
        <v>0</v>
      </c>
      <c r="AE53" s="120"/>
      <c r="AF53" s="117"/>
      <c r="AG53" s="117">
        <f>OAX!AG91</f>
        <v>0</v>
      </c>
      <c r="AH53" s="117"/>
      <c r="AI53" s="117"/>
      <c r="AJ53" s="117">
        <f>OAX!AJ91</f>
        <v>0</v>
      </c>
      <c r="AK53" s="117"/>
      <c r="AL53" s="117"/>
      <c r="AM53" s="117">
        <f>OAX!AM91</f>
        <v>0</v>
      </c>
      <c r="AN53" s="117"/>
      <c r="AO53" s="117"/>
      <c r="AP53" s="117">
        <f>OAX!AP91</f>
        <v>0</v>
      </c>
      <c r="AQ53" s="117"/>
      <c r="AR53" s="117"/>
      <c r="AS53" s="117">
        <f>OAX!AS91</f>
        <v>0</v>
      </c>
      <c r="AT53" s="117">
        <f>OAX!AT91</f>
        <v>0</v>
      </c>
      <c r="AU53" s="117">
        <f>OAX!AU91</f>
        <v>0</v>
      </c>
      <c r="AV53" s="117">
        <f>OAX!AV91</f>
        <v>0</v>
      </c>
      <c r="AW53" s="117">
        <f>OAX!AW91</f>
        <v>0</v>
      </c>
      <c r="AX53" s="117">
        <f>OAX!AX91</f>
        <v>0</v>
      </c>
      <c r="AY53" s="117">
        <f>OAX!AY91</f>
        <v>0</v>
      </c>
      <c r="AZ53" s="117">
        <f>OAX!AZ91</f>
        <v>0</v>
      </c>
      <c r="BA53" s="117">
        <f>OAX!BA91</f>
        <v>0</v>
      </c>
    </row>
    <row r="54" spans="1:53" ht="24.75" hidden="1">
      <c r="A54" s="253"/>
      <c r="B54" s="73" t="str">
        <f t="shared" si="1"/>
        <v>124300033003348</v>
      </c>
      <c r="C54" s="138">
        <v>2023</v>
      </c>
      <c r="D54" s="138">
        <v>1</v>
      </c>
      <c r="E54" s="138">
        <v>1</v>
      </c>
      <c r="F54" s="138">
        <v>2</v>
      </c>
      <c r="G54" s="138">
        <v>4</v>
      </c>
      <c r="H54" s="138">
        <v>3000</v>
      </c>
      <c r="I54" s="138">
        <v>3300</v>
      </c>
      <c r="J54" s="138">
        <v>334</v>
      </c>
      <c r="K54" s="139">
        <v>8</v>
      </c>
      <c r="L54" s="139"/>
      <c r="M54" s="116" t="s">
        <v>87</v>
      </c>
      <c r="N54" s="117">
        <v>0</v>
      </c>
      <c r="O54" s="117">
        <v>0</v>
      </c>
      <c r="P54" s="117">
        <v>0</v>
      </c>
      <c r="Q54" s="118" t="s">
        <v>80</v>
      </c>
      <c r="R54" s="119">
        <v>0</v>
      </c>
      <c r="S54" s="119">
        <v>0</v>
      </c>
      <c r="T54" s="120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269">
        <v>0</v>
      </c>
      <c r="AB54" s="303">
        <f t="shared" si="19"/>
        <v>0</v>
      </c>
      <c r="AC54" s="117">
        <f t="shared" si="20"/>
        <v>0</v>
      </c>
      <c r="AD54" s="304">
        <f>OAX!AD92</f>
        <v>0</v>
      </c>
      <c r="AE54" s="120"/>
      <c r="AF54" s="117"/>
      <c r="AG54" s="117">
        <f>OAX!AG92</f>
        <v>0</v>
      </c>
      <c r="AH54" s="117"/>
      <c r="AI54" s="117"/>
      <c r="AJ54" s="117">
        <f>OAX!AJ92</f>
        <v>0</v>
      </c>
      <c r="AK54" s="117"/>
      <c r="AL54" s="117"/>
      <c r="AM54" s="117">
        <f>OAX!AM92</f>
        <v>0</v>
      </c>
      <c r="AN54" s="117"/>
      <c r="AO54" s="117"/>
      <c r="AP54" s="117">
        <f>OAX!AP92</f>
        <v>0</v>
      </c>
      <c r="AQ54" s="117"/>
      <c r="AR54" s="117"/>
      <c r="AS54" s="117">
        <f>OAX!AS92</f>
        <v>0</v>
      </c>
      <c r="AT54" s="117">
        <f>OAX!AT92</f>
        <v>0</v>
      </c>
      <c r="AU54" s="117">
        <f>OAX!AU92</f>
        <v>0</v>
      </c>
      <c r="AV54" s="117">
        <f>OAX!AV92</f>
        <v>0</v>
      </c>
      <c r="AW54" s="117">
        <f>OAX!AW92</f>
        <v>0</v>
      </c>
      <c r="AX54" s="117">
        <f>OAX!AX92</f>
        <v>0</v>
      </c>
      <c r="AY54" s="117">
        <f>OAX!AY92</f>
        <v>0</v>
      </c>
      <c r="AZ54" s="117">
        <f>OAX!AZ92</f>
        <v>0</v>
      </c>
      <c r="BA54" s="117">
        <f>OAX!BA92</f>
        <v>0</v>
      </c>
    </row>
    <row r="55" spans="1:53" ht="24.75" hidden="1">
      <c r="A55" s="253"/>
      <c r="B55" s="73" t="str">
        <f t="shared" si="1"/>
        <v>124300033003349</v>
      </c>
      <c r="C55" s="138">
        <v>2023</v>
      </c>
      <c r="D55" s="138">
        <v>1</v>
      </c>
      <c r="E55" s="138">
        <v>1</v>
      </c>
      <c r="F55" s="138">
        <v>2</v>
      </c>
      <c r="G55" s="138">
        <v>4</v>
      </c>
      <c r="H55" s="138">
        <v>3000</v>
      </c>
      <c r="I55" s="138">
        <v>3300</v>
      </c>
      <c r="J55" s="138">
        <v>334</v>
      </c>
      <c r="K55" s="139">
        <v>9</v>
      </c>
      <c r="L55" s="139"/>
      <c r="M55" s="116" t="s">
        <v>88</v>
      </c>
      <c r="N55" s="117">
        <v>0</v>
      </c>
      <c r="O55" s="117">
        <v>0</v>
      </c>
      <c r="P55" s="117">
        <v>0</v>
      </c>
      <c r="Q55" s="118" t="s">
        <v>80</v>
      </c>
      <c r="R55" s="119">
        <v>0</v>
      </c>
      <c r="S55" s="119">
        <v>0</v>
      </c>
      <c r="T55" s="120">
        <v>0</v>
      </c>
      <c r="U55" s="117">
        <v>0</v>
      </c>
      <c r="V55" s="117">
        <v>0</v>
      </c>
      <c r="W55" s="117">
        <v>0</v>
      </c>
      <c r="X55" s="117">
        <v>0</v>
      </c>
      <c r="Y55" s="117">
        <v>0</v>
      </c>
      <c r="Z55" s="117">
        <v>0</v>
      </c>
      <c r="AA55" s="269">
        <v>0</v>
      </c>
      <c r="AB55" s="303">
        <f t="shared" si="19"/>
        <v>0</v>
      </c>
      <c r="AC55" s="117">
        <f t="shared" si="20"/>
        <v>0</v>
      </c>
      <c r="AD55" s="304">
        <f>OAX!AD93</f>
        <v>0</v>
      </c>
      <c r="AE55" s="120"/>
      <c r="AF55" s="117"/>
      <c r="AG55" s="117">
        <f>OAX!AG93</f>
        <v>0</v>
      </c>
      <c r="AH55" s="117"/>
      <c r="AI55" s="117"/>
      <c r="AJ55" s="117">
        <f>OAX!AJ93</f>
        <v>0</v>
      </c>
      <c r="AK55" s="117"/>
      <c r="AL55" s="117"/>
      <c r="AM55" s="117">
        <f>OAX!AM93</f>
        <v>0</v>
      </c>
      <c r="AN55" s="117"/>
      <c r="AO55" s="117"/>
      <c r="AP55" s="117">
        <f>OAX!AP93</f>
        <v>0</v>
      </c>
      <c r="AQ55" s="117"/>
      <c r="AR55" s="117"/>
      <c r="AS55" s="117">
        <f>OAX!AS93</f>
        <v>0</v>
      </c>
      <c r="AT55" s="117">
        <f>OAX!AT93</f>
        <v>0</v>
      </c>
      <c r="AU55" s="117">
        <f>OAX!AU93</f>
        <v>0</v>
      </c>
      <c r="AV55" s="117">
        <f>OAX!AV93</f>
        <v>0</v>
      </c>
      <c r="AW55" s="117">
        <f>OAX!AW93</f>
        <v>0</v>
      </c>
      <c r="AX55" s="117">
        <f>OAX!AX93</f>
        <v>0</v>
      </c>
      <c r="AY55" s="117">
        <f>OAX!AY93</f>
        <v>0</v>
      </c>
      <c r="AZ55" s="117">
        <f>OAX!AZ93</f>
        <v>0</v>
      </c>
      <c r="BA55" s="117">
        <f>OAX!BA93</f>
        <v>0</v>
      </c>
    </row>
    <row r="56" spans="1:53" ht="46.5" hidden="1">
      <c r="A56" s="253"/>
      <c r="B56" s="73" t="str">
        <f t="shared" si="1"/>
        <v>1243000330033410</v>
      </c>
      <c r="C56" s="138">
        <v>2023</v>
      </c>
      <c r="D56" s="138">
        <v>1</v>
      </c>
      <c r="E56" s="138">
        <v>1</v>
      </c>
      <c r="F56" s="138">
        <v>2</v>
      </c>
      <c r="G56" s="138">
        <v>4</v>
      </c>
      <c r="H56" s="138">
        <v>3000</v>
      </c>
      <c r="I56" s="138">
        <v>3300</v>
      </c>
      <c r="J56" s="138">
        <v>334</v>
      </c>
      <c r="K56" s="139">
        <v>10</v>
      </c>
      <c r="L56" s="139"/>
      <c r="M56" s="116" t="s">
        <v>89</v>
      </c>
      <c r="N56" s="117">
        <v>0</v>
      </c>
      <c r="O56" s="117">
        <v>0</v>
      </c>
      <c r="P56" s="117">
        <v>0</v>
      </c>
      <c r="Q56" s="118" t="s">
        <v>80</v>
      </c>
      <c r="R56" s="119">
        <v>0</v>
      </c>
      <c r="S56" s="119">
        <v>0</v>
      </c>
      <c r="T56" s="120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269">
        <v>0</v>
      </c>
      <c r="AB56" s="303">
        <f t="shared" si="19"/>
        <v>0</v>
      </c>
      <c r="AC56" s="117">
        <f t="shared" si="20"/>
        <v>0</v>
      </c>
      <c r="AD56" s="304">
        <f>OAX!AD94</f>
        <v>0</v>
      </c>
      <c r="AE56" s="120"/>
      <c r="AF56" s="117"/>
      <c r="AG56" s="117">
        <f>OAX!AG94</f>
        <v>0</v>
      </c>
      <c r="AH56" s="117"/>
      <c r="AI56" s="117"/>
      <c r="AJ56" s="117">
        <f>OAX!AJ94</f>
        <v>0</v>
      </c>
      <c r="AK56" s="117"/>
      <c r="AL56" s="117"/>
      <c r="AM56" s="117">
        <f>OAX!AM94</f>
        <v>0</v>
      </c>
      <c r="AN56" s="117"/>
      <c r="AO56" s="117"/>
      <c r="AP56" s="117">
        <f>OAX!AP94</f>
        <v>0</v>
      </c>
      <c r="AQ56" s="117"/>
      <c r="AR56" s="117"/>
      <c r="AS56" s="117">
        <f>OAX!AS94</f>
        <v>0</v>
      </c>
      <c r="AT56" s="117">
        <f>OAX!AT94</f>
        <v>0</v>
      </c>
      <c r="AU56" s="117">
        <f>OAX!AU94</f>
        <v>0</v>
      </c>
      <c r="AV56" s="117">
        <f>OAX!AV94</f>
        <v>0</v>
      </c>
      <c r="AW56" s="117">
        <f>OAX!AW94</f>
        <v>0</v>
      </c>
      <c r="AX56" s="117">
        <f>OAX!AX94</f>
        <v>0</v>
      </c>
      <c r="AY56" s="117">
        <f>OAX!AY94</f>
        <v>0</v>
      </c>
      <c r="AZ56" s="117">
        <f>OAX!AZ94</f>
        <v>0</v>
      </c>
      <c r="BA56" s="117">
        <f>OAX!BA94</f>
        <v>0</v>
      </c>
    </row>
    <row r="57" spans="1:53" ht="24.75" hidden="1">
      <c r="A57" s="253"/>
      <c r="B57" s="73" t="str">
        <f t="shared" si="1"/>
        <v>1243000330033411</v>
      </c>
      <c r="C57" s="138">
        <v>2023</v>
      </c>
      <c r="D57" s="138">
        <v>1</v>
      </c>
      <c r="E57" s="138">
        <v>1</v>
      </c>
      <c r="F57" s="138">
        <v>2</v>
      </c>
      <c r="G57" s="138">
        <v>4</v>
      </c>
      <c r="H57" s="138">
        <v>3000</v>
      </c>
      <c r="I57" s="138">
        <v>3300</v>
      </c>
      <c r="J57" s="138">
        <v>334</v>
      </c>
      <c r="K57" s="139">
        <v>11</v>
      </c>
      <c r="L57" s="139"/>
      <c r="M57" s="116" t="s">
        <v>90</v>
      </c>
      <c r="N57" s="117">
        <v>0</v>
      </c>
      <c r="O57" s="117">
        <v>0</v>
      </c>
      <c r="P57" s="117">
        <v>0</v>
      </c>
      <c r="Q57" s="118" t="s">
        <v>80</v>
      </c>
      <c r="R57" s="119">
        <v>0</v>
      </c>
      <c r="S57" s="119">
        <v>0</v>
      </c>
      <c r="T57" s="120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269">
        <v>0</v>
      </c>
      <c r="AB57" s="303">
        <f t="shared" si="19"/>
        <v>0</v>
      </c>
      <c r="AC57" s="117">
        <f t="shared" si="20"/>
        <v>0</v>
      </c>
      <c r="AD57" s="304">
        <f>OAX!AD95</f>
        <v>0</v>
      </c>
      <c r="AE57" s="120"/>
      <c r="AF57" s="117"/>
      <c r="AG57" s="117">
        <f>OAX!AG95</f>
        <v>0</v>
      </c>
      <c r="AH57" s="117"/>
      <c r="AI57" s="117"/>
      <c r="AJ57" s="117">
        <f>OAX!AJ95</f>
        <v>0</v>
      </c>
      <c r="AK57" s="117"/>
      <c r="AL57" s="117"/>
      <c r="AM57" s="117">
        <f>OAX!AM95</f>
        <v>0</v>
      </c>
      <c r="AN57" s="117"/>
      <c r="AO57" s="117"/>
      <c r="AP57" s="117">
        <f>OAX!AP95</f>
        <v>0</v>
      </c>
      <c r="AQ57" s="117"/>
      <c r="AR57" s="117"/>
      <c r="AS57" s="117">
        <f>OAX!AS95</f>
        <v>0</v>
      </c>
      <c r="AT57" s="117">
        <f>OAX!AT95</f>
        <v>0</v>
      </c>
      <c r="AU57" s="117">
        <f>OAX!AU95</f>
        <v>0</v>
      </c>
      <c r="AV57" s="117">
        <f>OAX!AV95</f>
        <v>0</v>
      </c>
      <c r="AW57" s="117">
        <f>OAX!AW95</f>
        <v>0</v>
      </c>
      <c r="AX57" s="117">
        <f>OAX!AX95</f>
        <v>0</v>
      </c>
      <c r="AY57" s="117">
        <f>OAX!AY95</f>
        <v>0</v>
      </c>
      <c r="AZ57" s="117">
        <f>OAX!AZ95</f>
        <v>0</v>
      </c>
      <c r="BA57" s="117">
        <f>OAX!BA95</f>
        <v>0</v>
      </c>
    </row>
    <row r="58" spans="1:53" ht="24.75" hidden="1">
      <c r="A58" s="253"/>
      <c r="B58" s="73" t="str">
        <f t="shared" si="1"/>
        <v>1243000330033412</v>
      </c>
      <c r="C58" s="138">
        <v>2023</v>
      </c>
      <c r="D58" s="138">
        <v>1</v>
      </c>
      <c r="E58" s="138">
        <v>1</v>
      </c>
      <c r="F58" s="138">
        <v>2</v>
      </c>
      <c r="G58" s="138">
        <v>4</v>
      </c>
      <c r="H58" s="138">
        <v>3000</v>
      </c>
      <c r="I58" s="138">
        <v>3300</v>
      </c>
      <c r="J58" s="138">
        <v>334</v>
      </c>
      <c r="K58" s="139">
        <v>12</v>
      </c>
      <c r="L58" s="139"/>
      <c r="M58" s="116" t="s">
        <v>91</v>
      </c>
      <c r="N58" s="117">
        <v>0</v>
      </c>
      <c r="O58" s="117">
        <v>0</v>
      </c>
      <c r="P58" s="117">
        <v>0</v>
      </c>
      <c r="Q58" s="118" t="s">
        <v>80</v>
      </c>
      <c r="R58" s="119">
        <v>0</v>
      </c>
      <c r="S58" s="119">
        <v>0</v>
      </c>
      <c r="T58" s="120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269">
        <v>0</v>
      </c>
      <c r="AB58" s="303">
        <f t="shared" si="19"/>
        <v>0</v>
      </c>
      <c r="AC58" s="117">
        <f t="shared" si="20"/>
        <v>0</v>
      </c>
      <c r="AD58" s="304">
        <f>OAX!AD96</f>
        <v>0</v>
      </c>
      <c r="AE58" s="120"/>
      <c r="AF58" s="117"/>
      <c r="AG58" s="117">
        <f>OAX!AG96</f>
        <v>0</v>
      </c>
      <c r="AH58" s="117"/>
      <c r="AI58" s="117"/>
      <c r="AJ58" s="117">
        <f>OAX!AJ96</f>
        <v>0</v>
      </c>
      <c r="AK58" s="117"/>
      <c r="AL58" s="117"/>
      <c r="AM58" s="117">
        <f>OAX!AM96</f>
        <v>0</v>
      </c>
      <c r="AN58" s="117"/>
      <c r="AO58" s="117"/>
      <c r="AP58" s="117">
        <f>OAX!AP96</f>
        <v>0</v>
      </c>
      <c r="AQ58" s="117"/>
      <c r="AR58" s="117"/>
      <c r="AS58" s="117">
        <f>OAX!AS96</f>
        <v>0</v>
      </c>
      <c r="AT58" s="117">
        <f>OAX!AT96</f>
        <v>0</v>
      </c>
      <c r="AU58" s="117">
        <f>OAX!AU96</f>
        <v>0</v>
      </c>
      <c r="AV58" s="117">
        <f>OAX!AV96</f>
        <v>0</v>
      </c>
      <c r="AW58" s="117">
        <f>OAX!AW96</f>
        <v>0</v>
      </c>
      <c r="AX58" s="117">
        <f>OAX!AX96</f>
        <v>0</v>
      </c>
      <c r="AY58" s="117">
        <f>OAX!AY96</f>
        <v>0</v>
      </c>
      <c r="AZ58" s="117">
        <f>OAX!AZ96</f>
        <v>0</v>
      </c>
      <c r="BA58" s="117">
        <f>OAX!BA96</f>
        <v>0</v>
      </c>
    </row>
    <row r="59" spans="1:53" ht="24.75" hidden="1">
      <c r="A59" s="253"/>
      <c r="B59" s="73" t="str">
        <f t="shared" si="1"/>
        <v>1243000330033413</v>
      </c>
      <c r="C59" s="138">
        <v>2023</v>
      </c>
      <c r="D59" s="138">
        <v>1</v>
      </c>
      <c r="E59" s="138">
        <v>1</v>
      </c>
      <c r="F59" s="138">
        <v>2</v>
      </c>
      <c r="G59" s="138">
        <v>4</v>
      </c>
      <c r="H59" s="138">
        <v>3000</v>
      </c>
      <c r="I59" s="138">
        <v>3300</v>
      </c>
      <c r="J59" s="138">
        <v>334</v>
      </c>
      <c r="K59" s="139">
        <v>13</v>
      </c>
      <c r="L59" s="139"/>
      <c r="M59" s="116" t="s">
        <v>92</v>
      </c>
      <c r="N59" s="117">
        <v>0</v>
      </c>
      <c r="O59" s="117">
        <v>0</v>
      </c>
      <c r="P59" s="117">
        <v>0</v>
      </c>
      <c r="Q59" s="118" t="s">
        <v>80</v>
      </c>
      <c r="R59" s="119">
        <v>0</v>
      </c>
      <c r="S59" s="119">
        <v>0</v>
      </c>
      <c r="T59" s="120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269">
        <v>0</v>
      </c>
      <c r="AB59" s="303">
        <f t="shared" si="19"/>
        <v>0</v>
      </c>
      <c r="AC59" s="117">
        <f t="shared" si="20"/>
        <v>0</v>
      </c>
      <c r="AD59" s="304">
        <f>OAX!AD97</f>
        <v>0</v>
      </c>
      <c r="AE59" s="120"/>
      <c r="AF59" s="117"/>
      <c r="AG59" s="117">
        <f>OAX!AG97</f>
        <v>0</v>
      </c>
      <c r="AH59" s="117"/>
      <c r="AI59" s="117"/>
      <c r="AJ59" s="117">
        <f>OAX!AJ97</f>
        <v>0</v>
      </c>
      <c r="AK59" s="117"/>
      <c r="AL59" s="117"/>
      <c r="AM59" s="117">
        <f>OAX!AM97</f>
        <v>0</v>
      </c>
      <c r="AN59" s="117"/>
      <c r="AO59" s="117"/>
      <c r="AP59" s="117">
        <f>OAX!AP97</f>
        <v>0</v>
      </c>
      <c r="AQ59" s="117"/>
      <c r="AR59" s="117"/>
      <c r="AS59" s="117">
        <f>OAX!AS97</f>
        <v>0</v>
      </c>
      <c r="AT59" s="117">
        <f>OAX!AT97</f>
        <v>0</v>
      </c>
      <c r="AU59" s="117">
        <f>OAX!AU97</f>
        <v>0</v>
      </c>
      <c r="AV59" s="117">
        <f>OAX!AV97</f>
        <v>0</v>
      </c>
      <c r="AW59" s="117">
        <f>OAX!AW97</f>
        <v>0</v>
      </c>
      <c r="AX59" s="117">
        <f>OAX!AX97</f>
        <v>0</v>
      </c>
      <c r="AY59" s="117">
        <f>OAX!AY97</f>
        <v>0</v>
      </c>
      <c r="AZ59" s="117">
        <f>OAX!AZ97</f>
        <v>0</v>
      </c>
      <c r="BA59" s="117">
        <f>OAX!BA97</f>
        <v>0</v>
      </c>
    </row>
    <row r="60" spans="1:53" ht="24.75" hidden="1">
      <c r="A60" s="253"/>
      <c r="B60" s="73" t="str">
        <f t="shared" si="1"/>
        <v>1243000330033414</v>
      </c>
      <c r="C60" s="138">
        <v>2023</v>
      </c>
      <c r="D60" s="138">
        <v>1</v>
      </c>
      <c r="E60" s="138">
        <v>1</v>
      </c>
      <c r="F60" s="138">
        <v>2</v>
      </c>
      <c r="G60" s="138">
        <v>4</v>
      </c>
      <c r="H60" s="138">
        <v>3000</v>
      </c>
      <c r="I60" s="138">
        <v>3300</v>
      </c>
      <c r="J60" s="138">
        <v>334</v>
      </c>
      <c r="K60" s="139">
        <v>14</v>
      </c>
      <c r="L60" s="139"/>
      <c r="M60" s="116" t="s">
        <v>93</v>
      </c>
      <c r="N60" s="117">
        <v>0</v>
      </c>
      <c r="O60" s="117">
        <v>0</v>
      </c>
      <c r="P60" s="117">
        <v>0</v>
      </c>
      <c r="Q60" s="118" t="s">
        <v>80</v>
      </c>
      <c r="R60" s="119">
        <v>0</v>
      </c>
      <c r="S60" s="119">
        <v>0</v>
      </c>
      <c r="T60" s="120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269">
        <v>0</v>
      </c>
      <c r="AB60" s="303">
        <f t="shared" si="19"/>
        <v>0</v>
      </c>
      <c r="AC60" s="117">
        <f t="shared" si="20"/>
        <v>0</v>
      </c>
      <c r="AD60" s="304">
        <f>OAX!AD98</f>
        <v>0</v>
      </c>
      <c r="AE60" s="120"/>
      <c r="AF60" s="117"/>
      <c r="AG60" s="117">
        <f>OAX!AG98</f>
        <v>0</v>
      </c>
      <c r="AH60" s="117"/>
      <c r="AI60" s="117"/>
      <c r="AJ60" s="117">
        <f>OAX!AJ98</f>
        <v>0</v>
      </c>
      <c r="AK60" s="117"/>
      <c r="AL60" s="117"/>
      <c r="AM60" s="117">
        <f>OAX!AM98</f>
        <v>0</v>
      </c>
      <c r="AN60" s="117"/>
      <c r="AO60" s="117"/>
      <c r="AP60" s="117">
        <f>OAX!AP98</f>
        <v>0</v>
      </c>
      <c r="AQ60" s="117"/>
      <c r="AR60" s="117"/>
      <c r="AS60" s="117">
        <f>OAX!AS98</f>
        <v>0</v>
      </c>
      <c r="AT60" s="117">
        <f>OAX!AT98</f>
        <v>0</v>
      </c>
      <c r="AU60" s="117">
        <f>OAX!AU98</f>
        <v>0</v>
      </c>
      <c r="AV60" s="117">
        <f>OAX!AV98</f>
        <v>0</v>
      </c>
      <c r="AW60" s="117">
        <f>OAX!AW98</f>
        <v>0</v>
      </c>
      <c r="AX60" s="117">
        <f>OAX!AX98</f>
        <v>0</v>
      </c>
      <c r="AY60" s="117">
        <f>OAX!AY98</f>
        <v>0</v>
      </c>
      <c r="AZ60" s="117">
        <f>OAX!AZ98</f>
        <v>0</v>
      </c>
      <c r="BA60" s="117">
        <f>OAX!BA98</f>
        <v>0</v>
      </c>
    </row>
    <row r="61" spans="1:53" ht="24.75" hidden="1">
      <c r="A61" s="253"/>
      <c r="B61" s="73" t="str">
        <f t="shared" si="1"/>
        <v>1243000330033415</v>
      </c>
      <c r="C61" s="138">
        <v>2023</v>
      </c>
      <c r="D61" s="138">
        <v>1</v>
      </c>
      <c r="E61" s="138">
        <v>1</v>
      </c>
      <c r="F61" s="138">
        <v>2</v>
      </c>
      <c r="G61" s="138">
        <v>4</v>
      </c>
      <c r="H61" s="138">
        <v>3000</v>
      </c>
      <c r="I61" s="138">
        <v>3300</v>
      </c>
      <c r="J61" s="138">
        <v>334</v>
      </c>
      <c r="K61" s="139">
        <v>15</v>
      </c>
      <c r="L61" s="139"/>
      <c r="M61" s="116" t="s">
        <v>94</v>
      </c>
      <c r="N61" s="117">
        <v>0</v>
      </c>
      <c r="O61" s="117">
        <v>0</v>
      </c>
      <c r="P61" s="117">
        <v>0</v>
      </c>
      <c r="Q61" s="118" t="s">
        <v>80</v>
      </c>
      <c r="R61" s="119">
        <v>0</v>
      </c>
      <c r="S61" s="119">
        <v>0</v>
      </c>
      <c r="T61" s="120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269">
        <v>0</v>
      </c>
      <c r="AB61" s="303">
        <f t="shared" si="19"/>
        <v>0</v>
      </c>
      <c r="AC61" s="117">
        <f t="shared" si="20"/>
        <v>0</v>
      </c>
      <c r="AD61" s="304">
        <f>OAX!AD99</f>
        <v>0</v>
      </c>
      <c r="AE61" s="120"/>
      <c r="AF61" s="117"/>
      <c r="AG61" s="117">
        <f>OAX!AG99</f>
        <v>0</v>
      </c>
      <c r="AH61" s="117"/>
      <c r="AI61" s="117"/>
      <c r="AJ61" s="117">
        <f>OAX!AJ99</f>
        <v>0</v>
      </c>
      <c r="AK61" s="117"/>
      <c r="AL61" s="117"/>
      <c r="AM61" s="117">
        <f>OAX!AM99</f>
        <v>0</v>
      </c>
      <c r="AN61" s="117"/>
      <c r="AO61" s="117"/>
      <c r="AP61" s="117">
        <f>OAX!AP99</f>
        <v>0</v>
      </c>
      <c r="AQ61" s="117"/>
      <c r="AR61" s="117"/>
      <c r="AS61" s="117">
        <f>OAX!AS99</f>
        <v>0</v>
      </c>
      <c r="AT61" s="117">
        <f>OAX!AT99</f>
        <v>0</v>
      </c>
      <c r="AU61" s="117">
        <f>OAX!AU99</f>
        <v>0</v>
      </c>
      <c r="AV61" s="117">
        <f>OAX!AV99</f>
        <v>0</v>
      </c>
      <c r="AW61" s="117">
        <f>OAX!AW99</f>
        <v>0</v>
      </c>
      <c r="AX61" s="117">
        <f>OAX!AX99</f>
        <v>0</v>
      </c>
      <c r="AY61" s="117">
        <f>OAX!AY99</f>
        <v>0</v>
      </c>
      <c r="AZ61" s="117">
        <f>OAX!AZ99</f>
        <v>0</v>
      </c>
      <c r="BA61" s="117">
        <f>OAX!BA99</f>
        <v>0</v>
      </c>
    </row>
    <row r="62" spans="1:53" ht="46.5" hidden="1">
      <c r="A62" s="253"/>
      <c r="B62" s="73" t="str">
        <f t="shared" si="1"/>
        <v>1243000330033416</v>
      </c>
      <c r="C62" s="138">
        <v>2023</v>
      </c>
      <c r="D62" s="138">
        <v>1</v>
      </c>
      <c r="E62" s="138">
        <v>1</v>
      </c>
      <c r="F62" s="138">
        <v>2</v>
      </c>
      <c r="G62" s="138">
        <v>4</v>
      </c>
      <c r="H62" s="138">
        <v>3000</v>
      </c>
      <c r="I62" s="138">
        <v>3300</v>
      </c>
      <c r="J62" s="138">
        <v>334</v>
      </c>
      <c r="K62" s="139">
        <v>16</v>
      </c>
      <c r="L62" s="139"/>
      <c r="M62" s="116" t="s">
        <v>95</v>
      </c>
      <c r="N62" s="117">
        <v>0</v>
      </c>
      <c r="O62" s="117">
        <v>0</v>
      </c>
      <c r="P62" s="117">
        <v>0</v>
      </c>
      <c r="Q62" s="118" t="s">
        <v>80</v>
      </c>
      <c r="R62" s="119">
        <v>0</v>
      </c>
      <c r="S62" s="119">
        <v>0</v>
      </c>
      <c r="T62" s="120">
        <v>0</v>
      </c>
      <c r="U62" s="117">
        <v>0</v>
      </c>
      <c r="V62" s="117">
        <v>0</v>
      </c>
      <c r="W62" s="117">
        <v>0</v>
      </c>
      <c r="X62" s="117">
        <v>0</v>
      </c>
      <c r="Y62" s="117">
        <v>0</v>
      </c>
      <c r="Z62" s="117">
        <v>0</v>
      </c>
      <c r="AA62" s="269">
        <v>0</v>
      </c>
      <c r="AB62" s="303">
        <f t="shared" si="19"/>
        <v>0</v>
      </c>
      <c r="AC62" s="117">
        <f t="shared" si="20"/>
        <v>0</v>
      </c>
      <c r="AD62" s="304">
        <f>OAX!AD100</f>
        <v>0</v>
      </c>
      <c r="AE62" s="120"/>
      <c r="AF62" s="117"/>
      <c r="AG62" s="117">
        <f>OAX!AG100</f>
        <v>0</v>
      </c>
      <c r="AH62" s="117"/>
      <c r="AI62" s="117"/>
      <c r="AJ62" s="117">
        <f>OAX!AJ100</f>
        <v>0</v>
      </c>
      <c r="AK62" s="117"/>
      <c r="AL62" s="117"/>
      <c r="AM62" s="117">
        <f>OAX!AM100</f>
        <v>0</v>
      </c>
      <c r="AN62" s="117"/>
      <c r="AO62" s="117"/>
      <c r="AP62" s="117">
        <f>OAX!AP100</f>
        <v>0</v>
      </c>
      <c r="AQ62" s="117"/>
      <c r="AR62" s="117"/>
      <c r="AS62" s="117">
        <f>OAX!AS100</f>
        <v>0</v>
      </c>
      <c r="AT62" s="117">
        <f>OAX!AT100</f>
        <v>0</v>
      </c>
      <c r="AU62" s="117">
        <f>OAX!AU100</f>
        <v>0</v>
      </c>
      <c r="AV62" s="117">
        <f>OAX!AV100</f>
        <v>0</v>
      </c>
      <c r="AW62" s="117">
        <f>OAX!AW100</f>
        <v>0</v>
      </c>
      <c r="AX62" s="117">
        <f>OAX!AX100</f>
        <v>0</v>
      </c>
      <c r="AY62" s="117">
        <f>OAX!AY100</f>
        <v>0</v>
      </c>
      <c r="AZ62" s="117">
        <f>OAX!AZ100</f>
        <v>0</v>
      </c>
      <c r="BA62" s="117">
        <f>OAX!BA100</f>
        <v>0</v>
      </c>
    </row>
    <row r="63" spans="1:53" ht="24.75" hidden="1">
      <c r="A63" s="253"/>
      <c r="B63" s="73" t="str">
        <f t="shared" si="1"/>
        <v>1243000330033417</v>
      </c>
      <c r="C63" s="138">
        <v>2023</v>
      </c>
      <c r="D63" s="138">
        <v>1</v>
      </c>
      <c r="E63" s="138">
        <v>1</v>
      </c>
      <c r="F63" s="138">
        <v>2</v>
      </c>
      <c r="G63" s="138">
        <v>4</v>
      </c>
      <c r="H63" s="138">
        <v>3000</v>
      </c>
      <c r="I63" s="138">
        <v>3300</v>
      </c>
      <c r="J63" s="138">
        <v>334</v>
      </c>
      <c r="K63" s="139">
        <v>17</v>
      </c>
      <c r="L63" s="139"/>
      <c r="M63" s="116" t="s">
        <v>96</v>
      </c>
      <c r="N63" s="117">
        <v>0</v>
      </c>
      <c r="O63" s="117">
        <v>0</v>
      </c>
      <c r="P63" s="117">
        <v>0</v>
      </c>
      <c r="Q63" s="118" t="s">
        <v>80</v>
      </c>
      <c r="R63" s="119">
        <v>0</v>
      </c>
      <c r="S63" s="119">
        <v>0</v>
      </c>
      <c r="T63" s="120">
        <v>0</v>
      </c>
      <c r="U63" s="117">
        <v>0</v>
      </c>
      <c r="V63" s="117">
        <v>0</v>
      </c>
      <c r="W63" s="117">
        <v>0</v>
      </c>
      <c r="X63" s="117">
        <v>0</v>
      </c>
      <c r="Y63" s="117">
        <v>0</v>
      </c>
      <c r="Z63" s="117">
        <v>0</v>
      </c>
      <c r="AA63" s="269">
        <v>0</v>
      </c>
      <c r="AB63" s="303">
        <f t="shared" si="19"/>
        <v>0</v>
      </c>
      <c r="AC63" s="117">
        <f t="shared" si="20"/>
        <v>0</v>
      </c>
      <c r="AD63" s="304">
        <f>OAX!AD101</f>
        <v>0</v>
      </c>
      <c r="AE63" s="120"/>
      <c r="AF63" s="117"/>
      <c r="AG63" s="117">
        <f>OAX!AG101</f>
        <v>0</v>
      </c>
      <c r="AH63" s="117"/>
      <c r="AI63" s="117"/>
      <c r="AJ63" s="117">
        <f>OAX!AJ101</f>
        <v>0</v>
      </c>
      <c r="AK63" s="117"/>
      <c r="AL63" s="117"/>
      <c r="AM63" s="117">
        <f>OAX!AM101</f>
        <v>0</v>
      </c>
      <c r="AN63" s="117"/>
      <c r="AO63" s="117"/>
      <c r="AP63" s="117">
        <f>OAX!AP101</f>
        <v>0</v>
      </c>
      <c r="AQ63" s="117"/>
      <c r="AR63" s="117"/>
      <c r="AS63" s="117">
        <f>OAX!AS101</f>
        <v>0</v>
      </c>
      <c r="AT63" s="117">
        <f>OAX!AT101</f>
        <v>0</v>
      </c>
      <c r="AU63" s="117">
        <f>OAX!AU101</f>
        <v>0</v>
      </c>
      <c r="AV63" s="117">
        <f>OAX!AV101</f>
        <v>0</v>
      </c>
      <c r="AW63" s="117">
        <f>OAX!AW101</f>
        <v>0</v>
      </c>
      <c r="AX63" s="117">
        <f>OAX!AX101</f>
        <v>0</v>
      </c>
      <c r="AY63" s="117">
        <f>OAX!AY101</f>
        <v>0</v>
      </c>
      <c r="AZ63" s="117">
        <f>OAX!AZ101</f>
        <v>0</v>
      </c>
      <c r="BA63" s="117">
        <f>OAX!BA101</f>
        <v>0</v>
      </c>
    </row>
    <row r="64" spans="1:53" ht="24.75" hidden="1">
      <c r="A64" s="253"/>
      <c r="B64" s="73" t="str">
        <f t="shared" si="1"/>
        <v>1243000330033418</v>
      </c>
      <c r="C64" s="138">
        <v>2023</v>
      </c>
      <c r="D64" s="138">
        <v>1</v>
      </c>
      <c r="E64" s="138">
        <v>1</v>
      </c>
      <c r="F64" s="138">
        <v>2</v>
      </c>
      <c r="G64" s="138">
        <v>4</v>
      </c>
      <c r="H64" s="138">
        <v>3000</v>
      </c>
      <c r="I64" s="138">
        <v>3300</v>
      </c>
      <c r="J64" s="138">
        <v>334</v>
      </c>
      <c r="K64" s="139">
        <v>18</v>
      </c>
      <c r="L64" s="139"/>
      <c r="M64" s="116" t="s">
        <v>97</v>
      </c>
      <c r="N64" s="117">
        <v>0</v>
      </c>
      <c r="O64" s="117">
        <v>0</v>
      </c>
      <c r="P64" s="117">
        <v>0</v>
      </c>
      <c r="Q64" s="118" t="s">
        <v>80</v>
      </c>
      <c r="R64" s="119">
        <v>0</v>
      </c>
      <c r="S64" s="119">
        <v>0</v>
      </c>
      <c r="T64" s="120">
        <v>0</v>
      </c>
      <c r="U64" s="117">
        <v>0</v>
      </c>
      <c r="V64" s="117">
        <v>0</v>
      </c>
      <c r="W64" s="117">
        <v>0</v>
      </c>
      <c r="X64" s="117">
        <v>0</v>
      </c>
      <c r="Y64" s="117">
        <v>0</v>
      </c>
      <c r="Z64" s="117">
        <v>0</v>
      </c>
      <c r="AA64" s="269">
        <v>0</v>
      </c>
      <c r="AB64" s="303">
        <f t="shared" si="19"/>
        <v>0</v>
      </c>
      <c r="AC64" s="117">
        <f t="shared" si="20"/>
        <v>0</v>
      </c>
      <c r="AD64" s="304">
        <f>OAX!AD102</f>
        <v>0</v>
      </c>
      <c r="AE64" s="120"/>
      <c r="AF64" s="117"/>
      <c r="AG64" s="117">
        <f>OAX!AG102</f>
        <v>0</v>
      </c>
      <c r="AH64" s="117"/>
      <c r="AI64" s="117"/>
      <c r="AJ64" s="117">
        <f>OAX!AJ102</f>
        <v>0</v>
      </c>
      <c r="AK64" s="117"/>
      <c r="AL64" s="117"/>
      <c r="AM64" s="117">
        <f>OAX!AM102</f>
        <v>0</v>
      </c>
      <c r="AN64" s="117"/>
      <c r="AO64" s="117"/>
      <c r="AP64" s="117">
        <f>OAX!AP102</f>
        <v>0</v>
      </c>
      <c r="AQ64" s="117"/>
      <c r="AR64" s="117"/>
      <c r="AS64" s="117">
        <f>OAX!AS102</f>
        <v>0</v>
      </c>
      <c r="AT64" s="117">
        <f>OAX!AT102</f>
        <v>0</v>
      </c>
      <c r="AU64" s="117">
        <f>OAX!AU102</f>
        <v>0</v>
      </c>
      <c r="AV64" s="117">
        <f>OAX!AV102</f>
        <v>0</v>
      </c>
      <c r="AW64" s="117">
        <f>OAX!AW102</f>
        <v>0</v>
      </c>
      <c r="AX64" s="117">
        <f>OAX!AX102</f>
        <v>0</v>
      </c>
      <c r="AY64" s="117">
        <f>OAX!AY102</f>
        <v>0</v>
      </c>
      <c r="AZ64" s="117">
        <f>OAX!AZ102</f>
        <v>0</v>
      </c>
      <c r="BA64" s="117">
        <f>OAX!BA102</f>
        <v>0</v>
      </c>
    </row>
    <row r="65" spans="1:53" ht="24.75" hidden="1">
      <c r="A65" s="253"/>
      <c r="B65" s="73" t="str">
        <f t="shared" si="1"/>
        <v>1243000330033419</v>
      </c>
      <c r="C65" s="138">
        <v>2023</v>
      </c>
      <c r="D65" s="138">
        <v>1</v>
      </c>
      <c r="E65" s="138">
        <v>1</v>
      </c>
      <c r="F65" s="138">
        <v>2</v>
      </c>
      <c r="G65" s="138">
        <v>4</v>
      </c>
      <c r="H65" s="138">
        <v>3000</v>
      </c>
      <c r="I65" s="138">
        <v>3300</v>
      </c>
      <c r="J65" s="138">
        <v>334</v>
      </c>
      <c r="K65" s="139">
        <v>19</v>
      </c>
      <c r="L65" s="139"/>
      <c r="M65" s="116" t="s">
        <v>98</v>
      </c>
      <c r="N65" s="117">
        <v>0</v>
      </c>
      <c r="O65" s="117">
        <v>0</v>
      </c>
      <c r="P65" s="117">
        <v>0</v>
      </c>
      <c r="Q65" s="118" t="s">
        <v>80</v>
      </c>
      <c r="R65" s="119">
        <v>0</v>
      </c>
      <c r="S65" s="119">
        <v>0</v>
      </c>
      <c r="T65" s="120">
        <v>0</v>
      </c>
      <c r="U65" s="117">
        <v>0</v>
      </c>
      <c r="V65" s="117">
        <v>0</v>
      </c>
      <c r="W65" s="117">
        <v>0</v>
      </c>
      <c r="X65" s="117">
        <v>0</v>
      </c>
      <c r="Y65" s="117">
        <v>0</v>
      </c>
      <c r="Z65" s="117">
        <v>0</v>
      </c>
      <c r="AA65" s="269">
        <v>0</v>
      </c>
      <c r="AB65" s="303">
        <f t="shared" si="19"/>
        <v>0</v>
      </c>
      <c r="AC65" s="117">
        <f t="shared" si="20"/>
        <v>0</v>
      </c>
      <c r="AD65" s="304">
        <f>OAX!AD103</f>
        <v>0</v>
      </c>
      <c r="AE65" s="120"/>
      <c r="AF65" s="117"/>
      <c r="AG65" s="117">
        <f>OAX!AG103</f>
        <v>0</v>
      </c>
      <c r="AH65" s="117"/>
      <c r="AI65" s="117"/>
      <c r="AJ65" s="117">
        <f>OAX!AJ103</f>
        <v>0</v>
      </c>
      <c r="AK65" s="117"/>
      <c r="AL65" s="117"/>
      <c r="AM65" s="117">
        <f>OAX!AM103</f>
        <v>0</v>
      </c>
      <c r="AN65" s="117"/>
      <c r="AO65" s="117"/>
      <c r="AP65" s="117">
        <f>OAX!AP103</f>
        <v>0</v>
      </c>
      <c r="AQ65" s="117"/>
      <c r="AR65" s="117"/>
      <c r="AS65" s="117">
        <f>OAX!AS103</f>
        <v>0</v>
      </c>
      <c r="AT65" s="117">
        <f>OAX!AT103</f>
        <v>0</v>
      </c>
      <c r="AU65" s="117">
        <f>OAX!AU103</f>
        <v>0</v>
      </c>
      <c r="AV65" s="117">
        <f>OAX!AV103</f>
        <v>0</v>
      </c>
      <c r="AW65" s="117">
        <f>OAX!AW103</f>
        <v>0</v>
      </c>
      <c r="AX65" s="117">
        <f>OAX!AX103</f>
        <v>0</v>
      </c>
      <c r="AY65" s="117">
        <f>OAX!AY103</f>
        <v>0</v>
      </c>
      <c r="AZ65" s="117">
        <f>OAX!AZ103</f>
        <v>0</v>
      </c>
      <c r="BA65" s="117">
        <f>OAX!BA103</f>
        <v>0</v>
      </c>
    </row>
    <row r="66" spans="1:53" ht="24.75" hidden="1">
      <c r="A66" s="253"/>
      <c r="B66" s="73" t="str">
        <f t="shared" si="1"/>
        <v>1243000330033420</v>
      </c>
      <c r="C66" s="138">
        <v>2023</v>
      </c>
      <c r="D66" s="138">
        <v>1</v>
      </c>
      <c r="E66" s="138">
        <v>1</v>
      </c>
      <c r="F66" s="138">
        <v>2</v>
      </c>
      <c r="G66" s="138">
        <v>4</v>
      </c>
      <c r="H66" s="138">
        <v>3000</v>
      </c>
      <c r="I66" s="138">
        <v>3300</v>
      </c>
      <c r="J66" s="138">
        <v>334</v>
      </c>
      <c r="K66" s="139">
        <v>20</v>
      </c>
      <c r="L66" s="139"/>
      <c r="M66" s="116" t="s">
        <v>99</v>
      </c>
      <c r="N66" s="117">
        <v>0</v>
      </c>
      <c r="O66" s="117">
        <v>0</v>
      </c>
      <c r="P66" s="117">
        <v>0</v>
      </c>
      <c r="Q66" s="118" t="s">
        <v>80</v>
      </c>
      <c r="R66" s="119">
        <v>0</v>
      </c>
      <c r="S66" s="119">
        <v>0</v>
      </c>
      <c r="T66" s="120">
        <v>0</v>
      </c>
      <c r="U66" s="117">
        <v>0</v>
      </c>
      <c r="V66" s="117">
        <v>0</v>
      </c>
      <c r="W66" s="117">
        <v>0</v>
      </c>
      <c r="X66" s="117">
        <v>0</v>
      </c>
      <c r="Y66" s="117">
        <v>0</v>
      </c>
      <c r="Z66" s="117">
        <v>0</v>
      </c>
      <c r="AA66" s="269">
        <v>0</v>
      </c>
      <c r="AB66" s="303">
        <f t="shared" si="19"/>
        <v>0</v>
      </c>
      <c r="AC66" s="117">
        <f t="shared" si="20"/>
        <v>0</v>
      </c>
      <c r="AD66" s="304">
        <f>OAX!AD104</f>
        <v>0</v>
      </c>
      <c r="AE66" s="120"/>
      <c r="AF66" s="117"/>
      <c r="AG66" s="117">
        <f>OAX!AG104</f>
        <v>0</v>
      </c>
      <c r="AH66" s="117"/>
      <c r="AI66" s="117"/>
      <c r="AJ66" s="117">
        <f>OAX!AJ104</f>
        <v>0</v>
      </c>
      <c r="AK66" s="117"/>
      <c r="AL66" s="117"/>
      <c r="AM66" s="117">
        <f>OAX!AM104</f>
        <v>0</v>
      </c>
      <c r="AN66" s="117"/>
      <c r="AO66" s="117"/>
      <c r="AP66" s="117">
        <f>OAX!AP104</f>
        <v>0</v>
      </c>
      <c r="AQ66" s="117"/>
      <c r="AR66" s="117"/>
      <c r="AS66" s="117">
        <f>OAX!AS104</f>
        <v>0</v>
      </c>
      <c r="AT66" s="117">
        <f>OAX!AT104</f>
        <v>0</v>
      </c>
      <c r="AU66" s="117">
        <f>OAX!AU104</f>
        <v>0</v>
      </c>
      <c r="AV66" s="117">
        <f>OAX!AV104</f>
        <v>0</v>
      </c>
      <c r="AW66" s="117">
        <f>OAX!AW104</f>
        <v>0</v>
      </c>
      <c r="AX66" s="117">
        <f>OAX!AX104</f>
        <v>0</v>
      </c>
      <c r="AY66" s="117">
        <f>OAX!AY104</f>
        <v>0</v>
      </c>
      <c r="AZ66" s="117">
        <f>OAX!AZ104</f>
        <v>0</v>
      </c>
      <c r="BA66" s="117">
        <f>OAX!BA104</f>
        <v>0</v>
      </c>
    </row>
    <row r="67" spans="1:53" ht="24.75" hidden="1">
      <c r="A67" s="253"/>
      <c r="B67" s="73" t="str">
        <f t="shared" si="1"/>
        <v>1243000330033421</v>
      </c>
      <c r="C67" s="138">
        <v>2023</v>
      </c>
      <c r="D67" s="138">
        <v>1</v>
      </c>
      <c r="E67" s="138">
        <v>1</v>
      </c>
      <c r="F67" s="138">
        <v>2</v>
      </c>
      <c r="G67" s="138">
        <v>4</v>
      </c>
      <c r="H67" s="138">
        <v>3000</v>
      </c>
      <c r="I67" s="138">
        <v>3300</v>
      </c>
      <c r="J67" s="138">
        <v>334</v>
      </c>
      <c r="K67" s="139">
        <v>21</v>
      </c>
      <c r="L67" s="139"/>
      <c r="M67" s="116" t="s">
        <v>100</v>
      </c>
      <c r="N67" s="117">
        <v>0</v>
      </c>
      <c r="O67" s="117">
        <v>0</v>
      </c>
      <c r="P67" s="117">
        <v>0</v>
      </c>
      <c r="Q67" s="118" t="s">
        <v>80</v>
      </c>
      <c r="R67" s="119">
        <v>0</v>
      </c>
      <c r="S67" s="119">
        <v>0</v>
      </c>
      <c r="T67" s="120">
        <v>0</v>
      </c>
      <c r="U67" s="117">
        <v>0</v>
      </c>
      <c r="V67" s="117">
        <v>0</v>
      </c>
      <c r="W67" s="117">
        <v>0</v>
      </c>
      <c r="X67" s="117">
        <v>0</v>
      </c>
      <c r="Y67" s="117">
        <v>0</v>
      </c>
      <c r="Z67" s="117">
        <v>0</v>
      </c>
      <c r="AA67" s="269">
        <v>0</v>
      </c>
      <c r="AB67" s="303">
        <f t="shared" si="19"/>
        <v>0</v>
      </c>
      <c r="AC67" s="117">
        <f t="shared" si="20"/>
        <v>0</v>
      </c>
      <c r="AD67" s="304">
        <f>OAX!AD105</f>
        <v>0</v>
      </c>
      <c r="AE67" s="120"/>
      <c r="AF67" s="117"/>
      <c r="AG67" s="117">
        <f>OAX!AG105</f>
        <v>0</v>
      </c>
      <c r="AH67" s="117"/>
      <c r="AI67" s="117"/>
      <c r="AJ67" s="117">
        <f>OAX!AJ105</f>
        <v>0</v>
      </c>
      <c r="AK67" s="117"/>
      <c r="AL67" s="117"/>
      <c r="AM67" s="117">
        <f>OAX!AM105</f>
        <v>0</v>
      </c>
      <c r="AN67" s="117"/>
      <c r="AO67" s="117"/>
      <c r="AP67" s="117">
        <f>OAX!AP105</f>
        <v>0</v>
      </c>
      <c r="AQ67" s="117"/>
      <c r="AR67" s="117"/>
      <c r="AS67" s="117">
        <f>OAX!AS105</f>
        <v>0</v>
      </c>
      <c r="AT67" s="117">
        <f>OAX!AT105</f>
        <v>0</v>
      </c>
      <c r="AU67" s="117">
        <f>OAX!AU105</f>
        <v>0</v>
      </c>
      <c r="AV67" s="117">
        <f>OAX!AV105</f>
        <v>0</v>
      </c>
      <c r="AW67" s="117">
        <f>OAX!AW105</f>
        <v>0</v>
      </c>
      <c r="AX67" s="117">
        <f>OAX!AX105</f>
        <v>0</v>
      </c>
      <c r="AY67" s="117">
        <f>OAX!AY105</f>
        <v>0</v>
      </c>
      <c r="AZ67" s="117">
        <f>OAX!AZ105</f>
        <v>0</v>
      </c>
      <c r="BA67" s="117">
        <f>OAX!BA105</f>
        <v>0</v>
      </c>
    </row>
    <row r="68" spans="1:53" ht="24.75" hidden="1">
      <c r="A68" s="253"/>
      <c r="B68" s="73" t="str">
        <f t="shared" si="1"/>
        <v>1243000330033422</v>
      </c>
      <c r="C68" s="138">
        <v>2023</v>
      </c>
      <c r="D68" s="138">
        <v>1</v>
      </c>
      <c r="E68" s="138">
        <v>1</v>
      </c>
      <c r="F68" s="138">
        <v>2</v>
      </c>
      <c r="G68" s="138">
        <v>4</v>
      </c>
      <c r="H68" s="138">
        <v>3000</v>
      </c>
      <c r="I68" s="138">
        <v>3300</v>
      </c>
      <c r="J68" s="138">
        <v>334</v>
      </c>
      <c r="K68" s="139">
        <v>22</v>
      </c>
      <c r="L68" s="139"/>
      <c r="M68" s="147" t="s">
        <v>101</v>
      </c>
      <c r="N68" s="117">
        <v>0</v>
      </c>
      <c r="O68" s="117">
        <v>0</v>
      </c>
      <c r="P68" s="117">
        <v>0</v>
      </c>
      <c r="Q68" s="118" t="s">
        <v>80</v>
      </c>
      <c r="R68" s="119">
        <v>0</v>
      </c>
      <c r="S68" s="119">
        <v>0</v>
      </c>
      <c r="T68" s="120">
        <v>0</v>
      </c>
      <c r="U68" s="117">
        <v>0</v>
      </c>
      <c r="V68" s="117">
        <v>0</v>
      </c>
      <c r="W68" s="117">
        <v>0</v>
      </c>
      <c r="X68" s="117">
        <v>0</v>
      </c>
      <c r="Y68" s="117">
        <v>0</v>
      </c>
      <c r="Z68" s="117">
        <v>0</v>
      </c>
      <c r="AA68" s="269">
        <v>0</v>
      </c>
      <c r="AB68" s="303">
        <f t="shared" si="19"/>
        <v>0</v>
      </c>
      <c r="AC68" s="117">
        <f t="shared" si="20"/>
        <v>0</v>
      </c>
      <c r="AD68" s="304">
        <f>OAX!AD106</f>
        <v>0</v>
      </c>
      <c r="AE68" s="120"/>
      <c r="AF68" s="117"/>
      <c r="AG68" s="117">
        <f>OAX!AG106</f>
        <v>0</v>
      </c>
      <c r="AH68" s="117"/>
      <c r="AI68" s="117"/>
      <c r="AJ68" s="117">
        <f>OAX!AJ106</f>
        <v>0</v>
      </c>
      <c r="AK68" s="117"/>
      <c r="AL68" s="117"/>
      <c r="AM68" s="117">
        <f>OAX!AM106</f>
        <v>0</v>
      </c>
      <c r="AN68" s="117"/>
      <c r="AO68" s="117"/>
      <c r="AP68" s="117">
        <f>OAX!AP106</f>
        <v>0</v>
      </c>
      <c r="AQ68" s="117"/>
      <c r="AR68" s="117"/>
      <c r="AS68" s="117">
        <f>OAX!AS106</f>
        <v>0</v>
      </c>
      <c r="AT68" s="117">
        <f>OAX!AT106</f>
        <v>0</v>
      </c>
      <c r="AU68" s="117">
        <f>OAX!AU106</f>
        <v>0</v>
      </c>
      <c r="AV68" s="117">
        <f>OAX!AV106</f>
        <v>0</v>
      </c>
      <c r="AW68" s="117">
        <f>OAX!AW106</f>
        <v>0</v>
      </c>
      <c r="AX68" s="117">
        <f>OAX!AX106</f>
        <v>0</v>
      </c>
      <c r="AY68" s="117">
        <f>OAX!AY106</f>
        <v>0</v>
      </c>
      <c r="AZ68" s="117">
        <f>OAX!AZ106</f>
        <v>0</v>
      </c>
      <c r="BA68" s="117">
        <f>OAX!BA106</f>
        <v>0</v>
      </c>
    </row>
    <row r="69" spans="1:53" ht="69.75">
      <c r="A69" s="253"/>
      <c r="B69" s="73" t="str">
        <f t="shared" si="1"/>
        <v>13</v>
      </c>
      <c r="C69" s="127">
        <v>2023</v>
      </c>
      <c r="D69" s="127">
        <v>1</v>
      </c>
      <c r="E69" s="127">
        <v>1</v>
      </c>
      <c r="F69" s="510">
        <v>3</v>
      </c>
      <c r="G69" s="510"/>
      <c r="H69" s="510"/>
      <c r="I69" s="510"/>
      <c r="J69" s="510"/>
      <c r="K69" s="511" t="s">
        <v>45</v>
      </c>
      <c r="L69" s="128"/>
      <c r="M69" s="512" t="s">
        <v>102</v>
      </c>
      <c r="N69" s="513">
        <v>19702648</v>
      </c>
      <c r="O69" s="513">
        <v>29634800</v>
      </c>
      <c r="P69" s="513">
        <v>49337448</v>
      </c>
      <c r="Q69" s="514"/>
      <c r="R69" s="515"/>
      <c r="S69" s="515"/>
      <c r="T69" s="83">
        <f t="shared" ref="T69:AC69" si="21">+T70+T380</f>
        <v>0</v>
      </c>
      <c r="U69" s="81">
        <f t="shared" si="21"/>
        <v>0</v>
      </c>
      <c r="V69" s="81">
        <f t="shared" si="21"/>
        <v>0</v>
      </c>
      <c r="W69" s="81">
        <f t="shared" si="21"/>
        <v>0</v>
      </c>
      <c r="X69" s="81">
        <f t="shared" si="21"/>
        <v>0</v>
      </c>
      <c r="Y69" s="81">
        <f t="shared" si="21"/>
        <v>0</v>
      </c>
      <c r="Z69" s="81">
        <f t="shared" si="21"/>
        <v>0</v>
      </c>
      <c r="AA69" s="264">
        <f t="shared" si="21"/>
        <v>0</v>
      </c>
      <c r="AB69" s="293">
        <f t="shared" si="21"/>
        <v>19702648</v>
      </c>
      <c r="AC69" s="81">
        <f t="shared" si="21"/>
        <v>29634800</v>
      </c>
      <c r="AD69" s="516">
        <f>OAX!AD107</f>
        <v>49337448</v>
      </c>
      <c r="AE69" s="83"/>
      <c r="AF69" s="81"/>
      <c r="AG69" s="513">
        <f>OAX!AG107</f>
        <v>49331228.799999997</v>
      </c>
      <c r="AH69" s="81"/>
      <c r="AI69" s="81"/>
      <c r="AJ69" s="513">
        <f>OAX!AJ107</f>
        <v>0</v>
      </c>
      <c r="AK69" s="81"/>
      <c r="AL69" s="81"/>
      <c r="AM69" s="513">
        <f>OAX!AM107</f>
        <v>0</v>
      </c>
      <c r="AN69" s="81"/>
      <c r="AO69" s="81"/>
      <c r="AP69" s="513">
        <f>OAX!AP107</f>
        <v>0</v>
      </c>
      <c r="AQ69" s="81"/>
      <c r="AR69" s="81"/>
      <c r="AS69" s="513">
        <f>OAX!AS107</f>
        <v>6219.1999999999534</v>
      </c>
      <c r="AT69" s="513"/>
      <c r="AU69" s="513"/>
      <c r="AV69" s="513"/>
      <c r="AW69" s="513"/>
      <c r="AX69" s="513"/>
      <c r="AY69" s="513"/>
      <c r="AZ69" s="513"/>
      <c r="BA69" s="513"/>
    </row>
    <row r="70" spans="1:53" ht="46.5">
      <c r="A70" s="253"/>
      <c r="B70" s="73" t="str">
        <f t="shared" si="1"/>
        <v>135</v>
      </c>
      <c r="C70" s="148">
        <v>2023</v>
      </c>
      <c r="D70" s="142">
        <v>1</v>
      </c>
      <c r="E70" s="142">
        <v>1</v>
      </c>
      <c r="F70" s="517">
        <v>3</v>
      </c>
      <c r="G70" s="517">
        <v>5</v>
      </c>
      <c r="H70" s="517"/>
      <c r="I70" s="547"/>
      <c r="J70" s="547"/>
      <c r="K70" s="548"/>
      <c r="L70" s="150"/>
      <c r="M70" s="523" t="s">
        <v>103</v>
      </c>
      <c r="N70" s="524">
        <v>19702648</v>
      </c>
      <c r="O70" s="524">
        <v>29634800</v>
      </c>
      <c r="P70" s="524">
        <v>49337448</v>
      </c>
      <c r="Q70" s="552"/>
      <c r="R70" s="553"/>
      <c r="S70" s="553"/>
      <c r="T70" s="92">
        <f t="shared" ref="T70:AC70" si="22">+T71+T122+T227+T286+T328+T361</f>
        <v>0</v>
      </c>
      <c r="U70" s="89">
        <f t="shared" si="22"/>
        <v>0</v>
      </c>
      <c r="V70" s="89">
        <f t="shared" si="22"/>
        <v>0</v>
      </c>
      <c r="W70" s="89">
        <f t="shared" si="22"/>
        <v>0</v>
      </c>
      <c r="X70" s="89">
        <f t="shared" si="22"/>
        <v>0</v>
      </c>
      <c r="Y70" s="89">
        <f t="shared" si="22"/>
        <v>0</v>
      </c>
      <c r="Z70" s="89">
        <f t="shared" si="22"/>
        <v>0</v>
      </c>
      <c r="AA70" s="265">
        <f t="shared" si="22"/>
        <v>0</v>
      </c>
      <c r="AB70" s="295">
        <f t="shared" si="22"/>
        <v>19702648</v>
      </c>
      <c r="AC70" s="89">
        <f t="shared" si="22"/>
        <v>29634800</v>
      </c>
      <c r="AD70" s="536">
        <f>OAX!AD108</f>
        <v>49337448</v>
      </c>
      <c r="AE70" s="92"/>
      <c r="AF70" s="89"/>
      <c r="AG70" s="524">
        <f>OAX!AG108</f>
        <v>49331228.799999997</v>
      </c>
      <c r="AH70" s="89"/>
      <c r="AI70" s="89"/>
      <c r="AJ70" s="524">
        <f>OAX!AJ108</f>
        <v>0</v>
      </c>
      <c r="AK70" s="89"/>
      <c r="AL70" s="89"/>
      <c r="AM70" s="524">
        <f>OAX!AM108</f>
        <v>0</v>
      </c>
      <c r="AN70" s="89"/>
      <c r="AO70" s="89"/>
      <c r="AP70" s="524">
        <f>OAX!AP108</f>
        <v>0</v>
      </c>
      <c r="AQ70" s="89"/>
      <c r="AR70" s="89"/>
      <c r="AS70" s="524">
        <f>OAX!AS108</f>
        <v>6219.1999999999534</v>
      </c>
      <c r="AT70" s="524"/>
      <c r="AU70" s="524"/>
      <c r="AV70" s="524"/>
      <c r="AW70" s="524"/>
      <c r="AX70" s="524"/>
      <c r="AY70" s="524"/>
      <c r="AZ70" s="524"/>
      <c r="BA70" s="524"/>
    </row>
    <row r="71" spans="1:53" ht="47.25">
      <c r="A71" s="253"/>
      <c r="B71" s="73" t="str">
        <f t="shared" si="1"/>
        <v>135 1</v>
      </c>
      <c r="C71" s="151">
        <v>2023</v>
      </c>
      <c r="D71" s="152">
        <v>1</v>
      </c>
      <c r="E71" s="152">
        <v>1</v>
      </c>
      <c r="F71" s="549">
        <v>3</v>
      </c>
      <c r="G71" s="549">
        <v>5</v>
      </c>
      <c r="H71" s="549"/>
      <c r="I71" s="549" t="s">
        <v>47</v>
      </c>
      <c r="J71" s="550"/>
      <c r="K71" s="551" t="s">
        <v>45</v>
      </c>
      <c r="L71" s="154">
        <v>1</v>
      </c>
      <c r="M71" s="554" t="s">
        <v>104</v>
      </c>
      <c r="N71" s="555">
        <v>2168400</v>
      </c>
      <c r="O71" s="555">
        <v>29634800</v>
      </c>
      <c r="P71" s="555">
        <v>31803200</v>
      </c>
      <c r="Q71" s="556"/>
      <c r="R71" s="555"/>
      <c r="S71" s="555"/>
      <c r="T71" s="158">
        <f t="shared" ref="T71:AC71" si="23">+T72+T85+T96</f>
        <v>0</v>
      </c>
      <c r="U71" s="156">
        <f t="shared" si="23"/>
        <v>0</v>
      </c>
      <c r="V71" s="156">
        <f t="shared" si="23"/>
        <v>0</v>
      </c>
      <c r="W71" s="156">
        <f t="shared" si="23"/>
        <v>0</v>
      </c>
      <c r="X71" s="156">
        <f t="shared" si="23"/>
        <v>0</v>
      </c>
      <c r="Y71" s="156">
        <f t="shared" si="23"/>
        <v>0</v>
      </c>
      <c r="Z71" s="156">
        <f t="shared" si="23"/>
        <v>0</v>
      </c>
      <c r="AA71" s="272">
        <f t="shared" si="23"/>
        <v>0</v>
      </c>
      <c r="AB71" s="156">
        <f t="shared" si="23"/>
        <v>2168400</v>
      </c>
      <c r="AC71" s="156">
        <f t="shared" si="23"/>
        <v>29634800</v>
      </c>
      <c r="AD71" s="555">
        <f>OAX!AD109</f>
        <v>31803200</v>
      </c>
      <c r="AE71" s="158"/>
      <c r="AF71" s="156"/>
      <c r="AG71" s="555">
        <f>OAX!AG109</f>
        <v>31803024</v>
      </c>
      <c r="AH71" s="156"/>
      <c r="AI71" s="156"/>
      <c r="AJ71" s="555">
        <f>OAX!AJ109</f>
        <v>0</v>
      </c>
      <c r="AK71" s="156"/>
      <c r="AL71" s="156"/>
      <c r="AM71" s="555">
        <f>OAX!AM109</f>
        <v>0</v>
      </c>
      <c r="AN71" s="156"/>
      <c r="AO71" s="156"/>
      <c r="AP71" s="555">
        <f>OAX!AP109</f>
        <v>0</v>
      </c>
      <c r="AQ71" s="156"/>
      <c r="AR71" s="156"/>
      <c r="AS71" s="555">
        <f>OAX!AS109</f>
        <v>176</v>
      </c>
      <c r="AT71" s="555"/>
      <c r="AU71" s="555"/>
      <c r="AV71" s="555"/>
      <c r="AW71" s="555"/>
      <c r="AX71" s="555"/>
      <c r="AY71" s="555"/>
      <c r="AZ71" s="555"/>
      <c r="BA71" s="555"/>
    </row>
    <row r="72" spans="1:53" ht="24.75" hidden="1">
      <c r="A72" s="253"/>
      <c r="B72" s="73" t="str">
        <f t="shared" si="1"/>
        <v>13520001</v>
      </c>
      <c r="C72" s="93">
        <v>2023</v>
      </c>
      <c r="D72" s="93">
        <v>1</v>
      </c>
      <c r="E72" s="93">
        <v>1</v>
      </c>
      <c r="F72" s="93">
        <v>3</v>
      </c>
      <c r="G72" s="93">
        <v>5</v>
      </c>
      <c r="H72" s="93">
        <v>2000</v>
      </c>
      <c r="I72" s="93"/>
      <c r="J72" s="93"/>
      <c r="K72" s="94" t="s">
        <v>45</v>
      </c>
      <c r="L72" s="94">
        <v>1</v>
      </c>
      <c r="M72" s="95" t="s">
        <v>55</v>
      </c>
      <c r="N72" s="96">
        <v>0</v>
      </c>
      <c r="O72" s="96">
        <v>0</v>
      </c>
      <c r="P72" s="96">
        <v>0</v>
      </c>
      <c r="Q72" s="97"/>
      <c r="R72" s="98"/>
      <c r="S72" s="98"/>
      <c r="T72" s="99">
        <f t="shared" ref="T72:AC72" si="24">+T73+T79</f>
        <v>0</v>
      </c>
      <c r="U72" s="96">
        <f t="shared" si="24"/>
        <v>0</v>
      </c>
      <c r="V72" s="96">
        <f t="shared" si="24"/>
        <v>0</v>
      </c>
      <c r="W72" s="96">
        <f t="shared" si="24"/>
        <v>0</v>
      </c>
      <c r="X72" s="96">
        <f t="shared" si="24"/>
        <v>0</v>
      </c>
      <c r="Y72" s="96">
        <f t="shared" si="24"/>
        <v>0</v>
      </c>
      <c r="Z72" s="96">
        <f t="shared" si="24"/>
        <v>0</v>
      </c>
      <c r="AA72" s="266">
        <f t="shared" si="24"/>
        <v>0</v>
      </c>
      <c r="AB72" s="297">
        <f t="shared" si="24"/>
        <v>0</v>
      </c>
      <c r="AC72" s="96">
        <f t="shared" si="24"/>
        <v>0</v>
      </c>
      <c r="AD72" s="298">
        <f>OAX!AD110</f>
        <v>0</v>
      </c>
      <c r="AE72" s="99"/>
      <c r="AF72" s="96"/>
      <c r="AG72" s="96">
        <f>OAX!AG110</f>
        <v>0</v>
      </c>
      <c r="AH72" s="96"/>
      <c r="AI72" s="96"/>
      <c r="AJ72" s="96">
        <f>OAX!AJ110</f>
        <v>0</v>
      </c>
      <c r="AK72" s="96"/>
      <c r="AL72" s="96"/>
      <c r="AM72" s="96">
        <f>OAX!AM110</f>
        <v>0</v>
      </c>
      <c r="AN72" s="96"/>
      <c r="AO72" s="96"/>
      <c r="AP72" s="96">
        <f>OAX!AP110</f>
        <v>0</v>
      </c>
      <c r="AQ72" s="96"/>
      <c r="AR72" s="96"/>
      <c r="AS72" s="96">
        <f>OAX!AS110</f>
        <v>0</v>
      </c>
      <c r="AT72" s="96">
        <f>OAX!AT110</f>
        <v>0</v>
      </c>
      <c r="AU72" s="96">
        <f>OAX!AU110</f>
        <v>0</v>
      </c>
      <c r="AV72" s="96">
        <f>OAX!AV110</f>
        <v>0</v>
      </c>
      <c r="AW72" s="96">
        <f>OAX!AW110</f>
        <v>0</v>
      </c>
      <c r="AX72" s="96">
        <f>OAX!AX110</f>
        <v>0</v>
      </c>
      <c r="AY72" s="96">
        <f>OAX!AY110</f>
        <v>0</v>
      </c>
      <c r="AZ72" s="96">
        <f>OAX!AZ110</f>
        <v>0</v>
      </c>
      <c r="BA72" s="96">
        <f>OAX!BA110</f>
        <v>0</v>
      </c>
    </row>
    <row r="73" spans="1:53" ht="48" hidden="1">
      <c r="A73" s="253"/>
      <c r="B73" s="73" t="str">
        <f t="shared" si="1"/>
        <v>135200021001</v>
      </c>
      <c r="C73" s="100">
        <v>2023</v>
      </c>
      <c r="D73" s="100">
        <v>1</v>
      </c>
      <c r="E73" s="100">
        <v>1</v>
      </c>
      <c r="F73" s="100">
        <v>3</v>
      </c>
      <c r="G73" s="100">
        <v>5</v>
      </c>
      <c r="H73" s="100">
        <v>2000</v>
      </c>
      <c r="I73" s="100">
        <v>2100</v>
      </c>
      <c r="J73" s="100"/>
      <c r="K73" s="101" t="s">
        <v>45</v>
      </c>
      <c r="L73" s="101">
        <v>1</v>
      </c>
      <c r="M73" s="102" t="s">
        <v>105</v>
      </c>
      <c r="N73" s="103">
        <v>0</v>
      </c>
      <c r="O73" s="103">
        <v>0</v>
      </c>
      <c r="P73" s="103">
        <v>0</v>
      </c>
      <c r="Q73" s="104"/>
      <c r="R73" s="105"/>
      <c r="S73" s="105"/>
      <c r="T73" s="106">
        <f t="shared" ref="T73:AC73" si="25">+T74</f>
        <v>0</v>
      </c>
      <c r="U73" s="103">
        <f t="shared" si="25"/>
        <v>0</v>
      </c>
      <c r="V73" s="103">
        <f t="shared" si="25"/>
        <v>0</v>
      </c>
      <c r="W73" s="103">
        <f t="shared" si="25"/>
        <v>0</v>
      </c>
      <c r="X73" s="103">
        <f t="shared" si="25"/>
        <v>0</v>
      </c>
      <c r="Y73" s="103">
        <f t="shared" si="25"/>
        <v>0</v>
      </c>
      <c r="Z73" s="103">
        <f t="shared" si="25"/>
        <v>0</v>
      </c>
      <c r="AA73" s="267">
        <f t="shared" si="25"/>
        <v>0</v>
      </c>
      <c r="AB73" s="299">
        <f t="shared" si="25"/>
        <v>0</v>
      </c>
      <c r="AC73" s="103">
        <f t="shared" si="25"/>
        <v>0</v>
      </c>
      <c r="AD73" s="300">
        <f>OAX!AD111</f>
        <v>0</v>
      </c>
      <c r="AE73" s="106"/>
      <c r="AF73" s="103"/>
      <c r="AG73" s="103">
        <f>OAX!AG111</f>
        <v>0</v>
      </c>
      <c r="AH73" s="103"/>
      <c r="AI73" s="103"/>
      <c r="AJ73" s="103">
        <f>OAX!AJ111</f>
        <v>0</v>
      </c>
      <c r="AK73" s="103"/>
      <c r="AL73" s="103"/>
      <c r="AM73" s="103">
        <f>OAX!AM111</f>
        <v>0</v>
      </c>
      <c r="AN73" s="103"/>
      <c r="AO73" s="103"/>
      <c r="AP73" s="103">
        <f>OAX!AP111</f>
        <v>0</v>
      </c>
      <c r="AQ73" s="103"/>
      <c r="AR73" s="103"/>
      <c r="AS73" s="103">
        <f>OAX!AS111</f>
        <v>0</v>
      </c>
      <c r="AT73" s="103">
        <f>OAX!AT111</f>
        <v>0</v>
      </c>
      <c r="AU73" s="103">
        <f>OAX!AU111</f>
        <v>0</v>
      </c>
      <c r="AV73" s="103">
        <f>OAX!AV111</f>
        <v>0</v>
      </c>
      <c r="AW73" s="103">
        <f>OAX!AW111</f>
        <v>0</v>
      </c>
      <c r="AX73" s="103">
        <f>OAX!AX111</f>
        <v>0</v>
      </c>
      <c r="AY73" s="103">
        <f>OAX!AY111</f>
        <v>0</v>
      </c>
      <c r="AZ73" s="103">
        <f>OAX!AZ111</f>
        <v>0</v>
      </c>
      <c r="BA73" s="103">
        <f>OAX!BA111</f>
        <v>0</v>
      </c>
    </row>
    <row r="74" spans="1:53" ht="24.75" hidden="1">
      <c r="A74" s="253"/>
      <c r="B74" s="73" t="str">
        <f t="shared" si="1"/>
        <v>135200021002111</v>
      </c>
      <c r="C74" s="107">
        <v>2023</v>
      </c>
      <c r="D74" s="107">
        <v>1</v>
      </c>
      <c r="E74" s="107">
        <v>1</v>
      </c>
      <c r="F74" s="107">
        <v>3</v>
      </c>
      <c r="G74" s="107">
        <v>5</v>
      </c>
      <c r="H74" s="107">
        <v>2000</v>
      </c>
      <c r="I74" s="107">
        <v>2100</v>
      </c>
      <c r="J74" s="107">
        <v>211</v>
      </c>
      <c r="K74" s="108"/>
      <c r="L74" s="108">
        <v>1</v>
      </c>
      <c r="M74" s="109" t="s">
        <v>106</v>
      </c>
      <c r="N74" s="110">
        <v>0</v>
      </c>
      <c r="O74" s="110">
        <v>0</v>
      </c>
      <c r="P74" s="110">
        <v>0</v>
      </c>
      <c r="Q74" s="111"/>
      <c r="R74" s="112"/>
      <c r="S74" s="112"/>
      <c r="T74" s="113">
        <f t="shared" ref="T74:AC74" si="26">SUM(T75:T78)</f>
        <v>0</v>
      </c>
      <c r="U74" s="110">
        <f t="shared" si="26"/>
        <v>0</v>
      </c>
      <c r="V74" s="110">
        <f t="shared" si="26"/>
        <v>0</v>
      </c>
      <c r="W74" s="110">
        <f t="shared" si="26"/>
        <v>0</v>
      </c>
      <c r="X74" s="110">
        <f t="shared" si="26"/>
        <v>0</v>
      </c>
      <c r="Y74" s="110">
        <f t="shared" si="26"/>
        <v>0</v>
      </c>
      <c r="Z74" s="110">
        <f t="shared" si="26"/>
        <v>0</v>
      </c>
      <c r="AA74" s="268">
        <f t="shared" si="26"/>
        <v>0</v>
      </c>
      <c r="AB74" s="301">
        <f t="shared" si="26"/>
        <v>0</v>
      </c>
      <c r="AC74" s="110">
        <f t="shared" si="26"/>
        <v>0</v>
      </c>
      <c r="AD74" s="302">
        <f>OAX!AD112</f>
        <v>0</v>
      </c>
      <c r="AE74" s="113"/>
      <c r="AF74" s="110"/>
      <c r="AG74" s="110">
        <f>OAX!AG112</f>
        <v>0</v>
      </c>
      <c r="AH74" s="110"/>
      <c r="AI74" s="110"/>
      <c r="AJ74" s="110">
        <f>OAX!AJ112</f>
        <v>0</v>
      </c>
      <c r="AK74" s="110"/>
      <c r="AL74" s="110"/>
      <c r="AM74" s="110">
        <f>OAX!AM112</f>
        <v>0</v>
      </c>
      <c r="AN74" s="110"/>
      <c r="AO74" s="110"/>
      <c r="AP74" s="110">
        <f>OAX!AP112</f>
        <v>0</v>
      </c>
      <c r="AQ74" s="110"/>
      <c r="AR74" s="110"/>
      <c r="AS74" s="110">
        <f>OAX!AS112</f>
        <v>0</v>
      </c>
      <c r="AT74" s="110">
        <f>OAX!AT112</f>
        <v>0</v>
      </c>
      <c r="AU74" s="110">
        <f>OAX!AU112</f>
        <v>0</v>
      </c>
      <c r="AV74" s="110">
        <f>OAX!AV112</f>
        <v>0</v>
      </c>
      <c r="AW74" s="110">
        <f>OAX!AW112</f>
        <v>0</v>
      </c>
      <c r="AX74" s="110">
        <f>OAX!AX112</f>
        <v>0</v>
      </c>
      <c r="AY74" s="110">
        <f>OAX!AY112</f>
        <v>0</v>
      </c>
      <c r="AZ74" s="110">
        <f>OAX!AZ112</f>
        <v>0</v>
      </c>
      <c r="BA74" s="110">
        <f>OAX!BA112</f>
        <v>0</v>
      </c>
    </row>
    <row r="75" spans="1:53" ht="24.75" hidden="1">
      <c r="A75" s="253"/>
      <c r="B75" s="73" t="str">
        <f t="shared" si="1"/>
        <v>1352000210021111</v>
      </c>
      <c r="C75" s="114">
        <v>2023</v>
      </c>
      <c r="D75" s="114">
        <v>1</v>
      </c>
      <c r="E75" s="114">
        <v>1</v>
      </c>
      <c r="F75" s="114">
        <v>3</v>
      </c>
      <c r="G75" s="114">
        <v>5</v>
      </c>
      <c r="H75" s="114">
        <v>2000</v>
      </c>
      <c r="I75" s="114">
        <v>2100</v>
      </c>
      <c r="J75" s="114">
        <v>211</v>
      </c>
      <c r="K75" s="115">
        <v>1</v>
      </c>
      <c r="L75" s="115">
        <v>1</v>
      </c>
      <c r="M75" s="116" t="s">
        <v>107</v>
      </c>
      <c r="N75" s="117">
        <v>0</v>
      </c>
      <c r="O75" s="117">
        <v>0</v>
      </c>
      <c r="P75" s="117">
        <v>0</v>
      </c>
      <c r="Q75" s="118" t="s">
        <v>59</v>
      </c>
      <c r="R75" s="119">
        <v>0</v>
      </c>
      <c r="S75" s="119">
        <v>0</v>
      </c>
      <c r="T75" s="120">
        <v>0</v>
      </c>
      <c r="U75" s="117">
        <v>0</v>
      </c>
      <c r="V75" s="117">
        <v>0</v>
      </c>
      <c r="W75" s="117">
        <v>0</v>
      </c>
      <c r="X75" s="117">
        <v>0</v>
      </c>
      <c r="Y75" s="117">
        <v>0</v>
      </c>
      <c r="Z75" s="117">
        <v>0</v>
      </c>
      <c r="AA75" s="269">
        <v>0</v>
      </c>
      <c r="AB75" s="303">
        <f t="shared" ref="AB75:AC78" si="27">N75+T75-X75</f>
        <v>0</v>
      </c>
      <c r="AC75" s="117">
        <f t="shared" si="27"/>
        <v>0</v>
      </c>
      <c r="AD75" s="304">
        <f>OAX!AD113</f>
        <v>0</v>
      </c>
      <c r="AE75" s="120"/>
      <c r="AF75" s="117"/>
      <c r="AG75" s="117">
        <f>OAX!AG113</f>
        <v>0</v>
      </c>
      <c r="AH75" s="117"/>
      <c r="AI75" s="117"/>
      <c r="AJ75" s="117">
        <f>OAX!AJ113</f>
        <v>0</v>
      </c>
      <c r="AK75" s="117"/>
      <c r="AL75" s="117"/>
      <c r="AM75" s="117">
        <f>OAX!AM113</f>
        <v>0</v>
      </c>
      <c r="AN75" s="117"/>
      <c r="AO75" s="117"/>
      <c r="AP75" s="117">
        <f>OAX!AP113</f>
        <v>0</v>
      </c>
      <c r="AQ75" s="117"/>
      <c r="AR75" s="117"/>
      <c r="AS75" s="117">
        <f>OAX!AS113</f>
        <v>0</v>
      </c>
      <c r="AT75" s="117">
        <f>OAX!AT113</f>
        <v>0</v>
      </c>
      <c r="AU75" s="117">
        <f>OAX!AU113</f>
        <v>0</v>
      </c>
      <c r="AV75" s="117">
        <f>OAX!AV113</f>
        <v>0</v>
      </c>
      <c r="AW75" s="117">
        <f>OAX!AW113</f>
        <v>0</v>
      </c>
      <c r="AX75" s="117">
        <f>OAX!AX113</f>
        <v>0</v>
      </c>
      <c r="AY75" s="117">
        <f>OAX!AY113</f>
        <v>0</v>
      </c>
      <c r="AZ75" s="117">
        <f>OAX!AZ113</f>
        <v>0</v>
      </c>
      <c r="BA75" s="117">
        <f>OAX!BA113</f>
        <v>0</v>
      </c>
    </row>
    <row r="76" spans="1:53" ht="46.5" hidden="1">
      <c r="A76" s="253"/>
      <c r="B76" s="73" t="str">
        <f t="shared" si="1"/>
        <v>1352000210021121</v>
      </c>
      <c r="C76" s="114">
        <v>2023</v>
      </c>
      <c r="D76" s="114">
        <v>1</v>
      </c>
      <c r="E76" s="114">
        <v>1</v>
      </c>
      <c r="F76" s="114">
        <v>3</v>
      </c>
      <c r="G76" s="114">
        <v>5</v>
      </c>
      <c r="H76" s="114">
        <v>2000</v>
      </c>
      <c r="I76" s="114">
        <v>2100</v>
      </c>
      <c r="J76" s="114">
        <v>211</v>
      </c>
      <c r="K76" s="115">
        <v>2</v>
      </c>
      <c r="L76" s="115">
        <v>1</v>
      </c>
      <c r="M76" s="116" t="s">
        <v>108</v>
      </c>
      <c r="N76" s="117">
        <v>0</v>
      </c>
      <c r="O76" s="117">
        <v>0</v>
      </c>
      <c r="P76" s="117">
        <v>0</v>
      </c>
      <c r="Q76" s="118" t="s">
        <v>109</v>
      </c>
      <c r="R76" s="119">
        <v>0</v>
      </c>
      <c r="S76" s="119">
        <v>0</v>
      </c>
      <c r="T76" s="120">
        <v>0</v>
      </c>
      <c r="U76" s="117">
        <v>0</v>
      </c>
      <c r="V76" s="117">
        <v>0</v>
      </c>
      <c r="W76" s="117">
        <v>0</v>
      </c>
      <c r="X76" s="117">
        <v>0</v>
      </c>
      <c r="Y76" s="117">
        <v>0</v>
      </c>
      <c r="Z76" s="117">
        <v>0</v>
      </c>
      <c r="AA76" s="269">
        <v>0</v>
      </c>
      <c r="AB76" s="303">
        <f t="shared" si="27"/>
        <v>0</v>
      </c>
      <c r="AC76" s="117">
        <f t="shared" si="27"/>
        <v>0</v>
      </c>
      <c r="AD76" s="304">
        <f>OAX!AD114</f>
        <v>0</v>
      </c>
      <c r="AE76" s="120"/>
      <c r="AF76" s="117"/>
      <c r="AG76" s="117">
        <f>OAX!AG114</f>
        <v>0</v>
      </c>
      <c r="AH76" s="117"/>
      <c r="AI76" s="117"/>
      <c r="AJ76" s="117">
        <f>OAX!AJ114</f>
        <v>0</v>
      </c>
      <c r="AK76" s="117"/>
      <c r="AL76" s="117"/>
      <c r="AM76" s="117">
        <f>OAX!AM114</f>
        <v>0</v>
      </c>
      <c r="AN76" s="117"/>
      <c r="AO76" s="117"/>
      <c r="AP76" s="117">
        <f>OAX!AP114</f>
        <v>0</v>
      </c>
      <c r="AQ76" s="117"/>
      <c r="AR76" s="117"/>
      <c r="AS76" s="117">
        <f>OAX!AS114</f>
        <v>0</v>
      </c>
      <c r="AT76" s="117">
        <f>OAX!AT114</f>
        <v>0</v>
      </c>
      <c r="AU76" s="117">
        <f>OAX!AU114</f>
        <v>0</v>
      </c>
      <c r="AV76" s="117">
        <f>OAX!AV114</f>
        <v>0</v>
      </c>
      <c r="AW76" s="117">
        <f>OAX!AW114</f>
        <v>0</v>
      </c>
      <c r="AX76" s="117">
        <f>OAX!AX114</f>
        <v>0</v>
      </c>
      <c r="AY76" s="117">
        <f>OAX!AY114</f>
        <v>0</v>
      </c>
      <c r="AZ76" s="117">
        <f>OAX!AZ114</f>
        <v>0</v>
      </c>
      <c r="BA76" s="117">
        <f>OAX!BA114</f>
        <v>0</v>
      </c>
    </row>
    <row r="77" spans="1:53" ht="46.5" hidden="1">
      <c r="A77" s="253"/>
      <c r="B77" s="73" t="str">
        <f t="shared" si="1"/>
        <v>1352000210021131</v>
      </c>
      <c r="C77" s="114">
        <v>2023</v>
      </c>
      <c r="D77" s="114">
        <v>1</v>
      </c>
      <c r="E77" s="114">
        <v>1</v>
      </c>
      <c r="F77" s="114">
        <v>3</v>
      </c>
      <c r="G77" s="114">
        <v>5</v>
      </c>
      <c r="H77" s="114">
        <v>2000</v>
      </c>
      <c r="I77" s="114">
        <v>2100</v>
      </c>
      <c r="J77" s="114">
        <v>211</v>
      </c>
      <c r="K77" s="115">
        <v>3</v>
      </c>
      <c r="L77" s="115">
        <v>1</v>
      </c>
      <c r="M77" s="116" t="s">
        <v>110</v>
      </c>
      <c r="N77" s="117">
        <v>0</v>
      </c>
      <c r="O77" s="117">
        <v>0</v>
      </c>
      <c r="P77" s="117">
        <v>0</v>
      </c>
      <c r="Q77" s="118" t="s">
        <v>109</v>
      </c>
      <c r="R77" s="119">
        <v>0</v>
      </c>
      <c r="S77" s="119">
        <v>0</v>
      </c>
      <c r="T77" s="120">
        <v>0</v>
      </c>
      <c r="U77" s="117">
        <v>0</v>
      </c>
      <c r="V77" s="117">
        <v>0</v>
      </c>
      <c r="W77" s="117">
        <v>0</v>
      </c>
      <c r="X77" s="117">
        <v>0</v>
      </c>
      <c r="Y77" s="117">
        <v>0</v>
      </c>
      <c r="Z77" s="117">
        <v>0</v>
      </c>
      <c r="AA77" s="269">
        <v>0</v>
      </c>
      <c r="AB77" s="303">
        <f t="shared" si="27"/>
        <v>0</v>
      </c>
      <c r="AC77" s="117">
        <f t="shared" si="27"/>
        <v>0</v>
      </c>
      <c r="AD77" s="304">
        <f>OAX!AD115</f>
        <v>0</v>
      </c>
      <c r="AE77" s="120"/>
      <c r="AF77" s="117"/>
      <c r="AG77" s="117">
        <f>OAX!AG115</f>
        <v>0</v>
      </c>
      <c r="AH77" s="117"/>
      <c r="AI77" s="117"/>
      <c r="AJ77" s="117">
        <f>OAX!AJ115</f>
        <v>0</v>
      </c>
      <c r="AK77" s="117"/>
      <c r="AL77" s="117"/>
      <c r="AM77" s="117">
        <f>OAX!AM115</f>
        <v>0</v>
      </c>
      <c r="AN77" s="117"/>
      <c r="AO77" s="117"/>
      <c r="AP77" s="117">
        <f>OAX!AP115</f>
        <v>0</v>
      </c>
      <c r="AQ77" s="117"/>
      <c r="AR77" s="117"/>
      <c r="AS77" s="117">
        <f>OAX!AS115</f>
        <v>0</v>
      </c>
      <c r="AT77" s="117">
        <f>OAX!AT115</f>
        <v>0</v>
      </c>
      <c r="AU77" s="117">
        <f>OAX!AU115</f>
        <v>0</v>
      </c>
      <c r="AV77" s="117">
        <f>OAX!AV115</f>
        <v>0</v>
      </c>
      <c r="AW77" s="117">
        <f>OAX!AW115</f>
        <v>0</v>
      </c>
      <c r="AX77" s="117">
        <f>OAX!AX115</f>
        <v>0</v>
      </c>
      <c r="AY77" s="117">
        <f>OAX!AY115</f>
        <v>0</v>
      </c>
      <c r="AZ77" s="117">
        <f>OAX!AZ115</f>
        <v>0</v>
      </c>
      <c r="BA77" s="117">
        <f>OAX!BA115</f>
        <v>0</v>
      </c>
    </row>
    <row r="78" spans="1:53" ht="69.75" hidden="1">
      <c r="A78" s="253"/>
      <c r="B78" s="73" t="str">
        <f t="shared" ref="B78:B141" si="28">+CONCATENATE(E78,F78,G78,H78,I78,J78,K78,L78)</f>
        <v>1352000210021141</v>
      </c>
      <c r="C78" s="114">
        <v>2023</v>
      </c>
      <c r="D78" s="114">
        <v>1</v>
      </c>
      <c r="E78" s="114">
        <v>1</v>
      </c>
      <c r="F78" s="114">
        <v>3</v>
      </c>
      <c r="G78" s="114">
        <v>5</v>
      </c>
      <c r="H78" s="114">
        <v>2000</v>
      </c>
      <c r="I78" s="114">
        <v>2100</v>
      </c>
      <c r="J78" s="114">
        <v>211</v>
      </c>
      <c r="K78" s="115">
        <v>4</v>
      </c>
      <c r="L78" s="115">
        <v>1</v>
      </c>
      <c r="M78" s="116" t="s">
        <v>111</v>
      </c>
      <c r="N78" s="117">
        <v>0</v>
      </c>
      <c r="O78" s="117">
        <v>0</v>
      </c>
      <c r="P78" s="117">
        <v>0</v>
      </c>
      <c r="Q78" s="118" t="s">
        <v>109</v>
      </c>
      <c r="R78" s="119">
        <v>0</v>
      </c>
      <c r="S78" s="119">
        <v>0</v>
      </c>
      <c r="T78" s="120">
        <v>0</v>
      </c>
      <c r="U78" s="117">
        <v>0</v>
      </c>
      <c r="V78" s="117">
        <v>0</v>
      </c>
      <c r="W78" s="117">
        <v>0</v>
      </c>
      <c r="X78" s="117">
        <v>0</v>
      </c>
      <c r="Y78" s="117">
        <v>0</v>
      </c>
      <c r="Z78" s="117">
        <v>0</v>
      </c>
      <c r="AA78" s="269">
        <v>0</v>
      </c>
      <c r="AB78" s="303">
        <f t="shared" si="27"/>
        <v>0</v>
      </c>
      <c r="AC78" s="117">
        <f t="shared" si="27"/>
        <v>0</v>
      </c>
      <c r="AD78" s="304">
        <f>OAX!AD116</f>
        <v>0</v>
      </c>
      <c r="AE78" s="120"/>
      <c r="AF78" s="117"/>
      <c r="AG78" s="117">
        <f>OAX!AG116</f>
        <v>0</v>
      </c>
      <c r="AH78" s="117"/>
      <c r="AI78" s="117"/>
      <c r="AJ78" s="117">
        <f>OAX!AJ116</f>
        <v>0</v>
      </c>
      <c r="AK78" s="117"/>
      <c r="AL78" s="117"/>
      <c r="AM78" s="117">
        <f>OAX!AM116</f>
        <v>0</v>
      </c>
      <c r="AN78" s="117"/>
      <c r="AO78" s="117"/>
      <c r="AP78" s="117">
        <f>OAX!AP116</f>
        <v>0</v>
      </c>
      <c r="AQ78" s="117"/>
      <c r="AR78" s="117"/>
      <c r="AS78" s="117">
        <f>OAX!AS116</f>
        <v>0</v>
      </c>
      <c r="AT78" s="117">
        <f>OAX!AT116</f>
        <v>0</v>
      </c>
      <c r="AU78" s="117">
        <f>OAX!AU116</f>
        <v>0</v>
      </c>
      <c r="AV78" s="117">
        <f>OAX!AV116</f>
        <v>0</v>
      </c>
      <c r="AW78" s="117">
        <f>OAX!AW116</f>
        <v>0</v>
      </c>
      <c r="AX78" s="117">
        <f>OAX!AX116</f>
        <v>0</v>
      </c>
      <c r="AY78" s="117">
        <f>OAX!AY116</f>
        <v>0</v>
      </c>
      <c r="AZ78" s="117">
        <f>OAX!AZ116</f>
        <v>0</v>
      </c>
      <c r="BA78" s="117">
        <f>OAX!BA116</f>
        <v>0</v>
      </c>
    </row>
    <row r="79" spans="1:53" ht="24.75" hidden="1">
      <c r="A79" s="253"/>
      <c r="B79" s="73" t="str">
        <f t="shared" si="28"/>
        <v>135200028001</v>
      </c>
      <c r="C79" s="100">
        <v>2023</v>
      </c>
      <c r="D79" s="100">
        <v>1</v>
      </c>
      <c r="E79" s="100">
        <v>1</v>
      </c>
      <c r="F79" s="100">
        <v>3</v>
      </c>
      <c r="G79" s="100">
        <v>5</v>
      </c>
      <c r="H79" s="100">
        <v>2000</v>
      </c>
      <c r="I79" s="100">
        <v>2800</v>
      </c>
      <c r="J79" s="100"/>
      <c r="K79" s="101"/>
      <c r="L79" s="101">
        <v>1</v>
      </c>
      <c r="M79" s="102" t="s">
        <v>62</v>
      </c>
      <c r="N79" s="103">
        <v>0</v>
      </c>
      <c r="O79" s="103">
        <v>0</v>
      </c>
      <c r="P79" s="103">
        <v>0</v>
      </c>
      <c r="Q79" s="104"/>
      <c r="R79" s="105"/>
      <c r="S79" s="105"/>
      <c r="T79" s="106">
        <f t="shared" ref="T79:AC79" si="29">+T80</f>
        <v>0</v>
      </c>
      <c r="U79" s="103">
        <f t="shared" si="29"/>
        <v>0</v>
      </c>
      <c r="V79" s="103">
        <f t="shared" si="29"/>
        <v>0</v>
      </c>
      <c r="W79" s="103">
        <f t="shared" si="29"/>
        <v>0</v>
      </c>
      <c r="X79" s="103">
        <f t="shared" si="29"/>
        <v>0</v>
      </c>
      <c r="Y79" s="103">
        <f t="shared" si="29"/>
        <v>0</v>
      </c>
      <c r="Z79" s="103">
        <f t="shared" si="29"/>
        <v>0</v>
      </c>
      <c r="AA79" s="267">
        <f t="shared" si="29"/>
        <v>0</v>
      </c>
      <c r="AB79" s="299">
        <f t="shared" si="29"/>
        <v>0</v>
      </c>
      <c r="AC79" s="103">
        <f t="shared" si="29"/>
        <v>0</v>
      </c>
      <c r="AD79" s="300">
        <f>OAX!AD117</f>
        <v>0</v>
      </c>
      <c r="AE79" s="106"/>
      <c r="AF79" s="103"/>
      <c r="AG79" s="103">
        <f>OAX!AG117</f>
        <v>0</v>
      </c>
      <c r="AH79" s="103"/>
      <c r="AI79" s="103"/>
      <c r="AJ79" s="103">
        <f>OAX!AJ117</f>
        <v>0</v>
      </c>
      <c r="AK79" s="103"/>
      <c r="AL79" s="103"/>
      <c r="AM79" s="103">
        <f>OAX!AM117</f>
        <v>0</v>
      </c>
      <c r="AN79" s="103"/>
      <c r="AO79" s="103"/>
      <c r="AP79" s="103">
        <f>OAX!AP117</f>
        <v>0</v>
      </c>
      <c r="AQ79" s="103"/>
      <c r="AR79" s="103"/>
      <c r="AS79" s="103">
        <f>OAX!AS117</f>
        <v>0</v>
      </c>
      <c r="AT79" s="103">
        <f>OAX!AT117</f>
        <v>0</v>
      </c>
      <c r="AU79" s="103">
        <f>OAX!AU117</f>
        <v>0</v>
      </c>
      <c r="AV79" s="103">
        <f>OAX!AV117</f>
        <v>0</v>
      </c>
      <c r="AW79" s="103">
        <f>OAX!AW117</f>
        <v>0</v>
      </c>
      <c r="AX79" s="103">
        <f>OAX!AX117</f>
        <v>0</v>
      </c>
      <c r="AY79" s="103">
        <f>OAX!AY117</f>
        <v>0</v>
      </c>
      <c r="AZ79" s="103">
        <f>OAX!AZ117</f>
        <v>0</v>
      </c>
      <c r="BA79" s="103">
        <f>OAX!BA117</f>
        <v>0</v>
      </c>
    </row>
    <row r="80" spans="1:53" ht="24.75" hidden="1">
      <c r="A80" s="253"/>
      <c r="B80" s="73" t="str">
        <f t="shared" si="28"/>
        <v>135200028002821</v>
      </c>
      <c r="C80" s="107">
        <v>2023</v>
      </c>
      <c r="D80" s="107">
        <v>1</v>
      </c>
      <c r="E80" s="107">
        <v>1</v>
      </c>
      <c r="F80" s="107">
        <v>3</v>
      </c>
      <c r="G80" s="107">
        <v>5</v>
      </c>
      <c r="H80" s="107">
        <v>2000</v>
      </c>
      <c r="I80" s="107">
        <v>2800</v>
      </c>
      <c r="J80" s="107">
        <v>282</v>
      </c>
      <c r="K80" s="108"/>
      <c r="L80" s="108">
        <v>1</v>
      </c>
      <c r="M80" s="109" t="s">
        <v>112</v>
      </c>
      <c r="N80" s="110">
        <v>0</v>
      </c>
      <c r="O80" s="110">
        <v>0</v>
      </c>
      <c r="P80" s="110">
        <v>0</v>
      </c>
      <c r="Q80" s="111"/>
      <c r="R80" s="112"/>
      <c r="S80" s="112"/>
      <c r="T80" s="113">
        <f t="shared" ref="T80:AC80" si="30">SUM(T81:T84)</f>
        <v>0</v>
      </c>
      <c r="U80" s="110">
        <f t="shared" si="30"/>
        <v>0</v>
      </c>
      <c r="V80" s="110">
        <f t="shared" si="30"/>
        <v>0</v>
      </c>
      <c r="W80" s="110">
        <f t="shared" si="30"/>
        <v>0</v>
      </c>
      <c r="X80" s="110">
        <f t="shared" si="30"/>
        <v>0</v>
      </c>
      <c r="Y80" s="110">
        <f t="shared" si="30"/>
        <v>0</v>
      </c>
      <c r="Z80" s="110">
        <f t="shared" si="30"/>
        <v>0</v>
      </c>
      <c r="AA80" s="268">
        <f t="shared" si="30"/>
        <v>0</v>
      </c>
      <c r="AB80" s="301">
        <f t="shared" si="30"/>
        <v>0</v>
      </c>
      <c r="AC80" s="110">
        <f t="shared" si="30"/>
        <v>0</v>
      </c>
      <c r="AD80" s="302">
        <f>OAX!AD118</f>
        <v>0</v>
      </c>
      <c r="AE80" s="113"/>
      <c r="AF80" s="110"/>
      <c r="AG80" s="110">
        <f>OAX!AG118</f>
        <v>0</v>
      </c>
      <c r="AH80" s="110"/>
      <c r="AI80" s="110"/>
      <c r="AJ80" s="110">
        <f>OAX!AJ118</f>
        <v>0</v>
      </c>
      <c r="AK80" s="110"/>
      <c r="AL80" s="110"/>
      <c r="AM80" s="110">
        <f>OAX!AM118</f>
        <v>0</v>
      </c>
      <c r="AN80" s="110"/>
      <c r="AO80" s="110"/>
      <c r="AP80" s="110">
        <f>OAX!AP118</f>
        <v>0</v>
      </c>
      <c r="AQ80" s="110"/>
      <c r="AR80" s="110"/>
      <c r="AS80" s="110">
        <f>OAX!AS118</f>
        <v>0</v>
      </c>
      <c r="AT80" s="110">
        <f>OAX!AT118</f>
        <v>0</v>
      </c>
      <c r="AU80" s="110">
        <f>OAX!AU118</f>
        <v>0</v>
      </c>
      <c r="AV80" s="110">
        <f>OAX!AV118</f>
        <v>0</v>
      </c>
      <c r="AW80" s="110">
        <f>OAX!AW118</f>
        <v>0</v>
      </c>
      <c r="AX80" s="110">
        <f>OAX!AX118</f>
        <v>0</v>
      </c>
      <c r="AY80" s="110">
        <f>OAX!AY118</f>
        <v>0</v>
      </c>
      <c r="AZ80" s="110">
        <f>OAX!AZ118</f>
        <v>0</v>
      </c>
      <c r="BA80" s="110">
        <f>OAX!BA118</f>
        <v>0</v>
      </c>
    </row>
    <row r="81" spans="1:53" ht="24.75" hidden="1">
      <c r="A81" s="253"/>
      <c r="B81" s="73" t="str">
        <f t="shared" si="28"/>
        <v>1352000280028211</v>
      </c>
      <c r="C81" s="114">
        <v>2023</v>
      </c>
      <c r="D81" s="114">
        <v>1</v>
      </c>
      <c r="E81" s="114">
        <v>1</v>
      </c>
      <c r="F81" s="114">
        <v>3</v>
      </c>
      <c r="G81" s="114">
        <v>5</v>
      </c>
      <c r="H81" s="114">
        <v>2000</v>
      </c>
      <c r="I81" s="114">
        <v>2800</v>
      </c>
      <c r="J81" s="114">
        <v>282</v>
      </c>
      <c r="K81" s="115">
        <v>1</v>
      </c>
      <c r="L81" s="115">
        <v>1</v>
      </c>
      <c r="M81" s="116" t="s">
        <v>113</v>
      </c>
      <c r="N81" s="117">
        <v>0</v>
      </c>
      <c r="O81" s="117">
        <v>0</v>
      </c>
      <c r="P81" s="117">
        <v>0</v>
      </c>
      <c r="Q81" s="118" t="s">
        <v>59</v>
      </c>
      <c r="R81" s="119">
        <v>0</v>
      </c>
      <c r="S81" s="119">
        <v>0</v>
      </c>
      <c r="T81" s="120">
        <v>0</v>
      </c>
      <c r="U81" s="117">
        <v>0</v>
      </c>
      <c r="V81" s="117">
        <v>0</v>
      </c>
      <c r="W81" s="117">
        <v>0</v>
      </c>
      <c r="X81" s="117">
        <v>0</v>
      </c>
      <c r="Y81" s="117">
        <v>0</v>
      </c>
      <c r="Z81" s="117">
        <v>0</v>
      </c>
      <c r="AA81" s="269">
        <v>0</v>
      </c>
      <c r="AB81" s="303">
        <f t="shared" ref="AB81:AC84" si="31">N81+T81-X81</f>
        <v>0</v>
      </c>
      <c r="AC81" s="117">
        <f t="shared" si="31"/>
        <v>0</v>
      </c>
      <c r="AD81" s="304">
        <f>OAX!AD119</f>
        <v>0</v>
      </c>
      <c r="AE81" s="120"/>
      <c r="AF81" s="117"/>
      <c r="AG81" s="117">
        <f>OAX!AG119</f>
        <v>0</v>
      </c>
      <c r="AH81" s="117"/>
      <c r="AI81" s="117"/>
      <c r="AJ81" s="117">
        <f>OAX!AJ119</f>
        <v>0</v>
      </c>
      <c r="AK81" s="117"/>
      <c r="AL81" s="117"/>
      <c r="AM81" s="117">
        <f>OAX!AM119</f>
        <v>0</v>
      </c>
      <c r="AN81" s="117"/>
      <c r="AO81" s="117"/>
      <c r="AP81" s="117">
        <f>OAX!AP119</f>
        <v>0</v>
      </c>
      <c r="AQ81" s="117"/>
      <c r="AR81" s="117"/>
      <c r="AS81" s="117">
        <f>OAX!AS119</f>
        <v>0</v>
      </c>
      <c r="AT81" s="117">
        <f>OAX!AT119</f>
        <v>0</v>
      </c>
      <c r="AU81" s="117">
        <f>OAX!AU119</f>
        <v>0</v>
      </c>
      <c r="AV81" s="117">
        <f>OAX!AV119</f>
        <v>0</v>
      </c>
      <c r="AW81" s="117">
        <f>OAX!AW119</f>
        <v>0</v>
      </c>
      <c r="AX81" s="117">
        <f>OAX!AX119</f>
        <v>0</v>
      </c>
      <c r="AY81" s="117">
        <f>OAX!AY119</f>
        <v>0</v>
      </c>
      <c r="AZ81" s="117">
        <f>OAX!AZ119</f>
        <v>0</v>
      </c>
      <c r="BA81" s="117">
        <f>OAX!BA119</f>
        <v>0</v>
      </c>
    </row>
    <row r="82" spans="1:53" ht="24.75" hidden="1">
      <c r="A82" s="253"/>
      <c r="B82" s="73" t="str">
        <f t="shared" si="28"/>
        <v>1352000280028221</v>
      </c>
      <c r="C82" s="114">
        <v>2023</v>
      </c>
      <c r="D82" s="114">
        <v>1</v>
      </c>
      <c r="E82" s="114">
        <v>1</v>
      </c>
      <c r="F82" s="114">
        <v>3</v>
      </c>
      <c r="G82" s="114">
        <v>5</v>
      </c>
      <c r="H82" s="114">
        <v>2000</v>
      </c>
      <c r="I82" s="114">
        <v>2800</v>
      </c>
      <c r="J82" s="114">
        <v>282</v>
      </c>
      <c r="K82" s="115">
        <v>2</v>
      </c>
      <c r="L82" s="115">
        <v>1</v>
      </c>
      <c r="M82" s="116" t="s">
        <v>114</v>
      </c>
      <c r="N82" s="117">
        <v>0</v>
      </c>
      <c r="O82" s="117">
        <v>0</v>
      </c>
      <c r="P82" s="117">
        <v>0</v>
      </c>
      <c r="Q82" s="118" t="s">
        <v>59</v>
      </c>
      <c r="R82" s="119">
        <v>0</v>
      </c>
      <c r="S82" s="119">
        <v>0</v>
      </c>
      <c r="T82" s="120">
        <v>0</v>
      </c>
      <c r="U82" s="117">
        <v>0</v>
      </c>
      <c r="V82" s="117">
        <v>0</v>
      </c>
      <c r="W82" s="117">
        <v>0</v>
      </c>
      <c r="X82" s="117">
        <v>0</v>
      </c>
      <c r="Y82" s="117">
        <v>0</v>
      </c>
      <c r="Z82" s="117">
        <v>0</v>
      </c>
      <c r="AA82" s="269">
        <v>0</v>
      </c>
      <c r="AB82" s="303">
        <f t="shared" si="31"/>
        <v>0</v>
      </c>
      <c r="AC82" s="117">
        <f t="shared" si="31"/>
        <v>0</v>
      </c>
      <c r="AD82" s="304">
        <f>OAX!AD120</f>
        <v>0</v>
      </c>
      <c r="AE82" s="120"/>
      <c r="AF82" s="117"/>
      <c r="AG82" s="117">
        <f>OAX!AG120</f>
        <v>0</v>
      </c>
      <c r="AH82" s="117"/>
      <c r="AI82" s="117"/>
      <c r="AJ82" s="117">
        <f>OAX!AJ120</f>
        <v>0</v>
      </c>
      <c r="AK82" s="117"/>
      <c r="AL82" s="117"/>
      <c r="AM82" s="117">
        <f>OAX!AM120</f>
        <v>0</v>
      </c>
      <c r="AN82" s="117"/>
      <c r="AO82" s="117"/>
      <c r="AP82" s="117">
        <f>OAX!AP120</f>
        <v>0</v>
      </c>
      <c r="AQ82" s="117"/>
      <c r="AR82" s="117"/>
      <c r="AS82" s="117">
        <f>OAX!AS120</f>
        <v>0</v>
      </c>
      <c r="AT82" s="117">
        <f>OAX!AT120</f>
        <v>0</v>
      </c>
      <c r="AU82" s="117">
        <f>OAX!AU120</f>
        <v>0</v>
      </c>
      <c r="AV82" s="117">
        <f>OAX!AV120</f>
        <v>0</v>
      </c>
      <c r="AW82" s="117">
        <f>OAX!AW120</f>
        <v>0</v>
      </c>
      <c r="AX82" s="117">
        <f>OAX!AX120</f>
        <v>0</v>
      </c>
      <c r="AY82" s="117">
        <f>OAX!AY120</f>
        <v>0</v>
      </c>
      <c r="AZ82" s="117">
        <f>OAX!AZ120</f>
        <v>0</v>
      </c>
      <c r="BA82" s="117">
        <f>OAX!BA120</f>
        <v>0</v>
      </c>
    </row>
    <row r="83" spans="1:53" ht="24.75" hidden="1">
      <c r="A83" s="253"/>
      <c r="B83" s="73" t="str">
        <f t="shared" si="28"/>
        <v>1352000280028231</v>
      </c>
      <c r="C83" s="114">
        <v>2023</v>
      </c>
      <c r="D83" s="114">
        <v>1</v>
      </c>
      <c r="E83" s="114">
        <v>1</v>
      </c>
      <c r="F83" s="114">
        <v>3</v>
      </c>
      <c r="G83" s="114">
        <v>5</v>
      </c>
      <c r="H83" s="114">
        <v>2000</v>
      </c>
      <c r="I83" s="114">
        <v>2800</v>
      </c>
      <c r="J83" s="114">
        <v>282</v>
      </c>
      <c r="K83" s="115">
        <v>3</v>
      </c>
      <c r="L83" s="115">
        <v>1</v>
      </c>
      <c r="M83" s="116" t="s">
        <v>115</v>
      </c>
      <c r="N83" s="117">
        <v>0</v>
      </c>
      <c r="O83" s="117">
        <v>0</v>
      </c>
      <c r="P83" s="117">
        <v>0</v>
      </c>
      <c r="Q83" s="118" t="s">
        <v>116</v>
      </c>
      <c r="R83" s="119">
        <v>0</v>
      </c>
      <c r="S83" s="119">
        <v>0</v>
      </c>
      <c r="T83" s="120">
        <v>0</v>
      </c>
      <c r="U83" s="117">
        <v>0</v>
      </c>
      <c r="V83" s="117">
        <v>0</v>
      </c>
      <c r="W83" s="117">
        <v>0</v>
      </c>
      <c r="X83" s="117">
        <v>0</v>
      </c>
      <c r="Y83" s="117">
        <v>0</v>
      </c>
      <c r="Z83" s="117">
        <v>0</v>
      </c>
      <c r="AA83" s="269">
        <v>0</v>
      </c>
      <c r="AB83" s="303">
        <f t="shared" si="31"/>
        <v>0</v>
      </c>
      <c r="AC83" s="117">
        <f t="shared" si="31"/>
        <v>0</v>
      </c>
      <c r="AD83" s="304">
        <f>OAX!AD121</f>
        <v>0</v>
      </c>
      <c r="AE83" s="120"/>
      <c r="AF83" s="117"/>
      <c r="AG83" s="117">
        <f>OAX!AG121</f>
        <v>0</v>
      </c>
      <c r="AH83" s="117"/>
      <c r="AI83" s="117"/>
      <c r="AJ83" s="117">
        <f>OAX!AJ121</f>
        <v>0</v>
      </c>
      <c r="AK83" s="117"/>
      <c r="AL83" s="117"/>
      <c r="AM83" s="117">
        <f>OAX!AM121</f>
        <v>0</v>
      </c>
      <c r="AN83" s="117"/>
      <c r="AO83" s="117"/>
      <c r="AP83" s="117">
        <f>OAX!AP121</f>
        <v>0</v>
      </c>
      <c r="AQ83" s="117"/>
      <c r="AR83" s="117"/>
      <c r="AS83" s="117">
        <f>OAX!AS121</f>
        <v>0</v>
      </c>
      <c r="AT83" s="117">
        <f>OAX!AT121</f>
        <v>0</v>
      </c>
      <c r="AU83" s="117">
        <f>OAX!AU121</f>
        <v>0</v>
      </c>
      <c r="AV83" s="117">
        <f>OAX!AV121</f>
        <v>0</v>
      </c>
      <c r="AW83" s="117">
        <f>OAX!AW121</f>
        <v>0</v>
      </c>
      <c r="AX83" s="117">
        <f>OAX!AX121</f>
        <v>0</v>
      </c>
      <c r="AY83" s="117">
        <f>OAX!AY121</f>
        <v>0</v>
      </c>
      <c r="AZ83" s="117">
        <f>OAX!AZ121</f>
        <v>0</v>
      </c>
      <c r="BA83" s="117">
        <f>OAX!BA121</f>
        <v>0</v>
      </c>
    </row>
    <row r="84" spans="1:53" ht="24.75" hidden="1">
      <c r="A84" s="253"/>
      <c r="B84" s="73" t="str">
        <f t="shared" si="28"/>
        <v>1352000280028241</v>
      </c>
      <c r="C84" s="114">
        <v>2023</v>
      </c>
      <c r="D84" s="114">
        <v>1</v>
      </c>
      <c r="E84" s="114">
        <v>1</v>
      </c>
      <c r="F84" s="114">
        <v>3</v>
      </c>
      <c r="G84" s="114">
        <v>5</v>
      </c>
      <c r="H84" s="114">
        <v>2000</v>
      </c>
      <c r="I84" s="114">
        <v>2800</v>
      </c>
      <c r="J84" s="114">
        <v>282</v>
      </c>
      <c r="K84" s="115">
        <v>4</v>
      </c>
      <c r="L84" s="115">
        <v>1</v>
      </c>
      <c r="M84" s="116" t="s">
        <v>117</v>
      </c>
      <c r="N84" s="117">
        <v>0</v>
      </c>
      <c r="O84" s="117">
        <v>0</v>
      </c>
      <c r="P84" s="117">
        <v>0</v>
      </c>
      <c r="Q84" s="118" t="s">
        <v>116</v>
      </c>
      <c r="R84" s="119">
        <v>0</v>
      </c>
      <c r="S84" s="119">
        <v>0</v>
      </c>
      <c r="T84" s="120">
        <v>0</v>
      </c>
      <c r="U84" s="117">
        <v>0</v>
      </c>
      <c r="V84" s="117">
        <v>0</v>
      </c>
      <c r="W84" s="117">
        <v>0</v>
      </c>
      <c r="X84" s="117">
        <v>0</v>
      </c>
      <c r="Y84" s="117">
        <v>0</v>
      </c>
      <c r="Z84" s="117">
        <v>0</v>
      </c>
      <c r="AA84" s="269">
        <v>0</v>
      </c>
      <c r="AB84" s="303">
        <f t="shared" si="31"/>
        <v>0</v>
      </c>
      <c r="AC84" s="117">
        <f t="shared" si="31"/>
        <v>0</v>
      </c>
      <c r="AD84" s="304">
        <f>OAX!AD122</f>
        <v>0</v>
      </c>
      <c r="AE84" s="120"/>
      <c r="AF84" s="117"/>
      <c r="AG84" s="117">
        <f>OAX!AG122</f>
        <v>0</v>
      </c>
      <c r="AH84" s="117"/>
      <c r="AI84" s="117"/>
      <c r="AJ84" s="117">
        <f>OAX!AJ122</f>
        <v>0</v>
      </c>
      <c r="AK84" s="117"/>
      <c r="AL84" s="117"/>
      <c r="AM84" s="117">
        <f>OAX!AM122</f>
        <v>0</v>
      </c>
      <c r="AN84" s="117"/>
      <c r="AO84" s="117"/>
      <c r="AP84" s="117">
        <f>OAX!AP122</f>
        <v>0</v>
      </c>
      <c r="AQ84" s="117"/>
      <c r="AR84" s="117"/>
      <c r="AS84" s="117">
        <f>OAX!AS122</f>
        <v>0</v>
      </c>
      <c r="AT84" s="117">
        <f>OAX!AT122</f>
        <v>0</v>
      </c>
      <c r="AU84" s="117">
        <f>OAX!AU122</f>
        <v>0</v>
      </c>
      <c r="AV84" s="117">
        <f>OAX!AV122</f>
        <v>0</v>
      </c>
      <c r="AW84" s="117">
        <f>OAX!AW122</f>
        <v>0</v>
      </c>
      <c r="AX84" s="117">
        <f>OAX!AX122</f>
        <v>0</v>
      </c>
      <c r="AY84" s="117">
        <f>OAX!AY122</f>
        <v>0</v>
      </c>
      <c r="AZ84" s="117">
        <f>OAX!AZ122</f>
        <v>0</v>
      </c>
      <c r="BA84" s="117">
        <f>OAX!BA122</f>
        <v>0</v>
      </c>
    </row>
    <row r="85" spans="1:53" ht="24.75" hidden="1">
      <c r="A85" s="253"/>
      <c r="B85" s="73" t="str">
        <f t="shared" si="28"/>
        <v>13530001</v>
      </c>
      <c r="C85" s="93">
        <v>2023</v>
      </c>
      <c r="D85" s="93">
        <v>1</v>
      </c>
      <c r="E85" s="93">
        <v>1</v>
      </c>
      <c r="F85" s="93">
        <v>3</v>
      </c>
      <c r="G85" s="93">
        <v>5</v>
      </c>
      <c r="H85" s="93">
        <v>3000</v>
      </c>
      <c r="I85" s="93"/>
      <c r="J85" s="93"/>
      <c r="K85" s="94" t="s">
        <v>45</v>
      </c>
      <c r="L85" s="94">
        <v>1</v>
      </c>
      <c r="M85" s="95" t="s">
        <v>71</v>
      </c>
      <c r="N85" s="96">
        <v>0</v>
      </c>
      <c r="O85" s="96">
        <v>0</v>
      </c>
      <c r="P85" s="96">
        <v>0</v>
      </c>
      <c r="Q85" s="97"/>
      <c r="R85" s="98"/>
      <c r="S85" s="98"/>
      <c r="T85" s="99">
        <f t="shared" ref="T85:AC86" si="32">+T86</f>
        <v>0</v>
      </c>
      <c r="U85" s="96">
        <f t="shared" si="32"/>
        <v>0</v>
      </c>
      <c r="V85" s="96">
        <f t="shared" si="32"/>
        <v>0</v>
      </c>
      <c r="W85" s="96">
        <f t="shared" si="32"/>
        <v>0</v>
      </c>
      <c r="X85" s="96">
        <f t="shared" si="32"/>
        <v>0</v>
      </c>
      <c r="Y85" s="96">
        <f t="shared" si="32"/>
        <v>0</v>
      </c>
      <c r="Z85" s="96">
        <f t="shared" si="32"/>
        <v>0</v>
      </c>
      <c r="AA85" s="266">
        <f t="shared" si="32"/>
        <v>0</v>
      </c>
      <c r="AB85" s="297">
        <f t="shared" si="32"/>
        <v>0</v>
      </c>
      <c r="AC85" s="96">
        <f t="shared" si="32"/>
        <v>0</v>
      </c>
      <c r="AD85" s="298">
        <f>OAX!AD123</f>
        <v>0</v>
      </c>
      <c r="AE85" s="99"/>
      <c r="AF85" s="96"/>
      <c r="AG85" s="96">
        <f>OAX!AG123</f>
        <v>0</v>
      </c>
      <c r="AH85" s="96"/>
      <c r="AI85" s="96"/>
      <c r="AJ85" s="96">
        <f>OAX!AJ123</f>
        <v>0</v>
      </c>
      <c r="AK85" s="96"/>
      <c r="AL85" s="96"/>
      <c r="AM85" s="96">
        <f>OAX!AM123</f>
        <v>0</v>
      </c>
      <c r="AN85" s="96"/>
      <c r="AO85" s="96"/>
      <c r="AP85" s="96">
        <f>OAX!AP123</f>
        <v>0</v>
      </c>
      <c r="AQ85" s="96"/>
      <c r="AR85" s="96"/>
      <c r="AS85" s="96">
        <f>OAX!AS123</f>
        <v>0</v>
      </c>
      <c r="AT85" s="96">
        <f>OAX!AT123</f>
        <v>0</v>
      </c>
      <c r="AU85" s="96">
        <f>OAX!AU123</f>
        <v>0</v>
      </c>
      <c r="AV85" s="96">
        <f>OAX!AV123</f>
        <v>0</v>
      </c>
      <c r="AW85" s="96">
        <f>OAX!AW123</f>
        <v>0</v>
      </c>
      <c r="AX85" s="96">
        <f>OAX!AX123</f>
        <v>0</v>
      </c>
      <c r="AY85" s="96">
        <f>OAX!AY123</f>
        <v>0</v>
      </c>
      <c r="AZ85" s="96">
        <f>OAX!AZ123</f>
        <v>0</v>
      </c>
      <c r="BA85" s="96">
        <f>OAX!BA123</f>
        <v>0</v>
      </c>
    </row>
    <row r="86" spans="1:53" ht="48" hidden="1">
      <c r="A86" s="253"/>
      <c r="B86" s="73" t="str">
        <f t="shared" si="28"/>
        <v>135300033001</v>
      </c>
      <c r="C86" s="100">
        <v>2023</v>
      </c>
      <c r="D86" s="100">
        <v>1</v>
      </c>
      <c r="E86" s="100">
        <v>1</v>
      </c>
      <c r="F86" s="100">
        <v>3</v>
      </c>
      <c r="G86" s="100">
        <v>5</v>
      </c>
      <c r="H86" s="100">
        <v>3000</v>
      </c>
      <c r="I86" s="100">
        <v>3300</v>
      </c>
      <c r="J86" s="100"/>
      <c r="K86" s="101" t="s">
        <v>45</v>
      </c>
      <c r="L86" s="101">
        <v>1</v>
      </c>
      <c r="M86" s="159" t="s">
        <v>118</v>
      </c>
      <c r="N86" s="160">
        <v>0</v>
      </c>
      <c r="O86" s="160">
        <v>0</v>
      </c>
      <c r="P86" s="160">
        <v>0</v>
      </c>
      <c r="Q86" s="161"/>
      <c r="R86" s="162"/>
      <c r="S86" s="162"/>
      <c r="T86" s="163">
        <f t="shared" si="32"/>
        <v>0</v>
      </c>
      <c r="U86" s="160">
        <f t="shared" si="32"/>
        <v>0</v>
      </c>
      <c r="V86" s="160">
        <f t="shared" si="32"/>
        <v>0</v>
      </c>
      <c r="W86" s="160">
        <f t="shared" si="32"/>
        <v>0</v>
      </c>
      <c r="X86" s="160">
        <f t="shared" si="32"/>
        <v>0</v>
      </c>
      <c r="Y86" s="160">
        <f t="shared" si="32"/>
        <v>0</v>
      </c>
      <c r="Z86" s="160">
        <f t="shared" si="32"/>
        <v>0</v>
      </c>
      <c r="AA86" s="273">
        <f t="shared" si="32"/>
        <v>0</v>
      </c>
      <c r="AB86" s="309">
        <f t="shared" si="32"/>
        <v>0</v>
      </c>
      <c r="AC86" s="160">
        <f t="shared" si="32"/>
        <v>0</v>
      </c>
      <c r="AD86" s="310">
        <f>OAX!AD124</f>
        <v>0</v>
      </c>
      <c r="AE86" s="163"/>
      <c r="AF86" s="160"/>
      <c r="AG86" s="160">
        <f>OAX!AG124</f>
        <v>0</v>
      </c>
      <c r="AH86" s="160"/>
      <c r="AI86" s="160"/>
      <c r="AJ86" s="160">
        <f>OAX!AJ124</f>
        <v>0</v>
      </c>
      <c r="AK86" s="160"/>
      <c r="AL86" s="160"/>
      <c r="AM86" s="160">
        <f>OAX!AM124</f>
        <v>0</v>
      </c>
      <c r="AN86" s="160"/>
      <c r="AO86" s="160"/>
      <c r="AP86" s="160">
        <f>OAX!AP124</f>
        <v>0</v>
      </c>
      <c r="AQ86" s="160"/>
      <c r="AR86" s="160"/>
      <c r="AS86" s="160">
        <f>OAX!AS124</f>
        <v>0</v>
      </c>
      <c r="AT86" s="160">
        <f>OAX!AT124</f>
        <v>0</v>
      </c>
      <c r="AU86" s="160">
        <f>OAX!AU124</f>
        <v>0</v>
      </c>
      <c r="AV86" s="160">
        <f>OAX!AV124</f>
        <v>0</v>
      </c>
      <c r="AW86" s="160">
        <f>OAX!AW124</f>
        <v>0</v>
      </c>
      <c r="AX86" s="160">
        <f>OAX!AX124</f>
        <v>0</v>
      </c>
      <c r="AY86" s="160">
        <f>OAX!AY124</f>
        <v>0</v>
      </c>
      <c r="AZ86" s="160">
        <f>OAX!AZ124</f>
        <v>0</v>
      </c>
      <c r="BA86" s="160">
        <f>OAX!BA124</f>
        <v>0</v>
      </c>
    </row>
    <row r="87" spans="1:53" ht="48" hidden="1">
      <c r="A87" s="253"/>
      <c r="B87" s="73" t="str">
        <f t="shared" si="28"/>
        <v>135300033003361</v>
      </c>
      <c r="C87" s="107">
        <v>2023</v>
      </c>
      <c r="D87" s="107">
        <v>1</v>
      </c>
      <c r="E87" s="107">
        <v>1</v>
      </c>
      <c r="F87" s="107">
        <v>3</v>
      </c>
      <c r="G87" s="107">
        <v>5</v>
      </c>
      <c r="H87" s="107">
        <v>3000</v>
      </c>
      <c r="I87" s="107">
        <v>3300</v>
      </c>
      <c r="J87" s="107">
        <v>336</v>
      </c>
      <c r="K87" s="108"/>
      <c r="L87" s="108">
        <v>1</v>
      </c>
      <c r="M87" s="109" t="s">
        <v>119</v>
      </c>
      <c r="N87" s="110">
        <v>0</v>
      </c>
      <c r="O87" s="110">
        <v>0</v>
      </c>
      <c r="P87" s="110">
        <v>0</v>
      </c>
      <c r="Q87" s="111"/>
      <c r="R87" s="112"/>
      <c r="S87" s="112"/>
      <c r="T87" s="113">
        <f t="shared" ref="T87:AC87" si="33">SUM(T88:T95)</f>
        <v>0</v>
      </c>
      <c r="U87" s="110">
        <f t="shared" si="33"/>
        <v>0</v>
      </c>
      <c r="V87" s="110">
        <f t="shared" si="33"/>
        <v>0</v>
      </c>
      <c r="W87" s="110">
        <f t="shared" si="33"/>
        <v>0</v>
      </c>
      <c r="X87" s="110">
        <f t="shared" si="33"/>
        <v>0</v>
      </c>
      <c r="Y87" s="110">
        <f t="shared" si="33"/>
        <v>0</v>
      </c>
      <c r="Z87" s="110">
        <f t="shared" si="33"/>
        <v>0</v>
      </c>
      <c r="AA87" s="268">
        <f t="shared" si="33"/>
        <v>0</v>
      </c>
      <c r="AB87" s="301">
        <f t="shared" si="33"/>
        <v>0</v>
      </c>
      <c r="AC87" s="110">
        <f t="shared" si="33"/>
        <v>0</v>
      </c>
      <c r="AD87" s="302">
        <f>OAX!AD125</f>
        <v>0</v>
      </c>
      <c r="AE87" s="113"/>
      <c r="AF87" s="110"/>
      <c r="AG87" s="110">
        <f>OAX!AG125</f>
        <v>0</v>
      </c>
      <c r="AH87" s="110"/>
      <c r="AI87" s="110"/>
      <c r="AJ87" s="110">
        <f>OAX!AJ125</f>
        <v>0</v>
      </c>
      <c r="AK87" s="110"/>
      <c r="AL87" s="110"/>
      <c r="AM87" s="110">
        <f>OAX!AM125</f>
        <v>0</v>
      </c>
      <c r="AN87" s="110"/>
      <c r="AO87" s="110"/>
      <c r="AP87" s="110">
        <f>OAX!AP125</f>
        <v>0</v>
      </c>
      <c r="AQ87" s="110"/>
      <c r="AR87" s="110"/>
      <c r="AS87" s="110">
        <f>OAX!AS125</f>
        <v>0</v>
      </c>
      <c r="AT87" s="110">
        <f>OAX!AT125</f>
        <v>0</v>
      </c>
      <c r="AU87" s="110">
        <f>OAX!AU125</f>
        <v>0</v>
      </c>
      <c r="AV87" s="110">
        <f>OAX!AV125</f>
        <v>0</v>
      </c>
      <c r="AW87" s="110">
        <f>OAX!AW125</f>
        <v>0</v>
      </c>
      <c r="AX87" s="110">
        <f>OAX!AX125</f>
        <v>0</v>
      </c>
      <c r="AY87" s="110">
        <f>OAX!AY125</f>
        <v>0</v>
      </c>
      <c r="AZ87" s="110">
        <f>OAX!AZ125</f>
        <v>0</v>
      </c>
      <c r="BA87" s="110">
        <f>OAX!BA125</f>
        <v>0</v>
      </c>
    </row>
    <row r="88" spans="1:53" ht="46.5" hidden="1">
      <c r="A88" s="253"/>
      <c r="B88" s="73" t="str">
        <f t="shared" si="28"/>
        <v>1353000330033611</v>
      </c>
      <c r="C88" s="114">
        <v>2023</v>
      </c>
      <c r="D88" s="114">
        <v>1</v>
      </c>
      <c r="E88" s="114">
        <v>1</v>
      </c>
      <c r="F88" s="114">
        <v>3</v>
      </c>
      <c r="G88" s="114">
        <v>5</v>
      </c>
      <c r="H88" s="114">
        <v>3000</v>
      </c>
      <c r="I88" s="114">
        <v>3300</v>
      </c>
      <c r="J88" s="114">
        <v>336</v>
      </c>
      <c r="K88" s="115">
        <v>1</v>
      </c>
      <c r="L88" s="115">
        <v>1</v>
      </c>
      <c r="M88" s="116" t="s">
        <v>120</v>
      </c>
      <c r="N88" s="117">
        <v>0</v>
      </c>
      <c r="O88" s="117">
        <v>0</v>
      </c>
      <c r="P88" s="117">
        <v>0</v>
      </c>
      <c r="Q88" s="118" t="s">
        <v>121</v>
      </c>
      <c r="R88" s="119">
        <v>0</v>
      </c>
      <c r="S88" s="119">
        <v>0</v>
      </c>
      <c r="T88" s="120">
        <v>0</v>
      </c>
      <c r="U88" s="117">
        <v>0</v>
      </c>
      <c r="V88" s="117">
        <v>0</v>
      </c>
      <c r="W88" s="117">
        <v>0</v>
      </c>
      <c r="X88" s="117">
        <v>0</v>
      </c>
      <c r="Y88" s="117">
        <v>0</v>
      </c>
      <c r="Z88" s="117">
        <v>0</v>
      </c>
      <c r="AA88" s="269">
        <v>0</v>
      </c>
      <c r="AB88" s="303">
        <f t="shared" ref="AB88:AC95" si="34">N88+T88-X88</f>
        <v>0</v>
      </c>
      <c r="AC88" s="117">
        <f t="shared" si="34"/>
        <v>0</v>
      </c>
      <c r="AD88" s="304">
        <f>OAX!AD126</f>
        <v>0</v>
      </c>
      <c r="AE88" s="120"/>
      <c r="AF88" s="117"/>
      <c r="AG88" s="117">
        <f>OAX!AG126</f>
        <v>0</v>
      </c>
      <c r="AH88" s="117"/>
      <c r="AI88" s="117"/>
      <c r="AJ88" s="117">
        <f>OAX!AJ126</f>
        <v>0</v>
      </c>
      <c r="AK88" s="117"/>
      <c r="AL88" s="117"/>
      <c r="AM88" s="117">
        <f>OAX!AM126</f>
        <v>0</v>
      </c>
      <c r="AN88" s="117"/>
      <c r="AO88" s="117"/>
      <c r="AP88" s="117">
        <f>OAX!AP126</f>
        <v>0</v>
      </c>
      <c r="AQ88" s="117"/>
      <c r="AR88" s="117"/>
      <c r="AS88" s="117">
        <f>OAX!AS126</f>
        <v>0</v>
      </c>
      <c r="AT88" s="117">
        <f>OAX!AT126</f>
        <v>0</v>
      </c>
      <c r="AU88" s="117">
        <f>OAX!AU126</f>
        <v>0</v>
      </c>
      <c r="AV88" s="117">
        <f>OAX!AV126</f>
        <v>0</v>
      </c>
      <c r="AW88" s="117">
        <f>OAX!AW126</f>
        <v>0</v>
      </c>
      <c r="AX88" s="117">
        <f>OAX!AX126</f>
        <v>0</v>
      </c>
      <c r="AY88" s="117">
        <f>OAX!AY126</f>
        <v>0</v>
      </c>
      <c r="AZ88" s="117">
        <f>OAX!AZ126</f>
        <v>0</v>
      </c>
      <c r="BA88" s="117">
        <f>OAX!BA126</f>
        <v>0</v>
      </c>
    </row>
    <row r="89" spans="1:53" ht="46.5" hidden="1">
      <c r="A89" s="253"/>
      <c r="B89" s="73" t="str">
        <f t="shared" si="28"/>
        <v>1353000330033621</v>
      </c>
      <c r="C89" s="114">
        <v>2023</v>
      </c>
      <c r="D89" s="114">
        <v>1</v>
      </c>
      <c r="E89" s="114">
        <v>1</v>
      </c>
      <c r="F89" s="114">
        <v>3</v>
      </c>
      <c r="G89" s="114">
        <v>5</v>
      </c>
      <c r="H89" s="114">
        <v>3000</v>
      </c>
      <c r="I89" s="114">
        <v>3300</v>
      </c>
      <c r="J89" s="114">
        <v>336</v>
      </c>
      <c r="K89" s="115">
        <v>2</v>
      </c>
      <c r="L89" s="115">
        <v>1</v>
      </c>
      <c r="M89" s="116" t="s">
        <v>122</v>
      </c>
      <c r="N89" s="117">
        <v>0</v>
      </c>
      <c r="O89" s="117">
        <v>0</v>
      </c>
      <c r="P89" s="117">
        <v>0</v>
      </c>
      <c r="Q89" s="118" t="s">
        <v>121</v>
      </c>
      <c r="R89" s="119">
        <v>0</v>
      </c>
      <c r="S89" s="119">
        <v>0</v>
      </c>
      <c r="T89" s="120">
        <v>0</v>
      </c>
      <c r="U89" s="117">
        <v>0</v>
      </c>
      <c r="V89" s="117">
        <v>0</v>
      </c>
      <c r="W89" s="117">
        <v>0</v>
      </c>
      <c r="X89" s="117">
        <v>0</v>
      </c>
      <c r="Y89" s="117">
        <v>0</v>
      </c>
      <c r="Z89" s="117">
        <v>0</v>
      </c>
      <c r="AA89" s="269">
        <v>0</v>
      </c>
      <c r="AB89" s="303">
        <f t="shared" si="34"/>
        <v>0</v>
      </c>
      <c r="AC89" s="117">
        <f t="shared" si="34"/>
        <v>0</v>
      </c>
      <c r="AD89" s="304">
        <f>OAX!AD127</f>
        <v>0</v>
      </c>
      <c r="AE89" s="120"/>
      <c r="AF89" s="117"/>
      <c r="AG89" s="117">
        <f>OAX!AG127</f>
        <v>0</v>
      </c>
      <c r="AH89" s="117"/>
      <c r="AI89" s="117"/>
      <c r="AJ89" s="117">
        <f>OAX!AJ127</f>
        <v>0</v>
      </c>
      <c r="AK89" s="117"/>
      <c r="AL89" s="117"/>
      <c r="AM89" s="117">
        <f>OAX!AM127</f>
        <v>0</v>
      </c>
      <c r="AN89" s="117"/>
      <c r="AO89" s="117"/>
      <c r="AP89" s="117">
        <f>OAX!AP127</f>
        <v>0</v>
      </c>
      <c r="AQ89" s="117"/>
      <c r="AR89" s="117"/>
      <c r="AS89" s="117">
        <f>OAX!AS127</f>
        <v>0</v>
      </c>
      <c r="AT89" s="117">
        <f>OAX!AT127</f>
        <v>0</v>
      </c>
      <c r="AU89" s="117">
        <f>OAX!AU127</f>
        <v>0</v>
      </c>
      <c r="AV89" s="117">
        <f>OAX!AV127</f>
        <v>0</v>
      </c>
      <c r="AW89" s="117">
        <f>OAX!AW127</f>
        <v>0</v>
      </c>
      <c r="AX89" s="117">
        <f>OAX!AX127</f>
        <v>0</v>
      </c>
      <c r="AY89" s="117">
        <f>OAX!AY127</f>
        <v>0</v>
      </c>
      <c r="AZ89" s="117">
        <f>OAX!AZ127</f>
        <v>0</v>
      </c>
      <c r="BA89" s="117">
        <f>OAX!BA127</f>
        <v>0</v>
      </c>
    </row>
    <row r="90" spans="1:53" ht="46.5" hidden="1">
      <c r="A90" s="253"/>
      <c r="B90" s="73" t="str">
        <f t="shared" si="28"/>
        <v>1353000330033631</v>
      </c>
      <c r="C90" s="114">
        <v>2023</v>
      </c>
      <c r="D90" s="114">
        <v>1</v>
      </c>
      <c r="E90" s="114">
        <v>1</v>
      </c>
      <c r="F90" s="114">
        <v>3</v>
      </c>
      <c r="G90" s="114">
        <v>5</v>
      </c>
      <c r="H90" s="114">
        <v>3000</v>
      </c>
      <c r="I90" s="114">
        <v>3300</v>
      </c>
      <c r="J90" s="114">
        <v>336</v>
      </c>
      <c r="K90" s="115">
        <v>3</v>
      </c>
      <c r="L90" s="115">
        <v>1</v>
      </c>
      <c r="M90" s="116" t="s">
        <v>123</v>
      </c>
      <c r="N90" s="117">
        <v>0</v>
      </c>
      <c r="O90" s="117">
        <v>0</v>
      </c>
      <c r="P90" s="117">
        <v>0</v>
      </c>
      <c r="Q90" s="118" t="s">
        <v>121</v>
      </c>
      <c r="R90" s="119">
        <v>0</v>
      </c>
      <c r="S90" s="119">
        <v>0</v>
      </c>
      <c r="T90" s="120">
        <v>0</v>
      </c>
      <c r="U90" s="117">
        <v>0</v>
      </c>
      <c r="V90" s="117">
        <v>0</v>
      </c>
      <c r="W90" s="117">
        <v>0</v>
      </c>
      <c r="X90" s="117">
        <v>0</v>
      </c>
      <c r="Y90" s="117">
        <v>0</v>
      </c>
      <c r="Z90" s="117">
        <v>0</v>
      </c>
      <c r="AA90" s="269">
        <v>0</v>
      </c>
      <c r="AB90" s="303">
        <f t="shared" si="34"/>
        <v>0</v>
      </c>
      <c r="AC90" s="117">
        <f t="shared" si="34"/>
        <v>0</v>
      </c>
      <c r="AD90" s="304">
        <f>OAX!AD128</f>
        <v>0</v>
      </c>
      <c r="AE90" s="120"/>
      <c r="AF90" s="117"/>
      <c r="AG90" s="117">
        <f>OAX!AG128</f>
        <v>0</v>
      </c>
      <c r="AH90" s="117"/>
      <c r="AI90" s="117"/>
      <c r="AJ90" s="117">
        <f>OAX!AJ128</f>
        <v>0</v>
      </c>
      <c r="AK90" s="117"/>
      <c r="AL90" s="117"/>
      <c r="AM90" s="117">
        <f>OAX!AM128</f>
        <v>0</v>
      </c>
      <c r="AN90" s="117"/>
      <c r="AO90" s="117"/>
      <c r="AP90" s="117">
        <f>OAX!AP128</f>
        <v>0</v>
      </c>
      <c r="AQ90" s="117"/>
      <c r="AR90" s="117"/>
      <c r="AS90" s="117">
        <f>OAX!AS128</f>
        <v>0</v>
      </c>
      <c r="AT90" s="117">
        <f>OAX!AT128</f>
        <v>0</v>
      </c>
      <c r="AU90" s="117">
        <f>OAX!AU128</f>
        <v>0</v>
      </c>
      <c r="AV90" s="117">
        <f>OAX!AV128</f>
        <v>0</v>
      </c>
      <c r="AW90" s="117">
        <f>OAX!AW128</f>
        <v>0</v>
      </c>
      <c r="AX90" s="117">
        <f>OAX!AX128</f>
        <v>0</v>
      </c>
      <c r="AY90" s="117">
        <f>OAX!AY128</f>
        <v>0</v>
      </c>
      <c r="AZ90" s="117">
        <f>OAX!AZ128</f>
        <v>0</v>
      </c>
      <c r="BA90" s="117">
        <f>OAX!BA128</f>
        <v>0</v>
      </c>
    </row>
    <row r="91" spans="1:53" ht="46.5" hidden="1">
      <c r="A91" s="253"/>
      <c r="B91" s="73" t="str">
        <f t="shared" si="28"/>
        <v>1353000330033641</v>
      </c>
      <c r="C91" s="114">
        <v>2023</v>
      </c>
      <c r="D91" s="114">
        <v>1</v>
      </c>
      <c r="E91" s="114">
        <v>1</v>
      </c>
      <c r="F91" s="114">
        <v>3</v>
      </c>
      <c r="G91" s="114">
        <v>5</v>
      </c>
      <c r="H91" s="114">
        <v>3000</v>
      </c>
      <c r="I91" s="114">
        <v>3300</v>
      </c>
      <c r="J91" s="114">
        <v>336</v>
      </c>
      <c r="K91" s="115">
        <v>4</v>
      </c>
      <c r="L91" s="115">
        <v>1</v>
      </c>
      <c r="M91" s="116" t="s">
        <v>124</v>
      </c>
      <c r="N91" s="117">
        <v>0</v>
      </c>
      <c r="O91" s="117">
        <v>0</v>
      </c>
      <c r="P91" s="117">
        <v>0</v>
      </c>
      <c r="Q91" s="118" t="s">
        <v>121</v>
      </c>
      <c r="R91" s="119">
        <v>0</v>
      </c>
      <c r="S91" s="119">
        <v>0</v>
      </c>
      <c r="T91" s="120">
        <v>0</v>
      </c>
      <c r="U91" s="117">
        <v>0</v>
      </c>
      <c r="V91" s="117">
        <v>0</v>
      </c>
      <c r="W91" s="117">
        <v>0</v>
      </c>
      <c r="X91" s="117">
        <v>0</v>
      </c>
      <c r="Y91" s="117">
        <v>0</v>
      </c>
      <c r="Z91" s="117">
        <v>0</v>
      </c>
      <c r="AA91" s="269">
        <v>0</v>
      </c>
      <c r="AB91" s="303">
        <f t="shared" si="34"/>
        <v>0</v>
      </c>
      <c r="AC91" s="117">
        <f t="shared" si="34"/>
        <v>0</v>
      </c>
      <c r="AD91" s="304">
        <f>OAX!AD129</f>
        <v>0</v>
      </c>
      <c r="AE91" s="120"/>
      <c r="AF91" s="117"/>
      <c r="AG91" s="117">
        <f>OAX!AG129</f>
        <v>0</v>
      </c>
      <c r="AH91" s="117"/>
      <c r="AI91" s="117"/>
      <c r="AJ91" s="117">
        <f>OAX!AJ129</f>
        <v>0</v>
      </c>
      <c r="AK91" s="117"/>
      <c r="AL91" s="117"/>
      <c r="AM91" s="117">
        <f>OAX!AM129</f>
        <v>0</v>
      </c>
      <c r="AN91" s="117"/>
      <c r="AO91" s="117"/>
      <c r="AP91" s="117">
        <f>OAX!AP129</f>
        <v>0</v>
      </c>
      <c r="AQ91" s="117"/>
      <c r="AR91" s="117"/>
      <c r="AS91" s="117">
        <f>OAX!AS129</f>
        <v>0</v>
      </c>
      <c r="AT91" s="117">
        <f>OAX!AT129</f>
        <v>0</v>
      </c>
      <c r="AU91" s="117">
        <f>OAX!AU129</f>
        <v>0</v>
      </c>
      <c r="AV91" s="117">
        <f>OAX!AV129</f>
        <v>0</v>
      </c>
      <c r="AW91" s="117">
        <f>OAX!AW129</f>
        <v>0</v>
      </c>
      <c r="AX91" s="117">
        <f>OAX!AX129</f>
        <v>0</v>
      </c>
      <c r="AY91" s="117">
        <f>OAX!AY129</f>
        <v>0</v>
      </c>
      <c r="AZ91" s="117">
        <f>OAX!AZ129</f>
        <v>0</v>
      </c>
      <c r="BA91" s="117">
        <f>OAX!BA129</f>
        <v>0</v>
      </c>
    </row>
    <row r="92" spans="1:53" ht="46.5" hidden="1">
      <c r="A92" s="253"/>
      <c r="B92" s="73" t="str">
        <f t="shared" si="28"/>
        <v>1353000330033661</v>
      </c>
      <c r="C92" s="114">
        <v>2023</v>
      </c>
      <c r="D92" s="114">
        <v>1</v>
      </c>
      <c r="E92" s="114">
        <v>1</v>
      </c>
      <c r="F92" s="114">
        <v>3</v>
      </c>
      <c r="G92" s="114">
        <v>5</v>
      </c>
      <c r="H92" s="114">
        <v>3000</v>
      </c>
      <c r="I92" s="114">
        <v>3300</v>
      </c>
      <c r="J92" s="114">
        <v>336</v>
      </c>
      <c r="K92" s="115">
        <v>6</v>
      </c>
      <c r="L92" s="115">
        <v>1</v>
      </c>
      <c r="M92" s="116" t="s">
        <v>125</v>
      </c>
      <c r="N92" s="117">
        <v>0</v>
      </c>
      <c r="O92" s="117">
        <v>0</v>
      </c>
      <c r="P92" s="117">
        <v>0</v>
      </c>
      <c r="Q92" s="118" t="s">
        <v>121</v>
      </c>
      <c r="R92" s="119">
        <v>0</v>
      </c>
      <c r="S92" s="119">
        <v>0</v>
      </c>
      <c r="T92" s="120">
        <v>0</v>
      </c>
      <c r="U92" s="117">
        <v>0</v>
      </c>
      <c r="V92" s="117">
        <v>0</v>
      </c>
      <c r="W92" s="117">
        <v>0</v>
      </c>
      <c r="X92" s="117">
        <v>0</v>
      </c>
      <c r="Y92" s="117">
        <v>0</v>
      </c>
      <c r="Z92" s="117">
        <v>0</v>
      </c>
      <c r="AA92" s="269">
        <v>0</v>
      </c>
      <c r="AB92" s="303">
        <f t="shared" si="34"/>
        <v>0</v>
      </c>
      <c r="AC92" s="117">
        <f t="shared" si="34"/>
        <v>0</v>
      </c>
      <c r="AD92" s="304">
        <f>OAX!AD130</f>
        <v>0</v>
      </c>
      <c r="AE92" s="120"/>
      <c r="AF92" s="117"/>
      <c r="AG92" s="117">
        <f>OAX!AG130</f>
        <v>0</v>
      </c>
      <c r="AH92" s="117"/>
      <c r="AI92" s="117"/>
      <c r="AJ92" s="117">
        <f>OAX!AJ130</f>
        <v>0</v>
      </c>
      <c r="AK92" s="117"/>
      <c r="AL92" s="117"/>
      <c r="AM92" s="117">
        <f>OAX!AM130</f>
        <v>0</v>
      </c>
      <c r="AN92" s="117"/>
      <c r="AO92" s="117"/>
      <c r="AP92" s="117">
        <f>OAX!AP130</f>
        <v>0</v>
      </c>
      <c r="AQ92" s="117"/>
      <c r="AR92" s="117"/>
      <c r="AS92" s="117">
        <f>OAX!AS130</f>
        <v>0</v>
      </c>
      <c r="AT92" s="117">
        <f>OAX!AT130</f>
        <v>0</v>
      </c>
      <c r="AU92" s="117">
        <f>OAX!AU130</f>
        <v>0</v>
      </c>
      <c r="AV92" s="117">
        <f>OAX!AV130</f>
        <v>0</v>
      </c>
      <c r="AW92" s="117">
        <f>OAX!AW130</f>
        <v>0</v>
      </c>
      <c r="AX92" s="117">
        <f>OAX!AX130</f>
        <v>0</v>
      </c>
      <c r="AY92" s="117">
        <f>OAX!AY130</f>
        <v>0</v>
      </c>
      <c r="AZ92" s="117">
        <f>OAX!AZ130</f>
        <v>0</v>
      </c>
      <c r="BA92" s="117">
        <f>OAX!BA130</f>
        <v>0</v>
      </c>
    </row>
    <row r="93" spans="1:53" ht="46.5" hidden="1">
      <c r="A93" s="253"/>
      <c r="B93" s="73" t="str">
        <f t="shared" si="28"/>
        <v>1353000330033671</v>
      </c>
      <c r="C93" s="114">
        <v>2023</v>
      </c>
      <c r="D93" s="114">
        <v>1</v>
      </c>
      <c r="E93" s="114">
        <v>1</v>
      </c>
      <c r="F93" s="114">
        <v>3</v>
      </c>
      <c r="G93" s="114">
        <v>5</v>
      </c>
      <c r="H93" s="114">
        <v>3000</v>
      </c>
      <c r="I93" s="114">
        <v>3300</v>
      </c>
      <c r="J93" s="114">
        <v>336</v>
      </c>
      <c r="K93" s="115">
        <v>7</v>
      </c>
      <c r="L93" s="115">
        <v>1</v>
      </c>
      <c r="M93" s="116" t="s">
        <v>126</v>
      </c>
      <c r="N93" s="117">
        <v>0</v>
      </c>
      <c r="O93" s="117">
        <v>0</v>
      </c>
      <c r="P93" s="117">
        <v>0</v>
      </c>
      <c r="Q93" s="118" t="s">
        <v>121</v>
      </c>
      <c r="R93" s="119">
        <v>0</v>
      </c>
      <c r="S93" s="119">
        <v>0</v>
      </c>
      <c r="T93" s="120">
        <v>0</v>
      </c>
      <c r="U93" s="117">
        <v>0</v>
      </c>
      <c r="V93" s="117">
        <v>0</v>
      </c>
      <c r="W93" s="117">
        <v>0</v>
      </c>
      <c r="X93" s="117">
        <v>0</v>
      </c>
      <c r="Y93" s="117">
        <v>0</v>
      </c>
      <c r="Z93" s="117">
        <v>0</v>
      </c>
      <c r="AA93" s="269">
        <v>0</v>
      </c>
      <c r="AB93" s="303">
        <f t="shared" si="34"/>
        <v>0</v>
      </c>
      <c r="AC93" s="117">
        <f t="shared" si="34"/>
        <v>0</v>
      </c>
      <c r="AD93" s="304">
        <f>OAX!AD131</f>
        <v>0</v>
      </c>
      <c r="AE93" s="120"/>
      <c r="AF93" s="117"/>
      <c r="AG93" s="117">
        <f>OAX!AG131</f>
        <v>0</v>
      </c>
      <c r="AH93" s="117"/>
      <c r="AI93" s="117"/>
      <c r="AJ93" s="117">
        <f>OAX!AJ131</f>
        <v>0</v>
      </c>
      <c r="AK93" s="117"/>
      <c r="AL93" s="117"/>
      <c r="AM93" s="117">
        <f>OAX!AM131</f>
        <v>0</v>
      </c>
      <c r="AN93" s="117"/>
      <c r="AO93" s="117"/>
      <c r="AP93" s="117">
        <f>OAX!AP131</f>
        <v>0</v>
      </c>
      <c r="AQ93" s="117"/>
      <c r="AR93" s="117"/>
      <c r="AS93" s="117">
        <f>OAX!AS131</f>
        <v>0</v>
      </c>
      <c r="AT93" s="117">
        <f>OAX!AT131</f>
        <v>0</v>
      </c>
      <c r="AU93" s="117">
        <f>OAX!AU131</f>
        <v>0</v>
      </c>
      <c r="AV93" s="117">
        <f>OAX!AV131</f>
        <v>0</v>
      </c>
      <c r="AW93" s="117">
        <f>OAX!AW131</f>
        <v>0</v>
      </c>
      <c r="AX93" s="117">
        <f>OAX!AX131</f>
        <v>0</v>
      </c>
      <c r="AY93" s="117">
        <f>OAX!AY131</f>
        <v>0</v>
      </c>
      <c r="AZ93" s="117">
        <f>OAX!AZ131</f>
        <v>0</v>
      </c>
      <c r="BA93" s="117">
        <f>OAX!BA131</f>
        <v>0</v>
      </c>
    </row>
    <row r="94" spans="1:53" ht="46.5" hidden="1">
      <c r="A94" s="253"/>
      <c r="B94" s="73" t="str">
        <f t="shared" si="28"/>
        <v>1353000330033681</v>
      </c>
      <c r="C94" s="114">
        <v>2023</v>
      </c>
      <c r="D94" s="114">
        <v>1</v>
      </c>
      <c r="E94" s="114">
        <v>1</v>
      </c>
      <c r="F94" s="114">
        <v>3</v>
      </c>
      <c r="G94" s="114">
        <v>5</v>
      </c>
      <c r="H94" s="114">
        <v>3000</v>
      </c>
      <c r="I94" s="114">
        <v>3300</v>
      </c>
      <c r="J94" s="114">
        <v>336</v>
      </c>
      <c r="K94" s="115">
        <v>8</v>
      </c>
      <c r="L94" s="115">
        <v>1</v>
      </c>
      <c r="M94" s="116" t="s">
        <v>127</v>
      </c>
      <c r="N94" s="117">
        <v>0</v>
      </c>
      <c r="O94" s="117">
        <v>0</v>
      </c>
      <c r="P94" s="117">
        <v>0</v>
      </c>
      <c r="Q94" s="118" t="s">
        <v>121</v>
      </c>
      <c r="R94" s="119">
        <v>0</v>
      </c>
      <c r="S94" s="119">
        <v>0</v>
      </c>
      <c r="T94" s="120">
        <v>0</v>
      </c>
      <c r="U94" s="117">
        <v>0</v>
      </c>
      <c r="V94" s="117">
        <v>0</v>
      </c>
      <c r="W94" s="117">
        <v>0</v>
      </c>
      <c r="X94" s="117">
        <v>0</v>
      </c>
      <c r="Y94" s="117">
        <v>0</v>
      </c>
      <c r="Z94" s="117">
        <v>0</v>
      </c>
      <c r="AA94" s="269">
        <v>0</v>
      </c>
      <c r="AB94" s="303">
        <f t="shared" si="34"/>
        <v>0</v>
      </c>
      <c r="AC94" s="117">
        <f t="shared" si="34"/>
        <v>0</v>
      </c>
      <c r="AD94" s="304">
        <f>OAX!AD132</f>
        <v>0</v>
      </c>
      <c r="AE94" s="120"/>
      <c r="AF94" s="117"/>
      <c r="AG94" s="117">
        <f>OAX!AG132</f>
        <v>0</v>
      </c>
      <c r="AH94" s="117"/>
      <c r="AI94" s="117"/>
      <c r="AJ94" s="117">
        <f>OAX!AJ132</f>
        <v>0</v>
      </c>
      <c r="AK94" s="117"/>
      <c r="AL94" s="117"/>
      <c r="AM94" s="117">
        <f>OAX!AM132</f>
        <v>0</v>
      </c>
      <c r="AN94" s="117"/>
      <c r="AO94" s="117"/>
      <c r="AP94" s="117">
        <f>OAX!AP132</f>
        <v>0</v>
      </c>
      <c r="AQ94" s="117"/>
      <c r="AR94" s="117"/>
      <c r="AS94" s="117">
        <f>OAX!AS132</f>
        <v>0</v>
      </c>
      <c r="AT94" s="117">
        <f>OAX!AT132</f>
        <v>0</v>
      </c>
      <c r="AU94" s="117">
        <f>OAX!AU132</f>
        <v>0</v>
      </c>
      <c r="AV94" s="117">
        <f>OAX!AV132</f>
        <v>0</v>
      </c>
      <c r="AW94" s="117">
        <f>OAX!AW132</f>
        <v>0</v>
      </c>
      <c r="AX94" s="117">
        <f>OAX!AX132</f>
        <v>0</v>
      </c>
      <c r="AY94" s="117">
        <f>OAX!AY132</f>
        <v>0</v>
      </c>
      <c r="AZ94" s="117">
        <f>OAX!AZ132</f>
        <v>0</v>
      </c>
      <c r="BA94" s="117">
        <f>OAX!BA132</f>
        <v>0</v>
      </c>
    </row>
    <row r="95" spans="1:53" ht="46.5" hidden="1">
      <c r="A95" s="253"/>
      <c r="B95" s="73" t="str">
        <f t="shared" si="28"/>
        <v>1353000330033691</v>
      </c>
      <c r="C95" s="114">
        <v>2023</v>
      </c>
      <c r="D95" s="114">
        <v>1</v>
      </c>
      <c r="E95" s="114">
        <v>1</v>
      </c>
      <c r="F95" s="114">
        <v>3</v>
      </c>
      <c r="G95" s="114">
        <v>5</v>
      </c>
      <c r="H95" s="114">
        <v>3000</v>
      </c>
      <c r="I95" s="114">
        <v>3300</v>
      </c>
      <c r="J95" s="114">
        <v>336</v>
      </c>
      <c r="K95" s="115">
        <v>9</v>
      </c>
      <c r="L95" s="115">
        <v>1</v>
      </c>
      <c r="M95" s="116" t="s">
        <v>128</v>
      </c>
      <c r="N95" s="117">
        <v>0</v>
      </c>
      <c r="O95" s="117">
        <v>0</v>
      </c>
      <c r="P95" s="117">
        <v>0</v>
      </c>
      <c r="Q95" s="118" t="s">
        <v>121</v>
      </c>
      <c r="R95" s="119">
        <v>0</v>
      </c>
      <c r="S95" s="119">
        <v>0</v>
      </c>
      <c r="T95" s="120">
        <v>0</v>
      </c>
      <c r="U95" s="117">
        <v>0</v>
      </c>
      <c r="V95" s="117">
        <v>0</v>
      </c>
      <c r="W95" s="117">
        <v>0</v>
      </c>
      <c r="X95" s="117">
        <v>0</v>
      </c>
      <c r="Y95" s="117">
        <v>0</v>
      </c>
      <c r="Z95" s="117">
        <v>0</v>
      </c>
      <c r="AA95" s="269">
        <v>0</v>
      </c>
      <c r="AB95" s="303">
        <f t="shared" si="34"/>
        <v>0</v>
      </c>
      <c r="AC95" s="117">
        <f t="shared" si="34"/>
        <v>0</v>
      </c>
      <c r="AD95" s="304">
        <f>OAX!AD133</f>
        <v>0</v>
      </c>
      <c r="AE95" s="120"/>
      <c r="AF95" s="117"/>
      <c r="AG95" s="117">
        <f>OAX!AG133</f>
        <v>0</v>
      </c>
      <c r="AH95" s="117"/>
      <c r="AI95" s="117"/>
      <c r="AJ95" s="117">
        <f>OAX!AJ133</f>
        <v>0</v>
      </c>
      <c r="AK95" s="117"/>
      <c r="AL95" s="117"/>
      <c r="AM95" s="117">
        <f>OAX!AM133</f>
        <v>0</v>
      </c>
      <c r="AN95" s="117"/>
      <c r="AO95" s="117"/>
      <c r="AP95" s="117">
        <f>OAX!AP133</f>
        <v>0</v>
      </c>
      <c r="AQ95" s="117"/>
      <c r="AR95" s="117"/>
      <c r="AS95" s="117">
        <f>OAX!AS133</f>
        <v>0</v>
      </c>
      <c r="AT95" s="117">
        <f>OAX!AT133</f>
        <v>0</v>
      </c>
      <c r="AU95" s="117">
        <f>OAX!AU133</f>
        <v>0</v>
      </c>
      <c r="AV95" s="117">
        <f>OAX!AV133</f>
        <v>0</v>
      </c>
      <c r="AW95" s="117">
        <f>OAX!AW133</f>
        <v>0</v>
      </c>
      <c r="AX95" s="117">
        <f>OAX!AX133</f>
        <v>0</v>
      </c>
      <c r="AY95" s="117">
        <f>OAX!AY133</f>
        <v>0</v>
      </c>
      <c r="AZ95" s="117">
        <f>OAX!AZ133</f>
        <v>0</v>
      </c>
      <c r="BA95" s="117">
        <f>OAX!BA133</f>
        <v>0</v>
      </c>
    </row>
    <row r="96" spans="1:53" ht="24.75">
      <c r="A96" s="253"/>
      <c r="B96" s="73" t="str">
        <f t="shared" si="28"/>
        <v>13550001</v>
      </c>
      <c r="C96" s="93">
        <v>2023</v>
      </c>
      <c r="D96" s="93">
        <v>1</v>
      </c>
      <c r="E96" s="93">
        <v>1</v>
      </c>
      <c r="F96" s="557">
        <v>3</v>
      </c>
      <c r="G96" s="557">
        <v>5</v>
      </c>
      <c r="H96" s="557">
        <v>5000</v>
      </c>
      <c r="I96" s="557"/>
      <c r="J96" s="557"/>
      <c r="K96" s="558" t="s">
        <v>45</v>
      </c>
      <c r="L96" s="94">
        <v>1</v>
      </c>
      <c r="M96" s="559" t="s">
        <v>129</v>
      </c>
      <c r="N96" s="560">
        <v>2168400</v>
      </c>
      <c r="O96" s="560">
        <v>29634800</v>
      </c>
      <c r="P96" s="560">
        <v>31803200</v>
      </c>
      <c r="Q96" s="528"/>
      <c r="R96" s="529"/>
      <c r="S96" s="529"/>
      <c r="T96" s="99">
        <f t="shared" ref="T96:AC96" si="35">+T97+T100+T106+T117</f>
        <v>0</v>
      </c>
      <c r="U96" s="96">
        <f t="shared" si="35"/>
        <v>0</v>
      </c>
      <c r="V96" s="96">
        <f t="shared" si="35"/>
        <v>0</v>
      </c>
      <c r="W96" s="96">
        <f t="shared" si="35"/>
        <v>0</v>
      </c>
      <c r="X96" s="96">
        <f t="shared" si="35"/>
        <v>0</v>
      </c>
      <c r="Y96" s="96">
        <f t="shared" si="35"/>
        <v>0</v>
      </c>
      <c r="Z96" s="96">
        <f t="shared" si="35"/>
        <v>0</v>
      </c>
      <c r="AA96" s="266">
        <f t="shared" si="35"/>
        <v>0</v>
      </c>
      <c r="AB96" s="297">
        <f t="shared" si="35"/>
        <v>2168400</v>
      </c>
      <c r="AC96" s="96">
        <f t="shared" si="35"/>
        <v>29634800</v>
      </c>
      <c r="AD96" s="561">
        <f>OAX!AD134</f>
        <v>31803200</v>
      </c>
      <c r="AE96" s="99"/>
      <c r="AF96" s="96"/>
      <c r="AG96" s="560">
        <f>OAX!AG134</f>
        <v>31803024</v>
      </c>
      <c r="AH96" s="96"/>
      <c r="AI96" s="96"/>
      <c r="AJ96" s="560">
        <f>OAX!AJ134</f>
        <v>0</v>
      </c>
      <c r="AK96" s="96"/>
      <c r="AL96" s="96"/>
      <c r="AM96" s="560">
        <f>OAX!AM134</f>
        <v>0</v>
      </c>
      <c r="AN96" s="96"/>
      <c r="AO96" s="96"/>
      <c r="AP96" s="560">
        <f>OAX!AP134</f>
        <v>0</v>
      </c>
      <c r="AQ96" s="96"/>
      <c r="AR96" s="96"/>
      <c r="AS96" s="560">
        <f>OAX!AS134</f>
        <v>176</v>
      </c>
      <c r="AT96" s="560"/>
      <c r="AU96" s="560"/>
      <c r="AV96" s="560"/>
      <c r="AW96" s="560"/>
      <c r="AX96" s="560"/>
      <c r="AY96" s="560"/>
      <c r="AZ96" s="560"/>
      <c r="BA96" s="560"/>
    </row>
    <row r="97" spans="1:53" ht="24.75" hidden="1">
      <c r="A97" s="253"/>
      <c r="B97" s="73" t="str">
        <f t="shared" si="28"/>
        <v>135500051001</v>
      </c>
      <c r="C97" s="105">
        <v>2023</v>
      </c>
      <c r="D97" s="164">
        <v>1</v>
      </c>
      <c r="E97" s="132">
        <v>1</v>
      </c>
      <c r="F97" s="132">
        <v>3</v>
      </c>
      <c r="G97" s="132">
        <v>5</v>
      </c>
      <c r="H97" s="105">
        <v>5000</v>
      </c>
      <c r="I97" s="105">
        <v>5100</v>
      </c>
      <c r="J97" s="105"/>
      <c r="K97" s="105"/>
      <c r="L97" s="105">
        <v>1</v>
      </c>
      <c r="M97" s="102" t="s">
        <v>130</v>
      </c>
      <c r="N97" s="103">
        <v>0</v>
      </c>
      <c r="O97" s="103">
        <v>0</v>
      </c>
      <c r="P97" s="103">
        <v>0</v>
      </c>
      <c r="Q97" s="104"/>
      <c r="R97" s="105"/>
      <c r="S97" s="105"/>
      <c r="T97" s="106">
        <f t="shared" ref="T97:AC98" si="36">+T98</f>
        <v>0</v>
      </c>
      <c r="U97" s="103">
        <f t="shared" si="36"/>
        <v>0</v>
      </c>
      <c r="V97" s="103">
        <f t="shared" si="36"/>
        <v>0</v>
      </c>
      <c r="W97" s="103">
        <f t="shared" si="36"/>
        <v>0</v>
      </c>
      <c r="X97" s="103">
        <f t="shared" si="36"/>
        <v>0</v>
      </c>
      <c r="Y97" s="103">
        <f t="shared" si="36"/>
        <v>0</v>
      </c>
      <c r="Z97" s="103">
        <f t="shared" si="36"/>
        <v>0</v>
      </c>
      <c r="AA97" s="267">
        <f t="shared" si="36"/>
        <v>0</v>
      </c>
      <c r="AB97" s="299">
        <f t="shared" si="36"/>
        <v>0</v>
      </c>
      <c r="AC97" s="103">
        <f t="shared" si="36"/>
        <v>0</v>
      </c>
      <c r="AD97" s="300">
        <f>OAX!AD135</f>
        <v>0</v>
      </c>
      <c r="AE97" s="106"/>
      <c r="AF97" s="103"/>
      <c r="AG97" s="103">
        <f>OAX!AG135</f>
        <v>0</v>
      </c>
      <c r="AH97" s="103"/>
      <c r="AI97" s="103"/>
      <c r="AJ97" s="103">
        <f>OAX!AJ135</f>
        <v>0</v>
      </c>
      <c r="AK97" s="103"/>
      <c r="AL97" s="103"/>
      <c r="AM97" s="103">
        <f>OAX!AM135</f>
        <v>0</v>
      </c>
      <c r="AN97" s="103"/>
      <c r="AO97" s="103"/>
      <c r="AP97" s="103">
        <f>OAX!AP135</f>
        <v>0</v>
      </c>
      <c r="AQ97" s="103"/>
      <c r="AR97" s="103"/>
      <c r="AS97" s="103">
        <f>OAX!AS135</f>
        <v>0</v>
      </c>
      <c r="AT97" s="103">
        <f>OAX!AT135</f>
        <v>0</v>
      </c>
      <c r="AU97" s="103">
        <f>OAX!AU135</f>
        <v>0</v>
      </c>
      <c r="AV97" s="103">
        <f>OAX!AV135</f>
        <v>0</v>
      </c>
      <c r="AW97" s="103">
        <f>OAX!AW135</f>
        <v>0</v>
      </c>
      <c r="AX97" s="103">
        <f>OAX!AX135</f>
        <v>0</v>
      </c>
      <c r="AY97" s="103">
        <f>OAX!AY135</f>
        <v>0</v>
      </c>
      <c r="AZ97" s="103">
        <f>OAX!AZ135</f>
        <v>0</v>
      </c>
      <c r="BA97" s="103">
        <f>OAX!BA135</f>
        <v>0</v>
      </c>
    </row>
    <row r="98" spans="1:53" ht="24.75" hidden="1">
      <c r="A98" s="253"/>
      <c r="B98" s="73" t="str">
        <f t="shared" si="28"/>
        <v>135500051005151</v>
      </c>
      <c r="C98" s="112">
        <v>2023</v>
      </c>
      <c r="D98" s="165">
        <v>1</v>
      </c>
      <c r="E98" s="135">
        <v>1</v>
      </c>
      <c r="F98" s="135">
        <v>3</v>
      </c>
      <c r="G98" s="135">
        <v>5</v>
      </c>
      <c r="H98" s="112">
        <v>5000</v>
      </c>
      <c r="I98" s="112">
        <v>5100</v>
      </c>
      <c r="J98" s="112">
        <v>515</v>
      </c>
      <c r="K98" s="112"/>
      <c r="L98" s="112">
        <v>1</v>
      </c>
      <c r="M98" s="109" t="s">
        <v>131</v>
      </c>
      <c r="N98" s="110">
        <v>0</v>
      </c>
      <c r="O98" s="110">
        <v>0</v>
      </c>
      <c r="P98" s="110">
        <v>0</v>
      </c>
      <c r="Q98" s="111"/>
      <c r="R98" s="112"/>
      <c r="S98" s="112"/>
      <c r="T98" s="113">
        <f t="shared" si="36"/>
        <v>0</v>
      </c>
      <c r="U98" s="110">
        <f t="shared" si="36"/>
        <v>0</v>
      </c>
      <c r="V98" s="110">
        <f t="shared" si="36"/>
        <v>0</v>
      </c>
      <c r="W98" s="110">
        <f t="shared" si="36"/>
        <v>0</v>
      </c>
      <c r="X98" s="110">
        <f t="shared" si="36"/>
        <v>0</v>
      </c>
      <c r="Y98" s="110">
        <f t="shared" si="36"/>
        <v>0</v>
      </c>
      <c r="Z98" s="110">
        <f t="shared" si="36"/>
        <v>0</v>
      </c>
      <c r="AA98" s="268">
        <f t="shared" si="36"/>
        <v>0</v>
      </c>
      <c r="AB98" s="301">
        <f t="shared" si="36"/>
        <v>0</v>
      </c>
      <c r="AC98" s="110">
        <f t="shared" si="36"/>
        <v>0</v>
      </c>
      <c r="AD98" s="302">
        <f>OAX!AD136</f>
        <v>0</v>
      </c>
      <c r="AE98" s="113"/>
      <c r="AF98" s="110"/>
      <c r="AG98" s="110">
        <f>OAX!AG136</f>
        <v>0</v>
      </c>
      <c r="AH98" s="110"/>
      <c r="AI98" s="110"/>
      <c r="AJ98" s="110">
        <f>OAX!AJ136</f>
        <v>0</v>
      </c>
      <c r="AK98" s="110"/>
      <c r="AL98" s="110"/>
      <c r="AM98" s="110">
        <f>OAX!AM136</f>
        <v>0</v>
      </c>
      <c r="AN98" s="110"/>
      <c r="AO98" s="110"/>
      <c r="AP98" s="110">
        <f>OAX!AP136</f>
        <v>0</v>
      </c>
      <c r="AQ98" s="110"/>
      <c r="AR98" s="110"/>
      <c r="AS98" s="110">
        <f>OAX!AS136</f>
        <v>0</v>
      </c>
      <c r="AT98" s="110">
        <f>OAX!AT136</f>
        <v>0</v>
      </c>
      <c r="AU98" s="110">
        <f>OAX!AU136</f>
        <v>0</v>
      </c>
      <c r="AV98" s="110">
        <f>OAX!AV136</f>
        <v>0</v>
      </c>
      <c r="AW98" s="110">
        <f>OAX!AW136</f>
        <v>0</v>
      </c>
      <c r="AX98" s="110">
        <f>OAX!AX136</f>
        <v>0</v>
      </c>
      <c r="AY98" s="110">
        <f>OAX!AY136</f>
        <v>0</v>
      </c>
      <c r="AZ98" s="110">
        <f>OAX!AZ136</f>
        <v>0</v>
      </c>
      <c r="BA98" s="110">
        <f>OAX!BA136</f>
        <v>0</v>
      </c>
    </row>
    <row r="99" spans="1:53" ht="24.75" hidden="1">
      <c r="A99" s="253"/>
      <c r="B99" s="73" t="str">
        <f t="shared" si="28"/>
        <v>1355000510051511</v>
      </c>
      <c r="C99" s="138">
        <v>2023</v>
      </c>
      <c r="D99" s="138">
        <v>1</v>
      </c>
      <c r="E99" s="138">
        <v>1</v>
      </c>
      <c r="F99" s="138">
        <v>3</v>
      </c>
      <c r="G99" s="138">
        <v>5</v>
      </c>
      <c r="H99" s="138">
        <v>5000</v>
      </c>
      <c r="I99" s="138">
        <v>5100</v>
      </c>
      <c r="J99" s="138">
        <v>515</v>
      </c>
      <c r="K99" s="139">
        <v>1</v>
      </c>
      <c r="L99" s="139">
        <v>1</v>
      </c>
      <c r="M99" s="116" t="s">
        <v>132</v>
      </c>
      <c r="N99" s="117">
        <v>0</v>
      </c>
      <c r="O99" s="117">
        <v>0</v>
      </c>
      <c r="P99" s="117">
        <v>0</v>
      </c>
      <c r="Q99" s="118" t="s">
        <v>59</v>
      </c>
      <c r="R99" s="119">
        <v>0</v>
      </c>
      <c r="S99" s="119">
        <v>0</v>
      </c>
      <c r="T99" s="120">
        <v>0</v>
      </c>
      <c r="U99" s="117">
        <v>0</v>
      </c>
      <c r="V99" s="117">
        <v>0</v>
      </c>
      <c r="W99" s="117">
        <v>0</v>
      </c>
      <c r="X99" s="117">
        <v>0</v>
      </c>
      <c r="Y99" s="117">
        <v>0</v>
      </c>
      <c r="Z99" s="117">
        <v>0</v>
      </c>
      <c r="AA99" s="269">
        <v>0</v>
      </c>
      <c r="AB99" s="303">
        <f>N99+T99-X99</f>
        <v>0</v>
      </c>
      <c r="AC99" s="117">
        <f>O99+U99-Y99</f>
        <v>0</v>
      </c>
      <c r="AD99" s="304">
        <f>OAX!AD137</f>
        <v>0</v>
      </c>
      <c r="AE99" s="120"/>
      <c r="AF99" s="117"/>
      <c r="AG99" s="117">
        <f>OAX!AG137</f>
        <v>0</v>
      </c>
      <c r="AH99" s="117"/>
      <c r="AI99" s="117"/>
      <c r="AJ99" s="117">
        <f>OAX!AJ137</f>
        <v>0</v>
      </c>
      <c r="AK99" s="117"/>
      <c r="AL99" s="117"/>
      <c r="AM99" s="117">
        <f>OAX!AM137</f>
        <v>0</v>
      </c>
      <c r="AN99" s="117"/>
      <c r="AO99" s="117"/>
      <c r="AP99" s="117">
        <f>OAX!AP137</f>
        <v>0</v>
      </c>
      <c r="AQ99" s="117"/>
      <c r="AR99" s="117"/>
      <c r="AS99" s="117">
        <f>OAX!AS137</f>
        <v>0</v>
      </c>
      <c r="AT99" s="117">
        <f>OAX!AT137</f>
        <v>0</v>
      </c>
      <c r="AU99" s="117">
        <f>OAX!AU137</f>
        <v>0</v>
      </c>
      <c r="AV99" s="117">
        <f>OAX!AV137</f>
        <v>0</v>
      </c>
      <c r="AW99" s="117">
        <f>OAX!AW137</f>
        <v>0</v>
      </c>
      <c r="AX99" s="117">
        <f>OAX!AX137</f>
        <v>0</v>
      </c>
      <c r="AY99" s="117">
        <f>OAX!AY137</f>
        <v>0</v>
      </c>
      <c r="AZ99" s="117">
        <f>OAX!AZ137</f>
        <v>0</v>
      </c>
      <c r="BA99" s="117">
        <f>OAX!BA137</f>
        <v>0</v>
      </c>
    </row>
    <row r="100" spans="1:53" ht="24.75" hidden="1">
      <c r="A100" s="253"/>
      <c r="B100" s="73" t="str">
        <f t="shared" si="28"/>
        <v>135500052001</v>
      </c>
      <c r="C100" s="100">
        <v>2023</v>
      </c>
      <c r="D100" s="100">
        <v>1</v>
      </c>
      <c r="E100" s="100">
        <v>1</v>
      </c>
      <c r="F100" s="100">
        <v>3</v>
      </c>
      <c r="G100" s="100">
        <v>5</v>
      </c>
      <c r="H100" s="100">
        <v>5000</v>
      </c>
      <c r="I100" s="100">
        <v>5200</v>
      </c>
      <c r="J100" s="100"/>
      <c r="K100" s="101" t="s">
        <v>45</v>
      </c>
      <c r="L100" s="101">
        <v>1</v>
      </c>
      <c r="M100" s="102" t="s">
        <v>133</v>
      </c>
      <c r="N100" s="103">
        <v>0</v>
      </c>
      <c r="O100" s="103">
        <v>0</v>
      </c>
      <c r="P100" s="103">
        <v>0</v>
      </c>
      <c r="Q100" s="104"/>
      <c r="R100" s="105"/>
      <c r="S100" s="105"/>
      <c r="T100" s="106">
        <f t="shared" ref="T100:AC100" si="37">+T101</f>
        <v>0</v>
      </c>
      <c r="U100" s="103">
        <f t="shared" si="37"/>
        <v>0</v>
      </c>
      <c r="V100" s="103">
        <f t="shared" si="37"/>
        <v>0</v>
      </c>
      <c r="W100" s="103">
        <f t="shared" si="37"/>
        <v>0</v>
      </c>
      <c r="X100" s="103">
        <f t="shared" si="37"/>
        <v>0</v>
      </c>
      <c r="Y100" s="103">
        <f t="shared" si="37"/>
        <v>0</v>
      </c>
      <c r="Z100" s="103">
        <f t="shared" si="37"/>
        <v>0</v>
      </c>
      <c r="AA100" s="267">
        <f t="shared" si="37"/>
        <v>0</v>
      </c>
      <c r="AB100" s="299">
        <f t="shared" si="37"/>
        <v>0</v>
      </c>
      <c r="AC100" s="103">
        <f t="shared" si="37"/>
        <v>0</v>
      </c>
      <c r="AD100" s="300">
        <f>OAX!AD138</f>
        <v>0</v>
      </c>
      <c r="AE100" s="106"/>
      <c r="AF100" s="103"/>
      <c r="AG100" s="103">
        <f>OAX!AG138</f>
        <v>0</v>
      </c>
      <c r="AH100" s="103"/>
      <c r="AI100" s="103"/>
      <c r="AJ100" s="103">
        <f>OAX!AJ138</f>
        <v>0</v>
      </c>
      <c r="AK100" s="103"/>
      <c r="AL100" s="103"/>
      <c r="AM100" s="103">
        <f>OAX!AM138</f>
        <v>0</v>
      </c>
      <c r="AN100" s="103"/>
      <c r="AO100" s="103"/>
      <c r="AP100" s="103">
        <f>OAX!AP138</f>
        <v>0</v>
      </c>
      <c r="AQ100" s="103"/>
      <c r="AR100" s="103"/>
      <c r="AS100" s="103">
        <f>OAX!AS138</f>
        <v>0</v>
      </c>
      <c r="AT100" s="103">
        <f>OAX!AT138</f>
        <v>0</v>
      </c>
      <c r="AU100" s="103">
        <f>OAX!AU138</f>
        <v>0</v>
      </c>
      <c r="AV100" s="103">
        <f>OAX!AV138</f>
        <v>0</v>
      </c>
      <c r="AW100" s="103">
        <f>OAX!AW138</f>
        <v>0</v>
      </c>
      <c r="AX100" s="103">
        <f>OAX!AX138</f>
        <v>0</v>
      </c>
      <c r="AY100" s="103">
        <f>OAX!AY138</f>
        <v>0</v>
      </c>
      <c r="AZ100" s="103">
        <f>OAX!AZ138</f>
        <v>0</v>
      </c>
      <c r="BA100" s="103">
        <f>OAX!BA138</f>
        <v>0</v>
      </c>
    </row>
    <row r="101" spans="1:53" ht="24.75" hidden="1">
      <c r="A101" s="253"/>
      <c r="B101" s="73" t="str">
        <f t="shared" si="28"/>
        <v>135500052005231</v>
      </c>
      <c r="C101" s="107">
        <v>2023</v>
      </c>
      <c r="D101" s="107">
        <v>1</v>
      </c>
      <c r="E101" s="107">
        <v>1</v>
      </c>
      <c r="F101" s="107">
        <v>3</v>
      </c>
      <c r="G101" s="107">
        <v>5</v>
      </c>
      <c r="H101" s="107">
        <v>5000</v>
      </c>
      <c r="I101" s="107">
        <v>5200</v>
      </c>
      <c r="J101" s="107">
        <v>523</v>
      </c>
      <c r="K101" s="108"/>
      <c r="L101" s="108">
        <v>1</v>
      </c>
      <c r="M101" s="109" t="s">
        <v>134</v>
      </c>
      <c r="N101" s="110">
        <v>0</v>
      </c>
      <c r="O101" s="110">
        <v>0</v>
      </c>
      <c r="P101" s="110">
        <v>0</v>
      </c>
      <c r="Q101" s="111"/>
      <c r="R101" s="112"/>
      <c r="S101" s="112"/>
      <c r="T101" s="113">
        <f t="shared" ref="T101:AC101" si="38">SUM(T102:T105)</f>
        <v>0</v>
      </c>
      <c r="U101" s="110">
        <f t="shared" si="38"/>
        <v>0</v>
      </c>
      <c r="V101" s="110">
        <f t="shared" si="38"/>
        <v>0</v>
      </c>
      <c r="W101" s="110">
        <f t="shared" si="38"/>
        <v>0</v>
      </c>
      <c r="X101" s="110">
        <f t="shared" si="38"/>
        <v>0</v>
      </c>
      <c r="Y101" s="110">
        <f t="shared" si="38"/>
        <v>0</v>
      </c>
      <c r="Z101" s="110">
        <f t="shared" si="38"/>
        <v>0</v>
      </c>
      <c r="AA101" s="268">
        <f t="shared" si="38"/>
        <v>0</v>
      </c>
      <c r="AB101" s="301">
        <f t="shared" si="38"/>
        <v>0</v>
      </c>
      <c r="AC101" s="110">
        <f t="shared" si="38"/>
        <v>0</v>
      </c>
      <c r="AD101" s="302">
        <f>OAX!AD139</f>
        <v>0</v>
      </c>
      <c r="AE101" s="113"/>
      <c r="AF101" s="110"/>
      <c r="AG101" s="110">
        <f>OAX!AG139</f>
        <v>0</v>
      </c>
      <c r="AH101" s="110"/>
      <c r="AI101" s="110"/>
      <c r="AJ101" s="110">
        <f>OAX!AJ139</f>
        <v>0</v>
      </c>
      <c r="AK101" s="110"/>
      <c r="AL101" s="110"/>
      <c r="AM101" s="110">
        <f>OAX!AM139</f>
        <v>0</v>
      </c>
      <c r="AN101" s="110"/>
      <c r="AO101" s="110"/>
      <c r="AP101" s="110">
        <f>OAX!AP139</f>
        <v>0</v>
      </c>
      <c r="AQ101" s="110"/>
      <c r="AR101" s="110"/>
      <c r="AS101" s="110">
        <f>OAX!AS139</f>
        <v>0</v>
      </c>
      <c r="AT101" s="110">
        <f>OAX!AT139</f>
        <v>0</v>
      </c>
      <c r="AU101" s="110">
        <f>OAX!AU139</f>
        <v>0</v>
      </c>
      <c r="AV101" s="110">
        <f>OAX!AV139</f>
        <v>0</v>
      </c>
      <c r="AW101" s="110">
        <f>OAX!AW139</f>
        <v>0</v>
      </c>
      <c r="AX101" s="110">
        <f>OAX!AX139</f>
        <v>0</v>
      </c>
      <c r="AY101" s="110">
        <f>OAX!AY139</f>
        <v>0</v>
      </c>
      <c r="AZ101" s="110">
        <f>OAX!AZ139</f>
        <v>0</v>
      </c>
      <c r="BA101" s="110">
        <f>OAX!BA139</f>
        <v>0</v>
      </c>
    </row>
    <row r="102" spans="1:53" ht="24.75" hidden="1">
      <c r="A102" s="253"/>
      <c r="B102" s="73" t="str">
        <f t="shared" si="28"/>
        <v>1355000520052311</v>
      </c>
      <c r="C102" s="114">
        <v>2023</v>
      </c>
      <c r="D102" s="114">
        <v>1</v>
      </c>
      <c r="E102" s="114">
        <v>1</v>
      </c>
      <c r="F102" s="114">
        <v>3</v>
      </c>
      <c r="G102" s="114">
        <v>5</v>
      </c>
      <c r="H102" s="114">
        <v>5000</v>
      </c>
      <c r="I102" s="114">
        <v>5200</v>
      </c>
      <c r="J102" s="114">
        <v>523</v>
      </c>
      <c r="K102" s="115">
        <v>1</v>
      </c>
      <c r="L102" s="115">
        <v>1</v>
      </c>
      <c r="M102" s="116" t="s">
        <v>135</v>
      </c>
      <c r="N102" s="117">
        <v>0</v>
      </c>
      <c r="O102" s="117">
        <v>0</v>
      </c>
      <c r="P102" s="117">
        <v>0</v>
      </c>
      <c r="Q102" s="118" t="s">
        <v>59</v>
      </c>
      <c r="R102" s="119">
        <v>0</v>
      </c>
      <c r="S102" s="119">
        <v>0</v>
      </c>
      <c r="T102" s="120">
        <v>0</v>
      </c>
      <c r="U102" s="117">
        <v>0</v>
      </c>
      <c r="V102" s="117">
        <v>0</v>
      </c>
      <c r="W102" s="117">
        <v>0</v>
      </c>
      <c r="X102" s="117">
        <v>0</v>
      </c>
      <c r="Y102" s="117">
        <v>0</v>
      </c>
      <c r="Z102" s="117">
        <v>0</v>
      </c>
      <c r="AA102" s="269">
        <v>0</v>
      </c>
      <c r="AB102" s="303">
        <f t="shared" ref="AB102:AC105" si="39">N102+T102-X102</f>
        <v>0</v>
      </c>
      <c r="AC102" s="117">
        <f t="shared" si="39"/>
        <v>0</v>
      </c>
      <c r="AD102" s="304">
        <f>OAX!AD140</f>
        <v>0</v>
      </c>
      <c r="AE102" s="120"/>
      <c r="AF102" s="117"/>
      <c r="AG102" s="117">
        <f>OAX!AG140</f>
        <v>0</v>
      </c>
      <c r="AH102" s="117"/>
      <c r="AI102" s="117"/>
      <c r="AJ102" s="117">
        <f>OAX!AJ140</f>
        <v>0</v>
      </c>
      <c r="AK102" s="117"/>
      <c r="AL102" s="117"/>
      <c r="AM102" s="117">
        <f>OAX!AM140</f>
        <v>0</v>
      </c>
      <c r="AN102" s="117"/>
      <c r="AO102" s="117"/>
      <c r="AP102" s="117">
        <f>OAX!AP140</f>
        <v>0</v>
      </c>
      <c r="AQ102" s="117"/>
      <c r="AR102" s="117"/>
      <c r="AS102" s="117">
        <f>OAX!AS140</f>
        <v>0</v>
      </c>
      <c r="AT102" s="117">
        <f>OAX!AT140</f>
        <v>0</v>
      </c>
      <c r="AU102" s="117">
        <f>OAX!AU140</f>
        <v>0</v>
      </c>
      <c r="AV102" s="117">
        <f>OAX!AV140</f>
        <v>0</v>
      </c>
      <c r="AW102" s="117">
        <f>OAX!AW140</f>
        <v>0</v>
      </c>
      <c r="AX102" s="117">
        <f>OAX!AX140</f>
        <v>0</v>
      </c>
      <c r="AY102" s="117">
        <f>OAX!AY140</f>
        <v>0</v>
      </c>
      <c r="AZ102" s="117">
        <f>OAX!AZ140</f>
        <v>0</v>
      </c>
      <c r="BA102" s="117">
        <f>OAX!BA140</f>
        <v>0</v>
      </c>
    </row>
    <row r="103" spans="1:53" ht="46.5" hidden="1">
      <c r="A103" s="253"/>
      <c r="B103" s="73" t="str">
        <f t="shared" si="28"/>
        <v>1355000520052321</v>
      </c>
      <c r="C103" s="114">
        <v>2023</v>
      </c>
      <c r="D103" s="114">
        <v>1</v>
      </c>
      <c r="E103" s="114">
        <v>1</v>
      </c>
      <c r="F103" s="114">
        <v>3</v>
      </c>
      <c r="G103" s="114">
        <v>5</v>
      </c>
      <c r="H103" s="114">
        <v>5000</v>
      </c>
      <c r="I103" s="114">
        <v>5200</v>
      </c>
      <c r="J103" s="114">
        <v>523</v>
      </c>
      <c r="K103" s="115">
        <v>2</v>
      </c>
      <c r="L103" s="115">
        <v>1</v>
      </c>
      <c r="M103" s="116" t="s">
        <v>136</v>
      </c>
      <c r="N103" s="117">
        <v>0</v>
      </c>
      <c r="O103" s="117">
        <v>0</v>
      </c>
      <c r="P103" s="117">
        <v>0</v>
      </c>
      <c r="Q103" s="118" t="s">
        <v>59</v>
      </c>
      <c r="R103" s="119">
        <v>0</v>
      </c>
      <c r="S103" s="119">
        <v>0</v>
      </c>
      <c r="T103" s="120">
        <v>0</v>
      </c>
      <c r="U103" s="117">
        <v>0</v>
      </c>
      <c r="V103" s="117">
        <v>0</v>
      </c>
      <c r="W103" s="117">
        <v>0</v>
      </c>
      <c r="X103" s="117">
        <v>0</v>
      </c>
      <c r="Y103" s="117">
        <v>0</v>
      </c>
      <c r="Z103" s="117">
        <v>0</v>
      </c>
      <c r="AA103" s="269">
        <v>0</v>
      </c>
      <c r="AB103" s="303">
        <f t="shared" si="39"/>
        <v>0</v>
      </c>
      <c r="AC103" s="117">
        <f t="shared" si="39"/>
        <v>0</v>
      </c>
      <c r="AD103" s="304">
        <f>OAX!AD141</f>
        <v>0</v>
      </c>
      <c r="AE103" s="120"/>
      <c r="AF103" s="117"/>
      <c r="AG103" s="117">
        <f>OAX!AG141</f>
        <v>0</v>
      </c>
      <c r="AH103" s="117"/>
      <c r="AI103" s="117"/>
      <c r="AJ103" s="117">
        <f>OAX!AJ141</f>
        <v>0</v>
      </c>
      <c r="AK103" s="117"/>
      <c r="AL103" s="117"/>
      <c r="AM103" s="117">
        <f>OAX!AM141</f>
        <v>0</v>
      </c>
      <c r="AN103" s="117"/>
      <c r="AO103" s="117"/>
      <c r="AP103" s="117">
        <f>OAX!AP141</f>
        <v>0</v>
      </c>
      <c r="AQ103" s="117"/>
      <c r="AR103" s="117"/>
      <c r="AS103" s="117">
        <f>OAX!AS141</f>
        <v>0</v>
      </c>
      <c r="AT103" s="117">
        <f>OAX!AT141</f>
        <v>0</v>
      </c>
      <c r="AU103" s="117">
        <f>OAX!AU141</f>
        <v>0</v>
      </c>
      <c r="AV103" s="117">
        <f>OAX!AV141</f>
        <v>0</v>
      </c>
      <c r="AW103" s="117">
        <f>OAX!AW141</f>
        <v>0</v>
      </c>
      <c r="AX103" s="117">
        <f>OAX!AX141</f>
        <v>0</v>
      </c>
      <c r="AY103" s="117">
        <f>OAX!AY141</f>
        <v>0</v>
      </c>
      <c r="AZ103" s="117">
        <f>OAX!AZ141</f>
        <v>0</v>
      </c>
      <c r="BA103" s="117">
        <f>OAX!BA141</f>
        <v>0</v>
      </c>
    </row>
    <row r="104" spans="1:53" ht="24.75" hidden="1">
      <c r="A104" s="253"/>
      <c r="B104" s="73" t="str">
        <f t="shared" si="28"/>
        <v>1355000520052331</v>
      </c>
      <c r="C104" s="114">
        <v>2023</v>
      </c>
      <c r="D104" s="114">
        <v>1</v>
      </c>
      <c r="E104" s="114">
        <v>1</v>
      </c>
      <c r="F104" s="114">
        <v>3</v>
      </c>
      <c r="G104" s="114">
        <v>5</v>
      </c>
      <c r="H104" s="114">
        <v>5000</v>
      </c>
      <c r="I104" s="114">
        <v>5200</v>
      </c>
      <c r="J104" s="114">
        <v>523</v>
      </c>
      <c r="K104" s="115">
        <v>3</v>
      </c>
      <c r="L104" s="115">
        <v>1</v>
      </c>
      <c r="M104" s="116" t="s">
        <v>137</v>
      </c>
      <c r="N104" s="117">
        <v>0</v>
      </c>
      <c r="O104" s="117">
        <v>0</v>
      </c>
      <c r="P104" s="117">
        <v>0</v>
      </c>
      <c r="Q104" s="118" t="s">
        <v>59</v>
      </c>
      <c r="R104" s="119">
        <v>0</v>
      </c>
      <c r="S104" s="119">
        <v>0</v>
      </c>
      <c r="T104" s="120">
        <v>0</v>
      </c>
      <c r="U104" s="117">
        <v>0</v>
      </c>
      <c r="V104" s="117">
        <v>0</v>
      </c>
      <c r="W104" s="117">
        <v>0</v>
      </c>
      <c r="X104" s="117">
        <v>0</v>
      </c>
      <c r="Y104" s="117">
        <v>0</v>
      </c>
      <c r="Z104" s="117">
        <v>0</v>
      </c>
      <c r="AA104" s="269">
        <v>0</v>
      </c>
      <c r="AB104" s="303">
        <f t="shared" si="39"/>
        <v>0</v>
      </c>
      <c r="AC104" s="117">
        <f t="shared" si="39"/>
        <v>0</v>
      </c>
      <c r="AD104" s="304">
        <f>OAX!AD142</f>
        <v>0</v>
      </c>
      <c r="AE104" s="120"/>
      <c r="AF104" s="117"/>
      <c r="AG104" s="117">
        <f>OAX!AG142</f>
        <v>0</v>
      </c>
      <c r="AH104" s="117"/>
      <c r="AI104" s="117"/>
      <c r="AJ104" s="117">
        <f>OAX!AJ142</f>
        <v>0</v>
      </c>
      <c r="AK104" s="117"/>
      <c r="AL104" s="117"/>
      <c r="AM104" s="117">
        <f>OAX!AM142</f>
        <v>0</v>
      </c>
      <c r="AN104" s="117"/>
      <c r="AO104" s="117"/>
      <c r="AP104" s="117">
        <f>OAX!AP142</f>
        <v>0</v>
      </c>
      <c r="AQ104" s="117"/>
      <c r="AR104" s="117"/>
      <c r="AS104" s="117">
        <f>OAX!AS142</f>
        <v>0</v>
      </c>
      <c r="AT104" s="117">
        <f>OAX!AT142</f>
        <v>0</v>
      </c>
      <c r="AU104" s="117">
        <f>OAX!AU142</f>
        <v>0</v>
      </c>
      <c r="AV104" s="117">
        <f>OAX!AV142</f>
        <v>0</v>
      </c>
      <c r="AW104" s="117">
        <f>OAX!AW142</f>
        <v>0</v>
      </c>
      <c r="AX104" s="117">
        <f>OAX!AX142</f>
        <v>0</v>
      </c>
      <c r="AY104" s="117">
        <f>OAX!AY142</f>
        <v>0</v>
      </c>
      <c r="AZ104" s="117">
        <f>OAX!AZ142</f>
        <v>0</v>
      </c>
      <c r="BA104" s="117">
        <f>OAX!BA142</f>
        <v>0</v>
      </c>
    </row>
    <row r="105" spans="1:53" ht="24.75" hidden="1">
      <c r="A105" s="253"/>
      <c r="B105" s="73" t="str">
        <f t="shared" si="28"/>
        <v>1355000520052341</v>
      </c>
      <c r="C105" s="114">
        <v>2023</v>
      </c>
      <c r="D105" s="114">
        <v>1</v>
      </c>
      <c r="E105" s="114">
        <v>1</v>
      </c>
      <c r="F105" s="114">
        <v>3</v>
      </c>
      <c r="G105" s="114">
        <v>5</v>
      </c>
      <c r="H105" s="114">
        <v>5000</v>
      </c>
      <c r="I105" s="114">
        <v>5200</v>
      </c>
      <c r="J105" s="114">
        <v>523</v>
      </c>
      <c r="K105" s="115">
        <v>4</v>
      </c>
      <c r="L105" s="115">
        <v>1</v>
      </c>
      <c r="M105" s="116" t="s">
        <v>138</v>
      </c>
      <c r="N105" s="117">
        <v>0</v>
      </c>
      <c r="O105" s="117">
        <v>0</v>
      </c>
      <c r="P105" s="117">
        <v>0</v>
      </c>
      <c r="Q105" s="118" t="s">
        <v>59</v>
      </c>
      <c r="R105" s="119">
        <v>0</v>
      </c>
      <c r="S105" s="119">
        <v>0</v>
      </c>
      <c r="T105" s="120">
        <v>0</v>
      </c>
      <c r="U105" s="117">
        <v>0</v>
      </c>
      <c r="V105" s="117">
        <v>0</v>
      </c>
      <c r="W105" s="117">
        <v>0</v>
      </c>
      <c r="X105" s="117">
        <v>0</v>
      </c>
      <c r="Y105" s="117">
        <v>0</v>
      </c>
      <c r="Z105" s="117">
        <v>0</v>
      </c>
      <c r="AA105" s="269">
        <v>0</v>
      </c>
      <c r="AB105" s="303">
        <f t="shared" si="39"/>
        <v>0</v>
      </c>
      <c r="AC105" s="117">
        <f t="shared" si="39"/>
        <v>0</v>
      </c>
      <c r="AD105" s="304">
        <f>OAX!AD143</f>
        <v>0</v>
      </c>
      <c r="AE105" s="120"/>
      <c r="AF105" s="117"/>
      <c r="AG105" s="117">
        <f>OAX!AG143</f>
        <v>0</v>
      </c>
      <c r="AH105" s="117"/>
      <c r="AI105" s="117"/>
      <c r="AJ105" s="117">
        <f>OAX!AJ143</f>
        <v>0</v>
      </c>
      <c r="AK105" s="117"/>
      <c r="AL105" s="117"/>
      <c r="AM105" s="117">
        <f>OAX!AM143</f>
        <v>0</v>
      </c>
      <c r="AN105" s="117"/>
      <c r="AO105" s="117"/>
      <c r="AP105" s="117">
        <f>OAX!AP143</f>
        <v>0</v>
      </c>
      <c r="AQ105" s="117"/>
      <c r="AR105" s="117"/>
      <c r="AS105" s="117">
        <f>OAX!AS143</f>
        <v>0</v>
      </c>
      <c r="AT105" s="117">
        <f>OAX!AT143</f>
        <v>0</v>
      </c>
      <c r="AU105" s="117">
        <f>OAX!AU143</f>
        <v>0</v>
      </c>
      <c r="AV105" s="117">
        <f>OAX!AV143</f>
        <v>0</v>
      </c>
      <c r="AW105" s="117">
        <f>OAX!AW143</f>
        <v>0</v>
      </c>
      <c r="AX105" s="117">
        <f>OAX!AX143</f>
        <v>0</v>
      </c>
      <c r="AY105" s="117">
        <f>OAX!AY143</f>
        <v>0</v>
      </c>
      <c r="AZ105" s="117">
        <f>OAX!AZ143</f>
        <v>0</v>
      </c>
      <c r="BA105" s="117">
        <f>OAX!BA143</f>
        <v>0</v>
      </c>
    </row>
    <row r="106" spans="1:53" ht="24.75">
      <c r="A106" s="253"/>
      <c r="B106" s="73" t="str">
        <f t="shared" si="28"/>
        <v>135500054001</v>
      </c>
      <c r="C106" s="100">
        <v>2023</v>
      </c>
      <c r="D106" s="100">
        <v>1</v>
      </c>
      <c r="E106" s="100">
        <v>1</v>
      </c>
      <c r="F106" s="562">
        <v>3</v>
      </c>
      <c r="G106" s="562">
        <v>5</v>
      </c>
      <c r="H106" s="562">
        <v>5000</v>
      </c>
      <c r="I106" s="562">
        <v>5400</v>
      </c>
      <c r="J106" s="562"/>
      <c r="K106" s="563" t="s">
        <v>45</v>
      </c>
      <c r="L106" s="101">
        <v>1</v>
      </c>
      <c r="M106" s="530" t="s">
        <v>139</v>
      </c>
      <c r="N106" s="531">
        <v>2168400</v>
      </c>
      <c r="O106" s="531">
        <v>29634800</v>
      </c>
      <c r="P106" s="531">
        <v>31803200</v>
      </c>
      <c r="Q106" s="566"/>
      <c r="R106" s="567"/>
      <c r="S106" s="567"/>
      <c r="T106" s="106">
        <f t="shared" ref="T106:AC106" si="40">+T107</f>
        <v>0</v>
      </c>
      <c r="U106" s="103">
        <f t="shared" si="40"/>
        <v>0</v>
      </c>
      <c r="V106" s="103">
        <f t="shared" si="40"/>
        <v>0</v>
      </c>
      <c r="W106" s="103">
        <f t="shared" si="40"/>
        <v>0</v>
      </c>
      <c r="X106" s="103">
        <f t="shared" si="40"/>
        <v>0</v>
      </c>
      <c r="Y106" s="103">
        <f t="shared" si="40"/>
        <v>0</v>
      </c>
      <c r="Z106" s="103">
        <f t="shared" si="40"/>
        <v>0</v>
      </c>
      <c r="AA106" s="267">
        <f t="shared" si="40"/>
        <v>0</v>
      </c>
      <c r="AB106" s="299">
        <f t="shared" si="40"/>
        <v>2168400</v>
      </c>
      <c r="AC106" s="103">
        <f t="shared" si="40"/>
        <v>29634800</v>
      </c>
      <c r="AD106" s="538">
        <f>OAX!AD144</f>
        <v>31803200</v>
      </c>
      <c r="AE106" s="106"/>
      <c r="AF106" s="103"/>
      <c r="AG106" s="531">
        <f>OAX!AG144</f>
        <v>31803024</v>
      </c>
      <c r="AH106" s="103"/>
      <c r="AI106" s="103"/>
      <c r="AJ106" s="531">
        <f>OAX!AJ144</f>
        <v>0</v>
      </c>
      <c r="AK106" s="103"/>
      <c r="AL106" s="103"/>
      <c r="AM106" s="531">
        <f>OAX!AM144</f>
        <v>0</v>
      </c>
      <c r="AN106" s="103"/>
      <c r="AO106" s="103"/>
      <c r="AP106" s="531">
        <f>OAX!AP144</f>
        <v>0</v>
      </c>
      <c r="AQ106" s="103"/>
      <c r="AR106" s="103"/>
      <c r="AS106" s="531">
        <f>OAX!AS144</f>
        <v>176</v>
      </c>
      <c r="AT106" s="531"/>
      <c r="AU106" s="531"/>
      <c r="AV106" s="531"/>
      <c r="AW106" s="531"/>
      <c r="AX106" s="531"/>
      <c r="AY106" s="531"/>
      <c r="AZ106" s="531"/>
      <c r="BA106" s="531"/>
    </row>
    <row r="107" spans="1:53" ht="24.75">
      <c r="A107" s="253"/>
      <c r="B107" s="73" t="str">
        <f t="shared" si="28"/>
        <v>135500054005411</v>
      </c>
      <c r="C107" s="107">
        <v>2023</v>
      </c>
      <c r="D107" s="107">
        <v>1</v>
      </c>
      <c r="E107" s="107">
        <v>1</v>
      </c>
      <c r="F107" s="564">
        <v>3</v>
      </c>
      <c r="G107" s="564">
        <v>5</v>
      </c>
      <c r="H107" s="564">
        <v>5000</v>
      </c>
      <c r="I107" s="564">
        <v>5400</v>
      </c>
      <c r="J107" s="564">
        <v>541</v>
      </c>
      <c r="K107" s="565"/>
      <c r="L107" s="108">
        <v>1</v>
      </c>
      <c r="M107" s="533" t="s">
        <v>140</v>
      </c>
      <c r="N107" s="534">
        <v>2168400</v>
      </c>
      <c r="O107" s="534">
        <v>29634800</v>
      </c>
      <c r="P107" s="534">
        <v>31803200</v>
      </c>
      <c r="Q107" s="568"/>
      <c r="R107" s="569"/>
      <c r="S107" s="569"/>
      <c r="T107" s="113">
        <f t="shared" ref="T107:AC107" si="41">SUM(T108:T116)</f>
        <v>0</v>
      </c>
      <c r="U107" s="110">
        <f t="shared" si="41"/>
        <v>0</v>
      </c>
      <c r="V107" s="110">
        <f t="shared" si="41"/>
        <v>0</v>
      </c>
      <c r="W107" s="110">
        <f t="shared" si="41"/>
        <v>0</v>
      </c>
      <c r="X107" s="110">
        <f t="shared" si="41"/>
        <v>0</v>
      </c>
      <c r="Y107" s="110">
        <f t="shared" si="41"/>
        <v>0</v>
      </c>
      <c r="Z107" s="110">
        <f t="shared" si="41"/>
        <v>0</v>
      </c>
      <c r="AA107" s="268">
        <f t="shared" si="41"/>
        <v>0</v>
      </c>
      <c r="AB107" s="301">
        <f t="shared" si="41"/>
        <v>2168400</v>
      </c>
      <c r="AC107" s="110">
        <f t="shared" si="41"/>
        <v>29634800</v>
      </c>
      <c r="AD107" s="539">
        <f>OAX!AD145</f>
        <v>31803200</v>
      </c>
      <c r="AE107" s="113"/>
      <c r="AF107" s="110"/>
      <c r="AG107" s="534">
        <f>OAX!AG145</f>
        <v>31803024</v>
      </c>
      <c r="AH107" s="110"/>
      <c r="AI107" s="110"/>
      <c r="AJ107" s="534">
        <f>OAX!AJ145</f>
        <v>0</v>
      </c>
      <c r="AK107" s="110"/>
      <c r="AL107" s="110"/>
      <c r="AM107" s="534">
        <f>OAX!AM145</f>
        <v>0</v>
      </c>
      <c r="AN107" s="110"/>
      <c r="AO107" s="110"/>
      <c r="AP107" s="534">
        <f>OAX!AP145</f>
        <v>0</v>
      </c>
      <c r="AQ107" s="110"/>
      <c r="AR107" s="110"/>
      <c r="AS107" s="534">
        <f>OAX!AS145</f>
        <v>176</v>
      </c>
      <c r="AT107" s="534"/>
      <c r="AU107" s="534"/>
      <c r="AV107" s="534"/>
      <c r="AW107" s="534"/>
      <c r="AX107" s="534"/>
      <c r="AY107" s="534"/>
      <c r="AZ107" s="534"/>
      <c r="BA107" s="534"/>
    </row>
    <row r="108" spans="1:53" ht="24.75" hidden="1">
      <c r="A108" s="253"/>
      <c r="B108" s="73" t="str">
        <f t="shared" si="28"/>
        <v>1355000540054111</v>
      </c>
      <c r="C108" s="114">
        <v>2023</v>
      </c>
      <c r="D108" s="114">
        <v>1</v>
      </c>
      <c r="E108" s="114">
        <v>1</v>
      </c>
      <c r="F108" s="114">
        <v>3</v>
      </c>
      <c r="G108" s="114">
        <v>5</v>
      </c>
      <c r="H108" s="114">
        <v>5000</v>
      </c>
      <c r="I108" s="114">
        <v>5400</v>
      </c>
      <c r="J108" s="114">
        <v>541</v>
      </c>
      <c r="K108" s="115">
        <v>1</v>
      </c>
      <c r="L108" s="115">
        <v>1</v>
      </c>
      <c r="M108" s="116" t="s">
        <v>141</v>
      </c>
      <c r="N108" s="117">
        <v>0</v>
      </c>
      <c r="O108" s="117">
        <v>0</v>
      </c>
      <c r="P108" s="117">
        <v>0</v>
      </c>
      <c r="Q108" s="118" t="s">
        <v>59</v>
      </c>
      <c r="R108" s="119">
        <v>0</v>
      </c>
      <c r="S108" s="119">
        <v>0</v>
      </c>
      <c r="T108" s="120">
        <v>0</v>
      </c>
      <c r="U108" s="117">
        <v>0</v>
      </c>
      <c r="V108" s="117">
        <v>0</v>
      </c>
      <c r="W108" s="117">
        <v>0</v>
      </c>
      <c r="X108" s="117">
        <v>0</v>
      </c>
      <c r="Y108" s="117">
        <v>0</v>
      </c>
      <c r="Z108" s="117">
        <v>0</v>
      </c>
      <c r="AA108" s="269">
        <v>0</v>
      </c>
      <c r="AB108" s="303">
        <f t="shared" ref="AB108:AB116" si="42">N108+T108-X108</f>
        <v>0</v>
      </c>
      <c r="AC108" s="117">
        <f t="shared" ref="AC108:AC116" si="43">O108+U108-Y108</f>
        <v>0</v>
      </c>
      <c r="AD108" s="304">
        <f>OAX!AD146</f>
        <v>0</v>
      </c>
      <c r="AE108" s="120"/>
      <c r="AF108" s="117"/>
      <c r="AG108" s="117">
        <f>OAX!AG146</f>
        <v>0</v>
      </c>
      <c r="AH108" s="117"/>
      <c r="AI108" s="117"/>
      <c r="AJ108" s="117">
        <f>OAX!AJ146</f>
        <v>0</v>
      </c>
      <c r="AK108" s="117"/>
      <c r="AL108" s="117"/>
      <c r="AM108" s="117">
        <f>OAX!AM146</f>
        <v>0</v>
      </c>
      <c r="AN108" s="117"/>
      <c r="AO108" s="117"/>
      <c r="AP108" s="117">
        <f>OAX!AP146</f>
        <v>0</v>
      </c>
      <c r="AQ108" s="117"/>
      <c r="AR108" s="117"/>
      <c r="AS108" s="117">
        <f>OAX!AS146</f>
        <v>0</v>
      </c>
      <c r="AT108" s="117">
        <f>OAX!AT146</f>
        <v>0</v>
      </c>
      <c r="AU108" s="117">
        <f>OAX!AU146</f>
        <v>0</v>
      </c>
      <c r="AV108" s="117">
        <f>OAX!AV146</f>
        <v>0</v>
      </c>
      <c r="AW108" s="117">
        <f>OAX!AW146</f>
        <v>0</v>
      </c>
      <c r="AX108" s="117">
        <f>OAX!AX146</f>
        <v>0</v>
      </c>
      <c r="AY108" s="117">
        <f>OAX!AY146</f>
        <v>0</v>
      </c>
      <c r="AZ108" s="117">
        <f>OAX!AZ146</f>
        <v>0</v>
      </c>
      <c r="BA108" s="117">
        <f>OAX!BA146</f>
        <v>0</v>
      </c>
    </row>
    <row r="109" spans="1:53" ht="24.75">
      <c r="A109" s="254"/>
      <c r="B109" s="73" t="str">
        <f t="shared" si="28"/>
        <v>1355000540054121</v>
      </c>
      <c r="C109" s="114">
        <v>2023</v>
      </c>
      <c r="D109" s="114">
        <v>1</v>
      </c>
      <c r="E109" s="114">
        <v>1</v>
      </c>
      <c r="F109" s="570">
        <v>3</v>
      </c>
      <c r="G109" s="570">
        <v>5</v>
      </c>
      <c r="H109" s="570">
        <v>5000</v>
      </c>
      <c r="I109" s="570">
        <v>5400</v>
      </c>
      <c r="J109" s="570">
        <v>541</v>
      </c>
      <c r="K109" s="571">
        <v>2</v>
      </c>
      <c r="L109" s="115">
        <v>1</v>
      </c>
      <c r="M109" s="542" t="s">
        <v>142</v>
      </c>
      <c r="N109" s="543">
        <v>2168400</v>
      </c>
      <c r="O109" s="543">
        <v>29634800</v>
      </c>
      <c r="P109" s="543">
        <v>31803200</v>
      </c>
      <c r="Q109" s="544" t="s">
        <v>59</v>
      </c>
      <c r="R109" s="545">
        <v>44</v>
      </c>
      <c r="S109" s="545">
        <v>0</v>
      </c>
      <c r="T109" s="120">
        <v>0</v>
      </c>
      <c r="U109" s="117">
        <v>0</v>
      </c>
      <c r="V109" s="117">
        <v>0</v>
      </c>
      <c r="W109" s="117">
        <v>0</v>
      </c>
      <c r="X109" s="117">
        <v>0</v>
      </c>
      <c r="Y109" s="117">
        <v>0</v>
      </c>
      <c r="Z109" s="117">
        <v>0</v>
      </c>
      <c r="AA109" s="269">
        <v>0</v>
      </c>
      <c r="AB109" s="303">
        <f t="shared" si="42"/>
        <v>2168400</v>
      </c>
      <c r="AC109" s="117">
        <f t="shared" si="43"/>
        <v>29634800</v>
      </c>
      <c r="AD109" s="546">
        <f>OAX!AD147</f>
        <v>31803200</v>
      </c>
      <c r="AE109" s="120"/>
      <c r="AF109" s="117"/>
      <c r="AG109" s="543">
        <f>OAX!AG147</f>
        <v>31803024</v>
      </c>
      <c r="AH109" s="117"/>
      <c r="AI109" s="117"/>
      <c r="AJ109" s="543">
        <f>OAX!AJ147</f>
        <v>0</v>
      </c>
      <c r="AK109" s="117"/>
      <c r="AL109" s="117"/>
      <c r="AM109" s="543">
        <f>OAX!AM147</f>
        <v>0</v>
      </c>
      <c r="AN109" s="117"/>
      <c r="AO109" s="117"/>
      <c r="AP109" s="543">
        <f>OAX!AP147</f>
        <v>0</v>
      </c>
      <c r="AQ109" s="117"/>
      <c r="AR109" s="117"/>
      <c r="AS109" s="543">
        <f>OAX!AS147</f>
        <v>176</v>
      </c>
      <c r="AT109" s="543">
        <f>OAX!AT147</f>
        <v>44</v>
      </c>
      <c r="AU109" s="543">
        <f>OAX!AU147</f>
        <v>0</v>
      </c>
      <c r="AV109" s="543">
        <f>OAX!AV147</f>
        <v>45</v>
      </c>
      <c r="AW109" s="543">
        <f>OAX!AW147</f>
        <v>0</v>
      </c>
      <c r="AX109" s="543">
        <f>OAX!AX147</f>
        <v>0</v>
      </c>
      <c r="AY109" s="543">
        <f>OAX!AY147</f>
        <v>0</v>
      </c>
      <c r="AZ109" s="543">
        <f>OAX!AZ147</f>
        <v>-1</v>
      </c>
      <c r="BA109" s="543">
        <f>OAX!BA147</f>
        <v>0</v>
      </c>
    </row>
    <row r="110" spans="1:53" ht="24.75" hidden="1">
      <c r="A110" s="254"/>
      <c r="B110" s="73" t="str">
        <f t="shared" si="28"/>
        <v>1355000540054131</v>
      </c>
      <c r="C110" s="114">
        <v>2023</v>
      </c>
      <c r="D110" s="114">
        <v>1</v>
      </c>
      <c r="E110" s="114">
        <v>1</v>
      </c>
      <c r="F110" s="114">
        <v>3</v>
      </c>
      <c r="G110" s="114">
        <v>5</v>
      </c>
      <c r="H110" s="114">
        <v>5000</v>
      </c>
      <c r="I110" s="114">
        <v>5400</v>
      </c>
      <c r="J110" s="114">
        <v>541</v>
      </c>
      <c r="K110" s="115">
        <v>3</v>
      </c>
      <c r="L110" s="115">
        <v>1</v>
      </c>
      <c r="M110" s="116" t="s">
        <v>143</v>
      </c>
      <c r="N110" s="117">
        <v>0</v>
      </c>
      <c r="O110" s="117">
        <v>0</v>
      </c>
      <c r="P110" s="117">
        <v>0</v>
      </c>
      <c r="Q110" s="118" t="s">
        <v>59</v>
      </c>
      <c r="R110" s="119">
        <v>0</v>
      </c>
      <c r="S110" s="119">
        <v>0</v>
      </c>
      <c r="T110" s="120">
        <v>0</v>
      </c>
      <c r="U110" s="117">
        <v>0</v>
      </c>
      <c r="V110" s="117">
        <v>0</v>
      </c>
      <c r="W110" s="117">
        <v>0</v>
      </c>
      <c r="X110" s="117">
        <v>0</v>
      </c>
      <c r="Y110" s="117">
        <v>0</v>
      </c>
      <c r="Z110" s="117">
        <v>0</v>
      </c>
      <c r="AA110" s="269">
        <v>0</v>
      </c>
      <c r="AB110" s="303">
        <f t="shared" si="42"/>
        <v>0</v>
      </c>
      <c r="AC110" s="117">
        <f t="shared" si="43"/>
        <v>0</v>
      </c>
      <c r="AD110" s="304">
        <f>OAX!AD148</f>
        <v>0</v>
      </c>
      <c r="AE110" s="120"/>
      <c r="AF110" s="117"/>
      <c r="AG110" s="117">
        <f>OAX!AG148</f>
        <v>0</v>
      </c>
      <c r="AH110" s="117"/>
      <c r="AI110" s="117"/>
      <c r="AJ110" s="117">
        <f>OAX!AJ148</f>
        <v>0</v>
      </c>
      <c r="AK110" s="117"/>
      <c r="AL110" s="117"/>
      <c r="AM110" s="117">
        <f>OAX!AM148</f>
        <v>0</v>
      </c>
      <c r="AN110" s="117"/>
      <c r="AO110" s="117"/>
      <c r="AP110" s="117">
        <f>OAX!AP148</f>
        <v>0</v>
      </c>
      <c r="AQ110" s="117"/>
      <c r="AR110" s="117"/>
      <c r="AS110" s="117">
        <f>OAX!AS148</f>
        <v>0</v>
      </c>
      <c r="AT110" s="117">
        <f>OAX!AT148</f>
        <v>0</v>
      </c>
      <c r="AU110" s="117">
        <f>OAX!AU148</f>
        <v>0</v>
      </c>
      <c r="AV110" s="117">
        <f>OAX!AV148</f>
        <v>0</v>
      </c>
      <c r="AW110" s="117">
        <f>OAX!AW148</f>
        <v>0</v>
      </c>
      <c r="AX110" s="117">
        <f>OAX!AX148</f>
        <v>0</v>
      </c>
      <c r="AY110" s="117">
        <f>OAX!AY148</f>
        <v>0</v>
      </c>
      <c r="AZ110" s="117">
        <f>OAX!AZ148</f>
        <v>0</v>
      </c>
      <c r="BA110" s="117">
        <f>OAX!BA148</f>
        <v>0</v>
      </c>
    </row>
    <row r="111" spans="1:53" ht="24.75" hidden="1">
      <c r="A111" s="254"/>
      <c r="B111" s="73" t="str">
        <f t="shared" si="28"/>
        <v>1355000540054141</v>
      </c>
      <c r="C111" s="114">
        <v>2023</v>
      </c>
      <c r="D111" s="114">
        <v>1</v>
      </c>
      <c r="E111" s="114">
        <v>1</v>
      </c>
      <c r="F111" s="114">
        <v>3</v>
      </c>
      <c r="G111" s="114">
        <v>5</v>
      </c>
      <c r="H111" s="114">
        <v>5000</v>
      </c>
      <c r="I111" s="114">
        <v>5400</v>
      </c>
      <c r="J111" s="114">
        <v>541</v>
      </c>
      <c r="K111" s="115">
        <v>4</v>
      </c>
      <c r="L111" s="115">
        <v>1</v>
      </c>
      <c r="M111" s="116" t="s">
        <v>144</v>
      </c>
      <c r="N111" s="117">
        <v>0</v>
      </c>
      <c r="O111" s="117">
        <v>0</v>
      </c>
      <c r="P111" s="117">
        <v>0</v>
      </c>
      <c r="Q111" s="118" t="s">
        <v>59</v>
      </c>
      <c r="R111" s="119">
        <v>0</v>
      </c>
      <c r="S111" s="119">
        <v>0</v>
      </c>
      <c r="T111" s="120">
        <v>0</v>
      </c>
      <c r="U111" s="117">
        <v>0</v>
      </c>
      <c r="V111" s="117">
        <v>0</v>
      </c>
      <c r="W111" s="117">
        <v>0</v>
      </c>
      <c r="X111" s="117">
        <v>0</v>
      </c>
      <c r="Y111" s="117">
        <v>0</v>
      </c>
      <c r="Z111" s="117">
        <v>0</v>
      </c>
      <c r="AA111" s="269">
        <v>0</v>
      </c>
      <c r="AB111" s="303">
        <f t="shared" si="42"/>
        <v>0</v>
      </c>
      <c r="AC111" s="117">
        <f t="shared" si="43"/>
        <v>0</v>
      </c>
      <c r="AD111" s="304">
        <f>OAX!AD149</f>
        <v>0</v>
      </c>
      <c r="AE111" s="120"/>
      <c r="AF111" s="117"/>
      <c r="AG111" s="117">
        <f>OAX!AG149</f>
        <v>0</v>
      </c>
      <c r="AH111" s="117"/>
      <c r="AI111" s="117"/>
      <c r="AJ111" s="117">
        <f>OAX!AJ149</f>
        <v>0</v>
      </c>
      <c r="AK111" s="117"/>
      <c r="AL111" s="117"/>
      <c r="AM111" s="117">
        <f>OAX!AM149</f>
        <v>0</v>
      </c>
      <c r="AN111" s="117"/>
      <c r="AO111" s="117"/>
      <c r="AP111" s="117">
        <f>OAX!AP149</f>
        <v>0</v>
      </c>
      <c r="AQ111" s="117"/>
      <c r="AR111" s="117"/>
      <c r="AS111" s="117">
        <f>OAX!AS149</f>
        <v>0</v>
      </c>
      <c r="AT111" s="117">
        <f>OAX!AT149</f>
        <v>0</v>
      </c>
      <c r="AU111" s="117">
        <f>OAX!AU149</f>
        <v>0</v>
      </c>
      <c r="AV111" s="117">
        <f>OAX!AV149</f>
        <v>0</v>
      </c>
      <c r="AW111" s="117">
        <f>OAX!AW149</f>
        <v>0</v>
      </c>
      <c r="AX111" s="117">
        <f>OAX!AX149</f>
        <v>0</v>
      </c>
      <c r="AY111" s="117">
        <f>OAX!AY149</f>
        <v>0</v>
      </c>
      <c r="AZ111" s="117">
        <f>OAX!AZ149</f>
        <v>0</v>
      </c>
      <c r="BA111" s="117">
        <f>OAX!BA149</f>
        <v>0</v>
      </c>
    </row>
    <row r="112" spans="1:53" ht="24.75" hidden="1">
      <c r="A112" s="254"/>
      <c r="B112" s="73" t="str">
        <f t="shared" si="28"/>
        <v>1355000540054151</v>
      </c>
      <c r="C112" s="114">
        <v>2023</v>
      </c>
      <c r="D112" s="114">
        <v>1</v>
      </c>
      <c r="E112" s="114">
        <v>1</v>
      </c>
      <c r="F112" s="114">
        <v>3</v>
      </c>
      <c r="G112" s="114">
        <v>5</v>
      </c>
      <c r="H112" s="114">
        <v>5000</v>
      </c>
      <c r="I112" s="114">
        <v>5400</v>
      </c>
      <c r="J112" s="114">
        <v>541</v>
      </c>
      <c r="K112" s="115">
        <v>5</v>
      </c>
      <c r="L112" s="115">
        <v>1</v>
      </c>
      <c r="M112" s="116" t="s">
        <v>145</v>
      </c>
      <c r="N112" s="117">
        <v>0</v>
      </c>
      <c r="O112" s="117">
        <v>0</v>
      </c>
      <c r="P112" s="117">
        <v>0</v>
      </c>
      <c r="Q112" s="118" t="s">
        <v>59</v>
      </c>
      <c r="R112" s="119">
        <v>0</v>
      </c>
      <c r="S112" s="119">
        <v>0</v>
      </c>
      <c r="T112" s="120">
        <v>0</v>
      </c>
      <c r="U112" s="117">
        <v>0</v>
      </c>
      <c r="V112" s="117">
        <v>0</v>
      </c>
      <c r="W112" s="117">
        <v>0</v>
      </c>
      <c r="X112" s="117">
        <v>0</v>
      </c>
      <c r="Y112" s="117">
        <v>0</v>
      </c>
      <c r="Z112" s="117">
        <v>0</v>
      </c>
      <c r="AA112" s="269">
        <v>0</v>
      </c>
      <c r="AB112" s="303">
        <f t="shared" si="42"/>
        <v>0</v>
      </c>
      <c r="AC112" s="117">
        <f t="shared" si="43"/>
        <v>0</v>
      </c>
      <c r="AD112" s="304">
        <f>OAX!AD150</f>
        <v>0</v>
      </c>
      <c r="AE112" s="120"/>
      <c r="AF112" s="117"/>
      <c r="AG112" s="117">
        <f>OAX!AG150</f>
        <v>0</v>
      </c>
      <c r="AH112" s="117"/>
      <c r="AI112" s="117"/>
      <c r="AJ112" s="117">
        <f>OAX!AJ150</f>
        <v>0</v>
      </c>
      <c r="AK112" s="117"/>
      <c r="AL112" s="117"/>
      <c r="AM112" s="117">
        <f>OAX!AM150</f>
        <v>0</v>
      </c>
      <c r="AN112" s="117"/>
      <c r="AO112" s="117"/>
      <c r="AP112" s="117">
        <f>OAX!AP150</f>
        <v>0</v>
      </c>
      <c r="AQ112" s="117"/>
      <c r="AR112" s="117"/>
      <c r="AS112" s="117">
        <f>OAX!AS150</f>
        <v>0</v>
      </c>
      <c r="AT112" s="117">
        <f>OAX!AT150</f>
        <v>0</v>
      </c>
      <c r="AU112" s="117">
        <f>OAX!AU150</f>
        <v>0</v>
      </c>
      <c r="AV112" s="117">
        <f>OAX!AV150</f>
        <v>0</v>
      </c>
      <c r="AW112" s="117">
        <f>OAX!AW150</f>
        <v>0</v>
      </c>
      <c r="AX112" s="117">
        <f>OAX!AX150</f>
        <v>0</v>
      </c>
      <c r="AY112" s="117">
        <f>OAX!AY150</f>
        <v>0</v>
      </c>
      <c r="AZ112" s="117">
        <f>OAX!AZ150</f>
        <v>0</v>
      </c>
      <c r="BA112" s="117">
        <f>OAX!BA150</f>
        <v>0</v>
      </c>
    </row>
    <row r="113" spans="1:53" ht="24.75" hidden="1">
      <c r="A113" s="254"/>
      <c r="B113" s="73" t="str">
        <f t="shared" si="28"/>
        <v>1355000540054161</v>
      </c>
      <c r="C113" s="114">
        <v>2023</v>
      </c>
      <c r="D113" s="114">
        <v>1</v>
      </c>
      <c r="E113" s="114">
        <v>1</v>
      </c>
      <c r="F113" s="114">
        <v>3</v>
      </c>
      <c r="G113" s="114">
        <v>5</v>
      </c>
      <c r="H113" s="114">
        <v>5000</v>
      </c>
      <c r="I113" s="114">
        <v>5400</v>
      </c>
      <c r="J113" s="114">
        <v>541</v>
      </c>
      <c r="K113" s="115">
        <v>6</v>
      </c>
      <c r="L113" s="115">
        <v>1</v>
      </c>
      <c r="M113" s="116" t="s">
        <v>146</v>
      </c>
      <c r="N113" s="117">
        <v>0</v>
      </c>
      <c r="O113" s="117">
        <v>0</v>
      </c>
      <c r="P113" s="117">
        <v>0</v>
      </c>
      <c r="Q113" s="118" t="s">
        <v>59</v>
      </c>
      <c r="R113" s="119">
        <v>0</v>
      </c>
      <c r="S113" s="119">
        <v>0</v>
      </c>
      <c r="T113" s="120">
        <v>0</v>
      </c>
      <c r="U113" s="117">
        <v>0</v>
      </c>
      <c r="V113" s="117">
        <v>0</v>
      </c>
      <c r="W113" s="117">
        <v>0</v>
      </c>
      <c r="X113" s="117">
        <v>0</v>
      </c>
      <c r="Y113" s="117">
        <v>0</v>
      </c>
      <c r="Z113" s="117">
        <v>0</v>
      </c>
      <c r="AA113" s="269">
        <v>0</v>
      </c>
      <c r="AB113" s="303">
        <f t="shared" si="42"/>
        <v>0</v>
      </c>
      <c r="AC113" s="117">
        <f t="shared" si="43"/>
        <v>0</v>
      </c>
      <c r="AD113" s="304">
        <f>OAX!AD151</f>
        <v>0</v>
      </c>
      <c r="AE113" s="120"/>
      <c r="AF113" s="117"/>
      <c r="AG113" s="117">
        <f>OAX!AG151</f>
        <v>0</v>
      </c>
      <c r="AH113" s="117"/>
      <c r="AI113" s="117"/>
      <c r="AJ113" s="117">
        <f>OAX!AJ151</f>
        <v>0</v>
      </c>
      <c r="AK113" s="117"/>
      <c r="AL113" s="117"/>
      <c r="AM113" s="117">
        <f>OAX!AM151</f>
        <v>0</v>
      </c>
      <c r="AN113" s="117"/>
      <c r="AO113" s="117"/>
      <c r="AP113" s="117">
        <f>OAX!AP151</f>
        <v>0</v>
      </c>
      <c r="AQ113" s="117"/>
      <c r="AR113" s="117"/>
      <c r="AS113" s="117">
        <f>OAX!AS151</f>
        <v>0</v>
      </c>
      <c r="AT113" s="117">
        <f>OAX!AT151</f>
        <v>0</v>
      </c>
      <c r="AU113" s="117">
        <f>OAX!AU151</f>
        <v>0</v>
      </c>
      <c r="AV113" s="117">
        <f>OAX!AV151</f>
        <v>0</v>
      </c>
      <c r="AW113" s="117">
        <f>OAX!AW151</f>
        <v>0</v>
      </c>
      <c r="AX113" s="117">
        <f>OAX!AX151</f>
        <v>0</v>
      </c>
      <c r="AY113" s="117">
        <f>OAX!AY151</f>
        <v>0</v>
      </c>
      <c r="AZ113" s="117">
        <f>OAX!AZ151</f>
        <v>0</v>
      </c>
      <c r="BA113" s="117">
        <f>OAX!BA151</f>
        <v>0</v>
      </c>
    </row>
    <row r="114" spans="1:53" ht="24.75" hidden="1">
      <c r="A114" s="254"/>
      <c r="B114" s="73" t="str">
        <f t="shared" si="28"/>
        <v>1355000540054171</v>
      </c>
      <c r="C114" s="114">
        <v>2023</v>
      </c>
      <c r="D114" s="114">
        <v>1</v>
      </c>
      <c r="E114" s="114">
        <v>1</v>
      </c>
      <c r="F114" s="114">
        <v>3</v>
      </c>
      <c r="G114" s="114">
        <v>5</v>
      </c>
      <c r="H114" s="114">
        <v>5000</v>
      </c>
      <c r="I114" s="114">
        <v>5400</v>
      </c>
      <c r="J114" s="114">
        <v>541</v>
      </c>
      <c r="K114" s="115">
        <v>7</v>
      </c>
      <c r="L114" s="115">
        <v>1</v>
      </c>
      <c r="M114" s="116" t="s">
        <v>147</v>
      </c>
      <c r="N114" s="117">
        <v>0</v>
      </c>
      <c r="O114" s="117">
        <v>0</v>
      </c>
      <c r="P114" s="117">
        <v>0</v>
      </c>
      <c r="Q114" s="118" t="s">
        <v>59</v>
      </c>
      <c r="R114" s="119">
        <v>0</v>
      </c>
      <c r="S114" s="119">
        <v>0</v>
      </c>
      <c r="T114" s="120">
        <v>0</v>
      </c>
      <c r="U114" s="117">
        <v>0</v>
      </c>
      <c r="V114" s="117">
        <v>0</v>
      </c>
      <c r="W114" s="117">
        <v>0</v>
      </c>
      <c r="X114" s="117">
        <v>0</v>
      </c>
      <c r="Y114" s="117">
        <v>0</v>
      </c>
      <c r="Z114" s="117">
        <v>0</v>
      </c>
      <c r="AA114" s="269">
        <v>0</v>
      </c>
      <c r="AB114" s="303">
        <f t="shared" si="42"/>
        <v>0</v>
      </c>
      <c r="AC114" s="117">
        <f t="shared" si="43"/>
        <v>0</v>
      </c>
      <c r="AD114" s="304">
        <f>OAX!AD152</f>
        <v>0</v>
      </c>
      <c r="AE114" s="120"/>
      <c r="AF114" s="117"/>
      <c r="AG114" s="117">
        <f>OAX!AG152</f>
        <v>0</v>
      </c>
      <c r="AH114" s="117"/>
      <c r="AI114" s="117"/>
      <c r="AJ114" s="117">
        <f>OAX!AJ152</f>
        <v>0</v>
      </c>
      <c r="AK114" s="117"/>
      <c r="AL114" s="117"/>
      <c r="AM114" s="117">
        <f>OAX!AM152</f>
        <v>0</v>
      </c>
      <c r="AN114" s="117"/>
      <c r="AO114" s="117"/>
      <c r="AP114" s="117">
        <f>OAX!AP152</f>
        <v>0</v>
      </c>
      <c r="AQ114" s="117"/>
      <c r="AR114" s="117"/>
      <c r="AS114" s="117">
        <f>OAX!AS152</f>
        <v>0</v>
      </c>
      <c r="AT114" s="117">
        <f>OAX!AT152</f>
        <v>0</v>
      </c>
      <c r="AU114" s="117">
        <f>OAX!AU152</f>
        <v>0</v>
      </c>
      <c r="AV114" s="117">
        <f>OAX!AV152</f>
        <v>0</v>
      </c>
      <c r="AW114" s="117">
        <f>OAX!AW152</f>
        <v>0</v>
      </c>
      <c r="AX114" s="117">
        <f>OAX!AX152</f>
        <v>0</v>
      </c>
      <c r="AY114" s="117">
        <f>OAX!AY152</f>
        <v>0</v>
      </c>
      <c r="AZ114" s="117">
        <f>OAX!AZ152</f>
        <v>0</v>
      </c>
      <c r="BA114" s="117">
        <f>OAX!BA152</f>
        <v>0</v>
      </c>
    </row>
    <row r="115" spans="1:53" ht="24.75" hidden="1">
      <c r="A115" s="254"/>
      <c r="B115" s="73" t="str">
        <f t="shared" si="28"/>
        <v>1355000540054181</v>
      </c>
      <c r="C115" s="114">
        <v>2023</v>
      </c>
      <c r="D115" s="114">
        <v>1</v>
      </c>
      <c r="E115" s="114">
        <v>1</v>
      </c>
      <c r="F115" s="114">
        <v>3</v>
      </c>
      <c r="G115" s="114">
        <v>5</v>
      </c>
      <c r="H115" s="114">
        <v>5000</v>
      </c>
      <c r="I115" s="114">
        <v>5400</v>
      </c>
      <c r="J115" s="114">
        <v>541</v>
      </c>
      <c r="K115" s="115">
        <v>8</v>
      </c>
      <c r="L115" s="115">
        <v>1</v>
      </c>
      <c r="M115" s="116" t="s">
        <v>148</v>
      </c>
      <c r="N115" s="117">
        <v>0</v>
      </c>
      <c r="O115" s="117">
        <v>0</v>
      </c>
      <c r="P115" s="117">
        <v>0</v>
      </c>
      <c r="Q115" s="118" t="s">
        <v>59</v>
      </c>
      <c r="R115" s="119">
        <v>0</v>
      </c>
      <c r="S115" s="119">
        <v>0</v>
      </c>
      <c r="T115" s="120">
        <v>0</v>
      </c>
      <c r="U115" s="117">
        <v>0</v>
      </c>
      <c r="V115" s="117">
        <v>0</v>
      </c>
      <c r="W115" s="117">
        <v>0</v>
      </c>
      <c r="X115" s="117">
        <v>0</v>
      </c>
      <c r="Y115" s="117">
        <v>0</v>
      </c>
      <c r="Z115" s="117">
        <v>0</v>
      </c>
      <c r="AA115" s="269">
        <v>0</v>
      </c>
      <c r="AB115" s="303">
        <f t="shared" si="42"/>
        <v>0</v>
      </c>
      <c r="AC115" s="117">
        <f t="shared" si="43"/>
        <v>0</v>
      </c>
      <c r="AD115" s="304">
        <f>OAX!AD153</f>
        <v>0</v>
      </c>
      <c r="AE115" s="120"/>
      <c r="AF115" s="117"/>
      <c r="AG115" s="117">
        <f>OAX!AG153</f>
        <v>0</v>
      </c>
      <c r="AH115" s="117"/>
      <c r="AI115" s="117"/>
      <c r="AJ115" s="117">
        <f>OAX!AJ153</f>
        <v>0</v>
      </c>
      <c r="AK115" s="117"/>
      <c r="AL115" s="117"/>
      <c r="AM115" s="117">
        <f>OAX!AM153</f>
        <v>0</v>
      </c>
      <c r="AN115" s="117"/>
      <c r="AO115" s="117"/>
      <c r="AP115" s="117">
        <f>OAX!AP153</f>
        <v>0</v>
      </c>
      <c r="AQ115" s="117"/>
      <c r="AR115" s="117"/>
      <c r="AS115" s="117">
        <f>OAX!AS153</f>
        <v>0</v>
      </c>
      <c r="AT115" s="117">
        <f>OAX!AT153</f>
        <v>0</v>
      </c>
      <c r="AU115" s="117">
        <f>OAX!AU153</f>
        <v>0</v>
      </c>
      <c r="AV115" s="117">
        <f>OAX!AV153</f>
        <v>0</v>
      </c>
      <c r="AW115" s="117">
        <f>OAX!AW153</f>
        <v>0</v>
      </c>
      <c r="AX115" s="117">
        <f>OAX!AX153</f>
        <v>0</v>
      </c>
      <c r="AY115" s="117">
        <f>OAX!AY153</f>
        <v>0</v>
      </c>
      <c r="AZ115" s="117">
        <f>OAX!AZ153</f>
        <v>0</v>
      </c>
      <c r="BA115" s="117">
        <f>OAX!BA153</f>
        <v>0</v>
      </c>
    </row>
    <row r="116" spans="1:53" ht="24.75" hidden="1">
      <c r="A116" s="254"/>
      <c r="B116" s="73" t="str">
        <f t="shared" si="28"/>
        <v>1355000540054191</v>
      </c>
      <c r="C116" s="114">
        <v>2023</v>
      </c>
      <c r="D116" s="114">
        <v>1</v>
      </c>
      <c r="E116" s="114">
        <v>1</v>
      </c>
      <c r="F116" s="114">
        <v>3</v>
      </c>
      <c r="G116" s="114">
        <v>5</v>
      </c>
      <c r="H116" s="114">
        <v>5000</v>
      </c>
      <c r="I116" s="114">
        <v>5400</v>
      </c>
      <c r="J116" s="114">
        <v>541</v>
      </c>
      <c r="K116" s="115">
        <v>9</v>
      </c>
      <c r="L116" s="115">
        <v>1</v>
      </c>
      <c r="M116" s="116" t="s">
        <v>149</v>
      </c>
      <c r="N116" s="117">
        <v>0</v>
      </c>
      <c r="O116" s="117">
        <v>0</v>
      </c>
      <c r="P116" s="117">
        <v>0</v>
      </c>
      <c r="Q116" s="118" t="s">
        <v>59</v>
      </c>
      <c r="R116" s="119">
        <v>0</v>
      </c>
      <c r="S116" s="119">
        <v>0</v>
      </c>
      <c r="T116" s="120">
        <v>0</v>
      </c>
      <c r="U116" s="117">
        <v>0</v>
      </c>
      <c r="V116" s="117">
        <v>0</v>
      </c>
      <c r="W116" s="117">
        <v>0</v>
      </c>
      <c r="X116" s="117">
        <v>0</v>
      </c>
      <c r="Y116" s="117">
        <v>0</v>
      </c>
      <c r="Z116" s="117">
        <v>0</v>
      </c>
      <c r="AA116" s="269">
        <v>0</v>
      </c>
      <c r="AB116" s="303">
        <f t="shared" si="42"/>
        <v>0</v>
      </c>
      <c r="AC116" s="117">
        <f t="shared" si="43"/>
        <v>0</v>
      </c>
      <c r="AD116" s="304">
        <f>OAX!AD154</f>
        <v>0</v>
      </c>
      <c r="AE116" s="120"/>
      <c r="AF116" s="117"/>
      <c r="AG116" s="117">
        <f>OAX!AG154</f>
        <v>0</v>
      </c>
      <c r="AH116" s="117"/>
      <c r="AI116" s="117"/>
      <c r="AJ116" s="117">
        <f>OAX!AJ154</f>
        <v>0</v>
      </c>
      <c r="AK116" s="117"/>
      <c r="AL116" s="117"/>
      <c r="AM116" s="117">
        <f>OAX!AM154</f>
        <v>0</v>
      </c>
      <c r="AN116" s="117"/>
      <c r="AO116" s="117"/>
      <c r="AP116" s="117">
        <f>OAX!AP154</f>
        <v>0</v>
      </c>
      <c r="AQ116" s="117"/>
      <c r="AR116" s="117"/>
      <c r="AS116" s="117">
        <f>OAX!AS154</f>
        <v>0</v>
      </c>
      <c r="AT116" s="117">
        <f>OAX!AT154</f>
        <v>0</v>
      </c>
      <c r="AU116" s="117">
        <f>OAX!AU154</f>
        <v>0</v>
      </c>
      <c r="AV116" s="117">
        <f>OAX!AV154</f>
        <v>0</v>
      </c>
      <c r="AW116" s="117">
        <f>OAX!AW154</f>
        <v>0</v>
      </c>
      <c r="AX116" s="117">
        <f>OAX!AX154</f>
        <v>0</v>
      </c>
      <c r="AY116" s="117">
        <f>OAX!AY154</f>
        <v>0</v>
      </c>
      <c r="AZ116" s="117">
        <f>OAX!AZ154</f>
        <v>0</v>
      </c>
      <c r="BA116" s="117">
        <f>OAX!BA154</f>
        <v>0</v>
      </c>
    </row>
    <row r="117" spans="1:53" ht="24.75" hidden="1">
      <c r="A117" s="253"/>
      <c r="B117" s="73" t="str">
        <f t="shared" si="28"/>
        <v>135500055001</v>
      </c>
      <c r="C117" s="100">
        <v>2023</v>
      </c>
      <c r="D117" s="100">
        <v>1</v>
      </c>
      <c r="E117" s="100">
        <v>1</v>
      </c>
      <c r="F117" s="100">
        <v>3</v>
      </c>
      <c r="G117" s="100">
        <v>5</v>
      </c>
      <c r="H117" s="100">
        <v>5000</v>
      </c>
      <c r="I117" s="100">
        <v>5500</v>
      </c>
      <c r="J117" s="100"/>
      <c r="K117" s="101" t="s">
        <v>45</v>
      </c>
      <c r="L117" s="101">
        <v>1</v>
      </c>
      <c r="M117" s="102" t="s">
        <v>150</v>
      </c>
      <c r="N117" s="103">
        <v>0</v>
      </c>
      <c r="O117" s="103">
        <v>0</v>
      </c>
      <c r="P117" s="103">
        <v>0</v>
      </c>
      <c r="Q117" s="104"/>
      <c r="R117" s="105"/>
      <c r="S117" s="105"/>
      <c r="T117" s="106">
        <f t="shared" ref="T117:AC117" si="44">+T118</f>
        <v>0</v>
      </c>
      <c r="U117" s="103">
        <f t="shared" si="44"/>
        <v>0</v>
      </c>
      <c r="V117" s="103">
        <f t="shared" si="44"/>
        <v>0</v>
      </c>
      <c r="W117" s="103">
        <f t="shared" si="44"/>
        <v>0</v>
      </c>
      <c r="X117" s="103">
        <f t="shared" si="44"/>
        <v>0</v>
      </c>
      <c r="Y117" s="103">
        <f t="shared" si="44"/>
        <v>0</v>
      </c>
      <c r="Z117" s="103">
        <f t="shared" si="44"/>
        <v>0</v>
      </c>
      <c r="AA117" s="267">
        <f t="shared" si="44"/>
        <v>0</v>
      </c>
      <c r="AB117" s="299">
        <f t="shared" si="44"/>
        <v>0</v>
      </c>
      <c r="AC117" s="103">
        <f t="shared" si="44"/>
        <v>0</v>
      </c>
      <c r="AD117" s="300">
        <f>OAX!AD155</f>
        <v>0</v>
      </c>
      <c r="AE117" s="106"/>
      <c r="AF117" s="103"/>
      <c r="AG117" s="103">
        <f>OAX!AG155</f>
        <v>0</v>
      </c>
      <c r="AH117" s="103"/>
      <c r="AI117" s="103"/>
      <c r="AJ117" s="103">
        <f>OAX!AJ155</f>
        <v>0</v>
      </c>
      <c r="AK117" s="103"/>
      <c r="AL117" s="103"/>
      <c r="AM117" s="103">
        <f>OAX!AM155</f>
        <v>0</v>
      </c>
      <c r="AN117" s="103"/>
      <c r="AO117" s="103"/>
      <c r="AP117" s="103">
        <f>OAX!AP155</f>
        <v>0</v>
      </c>
      <c r="AQ117" s="103"/>
      <c r="AR117" s="103"/>
      <c r="AS117" s="103">
        <f>OAX!AS155</f>
        <v>0</v>
      </c>
      <c r="AT117" s="103">
        <f>OAX!AT155</f>
        <v>0</v>
      </c>
      <c r="AU117" s="103">
        <f>OAX!AU155</f>
        <v>0</v>
      </c>
      <c r="AV117" s="103">
        <f>OAX!AV155</f>
        <v>0</v>
      </c>
      <c r="AW117" s="103">
        <f>OAX!AW155</f>
        <v>0</v>
      </c>
      <c r="AX117" s="103">
        <f>OAX!AX155</f>
        <v>0</v>
      </c>
      <c r="AY117" s="103">
        <f>OAX!AY155</f>
        <v>0</v>
      </c>
      <c r="AZ117" s="103">
        <f>OAX!AZ155</f>
        <v>0</v>
      </c>
      <c r="BA117" s="103">
        <f>OAX!BA155</f>
        <v>0</v>
      </c>
    </row>
    <row r="118" spans="1:53" ht="24.75" hidden="1">
      <c r="A118" s="253"/>
      <c r="B118" s="73" t="str">
        <f t="shared" si="28"/>
        <v>135500055005511</v>
      </c>
      <c r="C118" s="107">
        <v>2023</v>
      </c>
      <c r="D118" s="107">
        <v>1</v>
      </c>
      <c r="E118" s="107">
        <v>1</v>
      </c>
      <c r="F118" s="107">
        <v>3</v>
      </c>
      <c r="G118" s="107">
        <v>5</v>
      </c>
      <c r="H118" s="107">
        <v>5000</v>
      </c>
      <c r="I118" s="107">
        <v>5500</v>
      </c>
      <c r="J118" s="107">
        <v>551</v>
      </c>
      <c r="K118" s="108"/>
      <c r="L118" s="108">
        <v>1</v>
      </c>
      <c r="M118" s="109" t="s">
        <v>151</v>
      </c>
      <c r="N118" s="110">
        <v>0</v>
      </c>
      <c r="O118" s="110">
        <v>0</v>
      </c>
      <c r="P118" s="110">
        <v>0</v>
      </c>
      <c r="Q118" s="111"/>
      <c r="R118" s="112"/>
      <c r="S118" s="112"/>
      <c r="T118" s="113">
        <f t="shared" ref="T118:AC118" si="45">SUM(T119:T121)</f>
        <v>0</v>
      </c>
      <c r="U118" s="110">
        <f t="shared" si="45"/>
        <v>0</v>
      </c>
      <c r="V118" s="110">
        <f t="shared" si="45"/>
        <v>0</v>
      </c>
      <c r="W118" s="110">
        <f t="shared" si="45"/>
        <v>0</v>
      </c>
      <c r="X118" s="110">
        <f t="shared" si="45"/>
        <v>0</v>
      </c>
      <c r="Y118" s="110">
        <f t="shared" si="45"/>
        <v>0</v>
      </c>
      <c r="Z118" s="110">
        <f t="shared" si="45"/>
        <v>0</v>
      </c>
      <c r="AA118" s="268">
        <f t="shared" si="45"/>
        <v>0</v>
      </c>
      <c r="AB118" s="301">
        <f t="shared" si="45"/>
        <v>0</v>
      </c>
      <c r="AC118" s="110">
        <f t="shared" si="45"/>
        <v>0</v>
      </c>
      <c r="AD118" s="302">
        <f>OAX!AD156</f>
        <v>0</v>
      </c>
      <c r="AE118" s="113"/>
      <c r="AF118" s="110"/>
      <c r="AG118" s="110">
        <f>OAX!AG156</f>
        <v>0</v>
      </c>
      <c r="AH118" s="110"/>
      <c r="AI118" s="110"/>
      <c r="AJ118" s="110">
        <f>OAX!AJ156</f>
        <v>0</v>
      </c>
      <c r="AK118" s="110"/>
      <c r="AL118" s="110"/>
      <c r="AM118" s="110">
        <f>OAX!AM156</f>
        <v>0</v>
      </c>
      <c r="AN118" s="110"/>
      <c r="AO118" s="110"/>
      <c r="AP118" s="110">
        <f>OAX!AP156</f>
        <v>0</v>
      </c>
      <c r="AQ118" s="110"/>
      <c r="AR118" s="110"/>
      <c r="AS118" s="110">
        <f>OAX!AS156</f>
        <v>0</v>
      </c>
      <c r="AT118" s="110">
        <f>OAX!AT156</f>
        <v>0</v>
      </c>
      <c r="AU118" s="110">
        <f>OAX!AU156</f>
        <v>0</v>
      </c>
      <c r="AV118" s="110">
        <f>OAX!AV156</f>
        <v>0</v>
      </c>
      <c r="AW118" s="110">
        <f>OAX!AW156</f>
        <v>0</v>
      </c>
      <c r="AX118" s="110">
        <f>OAX!AX156</f>
        <v>0</v>
      </c>
      <c r="AY118" s="110">
        <f>OAX!AY156</f>
        <v>0</v>
      </c>
      <c r="AZ118" s="110">
        <f>OAX!AZ156</f>
        <v>0</v>
      </c>
      <c r="BA118" s="110">
        <f>OAX!BA156</f>
        <v>0</v>
      </c>
    </row>
    <row r="119" spans="1:53" ht="24.75" hidden="1">
      <c r="A119" s="253"/>
      <c r="B119" s="73" t="str">
        <f t="shared" si="28"/>
        <v>1355000550055111</v>
      </c>
      <c r="C119" s="114">
        <v>2023</v>
      </c>
      <c r="D119" s="114">
        <v>1</v>
      </c>
      <c r="E119" s="114">
        <v>1</v>
      </c>
      <c r="F119" s="114">
        <v>3</v>
      </c>
      <c r="G119" s="114">
        <v>5</v>
      </c>
      <c r="H119" s="114">
        <v>5000</v>
      </c>
      <c r="I119" s="114">
        <v>5500</v>
      </c>
      <c r="J119" s="114">
        <v>551</v>
      </c>
      <c r="K119" s="115">
        <v>1</v>
      </c>
      <c r="L119" s="115">
        <v>1</v>
      </c>
      <c r="M119" s="116" t="s">
        <v>152</v>
      </c>
      <c r="N119" s="117">
        <v>0</v>
      </c>
      <c r="O119" s="117">
        <v>0</v>
      </c>
      <c r="P119" s="117">
        <v>0</v>
      </c>
      <c r="Q119" s="118" t="s">
        <v>59</v>
      </c>
      <c r="R119" s="119">
        <v>0</v>
      </c>
      <c r="S119" s="119">
        <v>0</v>
      </c>
      <c r="T119" s="120">
        <v>0</v>
      </c>
      <c r="U119" s="117">
        <v>0</v>
      </c>
      <c r="V119" s="117">
        <v>0</v>
      </c>
      <c r="W119" s="117">
        <v>0</v>
      </c>
      <c r="X119" s="117">
        <v>0</v>
      </c>
      <c r="Y119" s="117">
        <v>0</v>
      </c>
      <c r="Z119" s="117">
        <v>0</v>
      </c>
      <c r="AA119" s="269">
        <v>0</v>
      </c>
      <c r="AB119" s="303">
        <f t="shared" ref="AB119:AC121" si="46">N119+T119-X119</f>
        <v>0</v>
      </c>
      <c r="AC119" s="117">
        <f t="shared" si="46"/>
        <v>0</v>
      </c>
      <c r="AD119" s="304">
        <f>OAX!AD157</f>
        <v>0</v>
      </c>
      <c r="AE119" s="120"/>
      <c r="AF119" s="117"/>
      <c r="AG119" s="117">
        <f>OAX!AG157</f>
        <v>0</v>
      </c>
      <c r="AH119" s="117"/>
      <c r="AI119" s="117"/>
      <c r="AJ119" s="117">
        <f>OAX!AJ157</f>
        <v>0</v>
      </c>
      <c r="AK119" s="117"/>
      <c r="AL119" s="117"/>
      <c r="AM119" s="117">
        <f>OAX!AM157</f>
        <v>0</v>
      </c>
      <c r="AN119" s="117"/>
      <c r="AO119" s="117"/>
      <c r="AP119" s="117">
        <f>OAX!AP157</f>
        <v>0</v>
      </c>
      <c r="AQ119" s="117"/>
      <c r="AR119" s="117"/>
      <c r="AS119" s="117">
        <f>OAX!AS157</f>
        <v>0</v>
      </c>
      <c r="AT119" s="117">
        <f>OAX!AT157</f>
        <v>0</v>
      </c>
      <c r="AU119" s="117">
        <f>OAX!AU157</f>
        <v>0</v>
      </c>
      <c r="AV119" s="117">
        <f>OAX!AV157</f>
        <v>0</v>
      </c>
      <c r="AW119" s="117">
        <f>OAX!AW157</f>
        <v>0</v>
      </c>
      <c r="AX119" s="117">
        <f>OAX!AX157</f>
        <v>0</v>
      </c>
      <c r="AY119" s="117">
        <f>OAX!AY157</f>
        <v>0</v>
      </c>
      <c r="AZ119" s="117">
        <f>OAX!AZ157</f>
        <v>0</v>
      </c>
      <c r="BA119" s="117">
        <f>OAX!BA157</f>
        <v>0</v>
      </c>
    </row>
    <row r="120" spans="1:53" ht="24.75" hidden="1">
      <c r="A120" s="253"/>
      <c r="B120" s="73" t="str">
        <f t="shared" si="28"/>
        <v>1355000550055121</v>
      </c>
      <c r="C120" s="114">
        <v>2023</v>
      </c>
      <c r="D120" s="114">
        <v>1</v>
      </c>
      <c r="E120" s="114">
        <v>1</v>
      </c>
      <c r="F120" s="114">
        <v>3</v>
      </c>
      <c r="G120" s="114">
        <v>5</v>
      </c>
      <c r="H120" s="114">
        <v>5000</v>
      </c>
      <c r="I120" s="114">
        <v>5500</v>
      </c>
      <c r="J120" s="114">
        <v>551</v>
      </c>
      <c r="K120" s="115">
        <v>2</v>
      </c>
      <c r="L120" s="115">
        <v>1</v>
      </c>
      <c r="M120" s="116" t="s">
        <v>153</v>
      </c>
      <c r="N120" s="117">
        <v>0</v>
      </c>
      <c r="O120" s="117">
        <v>0</v>
      </c>
      <c r="P120" s="117">
        <v>0</v>
      </c>
      <c r="Q120" s="118" t="s">
        <v>59</v>
      </c>
      <c r="R120" s="119">
        <v>0</v>
      </c>
      <c r="S120" s="119">
        <v>0</v>
      </c>
      <c r="T120" s="120">
        <v>0</v>
      </c>
      <c r="U120" s="117">
        <v>0</v>
      </c>
      <c r="V120" s="117">
        <v>0</v>
      </c>
      <c r="W120" s="117">
        <v>0</v>
      </c>
      <c r="X120" s="117">
        <v>0</v>
      </c>
      <c r="Y120" s="117">
        <v>0</v>
      </c>
      <c r="Z120" s="117">
        <v>0</v>
      </c>
      <c r="AA120" s="269">
        <v>0</v>
      </c>
      <c r="AB120" s="303">
        <f t="shared" si="46"/>
        <v>0</v>
      </c>
      <c r="AC120" s="117">
        <f t="shared" si="46"/>
        <v>0</v>
      </c>
      <c r="AD120" s="304">
        <f>OAX!AD158</f>
        <v>0</v>
      </c>
      <c r="AE120" s="120"/>
      <c r="AF120" s="117"/>
      <c r="AG120" s="117">
        <f>OAX!AG158</f>
        <v>0</v>
      </c>
      <c r="AH120" s="117"/>
      <c r="AI120" s="117"/>
      <c r="AJ120" s="117">
        <f>OAX!AJ158</f>
        <v>0</v>
      </c>
      <c r="AK120" s="117"/>
      <c r="AL120" s="117"/>
      <c r="AM120" s="117">
        <f>OAX!AM158</f>
        <v>0</v>
      </c>
      <c r="AN120" s="117"/>
      <c r="AO120" s="117"/>
      <c r="AP120" s="117">
        <f>OAX!AP158</f>
        <v>0</v>
      </c>
      <c r="AQ120" s="117"/>
      <c r="AR120" s="117"/>
      <c r="AS120" s="117">
        <f>OAX!AS158</f>
        <v>0</v>
      </c>
      <c r="AT120" s="117">
        <f>OAX!AT158</f>
        <v>0</v>
      </c>
      <c r="AU120" s="117">
        <f>OAX!AU158</f>
        <v>0</v>
      </c>
      <c r="AV120" s="117">
        <f>OAX!AV158</f>
        <v>0</v>
      </c>
      <c r="AW120" s="117">
        <f>OAX!AW158</f>
        <v>0</v>
      </c>
      <c r="AX120" s="117">
        <f>OAX!AX158</f>
        <v>0</v>
      </c>
      <c r="AY120" s="117">
        <f>OAX!AY158</f>
        <v>0</v>
      </c>
      <c r="AZ120" s="117">
        <f>OAX!AZ158</f>
        <v>0</v>
      </c>
      <c r="BA120" s="117">
        <f>OAX!BA158</f>
        <v>0</v>
      </c>
    </row>
    <row r="121" spans="1:53" ht="24.75" hidden="1">
      <c r="A121" s="253"/>
      <c r="B121" s="73" t="str">
        <f t="shared" si="28"/>
        <v>1355000550055131</v>
      </c>
      <c r="C121" s="114">
        <v>2023</v>
      </c>
      <c r="D121" s="114">
        <v>1</v>
      </c>
      <c r="E121" s="114">
        <v>1</v>
      </c>
      <c r="F121" s="114">
        <v>3</v>
      </c>
      <c r="G121" s="114">
        <v>5</v>
      </c>
      <c r="H121" s="114">
        <v>5000</v>
      </c>
      <c r="I121" s="114">
        <v>5500</v>
      </c>
      <c r="J121" s="114">
        <v>551</v>
      </c>
      <c r="K121" s="115">
        <v>3</v>
      </c>
      <c r="L121" s="115">
        <v>1</v>
      </c>
      <c r="M121" s="116" t="s">
        <v>154</v>
      </c>
      <c r="N121" s="117">
        <v>0</v>
      </c>
      <c r="O121" s="117">
        <v>0</v>
      </c>
      <c r="P121" s="117">
        <v>0</v>
      </c>
      <c r="Q121" s="118" t="s">
        <v>59</v>
      </c>
      <c r="R121" s="119">
        <v>0</v>
      </c>
      <c r="S121" s="119">
        <v>0</v>
      </c>
      <c r="T121" s="120">
        <v>0</v>
      </c>
      <c r="U121" s="117">
        <v>0</v>
      </c>
      <c r="V121" s="117">
        <v>0</v>
      </c>
      <c r="W121" s="117">
        <v>0</v>
      </c>
      <c r="X121" s="117">
        <v>0</v>
      </c>
      <c r="Y121" s="117">
        <v>0</v>
      </c>
      <c r="Z121" s="117">
        <v>0</v>
      </c>
      <c r="AA121" s="269">
        <v>0</v>
      </c>
      <c r="AB121" s="303">
        <f t="shared" si="46"/>
        <v>0</v>
      </c>
      <c r="AC121" s="117">
        <f t="shared" si="46"/>
        <v>0</v>
      </c>
      <c r="AD121" s="304">
        <f>OAX!AD159</f>
        <v>0</v>
      </c>
      <c r="AE121" s="120"/>
      <c r="AF121" s="117"/>
      <c r="AG121" s="117">
        <f>OAX!AG159</f>
        <v>0</v>
      </c>
      <c r="AH121" s="117"/>
      <c r="AI121" s="117"/>
      <c r="AJ121" s="117">
        <f>OAX!AJ159</f>
        <v>0</v>
      </c>
      <c r="AK121" s="117"/>
      <c r="AL121" s="117"/>
      <c r="AM121" s="117">
        <f>OAX!AM159</f>
        <v>0</v>
      </c>
      <c r="AN121" s="117"/>
      <c r="AO121" s="117"/>
      <c r="AP121" s="117">
        <f>OAX!AP159</f>
        <v>0</v>
      </c>
      <c r="AQ121" s="117"/>
      <c r="AR121" s="117"/>
      <c r="AS121" s="117">
        <f>OAX!AS159</f>
        <v>0</v>
      </c>
      <c r="AT121" s="117">
        <f>OAX!AT159</f>
        <v>0</v>
      </c>
      <c r="AU121" s="117">
        <f>OAX!AU159</f>
        <v>0</v>
      </c>
      <c r="AV121" s="117">
        <f>OAX!AV159</f>
        <v>0</v>
      </c>
      <c r="AW121" s="117">
        <f>OAX!AW159</f>
        <v>0</v>
      </c>
      <c r="AX121" s="117">
        <f>OAX!AX159</f>
        <v>0</v>
      </c>
      <c r="AY121" s="117">
        <f>OAX!AY159</f>
        <v>0</v>
      </c>
      <c r="AZ121" s="117">
        <f>OAX!AZ159</f>
        <v>0</v>
      </c>
      <c r="BA121" s="117">
        <f>OAX!BA159</f>
        <v>0</v>
      </c>
    </row>
    <row r="122" spans="1:53" ht="47.25">
      <c r="A122" s="253"/>
      <c r="B122" s="73" t="str">
        <f t="shared" si="28"/>
        <v>1352</v>
      </c>
      <c r="C122" s="151">
        <v>2023</v>
      </c>
      <c r="D122" s="152">
        <v>1</v>
      </c>
      <c r="E122" s="152">
        <v>1</v>
      </c>
      <c r="F122" s="549">
        <v>3</v>
      </c>
      <c r="G122" s="549">
        <v>5</v>
      </c>
      <c r="H122" s="549"/>
      <c r="I122" s="549"/>
      <c r="J122" s="550"/>
      <c r="K122" s="551"/>
      <c r="L122" s="154">
        <v>2</v>
      </c>
      <c r="M122" s="554" t="s">
        <v>155</v>
      </c>
      <c r="N122" s="555">
        <v>16934248</v>
      </c>
      <c r="O122" s="555">
        <v>0</v>
      </c>
      <c r="P122" s="555">
        <v>16934248</v>
      </c>
      <c r="Q122" s="556"/>
      <c r="R122" s="555"/>
      <c r="S122" s="555"/>
      <c r="T122" s="158">
        <f t="shared" ref="T122:AC122" si="47">+T123+T135+T145</f>
        <v>0</v>
      </c>
      <c r="U122" s="156">
        <f t="shared" si="47"/>
        <v>0</v>
      </c>
      <c r="V122" s="156">
        <f t="shared" si="47"/>
        <v>0</v>
      </c>
      <c r="W122" s="156">
        <f t="shared" si="47"/>
        <v>0</v>
      </c>
      <c r="X122" s="156">
        <f t="shared" si="47"/>
        <v>0</v>
      </c>
      <c r="Y122" s="156">
        <f t="shared" si="47"/>
        <v>0</v>
      </c>
      <c r="Z122" s="156">
        <f t="shared" si="47"/>
        <v>0</v>
      </c>
      <c r="AA122" s="272">
        <f t="shared" si="47"/>
        <v>0</v>
      </c>
      <c r="AB122" s="156">
        <f t="shared" si="47"/>
        <v>16934248</v>
      </c>
      <c r="AC122" s="156">
        <f t="shared" si="47"/>
        <v>0</v>
      </c>
      <c r="AD122" s="555">
        <f>OAX!AD160</f>
        <v>16934248</v>
      </c>
      <c r="AE122" s="158"/>
      <c r="AF122" s="156"/>
      <c r="AG122" s="555">
        <f>OAX!AG160</f>
        <v>16931872</v>
      </c>
      <c r="AH122" s="156"/>
      <c r="AI122" s="156"/>
      <c r="AJ122" s="555">
        <f>OAX!AJ160</f>
        <v>0</v>
      </c>
      <c r="AK122" s="156"/>
      <c r="AL122" s="156"/>
      <c r="AM122" s="555">
        <f>OAX!AM160</f>
        <v>0</v>
      </c>
      <c r="AN122" s="156"/>
      <c r="AO122" s="156"/>
      <c r="AP122" s="555">
        <f>OAX!AP160</f>
        <v>0</v>
      </c>
      <c r="AQ122" s="156"/>
      <c r="AR122" s="156"/>
      <c r="AS122" s="555">
        <f>OAX!AS160</f>
        <v>2376</v>
      </c>
      <c r="AT122" s="555"/>
      <c r="AU122" s="555"/>
      <c r="AV122" s="555"/>
      <c r="AW122" s="555"/>
      <c r="AX122" s="555"/>
      <c r="AY122" s="555"/>
      <c r="AZ122" s="555"/>
      <c r="BA122" s="555"/>
    </row>
    <row r="123" spans="1:53" ht="24.75">
      <c r="A123" s="253"/>
      <c r="B123" s="73" t="str">
        <f t="shared" si="28"/>
        <v>13520002</v>
      </c>
      <c r="C123" s="131">
        <v>2023</v>
      </c>
      <c r="D123" s="131">
        <v>1</v>
      </c>
      <c r="E123" s="131">
        <v>1</v>
      </c>
      <c r="F123" s="518">
        <v>3</v>
      </c>
      <c r="G123" s="518">
        <v>5</v>
      </c>
      <c r="H123" s="518">
        <v>2000</v>
      </c>
      <c r="I123" s="518"/>
      <c r="J123" s="518"/>
      <c r="K123" s="518"/>
      <c r="L123" s="131">
        <v>2</v>
      </c>
      <c r="M123" s="559" t="s">
        <v>55</v>
      </c>
      <c r="N123" s="560">
        <v>120000</v>
      </c>
      <c r="O123" s="560">
        <v>0</v>
      </c>
      <c r="P123" s="560">
        <v>120000</v>
      </c>
      <c r="Q123" s="528"/>
      <c r="R123" s="529"/>
      <c r="S123" s="529"/>
      <c r="T123" s="99">
        <f t="shared" ref="T123:AC123" si="48">+T124+T127+T131</f>
        <v>0</v>
      </c>
      <c r="U123" s="96">
        <f t="shared" si="48"/>
        <v>0</v>
      </c>
      <c r="V123" s="96">
        <f t="shared" si="48"/>
        <v>0</v>
      </c>
      <c r="W123" s="96">
        <f t="shared" si="48"/>
        <v>0</v>
      </c>
      <c r="X123" s="96">
        <f t="shared" si="48"/>
        <v>0</v>
      </c>
      <c r="Y123" s="96">
        <f t="shared" si="48"/>
        <v>0</v>
      </c>
      <c r="Z123" s="96">
        <f t="shared" si="48"/>
        <v>0</v>
      </c>
      <c r="AA123" s="266">
        <f t="shared" si="48"/>
        <v>0</v>
      </c>
      <c r="AB123" s="297">
        <f t="shared" si="48"/>
        <v>120000</v>
      </c>
      <c r="AC123" s="96">
        <f t="shared" si="48"/>
        <v>0</v>
      </c>
      <c r="AD123" s="561">
        <f>OAX!AD161</f>
        <v>120000</v>
      </c>
      <c r="AE123" s="99"/>
      <c r="AF123" s="96"/>
      <c r="AG123" s="560">
        <f>OAX!AG161</f>
        <v>117624</v>
      </c>
      <c r="AH123" s="96"/>
      <c r="AI123" s="96"/>
      <c r="AJ123" s="560">
        <f>OAX!AJ161</f>
        <v>0</v>
      </c>
      <c r="AK123" s="96"/>
      <c r="AL123" s="96"/>
      <c r="AM123" s="560">
        <f>OAX!AM161</f>
        <v>0</v>
      </c>
      <c r="AN123" s="96"/>
      <c r="AO123" s="96"/>
      <c r="AP123" s="560">
        <f>OAX!AP161</f>
        <v>0</v>
      </c>
      <c r="AQ123" s="96"/>
      <c r="AR123" s="96"/>
      <c r="AS123" s="560">
        <f>OAX!AS161</f>
        <v>2376</v>
      </c>
      <c r="AT123" s="560"/>
      <c r="AU123" s="560"/>
      <c r="AV123" s="560"/>
      <c r="AW123" s="560"/>
      <c r="AX123" s="560"/>
      <c r="AY123" s="560"/>
      <c r="AZ123" s="560"/>
      <c r="BA123" s="560"/>
    </row>
    <row r="124" spans="1:53" ht="48" hidden="1">
      <c r="A124" s="253"/>
      <c r="B124" s="73" t="str">
        <f t="shared" si="28"/>
        <v>135200021002</v>
      </c>
      <c r="C124" s="132">
        <v>2023</v>
      </c>
      <c r="D124" s="132">
        <v>1</v>
      </c>
      <c r="E124" s="132">
        <v>1</v>
      </c>
      <c r="F124" s="132">
        <v>3</v>
      </c>
      <c r="G124" s="132">
        <v>5</v>
      </c>
      <c r="H124" s="132">
        <v>2000</v>
      </c>
      <c r="I124" s="132">
        <v>2100</v>
      </c>
      <c r="J124" s="132"/>
      <c r="K124" s="132"/>
      <c r="L124" s="132">
        <v>2</v>
      </c>
      <c r="M124" s="102" t="s">
        <v>105</v>
      </c>
      <c r="N124" s="103">
        <v>0</v>
      </c>
      <c r="O124" s="103">
        <v>0</v>
      </c>
      <c r="P124" s="103">
        <v>0</v>
      </c>
      <c r="Q124" s="104"/>
      <c r="R124" s="105"/>
      <c r="S124" s="105"/>
      <c r="T124" s="106">
        <f t="shared" ref="T124:AC125" si="49">+T125</f>
        <v>0</v>
      </c>
      <c r="U124" s="103">
        <f t="shared" si="49"/>
        <v>0</v>
      </c>
      <c r="V124" s="103">
        <f t="shared" si="49"/>
        <v>0</v>
      </c>
      <c r="W124" s="103">
        <f t="shared" si="49"/>
        <v>0</v>
      </c>
      <c r="X124" s="103">
        <f t="shared" si="49"/>
        <v>0</v>
      </c>
      <c r="Y124" s="103">
        <f t="shared" si="49"/>
        <v>0</v>
      </c>
      <c r="Z124" s="103">
        <f t="shared" si="49"/>
        <v>0</v>
      </c>
      <c r="AA124" s="267">
        <f t="shared" si="49"/>
        <v>0</v>
      </c>
      <c r="AB124" s="299">
        <f t="shared" si="49"/>
        <v>0</v>
      </c>
      <c r="AC124" s="103">
        <f t="shared" si="49"/>
        <v>0</v>
      </c>
      <c r="AD124" s="300">
        <f>OAX!AD162</f>
        <v>0</v>
      </c>
      <c r="AE124" s="106"/>
      <c r="AF124" s="103"/>
      <c r="AG124" s="103">
        <f>OAX!AG162</f>
        <v>0</v>
      </c>
      <c r="AH124" s="103"/>
      <c r="AI124" s="103"/>
      <c r="AJ124" s="103">
        <f>OAX!AJ162</f>
        <v>0</v>
      </c>
      <c r="AK124" s="103"/>
      <c r="AL124" s="103"/>
      <c r="AM124" s="103">
        <f>OAX!AM162</f>
        <v>0</v>
      </c>
      <c r="AN124" s="103"/>
      <c r="AO124" s="103"/>
      <c r="AP124" s="103">
        <f>OAX!AP162</f>
        <v>0</v>
      </c>
      <c r="AQ124" s="103"/>
      <c r="AR124" s="103"/>
      <c r="AS124" s="103">
        <f>OAX!AS162</f>
        <v>0</v>
      </c>
      <c r="AT124" s="103">
        <f>OAX!AT162</f>
        <v>0</v>
      </c>
      <c r="AU124" s="103">
        <f>OAX!AU162</f>
        <v>0</v>
      </c>
      <c r="AV124" s="103">
        <f>OAX!AV162</f>
        <v>0</v>
      </c>
      <c r="AW124" s="103">
        <f>OAX!AW162</f>
        <v>0</v>
      </c>
      <c r="AX124" s="103">
        <f>OAX!AX162</f>
        <v>0</v>
      </c>
      <c r="AY124" s="103">
        <f>OAX!AY162</f>
        <v>0</v>
      </c>
      <c r="AZ124" s="103">
        <f>OAX!AZ162</f>
        <v>0</v>
      </c>
      <c r="BA124" s="103">
        <f>OAX!BA162</f>
        <v>0</v>
      </c>
    </row>
    <row r="125" spans="1:53" ht="48" hidden="1">
      <c r="A125" s="253"/>
      <c r="B125" s="73" t="str">
        <f t="shared" si="28"/>
        <v>135200021002142</v>
      </c>
      <c r="C125" s="135">
        <v>2023</v>
      </c>
      <c r="D125" s="135">
        <v>1</v>
      </c>
      <c r="E125" s="135">
        <v>1</v>
      </c>
      <c r="F125" s="135">
        <v>3</v>
      </c>
      <c r="G125" s="135">
        <v>5</v>
      </c>
      <c r="H125" s="135">
        <v>2000</v>
      </c>
      <c r="I125" s="135">
        <v>2100</v>
      </c>
      <c r="J125" s="135">
        <v>214</v>
      </c>
      <c r="K125" s="135"/>
      <c r="L125" s="135">
        <v>2</v>
      </c>
      <c r="M125" s="109" t="s">
        <v>156</v>
      </c>
      <c r="N125" s="110">
        <v>0</v>
      </c>
      <c r="O125" s="110">
        <v>0</v>
      </c>
      <c r="P125" s="110">
        <v>0</v>
      </c>
      <c r="Q125" s="111"/>
      <c r="R125" s="112"/>
      <c r="S125" s="112"/>
      <c r="T125" s="113">
        <f t="shared" si="49"/>
        <v>0</v>
      </c>
      <c r="U125" s="110">
        <f t="shared" si="49"/>
        <v>0</v>
      </c>
      <c r="V125" s="110">
        <f t="shared" si="49"/>
        <v>0</v>
      </c>
      <c r="W125" s="110">
        <f t="shared" si="49"/>
        <v>0</v>
      </c>
      <c r="X125" s="110">
        <f t="shared" si="49"/>
        <v>0</v>
      </c>
      <c r="Y125" s="110">
        <f t="shared" si="49"/>
        <v>0</v>
      </c>
      <c r="Z125" s="110">
        <f t="shared" si="49"/>
        <v>0</v>
      </c>
      <c r="AA125" s="268">
        <f t="shared" si="49"/>
        <v>0</v>
      </c>
      <c r="AB125" s="301">
        <f t="shared" si="49"/>
        <v>0</v>
      </c>
      <c r="AC125" s="110">
        <f t="shared" si="49"/>
        <v>0</v>
      </c>
      <c r="AD125" s="302">
        <f>OAX!AD163</f>
        <v>0</v>
      </c>
      <c r="AE125" s="113"/>
      <c r="AF125" s="110"/>
      <c r="AG125" s="110">
        <f>OAX!AG163</f>
        <v>0</v>
      </c>
      <c r="AH125" s="110"/>
      <c r="AI125" s="110"/>
      <c r="AJ125" s="110">
        <f>OAX!AJ163</f>
        <v>0</v>
      </c>
      <c r="AK125" s="110"/>
      <c r="AL125" s="110"/>
      <c r="AM125" s="110">
        <f>OAX!AM163</f>
        <v>0</v>
      </c>
      <c r="AN125" s="110"/>
      <c r="AO125" s="110"/>
      <c r="AP125" s="110">
        <f>OAX!AP163</f>
        <v>0</v>
      </c>
      <c r="AQ125" s="110"/>
      <c r="AR125" s="110"/>
      <c r="AS125" s="110">
        <f>OAX!AS163</f>
        <v>0</v>
      </c>
      <c r="AT125" s="110">
        <f>OAX!AT163</f>
        <v>0</v>
      </c>
      <c r="AU125" s="110">
        <f>OAX!AU163</f>
        <v>0</v>
      </c>
      <c r="AV125" s="110">
        <f>OAX!AV163</f>
        <v>0</v>
      </c>
      <c r="AW125" s="110">
        <f>OAX!AW163</f>
        <v>0</v>
      </c>
      <c r="AX125" s="110">
        <f>OAX!AX163</f>
        <v>0</v>
      </c>
      <c r="AY125" s="110">
        <f>OAX!AY163</f>
        <v>0</v>
      </c>
      <c r="AZ125" s="110">
        <f>OAX!AZ163</f>
        <v>0</v>
      </c>
      <c r="BA125" s="110">
        <f>OAX!BA163</f>
        <v>0</v>
      </c>
    </row>
    <row r="126" spans="1:53" ht="46.5" hidden="1">
      <c r="A126" s="253"/>
      <c r="B126" s="73" t="str">
        <f t="shared" si="28"/>
        <v>1352000210021412</v>
      </c>
      <c r="C126" s="114">
        <v>2023</v>
      </c>
      <c r="D126" s="114">
        <v>1</v>
      </c>
      <c r="E126" s="114">
        <v>1</v>
      </c>
      <c r="F126" s="114">
        <v>3</v>
      </c>
      <c r="G126" s="114">
        <v>5</v>
      </c>
      <c r="H126" s="166">
        <v>2000</v>
      </c>
      <c r="I126" s="166">
        <v>2100</v>
      </c>
      <c r="J126" s="166">
        <v>214</v>
      </c>
      <c r="K126" s="115">
        <v>1</v>
      </c>
      <c r="L126" s="115">
        <v>2</v>
      </c>
      <c r="M126" s="140" t="s">
        <v>157</v>
      </c>
      <c r="N126" s="117">
        <v>0</v>
      </c>
      <c r="O126" s="117">
        <v>0</v>
      </c>
      <c r="P126" s="117">
        <v>0</v>
      </c>
      <c r="Q126" s="141" t="s">
        <v>158</v>
      </c>
      <c r="R126" s="119">
        <v>0</v>
      </c>
      <c r="S126" s="119">
        <v>0</v>
      </c>
      <c r="T126" s="120">
        <v>0</v>
      </c>
      <c r="U126" s="117">
        <v>0</v>
      </c>
      <c r="V126" s="117">
        <v>0</v>
      </c>
      <c r="W126" s="117">
        <v>0</v>
      </c>
      <c r="X126" s="117">
        <v>0</v>
      </c>
      <c r="Y126" s="117">
        <v>0</v>
      </c>
      <c r="Z126" s="117">
        <v>0</v>
      </c>
      <c r="AA126" s="269">
        <v>0</v>
      </c>
      <c r="AB126" s="303">
        <f>N126+T126-X126</f>
        <v>0</v>
      </c>
      <c r="AC126" s="117">
        <f>O126+U126-Y126</f>
        <v>0</v>
      </c>
      <c r="AD126" s="304">
        <f>OAX!AD164</f>
        <v>0</v>
      </c>
      <c r="AE126" s="120"/>
      <c r="AF126" s="117"/>
      <c r="AG126" s="117">
        <f>OAX!AG164</f>
        <v>0</v>
      </c>
      <c r="AH126" s="117"/>
      <c r="AI126" s="117"/>
      <c r="AJ126" s="117">
        <f>OAX!AJ164</f>
        <v>0</v>
      </c>
      <c r="AK126" s="117"/>
      <c r="AL126" s="117"/>
      <c r="AM126" s="117">
        <f>OAX!AM164</f>
        <v>0</v>
      </c>
      <c r="AN126" s="117"/>
      <c r="AO126" s="117"/>
      <c r="AP126" s="117">
        <f>OAX!AP164</f>
        <v>0</v>
      </c>
      <c r="AQ126" s="117"/>
      <c r="AR126" s="117"/>
      <c r="AS126" s="117">
        <f>OAX!AS164</f>
        <v>0</v>
      </c>
      <c r="AT126" s="117">
        <f>OAX!AT164</f>
        <v>0</v>
      </c>
      <c r="AU126" s="117">
        <f>OAX!AU164</f>
        <v>0</v>
      </c>
      <c r="AV126" s="117">
        <f>OAX!AV164</f>
        <v>0</v>
      </c>
      <c r="AW126" s="117">
        <f>OAX!AW164</f>
        <v>0</v>
      </c>
      <c r="AX126" s="117">
        <f>OAX!AX164</f>
        <v>0</v>
      </c>
      <c r="AY126" s="117">
        <f>OAX!AY164</f>
        <v>0</v>
      </c>
      <c r="AZ126" s="117">
        <f>OAX!AZ164</f>
        <v>0</v>
      </c>
      <c r="BA126" s="117">
        <f>OAX!BA164</f>
        <v>0</v>
      </c>
    </row>
    <row r="127" spans="1:53" ht="24.75" hidden="1">
      <c r="A127" s="253"/>
      <c r="B127" s="73" t="str">
        <f t="shared" si="28"/>
        <v>135200025002</v>
      </c>
      <c r="C127" s="132">
        <v>2023</v>
      </c>
      <c r="D127" s="132">
        <v>1</v>
      </c>
      <c r="E127" s="132">
        <v>1</v>
      </c>
      <c r="F127" s="132">
        <v>3</v>
      </c>
      <c r="G127" s="132">
        <v>5</v>
      </c>
      <c r="H127" s="132">
        <v>2000</v>
      </c>
      <c r="I127" s="132">
        <v>2500</v>
      </c>
      <c r="J127" s="132"/>
      <c r="K127" s="132"/>
      <c r="L127" s="132">
        <v>2</v>
      </c>
      <c r="M127" s="102" t="s">
        <v>159</v>
      </c>
      <c r="N127" s="103">
        <v>0</v>
      </c>
      <c r="O127" s="103">
        <v>0</v>
      </c>
      <c r="P127" s="103">
        <v>0</v>
      </c>
      <c r="Q127" s="104"/>
      <c r="R127" s="105"/>
      <c r="S127" s="105"/>
      <c r="T127" s="106">
        <f t="shared" ref="T127:AC127" si="50">+T128</f>
        <v>0</v>
      </c>
      <c r="U127" s="103">
        <f t="shared" si="50"/>
        <v>0</v>
      </c>
      <c r="V127" s="103">
        <f t="shared" si="50"/>
        <v>0</v>
      </c>
      <c r="W127" s="103">
        <f t="shared" si="50"/>
        <v>0</v>
      </c>
      <c r="X127" s="103">
        <f t="shared" si="50"/>
        <v>0</v>
      </c>
      <c r="Y127" s="103">
        <f t="shared" si="50"/>
        <v>0</v>
      </c>
      <c r="Z127" s="103">
        <f t="shared" si="50"/>
        <v>0</v>
      </c>
      <c r="AA127" s="267">
        <f t="shared" si="50"/>
        <v>0</v>
      </c>
      <c r="AB127" s="299">
        <f t="shared" si="50"/>
        <v>0</v>
      </c>
      <c r="AC127" s="103">
        <f t="shared" si="50"/>
        <v>0</v>
      </c>
      <c r="AD127" s="300">
        <f>OAX!AD165</f>
        <v>0</v>
      </c>
      <c r="AE127" s="106"/>
      <c r="AF127" s="103"/>
      <c r="AG127" s="103">
        <f>OAX!AG165</f>
        <v>0</v>
      </c>
      <c r="AH127" s="103"/>
      <c r="AI127" s="103"/>
      <c r="AJ127" s="103">
        <f>OAX!AJ165</f>
        <v>0</v>
      </c>
      <c r="AK127" s="103"/>
      <c r="AL127" s="103"/>
      <c r="AM127" s="103">
        <f>OAX!AM165</f>
        <v>0</v>
      </c>
      <c r="AN127" s="103"/>
      <c r="AO127" s="103"/>
      <c r="AP127" s="103">
        <f>OAX!AP165</f>
        <v>0</v>
      </c>
      <c r="AQ127" s="103"/>
      <c r="AR127" s="103"/>
      <c r="AS127" s="103">
        <f>OAX!AS165</f>
        <v>0</v>
      </c>
      <c r="AT127" s="103">
        <f>OAX!AT165</f>
        <v>0</v>
      </c>
      <c r="AU127" s="103">
        <f>OAX!AU165</f>
        <v>0</v>
      </c>
      <c r="AV127" s="103">
        <f>OAX!AV165</f>
        <v>0</v>
      </c>
      <c r="AW127" s="103">
        <f>OAX!AW165</f>
        <v>0</v>
      </c>
      <c r="AX127" s="103">
        <f>OAX!AX165</f>
        <v>0</v>
      </c>
      <c r="AY127" s="103">
        <f>OAX!AY165</f>
        <v>0</v>
      </c>
      <c r="AZ127" s="103">
        <f>OAX!AZ165</f>
        <v>0</v>
      </c>
      <c r="BA127" s="103">
        <f>OAX!BA165</f>
        <v>0</v>
      </c>
    </row>
    <row r="128" spans="1:53" ht="24.75" hidden="1">
      <c r="A128" s="253"/>
      <c r="B128" s="73" t="str">
        <f t="shared" si="28"/>
        <v>135200025002542</v>
      </c>
      <c r="C128" s="135">
        <v>2023</v>
      </c>
      <c r="D128" s="135">
        <v>1</v>
      </c>
      <c r="E128" s="135">
        <v>1</v>
      </c>
      <c r="F128" s="135">
        <v>3</v>
      </c>
      <c r="G128" s="135">
        <v>5</v>
      </c>
      <c r="H128" s="135">
        <v>2000</v>
      </c>
      <c r="I128" s="135">
        <v>2500</v>
      </c>
      <c r="J128" s="135">
        <v>254</v>
      </c>
      <c r="K128" s="135"/>
      <c r="L128" s="135">
        <v>2</v>
      </c>
      <c r="M128" s="109" t="s">
        <v>160</v>
      </c>
      <c r="N128" s="110">
        <v>0</v>
      </c>
      <c r="O128" s="110">
        <v>0</v>
      </c>
      <c r="P128" s="110">
        <v>0</v>
      </c>
      <c r="Q128" s="111"/>
      <c r="R128" s="112"/>
      <c r="S128" s="112"/>
      <c r="T128" s="113">
        <f t="shared" ref="T128:AC128" si="51">SUM(T129:T130)</f>
        <v>0</v>
      </c>
      <c r="U128" s="110">
        <f t="shared" si="51"/>
        <v>0</v>
      </c>
      <c r="V128" s="110">
        <f t="shared" si="51"/>
        <v>0</v>
      </c>
      <c r="W128" s="110">
        <f t="shared" si="51"/>
        <v>0</v>
      </c>
      <c r="X128" s="110">
        <f t="shared" si="51"/>
        <v>0</v>
      </c>
      <c r="Y128" s="110">
        <f t="shared" si="51"/>
        <v>0</v>
      </c>
      <c r="Z128" s="110">
        <f t="shared" si="51"/>
        <v>0</v>
      </c>
      <c r="AA128" s="268">
        <f t="shared" si="51"/>
        <v>0</v>
      </c>
      <c r="AB128" s="301">
        <f t="shared" si="51"/>
        <v>0</v>
      </c>
      <c r="AC128" s="110">
        <f t="shared" si="51"/>
        <v>0</v>
      </c>
      <c r="AD128" s="302">
        <f>OAX!AD166</f>
        <v>0</v>
      </c>
      <c r="AE128" s="113"/>
      <c r="AF128" s="110"/>
      <c r="AG128" s="110">
        <f>OAX!AG166</f>
        <v>0</v>
      </c>
      <c r="AH128" s="110"/>
      <c r="AI128" s="110"/>
      <c r="AJ128" s="110">
        <f>OAX!AJ166</f>
        <v>0</v>
      </c>
      <c r="AK128" s="110"/>
      <c r="AL128" s="110"/>
      <c r="AM128" s="110">
        <f>OAX!AM166</f>
        <v>0</v>
      </c>
      <c r="AN128" s="110"/>
      <c r="AO128" s="110"/>
      <c r="AP128" s="110">
        <f>OAX!AP166</f>
        <v>0</v>
      </c>
      <c r="AQ128" s="110"/>
      <c r="AR128" s="110"/>
      <c r="AS128" s="110">
        <f>OAX!AS166</f>
        <v>0</v>
      </c>
      <c r="AT128" s="110">
        <f>OAX!AT166</f>
        <v>0</v>
      </c>
      <c r="AU128" s="110">
        <f>OAX!AU166</f>
        <v>0</v>
      </c>
      <c r="AV128" s="110">
        <f>OAX!AV166</f>
        <v>0</v>
      </c>
      <c r="AW128" s="110">
        <f>OAX!AW166</f>
        <v>0</v>
      </c>
      <c r="AX128" s="110">
        <f>OAX!AX166</f>
        <v>0</v>
      </c>
      <c r="AY128" s="110">
        <f>OAX!AY166</f>
        <v>0</v>
      </c>
      <c r="AZ128" s="110">
        <f>OAX!AZ166</f>
        <v>0</v>
      </c>
      <c r="BA128" s="110">
        <f>OAX!BA166</f>
        <v>0</v>
      </c>
    </row>
    <row r="129" spans="1:53" ht="24.75" hidden="1">
      <c r="A129" s="253"/>
      <c r="B129" s="73" t="str">
        <f t="shared" si="28"/>
        <v>1352000250025412</v>
      </c>
      <c r="C129" s="114">
        <v>2023</v>
      </c>
      <c r="D129" s="114">
        <v>1</v>
      </c>
      <c r="E129" s="114">
        <v>1</v>
      </c>
      <c r="F129" s="114">
        <v>3</v>
      </c>
      <c r="G129" s="114">
        <v>5</v>
      </c>
      <c r="H129" s="166">
        <v>2000</v>
      </c>
      <c r="I129" s="166">
        <v>2500</v>
      </c>
      <c r="J129" s="166">
        <v>254</v>
      </c>
      <c r="K129" s="115">
        <v>1</v>
      </c>
      <c r="L129" s="115">
        <v>2</v>
      </c>
      <c r="M129" s="140" t="s">
        <v>161</v>
      </c>
      <c r="N129" s="117">
        <v>0</v>
      </c>
      <c r="O129" s="117">
        <v>0</v>
      </c>
      <c r="P129" s="117">
        <v>0</v>
      </c>
      <c r="Q129" s="141" t="s">
        <v>162</v>
      </c>
      <c r="R129" s="119">
        <v>0</v>
      </c>
      <c r="S129" s="119">
        <v>0</v>
      </c>
      <c r="T129" s="120">
        <v>0</v>
      </c>
      <c r="U129" s="117">
        <v>0</v>
      </c>
      <c r="V129" s="117">
        <v>0</v>
      </c>
      <c r="W129" s="117">
        <v>0</v>
      </c>
      <c r="X129" s="117">
        <v>0</v>
      </c>
      <c r="Y129" s="117">
        <v>0</v>
      </c>
      <c r="Z129" s="117">
        <v>0</v>
      </c>
      <c r="AA129" s="269">
        <v>0</v>
      </c>
      <c r="AB129" s="303">
        <f>N129+T129-X129</f>
        <v>0</v>
      </c>
      <c r="AC129" s="117">
        <f>O129+U129-Y129</f>
        <v>0</v>
      </c>
      <c r="AD129" s="304">
        <f>OAX!AD167</f>
        <v>0</v>
      </c>
      <c r="AE129" s="120"/>
      <c r="AF129" s="117"/>
      <c r="AG129" s="117">
        <f>OAX!AG167</f>
        <v>0</v>
      </c>
      <c r="AH129" s="117"/>
      <c r="AI129" s="117"/>
      <c r="AJ129" s="117">
        <f>OAX!AJ167</f>
        <v>0</v>
      </c>
      <c r="AK129" s="117"/>
      <c r="AL129" s="117"/>
      <c r="AM129" s="117">
        <f>OAX!AM167</f>
        <v>0</v>
      </c>
      <c r="AN129" s="117"/>
      <c r="AO129" s="117"/>
      <c r="AP129" s="117">
        <f>OAX!AP167</f>
        <v>0</v>
      </c>
      <c r="AQ129" s="117"/>
      <c r="AR129" s="117"/>
      <c r="AS129" s="117">
        <f>OAX!AS167</f>
        <v>0</v>
      </c>
      <c r="AT129" s="117">
        <f>OAX!AT167</f>
        <v>0</v>
      </c>
      <c r="AU129" s="117">
        <f>OAX!AU167</f>
        <v>0</v>
      </c>
      <c r="AV129" s="117">
        <f>OAX!AV167</f>
        <v>0</v>
      </c>
      <c r="AW129" s="117">
        <f>OAX!AW167</f>
        <v>0</v>
      </c>
      <c r="AX129" s="117">
        <f>OAX!AX167</f>
        <v>0</v>
      </c>
      <c r="AY129" s="117">
        <f>OAX!AY167</f>
        <v>0</v>
      </c>
      <c r="AZ129" s="117">
        <f>OAX!AZ167</f>
        <v>0</v>
      </c>
      <c r="BA129" s="117">
        <f>OAX!BA167</f>
        <v>0</v>
      </c>
    </row>
    <row r="130" spans="1:53" ht="24.75" hidden="1">
      <c r="A130" s="253"/>
      <c r="B130" s="73" t="str">
        <f t="shared" si="28"/>
        <v>1352000250025422</v>
      </c>
      <c r="C130" s="114">
        <v>2023</v>
      </c>
      <c r="D130" s="114">
        <v>1</v>
      </c>
      <c r="E130" s="114">
        <v>1</v>
      </c>
      <c r="F130" s="114">
        <v>3</v>
      </c>
      <c r="G130" s="114">
        <v>5</v>
      </c>
      <c r="H130" s="166">
        <v>2000</v>
      </c>
      <c r="I130" s="166">
        <v>2500</v>
      </c>
      <c r="J130" s="166">
        <v>254</v>
      </c>
      <c r="K130" s="115">
        <v>2</v>
      </c>
      <c r="L130" s="115">
        <v>2</v>
      </c>
      <c r="M130" s="140" t="s">
        <v>163</v>
      </c>
      <c r="N130" s="117">
        <v>0</v>
      </c>
      <c r="O130" s="117">
        <v>0</v>
      </c>
      <c r="P130" s="117">
        <v>0</v>
      </c>
      <c r="Q130" s="141" t="s">
        <v>59</v>
      </c>
      <c r="R130" s="119">
        <v>0</v>
      </c>
      <c r="S130" s="119">
        <v>0</v>
      </c>
      <c r="T130" s="120">
        <v>0</v>
      </c>
      <c r="U130" s="117">
        <v>0</v>
      </c>
      <c r="V130" s="117">
        <v>0</v>
      </c>
      <c r="W130" s="117">
        <v>0</v>
      </c>
      <c r="X130" s="117">
        <v>0</v>
      </c>
      <c r="Y130" s="117">
        <v>0</v>
      </c>
      <c r="Z130" s="117">
        <v>0</v>
      </c>
      <c r="AA130" s="269">
        <v>0</v>
      </c>
      <c r="AB130" s="303">
        <f>N130+T130-X130</f>
        <v>0</v>
      </c>
      <c r="AC130" s="117">
        <f>O130+U130-Y130</f>
        <v>0</v>
      </c>
      <c r="AD130" s="304">
        <f>OAX!AD168</f>
        <v>0</v>
      </c>
      <c r="AE130" s="120"/>
      <c r="AF130" s="117"/>
      <c r="AG130" s="117">
        <f>OAX!AG168</f>
        <v>0</v>
      </c>
      <c r="AH130" s="117"/>
      <c r="AI130" s="117"/>
      <c r="AJ130" s="117">
        <f>OAX!AJ168</f>
        <v>0</v>
      </c>
      <c r="AK130" s="117"/>
      <c r="AL130" s="117"/>
      <c r="AM130" s="117">
        <f>OAX!AM168</f>
        <v>0</v>
      </c>
      <c r="AN130" s="117"/>
      <c r="AO130" s="117"/>
      <c r="AP130" s="117">
        <f>OAX!AP168</f>
        <v>0</v>
      </c>
      <c r="AQ130" s="117"/>
      <c r="AR130" s="117"/>
      <c r="AS130" s="117">
        <f>OAX!AS168</f>
        <v>0</v>
      </c>
      <c r="AT130" s="117">
        <f>OAX!AT168</f>
        <v>0</v>
      </c>
      <c r="AU130" s="117">
        <f>OAX!AU168</f>
        <v>0</v>
      </c>
      <c r="AV130" s="117">
        <f>OAX!AV168</f>
        <v>0</v>
      </c>
      <c r="AW130" s="117">
        <f>OAX!AW168</f>
        <v>0</v>
      </c>
      <c r="AX130" s="117">
        <f>OAX!AX168</f>
        <v>0</v>
      </c>
      <c r="AY130" s="117">
        <f>OAX!AY168</f>
        <v>0</v>
      </c>
      <c r="AZ130" s="117">
        <f>OAX!AZ168</f>
        <v>0</v>
      </c>
      <c r="BA130" s="117">
        <f>OAX!BA168</f>
        <v>0</v>
      </c>
    </row>
    <row r="131" spans="1:53" ht="24.75">
      <c r="A131" s="253"/>
      <c r="B131" s="73" t="str">
        <f t="shared" si="28"/>
        <v>135200028002</v>
      </c>
      <c r="C131" s="132">
        <v>2023</v>
      </c>
      <c r="D131" s="132">
        <v>1</v>
      </c>
      <c r="E131" s="132">
        <v>1</v>
      </c>
      <c r="F131" s="519">
        <v>3</v>
      </c>
      <c r="G131" s="519">
        <v>5</v>
      </c>
      <c r="H131" s="519">
        <v>2000</v>
      </c>
      <c r="I131" s="519">
        <v>2800</v>
      </c>
      <c r="J131" s="519"/>
      <c r="K131" s="519"/>
      <c r="L131" s="132">
        <v>2</v>
      </c>
      <c r="M131" s="530" t="s">
        <v>62</v>
      </c>
      <c r="N131" s="531">
        <v>120000</v>
      </c>
      <c r="O131" s="531">
        <v>0</v>
      </c>
      <c r="P131" s="531">
        <v>120000</v>
      </c>
      <c r="Q131" s="566"/>
      <c r="R131" s="567"/>
      <c r="S131" s="567"/>
      <c r="T131" s="106">
        <f t="shared" ref="T131:AC131" si="52">+T132</f>
        <v>0</v>
      </c>
      <c r="U131" s="103">
        <f t="shared" si="52"/>
        <v>0</v>
      </c>
      <c r="V131" s="103">
        <f t="shared" si="52"/>
        <v>0</v>
      </c>
      <c r="W131" s="103">
        <f t="shared" si="52"/>
        <v>0</v>
      </c>
      <c r="X131" s="103">
        <f t="shared" si="52"/>
        <v>0</v>
      </c>
      <c r="Y131" s="103">
        <f t="shared" si="52"/>
        <v>0</v>
      </c>
      <c r="Z131" s="103">
        <f t="shared" si="52"/>
        <v>0</v>
      </c>
      <c r="AA131" s="267">
        <f t="shared" si="52"/>
        <v>0</v>
      </c>
      <c r="AB131" s="299">
        <f t="shared" si="52"/>
        <v>120000</v>
      </c>
      <c r="AC131" s="103">
        <f t="shared" si="52"/>
        <v>0</v>
      </c>
      <c r="AD131" s="538">
        <f>OAX!AD169</f>
        <v>120000</v>
      </c>
      <c r="AE131" s="106"/>
      <c r="AF131" s="103"/>
      <c r="AG131" s="531">
        <f>OAX!AG169</f>
        <v>117624</v>
      </c>
      <c r="AH131" s="103"/>
      <c r="AI131" s="103"/>
      <c r="AJ131" s="531">
        <f>OAX!AJ169</f>
        <v>0</v>
      </c>
      <c r="AK131" s="103"/>
      <c r="AL131" s="103"/>
      <c r="AM131" s="531">
        <f>OAX!AM169</f>
        <v>0</v>
      </c>
      <c r="AN131" s="103"/>
      <c r="AO131" s="103"/>
      <c r="AP131" s="531">
        <f>OAX!AP169</f>
        <v>0</v>
      </c>
      <c r="AQ131" s="103"/>
      <c r="AR131" s="103"/>
      <c r="AS131" s="531">
        <f>OAX!AS169</f>
        <v>2376</v>
      </c>
      <c r="AT131" s="531"/>
      <c r="AU131" s="531"/>
      <c r="AV131" s="531"/>
      <c r="AW131" s="531"/>
      <c r="AX131" s="531"/>
      <c r="AY131" s="531"/>
      <c r="AZ131" s="531"/>
      <c r="BA131" s="531"/>
    </row>
    <row r="132" spans="1:53" ht="24.75">
      <c r="A132" s="253"/>
      <c r="B132" s="73" t="str">
        <f t="shared" si="28"/>
        <v>135200028002832</v>
      </c>
      <c r="C132" s="135">
        <v>2023</v>
      </c>
      <c r="D132" s="135">
        <v>1</v>
      </c>
      <c r="E132" s="135">
        <v>1</v>
      </c>
      <c r="F132" s="521">
        <v>3</v>
      </c>
      <c r="G132" s="521">
        <v>5</v>
      </c>
      <c r="H132" s="521">
        <v>2000</v>
      </c>
      <c r="I132" s="521">
        <v>2800</v>
      </c>
      <c r="J132" s="521">
        <v>283</v>
      </c>
      <c r="K132" s="521"/>
      <c r="L132" s="135">
        <v>2</v>
      </c>
      <c r="M132" s="533" t="s">
        <v>63</v>
      </c>
      <c r="N132" s="534">
        <v>120000</v>
      </c>
      <c r="O132" s="534">
        <v>0</v>
      </c>
      <c r="P132" s="534">
        <v>120000</v>
      </c>
      <c r="Q132" s="568"/>
      <c r="R132" s="569"/>
      <c r="S132" s="569"/>
      <c r="T132" s="113">
        <f t="shared" ref="T132:AC132" si="53">SUM(T133:T134)</f>
        <v>0</v>
      </c>
      <c r="U132" s="110">
        <f t="shared" si="53"/>
        <v>0</v>
      </c>
      <c r="V132" s="110">
        <f t="shared" si="53"/>
        <v>0</v>
      </c>
      <c r="W132" s="110">
        <f t="shared" si="53"/>
        <v>0</v>
      </c>
      <c r="X132" s="110">
        <f t="shared" si="53"/>
        <v>0</v>
      </c>
      <c r="Y132" s="110">
        <f t="shared" si="53"/>
        <v>0</v>
      </c>
      <c r="Z132" s="110">
        <f t="shared" si="53"/>
        <v>0</v>
      </c>
      <c r="AA132" s="268">
        <f t="shared" si="53"/>
        <v>0</v>
      </c>
      <c r="AB132" s="301">
        <f t="shared" si="53"/>
        <v>120000</v>
      </c>
      <c r="AC132" s="110">
        <f t="shared" si="53"/>
        <v>0</v>
      </c>
      <c r="AD132" s="539">
        <f>OAX!AD170</f>
        <v>120000</v>
      </c>
      <c r="AE132" s="113"/>
      <c r="AF132" s="110"/>
      <c r="AG132" s="534">
        <f>OAX!AG170</f>
        <v>117624</v>
      </c>
      <c r="AH132" s="110"/>
      <c r="AI132" s="110"/>
      <c r="AJ132" s="534">
        <f>OAX!AJ170</f>
        <v>0</v>
      </c>
      <c r="AK132" s="110"/>
      <c r="AL132" s="110"/>
      <c r="AM132" s="534">
        <f>OAX!AM170</f>
        <v>0</v>
      </c>
      <c r="AN132" s="110"/>
      <c r="AO132" s="110"/>
      <c r="AP132" s="534">
        <f>OAX!AP170</f>
        <v>0</v>
      </c>
      <c r="AQ132" s="110"/>
      <c r="AR132" s="110"/>
      <c r="AS132" s="534">
        <f>OAX!AS170</f>
        <v>2376</v>
      </c>
      <c r="AT132" s="534"/>
      <c r="AU132" s="534"/>
      <c r="AV132" s="534"/>
      <c r="AW132" s="534"/>
      <c r="AX132" s="534"/>
      <c r="AY132" s="534"/>
      <c r="AZ132" s="534"/>
      <c r="BA132" s="534"/>
    </row>
    <row r="133" spans="1:53" ht="24.75">
      <c r="A133" s="253"/>
      <c r="B133" s="73" t="str">
        <f t="shared" si="28"/>
        <v>1352000280028312</v>
      </c>
      <c r="C133" s="114">
        <v>2023</v>
      </c>
      <c r="D133" s="114">
        <v>1</v>
      </c>
      <c r="E133" s="114">
        <v>1</v>
      </c>
      <c r="F133" s="570">
        <v>3</v>
      </c>
      <c r="G133" s="570">
        <v>5</v>
      </c>
      <c r="H133" s="572">
        <v>2000</v>
      </c>
      <c r="I133" s="572">
        <v>2800</v>
      </c>
      <c r="J133" s="572">
        <v>283</v>
      </c>
      <c r="K133" s="571">
        <v>1</v>
      </c>
      <c r="L133" s="115">
        <v>2</v>
      </c>
      <c r="M133" s="573" t="s">
        <v>164</v>
      </c>
      <c r="N133" s="543">
        <v>120000</v>
      </c>
      <c r="O133" s="543">
        <v>0</v>
      </c>
      <c r="P133" s="543">
        <v>120000</v>
      </c>
      <c r="Q133" s="574" t="s">
        <v>59</v>
      </c>
      <c r="R133" s="545">
        <v>8</v>
      </c>
      <c r="S133" s="545">
        <v>0</v>
      </c>
      <c r="T133" s="120">
        <v>0</v>
      </c>
      <c r="U133" s="117">
        <v>0</v>
      </c>
      <c r="V133" s="117">
        <v>0</v>
      </c>
      <c r="W133" s="117">
        <v>0</v>
      </c>
      <c r="X133" s="117">
        <v>0</v>
      </c>
      <c r="Y133" s="117">
        <v>0</v>
      </c>
      <c r="Z133" s="117">
        <v>0</v>
      </c>
      <c r="AA133" s="269">
        <v>0</v>
      </c>
      <c r="AB133" s="303">
        <f>N133+T133-X133</f>
        <v>120000</v>
      </c>
      <c r="AC133" s="117">
        <f>O133+U133-Y133</f>
        <v>0</v>
      </c>
      <c r="AD133" s="546">
        <f>OAX!AD171</f>
        <v>120000</v>
      </c>
      <c r="AE133" s="120"/>
      <c r="AF133" s="117"/>
      <c r="AG133" s="543">
        <f>OAX!AG171</f>
        <v>117624</v>
      </c>
      <c r="AH133" s="117"/>
      <c r="AI133" s="117"/>
      <c r="AJ133" s="543">
        <f>OAX!AJ171</f>
        <v>0</v>
      </c>
      <c r="AK133" s="117"/>
      <c r="AL133" s="117"/>
      <c r="AM133" s="543">
        <f>OAX!AM171</f>
        <v>0</v>
      </c>
      <c r="AN133" s="117"/>
      <c r="AO133" s="117"/>
      <c r="AP133" s="543">
        <f>OAX!AP171</f>
        <v>0</v>
      </c>
      <c r="AQ133" s="117"/>
      <c r="AR133" s="117"/>
      <c r="AS133" s="543">
        <f>OAX!AS171</f>
        <v>2376</v>
      </c>
      <c r="AT133" s="543">
        <f>OAX!AT171</f>
        <v>8</v>
      </c>
      <c r="AU133" s="543">
        <f>OAX!AU171</f>
        <v>0</v>
      </c>
      <c r="AV133" s="543">
        <f>OAX!AV171</f>
        <v>8</v>
      </c>
      <c r="AW133" s="543">
        <f>OAX!AW171</f>
        <v>0</v>
      </c>
      <c r="AX133" s="543">
        <f>OAX!AX171</f>
        <v>0</v>
      </c>
      <c r="AY133" s="543">
        <f>OAX!AY171</f>
        <v>0</v>
      </c>
      <c r="AZ133" s="543">
        <f>OAX!AZ171</f>
        <v>0</v>
      </c>
      <c r="BA133" s="543">
        <f>OAX!BA171</f>
        <v>0</v>
      </c>
    </row>
    <row r="134" spans="1:53" ht="24.75" hidden="1">
      <c r="A134" s="253"/>
      <c r="B134" s="73" t="str">
        <f t="shared" si="28"/>
        <v>1352000280028322</v>
      </c>
      <c r="C134" s="114">
        <v>2023</v>
      </c>
      <c r="D134" s="114">
        <v>1</v>
      </c>
      <c r="E134" s="114">
        <v>1</v>
      </c>
      <c r="F134" s="114">
        <v>3</v>
      </c>
      <c r="G134" s="114">
        <v>5</v>
      </c>
      <c r="H134" s="166">
        <v>2000</v>
      </c>
      <c r="I134" s="166">
        <v>2800</v>
      </c>
      <c r="J134" s="166">
        <v>283</v>
      </c>
      <c r="K134" s="115">
        <v>2</v>
      </c>
      <c r="L134" s="115">
        <v>2</v>
      </c>
      <c r="M134" s="140" t="s">
        <v>165</v>
      </c>
      <c r="N134" s="117">
        <v>0</v>
      </c>
      <c r="O134" s="117">
        <v>0</v>
      </c>
      <c r="P134" s="117">
        <v>0</v>
      </c>
      <c r="Q134" s="141" t="s">
        <v>162</v>
      </c>
      <c r="R134" s="119">
        <v>0</v>
      </c>
      <c r="S134" s="119">
        <v>0</v>
      </c>
      <c r="T134" s="120">
        <v>0</v>
      </c>
      <c r="U134" s="117">
        <v>0</v>
      </c>
      <c r="V134" s="117">
        <v>0</v>
      </c>
      <c r="W134" s="117">
        <v>0</v>
      </c>
      <c r="X134" s="117">
        <v>0</v>
      </c>
      <c r="Y134" s="117">
        <v>0</v>
      </c>
      <c r="Z134" s="117">
        <v>0</v>
      </c>
      <c r="AA134" s="269">
        <v>0</v>
      </c>
      <c r="AB134" s="303">
        <f>N134+T134-X134</f>
        <v>0</v>
      </c>
      <c r="AC134" s="117">
        <f>O134+U134-Y134</f>
        <v>0</v>
      </c>
      <c r="AD134" s="304">
        <f>OAX!AD172</f>
        <v>0</v>
      </c>
      <c r="AE134" s="120"/>
      <c r="AF134" s="117"/>
      <c r="AG134" s="117">
        <f>OAX!AG172</f>
        <v>0</v>
      </c>
      <c r="AH134" s="117"/>
      <c r="AI134" s="117"/>
      <c r="AJ134" s="117">
        <f>OAX!AJ172</f>
        <v>0</v>
      </c>
      <c r="AK134" s="117"/>
      <c r="AL134" s="117"/>
      <c r="AM134" s="117">
        <f>OAX!AM172</f>
        <v>0</v>
      </c>
      <c r="AN134" s="117"/>
      <c r="AO134" s="117"/>
      <c r="AP134" s="117">
        <f>OAX!AP172</f>
        <v>0</v>
      </c>
      <c r="AQ134" s="117"/>
      <c r="AR134" s="117"/>
      <c r="AS134" s="117">
        <f>OAX!AS172</f>
        <v>0</v>
      </c>
      <c r="AT134" s="117">
        <f>OAX!AT172</f>
        <v>0</v>
      </c>
      <c r="AU134" s="117">
        <f>OAX!AU172</f>
        <v>0</v>
      </c>
      <c r="AV134" s="117">
        <f>OAX!AV172</f>
        <v>0</v>
      </c>
      <c r="AW134" s="117">
        <f>OAX!AW172</f>
        <v>0</v>
      </c>
      <c r="AX134" s="117">
        <f>OAX!AX172</f>
        <v>0</v>
      </c>
      <c r="AY134" s="117">
        <f>OAX!AY172</f>
        <v>0</v>
      </c>
      <c r="AZ134" s="117">
        <f>OAX!AZ172</f>
        <v>0</v>
      </c>
      <c r="BA134" s="117">
        <f>OAX!BA172</f>
        <v>0</v>
      </c>
    </row>
    <row r="135" spans="1:53" ht="24.75" hidden="1">
      <c r="A135" s="253"/>
      <c r="B135" s="73" t="str">
        <f t="shared" si="28"/>
        <v>13530002</v>
      </c>
      <c r="C135" s="131">
        <v>2023</v>
      </c>
      <c r="D135" s="131">
        <v>1</v>
      </c>
      <c r="E135" s="131">
        <v>1</v>
      </c>
      <c r="F135" s="131">
        <v>3</v>
      </c>
      <c r="G135" s="131">
        <v>5</v>
      </c>
      <c r="H135" s="131">
        <v>3000</v>
      </c>
      <c r="I135" s="131"/>
      <c r="J135" s="131"/>
      <c r="K135" s="131"/>
      <c r="L135" s="131">
        <v>2</v>
      </c>
      <c r="M135" s="95" t="s">
        <v>71</v>
      </c>
      <c r="N135" s="96">
        <v>0</v>
      </c>
      <c r="O135" s="96">
        <v>0</v>
      </c>
      <c r="P135" s="96">
        <v>0</v>
      </c>
      <c r="Q135" s="97"/>
      <c r="R135" s="98"/>
      <c r="S135" s="98"/>
      <c r="T135" s="99">
        <f t="shared" ref="T135:AC135" si="54">+T136+T142</f>
        <v>0</v>
      </c>
      <c r="U135" s="96">
        <f t="shared" si="54"/>
        <v>0</v>
      </c>
      <c r="V135" s="96">
        <f t="shared" si="54"/>
        <v>0</v>
      </c>
      <c r="W135" s="96">
        <f t="shared" si="54"/>
        <v>0</v>
      </c>
      <c r="X135" s="96">
        <f t="shared" si="54"/>
        <v>0</v>
      </c>
      <c r="Y135" s="96">
        <f t="shared" si="54"/>
        <v>0</v>
      </c>
      <c r="Z135" s="96">
        <f t="shared" si="54"/>
        <v>0</v>
      </c>
      <c r="AA135" s="266">
        <f t="shared" si="54"/>
        <v>0</v>
      </c>
      <c r="AB135" s="297">
        <f t="shared" si="54"/>
        <v>0</v>
      </c>
      <c r="AC135" s="96">
        <f t="shared" si="54"/>
        <v>0</v>
      </c>
      <c r="AD135" s="298">
        <f>OAX!AD173</f>
        <v>0</v>
      </c>
      <c r="AE135" s="99"/>
      <c r="AF135" s="96"/>
      <c r="AG135" s="96">
        <f>OAX!AG173</f>
        <v>0</v>
      </c>
      <c r="AH135" s="96"/>
      <c r="AI135" s="96"/>
      <c r="AJ135" s="96">
        <f>OAX!AJ173</f>
        <v>0</v>
      </c>
      <c r="AK135" s="96"/>
      <c r="AL135" s="96"/>
      <c r="AM135" s="96">
        <f>OAX!AM173</f>
        <v>0</v>
      </c>
      <c r="AN135" s="96"/>
      <c r="AO135" s="96"/>
      <c r="AP135" s="96">
        <f>OAX!AP173</f>
        <v>0</v>
      </c>
      <c r="AQ135" s="96"/>
      <c r="AR135" s="96"/>
      <c r="AS135" s="96">
        <f>OAX!AS173</f>
        <v>0</v>
      </c>
      <c r="AT135" s="96">
        <f>OAX!AT173</f>
        <v>0</v>
      </c>
      <c r="AU135" s="96">
        <f>OAX!AU173</f>
        <v>0</v>
      </c>
      <c r="AV135" s="96">
        <f>OAX!AV173</f>
        <v>0</v>
      </c>
      <c r="AW135" s="96">
        <f>OAX!AW173</f>
        <v>0</v>
      </c>
      <c r="AX135" s="96">
        <f>OAX!AX173</f>
        <v>0</v>
      </c>
      <c r="AY135" s="96">
        <f>OAX!AY173</f>
        <v>0</v>
      </c>
      <c r="AZ135" s="96">
        <f>OAX!AZ173</f>
        <v>0</v>
      </c>
      <c r="BA135" s="96">
        <f>OAX!BA173</f>
        <v>0</v>
      </c>
    </row>
    <row r="136" spans="1:53" ht="24.75" hidden="1">
      <c r="A136" s="253"/>
      <c r="B136" s="73" t="str">
        <f t="shared" si="28"/>
        <v>135300031002</v>
      </c>
      <c r="C136" s="132">
        <v>2023</v>
      </c>
      <c r="D136" s="132">
        <v>1</v>
      </c>
      <c r="E136" s="132">
        <v>1</v>
      </c>
      <c r="F136" s="132">
        <v>3</v>
      </c>
      <c r="G136" s="132">
        <v>5</v>
      </c>
      <c r="H136" s="132">
        <v>3000</v>
      </c>
      <c r="I136" s="132">
        <v>3100</v>
      </c>
      <c r="J136" s="132"/>
      <c r="K136" s="132"/>
      <c r="L136" s="132">
        <v>2</v>
      </c>
      <c r="M136" s="102" t="s">
        <v>166</v>
      </c>
      <c r="N136" s="103">
        <v>0</v>
      </c>
      <c r="O136" s="103">
        <v>0</v>
      </c>
      <c r="P136" s="103">
        <v>0</v>
      </c>
      <c r="Q136" s="104"/>
      <c r="R136" s="105"/>
      <c r="S136" s="105"/>
      <c r="T136" s="106">
        <f t="shared" ref="T136:AC136" si="55">+T137+T139</f>
        <v>0</v>
      </c>
      <c r="U136" s="103">
        <f t="shared" si="55"/>
        <v>0</v>
      </c>
      <c r="V136" s="103">
        <f t="shared" si="55"/>
        <v>0</v>
      </c>
      <c r="W136" s="103">
        <f t="shared" si="55"/>
        <v>0</v>
      </c>
      <c r="X136" s="103">
        <f t="shared" si="55"/>
        <v>0</v>
      </c>
      <c r="Y136" s="103">
        <f t="shared" si="55"/>
        <v>0</v>
      </c>
      <c r="Z136" s="103">
        <f t="shared" si="55"/>
        <v>0</v>
      </c>
      <c r="AA136" s="267">
        <f t="shared" si="55"/>
        <v>0</v>
      </c>
      <c r="AB136" s="299">
        <f t="shared" si="55"/>
        <v>0</v>
      </c>
      <c r="AC136" s="103">
        <f t="shared" si="55"/>
        <v>0</v>
      </c>
      <c r="AD136" s="300">
        <f>OAX!AD174</f>
        <v>0</v>
      </c>
      <c r="AE136" s="106"/>
      <c r="AF136" s="103"/>
      <c r="AG136" s="103">
        <f>OAX!AG174</f>
        <v>0</v>
      </c>
      <c r="AH136" s="103"/>
      <c r="AI136" s="103"/>
      <c r="AJ136" s="103">
        <f>OAX!AJ174</f>
        <v>0</v>
      </c>
      <c r="AK136" s="103"/>
      <c r="AL136" s="103"/>
      <c r="AM136" s="103">
        <f>OAX!AM174</f>
        <v>0</v>
      </c>
      <c r="AN136" s="103"/>
      <c r="AO136" s="103"/>
      <c r="AP136" s="103">
        <f>OAX!AP174</f>
        <v>0</v>
      </c>
      <c r="AQ136" s="103"/>
      <c r="AR136" s="103"/>
      <c r="AS136" s="103">
        <f>OAX!AS174</f>
        <v>0</v>
      </c>
      <c r="AT136" s="103">
        <f>OAX!AT174</f>
        <v>0</v>
      </c>
      <c r="AU136" s="103">
        <f>OAX!AU174</f>
        <v>0</v>
      </c>
      <c r="AV136" s="103">
        <f>OAX!AV174</f>
        <v>0</v>
      </c>
      <c r="AW136" s="103">
        <f>OAX!AW174</f>
        <v>0</v>
      </c>
      <c r="AX136" s="103">
        <f>OAX!AX174</f>
        <v>0</v>
      </c>
      <c r="AY136" s="103">
        <f>OAX!AY174</f>
        <v>0</v>
      </c>
      <c r="AZ136" s="103">
        <f>OAX!AZ174</f>
        <v>0</v>
      </c>
      <c r="BA136" s="103">
        <f>OAX!BA174</f>
        <v>0</v>
      </c>
    </row>
    <row r="137" spans="1:53" ht="48" hidden="1">
      <c r="A137" s="253"/>
      <c r="B137" s="73" t="str">
        <f t="shared" si="28"/>
        <v>135300031003172</v>
      </c>
      <c r="C137" s="135">
        <v>2023</v>
      </c>
      <c r="D137" s="135">
        <v>1</v>
      </c>
      <c r="E137" s="135">
        <v>1</v>
      </c>
      <c r="F137" s="135">
        <v>3</v>
      </c>
      <c r="G137" s="135">
        <v>5</v>
      </c>
      <c r="H137" s="135">
        <v>3000</v>
      </c>
      <c r="I137" s="135">
        <v>3100</v>
      </c>
      <c r="J137" s="135">
        <v>317</v>
      </c>
      <c r="K137" s="135"/>
      <c r="L137" s="135">
        <v>2</v>
      </c>
      <c r="M137" s="109" t="s">
        <v>167</v>
      </c>
      <c r="N137" s="110">
        <v>0</v>
      </c>
      <c r="O137" s="110">
        <v>0</v>
      </c>
      <c r="P137" s="110">
        <v>0</v>
      </c>
      <c r="Q137" s="111"/>
      <c r="R137" s="112"/>
      <c r="S137" s="112"/>
      <c r="T137" s="113">
        <f t="shared" ref="T137:AC137" si="56">+T138</f>
        <v>0</v>
      </c>
      <c r="U137" s="110">
        <f t="shared" si="56"/>
        <v>0</v>
      </c>
      <c r="V137" s="110">
        <f t="shared" si="56"/>
        <v>0</v>
      </c>
      <c r="W137" s="110">
        <f t="shared" si="56"/>
        <v>0</v>
      </c>
      <c r="X137" s="110">
        <f t="shared" si="56"/>
        <v>0</v>
      </c>
      <c r="Y137" s="110">
        <f t="shared" si="56"/>
        <v>0</v>
      </c>
      <c r="Z137" s="110">
        <f t="shared" si="56"/>
        <v>0</v>
      </c>
      <c r="AA137" s="268">
        <f t="shared" si="56"/>
        <v>0</v>
      </c>
      <c r="AB137" s="301">
        <f t="shared" si="56"/>
        <v>0</v>
      </c>
      <c r="AC137" s="110">
        <f t="shared" si="56"/>
        <v>0</v>
      </c>
      <c r="AD137" s="302">
        <f>OAX!AD175</f>
        <v>0</v>
      </c>
      <c r="AE137" s="113"/>
      <c r="AF137" s="110"/>
      <c r="AG137" s="110">
        <f>OAX!AG175</f>
        <v>0</v>
      </c>
      <c r="AH137" s="110"/>
      <c r="AI137" s="110"/>
      <c r="AJ137" s="110">
        <f>OAX!AJ175</f>
        <v>0</v>
      </c>
      <c r="AK137" s="110"/>
      <c r="AL137" s="110"/>
      <c r="AM137" s="110">
        <f>OAX!AM175</f>
        <v>0</v>
      </c>
      <c r="AN137" s="110"/>
      <c r="AO137" s="110"/>
      <c r="AP137" s="110">
        <f>OAX!AP175</f>
        <v>0</v>
      </c>
      <c r="AQ137" s="110"/>
      <c r="AR137" s="110"/>
      <c r="AS137" s="110">
        <f>OAX!AS175</f>
        <v>0</v>
      </c>
      <c r="AT137" s="110">
        <f>OAX!AT175</f>
        <v>0</v>
      </c>
      <c r="AU137" s="110">
        <f>OAX!AU175</f>
        <v>0</v>
      </c>
      <c r="AV137" s="110">
        <f>OAX!AV175</f>
        <v>0</v>
      </c>
      <c r="AW137" s="110">
        <f>OAX!AW175</f>
        <v>0</v>
      </c>
      <c r="AX137" s="110">
        <f>OAX!AX175</f>
        <v>0</v>
      </c>
      <c r="AY137" s="110">
        <f>OAX!AY175</f>
        <v>0</v>
      </c>
      <c r="AZ137" s="110">
        <f>OAX!AZ175</f>
        <v>0</v>
      </c>
      <c r="BA137" s="110">
        <f>OAX!BA175</f>
        <v>0</v>
      </c>
    </row>
    <row r="138" spans="1:53" ht="24.75" hidden="1">
      <c r="A138" s="253"/>
      <c r="B138" s="73" t="str">
        <f t="shared" si="28"/>
        <v>1353000310031712</v>
      </c>
      <c r="C138" s="114">
        <v>2023</v>
      </c>
      <c r="D138" s="114">
        <v>1</v>
      </c>
      <c r="E138" s="114">
        <v>1</v>
      </c>
      <c r="F138" s="114">
        <v>3</v>
      </c>
      <c r="G138" s="114">
        <v>5</v>
      </c>
      <c r="H138" s="166">
        <v>3000</v>
      </c>
      <c r="I138" s="166">
        <v>3100</v>
      </c>
      <c r="J138" s="166">
        <v>317</v>
      </c>
      <c r="K138" s="115">
        <v>1</v>
      </c>
      <c r="L138" s="115">
        <v>2</v>
      </c>
      <c r="M138" s="140" t="s">
        <v>168</v>
      </c>
      <c r="N138" s="117">
        <v>0</v>
      </c>
      <c r="O138" s="117">
        <v>0</v>
      </c>
      <c r="P138" s="117">
        <v>0</v>
      </c>
      <c r="Q138" s="141" t="s">
        <v>80</v>
      </c>
      <c r="R138" s="119">
        <v>0</v>
      </c>
      <c r="S138" s="119">
        <v>0</v>
      </c>
      <c r="T138" s="120">
        <v>0</v>
      </c>
      <c r="U138" s="117">
        <v>0</v>
      </c>
      <c r="V138" s="117">
        <v>0</v>
      </c>
      <c r="W138" s="117">
        <v>0</v>
      </c>
      <c r="X138" s="117">
        <v>0</v>
      </c>
      <c r="Y138" s="117">
        <v>0</v>
      </c>
      <c r="Z138" s="117">
        <v>0</v>
      </c>
      <c r="AA138" s="269">
        <v>0</v>
      </c>
      <c r="AB138" s="303">
        <f>N138+T138-X138</f>
        <v>0</v>
      </c>
      <c r="AC138" s="117">
        <f>O138+U138-Y138</f>
        <v>0</v>
      </c>
      <c r="AD138" s="304">
        <f>OAX!AD176</f>
        <v>0</v>
      </c>
      <c r="AE138" s="120"/>
      <c r="AF138" s="117"/>
      <c r="AG138" s="117">
        <f>OAX!AG176</f>
        <v>0</v>
      </c>
      <c r="AH138" s="117"/>
      <c r="AI138" s="117"/>
      <c r="AJ138" s="117">
        <f>OAX!AJ176</f>
        <v>0</v>
      </c>
      <c r="AK138" s="117"/>
      <c r="AL138" s="117"/>
      <c r="AM138" s="117">
        <f>OAX!AM176</f>
        <v>0</v>
      </c>
      <c r="AN138" s="117"/>
      <c r="AO138" s="117"/>
      <c r="AP138" s="117">
        <f>OAX!AP176</f>
        <v>0</v>
      </c>
      <c r="AQ138" s="117"/>
      <c r="AR138" s="117"/>
      <c r="AS138" s="117">
        <f>OAX!AS176</f>
        <v>0</v>
      </c>
      <c r="AT138" s="117">
        <f>OAX!AT176</f>
        <v>0</v>
      </c>
      <c r="AU138" s="117">
        <f>OAX!AU176</f>
        <v>0</v>
      </c>
      <c r="AV138" s="117">
        <f>OAX!AV176</f>
        <v>0</v>
      </c>
      <c r="AW138" s="117">
        <f>OAX!AW176</f>
        <v>0</v>
      </c>
      <c r="AX138" s="117">
        <f>OAX!AX176</f>
        <v>0</v>
      </c>
      <c r="AY138" s="117">
        <f>OAX!AY176</f>
        <v>0</v>
      </c>
      <c r="AZ138" s="117">
        <f>OAX!AZ176</f>
        <v>0</v>
      </c>
      <c r="BA138" s="117">
        <f>OAX!BA176</f>
        <v>0</v>
      </c>
    </row>
    <row r="139" spans="1:53" ht="24.75" hidden="1">
      <c r="A139" s="253"/>
      <c r="B139" s="73" t="str">
        <f t="shared" si="28"/>
        <v>135300031003192</v>
      </c>
      <c r="C139" s="135">
        <v>2023</v>
      </c>
      <c r="D139" s="135">
        <v>1</v>
      </c>
      <c r="E139" s="135">
        <v>1</v>
      </c>
      <c r="F139" s="135">
        <v>3</v>
      </c>
      <c r="G139" s="135">
        <v>5</v>
      </c>
      <c r="H139" s="135">
        <v>3000</v>
      </c>
      <c r="I139" s="135">
        <v>3100</v>
      </c>
      <c r="J139" s="135">
        <v>319</v>
      </c>
      <c r="K139" s="135"/>
      <c r="L139" s="135">
        <v>2</v>
      </c>
      <c r="M139" s="109" t="s">
        <v>169</v>
      </c>
      <c r="N139" s="110">
        <v>0</v>
      </c>
      <c r="O139" s="110">
        <v>0</v>
      </c>
      <c r="P139" s="110">
        <v>0</v>
      </c>
      <c r="Q139" s="111"/>
      <c r="R139" s="112"/>
      <c r="S139" s="112"/>
      <c r="T139" s="113">
        <f t="shared" ref="T139:AC139" si="57">SUM(T140:T141)</f>
        <v>0</v>
      </c>
      <c r="U139" s="110">
        <f t="shared" si="57"/>
        <v>0</v>
      </c>
      <c r="V139" s="110">
        <f t="shared" si="57"/>
        <v>0</v>
      </c>
      <c r="W139" s="110">
        <f t="shared" si="57"/>
        <v>0</v>
      </c>
      <c r="X139" s="110">
        <f t="shared" si="57"/>
        <v>0</v>
      </c>
      <c r="Y139" s="110">
        <f t="shared" si="57"/>
        <v>0</v>
      </c>
      <c r="Z139" s="110">
        <f t="shared" si="57"/>
        <v>0</v>
      </c>
      <c r="AA139" s="268">
        <f t="shared" si="57"/>
        <v>0</v>
      </c>
      <c r="AB139" s="301">
        <f t="shared" si="57"/>
        <v>0</v>
      </c>
      <c r="AC139" s="110">
        <f t="shared" si="57"/>
        <v>0</v>
      </c>
      <c r="AD139" s="302">
        <f>OAX!AD177</f>
        <v>0</v>
      </c>
      <c r="AE139" s="113"/>
      <c r="AF139" s="110"/>
      <c r="AG139" s="110">
        <f>OAX!AG177</f>
        <v>0</v>
      </c>
      <c r="AH139" s="110"/>
      <c r="AI139" s="110"/>
      <c r="AJ139" s="110">
        <f>OAX!AJ177</f>
        <v>0</v>
      </c>
      <c r="AK139" s="110"/>
      <c r="AL139" s="110"/>
      <c r="AM139" s="110">
        <f>OAX!AM177</f>
        <v>0</v>
      </c>
      <c r="AN139" s="110"/>
      <c r="AO139" s="110"/>
      <c r="AP139" s="110">
        <f>OAX!AP177</f>
        <v>0</v>
      </c>
      <c r="AQ139" s="110"/>
      <c r="AR139" s="110"/>
      <c r="AS139" s="110">
        <f>OAX!AS177</f>
        <v>0</v>
      </c>
      <c r="AT139" s="110">
        <f>OAX!AT177</f>
        <v>0</v>
      </c>
      <c r="AU139" s="110">
        <f>OAX!AU177</f>
        <v>0</v>
      </c>
      <c r="AV139" s="110">
        <f>OAX!AV177</f>
        <v>0</v>
      </c>
      <c r="AW139" s="110">
        <f>OAX!AW177</f>
        <v>0</v>
      </c>
      <c r="AX139" s="110">
        <f>OAX!AX177</f>
        <v>0</v>
      </c>
      <c r="AY139" s="110">
        <f>OAX!AY177</f>
        <v>0</v>
      </c>
      <c r="AZ139" s="110">
        <f>OAX!AZ177</f>
        <v>0</v>
      </c>
      <c r="BA139" s="110">
        <f>OAX!BA177</f>
        <v>0</v>
      </c>
    </row>
    <row r="140" spans="1:53" ht="24.75" hidden="1">
      <c r="A140" s="253"/>
      <c r="B140" s="73" t="str">
        <f t="shared" si="28"/>
        <v>1353000310031912</v>
      </c>
      <c r="C140" s="114">
        <v>2023</v>
      </c>
      <c r="D140" s="114">
        <v>1</v>
      </c>
      <c r="E140" s="114">
        <v>1</v>
      </c>
      <c r="F140" s="114">
        <v>3</v>
      </c>
      <c r="G140" s="114">
        <v>5</v>
      </c>
      <c r="H140" s="166">
        <v>3000</v>
      </c>
      <c r="I140" s="166">
        <v>3100</v>
      </c>
      <c r="J140" s="166">
        <v>319</v>
      </c>
      <c r="K140" s="115">
        <v>1</v>
      </c>
      <c r="L140" s="115">
        <v>2</v>
      </c>
      <c r="M140" s="140" t="s">
        <v>170</v>
      </c>
      <c r="N140" s="117">
        <v>0</v>
      </c>
      <c r="O140" s="117">
        <v>0</v>
      </c>
      <c r="P140" s="117">
        <v>0</v>
      </c>
      <c r="Q140" s="141" t="s">
        <v>80</v>
      </c>
      <c r="R140" s="119">
        <v>0</v>
      </c>
      <c r="S140" s="119">
        <v>0</v>
      </c>
      <c r="T140" s="120">
        <v>0</v>
      </c>
      <c r="U140" s="117">
        <v>0</v>
      </c>
      <c r="V140" s="117">
        <v>0</v>
      </c>
      <c r="W140" s="117">
        <v>0</v>
      </c>
      <c r="X140" s="117">
        <v>0</v>
      </c>
      <c r="Y140" s="117">
        <v>0</v>
      </c>
      <c r="Z140" s="117">
        <v>0</v>
      </c>
      <c r="AA140" s="269">
        <v>0</v>
      </c>
      <c r="AB140" s="303">
        <f>N140+T140-X140</f>
        <v>0</v>
      </c>
      <c r="AC140" s="117">
        <f>O140+U140-Y140</f>
        <v>0</v>
      </c>
      <c r="AD140" s="304">
        <f>OAX!AD178</f>
        <v>0</v>
      </c>
      <c r="AE140" s="120"/>
      <c r="AF140" s="117"/>
      <c r="AG140" s="117">
        <f>OAX!AG178</f>
        <v>0</v>
      </c>
      <c r="AH140" s="117"/>
      <c r="AI140" s="117"/>
      <c r="AJ140" s="117">
        <f>OAX!AJ178</f>
        <v>0</v>
      </c>
      <c r="AK140" s="117"/>
      <c r="AL140" s="117"/>
      <c r="AM140" s="117">
        <f>OAX!AM178</f>
        <v>0</v>
      </c>
      <c r="AN140" s="117"/>
      <c r="AO140" s="117"/>
      <c r="AP140" s="117">
        <f>OAX!AP178</f>
        <v>0</v>
      </c>
      <c r="AQ140" s="117"/>
      <c r="AR140" s="117"/>
      <c r="AS140" s="117">
        <f>OAX!AS178</f>
        <v>0</v>
      </c>
      <c r="AT140" s="117">
        <f>OAX!AT178</f>
        <v>0</v>
      </c>
      <c r="AU140" s="117">
        <f>OAX!AU178</f>
        <v>0</v>
      </c>
      <c r="AV140" s="117">
        <f>OAX!AV178</f>
        <v>0</v>
      </c>
      <c r="AW140" s="117">
        <f>OAX!AW178</f>
        <v>0</v>
      </c>
      <c r="AX140" s="117">
        <f>OAX!AX178</f>
        <v>0</v>
      </c>
      <c r="AY140" s="117">
        <f>OAX!AY178</f>
        <v>0</v>
      </c>
      <c r="AZ140" s="117">
        <f>OAX!AZ178</f>
        <v>0</v>
      </c>
      <c r="BA140" s="117">
        <f>OAX!BA178</f>
        <v>0</v>
      </c>
    </row>
    <row r="141" spans="1:53" ht="24.75" hidden="1">
      <c r="A141" s="253"/>
      <c r="B141" s="73" t="str">
        <f t="shared" si="28"/>
        <v>1353000310031922</v>
      </c>
      <c r="C141" s="114">
        <v>2023</v>
      </c>
      <c r="D141" s="114">
        <v>1</v>
      </c>
      <c r="E141" s="114">
        <v>1</v>
      </c>
      <c r="F141" s="114">
        <v>3</v>
      </c>
      <c r="G141" s="114">
        <v>5</v>
      </c>
      <c r="H141" s="166">
        <v>3000</v>
      </c>
      <c r="I141" s="166">
        <v>3100</v>
      </c>
      <c r="J141" s="166">
        <v>319</v>
      </c>
      <c r="K141" s="115">
        <v>2</v>
      </c>
      <c r="L141" s="115">
        <v>2</v>
      </c>
      <c r="M141" s="140" t="s">
        <v>171</v>
      </c>
      <c r="N141" s="117">
        <v>0</v>
      </c>
      <c r="O141" s="117">
        <v>0</v>
      </c>
      <c r="P141" s="117">
        <v>0</v>
      </c>
      <c r="Q141" s="141" t="s">
        <v>172</v>
      </c>
      <c r="R141" s="119">
        <v>0</v>
      </c>
      <c r="S141" s="119">
        <v>0</v>
      </c>
      <c r="T141" s="120">
        <v>0</v>
      </c>
      <c r="U141" s="117">
        <v>0</v>
      </c>
      <c r="V141" s="117">
        <v>0</v>
      </c>
      <c r="W141" s="117">
        <v>0</v>
      </c>
      <c r="X141" s="117">
        <v>0</v>
      </c>
      <c r="Y141" s="117">
        <v>0</v>
      </c>
      <c r="Z141" s="117">
        <v>0</v>
      </c>
      <c r="AA141" s="269">
        <v>0</v>
      </c>
      <c r="AB141" s="303">
        <f>N141+T141-X141</f>
        <v>0</v>
      </c>
      <c r="AC141" s="117">
        <f>O141+U141-Y141</f>
        <v>0</v>
      </c>
      <c r="AD141" s="304">
        <f>OAX!AD179</f>
        <v>0</v>
      </c>
      <c r="AE141" s="120"/>
      <c r="AF141" s="117"/>
      <c r="AG141" s="117">
        <f>OAX!AG179</f>
        <v>0</v>
      </c>
      <c r="AH141" s="117"/>
      <c r="AI141" s="117"/>
      <c r="AJ141" s="117">
        <f>OAX!AJ179</f>
        <v>0</v>
      </c>
      <c r="AK141" s="117"/>
      <c r="AL141" s="117"/>
      <c r="AM141" s="117">
        <f>OAX!AM179</f>
        <v>0</v>
      </c>
      <c r="AN141" s="117"/>
      <c r="AO141" s="117"/>
      <c r="AP141" s="117">
        <f>OAX!AP179</f>
        <v>0</v>
      </c>
      <c r="AQ141" s="117"/>
      <c r="AR141" s="117"/>
      <c r="AS141" s="117">
        <f>OAX!AS179</f>
        <v>0</v>
      </c>
      <c r="AT141" s="117">
        <f>OAX!AT179</f>
        <v>0</v>
      </c>
      <c r="AU141" s="117">
        <f>OAX!AU179</f>
        <v>0</v>
      </c>
      <c r="AV141" s="117">
        <f>OAX!AV179</f>
        <v>0</v>
      </c>
      <c r="AW141" s="117">
        <f>OAX!AW179</f>
        <v>0</v>
      </c>
      <c r="AX141" s="117">
        <f>OAX!AX179</f>
        <v>0</v>
      </c>
      <c r="AY141" s="117">
        <f>OAX!AY179</f>
        <v>0</v>
      </c>
      <c r="AZ141" s="117">
        <f>OAX!AZ179</f>
        <v>0</v>
      </c>
      <c r="BA141" s="117">
        <f>OAX!BA179</f>
        <v>0</v>
      </c>
    </row>
    <row r="142" spans="1:53" ht="48" hidden="1">
      <c r="A142" s="253"/>
      <c r="B142" s="73" t="str">
        <f t="shared" ref="B142:B205" si="58">+CONCATENATE(E142,F142,G142,H142,I142,J142,K142,L142)</f>
        <v>135300033002</v>
      </c>
      <c r="C142" s="132">
        <v>2023</v>
      </c>
      <c r="D142" s="132">
        <v>1</v>
      </c>
      <c r="E142" s="132">
        <v>1</v>
      </c>
      <c r="F142" s="132">
        <v>3</v>
      </c>
      <c r="G142" s="132">
        <v>5</v>
      </c>
      <c r="H142" s="132">
        <v>3000</v>
      </c>
      <c r="I142" s="132">
        <v>3300</v>
      </c>
      <c r="J142" s="132"/>
      <c r="K142" s="132"/>
      <c r="L142" s="132">
        <v>2</v>
      </c>
      <c r="M142" s="102" t="s">
        <v>72</v>
      </c>
      <c r="N142" s="103">
        <v>0</v>
      </c>
      <c r="O142" s="103">
        <v>0</v>
      </c>
      <c r="P142" s="103">
        <v>0</v>
      </c>
      <c r="Q142" s="104"/>
      <c r="R142" s="105"/>
      <c r="S142" s="105"/>
      <c r="T142" s="106">
        <f t="shared" ref="T142:AC143" si="59">+T143</f>
        <v>0</v>
      </c>
      <c r="U142" s="103">
        <f t="shared" si="59"/>
        <v>0</v>
      </c>
      <c r="V142" s="103">
        <f t="shared" si="59"/>
        <v>0</v>
      </c>
      <c r="W142" s="103">
        <f t="shared" si="59"/>
        <v>0</v>
      </c>
      <c r="X142" s="103">
        <f t="shared" si="59"/>
        <v>0</v>
      </c>
      <c r="Y142" s="103">
        <f t="shared" si="59"/>
        <v>0</v>
      </c>
      <c r="Z142" s="103">
        <f t="shared" si="59"/>
        <v>0</v>
      </c>
      <c r="AA142" s="267">
        <f t="shared" si="59"/>
        <v>0</v>
      </c>
      <c r="AB142" s="299">
        <f t="shared" si="59"/>
        <v>0</v>
      </c>
      <c r="AC142" s="103">
        <f t="shared" si="59"/>
        <v>0</v>
      </c>
      <c r="AD142" s="300">
        <f>OAX!AD180</f>
        <v>0</v>
      </c>
      <c r="AE142" s="106"/>
      <c r="AF142" s="103"/>
      <c r="AG142" s="103">
        <f>OAX!AG180</f>
        <v>0</v>
      </c>
      <c r="AH142" s="103"/>
      <c r="AI142" s="103"/>
      <c r="AJ142" s="103">
        <f>OAX!AJ180</f>
        <v>0</v>
      </c>
      <c r="AK142" s="103"/>
      <c r="AL142" s="103"/>
      <c r="AM142" s="103">
        <f>OAX!AM180</f>
        <v>0</v>
      </c>
      <c r="AN142" s="103"/>
      <c r="AO142" s="103"/>
      <c r="AP142" s="103">
        <f>OAX!AP180</f>
        <v>0</v>
      </c>
      <c r="AQ142" s="103"/>
      <c r="AR142" s="103"/>
      <c r="AS142" s="103">
        <f>OAX!AS180</f>
        <v>0</v>
      </c>
      <c r="AT142" s="103">
        <f>OAX!AT180</f>
        <v>0</v>
      </c>
      <c r="AU142" s="103">
        <f>OAX!AU180</f>
        <v>0</v>
      </c>
      <c r="AV142" s="103">
        <f>OAX!AV180</f>
        <v>0</v>
      </c>
      <c r="AW142" s="103">
        <f>OAX!AW180</f>
        <v>0</v>
      </c>
      <c r="AX142" s="103">
        <f>OAX!AX180</f>
        <v>0</v>
      </c>
      <c r="AY142" s="103">
        <f>OAX!AY180</f>
        <v>0</v>
      </c>
      <c r="AZ142" s="103">
        <f>OAX!AZ180</f>
        <v>0</v>
      </c>
      <c r="BA142" s="103">
        <f>OAX!BA180</f>
        <v>0</v>
      </c>
    </row>
    <row r="143" spans="1:53" ht="48" hidden="1">
      <c r="A143" s="253"/>
      <c r="B143" s="73" t="str">
        <f t="shared" si="58"/>
        <v>135300033003332</v>
      </c>
      <c r="C143" s="135">
        <v>2023</v>
      </c>
      <c r="D143" s="135">
        <v>1</v>
      </c>
      <c r="E143" s="135">
        <v>1</v>
      </c>
      <c r="F143" s="135">
        <v>3</v>
      </c>
      <c r="G143" s="135">
        <v>5</v>
      </c>
      <c r="H143" s="135">
        <v>3000</v>
      </c>
      <c r="I143" s="135">
        <v>3300</v>
      </c>
      <c r="J143" s="135">
        <v>333</v>
      </c>
      <c r="K143" s="135"/>
      <c r="L143" s="135">
        <v>2</v>
      </c>
      <c r="M143" s="109" t="s">
        <v>173</v>
      </c>
      <c r="N143" s="110">
        <v>0</v>
      </c>
      <c r="O143" s="110">
        <v>0</v>
      </c>
      <c r="P143" s="110">
        <v>0</v>
      </c>
      <c r="Q143" s="111"/>
      <c r="R143" s="112"/>
      <c r="S143" s="112"/>
      <c r="T143" s="113">
        <f t="shared" si="59"/>
        <v>0</v>
      </c>
      <c r="U143" s="110">
        <f t="shared" si="59"/>
        <v>0</v>
      </c>
      <c r="V143" s="110">
        <f t="shared" si="59"/>
        <v>0</v>
      </c>
      <c r="W143" s="110">
        <f t="shared" si="59"/>
        <v>0</v>
      </c>
      <c r="X143" s="110">
        <f t="shared" si="59"/>
        <v>0</v>
      </c>
      <c r="Y143" s="110">
        <f t="shared" si="59"/>
        <v>0</v>
      </c>
      <c r="Z143" s="110">
        <f t="shared" si="59"/>
        <v>0</v>
      </c>
      <c r="AA143" s="268">
        <f t="shared" si="59"/>
        <v>0</v>
      </c>
      <c r="AB143" s="301">
        <f t="shared" si="59"/>
        <v>0</v>
      </c>
      <c r="AC143" s="110">
        <f t="shared" si="59"/>
        <v>0</v>
      </c>
      <c r="AD143" s="302">
        <f>OAX!AD181</f>
        <v>0</v>
      </c>
      <c r="AE143" s="113"/>
      <c r="AF143" s="110"/>
      <c r="AG143" s="110">
        <f>OAX!AG181</f>
        <v>0</v>
      </c>
      <c r="AH143" s="110"/>
      <c r="AI143" s="110"/>
      <c r="AJ143" s="110">
        <f>OAX!AJ181</f>
        <v>0</v>
      </c>
      <c r="AK143" s="110"/>
      <c r="AL143" s="110"/>
      <c r="AM143" s="110">
        <f>OAX!AM181</f>
        <v>0</v>
      </c>
      <c r="AN143" s="110"/>
      <c r="AO143" s="110"/>
      <c r="AP143" s="110">
        <f>OAX!AP181</f>
        <v>0</v>
      </c>
      <c r="AQ143" s="110"/>
      <c r="AR143" s="110"/>
      <c r="AS143" s="110">
        <f>OAX!AS181</f>
        <v>0</v>
      </c>
      <c r="AT143" s="110">
        <f>OAX!AT181</f>
        <v>0</v>
      </c>
      <c r="AU143" s="110">
        <f>OAX!AU181</f>
        <v>0</v>
      </c>
      <c r="AV143" s="110">
        <f>OAX!AV181</f>
        <v>0</v>
      </c>
      <c r="AW143" s="110">
        <f>OAX!AW181</f>
        <v>0</v>
      </c>
      <c r="AX143" s="110">
        <f>OAX!AX181</f>
        <v>0</v>
      </c>
      <c r="AY143" s="110">
        <f>OAX!AY181</f>
        <v>0</v>
      </c>
      <c r="AZ143" s="110">
        <f>OAX!AZ181</f>
        <v>0</v>
      </c>
      <c r="BA143" s="110">
        <f>OAX!BA181</f>
        <v>0</v>
      </c>
    </row>
    <row r="144" spans="1:53" ht="46.5" hidden="1">
      <c r="A144" s="253"/>
      <c r="B144" s="73" t="str">
        <f t="shared" si="58"/>
        <v>1353000330033312</v>
      </c>
      <c r="C144" s="114">
        <v>2023</v>
      </c>
      <c r="D144" s="114">
        <v>1</v>
      </c>
      <c r="E144" s="114">
        <v>1</v>
      </c>
      <c r="F144" s="114">
        <v>3</v>
      </c>
      <c r="G144" s="114">
        <v>5</v>
      </c>
      <c r="H144" s="166">
        <v>3000</v>
      </c>
      <c r="I144" s="166">
        <v>3300</v>
      </c>
      <c r="J144" s="166">
        <v>333</v>
      </c>
      <c r="K144" s="115">
        <v>1</v>
      </c>
      <c r="L144" s="115">
        <v>2</v>
      </c>
      <c r="M144" s="140" t="s">
        <v>174</v>
      </c>
      <c r="N144" s="117">
        <v>0</v>
      </c>
      <c r="O144" s="117">
        <v>0</v>
      </c>
      <c r="P144" s="117">
        <v>0</v>
      </c>
      <c r="Q144" s="141" t="s">
        <v>175</v>
      </c>
      <c r="R144" s="119">
        <v>0</v>
      </c>
      <c r="S144" s="119">
        <v>0</v>
      </c>
      <c r="T144" s="120">
        <v>0</v>
      </c>
      <c r="U144" s="117">
        <v>0</v>
      </c>
      <c r="V144" s="117">
        <v>0</v>
      </c>
      <c r="W144" s="117">
        <v>0</v>
      </c>
      <c r="X144" s="117">
        <v>0</v>
      </c>
      <c r="Y144" s="117">
        <v>0</v>
      </c>
      <c r="Z144" s="117">
        <v>0</v>
      </c>
      <c r="AA144" s="269">
        <v>0</v>
      </c>
      <c r="AB144" s="303">
        <f>N144+T144-X144</f>
        <v>0</v>
      </c>
      <c r="AC144" s="117">
        <f>O144+U144-Y144</f>
        <v>0</v>
      </c>
      <c r="AD144" s="304">
        <f>OAX!AD182</f>
        <v>0</v>
      </c>
      <c r="AE144" s="120"/>
      <c r="AF144" s="117"/>
      <c r="AG144" s="117">
        <f>OAX!AG182</f>
        <v>0</v>
      </c>
      <c r="AH144" s="117"/>
      <c r="AI144" s="117"/>
      <c r="AJ144" s="117">
        <f>OAX!AJ182</f>
        <v>0</v>
      </c>
      <c r="AK144" s="117"/>
      <c r="AL144" s="117"/>
      <c r="AM144" s="117">
        <f>OAX!AM182</f>
        <v>0</v>
      </c>
      <c r="AN144" s="117"/>
      <c r="AO144" s="117"/>
      <c r="AP144" s="117">
        <f>OAX!AP182</f>
        <v>0</v>
      </c>
      <c r="AQ144" s="117"/>
      <c r="AR144" s="117"/>
      <c r="AS144" s="117">
        <f>OAX!AS182</f>
        <v>0</v>
      </c>
      <c r="AT144" s="117">
        <f>OAX!AT182</f>
        <v>0</v>
      </c>
      <c r="AU144" s="117">
        <f>OAX!AU182</f>
        <v>0</v>
      </c>
      <c r="AV144" s="117">
        <f>OAX!AV182</f>
        <v>0</v>
      </c>
      <c r="AW144" s="117">
        <f>OAX!AW182</f>
        <v>0</v>
      </c>
      <c r="AX144" s="117">
        <f>OAX!AX182</f>
        <v>0</v>
      </c>
      <c r="AY144" s="117">
        <f>OAX!AY182</f>
        <v>0</v>
      </c>
      <c r="AZ144" s="117">
        <f>OAX!AZ182</f>
        <v>0</v>
      </c>
      <c r="BA144" s="117">
        <f>OAX!BA182</f>
        <v>0</v>
      </c>
    </row>
    <row r="145" spans="1:53" ht="24.75">
      <c r="A145" s="253"/>
      <c r="B145" s="73" t="str">
        <f t="shared" si="58"/>
        <v>13550002</v>
      </c>
      <c r="C145" s="131">
        <v>2023</v>
      </c>
      <c r="D145" s="131">
        <v>1</v>
      </c>
      <c r="E145" s="131">
        <v>1</v>
      </c>
      <c r="F145" s="518">
        <v>3</v>
      </c>
      <c r="G145" s="518">
        <v>5</v>
      </c>
      <c r="H145" s="518">
        <v>5000</v>
      </c>
      <c r="I145" s="518"/>
      <c r="J145" s="518"/>
      <c r="K145" s="518"/>
      <c r="L145" s="131">
        <v>2</v>
      </c>
      <c r="M145" s="559" t="s">
        <v>129</v>
      </c>
      <c r="N145" s="560">
        <v>16814248</v>
      </c>
      <c r="O145" s="560">
        <v>0</v>
      </c>
      <c r="P145" s="560">
        <v>16814248</v>
      </c>
      <c r="Q145" s="528"/>
      <c r="R145" s="529"/>
      <c r="S145" s="529"/>
      <c r="T145" s="99">
        <f t="shared" ref="T145:AC145" si="60">+T146+T167+T176+T183+T189+T214</f>
        <v>0</v>
      </c>
      <c r="U145" s="96">
        <f t="shared" si="60"/>
        <v>0</v>
      </c>
      <c r="V145" s="96">
        <f t="shared" si="60"/>
        <v>0</v>
      </c>
      <c r="W145" s="96">
        <f t="shared" si="60"/>
        <v>0</v>
      </c>
      <c r="X145" s="96">
        <f t="shared" si="60"/>
        <v>0</v>
      </c>
      <c r="Y145" s="96">
        <f t="shared" si="60"/>
        <v>0</v>
      </c>
      <c r="Z145" s="96">
        <f t="shared" si="60"/>
        <v>0</v>
      </c>
      <c r="AA145" s="266">
        <f t="shared" si="60"/>
        <v>0</v>
      </c>
      <c r="AB145" s="297">
        <f t="shared" si="60"/>
        <v>16814248</v>
      </c>
      <c r="AC145" s="96">
        <f t="shared" si="60"/>
        <v>0</v>
      </c>
      <c r="AD145" s="561">
        <f>OAX!AD183</f>
        <v>16814248</v>
      </c>
      <c r="AE145" s="99"/>
      <c r="AF145" s="96"/>
      <c r="AG145" s="560">
        <f>OAX!AG183</f>
        <v>16814248</v>
      </c>
      <c r="AH145" s="96"/>
      <c r="AI145" s="96"/>
      <c r="AJ145" s="560">
        <f>OAX!AJ183</f>
        <v>0</v>
      </c>
      <c r="AK145" s="96"/>
      <c r="AL145" s="96"/>
      <c r="AM145" s="560">
        <f>OAX!AM183</f>
        <v>0</v>
      </c>
      <c r="AN145" s="96"/>
      <c r="AO145" s="96"/>
      <c r="AP145" s="560">
        <f>OAX!AP183</f>
        <v>0</v>
      </c>
      <c r="AQ145" s="96"/>
      <c r="AR145" s="96"/>
      <c r="AS145" s="560">
        <f>OAX!AS183</f>
        <v>0</v>
      </c>
      <c r="AT145" s="560"/>
      <c r="AU145" s="560"/>
      <c r="AV145" s="560"/>
      <c r="AW145" s="560"/>
      <c r="AX145" s="560"/>
      <c r="AY145" s="560"/>
      <c r="AZ145" s="560"/>
      <c r="BA145" s="560"/>
    </row>
    <row r="146" spans="1:53" ht="24.75" hidden="1">
      <c r="A146" s="253"/>
      <c r="B146" s="73" t="str">
        <f t="shared" si="58"/>
        <v>135500051002</v>
      </c>
      <c r="C146" s="132">
        <v>2023</v>
      </c>
      <c r="D146" s="132">
        <v>1</v>
      </c>
      <c r="E146" s="132">
        <v>1</v>
      </c>
      <c r="F146" s="132">
        <v>3</v>
      </c>
      <c r="G146" s="132">
        <v>5</v>
      </c>
      <c r="H146" s="132">
        <v>5000</v>
      </c>
      <c r="I146" s="132">
        <v>5100</v>
      </c>
      <c r="J146" s="132"/>
      <c r="K146" s="132"/>
      <c r="L146" s="132">
        <v>2</v>
      </c>
      <c r="M146" s="102" t="s">
        <v>130</v>
      </c>
      <c r="N146" s="103">
        <v>0</v>
      </c>
      <c r="O146" s="103">
        <v>0</v>
      </c>
      <c r="P146" s="103">
        <v>0</v>
      </c>
      <c r="Q146" s="104"/>
      <c r="R146" s="105"/>
      <c r="S146" s="105"/>
      <c r="T146" s="106">
        <f t="shared" ref="T146:AC146" si="61">+T147+T164</f>
        <v>0</v>
      </c>
      <c r="U146" s="103">
        <f t="shared" si="61"/>
        <v>0</v>
      </c>
      <c r="V146" s="103">
        <f t="shared" si="61"/>
        <v>0</v>
      </c>
      <c r="W146" s="103">
        <f t="shared" si="61"/>
        <v>0</v>
      </c>
      <c r="X146" s="103">
        <f t="shared" si="61"/>
        <v>0</v>
      </c>
      <c r="Y146" s="103">
        <f t="shared" si="61"/>
        <v>0</v>
      </c>
      <c r="Z146" s="103">
        <f t="shared" si="61"/>
        <v>0</v>
      </c>
      <c r="AA146" s="267">
        <f t="shared" si="61"/>
        <v>0</v>
      </c>
      <c r="AB146" s="299">
        <f t="shared" si="61"/>
        <v>0</v>
      </c>
      <c r="AC146" s="103">
        <f t="shared" si="61"/>
        <v>0</v>
      </c>
      <c r="AD146" s="300">
        <f>OAX!AD184</f>
        <v>0</v>
      </c>
      <c r="AE146" s="106"/>
      <c r="AF146" s="103"/>
      <c r="AG146" s="103">
        <f>OAX!AG184</f>
        <v>0</v>
      </c>
      <c r="AH146" s="103"/>
      <c r="AI146" s="103"/>
      <c r="AJ146" s="103">
        <f>OAX!AJ184</f>
        <v>0</v>
      </c>
      <c r="AK146" s="103"/>
      <c r="AL146" s="103"/>
      <c r="AM146" s="103">
        <f>OAX!AM184</f>
        <v>0</v>
      </c>
      <c r="AN146" s="103"/>
      <c r="AO146" s="103"/>
      <c r="AP146" s="103">
        <f>OAX!AP184</f>
        <v>0</v>
      </c>
      <c r="AQ146" s="103"/>
      <c r="AR146" s="103"/>
      <c r="AS146" s="103">
        <f>OAX!AS184</f>
        <v>0</v>
      </c>
      <c r="AT146" s="103">
        <f>OAX!AT184</f>
        <v>0</v>
      </c>
      <c r="AU146" s="103">
        <f>OAX!AU184</f>
        <v>0</v>
      </c>
      <c r="AV146" s="103">
        <f>OAX!AV184</f>
        <v>0</v>
      </c>
      <c r="AW146" s="103">
        <f>OAX!AW184</f>
        <v>0</v>
      </c>
      <c r="AX146" s="103">
        <f>OAX!AX184</f>
        <v>0</v>
      </c>
      <c r="AY146" s="103">
        <f>OAX!AY184</f>
        <v>0</v>
      </c>
      <c r="AZ146" s="103">
        <f>OAX!AZ184</f>
        <v>0</v>
      </c>
      <c r="BA146" s="103">
        <f>OAX!BA184</f>
        <v>0</v>
      </c>
    </row>
    <row r="147" spans="1:53" ht="24.75" hidden="1">
      <c r="A147" s="253"/>
      <c r="B147" s="73" t="str">
        <f t="shared" si="58"/>
        <v>135500051005152</v>
      </c>
      <c r="C147" s="135">
        <v>2023</v>
      </c>
      <c r="D147" s="135">
        <v>1</v>
      </c>
      <c r="E147" s="135">
        <v>1</v>
      </c>
      <c r="F147" s="135">
        <v>3</v>
      </c>
      <c r="G147" s="135">
        <v>5</v>
      </c>
      <c r="H147" s="135">
        <v>5000</v>
      </c>
      <c r="I147" s="135">
        <v>5100</v>
      </c>
      <c r="J147" s="135">
        <v>515</v>
      </c>
      <c r="K147" s="135"/>
      <c r="L147" s="135">
        <v>2</v>
      </c>
      <c r="M147" s="109" t="s">
        <v>131</v>
      </c>
      <c r="N147" s="110">
        <v>0</v>
      </c>
      <c r="O147" s="110">
        <v>0</v>
      </c>
      <c r="P147" s="110">
        <v>0</v>
      </c>
      <c r="Q147" s="111"/>
      <c r="R147" s="112"/>
      <c r="S147" s="112"/>
      <c r="T147" s="113">
        <f t="shared" ref="T147:AC147" si="62">SUM(T148:T163)</f>
        <v>0</v>
      </c>
      <c r="U147" s="110">
        <f t="shared" si="62"/>
        <v>0</v>
      </c>
      <c r="V147" s="110">
        <f t="shared" si="62"/>
        <v>0</v>
      </c>
      <c r="W147" s="110">
        <f t="shared" si="62"/>
        <v>0</v>
      </c>
      <c r="X147" s="110">
        <f t="shared" si="62"/>
        <v>0</v>
      </c>
      <c r="Y147" s="110">
        <f t="shared" si="62"/>
        <v>0</v>
      </c>
      <c r="Z147" s="110">
        <f t="shared" si="62"/>
        <v>0</v>
      </c>
      <c r="AA147" s="268">
        <f t="shared" si="62"/>
        <v>0</v>
      </c>
      <c r="AB147" s="301">
        <f t="shared" si="62"/>
        <v>0</v>
      </c>
      <c r="AC147" s="110">
        <f t="shared" si="62"/>
        <v>0</v>
      </c>
      <c r="AD147" s="302">
        <f>OAX!AD185</f>
        <v>0</v>
      </c>
      <c r="AE147" s="113"/>
      <c r="AF147" s="110"/>
      <c r="AG147" s="110">
        <f>OAX!AG185</f>
        <v>0</v>
      </c>
      <c r="AH147" s="110"/>
      <c r="AI147" s="110"/>
      <c r="AJ147" s="110">
        <f>OAX!AJ185</f>
        <v>0</v>
      </c>
      <c r="AK147" s="110"/>
      <c r="AL147" s="110"/>
      <c r="AM147" s="110">
        <f>OAX!AM185</f>
        <v>0</v>
      </c>
      <c r="AN147" s="110"/>
      <c r="AO147" s="110"/>
      <c r="AP147" s="110">
        <f>OAX!AP185</f>
        <v>0</v>
      </c>
      <c r="AQ147" s="110"/>
      <c r="AR147" s="110"/>
      <c r="AS147" s="110">
        <f>OAX!AS185</f>
        <v>0</v>
      </c>
      <c r="AT147" s="110">
        <f>OAX!AT185</f>
        <v>0</v>
      </c>
      <c r="AU147" s="110">
        <f>OAX!AU185</f>
        <v>0</v>
      </c>
      <c r="AV147" s="110">
        <f>OAX!AV185</f>
        <v>0</v>
      </c>
      <c r="AW147" s="110">
        <f>OAX!AW185</f>
        <v>0</v>
      </c>
      <c r="AX147" s="110">
        <f>OAX!AX185</f>
        <v>0</v>
      </c>
      <c r="AY147" s="110">
        <f>OAX!AY185</f>
        <v>0</v>
      </c>
      <c r="AZ147" s="110">
        <f>OAX!AZ185</f>
        <v>0</v>
      </c>
      <c r="BA147" s="110">
        <f>OAX!BA185</f>
        <v>0</v>
      </c>
    </row>
    <row r="148" spans="1:53" ht="24.75" hidden="1">
      <c r="A148" s="253"/>
      <c r="B148" s="73" t="str">
        <f t="shared" si="58"/>
        <v>1355000510051512</v>
      </c>
      <c r="C148" s="114">
        <v>2023</v>
      </c>
      <c r="D148" s="114">
        <v>1</v>
      </c>
      <c r="E148" s="114">
        <v>1</v>
      </c>
      <c r="F148" s="114">
        <v>3</v>
      </c>
      <c r="G148" s="114">
        <v>5</v>
      </c>
      <c r="H148" s="166">
        <v>5000</v>
      </c>
      <c r="I148" s="166">
        <v>5100</v>
      </c>
      <c r="J148" s="166">
        <v>515</v>
      </c>
      <c r="K148" s="115">
        <v>1</v>
      </c>
      <c r="L148" s="115">
        <v>2</v>
      </c>
      <c r="M148" s="140" t="s">
        <v>176</v>
      </c>
      <c r="N148" s="117">
        <v>0</v>
      </c>
      <c r="O148" s="117">
        <v>0</v>
      </c>
      <c r="P148" s="117">
        <v>0</v>
      </c>
      <c r="Q148" s="118" t="s">
        <v>59</v>
      </c>
      <c r="R148" s="119">
        <v>0</v>
      </c>
      <c r="S148" s="119">
        <v>0</v>
      </c>
      <c r="T148" s="120">
        <v>0</v>
      </c>
      <c r="U148" s="117">
        <v>0</v>
      </c>
      <c r="V148" s="117">
        <v>0</v>
      </c>
      <c r="W148" s="117">
        <v>0</v>
      </c>
      <c r="X148" s="117">
        <v>0</v>
      </c>
      <c r="Y148" s="117">
        <v>0</v>
      </c>
      <c r="Z148" s="117">
        <v>0</v>
      </c>
      <c r="AA148" s="269">
        <v>0</v>
      </c>
      <c r="AB148" s="303">
        <f t="shared" ref="AB148:AB163" si="63">N148+T148-X148</f>
        <v>0</v>
      </c>
      <c r="AC148" s="117">
        <f t="shared" ref="AC148:AC163" si="64">O148+U148-Y148</f>
        <v>0</v>
      </c>
      <c r="AD148" s="304">
        <f>OAX!AD186</f>
        <v>0</v>
      </c>
      <c r="AE148" s="120"/>
      <c r="AF148" s="117"/>
      <c r="AG148" s="117">
        <f>OAX!AG186</f>
        <v>0</v>
      </c>
      <c r="AH148" s="117"/>
      <c r="AI148" s="117"/>
      <c r="AJ148" s="117">
        <f>OAX!AJ186</f>
        <v>0</v>
      </c>
      <c r="AK148" s="117"/>
      <c r="AL148" s="117"/>
      <c r="AM148" s="117">
        <f>OAX!AM186</f>
        <v>0</v>
      </c>
      <c r="AN148" s="117"/>
      <c r="AO148" s="117"/>
      <c r="AP148" s="117">
        <f>OAX!AP186</f>
        <v>0</v>
      </c>
      <c r="AQ148" s="117"/>
      <c r="AR148" s="117"/>
      <c r="AS148" s="117">
        <f>OAX!AS186</f>
        <v>0</v>
      </c>
      <c r="AT148" s="117">
        <f>OAX!AT186</f>
        <v>0</v>
      </c>
      <c r="AU148" s="117">
        <f>OAX!AU186</f>
        <v>0</v>
      </c>
      <c r="AV148" s="117">
        <f>OAX!AV186</f>
        <v>0</v>
      </c>
      <c r="AW148" s="117">
        <f>OAX!AW186</f>
        <v>0</v>
      </c>
      <c r="AX148" s="117">
        <f>OAX!AX186</f>
        <v>0</v>
      </c>
      <c r="AY148" s="117">
        <f>OAX!AY186</f>
        <v>0</v>
      </c>
      <c r="AZ148" s="117">
        <f>OAX!AZ186</f>
        <v>0</v>
      </c>
      <c r="BA148" s="117">
        <f>OAX!BA186</f>
        <v>0</v>
      </c>
    </row>
    <row r="149" spans="1:53" ht="24.75" hidden="1">
      <c r="A149" s="253"/>
      <c r="B149" s="73" t="str">
        <f t="shared" si="58"/>
        <v>1355000510051522</v>
      </c>
      <c r="C149" s="114">
        <v>2023</v>
      </c>
      <c r="D149" s="114">
        <v>1</v>
      </c>
      <c r="E149" s="114">
        <v>1</v>
      </c>
      <c r="F149" s="114">
        <v>3</v>
      </c>
      <c r="G149" s="114">
        <v>5</v>
      </c>
      <c r="H149" s="166">
        <v>5000</v>
      </c>
      <c r="I149" s="166">
        <v>5100</v>
      </c>
      <c r="J149" s="166">
        <v>515</v>
      </c>
      <c r="K149" s="115">
        <v>2</v>
      </c>
      <c r="L149" s="115">
        <v>2</v>
      </c>
      <c r="M149" s="140" t="s">
        <v>177</v>
      </c>
      <c r="N149" s="117">
        <v>0</v>
      </c>
      <c r="O149" s="117">
        <v>0</v>
      </c>
      <c r="P149" s="117">
        <v>0</v>
      </c>
      <c r="Q149" s="118" t="s">
        <v>59</v>
      </c>
      <c r="R149" s="119">
        <v>0</v>
      </c>
      <c r="S149" s="119">
        <v>0</v>
      </c>
      <c r="T149" s="120">
        <v>0</v>
      </c>
      <c r="U149" s="117">
        <v>0</v>
      </c>
      <c r="V149" s="117">
        <v>0</v>
      </c>
      <c r="W149" s="117">
        <v>0</v>
      </c>
      <c r="X149" s="117">
        <v>0</v>
      </c>
      <c r="Y149" s="117">
        <v>0</v>
      </c>
      <c r="Z149" s="117">
        <v>0</v>
      </c>
      <c r="AA149" s="269">
        <v>0</v>
      </c>
      <c r="AB149" s="303">
        <f t="shared" si="63"/>
        <v>0</v>
      </c>
      <c r="AC149" s="117">
        <f t="shared" si="64"/>
        <v>0</v>
      </c>
      <c r="AD149" s="304">
        <f>OAX!AD187</f>
        <v>0</v>
      </c>
      <c r="AE149" s="120"/>
      <c r="AF149" s="117"/>
      <c r="AG149" s="117">
        <f>OAX!AG187</f>
        <v>0</v>
      </c>
      <c r="AH149" s="117"/>
      <c r="AI149" s="117"/>
      <c r="AJ149" s="117">
        <f>OAX!AJ187</f>
        <v>0</v>
      </c>
      <c r="AK149" s="117"/>
      <c r="AL149" s="117"/>
      <c r="AM149" s="117">
        <f>OAX!AM187</f>
        <v>0</v>
      </c>
      <c r="AN149" s="117"/>
      <c r="AO149" s="117"/>
      <c r="AP149" s="117">
        <f>OAX!AP187</f>
        <v>0</v>
      </c>
      <c r="AQ149" s="117"/>
      <c r="AR149" s="117"/>
      <c r="AS149" s="117">
        <f>OAX!AS187</f>
        <v>0</v>
      </c>
      <c r="AT149" s="117">
        <f>OAX!AT187</f>
        <v>0</v>
      </c>
      <c r="AU149" s="117">
        <f>OAX!AU187</f>
        <v>0</v>
      </c>
      <c r="AV149" s="117">
        <f>OAX!AV187</f>
        <v>0</v>
      </c>
      <c r="AW149" s="117">
        <f>OAX!AW187</f>
        <v>0</v>
      </c>
      <c r="AX149" s="117">
        <f>OAX!AX187</f>
        <v>0</v>
      </c>
      <c r="AY149" s="117">
        <f>OAX!AY187</f>
        <v>0</v>
      </c>
      <c r="AZ149" s="117">
        <f>OAX!AZ187</f>
        <v>0</v>
      </c>
      <c r="BA149" s="117">
        <f>OAX!BA187</f>
        <v>0</v>
      </c>
    </row>
    <row r="150" spans="1:53" ht="24.75" hidden="1">
      <c r="A150" s="253"/>
      <c r="B150" s="73" t="str">
        <f t="shared" si="58"/>
        <v>1355000510051532</v>
      </c>
      <c r="C150" s="114">
        <v>2023</v>
      </c>
      <c r="D150" s="114">
        <v>1</v>
      </c>
      <c r="E150" s="114">
        <v>1</v>
      </c>
      <c r="F150" s="114">
        <v>3</v>
      </c>
      <c r="G150" s="114">
        <v>5</v>
      </c>
      <c r="H150" s="166">
        <v>5000</v>
      </c>
      <c r="I150" s="166">
        <v>5100</v>
      </c>
      <c r="J150" s="166">
        <v>515</v>
      </c>
      <c r="K150" s="115">
        <v>3</v>
      </c>
      <c r="L150" s="115">
        <v>2</v>
      </c>
      <c r="M150" s="140" t="s">
        <v>178</v>
      </c>
      <c r="N150" s="117">
        <v>0</v>
      </c>
      <c r="O150" s="117">
        <v>0</v>
      </c>
      <c r="P150" s="117">
        <v>0</v>
      </c>
      <c r="Q150" s="118" t="s">
        <v>59</v>
      </c>
      <c r="R150" s="119">
        <v>0</v>
      </c>
      <c r="S150" s="119">
        <v>0</v>
      </c>
      <c r="T150" s="120">
        <v>0</v>
      </c>
      <c r="U150" s="117">
        <v>0</v>
      </c>
      <c r="V150" s="117">
        <v>0</v>
      </c>
      <c r="W150" s="117">
        <v>0</v>
      </c>
      <c r="X150" s="117">
        <v>0</v>
      </c>
      <c r="Y150" s="117">
        <v>0</v>
      </c>
      <c r="Z150" s="117">
        <v>0</v>
      </c>
      <c r="AA150" s="269">
        <v>0</v>
      </c>
      <c r="AB150" s="303">
        <f t="shared" si="63"/>
        <v>0</v>
      </c>
      <c r="AC150" s="117">
        <f t="shared" si="64"/>
        <v>0</v>
      </c>
      <c r="AD150" s="304">
        <f>OAX!AD188</f>
        <v>0</v>
      </c>
      <c r="AE150" s="120"/>
      <c r="AF150" s="117"/>
      <c r="AG150" s="117">
        <f>OAX!AG188</f>
        <v>0</v>
      </c>
      <c r="AH150" s="117"/>
      <c r="AI150" s="117"/>
      <c r="AJ150" s="117">
        <f>OAX!AJ188</f>
        <v>0</v>
      </c>
      <c r="AK150" s="117"/>
      <c r="AL150" s="117"/>
      <c r="AM150" s="117">
        <f>OAX!AM188</f>
        <v>0</v>
      </c>
      <c r="AN150" s="117"/>
      <c r="AO150" s="117"/>
      <c r="AP150" s="117">
        <f>OAX!AP188</f>
        <v>0</v>
      </c>
      <c r="AQ150" s="117"/>
      <c r="AR150" s="117"/>
      <c r="AS150" s="117">
        <f>OAX!AS188</f>
        <v>0</v>
      </c>
      <c r="AT150" s="117">
        <f>OAX!AT188</f>
        <v>0</v>
      </c>
      <c r="AU150" s="117">
        <f>OAX!AU188</f>
        <v>0</v>
      </c>
      <c r="AV150" s="117">
        <f>OAX!AV188</f>
        <v>0</v>
      </c>
      <c r="AW150" s="117">
        <f>OAX!AW188</f>
        <v>0</v>
      </c>
      <c r="AX150" s="117">
        <f>OAX!AX188</f>
        <v>0</v>
      </c>
      <c r="AY150" s="117">
        <f>OAX!AY188</f>
        <v>0</v>
      </c>
      <c r="AZ150" s="117">
        <f>OAX!AZ188</f>
        <v>0</v>
      </c>
      <c r="BA150" s="117">
        <f>OAX!BA188</f>
        <v>0</v>
      </c>
    </row>
    <row r="151" spans="1:53" ht="24.75" hidden="1">
      <c r="A151" s="253"/>
      <c r="B151" s="73" t="str">
        <f t="shared" si="58"/>
        <v>1355000510051542</v>
      </c>
      <c r="C151" s="114">
        <v>2023</v>
      </c>
      <c r="D151" s="114">
        <v>1</v>
      </c>
      <c r="E151" s="114">
        <v>1</v>
      </c>
      <c r="F151" s="114">
        <v>3</v>
      </c>
      <c r="G151" s="114">
        <v>5</v>
      </c>
      <c r="H151" s="166">
        <v>5000</v>
      </c>
      <c r="I151" s="166">
        <v>5100</v>
      </c>
      <c r="J151" s="166">
        <v>515</v>
      </c>
      <c r="K151" s="115">
        <v>4</v>
      </c>
      <c r="L151" s="115">
        <v>2</v>
      </c>
      <c r="M151" s="140" t="s">
        <v>179</v>
      </c>
      <c r="N151" s="117">
        <v>0</v>
      </c>
      <c r="O151" s="117">
        <v>0</v>
      </c>
      <c r="P151" s="117">
        <v>0</v>
      </c>
      <c r="Q151" s="118" t="s">
        <v>59</v>
      </c>
      <c r="R151" s="119">
        <v>0</v>
      </c>
      <c r="S151" s="119">
        <v>0</v>
      </c>
      <c r="T151" s="120">
        <v>0</v>
      </c>
      <c r="U151" s="117">
        <v>0</v>
      </c>
      <c r="V151" s="117">
        <v>0</v>
      </c>
      <c r="W151" s="117">
        <v>0</v>
      </c>
      <c r="X151" s="117">
        <v>0</v>
      </c>
      <c r="Y151" s="117">
        <v>0</v>
      </c>
      <c r="Z151" s="117">
        <v>0</v>
      </c>
      <c r="AA151" s="269">
        <v>0</v>
      </c>
      <c r="AB151" s="303">
        <f t="shared" si="63"/>
        <v>0</v>
      </c>
      <c r="AC151" s="117">
        <f t="shared" si="64"/>
        <v>0</v>
      </c>
      <c r="AD151" s="304">
        <f>OAX!AD189</f>
        <v>0</v>
      </c>
      <c r="AE151" s="120"/>
      <c r="AF151" s="117"/>
      <c r="AG151" s="117">
        <f>OAX!AG189</f>
        <v>0</v>
      </c>
      <c r="AH151" s="117"/>
      <c r="AI151" s="117"/>
      <c r="AJ151" s="117">
        <f>OAX!AJ189</f>
        <v>0</v>
      </c>
      <c r="AK151" s="117"/>
      <c r="AL151" s="117"/>
      <c r="AM151" s="117">
        <f>OAX!AM189</f>
        <v>0</v>
      </c>
      <c r="AN151" s="117"/>
      <c r="AO151" s="117"/>
      <c r="AP151" s="117">
        <f>OAX!AP189</f>
        <v>0</v>
      </c>
      <c r="AQ151" s="117"/>
      <c r="AR151" s="117"/>
      <c r="AS151" s="117">
        <f>OAX!AS189</f>
        <v>0</v>
      </c>
      <c r="AT151" s="117">
        <f>OAX!AT189</f>
        <v>0</v>
      </c>
      <c r="AU151" s="117">
        <f>OAX!AU189</f>
        <v>0</v>
      </c>
      <c r="AV151" s="117">
        <f>OAX!AV189</f>
        <v>0</v>
      </c>
      <c r="AW151" s="117">
        <f>OAX!AW189</f>
        <v>0</v>
      </c>
      <c r="AX151" s="117">
        <f>OAX!AX189</f>
        <v>0</v>
      </c>
      <c r="AY151" s="117">
        <f>OAX!AY189</f>
        <v>0</v>
      </c>
      <c r="AZ151" s="117">
        <f>OAX!AZ189</f>
        <v>0</v>
      </c>
      <c r="BA151" s="117">
        <f>OAX!BA189</f>
        <v>0</v>
      </c>
    </row>
    <row r="152" spans="1:53" ht="24.75" hidden="1">
      <c r="A152" s="253"/>
      <c r="B152" s="73" t="str">
        <f t="shared" si="58"/>
        <v>1355000510051552</v>
      </c>
      <c r="C152" s="114">
        <v>2023</v>
      </c>
      <c r="D152" s="114">
        <v>1</v>
      </c>
      <c r="E152" s="114">
        <v>1</v>
      </c>
      <c r="F152" s="114">
        <v>3</v>
      </c>
      <c r="G152" s="114">
        <v>5</v>
      </c>
      <c r="H152" s="166">
        <v>5000</v>
      </c>
      <c r="I152" s="166">
        <v>5100</v>
      </c>
      <c r="J152" s="166">
        <v>515</v>
      </c>
      <c r="K152" s="115">
        <v>5</v>
      </c>
      <c r="L152" s="115">
        <v>2</v>
      </c>
      <c r="M152" s="140" t="s">
        <v>180</v>
      </c>
      <c r="N152" s="117">
        <v>0</v>
      </c>
      <c r="O152" s="117">
        <v>0</v>
      </c>
      <c r="P152" s="117">
        <v>0</v>
      </c>
      <c r="Q152" s="118" t="s">
        <v>59</v>
      </c>
      <c r="R152" s="119">
        <v>0</v>
      </c>
      <c r="S152" s="119">
        <v>0</v>
      </c>
      <c r="T152" s="120">
        <v>0</v>
      </c>
      <c r="U152" s="117">
        <v>0</v>
      </c>
      <c r="V152" s="117">
        <v>0</v>
      </c>
      <c r="W152" s="117">
        <v>0</v>
      </c>
      <c r="X152" s="117">
        <v>0</v>
      </c>
      <c r="Y152" s="117">
        <v>0</v>
      </c>
      <c r="Z152" s="117">
        <v>0</v>
      </c>
      <c r="AA152" s="269">
        <v>0</v>
      </c>
      <c r="AB152" s="303">
        <f t="shared" si="63"/>
        <v>0</v>
      </c>
      <c r="AC152" s="117">
        <f t="shared" si="64"/>
        <v>0</v>
      </c>
      <c r="AD152" s="304">
        <f>OAX!AD190</f>
        <v>0</v>
      </c>
      <c r="AE152" s="120"/>
      <c r="AF152" s="117"/>
      <c r="AG152" s="117">
        <f>OAX!AG190</f>
        <v>0</v>
      </c>
      <c r="AH152" s="117"/>
      <c r="AI152" s="117"/>
      <c r="AJ152" s="117">
        <f>OAX!AJ190</f>
        <v>0</v>
      </c>
      <c r="AK152" s="117"/>
      <c r="AL152" s="117"/>
      <c r="AM152" s="117">
        <f>OAX!AM190</f>
        <v>0</v>
      </c>
      <c r="AN152" s="117"/>
      <c r="AO152" s="117"/>
      <c r="AP152" s="117">
        <f>OAX!AP190</f>
        <v>0</v>
      </c>
      <c r="AQ152" s="117"/>
      <c r="AR152" s="117"/>
      <c r="AS152" s="117">
        <f>OAX!AS190</f>
        <v>0</v>
      </c>
      <c r="AT152" s="117">
        <f>OAX!AT190</f>
        <v>0</v>
      </c>
      <c r="AU152" s="117">
        <f>OAX!AU190</f>
        <v>0</v>
      </c>
      <c r="AV152" s="117">
        <f>OAX!AV190</f>
        <v>0</v>
      </c>
      <c r="AW152" s="117">
        <f>OAX!AW190</f>
        <v>0</v>
      </c>
      <c r="AX152" s="117">
        <f>OAX!AX190</f>
        <v>0</v>
      </c>
      <c r="AY152" s="117">
        <f>OAX!AY190</f>
        <v>0</v>
      </c>
      <c r="AZ152" s="117">
        <f>OAX!AZ190</f>
        <v>0</v>
      </c>
      <c r="BA152" s="117">
        <f>OAX!BA190</f>
        <v>0</v>
      </c>
    </row>
    <row r="153" spans="1:53" ht="24.75" hidden="1">
      <c r="A153" s="253"/>
      <c r="B153" s="73" t="str">
        <f t="shared" si="58"/>
        <v>1355000510051562</v>
      </c>
      <c r="C153" s="114">
        <v>2023</v>
      </c>
      <c r="D153" s="114">
        <v>1</v>
      </c>
      <c r="E153" s="114">
        <v>1</v>
      </c>
      <c r="F153" s="114">
        <v>3</v>
      </c>
      <c r="G153" s="114">
        <v>5</v>
      </c>
      <c r="H153" s="166">
        <v>5000</v>
      </c>
      <c r="I153" s="166">
        <v>5100</v>
      </c>
      <c r="J153" s="166">
        <v>515</v>
      </c>
      <c r="K153" s="115">
        <v>6</v>
      </c>
      <c r="L153" s="115">
        <v>2</v>
      </c>
      <c r="M153" s="140" t="s">
        <v>181</v>
      </c>
      <c r="N153" s="117">
        <v>0</v>
      </c>
      <c r="O153" s="117">
        <v>0</v>
      </c>
      <c r="P153" s="117">
        <v>0</v>
      </c>
      <c r="Q153" s="118" t="s">
        <v>59</v>
      </c>
      <c r="R153" s="119">
        <v>0</v>
      </c>
      <c r="S153" s="119">
        <v>0</v>
      </c>
      <c r="T153" s="120">
        <v>0</v>
      </c>
      <c r="U153" s="117">
        <v>0</v>
      </c>
      <c r="V153" s="117">
        <v>0</v>
      </c>
      <c r="W153" s="117">
        <v>0</v>
      </c>
      <c r="X153" s="117">
        <v>0</v>
      </c>
      <c r="Y153" s="117">
        <v>0</v>
      </c>
      <c r="Z153" s="117">
        <v>0</v>
      </c>
      <c r="AA153" s="269">
        <v>0</v>
      </c>
      <c r="AB153" s="303">
        <f t="shared" si="63"/>
        <v>0</v>
      </c>
      <c r="AC153" s="117">
        <f t="shared" si="64"/>
        <v>0</v>
      </c>
      <c r="AD153" s="304">
        <f>OAX!AD191</f>
        <v>0</v>
      </c>
      <c r="AE153" s="120"/>
      <c r="AF153" s="117"/>
      <c r="AG153" s="117">
        <f>OAX!AG191</f>
        <v>0</v>
      </c>
      <c r="AH153" s="117"/>
      <c r="AI153" s="117"/>
      <c r="AJ153" s="117">
        <f>OAX!AJ191</f>
        <v>0</v>
      </c>
      <c r="AK153" s="117"/>
      <c r="AL153" s="117"/>
      <c r="AM153" s="117">
        <f>OAX!AM191</f>
        <v>0</v>
      </c>
      <c r="AN153" s="117"/>
      <c r="AO153" s="117"/>
      <c r="AP153" s="117">
        <f>OAX!AP191</f>
        <v>0</v>
      </c>
      <c r="AQ153" s="117"/>
      <c r="AR153" s="117"/>
      <c r="AS153" s="117">
        <f>OAX!AS191</f>
        <v>0</v>
      </c>
      <c r="AT153" s="117">
        <f>OAX!AT191</f>
        <v>0</v>
      </c>
      <c r="AU153" s="117">
        <f>OAX!AU191</f>
        <v>0</v>
      </c>
      <c r="AV153" s="117">
        <f>OAX!AV191</f>
        <v>0</v>
      </c>
      <c r="AW153" s="117">
        <f>OAX!AW191</f>
        <v>0</v>
      </c>
      <c r="AX153" s="117">
        <f>OAX!AX191</f>
        <v>0</v>
      </c>
      <c r="AY153" s="117">
        <f>OAX!AY191</f>
        <v>0</v>
      </c>
      <c r="AZ153" s="117">
        <f>OAX!AZ191</f>
        <v>0</v>
      </c>
      <c r="BA153" s="117">
        <f>OAX!BA191</f>
        <v>0</v>
      </c>
    </row>
    <row r="154" spans="1:53" ht="24.75" hidden="1">
      <c r="A154" s="253"/>
      <c r="B154" s="73" t="str">
        <f t="shared" si="58"/>
        <v>1355000510051572</v>
      </c>
      <c r="C154" s="114">
        <v>2023</v>
      </c>
      <c r="D154" s="114">
        <v>1</v>
      </c>
      <c r="E154" s="114">
        <v>1</v>
      </c>
      <c r="F154" s="114">
        <v>3</v>
      </c>
      <c r="G154" s="114">
        <v>5</v>
      </c>
      <c r="H154" s="166">
        <v>5000</v>
      </c>
      <c r="I154" s="166">
        <v>5100</v>
      </c>
      <c r="J154" s="166">
        <v>515</v>
      </c>
      <c r="K154" s="115">
        <v>7</v>
      </c>
      <c r="L154" s="115">
        <v>2</v>
      </c>
      <c r="M154" s="140" t="s">
        <v>182</v>
      </c>
      <c r="N154" s="117">
        <v>0</v>
      </c>
      <c r="O154" s="117">
        <v>0</v>
      </c>
      <c r="P154" s="117">
        <v>0</v>
      </c>
      <c r="Q154" s="118" t="s">
        <v>59</v>
      </c>
      <c r="R154" s="119">
        <v>0</v>
      </c>
      <c r="S154" s="119">
        <v>0</v>
      </c>
      <c r="T154" s="120">
        <v>0</v>
      </c>
      <c r="U154" s="117">
        <v>0</v>
      </c>
      <c r="V154" s="117">
        <v>0</v>
      </c>
      <c r="W154" s="117">
        <v>0</v>
      </c>
      <c r="X154" s="117">
        <v>0</v>
      </c>
      <c r="Y154" s="117">
        <v>0</v>
      </c>
      <c r="Z154" s="117">
        <v>0</v>
      </c>
      <c r="AA154" s="269">
        <v>0</v>
      </c>
      <c r="AB154" s="303">
        <f t="shared" si="63"/>
        <v>0</v>
      </c>
      <c r="AC154" s="117">
        <f t="shared" si="64"/>
        <v>0</v>
      </c>
      <c r="AD154" s="304">
        <f>OAX!AD192</f>
        <v>0</v>
      </c>
      <c r="AE154" s="120"/>
      <c r="AF154" s="117"/>
      <c r="AG154" s="117">
        <f>OAX!AG192</f>
        <v>0</v>
      </c>
      <c r="AH154" s="117"/>
      <c r="AI154" s="117"/>
      <c r="AJ154" s="117">
        <f>OAX!AJ192</f>
        <v>0</v>
      </c>
      <c r="AK154" s="117"/>
      <c r="AL154" s="117"/>
      <c r="AM154" s="117">
        <f>OAX!AM192</f>
        <v>0</v>
      </c>
      <c r="AN154" s="117"/>
      <c r="AO154" s="117"/>
      <c r="AP154" s="117">
        <f>OAX!AP192</f>
        <v>0</v>
      </c>
      <c r="AQ154" s="117"/>
      <c r="AR154" s="117"/>
      <c r="AS154" s="117">
        <f>OAX!AS192</f>
        <v>0</v>
      </c>
      <c r="AT154" s="117">
        <f>OAX!AT192</f>
        <v>0</v>
      </c>
      <c r="AU154" s="117">
        <f>OAX!AU192</f>
        <v>0</v>
      </c>
      <c r="AV154" s="117">
        <f>OAX!AV192</f>
        <v>0</v>
      </c>
      <c r="AW154" s="117">
        <f>OAX!AW192</f>
        <v>0</v>
      </c>
      <c r="AX154" s="117">
        <f>OAX!AX192</f>
        <v>0</v>
      </c>
      <c r="AY154" s="117">
        <f>OAX!AY192</f>
        <v>0</v>
      </c>
      <c r="AZ154" s="117">
        <f>OAX!AZ192</f>
        <v>0</v>
      </c>
      <c r="BA154" s="117">
        <f>OAX!BA192</f>
        <v>0</v>
      </c>
    </row>
    <row r="155" spans="1:53" ht="24.75" hidden="1">
      <c r="A155" s="253"/>
      <c r="B155" s="73" t="str">
        <f t="shared" si="58"/>
        <v>1355000510051582</v>
      </c>
      <c r="C155" s="114">
        <v>2023</v>
      </c>
      <c r="D155" s="114">
        <v>1</v>
      </c>
      <c r="E155" s="114">
        <v>1</v>
      </c>
      <c r="F155" s="114">
        <v>3</v>
      </c>
      <c r="G155" s="114">
        <v>5</v>
      </c>
      <c r="H155" s="166">
        <v>5000</v>
      </c>
      <c r="I155" s="166">
        <v>5100</v>
      </c>
      <c r="J155" s="166">
        <v>515</v>
      </c>
      <c r="K155" s="115">
        <v>8</v>
      </c>
      <c r="L155" s="115">
        <v>2</v>
      </c>
      <c r="M155" s="140" t="s">
        <v>183</v>
      </c>
      <c r="N155" s="117">
        <v>0</v>
      </c>
      <c r="O155" s="117">
        <v>0</v>
      </c>
      <c r="P155" s="117">
        <v>0</v>
      </c>
      <c r="Q155" s="118" t="s">
        <v>59</v>
      </c>
      <c r="R155" s="119">
        <v>0</v>
      </c>
      <c r="S155" s="119">
        <v>0</v>
      </c>
      <c r="T155" s="120">
        <v>0</v>
      </c>
      <c r="U155" s="117">
        <v>0</v>
      </c>
      <c r="V155" s="117">
        <v>0</v>
      </c>
      <c r="W155" s="117">
        <v>0</v>
      </c>
      <c r="X155" s="117">
        <v>0</v>
      </c>
      <c r="Y155" s="117">
        <v>0</v>
      </c>
      <c r="Z155" s="117">
        <v>0</v>
      </c>
      <c r="AA155" s="269">
        <v>0</v>
      </c>
      <c r="AB155" s="303">
        <f t="shared" si="63"/>
        <v>0</v>
      </c>
      <c r="AC155" s="117">
        <f t="shared" si="64"/>
        <v>0</v>
      </c>
      <c r="AD155" s="304">
        <f>OAX!AD193</f>
        <v>0</v>
      </c>
      <c r="AE155" s="120"/>
      <c r="AF155" s="117"/>
      <c r="AG155" s="117">
        <f>OAX!AG193</f>
        <v>0</v>
      </c>
      <c r="AH155" s="117"/>
      <c r="AI155" s="117"/>
      <c r="AJ155" s="117">
        <f>OAX!AJ193</f>
        <v>0</v>
      </c>
      <c r="AK155" s="117"/>
      <c r="AL155" s="117"/>
      <c r="AM155" s="117">
        <f>OAX!AM193</f>
        <v>0</v>
      </c>
      <c r="AN155" s="117"/>
      <c r="AO155" s="117"/>
      <c r="AP155" s="117">
        <f>OAX!AP193</f>
        <v>0</v>
      </c>
      <c r="AQ155" s="117"/>
      <c r="AR155" s="117"/>
      <c r="AS155" s="117">
        <f>OAX!AS193</f>
        <v>0</v>
      </c>
      <c r="AT155" s="117">
        <f>OAX!AT193</f>
        <v>0</v>
      </c>
      <c r="AU155" s="117">
        <f>OAX!AU193</f>
        <v>0</v>
      </c>
      <c r="AV155" s="117">
        <f>OAX!AV193</f>
        <v>0</v>
      </c>
      <c r="AW155" s="117">
        <f>OAX!AW193</f>
        <v>0</v>
      </c>
      <c r="AX155" s="117">
        <f>OAX!AX193</f>
        <v>0</v>
      </c>
      <c r="AY155" s="117">
        <f>OAX!AY193</f>
        <v>0</v>
      </c>
      <c r="AZ155" s="117">
        <f>OAX!AZ193</f>
        <v>0</v>
      </c>
      <c r="BA155" s="117">
        <f>OAX!BA193</f>
        <v>0</v>
      </c>
    </row>
    <row r="156" spans="1:53" ht="24.75" hidden="1">
      <c r="A156" s="253"/>
      <c r="B156" s="73" t="str">
        <f t="shared" si="58"/>
        <v>1355000510051592</v>
      </c>
      <c r="C156" s="114">
        <v>2023</v>
      </c>
      <c r="D156" s="114">
        <v>1</v>
      </c>
      <c r="E156" s="114">
        <v>1</v>
      </c>
      <c r="F156" s="114">
        <v>3</v>
      </c>
      <c r="G156" s="114">
        <v>5</v>
      </c>
      <c r="H156" s="166">
        <v>5000</v>
      </c>
      <c r="I156" s="166">
        <v>5100</v>
      </c>
      <c r="J156" s="166">
        <v>515</v>
      </c>
      <c r="K156" s="115">
        <v>9</v>
      </c>
      <c r="L156" s="115">
        <v>2</v>
      </c>
      <c r="M156" s="140" t="s">
        <v>184</v>
      </c>
      <c r="N156" s="117">
        <v>0</v>
      </c>
      <c r="O156" s="117">
        <v>0</v>
      </c>
      <c r="P156" s="117">
        <v>0</v>
      </c>
      <c r="Q156" s="118" t="s">
        <v>59</v>
      </c>
      <c r="R156" s="119">
        <v>0</v>
      </c>
      <c r="S156" s="119">
        <v>0</v>
      </c>
      <c r="T156" s="120">
        <v>0</v>
      </c>
      <c r="U156" s="117">
        <v>0</v>
      </c>
      <c r="V156" s="117">
        <v>0</v>
      </c>
      <c r="W156" s="117">
        <v>0</v>
      </c>
      <c r="X156" s="117">
        <v>0</v>
      </c>
      <c r="Y156" s="117">
        <v>0</v>
      </c>
      <c r="Z156" s="117">
        <v>0</v>
      </c>
      <c r="AA156" s="269">
        <v>0</v>
      </c>
      <c r="AB156" s="303">
        <f t="shared" si="63"/>
        <v>0</v>
      </c>
      <c r="AC156" s="117">
        <f t="shared" si="64"/>
        <v>0</v>
      </c>
      <c r="AD156" s="304">
        <f>OAX!AD194</f>
        <v>0</v>
      </c>
      <c r="AE156" s="120"/>
      <c r="AF156" s="117"/>
      <c r="AG156" s="117">
        <f>OAX!AG194</f>
        <v>0</v>
      </c>
      <c r="AH156" s="117"/>
      <c r="AI156" s="117"/>
      <c r="AJ156" s="117">
        <f>OAX!AJ194</f>
        <v>0</v>
      </c>
      <c r="AK156" s="117"/>
      <c r="AL156" s="117"/>
      <c r="AM156" s="117">
        <f>OAX!AM194</f>
        <v>0</v>
      </c>
      <c r="AN156" s="117"/>
      <c r="AO156" s="117"/>
      <c r="AP156" s="117">
        <f>OAX!AP194</f>
        <v>0</v>
      </c>
      <c r="AQ156" s="117"/>
      <c r="AR156" s="117"/>
      <c r="AS156" s="117">
        <f>OAX!AS194</f>
        <v>0</v>
      </c>
      <c r="AT156" s="117">
        <f>OAX!AT194</f>
        <v>0</v>
      </c>
      <c r="AU156" s="117">
        <f>OAX!AU194</f>
        <v>0</v>
      </c>
      <c r="AV156" s="117">
        <f>OAX!AV194</f>
        <v>0</v>
      </c>
      <c r="AW156" s="117">
        <f>OAX!AW194</f>
        <v>0</v>
      </c>
      <c r="AX156" s="117">
        <f>OAX!AX194</f>
        <v>0</v>
      </c>
      <c r="AY156" s="117">
        <f>OAX!AY194</f>
        <v>0</v>
      </c>
      <c r="AZ156" s="117">
        <f>OAX!AZ194</f>
        <v>0</v>
      </c>
      <c r="BA156" s="117">
        <f>OAX!BA194</f>
        <v>0</v>
      </c>
    </row>
    <row r="157" spans="1:53" ht="24.75" hidden="1">
      <c r="A157" s="253"/>
      <c r="B157" s="73" t="str">
        <f t="shared" si="58"/>
        <v>13550005100515102</v>
      </c>
      <c r="C157" s="114">
        <v>2023</v>
      </c>
      <c r="D157" s="114">
        <v>1</v>
      </c>
      <c r="E157" s="114">
        <v>1</v>
      </c>
      <c r="F157" s="114">
        <v>3</v>
      </c>
      <c r="G157" s="114">
        <v>5</v>
      </c>
      <c r="H157" s="166">
        <v>5000</v>
      </c>
      <c r="I157" s="166">
        <v>5100</v>
      </c>
      <c r="J157" s="166">
        <v>515</v>
      </c>
      <c r="K157" s="115">
        <v>10</v>
      </c>
      <c r="L157" s="115">
        <v>2</v>
      </c>
      <c r="M157" s="140" t="s">
        <v>185</v>
      </c>
      <c r="N157" s="117">
        <v>0</v>
      </c>
      <c r="O157" s="117">
        <v>0</v>
      </c>
      <c r="P157" s="117">
        <v>0</v>
      </c>
      <c r="Q157" s="141" t="s">
        <v>162</v>
      </c>
      <c r="R157" s="119">
        <v>0</v>
      </c>
      <c r="S157" s="119">
        <v>0</v>
      </c>
      <c r="T157" s="120">
        <v>0</v>
      </c>
      <c r="U157" s="117">
        <v>0</v>
      </c>
      <c r="V157" s="117">
        <v>0</v>
      </c>
      <c r="W157" s="117">
        <v>0</v>
      </c>
      <c r="X157" s="117">
        <v>0</v>
      </c>
      <c r="Y157" s="117">
        <v>0</v>
      </c>
      <c r="Z157" s="117">
        <v>0</v>
      </c>
      <c r="AA157" s="269">
        <v>0</v>
      </c>
      <c r="AB157" s="303">
        <f t="shared" si="63"/>
        <v>0</v>
      </c>
      <c r="AC157" s="117">
        <f t="shared" si="64"/>
        <v>0</v>
      </c>
      <c r="AD157" s="304">
        <f>OAX!AD195</f>
        <v>0</v>
      </c>
      <c r="AE157" s="120"/>
      <c r="AF157" s="117"/>
      <c r="AG157" s="117">
        <f>OAX!AG195</f>
        <v>0</v>
      </c>
      <c r="AH157" s="117"/>
      <c r="AI157" s="117"/>
      <c r="AJ157" s="117">
        <f>OAX!AJ195</f>
        <v>0</v>
      </c>
      <c r="AK157" s="117"/>
      <c r="AL157" s="117"/>
      <c r="AM157" s="117">
        <f>OAX!AM195</f>
        <v>0</v>
      </c>
      <c r="AN157" s="117"/>
      <c r="AO157" s="117"/>
      <c r="AP157" s="117">
        <f>OAX!AP195</f>
        <v>0</v>
      </c>
      <c r="AQ157" s="117"/>
      <c r="AR157" s="117"/>
      <c r="AS157" s="117">
        <f>OAX!AS195</f>
        <v>0</v>
      </c>
      <c r="AT157" s="117">
        <f>OAX!AT195</f>
        <v>0</v>
      </c>
      <c r="AU157" s="117">
        <f>OAX!AU195</f>
        <v>0</v>
      </c>
      <c r="AV157" s="117">
        <f>OAX!AV195</f>
        <v>0</v>
      </c>
      <c r="AW157" s="117">
        <f>OAX!AW195</f>
        <v>0</v>
      </c>
      <c r="AX157" s="117">
        <f>OAX!AX195</f>
        <v>0</v>
      </c>
      <c r="AY157" s="117">
        <f>OAX!AY195</f>
        <v>0</v>
      </c>
      <c r="AZ157" s="117">
        <f>OAX!AZ195</f>
        <v>0</v>
      </c>
      <c r="BA157" s="117">
        <f>OAX!BA195</f>
        <v>0</v>
      </c>
    </row>
    <row r="158" spans="1:53" ht="24.75" hidden="1">
      <c r="A158" s="253"/>
      <c r="B158" s="73" t="str">
        <f t="shared" si="58"/>
        <v>13550005100515112</v>
      </c>
      <c r="C158" s="114">
        <v>2023</v>
      </c>
      <c r="D158" s="114">
        <v>1</v>
      </c>
      <c r="E158" s="114">
        <v>1</v>
      </c>
      <c r="F158" s="114">
        <v>3</v>
      </c>
      <c r="G158" s="114">
        <v>5</v>
      </c>
      <c r="H158" s="166">
        <v>5000</v>
      </c>
      <c r="I158" s="166">
        <v>5100</v>
      </c>
      <c r="J158" s="166">
        <v>515</v>
      </c>
      <c r="K158" s="115">
        <v>11</v>
      </c>
      <c r="L158" s="115">
        <v>2</v>
      </c>
      <c r="M158" s="140" t="s">
        <v>186</v>
      </c>
      <c r="N158" s="117">
        <v>0</v>
      </c>
      <c r="O158" s="117">
        <v>0</v>
      </c>
      <c r="P158" s="117">
        <v>0</v>
      </c>
      <c r="Q158" s="118" t="s">
        <v>59</v>
      </c>
      <c r="R158" s="119">
        <v>0</v>
      </c>
      <c r="S158" s="119">
        <v>0</v>
      </c>
      <c r="T158" s="120">
        <v>0</v>
      </c>
      <c r="U158" s="117">
        <v>0</v>
      </c>
      <c r="V158" s="117">
        <v>0</v>
      </c>
      <c r="W158" s="117">
        <v>0</v>
      </c>
      <c r="X158" s="117">
        <v>0</v>
      </c>
      <c r="Y158" s="117">
        <v>0</v>
      </c>
      <c r="Z158" s="117">
        <v>0</v>
      </c>
      <c r="AA158" s="269">
        <v>0</v>
      </c>
      <c r="AB158" s="303">
        <f t="shared" si="63"/>
        <v>0</v>
      </c>
      <c r="AC158" s="117">
        <f t="shared" si="64"/>
        <v>0</v>
      </c>
      <c r="AD158" s="304">
        <f>OAX!AD196</f>
        <v>0</v>
      </c>
      <c r="AE158" s="120"/>
      <c r="AF158" s="117"/>
      <c r="AG158" s="117">
        <f>OAX!AG196</f>
        <v>0</v>
      </c>
      <c r="AH158" s="117"/>
      <c r="AI158" s="117"/>
      <c r="AJ158" s="117">
        <f>OAX!AJ196</f>
        <v>0</v>
      </c>
      <c r="AK158" s="117"/>
      <c r="AL158" s="117"/>
      <c r="AM158" s="117">
        <f>OAX!AM196</f>
        <v>0</v>
      </c>
      <c r="AN158" s="117"/>
      <c r="AO158" s="117"/>
      <c r="AP158" s="117">
        <f>OAX!AP196</f>
        <v>0</v>
      </c>
      <c r="AQ158" s="117"/>
      <c r="AR158" s="117"/>
      <c r="AS158" s="117">
        <f>OAX!AS196</f>
        <v>0</v>
      </c>
      <c r="AT158" s="117">
        <f>OAX!AT196</f>
        <v>0</v>
      </c>
      <c r="AU158" s="117">
        <f>OAX!AU196</f>
        <v>0</v>
      </c>
      <c r="AV158" s="117">
        <f>OAX!AV196</f>
        <v>0</v>
      </c>
      <c r="AW158" s="117">
        <f>OAX!AW196</f>
        <v>0</v>
      </c>
      <c r="AX158" s="117">
        <f>OAX!AX196</f>
        <v>0</v>
      </c>
      <c r="AY158" s="117">
        <f>OAX!AY196</f>
        <v>0</v>
      </c>
      <c r="AZ158" s="117">
        <f>OAX!AZ196</f>
        <v>0</v>
      </c>
      <c r="BA158" s="117">
        <f>OAX!BA196</f>
        <v>0</v>
      </c>
    </row>
    <row r="159" spans="1:53" ht="24.75" hidden="1">
      <c r="A159" s="253"/>
      <c r="B159" s="73" t="str">
        <f t="shared" si="58"/>
        <v>13550005100515122</v>
      </c>
      <c r="C159" s="114">
        <v>2023</v>
      </c>
      <c r="D159" s="114">
        <v>1</v>
      </c>
      <c r="E159" s="114">
        <v>1</v>
      </c>
      <c r="F159" s="114">
        <v>3</v>
      </c>
      <c r="G159" s="114">
        <v>5</v>
      </c>
      <c r="H159" s="166">
        <v>5000</v>
      </c>
      <c r="I159" s="166">
        <v>5100</v>
      </c>
      <c r="J159" s="166">
        <v>515</v>
      </c>
      <c r="K159" s="115">
        <v>12</v>
      </c>
      <c r="L159" s="115">
        <v>2</v>
      </c>
      <c r="M159" s="140" t="s">
        <v>187</v>
      </c>
      <c r="N159" s="117">
        <v>0</v>
      </c>
      <c r="O159" s="117">
        <v>0</v>
      </c>
      <c r="P159" s="117">
        <v>0</v>
      </c>
      <c r="Q159" s="118" t="s">
        <v>59</v>
      </c>
      <c r="R159" s="119">
        <v>0</v>
      </c>
      <c r="S159" s="119">
        <v>0</v>
      </c>
      <c r="T159" s="120">
        <v>0</v>
      </c>
      <c r="U159" s="117">
        <v>0</v>
      </c>
      <c r="V159" s="117">
        <v>0</v>
      </c>
      <c r="W159" s="117">
        <v>0</v>
      </c>
      <c r="X159" s="117">
        <v>0</v>
      </c>
      <c r="Y159" s="117">
        <v>0</v>
      </c>
      <c r="Z159" s="117">
        <v>0</v>
      </c>
      <c r="AA159" s="269">
        <v>0</v>
      </c>
      <c r="AB159" s="303">
        <f t="shared" si="63"/>
        <v>0</v>
      </c>
      <c r="AC159" s="117">
        <f t="shared" si="64"/>
        <v>0</v>
      </c>
      <c r="AD159" s="304">
        <f>OAX!AD197</f>
        <v>0</v>
      </c>
      <c r="AE159" s="120"/>
      <c r="AF159" s="117"/>
      <c r="AG159" s="117">
        <f>OAX!AG197</f>
        <v>0</v>
      </c>
      <c r="AH159" s="117"/>
      <c r="AI159" s="117"/>
      <c r="AJ159" s="117">
        <f>OAX!AJ197</f>
        <v>0</v>
      </c>
      <c r="AK159" s="117"/>
      <c r="AL159" s="117"/>
      <c r="AM159" s="117">
        <f>OAX!AM197</f>
        <v>0</v>
      </c>
      <c r="AN159" s="117"/>
      <c r="AO159" s="117"/>
      <c r="AP159" s="117">
        <f>OAX!AP197</f>
        <v>0</v>
      </c>
      <c r="AQ159" s="117"/>
      <c r="AR159" s="117"/>
      <c r="AS159" s="117">
        <f>OAX!AS197</f>
        <v>0</v>
      </c>
      <c r="AT159" s="117">
        <f>OAX!AT197</f>
        <v>0</v>
      </c>
      <c r="AU159" s="117">
        <f>OAX!AU197</f>
        <v>0</v>
      </c>
      <c r="AV159" s="117">
        <f>OAX!AV197</f>
        <v>0</v>
      </c>
      <c r="AW159" s="117">
        <f>OAX!AW197</f>
        <v>0</v>
      </c>
      <c r="AX159" s="117">
        <f>OAX!AX197</f>
        <v>0</v>
      </c>
      <c r="AY159" s="117">
        <f>OAX!AY197</f>
        <v>0</v>
      </c>
      <c r="AZ159" s="117">
        <f>OAX!AZ197</f>
        <v>0</v>
      </c>
      <c r="BA159" s="117">
        <f>OAX!BA197</f>
        <v>0</v>
      </c>
    </row>
    <row r="160" spans="1:53" ht="24.75" hidden="1">
      <c r="A160" s="253"/>
      <c r="B160" s="73" t="str">
        <f t="shared" si="58"/>
        <v>13550005100515132</v>
      </c>
      <c r="C160" s="114">
        <v>2023</v>
      </c>
      <c r="D160" s="114">
        <v>1</v>
      </c>
      <c r="E160" s="114">
        <v>1</v>
      </c>
      <c r="F160" s="114">
        <v>3</v>
      </c>
      <c r="G160" s="114">
        <v>5</v>
      </c>
      <c r="H160" s="166">
        <v>5000</v>
      </c>
      <c r="I160" s="166">
        <v>5100</v>
      </c>
      <c r="J160" s="166">
        <v>515</v>
      </c>
      <c r="K160" s="115">
        <v>13</v>
      </c>
      <c r="L160" s="115">
        <v>2</v>
      </c>
      <c r="M160" s="140" t="s">
        <v>188</v>
      </c>
      <c r="N160" s="117">
        <v>0</v>
      </c>
      <c r="O160" s="117">
        <v>0</v>
      </c>
      <c r="P160" s="117">
        <v>0</v>
      </c>
      <c r="Q160" s="118" t="s">
        <v>59</v>
      </c>
      <c r="R160" s="119">
        <v>0</v>
      </c>
      <c r="S160" s="119">
        <v>0</v>
      </c>
      <c r="T160" s="120">
        <v>0</v>
      </c>
      <c r="U160" s="117">
        <v>0</v>
      </c>
      <c r="V160" s="117">
        <v>0</v>
      </c>
      <c r="W160" s="117">
        <v>0</v>
      </c>
      <c r="X160" s="117">
        <v>0</v>
      </c>
      <c r="Y160" s="117">
        <v>0</v>
      </c>
      <c r="Z160" s="117">
        <v>0</v>
      </c>
      <c r="AA160" s="269">
        <v>0</v>
      </c>
      <c r="AB160" s="303">
        <f t="shared" si="63"/>
        <v>0</v>
      </c>
      <c r="AC160" s="117">
        <f t="shared" si="64"/>
        <v>0</v>
      </c>
      <c r="AD160" s="304">
        <f>OAX!AD198</f>
        <v>0</v>
      </c>
      <c r="AE160" s="120"/>
      <c r="AF160" s="117"/>
      <c r="AG160" s="117">
        <f>OAX!AG198</f>
        <v>0</v>
      </c>
      <c r="AH160" s="117"/>
      <c r="AI160" s="117"/>
      <c r="AJ160" s="117">
        <f>OAX!AJ198</f>
        <v>0</v>
      </c>
      <c r="AK160" s="117"/>
      <c r="AL160" s="117"/>
      <c r="AM160" s="117">
        <f>OAX!AM198</f>
        <v>0</v>
      </c>
      <c r="AN160" s="117"/>
      <c r="AO160" s="117"/>
      <c r="AP160" s="117">
        <f>OAX!AP198</f>
        <v>0</v>
      </c>
      <c r="AQ160" s="117"/>
      <c r="AR160" s="117"/>
      <c r="AS160" s="117">
        <f>OAX!AS198</f>
        <v>0</v>
      </c>
      <c r="AT160" s="117">
        <f>OAX!AT198</f>
        <v>0</v>
      </c>
      <c r="AU160" s="117">
        <f>OAX!AU198</f>
        <v>0</v>
      </c>
      <c r="AV160" s="117">
        <f>OAX!AV198</f>
        <v>0</v>
      </c>
      <c r="AW160" s="117">
        <f>OAX!AW198</f>
        <v>0</v>
      </c>
      <c r="AX160" s="117">
        <f>OAX!AX198</f>
        <v>0</v>
      </c>
      <c r="AY160" s="117">
        <f>OAX!AY198</f>
        <v>0</v>
      </c>
      <c r="AZ160" s="117">
        <f>OAX!AZ198</f>
        <v>0</v>
      </c>
      <c r="BA160" s="117">
        <f>OAX!BA198</f>
        <v>0</v>
      </c>
    </row>
    <row r="161" spans="1:53" ht="24.75" hidden="1">
      <c r="A161" s="253"/>
      <c r="B161" s="73" t="str">
        <f t="shared" si="58"/>
        <v>13550005100515142</v>
      </c>
      <c r="C161" s="114">
        <v>2023</v>
      </c>
      <c r="D161" s="114">
        <v>1</v>
      </c>
      <c r="E161" s="114">
        <v>1</v>
      </c>
      <c r="F161" s="114">
        <v>3</v>
      </c>
      <c r="G161" s="114">
        <v>5</v>
      </c>
      <c r="H161" s="166">
        <v>5000</v>
      </c>
      <c r="I161" s="166">
        <v>5100</v>
      </c>
      <c r="J161" s="166">
        <v>515</v>
      </c>
      <c r="K161" s="115">
        <v>14</v>
      </c>
      <c r="L161" s="115">
        <v>2</v>
      </c>
      <c r="M161" s="140" t="s">
        <v>189</v>
      </c>
      <c r="N161" s="117">
        <v>0</v>
      </c>
      <c r="O161" s="117">
        <v>0</v>
      </c>
      <c r="P161" s="117">
        <v>0</v>
      </c>
      <c r="Q161" s="118" t="s">
        <v>59</v>
      </c>
      <c r="R161" s="119">
        <v>0</v>
      </c>
      <c r="S161" s="119">
        <v>0</v>
      </c>
      <c r="T161" s="120">
        <v>0</v>
      </c>
      <c r="U161" s="117">
        <v>0</v>
      </c>
      <c r="V161" s="117">
        <v>0</v>
      </c>
      <c r="W161" s="117">
        <v>0</v>
      </c>
      <c r="X161" s="117">
        <v>0</v>
      </c>
      <c r="Y161" s="117">
        <v>0</v>
      </c>
      <c r="Z161" s="117">
        <v>0</v>
      </c>
      <c r="AA161" s="269">
        <v>0</v>
      </c>
      <c r="AB161" s="303">
        <f t="shared" si="63"/>
        <v>0</v>
      </c>
      <c r="AC161" s="117">
        <f t="shared" si="64"/>
        <v>0</v>
      </c>
      <c r="AD161" s="304">
        <f>OAX!AD199</f>
        <v>0</v>
      </c>
      <c r="AE161" s="120"/>
      <c r="AF161" s="117"/>
      <c r="AG161" s="117">
        <f>OAX!AG199</f>
        <v>0</v>
      </c>
      <c r="AH161" s="117"/>
      <c r="AI161" s="117"/>
      <c r="AJ161" s="117">
        <f>OAX!AJ199</f>
        <v>0</v>
      </c>
      <c r="AK161" s="117"/>
      <c r="AL161" s="117"/>
      <c r="AM161" s="117">
        <f>OAX!AM199</f>
        <v>0</v>
      </c>
      <c r="AN161" s="117"/>
      <c r="AO161" s="117"/>
      <c r="AP161" s="117">
        <f>OAX!AP199</f>
        <v>0</v>
      </c>
      <c r="AQ161" s="117"/>
      <c r="AR161" s="117"/>
      <c r="AS161" s="117">
        <f>OAX!AS199</f>
        <v>0</v>
      </c>
      <c r="AT161" s="117">
        <f>OAX!AT199</f>
        <v>0</v>
      </c>
      <c r="AU161" s="117">
        <f>OAX!AU199</f>
        <v>0</v>
      </c>
      <c r="AV161" s="117">
        <f>OAX!AV199</f>
        <v>0</v>
      </c>
      <c r="AW161" s="117">
        <f>OAX!AW199</f>
        <v>0</v>
      </c>
      <c r="AX161" s="117">
        <f>OAX!AX199</f>
        <v>0</v>
      </c>
      <c r="AY161" s="117">
        <f>OAX!AY199</f>
        <v>0</v>
      </c>
      <c r="AZ161" s="117">
        <f>OAX!AZ199</f>
        <v>0</v>
      </c>
      <c r="BA161" s="117">
        <f>OAX!BA199</f>
        <v>0</v>
      </c>
    </row>
    <row r="162" spans="1:53" ht="24.75" hidden="1">
      <c r="A162" s="253"/>
      <c r="B162" s="73" t="str">
        <f t="shared" si="58"/>
        <v>13550005100515152</v>
      </c>
      <c r="C162" s="114">
        <v>2023</v>
      </c>
      <c r="D162" s="114">
        <v>1</v>
      </c>
      <c r="E162" s="114">
        <v>1</v>
      </c>
      <c r="F162" s="114">
        <v>3</v>
      </c>
      <c r="G162" s="114">
        <v>5</v>
      </c>
      <c r="H162" s="166">
        <v>5000</v>
      </c>
      <c r="I162" s="166">
        <v>5100</v>
      </c>
      <c r="J162" s="166">
        <v>515</v>
      </c>
      <c r="K162" s="115">
        <v>15</v>
      </c>
      <c r="L162" s="115">
        <v>2</v>
      </c>
      <c r="M162" s="140" t="s">
        <v>190</v>
      </c>
      <c r="N162" s="117">
        <v>0</v>
      </c>
      <c r="O162" s="117">
        <v>0</v>
      </c>
      <c r="P162" s="117">
        <v>0</v>
      </c>
      <c r="Q162" s="118" t="s">
        <v>59</v>
      </c>
      <c r="R162" s="119">
        <v>0</v>
      </c>
      <c r="S162" s="119">
        <v>0</v>
      </c>
      <c r="T162" s="120">
        <v>0</v>
      </c>
      <c r="U162" s="117">
        <v>0</v>
      </c>
      <c r="V162" s="117">
        <v>0</v>
      </c>
      <c r="W162" s="117">
        <v>0</v>
      </c>
      <c r="X162" s="117">
        <v>0</v>
      </c>
      <c r="Y162" s="117">
        <v>0</v>
      </c>
      <c r="Z162" s="117">
        <v>0</v>
      </c>
      <c r="AA162" s="269">
        <v>0</v>
      </c>
      <c r="AB162" s="303">
        <f t="shared" si="63"/>
        <v>0</v>
      </c>
      <c r="AC162" s="117">
        <f t="shared" si="64"/>
        <v>0</v>
      </c>
      <c r="AD162" s="304">
        <f>OAX!AD200</f>
        <v>0</v>
      </c>
      <c r="AE162" s="120"/>
      <c r="AF162" s="117"/>
      <c r="AG162" s="117">
        <f>OAX!AG200</f>
        <v>0</v>
      </c>
      <c r="AH162" s="117"/>
      <c r="AI162" s="117"/>
      <c r="AJ162" s="117">
        <f>OAX!AJ200</f>
        <v>0</v>
      </c>
      <c r="AK162" s="117"/>
      <c r="AL162" s="117"/>
      <c r="AM162" s="117">
        <f>OAX!AM200</f>
        <v>0</v>
      </c>
      <c r="AN162" s="117"/>
      <c r="AO162" s="117"/>
      <c r="AP162" s="117">
        <f>OAX!AP200</f>
        <v>0</v>
      </c>
      <c r="AQ162" s="117"/>
      <c r="AR162" s="117"/>
      <c r="AS162" s="117">
        <f>OAX!AS200</f>
        <v>0</v>
      </c>
      <c r="AT162" s="117">
        <f>OAX!AT200</f>
        <v>0</v>
      </c>
      <c r="AU162" s="117">
        <f>OAX!AU200</f>
        <v>0</v>
      </c>
      <c r="AV162" s="117">
        <f>OAX!AV200</f>
        <v>0</v>
      </c>
      <c r="AW162" s="117">
        <f>OAX!AW200</f>
        <v>0</v>
      </c>
      <c r="AX162" s="117">
        <f>OAX!AX200</f>
        <v>0</v>
      </c>
      <c r="AY162" s="117">
        <f>OAX!AY200</f>
        <v>0</v>
      </c>
      <c r="AZ162" s="117">
        <f>OAX!AZ200</f>
        <v>0</v>
      </c>
      <c r="BA162" s="117">
        <f>OAX!BA200</f>
        <v>0</v>
      </c>
    </row>
    <row r="163" spans="1:53" ht="24.75" hidden="1">
      <c r="A163" s="253"/>
      <c r="B163" s="73" t="str">
        <f t="shared" si="58"/>
        <v>13550005100515162</v>
      </c>
      <c r="C163" s="114">
        <v>2023</v>
      </c>
      <c r="D163" s="114">
        <v>1</v>
      </c>
      <c r="E163" s="114">
        <v>1</v>
      </c>
      <c r="F163" s="114">
        <v>3</v>
      </c>
      <c r="G163" s="114">
        <v>5</v>
      </c>
      <c r="H163" s="166">
        <v>5000</v>
      </c>
      <c r="I163" s="166">
        <v>5100</v>
      </c>
      <c r="J163" s="166">
        <v>515</v>
      </c>
      <c r="K163" s="115">
        <v>16</v>
      </c>
      <c r="L163" s="115">
        <v>2</v>
      </c>
      <c r="M163" s="140" t="s">
        <v>191</v>
      </c>
      <c r="N163" s="117">
        <v>0</v>
      </c>
      <c r="O163" s="117">
        <v>0</v>
      </c>
      <c r="P163" s="117">
        <v>0</v>
      </c>
      <c r="Q163" s="118" t="s">
        <v>59</v>
      </c>
      <c r="R163" s="119">
        <v>0</v>
      </c>
      <c r="S163" s="119">
        <v>0</v>
      </c>
      <c r="T163" s="120">
        <v>0</v>
      </c>
      <c r="U163" s="117">
        <v>0</v>
      </c>
      <c r="V163" s="117">
        <v>0</v>
      </c>
      <c r="W163" s="117">
        <v>0</v>
      </c>
      <c r="X163" s="117">
        <v>0</v>
      </c>
      <c r="Y163" s="117">
        <v>0</v>
      </c>
      <c r="Z163" s="117">
        <v>0</v>
      </c>
      <c r="AA163" s="269">
        <v>0</v>
      </c>
      <c r="AB163" s="303">
        <f t="shared" si="63"/>
        <v>0</v>
      </c>
      <c r="AC163" s="117">
        <f t="shared" si="64"/>
        <v>0</v>
      </c>
      <c r="AD163" s="304">
        <f>OAX!AD201</f>
        <v>0</v>
      </c>
      <c r="AE163" s="120"/>
      <c r="AF163" s="117"/>
      <c r="AG163" s="117">
        <f>OAX!AG201</f>
        <v>0</v>
      </c>
      <c r="AH163" s="117"/>
      <c r="AI163" s="117"/>
      <c r="AJ163" s="117">
        <f>OAX!AJ201</f>
        <v>0</v>
      </c>
      <c r="AK163" s="117"/>
      <c r="AL163" s="117"/>
      <c r="AM163" s="117">
        <f>OAX!AM201</f>
        <v>0</v>
      </c>
      <c r="AN163" s="117"/>
      <c r="AO163" s="117"/>
      <c r="AP163" s="117">
        <f>OAX!AP201</f>
        <v>0</v>
      </c>
      <c r="AQ163" s="117"/>
      <c r="AR163" s="117"/>
      <c r="AS163" s="117">
        <f>OAX!AS201</f>
        <v>0</v>
      </c>
      <c r="AT163" s="117">
        <f>OAX!AT201</f>
        <v>0</v>
      </c>
      <c r="AU163" s="117">
        <f>OAX!AU201</f>
        <v>0</v>
      </c>
      <c r="AV163" s="117">
        <f>OAX!AV201</f>
        <v>0</v>
      </c>
      <c r="AW163" s="117">
        <f>OAX!AW201</f>
        <v>0</v>
      </c>
      <c r="AX163" s="117">
        <f>OAX!AX201</f>
        <v>0</v>
      </c>
      <c r="AY163" s="117">
        <f>OAX!AY201</f>
        <v>0</v>
      </c>
      <c r="AZ163" s="117">
        <f>OAX!AZ201</f>
        <v>0</v>
      </c>
      <c r="BA163" s="117">
        <f>OAX!BA201</f>
        <v>0</v>
      </c>
    </row>
    <row r="164" spans="1:53" ht="24.75" hidden="1">
      <c r="A164" s="253"/>
      <c r="B164" s="73" t="str">
        <f t="shared" si="58"/>
        <v>135500051005192</v>
      </c>
      <c r="C164" s="135">
        <v>2023</v>
      </c>
      <c r="D164" s="135">
        <v>1</v>
      </c>
      <c r="E164" s="135">
        <v>1</v>
      </c>
      <c r="F164" s="135">
        <v>3</v>
      </c>
      <c r="G164" s="135">
        <v>5</v>
      </c>
      <c r="H164" s="135">
        <v>5000</v>
      </c>
      <c r="I164" s="135">
        <v>5100</v>
      </c>
      <c r="J164" s="135">
        <v>519</v>
      </c>
      <c r="K164" s="135"/>
      <c r="L164" s="135">
        <v>2</v>
      </c>
      <c r="M164" s="109" t="s">
        <v>192</v>
      </c>
      <c r="N164" s="110">
        <v>0</v>
      </c>
      <c r="O164" s="110">
        <v>0</v>
      </c>
      <c r="P164" s="110">
        <v>0</v>
      </c>
      <c r="Q164" s="111"/>
      <c r="R164" s="112"/>
      <c r="S164" s="112"/>
      <c r="T164" s="113">
        <f t="shared" ref="T164:AC164" si="65">SUM(T165:T166)</f>
        <v>0</v>
      </c>
      <c r="U164" s="110">
        <f t="shared" si="65"/>
        <v>0</v>
      </c>
      <c r="V164" s="110">
        <f t="shared" si="65"/>
        <v>0</v>
      </c>
      <c r="W164" s="110">
        <f t="shared" si="65"/>
        <v>0</v>
      </c>
      <c r="X164" s="110">
        <f t="shared" si="65"/>
        <v>0</v>
      </c>
      <c r="Y164" s="110">
        <f t="shared" si="65"/>
        <v>0</v>
      </c>
      <c r="Z164" s="110">
        <f t="shared" si="65"/>
        <v>0</v>
      </c>
      <c r="AA164" s="268">
        <f t="shared" si="65"/>
        <v>0</v>
      </c>
      <c r="AB164" s="301">
        <f t="shared" si="65"/>
        <v>0</v>
      </c>
      <c r="AC164" s="110">
        <f t="shared" si="65"/>
        <v>0</v>
      </c>
      <c r="AD164" s="302">
        <f>OAX!AD202</f>
        <v>0</v>
      </c>
      <c r="AE164" s="113"/>
      <c r="AF164" s="110"/>
      <c r="AG164" s="110">
        <f>OAX!AG202</f>
        <v>0</v>
      </c>
      <c r="AH164" s="110"/>
      <c r="AI164" s="110"/>
      <c r="AJ164" s="110">
        <f>OAX!AJ202</f>
        <v>0</v>
      </c>
      <c r="AK164" s="110"/>
      <c r="AL164" s="110"/>
      <c r="AM164" s="110">
        <f>OAX!AM202</f>
        <v>0</v>
      </c>
      <c r="AN164" s="110"/>
      <c r="AO164" s="110"/>
      <c r="AP164" s="110">
        <f>OAX!AP202</f>
        <v>0</v>
      </c>
      <c r="AQ164" s="110"/>
      <c r="AR164" s="110"/>
      <c r="AS164" s="110">
        <f>OAX!AS202</f>
        <v>0</v>
      </c>
      <c r="AT164" s="110">
        <f>OAX!AT202</f>
        <v>0</v>
      </c>
      <c r="AU164" s="110">
        <f>OAX!AU202</f>
        <v>0</v>
      </c>
      <c r="AV164" s="110">
        <f>OAX!AV202</f>
        <v>0</v>
      </c>
      <c r="AW164" s="110">
        <f>OAX!AW202</f>
        <v>0</v>
      </c>
      <c r="AX164" s="110">
        <f>OAX!AX202</f>
        <v>0</v>
      </c>
      <c r="AY164" s="110">
        <f>OAX!AY202</f>
        <v>0</v>
      </c>
      <c r="AZ164" s="110">
        <f>OAX!AZ202</f>
        <v>0</v>
      </c>
      <c r="BA164" s="110">
        <f>OAX!BA202</f>
        <v>0</v>
      </c>
    </row>
    <row r="165" spans="1:53" ht="24.75" hidden="1">
      <c r="A165" s="253"/>
      <c r="B165" s="73" t="str">
        <f t="shared" si="58"/>
        <v>1355000510051912</v>
      </c>
      <c r="C165" s="114">
        <v>2023</v>
      </c>
      <c r="D165" s="114">
        <v>1</v>
      </c>
      <c r="E165" s="114">
        <v>1</v>
      </c>
      <c r="F165" s="114">
        <v>3</v>
      </c>
      <c r="G165" s="114">
        <v>5</v>
      </c>
      <c r="H165" s="166">
        <v>5000</v>
      </c>
      <c r="I165" s="166">
        <v>5100</v>
      </c>
      <c r="J165" s="166">
        <v>519</v>
      </c>
      <c r="K165" s="115">
        <v>1</v>
      </c>
      <c r="L165" s="115">
        <v>2</v>
      </c>
      <c r="M165" s="140" t="s">
        <v>193</v>
      </c>
      <c r="N165" s="117">
        <v>0</v>
      </c>
      <c r="O165" s="117">
        <v>0</v>
      </c>
      <c r="P165" s="117">
        <v>0</v>
      </c>
      <c r="Q165" s="141" t="s">
        <v>59</v>
      </c>
      <c r="R165" s="119">
        <v>0</v>
      </c>
      <c r="S165" s="119">
        <v>0</v>
      </c>
      <c r="T165" s="120">
        <v>0</v>
      </c>
      <c r="U165" s="117">
        <v>0</v>
      </c>
      <c r="V165" s="117">
        <v>0</v>
      </c>
      <c r="W165" s="117">
        <v>0</v>
      </c>
      <c r="X165" s="117">
        <v>0</v>
      </c>
      <c r="Y165" s="117">
        <v>0</v>
      </c>
      <c r="Z165" s="117">
        <v>0</v>
      </c>
      <c r="AA165" s="269">
        <v>0</v>
      </c>
      <c r="AB165" s="303">
        <f>N165+T165-X165</f>
        <v>0</v>
      </c>
      <c r="AC165" s="117">
        <f>O165+U165-Y165</f>
        <v>0</v>
      </c>
      <c r="AD165" s="304">
        <f>OAX!AD203</f>
        <v>0</v>
      </c>
      <c r="AE165" s="120"/>
      <c r="AF165" s="117"/>
      <c r="AG165" s="117">
        <f>OAX!AG203</f>
        <v>0</v>
      </c>
      <c r="AH165" s="117"/>
      <c r="AI165" s="117"/>
      <c r="AJ165" s="117">
        <f>OAX!AJ203</f>
        <v>0</v>
      </c>
      <c r="AK165" s="117"/>
      <c r="AL165" s="117"/>
      <c r="AM165" s="117">
        <f>OAX!AM203</f>
        <v>0</v>
      </c>
      <c r="AN165" s="117"/>
      <c r="AO165" s="117"/>
      <c r="AP165" s="117">
        <f>OAX!AP203</f>
        <v>0</v>
      </c>
      <c r="AQ165" s="117"/>
      <c r="AR165" s="117"/>
      <c r="AS165" s="117">
        <f>OAX!AS203</f>
        <v>0</v>
      </c>
      <c r="AT165" s="117">
        <f>OAX!AT203</f>
        <v>0</v>
      </c>
      <c r="AU165" s="117">
        <f>OAX!AU203</f>
        <v>0</v>
      </c>
      <c r="AV165" s="117">
        <f>OAX!AV203</f>
        <v>0</v>
      </c>
      <c r="AW165" s="117">
        <f>OAX!AW203</f>
        <v>0</v>
      </c>
      <c r="AX165" s="117">
        <f>OAX!AX203</f>
        <v>0</v>
      </c>
      <c r="AY165" s="117">
        <f>OAX!AY203</f>
        <v>0</v>
      </c>
      <c r="AZ165" s="117">
        <f>OAX!AZ203</f>
        <v>0</v>
      </c>
      <c r="BA165" s="117">
        <f>OAX!BA203</f>
        <v>0</v>
      </c>
    </row>
    <row r="166" spans="1:53" ht="24.75" hidden="1">
      <c r="A166" s="253"/>
      <c r="B166" s="73" t="str">
        <f t="shared" si="58"/>
        <v>1355000510051932</v>
      </c>
      <c r="C166" s="114">
        <v>2023</v>
      </c>
      <c r="D166" s="114">
        <v>1</v>
      </c>
      <c r="E166" s="114">
        <v>1</v>
      </c>
      <c r="F166" s="114">
        <v>3</v>
      </c>
      <c r="G166" s="114">
        <v>5</v>
      </c>
      <c r="H166" s="166">
        <v>5000</v>
      </c>
      <c r="I166" s="166">
        <v>5100</v>
      </c>
      <c r="J166" s="166">
        <v>519</v>
      </c>
      <c r="K166" s="115">
        <v>3</v>
      </c>
      <c r="L166" s="115">
        <v>2</v>
      </c>
      <c r="M166" s="140" t="s">
        <v>194</v>
      </c>
      <c r="N166" s="117">
        <v>0</v>
      </c>
      <c r="O166" s="117">
        <v>0</v>
      </c>
      <c r="P166" s="117">
        <v>0</v>
      </c>
      <c r="Q166" s="141" t="s">
        <v>59</v>
      </c>
      <c r="R166" s="119">
        <v>0</v>
      </c>
      <c r="S166" s="119">
        <v>0</v>
      </c>
      <c r="T166" s="120">
        <v>0</v>
      </c>
      <c r="U166" s="117">
        <v>0</v>
      </c>
      <c r="V166" s="117">
        <v>0</v>
      </c>
      <c r="W166" s="117">
        <v>0</v>
      </c>
      <c r="X166" s="117">
        <v>0</v>
      </c>
      <c r="Y166" s="117">
        <v>0</v>
      </c>
      <c r="Z166" s="117">
        <v>0</v>
      </c>
      <c r="AA166" s="269">
        <v>0</v>
      </c>
      <c r="AB166" s="303">
        <f>N166+T166-X166</f>
        <v>0</v>
      </c>
      <c r="AC166" s="117">
        <f>O166+U166-Y166</f>
        <v>0</v>
      </c>
      <c r="AD166" s="304">
        <f>OAX!AD204</f>
        <v>0</v>
      </c>
      <c r="AE166" s="120"/>
      <c r="AF166" s="117"/>
      <c r="AG166" s="117">
        <f>OAX!AG204</f>
        <v>0</v>
      </c>
      <c r="AH166" s="117"/>
      <c r="AI166" s="117"/>
      <c r="AJ166" s="117">
        <f>OAX!AJ204</f>
        <v>0</v>
      </c>
      <c r="AK166" s="117"/>
      <c r="AL166" s="117"/>
      <c r="AM166" s="117">
        <f>OAX!AM204</f>
        <v>0</v>
      </c>
      <c r="AN166" s="117"/>
      <c r="AO166" s="117"/>
      <c r="AP166" s="117">
        <f>OAX!AP204</f>
        <v>0</v>
      </c>
      <c r="AQ166" s="117"/>
      <c r="AR166" s="117"/>
      <c r="AS166" s="117">
        <f>OAX!AS204</f>
        <v>0</v>
      </c>
      <c r="AT166" s="117">
        <f>OAX!AT204</f>
        <v>0</v>
      </c>
      <c r="AU166" s="117">
        <f>OAX!AU204</f>
        <v>0</v>
      </c>
      <c r="AV166" s="117">
        <f>OAX!AV204</f>
        <v>0</v>
      </c>
      <c r="AW166" s="117">
        <f>OAX!AW204</f>
        <v>0</v>
      </c>
      <c r="AX166" s="117">
        <f>OAX!AX204</f>
        <v>0</v>
      </c>
      <c r="AY166" s="117">
        <f>OAX!AY204</f>
        <v>0</v>
      </c>
      <c r="AZ166" s="117">
        <f>OAX!AZ204</f>
        <v>0</v>
      </c>
      <c r="BA166" s="117">
        <f>OAX!BA204</f>
        <v>0</v>
      </c>
    </row>
    <row r="167" spans="1:53" ht="24.75" hidden="1">
      <c r="A167" s="253"/>
      <c r="B167" s="73" t="str">
        <f t="shared" si="58"/>
        <v>135500052002</v>
      </c>
      <c r="C167" s="132">
        <v>2023</v>
      </c>
      <c r="D167" s="132">
        <v>1</v>
      </c>
      <c r="E167" s="132">
        <v>1</v>
      </c>
      <c r="F167" s="132">
        <v>3</v>
      </c>
      <c r="G167" s="132">
        <v>5</v>
      </c>
      <c r="H167" s="132">
        <v>5000</v>
      </c>
      <c r="I167" s="132">
        <v>5200</v>
      </c>
      <c r="J167" s="132"/>
      <c r="K167" s="132"/>
      <c r="L167" s="132">
        <v>2</v>
      </c>
      <c r="M167" s="102" t="s">
        <v>133</v>
      </c>
      <c r="N167" s="103">
        <v>0</v>
      </c>
      <c r="O167" s="103">
        <v>0</v>
      </c>
      <c r="P167" s="103">
        <v>0</v>
      </c>
      <c r="Q167" s="104"/>
      <c r="R167" s="105"/>
      <c r="S167" s="105"/>
      <c r="T167" s="106">
        <f t="shared" ref="T167:AC167" si="66">+T168+T172</f>
        <v>0</v>
      </c>
      <c r="U167" s="103">
        <f t="shared" si="66"/>
        <v>0</v>
      </c>
      <c r="V167" s="103">
        <f t="shared" si="66"/>
        <v>0</v>
      </c>
      <c r="W167" s="103">
        <f t="shared" si="66"/>
        <v>0</v>
      </c>
      <c r="X167" s="103">
        <f t="shared" si="66"/>
        <v>0</v>
      </c>
      <c r="Y167" s="103">
        <f t="shared" si="66"/>
        <v>0</v>
      </c>
      <c r="Z167" s="103">
        <f t="shared" si="66"/>
        <v>0</v>
      </c>
      <c r="AA167" s="267">
        <f t="shared" si="66"/>
        <v>0</v>
      </c>
      <c r="AB167" s="299">
        <f t="shared" si="66"/>
        <v>0</v>
      </c>
      <c r="AC167" s="103">
        <f t="shared" si="66"/>
        <v>0</v>
      </c>
      <c r="AD167" s="300">
        <f>OAX!AD205</f>
        <v>0</v>
      </c>
      <c r="AE167" s="106"/>
      <c r="AF167" s="103"/>
      <c r="AG167" s="103">
        <f>OAX!AG205</f>
        <v>0</v>
      </c>
      <c r="AH167" s="103"/>
      <c r="AI167" s="103"/>
      <c r="AJ167" s="103">
        <f>OAX!AJ205</f>
        <v>0</v>
      </c>
      <c r="AK167" s="103"/>
      <c r="AL167" s="103"/>
      <c r="AM167" s="103">
        <f>OAX!AM205</f>
        <v>0</v>
      </c>
      <c r="AN167" s="103"/>
      <c r="AO167" s="103"/>
      <c r="AP167" s="103">
        <f>OAX!AP205</f>
        <v>0</v>
      </c>
      <c r="AQ167" s="103"/>
      <c r="AR167" s="103"/>
      <c r="AS167" s="103">
        <f>OAX!AS205</f>
        <v>0</v>
      </c>
      <c r="AT167" s="103">
        <f>OAX!AT205</f>
        <v>0</v>
      </c>
      <c r="AU167" s="103">
        <f>OAX!AU205</f>
        <v>0</v>
      </c>
      <c r="AV167" s="103">
        <f>OAX!AV205</f>
        <v>0</v>
      </c>
      <c r="AW167" s="103">
        <f>OAX!AW205</f>
        <v>0</v>
      </c>
      <c r="AX167" s="103">
        <f>OAX!AX205</f>
        <v>0</v>
      </c>
      <c r="AY167" s="103">
        <f>OAX!AY205</f>
        <v>0</v>
      </c>
      <c r="AZ167" s="103">
        <f>OAX!AZ205</f>
        <v>0</v>
      </c>
      <c r="BA167" s="103">
        <f>OAX!BA205</f>
        <v>0</v>
      </c>
    </row>
    <row r="168" spans="1:53" ht="24.75" hidden="1">
      <c r="A168" s="253"/>
      <c r="B168" s="73" t="str">
        <f t="shared" si="58"/>
        <v>135500052005212</v>
      </c>
      <c r="C168" s="135">
        <v>2023</v>
      </c>
      <c r="D168" s="135">
        <v>1</v>
      </c>
      <c r="E168" s="135">
        <v>1</v>
      </c>
      <c r="F168" s="135">
        <v>3</v>
      </c>
      <c r="G168" s="135">
        <v>5</v>
      </c>
      <c r="H168" s="135">
        <v>5000</v>
      </c>
      <c r="I168" s="135">
        <v>5200</v>
      </c>
      <c r="J168" s="135">
        <v>521</v>
      </c>
      <c r="K168" s="135"/>
      <c r="L168" s="135">
        <v>2</v>
      </c>
      <c r="M168" s="109" t="s">
        <v>195</v>
      </c>
      <c r="N168" s="110">
        <v>0</v>
      </c>
      <c r="O168" s="110">
        <v>0</v>
      </c>
      <c r="P168" s="110">
        <v>0</v>
      </c>
      <c r="Q168" s="111"/>
      <c r="R168" s="112"/>
      <c r="S168" s="112"/>
      <c r="T168" s="113">
        <f t="shared" ref="T168:AC168" si="67">SUM(T169:T171)</f>
        <v>0</v>
      </c>
      <c r="U168" s="110">
        <f t="shared" si="67"/>
        <v>0</v>
      </c>
      <c r="V168" s="110">
        <f t="shared" si="67"/>
        <v>0</v>
      </c>
      <c r="W168" s="110">
        <f t="shared" si="67"/>
        <v>0</v>
      </c>
      <c r="X168" s="110">
        <f t="shared" si="67"/>
        <v>0</v>
      </c>
      <c r="Y168" s="110">
        <f t="shared" si="67"/>
        <v>0</v>
      </c>
      <c r="Z168" s="110">
        <f t="shared" si="67"/>
        <v>0</v>
      </c>
      <c r="AA168" s="268">
        <f t="shared" si="67"/>
        <v>0</v>
      </c>
      <c r="AB168" s="301">
        <f t="shared" si="67"/>
        <v>0</v>
      </c>
      <c r="AC168" s="110">
        <f t="shared" si="67"/>
        <v>0</v>
      </c>
      <c r="AD168" s="302">
        <f>OAX!AD206</f>
        <v>0</v>
      </c>
      <c r="AE168" s="113"/>
      <c r="AF168" s="110"/>
      <c r="AG168" s="110">
        <f>OAX!AG206</f>
        <v>0</v>
      </c>
      <c r="AH168" s="110"/>
      <c r="AI168" s="110"/>
      <c r="AJ168" s="110">
        <f>OAX!AJ206</f>
        <v>0</v>
      </c>
      <c r="AK168" s="110"/>
      <c r="AL168" s="110"/>
      <c r="AM168" s="110">
        <f>OAX!AM206</f>
        <v>0</v>
      </c>
      <c r="AN168" s="110"/>
      <c r="AO168" s="110"/>
      <c r="AP168" s="110">
        <f>OAX!AP206</f>
        <v>0</v>
      </c>
      <c r="AQ168" s="110"/>
      <c r="AR168" s="110"/>
      <c r="AS168" s="110">
        <f>OAX!AS206</f>
        <v>0</v>
      </c>
      <c r="AT168" s="110">
        <f>OAX!AT206</f>
        <v>0</v>
      </c>
      <c r="AU168" s="110">
        <f>OAX!AU206</f>
        <v>0</v>
      </c>
      <c r="AV168" s="110">
        <f>OAX!AV206</f>
        <v>0</v>
      </c>
      <c r="AW168" s="110">
        <f>OAX!AW206</f>
        <v>0</v>
      </c>
      <c r="AX168" s="110">
        <f>OAX!AX206</f>
        <v>0</v>
      </c>
      <c r="AY168" s="110">
        <f>OAX!AY206</f>
        <v>0</v>
      </c>
      <c r="AZ168" s="110">
        <f>OAX!AZ206</f>
        <v>0</v>
      </c>
      <c r="BA168" s="110">
        <f>OAX!BA206</f>
        <v>0</v>
      </c>
    </row>
    <row r="169" spans="1:53" ht="24.75" hidden="1">
      <c r="A169" s="253"/>
      <c r="B169" s="73" t="str">
        <f t="shared" si="58"/>
        <v>1355000520052112</v>
      </c>
      <c r="C169" s="114">
        <v>2023</v>
      </c>
      <c r="D169" s="114">
        <v>1</v>
      </c>
      <c r="E169" s="114">
        <v>1</v>
      </c>
      <c r="F169" s="114">
        <v>3</v>
      </c>
      <c r="G169" s="114">
        <v>5</v>
      </c>
      <c r="H169" s="166">
        <v>5000</v>
      </c>
      <c r="I169" s="166">
        <v>5200</v>
      </c>
      <c r="J169" s="166">
        <v>521</v>
      </c>
      <c r="K169" s="115">
        <v>1</v>
      </c>
      <c r="L169" s="115">
        <v>2</v>
      </c>
      <c r="M169" s="140" t="s">
        <v>196</v>
      </c>
      <c r="N169" s="117">
        <v>0</v>
      </c>
      <c r="O169" s="117">
        <v>0</v>
      </c>
      <c r="P169" s="117">
        <v>0</v>
      </c>
      <c r="Q169" s="141" t="s">
        <v>59</v>
      </c>
      <c r="R169" s="119">
        <v>0</v>
      </c>
      <c r="S169" s="119">
        <v>0</v>
      </c>
      <c r="T169" s="120">
        <v>0</v>
      </c>
      <c r="U169" s="117">
        <v>0</v>
      </c>
      <c r="V169" s="117">
        <v>0</v>
      </c>
      <c r="W169" s="117">
        <v>0</v>
      </c>
      <c r="X169" s="117">
        <v>0</v>
      </c>
      <c r="Y169" s="117">
        <v>0</v>
      </c>
      <c r="Z169" s="117">
        <v>0</v>
      </c>
      <c r="AA169" s="269">
        <v>0</v>
      </c>
      <c r="AB169" s="303">
        <f t="shared" ref="AB169:AC171" si="68">N169+T169-X169</f>
        <v>0</v>
      </c>
      <c r="AC169" s="117">
        <f t="shared" si="68"/>
        <v>0</v>
      </c>
      <c r="AD169" s="304">
        <f>OAX!AD207</f>
        <v>0</v>
      </c>
      <c r="AE169" s="120"/>
      <c r="AF169" s="117"/>
      <c r="AG169" s="117">
        <f>OAX!AG207</f>
        <v>0</v>
      </c>
      <c r="AH169" s="117"/>
      <c r="AI169" s="117"/>
      <c r="AJ169" s="117">
        <f>OAX!AJ207</f>
        <v>0</v>
      </c>
      <c r="AK169" s="117"/>
      <c r="AL169" s="117"/>
      <c r="AM169" s="117">
        <f>OAX!AM207</f>
        <v>0</v>
      </c>
      <c r="AN169" s="117"/>
      <c r="AO169" s="117"/>
      <c r="AP169" s="117">
        <f>OAX!AP207</f>
        <v>0</v>
      </c>
      <c r="AQ169" s="117"/>
      <c r="AR169" s="117"/>
      <c r="AS169" s="117">
        <f>OAX!AS207</f>
        <v>0</v>
      </c>
      <c r="AT169" s="117">
        <f>OAX!AT207</f>
        <v>0</v>
      </c>
      <c r="AU169" s="117">
        <f>OAX!AU207</f>
        <v>0</v>
      </c>
      <c r="AV169" s="117">
        <f>OAX!AV207</f>
        <v>0</v>
      </c>
      <c r="AW169" s="117">
        <f>OAX!AW207</f>
        <v>0</v>
      </c>
      <c r="AX169" s="117">
        <f>OAX!AX207</f>
        <v>0</v>
      </c>
      <c r="AY169" s="117">
        <f>OAX!AY207</f>
        <v>0</v>
      </c>
      <c r="AZ169" s="117">
        <f>OAX!AZ207</f>
        <v>0</v>
      </c>
      <c r="BA169" s="117">
        <f>OAX!BA207</f>
        <v>0</v>
      </c>
    </row>
    <row r="170" spans="1:53" ht="24.75" hidden="1">
      <c r="A170" s="253"/>
      <c r="B170" s="73" t="str">
        <f t="shared" si="58"/>
        <v>1355000520052122</v>
      </c>
      <c r="C170" s="114">
        <v>2023</v>
      </c>
      <c r="D170" s="114">
        <v>1</v>
      </c>
      <c r="E170" s="114">
        <v>1</v>
      </c>
      <c r="F170" s="114">
        <v>3</v>
      </c>
      <c r="G170" s="114">
        <v>5</v>
      </c>
      <c r="H170" s="166">
        <v>5000</v>
      </c>
      <c r="I170" s="166">
        <v>5200</v>
      </c>
      <c r="J170" s="166">
        <v>521</v>
      </c>
      <c r="K170" s="115">
        <v>2</v>
      </c>
      <c r="L170" s="115">
        <v>2</v>
      </c>
      <c r="M170" s="140" t="s">
        <v>197</v>
      </c>
      <c r="N170" s="117">
        <v>0</v>
      </c>
      <c r="O170" s="117">
        <v>0</v>
      </c>
      <c r="P170" s="117">
        <v>0</v>
      </c>
      <c r="Q170" s="141" t="s">
        <v>162</v>
      </c>
      <c r="R170" s="119">
        <v>0</v>
      </c>
      <c r="S170" s="119">
        <v>0</v>
      </c>
      <c r="T170" s="120">
        <v>0</v>
      </c>
      <c r="U170" s="117">
        <v>0</v>
      </c>
      <c r="V170" s="117">
        <v>0</v>
      </c>
      <c r="W170" s="117">
        <v>0</v>
      </c>
      <c r="X170" s="117">
        <v>0</v>
      </c>
      <c r="Y170" s="117">
        <v>0</v>
      </c>
      <c r="Z170" s="117">
        <v>0</v>
      </c>
      <c r="AA170" s="269">
        <v>0</v>
      </c>
      <c r="AB170" s="303">
        <f t="shared" si="68"/>
        <v>0</v>
      </c>
      <c r="AC170" s="117">
        <f t="shared" si="68"/>
        <v>0</v>
      </c>
      <c r="AD170" s="304">
        <f>OAX!AD208</f>
        <v>0</v>
      </c>
      <c r="AE170" s="120"/>
      <c r="AF170" s="117"/>
      <c r="AG170" s="117">
        <f>OAX!AG208</f>
        <v>0</v>
      </c>
      <c r="AH170" s="117"/>
      <c r="AI170" s="117"/>
      <c r="AJ170" s="117">
        <f>OAX!AJ208</f>
        <v>0</v>
      </c>
      <c r="AK170" s="117"/>
      <c r="AL170" s="117"/>
      <c r="AM170" s="117">
        <f>OAX!AM208</f>
        <v>0</v>
      </c>
      <c r="AN170" s="117"/>
      <c r="AO170" s="117"/>
      <c r="AP170" s="117">
        <f>OAX!AP208</f>
        <v>0</v>
      </c>
      <c r="AQ170" s="117"/>
      <c r="AR170" s="117"/>
      <c r="AS170" s="117">
        <f>OAX!AS208</f>
        <v>0</v>
      </c>
      <c r="AT170" s="117">
        <f>OAX!AT208</f>
        <v>0</v>
      </c>
      <c r="AU170" s="117">
        <f>OAX!AU208</f>
        <v>0</v>
      </c>
      <c r="AV170" s="117">
        <f>OAX!AV208</f>
        <v>0</v>
      </c>
      <c r="AW170" s="117">
        <f>OAX!AW208</f>
        <v>0</v>
      </c>
      <c r="AX170" s="117">
        <f>OAX!AX208</f>
        <v>0</v>
      </c>
      <c r="AY170" s="117">
        <f>OAX!AY208</f>
        <v>0</v>
      </c>
      <c r="AZ170" s="117">
        <f>OAX!AZ208</f>
        <v>0</v>
      </c>
      <c r="BA170" s="117">
        <f>OAX!BA208</f>
        <v>0</v>
      </c>
    </row>
    <row r="171" spans="1:53" ht="24.75" hidden="1">
      <c r="A171" s="253"/>
      <c r="B171" s="73" t="str">
        <f t="shared" si="58"/>
        <v>1355000520052132</v>
      </c>
      <c r="C171" s="114">
        <v>2023</v>
      </c>
      <c r="D171" s="114">
        <v>1</v>
      </c>
      <c r="E171" s="114">
        <v>1</v>
      </c>
      <c r="F171" s="114">
        <v>3</v>
      </c>
      <c r="G171" s="114">
        <v>5</v>
      </c>
      <c r="H171" s="166">
        <v>5000</v>
      </c>
      <c r="I171" s="166">
        <v>5200</v>
      </c>
      <c r="J171" s="166">
        <v>521</v>
      </c>
      <c r="K171" s="115">
        <v>3</v>
      </c>
      <c r="L171" s="115">
        <v>2</v>
      </c>
      <c r="M171" s="140" t="s">
        <v>198</v>
      </c>
      <c r="N171" s="117">
        <v>0</v>
      </c>
      <c r="O171" s="117">
        <v>0</v>
      </c>
      <c r="P171" s="117">
        <v>0</v>
      </c>
      <c r="Q171" s="141" t="s">
        <v>59</v>
      </c>
      <c r="R171" s="119">
        <v>0</v>
      </c>
      <c r="S171" s="119">
        <v>0</v>
      </c>
      <c r="T171" s="120">
        <v>0</v>
      </c>
      <c r="U171" s="117">
        <v>0</v>
      </c>
      <c r="V171" s="117">
        <v>0</v>
      </c>
      <c r="W171" s="117">
        <v>0</v>
      </c>
      <c r="X171" s="117">
        <v>0</v>
      </c>
      <c r="Y171" s="117">
        <v>0</v>
      </c>
      <c r="Z171" s="117">
        <v>0</v>
      </c>
      <c r="AA171" s="269">
        <v>0</v>
      </c>
      <c r="AB171" s="303">
        <f t="shared" si="68"/>
        <v>0</v>
      </c>
      <c r="AC171" s="117">
        <f t="shared" si="68"/>
        <v>0</v>
      </c>
      <c r="AD171" s="304">
        <f>OAX!AD209</f>
        <v>0</v>
      </c>
      <c r="AE171" s="120"/>
      <c r="AF171" s="117"/>
      <c r="AG171" s="117">
        <f>OAX!AG209</f>
        <v>0</v>
      </c>
      <c r="AH171" s="117"/>
      <c r="AI171" s="117"/>
      <c r="AJ171" s="117">
        <f>OAX!AJ209</f>
        <v>0</v>
      </c>
      <c r="AK171" s="117"/>
      <c r="AL171" s="117"/>
      <c r="AM171" s="117">
        <f>OAX!AM209</f>
        <v>0</v>
      </c>
      <c r="AN171" s="117"/>
      <c r="AO171" s="117"/>
      <c r="AP171" s="117">
        <f>OAX!AP209</f>
        <v>0</v>
      </c>
      <c r="AQ171" s="117"/>
      <c r="AR171" s="117"/>
      <c r="AS171" s="117">
        <f>OAX!AS209</f>
        <v>0</v>
      </c>
      <c r="AT171" s="117">
        <f>OAX!AT209</f>
        <v>0</v>
      </c>
      <c r="AU171" s="117">
        <f>OAX!AU209</f>
        <v>0</v>
      </c>
      <c r="AV171" s="117">
        <f>OAX!AV209</f>
        <v>0</v>
      </c>
      <c r="AW171" s="117">
        <f>OAX!AW209</f>
        <v>0</v>
      </c>
      <c r="AX171" s="117">
        <f>OAX!AX209</f>
        <v>0</v>
      </c>
      <c r="AY171" s="117">
        <f>OAX!AY209</f>
        <v>0</v>
      </c>
      <c r="AZ171" s="117">
        <f>OAX!AZ209</f>
        <v>0</v>
      </c>
      <c r="BA171" s="117">
        <f>OAX!BA209</f>
        <v>0</v>
      </c>
    </row>
    <row r="172" spans="1:53" ht="24.75" hidden="1">
      <c r="A172" s="253"/>
      <c r="B172" s="73" t="str">
        <f t="shared" si="58"/>
        <v>135500052005232</v>
      </c>
      <c r="C172" s="135">
        <v>2023</v>
      </c>
      <c r="D172" s="135">
        <v>1</v>
      </c>
      <c r="E172" s="135">
        <v>1</v>
      </c>
      <c r="F172" s="135">
        <v>3</v>
      </c>
      <c r="G172" s="135">
        <v>5</v>
      </c>
      <c r="H172" s="135">
        <v>5000</v>
      </c>
      <c r="I172" s="135">
        <v>5200</v>
      </c>
      <c r="J172" s="135">
        <v>523</v>
      </c>
      <c r="K172" s="135"/>
      <c r="L172" s="135">
        <v>2</v>
      </c>
      <c r="M172" s="109" t="s">
        <v>134</v>
      </c>
      <c r="N172" s="110">
        <v>0</v>
      </c>
      <c r="O172" s="110">
        <v>0</v>
      </c>
      <c r="P172" s="110">
        <v>0</v>
      </c>
      <c r="Q172" s="111"/>
      <c r="R172" s="112"/>
      <c r="S172" s="112"/>
      <c r="T172" s="113">
        <f t="shared" ref="T172:AC172" si="69">SUM(T173:T175)</f>
        <v>0</v>
      </c>
      <c r="U172" s="110">
        <f t="shared" si="69"/>
        <v>0</v>
      </c>
      <c r="V172" s="110">
        <f t="shared" si="69"/>
        <v>0</v>
      </c>
      <c r="W172" s="110">
        <f t="shared" si="69"/>
        <v>0</v>
      </c>
      <c r="X172" s="110">
        <f t="shared" si="69"/>
        <v>0</v>
      </c>
      <c r="Y172" s="110">
        <f t="shared" si="69"/>
        <v>0</v>
      </c>
      <c r="Z172" s="110">
        <f t="shared" si="69"/>
        <v>0</v>
      </c>
      <c r="AA172" s="268">
        <f t="shared" si="69"/>
        <v>0</v>
      </c>
      <c r="AB172" s="301">
        <f t="shared" si="69"/>
        <v>0</v>
      </c>
      <c r="AC172" s="110">
        <f t="shared" si="69"/>
        <v>0</v>
      </c>
      <c r="AD172" s="302">
        <f>OAX!AD210</f>
        <v>0</v>
      </c>
      <c r="AE172" s="113"/>
      <c r="AF172" s="110"/>
      <c r="AG172" s="110">
        <f>OAX!AG210</f>
        <v>0</v>
      </c>
      <c r="AH172" s="110"/>
      <c r="AI172" s="110"/>
      <c r="AJ172" s="110">
        <f>OAX!AJ210</f>
        <v>0</v>
      </c>
      <c r="AK172" s="110"/>
      <c r="AL172" s="110"/>
      <c r="AM172" s="110">
        <f>OAX!AM210</f>
        <v>0</v>
      </c>
      <c r="AN172" s="110"/>
      <c r="AO172" s="110"/>
      <c r="AP172" s="110">
        <f>OAX!AP210</f>
        <v>0</v>
      </c>
      <c r="AQ172" s="110"/>
      <c r="AR172" s="110"/>
      <c r="AS172" s="110">
        <f>OAX!AS210</f>
        <v>0</v>
      </c>
      <c r="AT172" s="110">
        <f>OAX!AT210</f>
        <v>0</v>
      </c>
      <c r="AU172" s="110">
        <f>OAX!AU210</f>
        <v>0</v>
      </c>
      <c r="AV172" s="110">
        <f>OAX!AV210</f>
        <v>0</v>
      </c>
      <c r="AW172" s="110">
        <f>OAX!AW210</f>
        <v>0</v>
      </c>
      <c r="AX172" s="110">
        <f>OAX!AX210</f>
        <v>0</v>
      </c>
      <c r="AY172" s="110">
        <f>OAX!AY210</f>
        <v>0</v>
      </c>
      <c r="AZ172" s="110">
        <f>OAX!AZ210</f>
        <v>0</v>
      </c>
      <c r="BA172" s="110">
        <f>OAX!BA210</f>
        <v>0</v>
      </c>
    </row>
    <row r="173" spans="1:53" ht="24.75" hidden="1">
      <c r="A173" s="253"/>
      <c r="B173" s="73" t="str">
        <f t="shared" si="58"/>
        <v>1355000520052322</v>
      </c>
      <c r="C173" s="114">
        <v>2023</v>
      </c>
      <c r="D173" s="114">
        <v>1</v>
      </c>
      <c r="E173" s="114">
        <v>1</v>
      </c>
      <c r="F173" s="114">
        <v>3</v>
      </c>
      <c r="G173" s="114">
        <v>5</v>
      </c>
      <c r="H173" s="166">
        <v>5000</v>
      </c>
      <c r="I173" s="166">
        <v>5200</v>
      </c>
      <c r="J173" s="166">
        <v>523</v>
      </c>
      <c r="K173" s="115">
        <v>2</v>
      </c>
      <c r="L173" s="115">
        <v>2</v>
      </c>
      <c r="M173" s="140" t="s">
        <v>199</v>
      </c>
      <c r="N173" s="117">
        <v>0</v>
      </c>
      <c r="O173" s="117">
        <v>0</v>
      </c>
      <c r="P173" s="117">
        <v>0</v>
      </c>
      <c r="Q173" s="141" t="s">
        <v>162</v>
      </c>
      <c r="R173" s="119">
        <v>0</v>
      </c>
      <c r="S173" s="119">
        <v>0</v>
      </c>
      <c r="T173" s="120">
        <v>0</v>
      </c>
      <c r="U173" s="117">
        <v>0</v>
      </c>
      <c r="V173" s="117">
        <v>0</v>
      </c>
      <c r="W173" s="117">
        <v>0</v>
      </c>
      <c r="X173" s="117">
        <v>0</v>
      </c>
      <c r="Y173" s="117">
        <v>0</v>
      </c>
      <c r="Z173" s="117">
        <v>0</v>
      </c>
      <c r="AA173" s="269">
        <v>0</v>
      </c>
      <c r="AB173" s="303">
        <f t="shared" ref="AB173:AC175" si="70">N173+T173-X173</f>
        <v>0</v>
      </c>
      <c r="AC173" s="117">
        <f t="shared" si="70"/>
        <v>0</v>
      </c>
      <c r="AD173" s="304">
        <f>OAX!AD211</f>
        <v>0</v>
      </c>
      <c r="AE173" s="120"/>
      <c r="AF173" s="117"/>
      <c r="AG173" s="117">
        <f>OAX!AG211</f>
        <v>0</v>
      </c>
      <c r="AH173" s="117"/>
      <c r="AI173" s="117"/>
      <c r="AJ173" s="117">
        <f>OAX!AJ211</f>
        <v>0</v>
      </c>
      <c r="AK173" s="117"/>
      <c r="AL173" s="117"/>
      <c r="AM173" s="117">
        <f>OAX!AM211</f>
        <v>0</v>
      </c>
      <c r="AN173" s="117"/>
      <c r="AO173" s="117"/>
      <c r="AP173" s="117">
        <f>OAX!AP211</f>
        <v>0</v>
      </c>
      <c r="AQ173" s="117"/>
      <c r="AR173" s="117"/>
      <c r="AS173" s="117">
        <f>OAX!AS211</f>
        <v>0</v>
      </c>
      <c r="AT173" s="117">
        <f>OAX!AT211</f>
        <v>0</v>
      </c>
      <c r="AU173" s="117">
        <f>OAX!AU211</f>
        <v>0</v>
      </c>
      <c r="AV173" s="117">
        <f>OAX!AV211</f>
        <v>0</v>
      </c>
      <c r="AW173" s="117">
        <f>OAX!AW211</f>
        <v>0</v>
      </c>
      <c r="AX173" s="117">
        <f>OAX!AX211</f>
        <v>0</v>
      </c>
      <c r="AY173" s="117">
        <f>OAX!AY211</f>
        <v>0</v>
      </c>
      <c r="AZ173" s="117">
        <f>OAX!AZ211</f>
        <v>0</v>
      </c>
      <c r="BA173" s="117">
        <f>OAX!BA211</f>
        <v>0</v>
      </c>
    </row>
    <row r="174" spans="1:53" ht="24.75" hidden="1">
      <c r="A174" s="253"/>
      <c r="B174" s="73" t="str">
        <f t="shared" si="58"/>
        <v>1355000520052362</v>
      </c>
      <c r="C174" s="114">
        <v>2023</v>
      </c>
      <c r="D174" s="114">
        <v>1</v>
      </c>
      <c r="E174" s="114">
        <v>1</v>
      </c>
      <c r="F174" s="114">
        <v>3</v>
      </c>
      <c r="G174" s="114">
        <v>5</v>
      </c>
      <c r="H174" s="166">
        <v>5000</v>
      </c>
      <c r="I174" s="166">
        <v>5200</v>
      </c>
      <c r="J174" s="166">
        <v>523</v>
      </c>
      <c r="K174" s="115">
        <v>6</v>
      </c>
      <c r="L174" s="115">
        <v>2</v>
      </c>
      <c r="M174" s="140" t="s">
        <v>200</v>
      </c>
      <c r="N174" s="117">
        <v>0</v>
      </c>
      <c r="O174" s="117">
        <v>0</v>
      </c>
      <c r="P174" s="117">
        <v>0</v>
      </c>
      <c r="Q174" s="141" t="s">
        <v>59</v>
      </c>
      <c r="R174" s="119">
        <v>0</v>
      </c>
      <c r="S174" s="119">
        <v>0</v>
      </c>
      <c r="T174" s="120">
        <v>0</v>
      </c>
      <c r="U174" s="117">
        <v>0</v>
      </c>
      <c r="V174" s="117">
        <v>0</v>
      </c>
      <c r="W174" s="117">
        <v>0</v>
      </c>
      <c r="X174" s="117">
        <v>0</v>
      </c>
      <c r="Y174" s="117">
        <v>0</v>
      </c>
      <c r="Z174" s="117">
        <v>0</v>
      </c>
      <c r="AA174" s="269">
        <v>0</v>
      </c>
      <c r="AB174" s="303">
        <f t="shared" si="70"/>
        <v>0</v>
      </c>
      <c r="AC174" s="117">
        <f t="shared" si="70"/>
        <v>0</v>
      </c>
      <c r="AD174" s="304">
        <f>OAX!AD212</f>
        <v>0</v>
      </c>
      <c r="AE174" s="120"/>
      <c r="AF174" s="117"/>
      <c r="AG174" s="117">
        <f>OAX!AG212</f>
        <v>0</v>
      </c>
      <c r="AH174" s="117"/>
      <c r="AI174" s="117"/>
      <c r="AJ174" s="117">
        <f>OAX!AJ212</f>
        <v>0</v>
      </c>
      <c r="AK174" s="117"/>
      <c r="AL174" s="117"/>
      <c r="AM174" s="117">
        <f>OAX!AM212</f>
        <v>0</v>
      </c>
      <c r="AN174" s="117"/>
      <c r="AO174" s="117"/>
      <c r="AP174" s="117">
        <f>OAX!AP212</f>
        <v>0</v>
      </c>
      <c r="AQ174" s="117"/>
      <c r="AR174" s="117"/>
      <c r="AS174" s="117">
        <f>OAX!AS212</f>
        <v>0</v>
      </c>
      <c r="AT174" s="117">
        <f>OAX!AT212</f>
        <v>0</v>
      </c>
      <c r="AU174" s="117">
        <f>OAX!AU212</f>
        <v>0</v>
      </c>
      <c r="AV174" s="117">
        <f>OAX!AV212</f>
        <v>0</v>
      </c>
      <c r="AW174" s="117">
        <f>OAX!AW212</f>
        <v>0</v>
      </c>
      <c r="AX174" s="117">
        <f>OAX!AX212</f>
        <v>0</v>
      </c>
      <c r="AY174" s="117">
        <f>OAX!AY212</f>
        <v>0</v>
      </c>
      <c r="AZ174" s="117">
        <f>OAX!AZ212</f>
        <v>0</v>
      </c>
      <c r="BA174" s="117">
        <f>OAX!BA212</f>
        <v>0</v>
      </c>
    </row>
    <row r="175" spans="1:53" ht="24.75" hidden="1">
      <c r="A175" s="253"/>
      <c r="B175" s="73" t="str">
        <f t="shared" si="58"/>
        <v>1355000520052372</v>
      </c>
      <c r="C175" s="114">
        <v>2023</v>
      </c>
      <c r="D175" s="114">
        <v>1</v>
      </c>
      <c r="E175" s="114">
        <v>1</v>
      </c>
      <c r="F175" s="114">
        <v>3</v>
      </c>
      <c r="G175" s="114">
        <v>5</v>
      </c>
      <c r="H175" s="166">
        <v>5000</v>
      </c>
      <c r="I175" s="166">
        <v>5200</v>
      </c>
      <c r="J175" s="166">
        <v>523</v>
      </c>
      <c r="K175" s="115">
        <v>7</v>
      </c>
      <c r="L175" s="115">
        <v>2</v>
      </c>
      <c r="M175" s="140" t="s">
        <v>201</v>
      </c>
      <c r="N175" s="117">
        <v>0</v>
      </c>
      <c r="O175" s="117">
        <v>0</v>
      </c>
      <c r="P175" s="117">
        <v>0</v>
      </c>
      <c r="Q175" s="141" t="s">
        <v>59</v>
      </c>
      <c r="R175" s="119">
        <v>0</v>
      </c>
      <c r="S175" s="119">
        <v>0</v>
      </c>
      <c r="T175" s="120">
        <v>0</v>
      </c>
      <c r="U175" s="117">
        <v>0</v>
      </c>
      <c r="V175" s="117">
        <v>0</v>
      </c>
      <c r="W175" s="117">
        <v>0</v>
      </c>
      <c r="X175" s="117">
        <v>0</v>
      </c>
      <c r="Y175" s="117">
        <v>0</v>
      </c>
      <c r="Z175" s="117">
        <v>0</v>
      </c>
      <c r="AA175" s="269">
        <v>0</v>
      </c>
      <c r="AB175" s="303">
        <f t="shared" si="70"/>
        <v>0</v>
      </c>
      <c r="AC175" s="117">
        <f t="shared" si="70"/>
        <v>0</v>
      </c>
      <c r="AD175" s="304">
        <f>OAX!AD213</f>
        <v>0</v>
      </c>
      <c r="AE175" s="120"/>
      <c r="AF175" s="117"/>
      <c r="AG175" s="117">
        <f>OAX!AG213</f>
        <v>0</v>
      </c>
      <c r="AH175" s="117"/>
      <c r="AI175" s="117"/>
      <c r="AJ175" s="117">
        <f>OAX!AJ213</f>
        <v>0</v>
      </c>
      <c r="AK175" s="117"/>
      <c r="AL175" s="117"/>
      <c r="AM175" s="117">
        <f>OAX!AM213</f>
        <v>0</v>
      </c>
      <c r="AN175" s="117"/>
      <c r="AO175" s="117"/>
      <c r="AP175" s="117">
        <f>OAX!AP213</f>
        <v>0</v>
      </c>
      <c r="AQ175" s="117"/>
      <c r="AR175" s="117"/>
      <c r="AS175" s="117">
        <f>OAX!AS213</f>
        <v>0</v>
      </c>
      <c r="AT175" s="117">
        <f>OAX!AT213</f>
        <v>0</v>
      </c>
      <c r="AU175" s="117">
        <f>OAX!AU213</f>
        <v>0</v>
      </c>
      <c r="AV175" s="117">
        <f>OAX!AV213</f>
        <v>0</v>
      </c>
      <c r="AW175" s="117">
        <f>OAX!AW213</f>
        <v>0</v>
      </c>
      <c r="AX175" s="117">
        <f>OAX!AX213</f>
        <v>0</v>
      </c>
      <c r="AY175" s="117">
        <f>OAX!AY213</f>
        <v>0</v>
      </c>
      <c r="AZ175" s="117">
        <f>OAX!AZ213</f>
        <v>0</v>
      </c>
      <c r="BA175" s="117">
        <f>OAX!BA213</f>
        <v>0</v>
      </c>
    </row>
    <row r="176" spans="1:53" ht="24.75" hidden="1">
      <c r="A176" s="253"/>
      <c r="B176" s="73" t="str">
        <f t="shared" si="58"/>
        <v>135500053002</v>
      </c>
      <c r="C176" s="132">
        <v>2023</v>
      </c>
      <c r="D176" s="132">
        <v>1</v>
      </c>
      <c r="E176" s="132">
        <v>1</v>
      </c>
      <c r="F176" s="132">
        <v>3</v>
      </c>
      <c r="G176" s="132">
        <v>5</v>
      </c>
      <c r="H176" s="132">
        <v>5000</v>
      </c>
      <c r="I176" s="132">
        <v>5300</v>
      </c>
      <c r="J176" s="132"/>
      <c r="K176" s="132"/>
      <c r="L176" s="132">
        <v>2</v>
      </c>
      <c r="M176" s="102" t="s">
        <v>202</v>
      </c>
      <c r="N176" s="103">
        <v>0</v>
      </c>
      <c r="O176" s="103">
        <v>0</v>
      </c>
      <c r="P176" s="103">
        <v>0</v>
      </c>
      <c r="Q176" s="104"/>
      <c r="R176" s="105"/>
      <c r="S176" s="105"/>
      <c r="T176" s="106">
        <f t="shared" ref="T176:AC176" si="71">+T177</f>
        <v>0</v>
      </c>
      <c r="U176" s="103">
        <f t="shared" si="71"/>
        <v>0</v>
      </c>
      <c r="V176" s="103">
        <f t="shared" si="71"/>
        <v>0</v>
      </c>
      <c r="W176" s="103">
        <f t="shared" si="71"/>
        <v>0</v>
      </c>
      <c r="X176" s="103">
        <f t="shared" si="71"/>
        <v>0</v>
      </c>
      <c r="Y176" s="103">
        <f t="shared" si="71"/>
        <v>0</v>
      </c>
      <c r="Z176" s="103">
        <f t="shared" si="71"/>
        <v>0</v>
      </c>
      <c r="AA176" s="267">
        <f t="shared" si="71"/>
        <v>0</v>
      </c>
      <c r="AB176" s="299">
        <f t="shared" si="71"/>
        <v>0</v>
      </c>
      <c r="AC176" s="103">
        <f t="shared" si="71"/>
        <v>0</v>
      </c>
      <c r="AD176" s="300">
        <f>OAX!AD214</f>
        <v>0</v>
      </c>
      <c r="AE176" s="106"/>
      <c r="AF176" s="103"/>
      <c r="AG176" s="103">
        <f>OAX!AG214</f>
        <v>0</v>
      </c>
      <c r="AH176" s="103"/>
      <c r="AI176" s="103"/>
      <c r="AJ176" s="103">
        <f>OAX!AJ214</f>
        <v>0</v>
      </c>
      <c r="AK176" s="103"/>
      <c r="AL176" s="103"/>
      <c r="AM176" s="103">
        <f>OAX!AM214</f>
        <v>0</v>
      </c>
      <c r="AN176" s="103"/>
      <c r="AO176" s="103"/>
      <c r="AP176" s="103">
        <f>OAX!AP214</f>
        <v>0</v>
      </c>
      <c r="AQ176" s="103"/>
      <c r="AR176" s="103"/>
      <c r="AS176" s="103">
        <f>OAX!AS214</f>
        <v>0</v>
      </c>
      <c r="AT176" s="103">
        <f>OAX!AT214</f>
        <v>0</v>
      </c>
      <c r="AU176" s="103">
        <f>OAX!AU214</f>
        <v>0</v>
      </c>
      <c r="AV176" s="103">
        <f>OAX!AV214</f>
        <v>0</v>
      </c>
      <c r="AW176" s="103">
        <f>OAX!AW214</f>
        <v>0</v>
      </c>
      <c r="AX176" s="103">
        <f>OAX!AX214</f>
        <v>0</v>
      </c>
      <c r="AY176" s="103">
        <f>OAX!AY214</f>
        <v>0</v>
      </c>
      <c r="AZ176" s="103">
        <f>OAX!AZ214</f>
        <v>0</v>
      </c>
      <c r="BA176" s="103">
        <f>OAX!BA214</f>
        <v>0</v>
      </c>
    </row>
    <row r="177" spans="1:53" ht="24.75" hidden="1">
      <c r="A177" s="253"/>
      <c r="B177" s="73" t="str">
        <f t="shared" si="58"/>
        <v>135500053005312</v>
      </c>
      <c r="C177" s="135">
        <v>2023</v>
      </c>
      <c r="D177" s="135">
        <v>1</v>
      </c>
      <c r="E177" s="135">
        <v>1</v>
      </c>
      <c r="F177" s="135">
        <v>3</v>
      </c>
      <c r="G177" s="135">
        <v>5</v>
      </c>
      <c r="H177" s="135">
        <v>5000</v>
      </c>
      <c r="I177" s="135">
        <v>5300</v>
      </c>
      <c r="J177" s="135">
        <v>531</v>
      </c>
      <c r="K177" s="135"/>
      <c r="L177" s="135">
        <v>2</v>
      </c>
      <c r="M177" s="109" t="s">
        <v>203</v>
      </c>
      <c r="N177" s="110">
        <v>0</v>
      </c>
      <c r="O177" s="110">
        <v>0</v>
      </c>
      <c r="P177" s="110">
        <v>0</v>
      </c>
      <c r="Q177" s="111"/>
      <c r="R177" s="112"/>
      <c r="S177" s="112"/>
      <c r="T177" s="113">
        <f t="shared" ref="T177:AC177" si="72">SUM(T178:T182)</f>
        <v>0</v>
      </c>
      <c r="U177" s="110">
        <f t="shared" si="72"/>
        <v>0</v>
      </c>
      <c r="V177" s="110">
        <f t="shared" si="72"/>
        <v>0</v>
      </c>
      <c r="W177" s="110">
        <f t="shared" si="72"/>
        <v>0</v>
      </c>
      <c r="X177" s="110">
        <f t="shared" si="72"/>
        <v>0</v>
      </c>
      <c r="Y177" s="110">
        <f t="shared" si="72"/>
        <v>0</v>
      </c>
      <c r="Z177" s="110">
        <f t="shared" si="72"/>
        <v>0</v>
      </c>
      <c r="AA177" s="268">
        <f t="shared" si="72"/>
        <v>0</v>
      </c>
      <c r="AB177" s="301">
        <f t="shared" si="72"/>
        <v>0</v>
      </c>
      <c r="AC177" s="110">
        <f t="shared" si="72"/>
        <v>0</v>
      </c>
      <c r="AD177" s="302">
        <f>OAX!AD215</f>
        <v>0</v>
      </c>
      <c r="AE177" s="113"/>
      <c r="AF177" s="110"/>
      <c r="AG177" s="110">
        <f>OAX!AG215</f>
        <v>0</v>
      </c>
      <c r="AH177" s="110"/>
      <c r="AI177" s="110"/>
      <c r="AJ177" s="110">
        <f>OAX!AJ215</f>
        <v>0</v>
      </c>
      <c r="AK177" s="110"/>
      <c r="AL177" s="110"/>
      <c r="AM177" s="110">
        <f>OAX!AM215</f>
        <v>0</v>
      </c>
      <c r="AN177" s="110"/>
      <c r="AO177" s="110"/>
      <c r="AP177" s="110">
        <f>OAX!AP215</f>
        <v>0</v>
      </c>
      <c r="AQ177" s="110"/>
      <c r="AR177" s="110"/>
      <c r="AS177" s="110">
        <f>OAX!AS215</f>
        <v>0</v>
      </c>
      <c r="AT177" s="110">
        <f>OAX!AT215</f>
        <v>0</v>
      </c>
      <c r="AU177" s="110">
        <f>OAX!AU215</f>
        <v>0</v>
      </c>
      <c r="AV177" s="110">
        <f>OAX!AV215</f>
        <v>0</v>
      </c>
      <c r="AW177" s="110">
        <f>OAX!AW215</f>
        <v>0</v>
      </c>
      <c r="AX177" s="110">
        <f>OAX!AX215</f>
        <v>0</v>
      </c>
      <c r="AY177" s="110">
        <f>OAX!AY215</f>
        <v>0</v>
      </c>
      <c r="AZ177" s="110">
        <f>OAX!AZ215</f>
        <v>0</v>
      </c>
      <c r="BA177" s="110">
        <f>OAX!BA215</f>
        <v>0</v>
      </c>
    </row>
    <row r="178" spans="1:53" ht="46.5" hidden="1">
      <c r="A178" s="253"/>
      <c r="B178" s="73" t="str">
        <f t="shared" si="58"/>
        <v>1355000530053112</v>
      </c>
      <c r="C178" s="114">
        <v>2023</v>
      </c>
      <c r="D178" s="114">
        <v>1</v>
      </c>
      <c r="E178" s="114">
        <v>1</v>
      </c>
      <c r="F178" s="114">
        <v>3</v>
      </c>
      <c r="G178" s="114">
        <v>5</v>
      </c>
      <c r="H178" s="166">
        <v>5000</v>
      </c>
      <c r="I178" s="166">
        <v>5300</v>
      </c>
      <c r="J178" s="166">
        <v>531</v>
      </c>
      <c r="K178" s="115">
        <v>1</v>
      </c>
      <c r="L178" s="115">
        <v>2</v>
      </c>
      <c r="M178" s="140" t="s">
        <v>204</v>
      </c>
      <c r="N178" s="117">
        <v>0</v>
      </c>
      <c r="O178" s="117">
        <v>0</v>
      </c>
      <c r="P178" s="117">
        <v>0</v>
      </c>
      <c r="Q178" s="141" t="s">
        <v>205</v>
      </c>
      <c r="R178" s="119">
        <v>0</v>
      </c>
      <c r="S178" s="119">
        <v>0</v>
      </c>
      <c r="T178" s="120">
        <v>0</v>
      </c>
      <c r="U178" s="117">
        <v>0</v>
      </c>
      <c r="V178" s="117">
        <v>0</v>
      </c>
      <c r="W178" s="117">
        <v>0</v>
      </c>
      <c r="X178" s="117">
        <v>0</v>
      </c>
      <c r="Y178" s="117">
        <v>0</v>
      </c>
      <c r="Z178" s="117">
        <v>0</v>
      </c>
      <c r="AA178" s="269">
        <v>0</v>
      </c>
      <c r="AB178" s="303">
        <f t="shared" ref="AB178:AC182" si="73">N178+T178-X178</f>
        <v>0</v>
      </c>
      <c r="AC178" s="117">
        <f t="shared" si="73"/>
        <v>0</v>
      </c>
      <c r="AD178" s="304">
        <f>OAX!AD216</f>
        <v>0</v>
      </c>
      <c r="AE178" s="120"/>
      <c r="AF178" s="117"/>
      <c r="AG178" s="117">
        <f>OAX!AG216</f>
        <v>0</v>
      </c>
      <c r="AH178" s="117"/>
      <c r="AI178" s="117"/>
      <c r="AJ178" s="117">
        <f>OAX!AJ216</f>
        <v>0</v>
      </c>
      <c r="AK178" s="117"/>
      <c r="AL178" s="117"/>
      <c r="AM178" s="117">
        <f>OAX!AM216</f>
        <v>0</v>
      </c>
      <c r="AN178" s="117"/>
      <c r="AO178" s="117"/>
      <c r="AP178" s="117">
        <f>OAX!AP216</f>
        <v>0</v>
      </c>
      <c r="AQ178" s="117"/>
      <c r="AR178" s="117"/>
      <c r="AS178" s="117">
        <f>OAX!AS216</f>
        <v>0</v>
      </c>
      <c r="AT178" s="117">
        <f>OAX!AT216</f>
        <v>0</v>
      </c>
      <c r="AU178" s="117">
        <f>OAX!AU216</f>
        <v>0</v>
      </c>
      <c r="AV178" s="117">
        <f>OAX!AV216</f>
        <v>0</v>
      </c>
      <c r="AW178" s="117">
        <f>OAX!AW216</f>
        <v>0</v>
      </c>
      <c r="AX178" s="117">
        <f>OAX!AX216</f>
        <v>0</v>
      </c>
      <c r="AY178" s="117">
        <f>OAX!AY216</f>
        <v>0</v>
      </c>
      <c r="AZ178" s="117">
        <f>OAX!AZ216</f>
        <v>0</v>
      </c>
      <c r="BA178" s="117">
        <f>OAX!BA216</f>
        <v>0</v>
      </c>
    </row>
    <row r="179" spans="1:53" ht="46.5" hidden="1">
      <c r="A179" s="253"/>
      <c r="B179" s="73" t="str">
        <f t="shared" si="58"/>
        <v>1355000530053132</v>
      </c>
      <c r="C179" s="114">
        <v>2023</v>
      </c>
      <c r="D179" s="114">
        <v>1</v>
      </c>
      <c r="E179" s="114">
        <v>1</v>
      </c>
      <c r="F179" s="114">
        <v>3</v>
      </c>
      <c r="G179" s="114">
        <v>5</v>
      </c>
      <c r="H179" s="166">
        <v>5000</v>
      </c>
      <c r="I179" s="166">
        <v>5300</v>
      </c>
      <c r="J179" s="166">
        <v>531</v>
      </c>
      <c r="K179" s="115">
        <v>3</v>
      </c>
      <c r="L179" s="115">
        <v>2</v>
      </c>
      <c r="M179" s="140" t="s">
        <v>206</v>
      </c>
      <c r="N179" s="117">
        <v>0</v>
      </c>
      <c r="O179" s="117">
        <v>0</v>
      </c>
      <c r="P179" s="117">
        <v>0</v>
      </c>
      <c r="Q179" s="141" t="s">
        <v>205</v>
      </c>
      <c r="R179" s="119">
        <v>0</v>
      </c>
      <c r="S179" s="119">
        <v>0</v>
      </c>
      <c r="T179" s="120">
        <v>0</v>
      </c>
      <c r="U179" s="117">
        <v>0</v>
      </c>
      <c r="V179" s="117">
        <v>0</v>
      </c>
      <c r="W179" s="117">
        <v>0</v>
      </c>
      <c r="X179" s="117">
        <v>0</v>
      </c>
      <c r="Y179" s="117">
        <v>0</v>
      </c>
      <c r="Z179" s="117">
        <v>0</v>
      </c>
      <c r="AA179" s="269">
        <v>0</v>
      </c>
      <c r="AB179" s="303">
        <f t="shared" si="73"/>
        <v>0</v>
      </c>
      <c r="AC179" s="117">
        <f t="shared" si="73"/>
        <v>0</v>
      </c>
      <c r="AD179" s="304">
        <f>OAX!AD217</f>
        <v>0</v>
      </c>
      <c r="AE179" s="120"/>
      <c r="AF179" s="117"/>
      <c r="AG179" s="117">
        <f>OAX!AG217</f>
        <v>0</v>
      </c>
      <c r="AH179" s="117"/>
      <c r="AI179" s="117"/>
      <c r="AJ179" s="117">
        <f>OAX!AJ217</f>
        <v>0</v>
      </c>
      <c r="AK179" s="117"/>
      <c r="AL179" s="117"/>
      <c r="AM179" s="117">
        <f>OAX!AM217</f>
        <v>0</v>
      </c>
      <c r="AN179" s="117"/>
      <c r="AO179" s="117"/>
      <c r="AP179" s="117">
        <f>OAX!AP217</f>
        <v>0</v>
      </c>
      <c r="AQ179" s="117"/>
      <c r="AR179" s="117"/>
      <c r="AS179" s="117">
        <f>OAX!AS217</f>
        <v>0</v>
      </c>
      <c r="AT179" s="117">
        <f>OAX!AT217</f>
        <v>0</v>
      </c>
      <c r="AU179" s="117">
        <f>OAX!AU217</f>
        <v>0</v>
      </c>
      <c r="AV179" s="117">
        <f>OAX!AV217</f>
        <v>0</v>
      </c>
      <c r="AW179" s="117">
        <f>OAX!AW217</f>
        <v>0</v>
      </c>
      <c r="AX179" s="117">
        <f>OAX!AX217</f>
        <v>0</v>
      </c>
      <c r="AY179" s="117">
        <f>OAX!AY217</f>
        <v>0</v>
      </c>
      <c r="AZ179" s="117">
        <f>OAX!AZ217</f>
        <v>0</v>
      </c>
      <c r="BA179" s="117">
        <f>OAX!BA217</f>
        <v>0</v>
      </c>
    </row>
    <row r="180" spans="1:53" ht="46.5" hidden="1">
      <c r="A180" s="253"/>
      <c r="B180" s="73" t="str">
        <f t="shared" si="58"/>
        <v>1355000530053142</v>
      </c>
      <c r="C180" s="114">
        <v>2023</v>
      </c>
      <c r="D180" s="114">
        <v>1</v>
      </c>
      <c r="E180" s="114">
        <v>1</v>
      </c>
      <c r="F180" s="114">
        <v>3</v>
      </c>
      <c r="G180" s="114">
        <v>5</v>
      </c>
      <c r="H180" s="166">
        <v>5000</v>
      </c>
      <c r="I180" s="166">
        <v>5300</v>
      </c>
      <c r="J180" s="166">
        <v>531</v>
      </c>
      <c r="K180" s="115">
        <v>4</v>
      </c>
      <c r="L180" s="115">
        <v>2</v>
      </c>
      <c r="M180" s="140" t="s">
        <v>207</v>
      </c>
      <c r="N180" s="117">
        <v>0</v>
      </c>
      <c r="O180" s="117">
        <v>0</v>
      </c>
      <c r="P180" s="117">
        <v>0</v>
      </c>
      <c r="Q180" s="141" t="s">
        <v>205</v>
      </c>
      <c r="R180" s="119">
        <v>0</v>
      </c>
      <c r="S180" s="119">
        <v>0</v>
      </c>
      <c r="T180" s="120">
        <v>0</v>
      </c>
      <c r="U180" s="117">
        <v>0</v>
      </c>
      <c r="V180" s="117">
        <v>0</v>
      </c>
      <c r="W180" s="117">
        <v>0</v>
      </c>
      <c r="X180" s="117">
        <v>0</v>
      </c>
      <c r="Y180" s="117">
        <v>0</v>
      </c>
      <c r="Z180" s="117">
        <v>0</v>
      </c>
      <c r="AA180" s="269">
        <v>0</v>
      </c>
      <c r="AB180" s="303">
        <f t="shared" si="73"/>
        <v>0</v>
      </c>
      <c r="AC180" s="117">
        <f t="shared" si="73"/>
        <v>0</v>
      </c>
      <c r="AD180" s="304">
        <f>OAX!AD218</f>
        <v>0</v>
      </c>
      <c r="AE180" s="120"/>
      <c r="AF180" s="117"/>
      <c r="AG180" s="117">
        <f>OAX!AG218</f>
        <v>0</v>
      </c>
      <c r="AH180" s="117"/>
      <c r="AI180" s="117"/>
      <c r="AJ180" s="117">
        <f>OAX!AJ218</f>
        <v>0</v>
      </c>
      <c r="AK180" s="117"/>
      <c r="AL180" s="117"/>
      <c r="AM180" s="117">
        <f>OAX!AM218</f>
        <v>0</v>
      </c>
      <c r="AN180" s="117"/>
      <c r="AO180" s="117"/>
      <c r="AP180" s="117">
        <f>OAX!AP218</f>
        <v>0</v>
      </c>
      <c r="AQ180" s="117"/>
      <c r="AR180" s="117"/>
      <c r="AS180" s="117">
        <f>OAX!AS218</f>
        <v>0</v>
      </c>
      <c r="AT180" s="117">
        <f>OAX!AT218</f>
        <v>0</v>
      </c>
      <c r="AU180" s="117">
        <f>OAX!AU218</f>
        <v>0</v>
      </c>
      <c r="AV180" s="117">
        <f>OAX!AV218</f>
        <v>0</v>
      </c>
      <c r="AW180" s="117">
        <f>OAX!AW218</f>
        <v>0</v>
      </c>
      <c r="AX180" s="117">
        <f>OAX!AX218</f>
        <v>0</v>
      </c>
      <c r="AY180" s="117">
        <f>OAX!AY218</f>
        <v>0</v>
      </c>
      <c r="AZ180" s="117">
        <f>OAX!AZ218</f>
        <v>0</v>
      </c>
      <c r="BA180" s="117">
        <f>OAX!BA218</f>
        <v>0</v>
      </c>
    </row>
    <row r="181" spans="1:53" ht="46.5" hidden="1">
      <c r="A181" s="253"/>
      <c r="B181" s="73" t="str">
        <f t="shared" si="58"/>
        <v>1355000530053162</v>
      </c>
      <c r="C181" s="114">
        <v>2023</v>
      </c>
      <c r="D181" s="114">
        <v>1</v>
      </c>
      <c r="E181" s="114">
        <v>1</v>
      </c>
      <c r="F181" s="114">
        <v>3</v>
      </c>
      <c r="G181" s="114">
        <v>5</v>
      </c>
      <c r="H181" s="166">
        <v>5000</v>
      </c>
      <c r="I181" s="166">
        <v>5300</v>
      </c>
      <c r="J181" s="166">
        <v>531</v>
      </c>
      <c r="K181" s="115">
        <v>6</v>
      </c>
      <c r="L181" s="115">
        <v>2</v>
      </c>
      <c r="M181" s="140" t="s">
        <v>208</v>
      </c>
      <c r="N181" s="117">
        <v>0</v>
      </c>
      <c r="O181" s="117">
        <v>0</v>
      </c>
      <c r="P181" s="117">
        <v>0</v>
      </c>
      <c r="Q181" s="141" t="s">
        <v>205</v>
      </c>
      <c r="R181" s="119">
        <v>0</v>
      </c>
      <c r="S181" s="119">
        <v>0</v>
      </c>
      <c r="T181" s="120">
        <v>0</v>
      </c>
      <c r="U181" s="117">
        <v>0</v>
      </c>
      <c r="V181" s="117">
        <v>0</v>
      </c>
      <c r="W181" s="117">
        <v>0</v>
      </c>
      <c r="X181" s="117">
        <v>0</v>
      </c>
      <c r="Y181" s="117">
        <v>0</v>
      </c>
      <c r="Z181" s="117">
        <v>0</v>
      </c>
      <c r="AA181" s="269">
        <v>0</v>
      </c>
      <c r="AB181" s="303">
        <f t="shared" si="73"/>
        <v>0</v>
      </c>
      <c r="AC181" s="117">
        <f t="shared" si="73"/>
        <v>0</v>
      </c>
      <c r="AD181" s="304">
        <f>OAX!AD219</f>
        <v>0</v>
      </c>
      <c r="AE181" s="120"/>
      <c r="AF181" s="117"/>
      <c r="AG181" s="117">
        <f>OAX!AG219</f>
        <v>0</v>
      </c>
      <c r="AH181" s="117"/>
      <c r="AI181" s="117"/>
      <c r="AJ181" s="117">
        <f>OAX!AJ219</f>
        <v>0</v>
      </c>
      <c r="AK181" s="117"/>
      <c r="AL181" s="117"/>
      <c r="AM181" s="117">
        <f>OAX!AM219</f>
        <v>0</v>
      </c>
      <c r="AN181" s="117"/>
      <c r="AO181" s="117"/>
      <c r="AP181" s="117">
        <f>OAX!AP219</f>
        <v>0</v>
      </c>
      <c r="AQ181" s="117"/>
      <c r="AR181" s="117"/>
      <c r="AS181" s="117">
        <f>OAX!AS219</f>
        <v>0</v>
      </c>
      <c r="AT181" s="117">
        <f>OAX!AT219</f>
        <v>0</v>
      </c>
      <c r="AU181" s="117">
        <f>OAX!AU219</f>
        <v>0</v>
      </c>
      <c r="AV181" s="117">
        <f>OAX!AV219</f>
        <v>0</v>
      </c>
      <c r="AW181" s="117">
        <f>OAX!AW219</f>
        <v>0</v>
      </c>
      <c r="AX181" s="117">
        <f>OAX!AX219</f>
        <v>0</v>
      </c>
      <c r="AY181" s="117">
        <f>OAX!AY219</f>
        <v>0</v>
      </c>
      <c r="AZ181" s="117">
        <f>OAX!AZ219</f>
        <v>0</v>
      </c>
      <c r="BA181" s="117">
        <f>OAX!BA219</f>
        <v>0</v>
      </c>
    </row>
    <row r="182" spans="1:53" ht="46.5" hidden="1">
      <c r="A182" s="253"/>
      <c r="B182" s="73" t="str">
        <f t="shared" si="58"/>
        <v>1355000530053182</v>
      </c>
      <c r="C182" s="114">
        <v>2023</v>
      </c>
      <c r="D182" s="114">
        <v>1</v>
      </c>
      <c r="E182" s="114">
        <v>1</v>
      </c>
      <c r="F182" s="114">
        <v>3</v>
      </c>
      <c r="G182" s="114">
        <v>5</v>
      </c>
      <c r="H182" s="166">
        <v>5000</v>
      </c>
      <c r="I182" s="166">
        <v>5300</v>
      </c>
      <c r="J182" s="166">
        <v>531</v>
      </c>
      <c r="K182" s="115">
        <v>8</v>
      </c>
      <c r="L182" s="115">
        <v>2</v>
      </c>
      <c r="M182" s="140" t="s">
        <v>209</v>
      </c>
      <c r="N182" s="117">
        <v>0</v>
      </c>
      <c r="O182" s="117">
        <v>0</v>
      </c>
      <c r="P182" s="117">
        <v>0</v>
      </c>
      <c r="Q182" s="141" t="s">
        <v>205</v>
      </c>
      <c r="R182" s="119">
        <v>0</v>
      </c>
      <c r="S182" s="119">
        <v>0</v>
      </c>
      <c r="T182" s="120">
        <v>0</v>
      </c>
      <c r="U182" s="117">
        <v>0</v>
      </c>
      <c r="V182" s="117">
        <v>0</v>
      </c>
      <c r="W182" s="117">
        <v>0</v>
      </c>
      <c r="X182" s="117">
        <v>0</v>
      </c>
      <c r="Y182" s="117">
        <v>0</v>
      </c>
      <c r="Z182" s="117">
        <v>0</v>
      </c>
      <c r="AA182" s="269">
        <v>0</v>
      </c>
      <c r="AB182" s="303">
        <f t="shared" si="73"/>
        <v>0</v>
      </c>
      <c r="AC182" s="117">
        <f t="shared" si="73"/>
        <v>0</v>
      </c>
      <c r="AD182" s="304">
        <f>OAX!AD220</f>
        <v>0</v>
      </c>
      <c r="AE182" s="120"/>
      <c r="AF182" s="117"/>
      <c r="AG182" s="117">
        <f>OAX!AG220</f>
        <v>0</v>
      </c>
      <c r="AH182" s="117"/>
      <c r="AI182" s="117"/>
      <c r="AJ182" s="117">
        <f>OAX!AJ220</f>
        <v>0</v>
      </c>
      <c r="AK182" s="117"/>
      <c r="AL182" s="117"/>
      <c r="AM182" s="117">
        <f>OAX!AM220</f>
        <v>0</v>
      </c>
      <c r="AN182" s="117"/>
      <c r="AO182" s="117"/>
      <c r="AP182" s="117">
        <f>OAX!AP220</f>
        <v>0</v>
      </c>
      <c r="AQ182" s="117"/>
      <c r="AR182" s="117"/>
      <c r="AS182" s="117">
        <f>OAX!AS220</f>
        <v>0</v>
      </c>
      <c r="AT182" s="117">
        <f>OAX!AT220</f>
        <v>0</v>
      </c>
      <c r="AU182" s="117">
        <f>OAX!AU220</f>
        <v>0</v>
      </c>
      <c r="AV182" s="117">
        <f>OAX!AV220</f>
        <v>0</v>
      </c>
      <c r="AW182" s="117">
        <f>OAX!AW220</f>
        <v>0</v>
      </c>
      <c r="AX182" s="117">
        <f>OAX!AX220</f>
        <v>0</v>
      </c>
      <c r="AY182" s="117">
        <f>OAX!AY220</f>
        <v>0</v>
      </c>
      <c r="AZ182" s="117">
        <f>OAX!AZ220</f>
        <v>0</v>
      </c>
      <c r="BA182" s="117">
        <f>OAX!BA220</f>
        <v>0</v>
      </c>
    </row>
    <row r="183" spans="1:53" ht="24.75" hidden="1">
      <c r="A183" s="253"/>
      <c r="B183" s="73" t="str">
        <f t="shared" si="58"/>
        <v>135500055002</v>
      </c>
      <c r="C183" s="132">
        <v>2023</v>
      </c>
      <c r="D183" s="132">
        <v>1</v>
      </c>
      <c r="E183" s="132">
        <v>1</v>
      </c>
      <c r="F183" s="132">
        <v>3</v>
      </c>
      <c r="G183" s="132">
        <v>5</v>
      </c>
      <c r="H183" s="132">
        <v>5000</v>
      </c>
      <c r="I183" s="132">
        <v>5500</v>
      </c>
      <c r="J183" s="132"/>
      <c r="K183" s="132"/>
      <c r="L183" s="132">
        <v>2</v>
      </c>
      <c r="M183" s="102" t="s">
        <v>150</v>
      </c>
      <c r="N183" s="103">
        <v>0</v>
      </c>
      <c r="O183" s="103">
        <v>0</v>
      </c>
      <c r="P183" s="103">
        <v>0</v>
      </c>
      <c r="Q183" s="104"/>
      <c r="R183" s="105"/>
      <c r="S183" s="105"/>
      <c r="T183" s="106">
        <f t="shared" ref="T183:AC183" si="74">+T184</f>
        <v>0</v>
      </c>
      <c r="U183" s="103">
        <f t="shared" si="74"/>
        <v>0</v>
      </c>
      <c r="V183" s="103">
        <f t="shared" si="74"/>
        <v>0</v>
      </c>
      <c r="W183" s="103">
        <f t="shared" si="74"/>
        <v>0</v>
      </c>
      <c r="X183" s="103">
        <f t="shared" si="74"/>
        <v>0</v>
      </c>
      <c r="Y183" s="103">
        <f t="shared" si="74"/>
        <v>0</v>
      </c>
      <c r="Z183" s="103">
        <f t="shared" si="74"/>
        <v>0</v>
      </c>
      <c r="AA183" s="267">
        <f t="shared" si="74"/>
        <v>0</v>
      </c>
      <c r="AB183" s="299">
        <f t="shared" si="74"/>
        <v>0</v>
      </c>
      <c r="AC183" s="103">
        <f t="shared" si="74"/>
        <v>0</v>
      </c>
      <c r="AD183" s="300">
        <f>OAX!AD221</f>
        <v>0</v>
      </c>
      <c r="AE183" s="106"/>
      <c r="AF183" s="103"/>
      <c r="AG183" s="103">
        <f>OAX!AG221</f>
        <v>0</v>
      </c>
      <c r="AH183" s="103"/>
      <c r="AI183" s="103"/>
      <c r="AJ183" s="103">
        <f>OAX!AJ221</f>
        <v>0</v>
      </c>
      <c r="AK183" s="103"/>
      <c r="AL183" s="103"/>
      <c r="AM183" s="103">
        <f>OAX!AM221</f>
        <v>0</v>
      </c>
      <c r="AN183" s="103"/>
      <c r="AO183" s="103"/>
      <c r="AP183" s="103">
        <f>OAX!AP221</f>
        <v>0</v>
      </c>
      <c r="AQ183" s="103"/>
      <c r="AR183" s="103"/>
      <c r="AS183" s="103">
        <f>OAX!AS221</f>
        <v>0</v>
      </c>
      <c r="AT183" s="103">
        <f>OAX!AT221</f>
        <v>0</v>
      </c>
      <c r="AU183" s="103">
        <f>OAX!AU221</f>
        <v>0</v>
      </c>
      <c r="AV183" s="103">
        <f>OAX!AV221</f>
        <v>0</v>
      </c>
      <c r="AW183" s="103">
        <f>OAX!AW221</f>
        <v>0</v>
      </c>
      <c r="AX183" s="103">
        <f>OAX!AX221</f>
        <v>0</v>
      </c>
      <c r="AY183" s="103">
        <f>OAX!AY221</f>
        <v>0</v>
      </c>
      <c r="AZ183" s="103">
        <f>OAX!AZ221</f>
        <v>0</v>
      </c>
      <c r="BA183" s="103">
        <f>OAX!BA221</f>
        <v>0</v>
      </c>
    </row>
    <row r="184" spans="1:53" ht="24.75" hidden="1">
      <c r="A184" s="253"/>
      <c r="B184" s="73" t="str">
        <f t="shared" si="58"/>
        <v>135500055005512</v>
      </c>
      <c r="C184" s="135">
        <v>2023</v>
      </c>
      <c r="D184" s="135">
        <v>1</v>
      </c>
      <c r="E184" s="135">
        <v>1</v>
      </c>
      <c r="F184" s="135">
        <v>3</v>
      </c>
      <c r="G184" s="135">
        <v>5</v>
      </c>
      <c r="H184" s="135">
        <v>5000</v>
      </c>
      <c r="I184" s="135">
        <v>5500</v>
      </c>
      <c r="J184" s="135">
        <v>551</v>
      </c>
      <c r="K184" s="135"/>
      <c r="L184" s="135">
        <v>2</v>
      </c>
      <c r="M184" s="109" t="s">
        <v>151</v>
      </c>
      <c r="N184" s="110">
        <v>0</v>
      </c>
      <c r="O184" s="110">
        <v>0</v>
      </c>
      <c r="P184" s="110">
        <v>0</v>
      </c>
      <c r="Q184" s="111"/>
      <c r="R184" s="112"/>
      <c r="S184" s="112"/>
      <c r="T184" s="113">
        <f t="shared" ref="T184:AC184" si="75">SUM(T185:T188)</f>
        <v>0</v>
      </c>
      <c r="U184" s="110">
        <f t="shared" si="75"/>
        <v>0</v>
      </c>
      <c r="V184" s="110">
        <f t="shared" si="75"/>
        <v>0</v>
      </c>
      <c r="W184" s="110">
        <f t="shared" si="75"/>
        <v>0</v>
      </c>
      <c r="X184" s="110">
        <f t="shared" si="75"/>
        <v>0</v>
      </c>
      <c r="Y184" s="110">
        <f t="shared" si="75"/>
        <v>0</v>
      </c>
      <c r="Z184" s="110">
        <f t="shared" si="75"/>
        <v>0</v>
      </c>
      <c r="AA184" s="268">
        <f t="shared" si="75"/>
        <v>0</v>
      </c>
      <c r="AB184" s="301">
        <f t="shared" si="75"/>
        <v>0</v>
      </c>
      <c r="AC184" s="110">
        <f t="shared" si="75"/>
        <v>0</v>
      </c>
      <c r="AD184" s="302">
        <f>OAX!AD222</f>
        <v>0</v>
      </c>
      <c r="AE184" s="113"/>
      <c r="AF184" s="110"/>
      <c r="AG184" s="110">
        <f>OAX!AG222</f>
        <v>0</v>
      </c>
      <c r="AH184" s="110"/>
      <c r="AI184" s="110"/>
      <c r="AJ184" s="110">
        <f>OAX!AJ222</f>
        <v>0</v>
      </c>
      <c r="AK184" s="110"/>
      <c r="AL184" s="110"/>
      <c r="AM184" s="110">
        <f>OAX!AM222</f>
        <v>0</v>
      </c>
      <c r="AN184" s="110"/>
      <c r="AO184" s="110"/>
      <c r="AP184" s="110">
        <f>OAX!AP222</f>
        <v>0</v>
      </c>
      <c r="AQ184" s="110"/>
      <c r="AR184" s="110"/>
      <c r="AS184" s="110">
        <f>OAX!AS222</f>
        <v>0</v>
      </c>
      <c r="AT184" s="110">
        <f>OAX!AT222</f>
        <v>0</v>
      </c>
      <c r="AU184" s="110">
        <f>OAX!AU222</f>
        <v>0</v>
      </c>
      <c r="AV184" s="110">
        <f>OAX!AV222</f>
        <v>0</v>
      </c>
      <c r="AW184" s="110">
        <f>OAX!AW222</f>
        <v>0</v>
      </c>
      <c r="AX184" s="110">
        <f>OAX!AX222</f>
        <v>0</v>
      </c>
      <c r="AY184" s="110">
        <f>OAX!AY222</f>
        <v>0</v>
      </c>
      <c r="AZ184" s="110">
        <f>OAX!AZ222</f>
        <v>0</v>
      </c>
      <c r="BA184" s="110">
        <f>OAX!BA222</f>
        <v>0</v>
      </c>
    </row>
    <row r="185" spans="1:53" ht="24.75" hidden="1">
      <c r="A185" s="253"/>
      <c r="B185" s="73" t="str">
        <f t="shared" si="58"/>
        <v>1355000550055112</v>
      </c>
      <c r="C185" s="114">
        <v>2023</v>
      </c>
      <c r="D185" s="114">
        <v>1</v>
      </c>
      <c r="E185" s="114">
        <v>1</v>
      </c>
      <c r="F185" s="114">
        <v>3</v>
      </c>
      <c r="G185" s="114">
        <v>5</v>
      </c>
      <c r="H185" s="166">
        <v>5000</v>
      </c>
      <c r="I185" s="114">
        <v>5500</v>
      </c>
      <c r="J185" s="114">
        <v>551</v>
      </c>
      <c r="K185" s="115">
        <v>1</v>
      </c>
      <c r="L185" s="115">
        <v>2</v>
      </c>
      <c r="M185" s="140" t="s">
        <v>210</v>
      </c>
      <c r="N185" s="117">
        <v>0</v>
      </c>
      <c r="O185" s="117">
        <v>0</v>
      </c>
      <c r="P185" s="117">
        <v>0</v>
      </c>
      <c r="Q185" s="141" t="s">
        <v>59</v>
      </c>
      <c r="R185" s="119">
        <v>0</v>
      </c>
      <c r="S185" s="119">
        <v>0</v>
      </c>
      <c r="T185" s="120">
        <v>0</v>
      </c>
      <c r="U185" s="117">
        <v>0</v>
      </c>
      <c r="V185" s="117">
        <v>0</v>
      </c>
      <c r="W185" s="117">
        <v>0</v>
      </c>
      <c r="X185" s="117">
        <v>0</v>
      </c>
      <c r="Y185" s="117">
        <v>0</v>
      </c>
      <c r="Z185" s="117">
        <v>0</v>
      </c>
      <c r="AA185" s="269">
        <v>0</v>
      </c>
      <c r="AB185" s="303">
        <f t="shared" ref="AB185:AC188" si="76">N185+T185-X185</f>
        <v>0</v>
      </c>
      <c r="AC185" s="117">
        <f t="shared" si="76"/>
        <v>0</v>
      </c>
      <c r="AD185" s="304">
        <f>OAX!AD223</f>
        <v>0</v>
      </c>
      <c r="AE185" s="120"/>
      <c r="AF185" s="117"/>
      <c r="AG185" s="117">
        <f>OAX!AG223</f>
        <v>0</v>
      </c>
      <c r="AH185" s="117"/>
      <c r="AI185" s="117"/>
      <c r="AJ185" s="117">
        <f>OAX!AJ223</f>
        <v>0</v>
      </c>
      <c r="AK185" s="117"/>
      <c r="AL185" s="117"/>
      <c r="AM185" s="117">
        <f>OAX!AM223</f>
        <v>0</v>
      </c>
      <c r="AN185" s="117"/>
      <c r="AO185" s="117"/>
      <c r="AP185" s="117">
        <f>OAX!AP223</f>
        <v>0</v>
      </c>
      <c r="AQ185" s="117"/>
      <c r="AR185" s="117"/>
      <c r="AS185" s="117">
        <f>OAX!AS223</f>
        <v>0</v>
      </c>
      <c r="AT185" s="117">
        <f>OAX!AT223</f>
        <v>0</v>
      </c>
      <c r="AU185" s="117">
        <f>OAX!AU223</f>
        <v>0</v>
      </c>
      <c r="AV185" s="117">
        <f>OAX!AV223</f>
        <v>0</v>
      </c>
      <c r="AW185" s="117">
        <f>OAX!AW223</f>
        <v>0</v>
      </c>
      <c r="AX185" s="117">
        <f>OAX!AX223</f>
        <v>0</v>
      </c>
      <c r="AY185" s="117">
        <f>OAX!AY223</f>
        <v>0</v>
      </c>
      <c r="AZ185" s="117">
        <f>OAX!AZ223</f>
        <v>0</v>
      </c>
      <c r="BA185" s="117">
        <f>OAX!BA223</f>
        <v>0</v>
      </c>
    </row>
    <row r="186" spans="1:53" ht="24.75" hidden="1">
      <c r="A186" s="253"/>
      <c r="B186" s="73" t="str">
        <f t="shared" si="58"/>
        <v>1355000550055122</v>
      </c>
      <c r="C186" s="114">
        <v>2023</v>
      </c>
      <c r="D186" s="114">
        <v>1</v>
      </c>
      <c r="E186" s="114">
        <v>1</v>
      </c>
      <c r="F186" s="114">
        <v>3</v>
      </c>
      <c r="G186" s="114">
        <v>5</v>
      </c>
      <c r="H186" s="166">
        <v>5000</v>
      </c>
      <c r="I186" s="114">
        <v>5500</v>
      </c>
      <c r="J186" s="114">
        <v>551</v>
      </c>
      <c r="K186" s="115">
        <v>2</v>
      </c>
      <c r="L186" s="115">
        <v>2</v>
      </c>
      <c r="M186" s="140" t="s">
        <v>211</v>
      </c>
      <c r="N186" s="117">
        <v>0</v>
      </c>
      <c r="O186" s="117">
        <v>0</v>
      </c>
      <c r="P186" s="117">
        <v>0</v>
      </c>
      <c r="Q186" s="141" t="s">
        <v>59</v>
      </c>
      <c r="R186" s="119">
        <v>0</v>
      </c>
      <c r="S186" s="119">
        <v>0</v>
      </c>
      <c r="T186" s="120">
        <v>0</v>
      </c>
      <c r="U186" s="117">
        <v>0</v>
      </c>
      <c r="V186" s="117">
        <v>0</v>
      </c>
      <c r="W186" s="117">
        <v>0</v>
      </c>
      <c r="X186" s="117">
        <v>0</v>
      </c>
      <c r="Y186" s="117">
        <v>0</v>
      </c>
      <c r="Z186" s="117">
        <v>0</v>
      </c>
      <c r="AA186" s="269">
        <v>0</v>
      </c>
      <c r="AB186" s="303">
        <f t="shared" si="76"/>
        <v>0</v>
      </c>
      <c r="AC186" s="117">
        <f t="shared" si="76"/>
        <v>0</v>
      </c>
      <c r="AD186" s="304">
        <f>OAX!AD224</f>
        <v>0</v>
      </c>
      <c r="AE186" s="120"/>
      <c r="AF186" s="117"/>
      <c r="AG186" s="117">
        <f>OAX!AG224</f>
        <v>0</v>
      </c>
      <c r="AH186" s="117"/>
      <c r="AI186" s="117"/>
      <c r="AJ186" s="117">
        <f>OAX!AJ224</f>
        <v>0</v>
      </c>
      <c r="AK186" s="117"/>
      <c r="AL186" s="117"/>
      <c r="AM186" s="117">
        <f>OAX!AM224</f>
        <v>0</v>
      </c>
      <c r="AN186" s="117"/>
      <c r="AO186" s="117"/>
      <c r="AP186" s="117">
        <f>OAX!AP224</f>
        <v>0</v>
      </c>
      <c r="AQ186" s="117"/>
      <c r="AR186" s="117"/>
      <c r="AS186" s="117">
        <f>OAX!AS224</f>
        <v>0</v>
      </c>
      <c r="AT186" s="117">
        <f>OAX!AT224</f>
        <v>0</v>
      </c>
      <c r="AU186" s="117">
        <f>OAX!AU224</f>
        <v>0</v>
      </c>
      <c r="AV186" s="117">
        <f>OAX!AV224</f>
        <v>0</v>
      </c>
      <c r="AW186" s="117">
        <f>OAX!AW224</f>
        <v>0</v>
      </c>
      <c r="AX186" s="117">
        <f>OAX!AX224</f>
        <v>0</v>
      </c>
      <c r="AY186" s="117">
        <f>OAX!AY224</f>
        <v>0</v>
      </c>
      <c r="AZ186" s="117">
        <f>OAX!AZ224</f>
        <v>0</v>
      </c>
      <c r="BA186" s="117">
        <f>OAX!BA224</f>
        <v>0</v>
      </c>
    </row>
    <row r="187" spans="1:53" ht="24.75" hidden="1">
      <c r="A187" s="253"/>
      <c r="B187" s="73" t="str">
        <f t="shared" si="58"/>
        <v>1355000550055132</v>
      </c>
      <c r="C187" s="114">
        <v>2023</v>
      </c>
      <c r="D187" s="114">
        <v>1</v>
      </c>
      <c r="E187" s="114">
        <v>1</v>
      </c>
      <c r="F187" s="114">
        <v>3</v>
      </c>
      <c r="G187" s="114">
        <v>5</v>
      </c>
      <c r="H187" s="166">
        <v>5000</v>
      </c>
      <c r="I187" s="114">
        <v>5500</v>
      </c>
      <c r="J187" s="114">
        <v>551</v>
      </c>
      <c r="K187" s="115">
        <v>3</v>
      </c>
      <c r="L187" s="115">
        <v>2</v>
      </c>
      <c r="M187" s="140" t="s">
        <v>212</v>
      </c>
      <c r="N187" s="117">
        <v>0</v>
      </c>
      <c r="O187" s="117">
        <v>0</v>
      </c>
      <c r="P187" s="117">
        <v>0</v>
      </c>
      <c r="Q187" s="141" t="s">
        <v>162</v>
      </c>
      <c r="R187" s="119">
        <v>0</v>
      </c>
      <c r="S187" s="119">
        <v>0</v>
      </c>
      <c r="T187" s="120">
        <v>0</v>
      </c>
      <c r="U187" s="117">
        <v>0</v>
      </c>
      <c r="V187" s="117">
        <v>0</v>
      </c>
      <c r="W187" s="117">
        <v>0</v>
      </c>
      <c r="X187" s="117">
        <v>0</v>
      </c>
      <c r="Y187" s="117">
        <v>0</v>
      </c>
      <c r="Z187" s="117">
        <v>0</v>
      </c>
      <c r="AA187" s="269">
        <v>0</v>
      </c>
      <c r="AB187" s="303">
        <f t="shared" si="76"/>
        <v>0</v>
      </c>
      <c r="AC187" s="117">
        <f t="shared" si="76"/>
        <v>0</v>
      </c>
      <c r="AD187" s="304">
        <f>OAX!AD225</f>
        <v>0</v>
      </c>
      <c r="AE187" s="120"/>
      <c r="AF187" s="117"/>
      <c r="AG187" s="117">
        <f>OAX!AG225</f>
        <v>0</v>
      </c>
      <c r="AH187" s="117"/>
      <c r="AI187" s="117"/>
      <c r="AJ187" s="117">
        <f>OAX!AJ225</f>
        <v>0</v>
      </c>
      <c r="AK187" s="117"/>
      <c r="AL187" s="117"/>
      <c r="AM187" s="117">
        <f>OAX!AM225</f>
        <v>0</v>
      </c>
      <c r="AN187" s="117"/>
      <c r="AO187" s="117"/>
      <c r="AP187" s="117">
        <f>OAX!AP225</f>
        <v>0</v>
      </c>
      <c r="AQ187" s="117"/>
      <c r="AR187" s="117"/>
      <c r="AS187" s="117">
        <f>OAX!AS225</f>
        <v>0</v>
      </c>
      <c r="AT187" s="117">
        <f>OAX!AT225</f>
        <v>0</v>
      </c>
      <c r="AU187" s="117">
        <f>OAX!AU225</f>
        <v>0</v>
      </c>
      <c r="AV187" s="117">
        <f>OAX!AV225</f>
        <v>0</v>
      </c>
      <c r="AW187" s="117">
        <f>OAX!AW225</f>
        <v>0</v>
      </c>
      <c r="AX187" s="117">
        <f>OAX!AX225</f>
        <v>0</v>
      </c>
      <c r="AY187" s="117">
        <f>OAX!AY225</f>
        <v>0</v>
      </c>
      <c r="AZ187" s="117">
        <f>OAX!AZ225</f>
        <v>0</v>
      </c>
      <c r="BA187" s="117">
        <f>OAX!BA225</f>
        <v>0</v>
      </c>
    </row>
    <row r="188" spans="1:53" ht="24.75" hidden="1">
      <c r="A188" s="253"/>
      <c r="B188" s="73" t="str">
        <f t="shared" si="58"/>
        <v>1355000550055142</v>
      </c>
      <c r="C188" s="114">
        <v>2023</v>
      </c>
      <c r="D188" s="114">
        <v>1</v>
      </c>
      <c r="E188" s="114">
        <v>1</v>
      </c>
      <c r="F188" s="114">
        <v>3</v>
      </c>
      <c r="G188" s="114">
        <v>5</v>
      </c>
      <c r="H188" s="166">
        <v>5000</v>
      </c>
      <c r="I188" s="114">
        <v>5500</v>
      </c>
      <c r="J188" s="114">
        <v>551</v>
      </c>
      <c r="K188" s="115">
        <v>4</v>
      </c>
      <c r="L188" s="115">
        <v>2</v>
      </c>
      <c r="M188" s="140" t="s">
        <v>213</v>
      </c>
      <c r="N188" s="117">
        <v>0</v>
      </c>
      <c r="O188" s="117">
        <v>0</v>
      </c>
      <c r="P188" s="117">
        <v>0</v>
      </c>
      <c r="Q188" s="141" t="s">
        <v>59</v>
      </c>
      <c r="R188" s="119">
        <v>0</v>
      </c>
      <c r="S188" s="119">
        <v>0</v>
      </c>
      <c r="T188" s="120">
        <v>0</v>
      </c>
      <c r="U188" s="117">
        <v>0</v>
      </c>
      <c r="V188" s="117">
        <v>0</v>
      </c>
      <c r="W188" s="117">
        <v>0</v>
      </c>
      <c r="X188" s="117">
        <v>0</v>
      </c>
      <c r="Y188" s="117">
        <v>0</v>
      </c>
      <c r="Z188" s="117">
        <v>0</v>
      </c>
      <c r="AA188" s="269">
        <v>0</v>
      </c>
      <c r="AB188" s="303">
        <f t="shared" si="76"/>
        <v>0</v>
      </c>
      <c r="AC188" s="117">
        <f t="shared" si="76"/>
        <v>0</v>
      </c>
      <c r="AD188" s="304">
        <f>OAX!AD226</f>
        <v>0</v>
      </c>
      <c r="AE188" s="120"/>
      <c r="AF188" s="117"/>
      <c r="AG188" s="117">
        <f>OAX!AG226</f>
        <v>0</v>
      </c>
      <c r="AH188" s="117"/>
      <c r="AI188" s="117"/>
      <c r="AJ188" s="117">
        <f>OAX!AJ226</f>
        <v>0</v>
      </c>
      <c r="AK188" s="117"/>
      <c r="AL188" s="117"/>
      <c r="AM188" s="117">
        <f>OAX!AM226</f>
        <v>0</v>
      </c>
      <c r="AN188" s="117"/>
      <c r="AO188" s="117"/>
      <c r="AP188" s="117">
        <f>OAX!AP226</f>
        <v>0</v>
      </c>
      <c r="AQ188" s="117"/>
      <c r="AR188" s="117"/>
      <c r="AS188" s="117">
        <f>OAX!AS226</f>
        <v>0</v>
      </c>
      <c r="AT188" s="117">
        <f>OAX!AT226</f>
        <v>0</v>
      </c>
      <c r="AU188" s="117">
        <f>OAX!AU226</f>
        <v>0</v>
      </c>
      <c r="AV188" s="117">
        <f>OAX!AV226</f>
        <v>0</v>
      </c>
      <c r="AW188" s="117">
        <f>OAX!AW226</f>
        <v>0</v>
      </c>
      <c r="AX188" s="117">
        <f>OAX!AX226</f>
        <v>0</v>
      </c>
      <c r="AY188" s="117">
        <f>OAX!AY226</f>
        <v>0</v>
      </c>
      <c r="AZ188" s="117">
        <f>OAX!AZ226</f>
        <v>0</v>
      </c>
      <c r="BA188" s="117">
        <f>OAX!BA226</f>
        <v>0</v>
      </c>
    </row>
    <row r="189" spans="1:53" ht="24.75">
      <c r="A189" s="253"/>
      <c r="B189" s="73" t="str">
        <f t="shared" si="58"/>
        <v>135500056002</v>
      </c>
      <c r="C189" s="132">
        <v>2023</v>
      </c>
      <c r="D189" s="132">
        <v>1</v>
      </c>
      <c r="E189" s="132">
        <v>1</v>
      </c>
      <c r="F189" s="519">
        <v>3</v>
      </c>
      <c r="G189" s="519">
        <v>5</v>
      </c>
      <c r="H189" s="519">
        <v>5000</v>
      </c>
      <c r="I189" s="519">
        <v>5600</v>
      </c>
      <c r="J189" s="519"/>
      <c r="K189" s="519"/>
      <c r="L189" s="132">
        <v>2</v>
      </c>
      <c r="M189" s="530" t="s">
        <v>214</v>
      </c>
      <c r="N189" s="531">
        <v>16814248</v>
      </c>
      <c r="O189" s="531">
        <v>0</v>
      </c>
      <c r="P189" s="531">
        <v>16814248</v>
      </c>
      <c r="Q189" s="566"/>
      <c r="R189" s="567"/>
      <c r="S189" s="567"/>
      <c r="T189" s="106">
        <f t="shared" ref="T189:AC189" si="77">+T190+T210+T212</f>
        <v>0</v>
      </c>
      <c r="U189" s="103">
        <f t="shared" si="77"/>
        <v>0</v>
      </c>
      <c r="V189" s="103">
        <f t="shared" si="77"/>
        <v>0</v>
      </c>
      <c r="W189" s="103">
        <f t="shared" si="77"/>
        <v>0</v>
      </c>
      <c r="X189" s="103">
        <f t="shared" si="77"/>
        <v>0</v>
      </c>
      <c r="Y189" s="103">
        <f t="shared" si="77"/>
        <v>0</v>
      </c>
      <c r="Z189" s="103">
        <f t="shared" si="77"/>
        <v>0</v>
      </c>
      <c r="AA189" s="267">
        <f t="shared" si="77"/>
        <v>0</v>
      </c>
      <c r="AB189" s="299">
        <f t="shared" si="77"/>
        <v>16814248</v>
      </c>
      <c r="AC189" s="103">
        <f t="shared" si="77"/>
        <v>0</v>
      </c>
      <c r="AD189" s="538">
        <f>OAX!AD227</f>
        <v>16814248</v>
      </c>
      <c r="AE189" s="106"/>
      <c r="AF189" s="103"/>
      <c r="AG189" s="531">
        <f>OAX!AG227</f>
        <v>16814248</v>
      </c>
      <c r="AH189" s="103"/>
      <c r="AI189" s="103"/>
      <c r="AJ189" s="531">
        <f>OAX!AJ227</f>
        <v>0</v>
      </c>
      <c r="AK189" s="103"/>
      <c r="AL189" s="103"/>
      <c r="AM189" s="531">
        <f>OAX!AM227</f>
        <v>0</v>
      </c>
      <c r="AN189" s="103"/>
      <c r="AO189" s="103"/>
      <c r="AP189" s="531">
        <f>OAX!AP227</f>
        <v>0</v>
      </c>
      <c r="AQ189" s="103"/>
      <c r="AR189" s="103"/>
      <c r="AS189" s="531">
        <f>OAX!AS227</f>
        <v>0</v>
      </c>
      <c r="AT189" s="531"/>
      <c r="AU189" s="531"/>
      <c r="AV189" s="531"/>
      <c r="AW189" s="531"/>
      <c r="AX189" s="531"/>
      <c r="AY189" s="531"/>
      <c r="AZ189" s="531"/>
      <c r="BA189" s="531"/>
    </row>
    <row r="190" spans="1:53" ht="24.75">
      <c r="A190" s="253"/>
      <c r="B190" s="73" t="str">
        <f t="shared" si="58"/>
        <v>135500056005652</v>
      </c>
      <c r="C190" s="135">
        <v>2023</v>
      </c>
      <c r="D190" s="135">
        <v>1</v>
      </c>
      <c r="E190" s="135">
        <v>1</v>
      </c>
      <c r="F190" s="521">
        <v>3</v>
      </c>
      <c r="G190" s="521">
        <v>5</v>
      </c>
      <c r="H190" s="521">
        <v>5000</v>
      </c>
      <c r="I190" s="521">
        <v>5600</v>
      </c>
      <c r="J190" s="521">
        <v>565</v>
      </c>
      <c r="K190" s="521"/>
      <c r="L190" s="135">
        <v>2</v>
      </c>
      <c r="M190" s="533" t="s">
        <v>215</v>
      </c>
      <c r="N190" s="534">
        <v>16814248</v>
      </c>
      <c r="O190" s="534">
        <v>0</v>
      </c>
      <c r="P190" s="534">
        <v>16814248</v>
      </c>
      <c r="Q190" s="568"/>
      <c r="R190" s="569"/>
      <c r="S190" s="569"/>
      <c r="T190" s="113">
        <f t="shared" ref="T190:AC190" si="78">SUM(T191:T209)</f>
        <v>0</v>
      </c>
      <c r="U190" s="110">
        <f t="shared" si="78"/>
        <v>0</v>
      </c>
      <c r="V190" s="110">
        <f t="shared" si="78"/>
        <v>0</v>
      </c>
      <c r="W190" s="110">
        <f t="shared" si="78"/>
        <v>0</v>
      </c>
      <c r="X190" s="110">
        <f t="shared" si="78"/>
        <v>0</v>
      </c>
      <c r="Y190" s="110">
        <f t="shared" si="78"/>
        <v>0</v>
      </c>
      <c r="Z190" s="110">
        <f t="shared" si="78"/>
        <v>0</v>
      </c>
      <c r="AA190" s="268">
        <f t="shared" si="78"/>
        <v>0</v>
      </c>
      <c r="AB190" s="301">
        <f t="shared" si="78"/>
        <v>16814248</v>
      </c>
      <c r="AC190" s="110">
        <f t="shared" si="78"/>
        <v>0</v>
      </c>
      <c r="AD190" s="539">
        <f>OAX!AD228</f>
        <v>16814248</v>
      </c>
      <c r="AE190" s="113"/>
      <c r="AF190" s="110"/>
      <c r="AG190" s="534">
        <f>OAX!AG228</f>
        <v>16814248</v>
      </c>
      <c r="AH190" s="110"/>
      <c r="AI190" s="110"/>
      <c r="AJ190" s="534">
        <f>OAX!AJ228</f>
        <v>0</v>
      </c>
      <c r="AK190" s="110"/>
      <c r="AL190" s="110"/>
      <c r="AM190" s="534">
        <f>OAX!AM228</f>
        <v>0</v>
      </c>
      <c r="AN190" s="110"/>
      <c r="AO190" s="110"/>
      <c r="AP190" s="534">
        <f>OAX!AP228</f>
        <v>0</v>
      </c>
      <c r="AQ190" s="110"/>
      <c r="AR190" s="110"/>
      <c r="AS190" s="534">
        <f>OAX!AS228</f>
        <v>0</v>
      </c>
      <c r="AT190" s="534"/>
      <c r="AU190" s="534"/>
      <c r="AV190" s="534"/>
      <c r="AW190" s="534"/>
      <c r="AX190" s="534"/>
      <c r="AY190" s="534"/>
      <c r="AZ190" s="534"/>
      <c r="BA190" s="534"/>
    </row>
    <row r="191" spans="1:53" ht="24.75" hidden="1">
      <c r="A191" s="253"/>
      <c r="B191" s="73" t="str">
        <f t="shared" si="58"/>
        <v>1355000560056512</v>
      </c>
      <c r="C191" s="114">
        <v>2023</v>
      </c>
      <c r="D191" s="114">
        <v>1</v>
      </c>
      <c r="E191" s="114">
        <v>1</v>
      </c>
      <c r="F191" s="114">
        <v>3</v>
      </c>
      <c r="G191" s="114">
        <v>5</v>
      </c>
      <c r="H191" s="114">
        <v>5000</v>
      </c>
      <c r="I191" s="114">
        <v>5600</v>
      </c>
      <c r="J191" s="114">
        <v>565</v>
      </c>
      <c r="K191" s="115">
        <v>1</v>
      </c>
      <c r="L191" s="115">
        <v>2</v>
      </c>
      <c r="M191" s="140" t="s">
        <v>216</v>
      </c>
      <c r="N191" s="117">
        <v>0</v>
      </c>
      <c r="O191" s="117">
        <v>0</v>
      </c>
      <c r="P191" s="117">
        <v>0</v>
      </c>
      <c r="Q191" s="141" t="s">
        <v>59</v>
      </c>
      <c r="R191" s="119">
        <v>0</v>
      </c>
      <c r="S191" s="119">
        <v>0</v>
      </c>
      <c r="T191" s="120">
        <v>0</v>
      </c>
      <c r="U191" s="117">
        <v>0</v>
      </c>
      <c r="V191" s="117">
        <v>0</v>
      </c>
      <c r="W191" s="117">
        <v>0</v>
      </c>
      <c r="X191" s="117">
        <v>0</v>
      </c>
      <c r="Y191" s="117">
        <v>0</v>
      </c>
      <c r="Z191" s="117">
        <v>0</v>
      </c>
      <c r="AA191" s="269">
        <v>0</v>
      </c>
      <c r="AB191" s="303">
        <f t="shared" ref="AB191:AB209" si="79">N191+T191-X191</f>
        <v>0</v>
      </c>
      <c r="AC191" s="117">
        <f t="shared" ref="AC191:AC209" si="80">O191+U191-Y191</f>
        <v>0</v>
      </c>
      <c r="AD191" s="304">
        <f>OAX!AD229</f>
        <v>0</v>
      </c>
      <c r="AE191" s="120"/>
      <c r="AF191" s="117"/>
      <c r="AG191" s="117">
        <f>OAX!AG229</f>
        <v>0</v>
      </c>
      <c r="AH191" s="117"/>
      <c r="AI191" s="117"/>
      <c r="AJ191" s="117">
        <f>OAX!AJ229</f>
        <v>0</v>
      </c>
      <c r="AK191" s="117"/>
      <c r="AL191" s="117"/>
      <c r="AM191" s="117">
        <f>OAX!AM229</f>
        <v>0</v>
      </c>
      <c r="AN191" s="117"/>
      <c r="AO191" s="117"/>
      <c r="AP191" s="117">
        <f>OAX!AP229</f>
        <v>0</v>
      </c>
      <c r="AQ191" s="117"/>
      <c r="AR191" s="117"/>
      <c r="AS191" s="117">
        <f>OAX!AS229</f>
        <v>0</v>
      </c>
      <c r="AT191" s="117">
        <f>OAX!AT229</f>
        <v>0</v>
      </c>
      <c r="AU191" s="117">
        <f>OAX!AU229</f>
        <v>0</v>
      </c>
      <c r="AV191" s="117">
        <f>OAX!AV229</f>
        <v>0</v>
      </c>
      <c r="AW191" s="117">
        <f>OAX!AW229</f>
        <v>0</v>
      </c>
      <c r="AX191" s="117">
        <f>OAX!AX229</f>
        <v>0</v>
      </c>
      <c r="AY191" s="117">
        <f>OAX!AY229</f>
        <v>0</v>
      </c>
      <c r="AZ191" s="117">
        <f>OAX!AZ229</f>
        <v>0</v>
      </c>
      <c r="BA191" s="117">
        <f>OAX!BA229</f>
        <v>0</v>
      </c>
    </row>
    <row r="192" spans="1:53" ht="24.75" hidden="1">
      <c r="A192" s="253"/>
      <c r="B192" s="73" t="str">
        <f t="shared" si="58"/>
        <v>1355000560056522</v>
      </c>
      <c r="C192" s="114">
        <v>2023</v>
      </c>
      <c r="D192" s="114">
        <v>1</v>
      </c>
      <c r="E192" s="114">
        <v>1</v>
      </c>
      <c r="F192" s="114">
        <v>3</v>
      </c>
      <c r="G192" s="114">
        <v>5</v>
      </c>
      <c r="H192" s="114">
        <v>5000</v>
      </c>
      <c r="I192" s="114">
        <v>5600</v>
      </c>
      <c r="J192" s="114">
        <v>565</v>
      </c>
      <c r="K192" s="115">
        <v>2</v>
      </c>
      <c r="L192" s="115">
        <v>2</v>
      </c>
      <c r="M192" s="140" t="s">
        <v>217</v>
      </c>
      <c r="N192" s="117">
        <v>0</v>
      </c>
      <c r="O192" s="117">
        <v>0</v>
      </c>
      <c r="P192" s="117">
        <v>0</v>
      </c>
      <c r="Q192" s="141" t="s">
        <v>59</v>
      </c>
      <c r="R192" s="119">
        <v>0</v>
      </c>
      <c r="S192" s="119">
        <v>0</v>
      </c>
      <c r="T192" s="120">
        <v>0</v>
      </c>
      <c r="U192" s="117">
        <v>0</v>
      </c>
      <c r="V192" s="117">
        <v>0</v>
      </c>
      <c r="W192" s="117">
        <v>0</v>
      </c>
      <c r="X192" s="117">
        <v>0</v>
      </c>
      <c r="Y192" s="117">
        <v>0</v>
      </c>
      <c r="Z192" s="117">
        <v>0</v>
      </c>
      <c r="AA192" s="269">
        <v>0</v>
      </c>
      <c r="AB192" s="303">
        <f t="shared" si="79"/>
        <v>0</v>
      </c>
      <c r="AC192" s="117">
        <f t="shared" si="80"/>
        <v>0</v>
      </c>
      <c r="AD192" s="304">
        <f>OAX!AD230</f>
        <v>0</v>
      </c>
      <c r="AE192" s="120"/>
      <c r="AF192" s="117"/>
      <c r="AG192" s="117">
        <f>OAX!AG230</f>
        <v>0</v>
      </c>
      <c r="AH192" s="117"/>
      <c r="AI192" s="117"/>
      <c r="AJ192" s="117">
        <f>OAX!AJ230</f>
        <v>0</v>
      </c>
      <c r="AK192" s="117"/>
      <c r="AL192" s="117"/>
      <c r="AM192" s="117">
        <f>OAX!AM230</f>
        <v>0</v>
      </c>
      <c r="AN192" s="117"/>
      <c r="AO192" s="117"/>
      <c r="AP192" s="117">
        <f>OAX!AP230</f>
        <v>0</v>
      </c>
      <c r="AQ192" s="117"/>
      <c r="AR192" s="117"/>
      <c r="AS192" s="117">
        <f>OAX!AS230</f>
        <v>0</v>
      </c>
      <c r="AT192" s="117">
        <f>OAX!AT230</f>
        <v>0</v>
      </c>
      <c r="AU192" s="117">
        <f>OAX!AU230</f>
        <v>0</v>
      </c>
      <c r="AV192" s="117">
        <f>OAX!AV230</f>
        <v>0</v>
      </c>
      <c r="AW192" s="117">
        <f>OAX!AW230</f>
        <v>0</v>
      </c>
      <c r="AX192" s="117">
        <f>OAX!AX230</f>
        <v>0</v>
      </c>
      <c r="AY192" s="117">
        <f>OAX!AY230</f>
        <v>0</v>
      </c>
      <c r="AZ192" s="117">
        <f>OAX!AZ230</f>
        <v>0</v>
      </c>
      <c r="BA192" s="117">
        <f>OAX!BA230</f>
        <v>0</v>
      </c>
    </row>
    <row r="193" spans="1:53" ht="24.75" hidden="1">
      <c r="A193" s="253"/>
      <c r="B193" s="73" t="str">
        <f t="shared" si="58"/>
        <v>1355000560056532</v>
      </c>
      <c r="C193" s="114">
        <v>2023</v>
      </c>
      <c r="D193" s="114">
        <v>1</v>
      </c>
      <c r="E193" s="114">
        <v>1</v>
      </c>
      <c r="F193" s="114">
        <v>3</v>
      </c>
      <c r="G193" s="114">
        <v>5</v>
      </c>
      <c r="H193" s="114">
        <v>5000</v>
      </c>
      <c r="I193" s="114">
        <v>5600</v>
      </c>
      <c r="J193" s="114">
        <v>565</v>
      </c>
      <c r="K193" s="115">
        <v>3</v>
      </c>
      <c r="L193" s="115">
        <v>2</v>
      </c>
      <c r="M193" s="140" t="s">
        <v>218</v>
      </c>
      <c r="N193" s="117">
        <v>0</v>
      </c>
      <c r="O193" s="117">
        <v>0</v>
      </c>
      <c r="P193" s="117">
        <v>0</v>
      </c>
      <c r="Q193" s="141" t="s">
        <v>59</v>
      </c>
      <c r="R193" s="119">
        <v>0</v>
      </c>
      <c r="S193" s="119">
        <v>0</v>
      </c>
      <c r="T193" s="120">
        <v>0</v>
      </c>
      <c r="U193" s="117">
        <v>0</v>
      </c>
      <c r="V193" s="117">
        <v>0</v>
      </c>
      <c r="W193" s="117">
        <v>0</v>
      </c>
      <c r="X193" s="117">
        <v>0</v>
      </c>
      <c r="Y193" s="117">
        <v>0</v>
      </c>
      <c r="Z193" s="117">
        <v>0</v>
      </c>
      <c r="AA193" s="269">
        <v>0</v>
      </c>
      <c r="AB193" s="303">
        <f t="shared" si="79"/>
        <v>0</v>
      </c>
      <c r="AC193" s="117">
        <f t="shared" si="80"/>
        <v>0</v>
      </c>
      <c r="AD193" s="304">
        <f>OAX!AD231</f>
        <v>0</v>
      </c>
      <c r="AE193" s="120"/>
      <c r="AF193" s="117"/>
      <c r="AG193" s="117">
        <f>OAX!AG231</f>
        <v>0</v>
      </c>
      <c r="AH193" s="117"/>
      <c r="AI193" s="117"/>
      <c r="AJ193" s="117">
        <f>OAX!AJ231</f>
        <v>0</v>
      </c>
      <c r="AK193" s="117"/>
      <c r="AL193" s="117"/>
      <c r="AM193" s="117">
        <f>OAX!AM231</f>
        <v>0</v>
      </c>
      <c r="AN193" s="117"/>
      <c r="AO193" s="117"/>
      <c r="AP193" s="117">
        <f>OAX!AP231</f>
        <v>0</v>
      </c>
      <c r="AQ193" s="117"/>
      <c r="AR193" s="117"/>
      <c r="AS193" s="117">
        <f>OAX!AS231</f>
        <v>0</v>
      </c>
      <c r="AT193" s="117">
        <f>OAX!AT231</f>
        <v>0</v>
      </c>
      <c r="AU193" s="117">
        <f>OAX!AU231</f>
        <v>0</v>
      </c>
      <c r="AV193" s="117">
        <f>OAX!AV231</f>
        <v>0</v>
      </c>
      <c r="AW193" s="117">
        <f>OAX!AW231</f>
        <v>0</v>
      </c>
      <c r="AX193" s="117">
        <f>OAX!AX231</f>
        <v>0</v>
      </c>
      <c r="AY193" s="117">
        <f>OAX!AY231</f>
        <v>0</v>
      </c>
      <c r="AZ193" s="117">
        <f>OAX!AZ231</f>
        <v>0</v>
      </c>
      <c r="BA193" s="117">
        <f>OAX!BA231</f>
        <v>0</v>
      </c>
    </row>
    <row r="194" spans="1:53" ht="24.75" hidden="1">
      <c r="A194" s="253"/>
      <c r="B194" s="73" t="str">
        <f t="shared" si="58"/>
        <v>1355000560056542</v>
      </c>
      <c r="C194" s="114">
        <v>2023</v>
      </c>
      <c r="D194" s="114">
        <v>1</v>
      </c>
      <c r="E194" s="114">
        <v>1</v>
      </c>
      <c r="F194" s="114">
        <v>3</v>
      </c>
      <c r="G194" s="114">
        <v>5</v>
      </c>
      <c r="H194" s="114">
        <v>5000</v>
      </c>
      <c r="I194" s="114">
        <v>5600</v>
      </c>
      <c r="J194" s="114">
        <v>565</v>
      </c>
      <c r="K194" s="115">
        <v>4</v>
      </c>
      <c r="L194" s="115">
        <v>2</v>
      </c>
      <c r="M194" s="140" t="s">
        <v>219</v>
      </c>
      <c r="N194" s="117">
        <v>0</v>
      </c>
      <c r="O194" s="117">
        <v>0</v>
      </c>
      <c r="P194" s="117">
        <v>0</v>
      </c>
      <c r="Q194" s="141" t="s">
        <v>59</v>
      </c>
      <c r="R194" s="119">
        <v>0</v>
      </c>
      <c r="S194" s="119">
        <v>0</v>
      </c>
      <c r="T194" s="120">
        <v>0</v>
      </c>
      <c r="U194" s="117">
        <v>0</v>
      </c>
      <c r="V194" s="117">
        <v>0</v>
      </c>
      <c r="W194" s="117">
        <v>0</v>
      </c>
      <c r="X194" s="117">
        <v>0</v>
      </c>
      <c r="Y194" s="117">
        <v>0</v>
      </c>
      <c r="Z194" s="117">
        <v>0</v>
      </c>
      <c r="AA194" s="269">
        <v>0</v>
      </c>
      <c r="AB194" s="303">
        <f t="shared" si="79"/>
        <v>0</v>
      </c>
      <c r="AC194" s="117">
        <f t="shared" si="80"/>
        <v>0</v>
      </c>
      <c r="AD194" s="304">
        <f>OAX!AD232</f>
        <v>0</v>
      </c>
      <c r="AE194" s="120"/>
      <c r="AF194" s="117"/>
      <c r="AG194" s="117">
        <f>OAX!AG232</f>
        <v>0</v>
      </c>
      <c r="AH194" s="117"/>
      <c r="AI194" s="117"/>
      <c r="AJ194" s="117">
        <f>OAX!AJ232</f>
        <v>0</v>
      </c>
      <c r="AK194" s="117"/>
      <c r="AL194" s="117"/>
      <c r="AM194" s="117">
        <f>OAX!AM232</f>
        <v>0</v>
      </c>
      <c r="AN194" s="117"/>
      <c r="AO194" s="117"/>
      <c r="AP194" s="117">
        <f>OAX!AP232</f>
        <v>0</v>
      </c>
      <c r="AQ194" s="117"/>
      <c r="AR194" s="117"/>
      <c r="AS194" s="117">
        <f>OAX!AS232</f>
        <v>0</v>
      </c>
      <c r="AT194" s="117">
        <f>OAX!AT232</f>
        <v>0</v>
      </c>
      <c r="AU194" s="117">
        <f>OAX!AU232</f>
        <v>0</v>
      </c>
      <c r="AV194" s="117">
        <f>OAX!AV232</f>
        <v>0</v>
      </c>
      <c r="AW194" s="117">
        <f>OAX!AW232</f>
        <v>0</v>
      </c>
      <c r="AX194" s="117">
        <f>OAX!AX232</f>
        <v>0</v>
      </c>
      <c r="AY194" s="117">
        <f>OAX!AY232</f>
        <v>0</v>
      </c>
      <c r="AZ194" s="117">
        <f>OAX!AZ232</f>
        <v>0</v>
      </c>
      <c r="BA194" s="117">
        <f>OAX!BA232</f>
        <v>0</v>
      </c>
    </row>
    <row r="195" spans="1:53" ht="46.5" hidden="1">
      <c r="A195" s="253"/>
      <c r="B195" s="73" t="str">
        <f t="shared" si="58"/>
        <v>1355000560056552</v>
      </c>
      <c r="C195" s="114">
        <v>2023</v>
      </c>
      <c r="D195" s="114">
        <v>1</v>
      </c>
      <c r="E195" s="114">
        <v>1</v>
      </c>
      <c r="F195" s="114">
        <v>3</v>
      </c>
      <c r="G195" s="114">
        <v>5</v>
      </c>
      <c r="H195" s="114">
        <v>5000</v>
      </c>
      <c r="I195" s="114">
        <v>5600</v>
      </c>
      <c r="J195" s="114">
        <v>565</v>
      </c>
      <c r="K195" s="115">
        <v>5</v>
      </c>
      <c r="L195" s="115">
        <v>2</v>
      </c>
      <c r="M195" s="140" t="s">
        <v>220</v>
      </c>
      <c r="N195" s="117">
        <v>0</v>
      </c>
      <c r="O195" s="117">
        <v>0</v>
      </c>
      <c r="P195" s="117">
        <v>0</v>
      </c>
      <c r="Q195" s="141" t="s">
        <v>59</v>
      </c>
      <c r="R195" s="119">
        <v>0</v>
      </c>
      <c r="S195" s="119">
        <v>0</v>
      </c>
      <c r="T195" s="120">
        <v>0</v>
      </c>
      <c r="U195" s="117">
        <v>0</v>
      </c>
      <c r="V195" s="117">
        <v>0</v>
      </c>
      <c r="W195" s="117">
        <v>0</v>
      </c>
      <c r="X195" s="117">
        <v>0</v>
      </c>
      <c r="Y195" s="117">
        <v>0</v>
      </c>
      <c r="Z195" s="117">
        <v>0</v>
      </c>
      <c r="AA195" s="269">
        <v>0</v>
      </c>
      <c r="AB195" s="303">
        <f t="shared" si="79"/>
        <v>0</v>
      </c>
      <c r="AC195" s="117">
        <f t="shared" si="80"/>
        <v>0</v>
      </c>
      <c r="AD195" s="304">
        <f>OAX!AD233</f>
        <v>0</v>
      </c>
      <c r="AE195" s="120"/>
      <c r="AF195" s="117"/>
      <c r="AG195" s="117">
        <f>OAX!AG233</f>
        <v>0</v>
      </c>
      <c r="AH195" s="117"/>
      <c r="AI195" s="117"/>
      <c r="AJ195" s="117">
        <f>OAX!AJ233</f>
        <v>0</v>
      </c>
      <c r="AK195" s="117"/>
      <c r="AL195" s="117"/>
      <c r="AM195" s="117">
        <f>OAX!AM233</f>
        <v>0</v>
      </c>
      <c r="AN195" s="117"/>
      <c r="AO195" s="117"/>
      <c r="AP195" s="117">
        <f>OAX!AP233</f>
        <v>0</v>
      </c>
      <c r="AQ195" s="117"/>
      <c r="AR195" s="117"/>
      <c r="AS195" s="117">
        <f>OAX!AS233</f>
        <v>0</v>
      </c>
      <c r="AT195" s="117">
        <f>OAX!AT233</f>
        <v>0</v>
      </c>
      <c r="AU195" s="117">
        <f>OAX!AU233</f>
        <v>0</v>
      </c>
      <c r="AV195" s="117">
        <f>OAX!AV233</f>
        <v>0</v>
      </c>
      <c r="AW195" s="117">
        <f>OAX!AW233</f>
        <v>0</v>
      </c>
      <c r="AX195" s="117">
        <f>OAX!AX233</f>
        <v>0</v>
      </c>
      <c r="AY195" s="117">
        <f>OAX!AY233</f>
        <v>0</v>
      </c>
      <c r="AZ195" s="117">
        <f>OAX!AZ233</f>
        <v>0</v>
      </c>
      <c r="BA195" s="117">
        <f>OAX!BA233</f>
        <v>0</v>
      </c>
    </row>
    <row r="196" spans="1:53" ht="24.75" hidden="1">
      <c r="A196" s="253"/>
      <c r="B196" s="73" t="str">
        <f t="shared" si="58"/>
        <v>1355000560056562</v>
      </c>
      <c r="C196" s="114">
        <v>2023</v>
      </c>
      <c r="D196" s="114">
        <v>1</v>
      </c>
      <c r="E196" s="114">
        <v>1</v>
      </c>
      <c r="F196" s="114">
        <v>3</v>
      </c>
      <c r="G196" s="114">
        <v>5</v>
      </c>
      <c r="H196" s="114">
        <v>5000</v>
      </c>
      <c r="I196" s="114">
        <v>5600</v>
      </c>
      <c r="J196" s="114">
        <v>565</v>
      </c>
      <c r="K196" s="115">
        <v>6</v>
      </c>
      <c r="L196" s="115">
        <v>2</v>
      </c>
      <c r="M196" s="140" t="s">
        <v>221</v>
      </c>
      <c r="N196" s="117">
        <v>0</v>
      </c>
      <c r="O196" s="117">
        <v>0</v>
      </c>
      <c r="P196" s="117">
        <v>0</v>
      </c>
      <c r="Q196" s="141" t="s">
        <v>59</v>
      </c>
      <c r="R196" s="119">
        <v>0</v>
      </c>
      <c r="S196" s="119">
        <v>0</v>
      </c>
      <c r="T196" s="120">
        <v>0</v>
      </c>
      <c r="U196" s="117">
        <v>0</v>
      </c>
      <c r="V196" s="117">
        <v>0</v>
      </c>
      <c r="W196" s="117">
        <v>0</v>
      </c>
      <c r="X196" s="117">
        <v>0</v>
      </c>
      <c r="Y196" s="117">
        <v>0</v>
      </c>
      <c r="Z196" s="117">
        <v>0</v>
      </c>
      <c r="AA196" s="269">
        <v>0</v>
      </c>
      <c r="AB196" s="303">
        <f t="shared" si="79"/>
        <v>0</v>
      </c>
      <c r="AC196" s="117">
        <f t="shared" si="80"/>
        <v>0</v>
      </c>
      <c r="AD196" s="304">
        <f>OAX!AD234</f>
        <v>0</v>
      </c>
      <c r="AE196" s="120"/>
      <c r="AF196" s="117"/>
      <c r="AG196" s="117">
        <f>OAX!AG234</f>
        <v>0</v>
      </c>
      <c r="AH196" s="117"/>
      <c r="AI196" s="117"/>
      <c r="AJ196" s="117">
        <f>OAX!AJ234</f>
        <v>0</v>
      </c>
      <c r="AK196" s="117"/>
      <c r="AL196" s="117"/>
      <c r="AM196" s="117">
        <f>OAX!AM234</f>
        <v>0</v>
      </c>
      <c r="AN196" s="117"/>
      <c r="AO196" s="117"/>
      <c r="AP196" s="117">
        <f>OAX!AP234</f>
        <v>0</v>
      </c>
      <c r="AQ196" s="117"/>
      <c r="AR196" s="117"/>
      <c r="AS196" s="117">
        <f>OAX!AS234</f>
        <v>0</v>
      </c>
      <c r="AT196" s="117">
        <f>OAX!AT234</f>
        <v>0</v>
      </c>
      <c r="AU196" s="117">
        <f>OAX!AU234</f>
        <v>0</v>
      </c>
      <c r="AV196" s="117">
        <f>OAX!AV234</f>
        <v>0</v>
      </c>
      <c r="AW196" s="117">
        <f>OAX!AW234</f>
        <v>0</v>
      </c>
      <c r="AX196" s="117">
        <f>OAX!AX234</f>
        <v>0</v>
      </c>
      <c r="AY196" s="117">
        <f>OAX!AY234</f>
        <v>0</v>
      </c>
      <c r="AZ196" s="117">
        <f>OAX!AZ234</f>
        <v>0</v>
      </c>
      <c r="BA196" s="117">
        <f>OAX!BA234</f>
        <v>0</v>
      </c>
    </row>
    <row r="197" spans="1:53" ht="24.75" hidden="1">
      <c r="A197" s="253"/>
      <c r="B197" s="73" t="str">
        <f t="shared" si="58"/>
        <v>1355000560056572</v>
      </c>
      <c r="C197" s="114">
        <v>2023</v>
      </c>
      <c r="D197" s="114">
        <v>1</v>
      </c>
      <c r="E197" s="114">
        <v>1</v>
      </c>
      <c r="F197" s="114">
        <v>3</v>
      </c>
      <c r="G197" s="114">
        <v>5</v>
      </c>
      <c r="H197" s="114">
        <v>5000</v>
      </c>
      <c r="I197" s="114">
        <v>5600</v>
      </c>
      <c r="J197" s="114">
        <v>565</v>
      </c>
      <c r="K197" s="115">
        <v>7</v>
      </c>
      <c r="L197" s="115">
        <v>2</v>
      </c>
      <c r="M197" s="140" t="s">
        <v>222</v>
      </c>
      <c r="N197" s="117">
        <v>0</v>
      </c>
      <c r="O197" s="117">
        <v>0</v>
      </c>
      <c r="P197" s="117">
        <v>0</v>
      </c>
      <c r="Q197" s="141" t="s">
        <v>59</v>
      </c>
      <c r="R197" s="119">
        <v>0</v>
      </c>
      <c r="S197" s="119">
        <v>0</v>
      </c>
      <c r="T197" s="120">
        <v>0</v>
      </c>
      <c r="U197" s="117">
        <v>0</v>
      </c>
      <c r="V197" s="117">
        <v>0</v>
      </c>
      <c r="W197" s="117">
        <v>0</v>
      </c>
      <c r="X197" s="117">
        <v>0</v>
      </c>
      <c r="Y197" s="117">
        <v>0</v>
      </c>
      <c r="Z197" s="117">
        <v>0</v>
      </c>
      <c r="AA197" s="269">
        <v>0</v>
      </c>
      <c r="AB197" s="303">
        <f t="shared" si="79"/>
        <v>0</v>
      </c>
      <c r="AC197" s="117">
        <f t="shared" si="80"/>
        <v>0</v>
      </c>
      <c r="AD197" s="304">
        <f>OAX!AD235</f>
        <v>0</v>
      </c>
      <c r="AE197" s="120"/>
      <c r="AF197" s="117"/>
      <c r="AG197" s="117">
        <f>OAX!AG235</f>
        <v>0</v>
      </c>
      <c r="AH197" s="117"/>
      <c r="AI197" s="117"/>
      <c r="AJ197" s="117">
        <f>OAX!AJ235</f>
        <v>0</v>
      </c>
      <c r="AK197" s="117"/>
      <c r="AL197" s="117"/>
      <c r="AM197" s="117">
        <f>OAX!AM235</f>
        <v>0</v>
      </c>
      <c r="AN197" s="117"/>
      <c r="AO197" s="117"/>
      <c r="AP197" s="117">
        <f>OAX!AP235</f>
        <v>0</v>
      </c>
      <c r="AQ197" s="117"/>
      <c r="AR197" s="117"/>
      <c r="AS197" s="117">
        <f>OAX!AS235</f>
        <v>0</v>
      </c>
      <c r="AT197" s="117">
        <f>OAX!AT235</f>
        <v>0</v>
      </c>
      <c r="AU197" s="117">
        <f>OAX!AU235</f>
        <v>0</v>
      </c>
      <c r="AV197" s="117">
        <f>OAX!AV235</f>
        <v>0</v>
      </c>
      <c r="AW197" s="117">
        <f>OAX!AW235</f>
        <v>0</v>
      </c>
      <c r="AX197" s="117">
        <f>OAX!AX235</f>
        <v>0</v>
      </c>
      <c r="AY197" s="117">
        <f>OAX!AY235</f>
        <v>0</v>
      </c>
      <c r="AZ197" s="117">
        <f>OAX!AZ235</f>
        <v>0</v>
      </c>
      <c r="BA197" s="117">
        <f>OAX!BA235</f>
        <v>0</v>
      </c>
    </row>
    <row r="198" spans="1:53" ht="24.75">
      <c r="A198" s="253"/>
      <c r="B198" s="73" t="str">
        <f t="shared" si="58"/>
        <v>1355000560056582</v>
      </c>
      <c r="C198" s="114">
        <v>2023</v>
      </c>
      <c r="D198" s="114">
        <v>1</v>
      </c>
      <c r="E198" s="114">
        <v>1</v>
      </c>
      <c r="F198" s="570">
        <v>3</v>
      </c>
      <c r="G198" s="570">
        <v>5</v>
      </c>
      <c r="H198" s="570">
        <v>5000</v>
      </c>
      <c r="I198" s="570">
        <v>5600</v>
      </c>
      <c r="J198" s="570">
        <v>565</v>
      </c>
      <c r="K198" s="571">
        <v>8</v>
      </c>
      <c r="L198" s="115">
        <v>2</v>
      </c>
      <c r="M198" s="573" t="s">
        <v>223</v>
      </c>
      <c r="N198" s="543">
        <v>16814248</v>
      </c>
      <c r="O198" s="543">
        <v>0</v>
      </c>
      <c r="P198" s="543">
        <v>16814248</v>
      </c>
      <c r="Q198" s="574" t="s">
        <v>59</v>
      </c>
      <c r="R198" s="545">
        <v>1</v>
      </c>
      <c r="S198" s="545">
        <v>0</v>
      </c>
      <c r="T198" s="120">
        <v>0</v>
      </c>
      <c r="U198" s="117">
        <v>0</v>
      </c>
      <c r="V198" s="117">
        <v>0</v>
      </c>
      <c r="W198" s="117">
        <v>0</v>
      </c>
      <c r="X198" s="117">
        <v>0</v>
      </c>
      <c r="Y198" s="117">
        <v>0</v>
      </c>
      <c r="Z198" s="117">
        <v>0</v>
      </c>
      <c r="AA198" s="269">
        <v>0</v>
      </c>
      <c r="AB198" s="303">
        <f t="shared" si="79"/>
        <v>16814248</v>
      </c>
      <c r="AC198" s="117">
        <f t="shared" si="80"/>
        <v>0</v>
      </c>
      <c r="AD198" s="546">
        <f>OAX!AD236</f>
        <v>16814248</v>
      </c>
      <c r="AE198" s="120"/>
      <c r="AF198" s="117"/>
      <c r="AG198" s="543">
        <f>OAX!AG236</f>
        <v>16814248</v>
      </c>
      <c r="AH198" s="117"/>
      <c r="AI198" s="117"/>
      <c r="AJ198" s="543">
        <f>OAX!AJ236</f>
        <v>0</v>
      </c>
      <c r="AK198" s="117"/>
      <c r="AL198" s="117"/>
      <c r="AM198" s="543">
        <f>OAX!AM236</f>
        <v>0</v>
      </c>
      <c r="AN198" s="117"/>
      <c r="AO198" s="117"/>
      <c r="AP198" s="543">
        <f>OAX!AP236</f>
        <v>0</v>
      </c>
      <c r="AQ198" s="117"/>
      <c r="AR198" s="117"/>
      <c r="AS198" s="543">
        <f>OAX!AS236</f>
        <v>0</v>
      </c>
      <c r="AT198" s="543">
        <f>OAX!AT236</f>
        <v>1</v>
      </c>
      <c r="AU198" s="543">
        <f>OAX!AU236</f>
        <v>0</v>
      </c>
      <c r="AV198" s="543">
        <f>OAX!AV236</f>
        <v>1</v>
      </c>
      <c r="AW198" s="543">
        <f>OAX!AW236</f>
        <v>0</v>
      </c>
      <c r="AX198" s="543">
        <f>OAX!AX236</f>
        <v>0</v>
      </c>
      <c r="AY198" s="543">
        <f>OAX!AY236</f>
        <v>0</v>
      </c>
      <c r="AZ198" s="543">
        <f>OAX!AZ236</f>
        <v>0</v>
      </c>
      <c r="BA198" s="543">
        <f>OAX!BA236</f>
        <v>0</v>
      </c>
    </row>
    <row r="199" spans="1:53" ht="24.75" hidden="1">
      <c r="A199" s="253"/>
      <c r="B199" s="73" t="str">
        <f t="shared" si="58"/>
        <v>1355000560056592</v>
      </c>
      <c r="C199" s="114">
        <v>2023</v>
      </c>
      <c r="D199" s="114">
        <v>1</v>
      </c>
      <c r="E199" s="114">
        <v>1</v>
      </c>
      <c r="F199" s="114">
        <v>3</v>
      </c>
      <c r="G199" s="114">
        <v>5</v>
      </c>
      <c r="H199" s="114">
        <v>5000</v>
      </c>
      <c r="I199" s="114">
        <v>5600</v>
      </c>
      <c r="J199" s="114">
        <v>565</v>
      </c>
      <c r="K199" s="115">
        <v>9</v>
      </c>
      <c r="L199" s="115">
        <v>2</v>
      </c>
      <c r="M199" s="140" t="s">
        <v>224</v>
      </c>
      <c r="N199" s="117">
        <v>0</v>
      </c>
      <c r="O199" s="117">
        <v>0</v>
      </c>
      <c r="P199" s="117">
        <v>0</v>
      </c>
      <c r="Q199" s="141" t="s">
        <v>162</v>
      </c>
      <c r="R199" s="119">
        <v>0</v>
      </c>
      <c r="S199" s="119">
        <v>0</v>
      </c>
      <c r="T199" s="120">
        <v>0</v>
      </c>
      <c r="U199" s="117">
        <v>0</v>
      </c>
      <c r="V199" s="117">
        <v>0</v>
      </c>
      <c r="W199" s="117">
        <v>0</v>
      </c>
      <c r="X199" s="117">
        <v>0</v>
      </c>
      <c r="Y199" s="117">
        <v>0</v>
      </c>
      <c r="Z199" s="117">
        <v>0</v>
      </c>
      <c r="AA199" s="269">
        <v>0</v>
      </c>
      <c r="AB199" s="303">
        <f t="shared" si="79"/>
        <v>0</v>
      </c>
      <c r="AC199" s="117">
        <f t="shared" si="80"/>
        <v>0</v>
      </c>
      <c r="AD199" s="304">
        <f>OAX!AD237</f>
        <v>0</v>
      </c>
      <c r="AE199" s="120"/>
      <c r="AF199" s="117"/>
      <c r="AG199" s="117">
        <f>OAX!AG237</f>
        <v>0</v>
      </c>
      <c r="AH199" s="117"/>
      <c r="AI199" s="117"/>
      <c r="AJ199" s="117">
        <f>OAX!AJ237</f>
        <v>0</v>
      </c>
      <c r="AK199" s="117"/>
      <c r="AL199" s="117"/>
      <c r="AM199" s="117">
        <f>OAX!AM237</f>
        <v>0</v>
      </c>
      <c r="AN199" s="117"/>
      <c r="AO199" s="117"/>
      <c r="AP199" s="117">
        <f>OAX!AP237</f>
        <v>0</v>
      </c>
      <c r="AQ199" s="117"/>
      <c r="AR199" s="117"/>
      <c r="AS199" s="117">
        <f>OAX!AS237</f>
        <v>0</v>
      </c>
      <c r="AT199" s="117">
        <f>OAX!AT237</f>
        <v>0</v>
      </c>
      <c r="AU199" s="117">
        <f>OAX!AU237</f>
        <v>0</v>
      </c>
      <c r="AV199" s="117">
        <f>OAX!AV237</f>
        <v>0</v>
      </c>
      <c r="AW199" s="117">
        <f>OAX!AW237</f>
        <v>0</v>
      </c>
      <c r="AX199" s="117">
        <f>OAX!AX237</f>
        <v>0</v>
      </c>
      <c r="AY199" s="117">
        <f>OAX!AY237</f>
        <v>0</v>
      </c>
      <c r="AZ199" s="117">
        <f>OAX!AZ237</f>
        <v>0</v>
      </c>
      <c r="BA199" s="117">
        <f>OAX!BA237</f>
        <v>0</v>
      </c>
    </row>
    <row r="200" spans="1:53" ht="24.75" hidden="1">
      <c r="A200" s="253"/>
      <c r="B200" s="73" t="str">
        <f t="shared" si="58"/>
        <v>13550005600565102</v>
      </c>
      <c r="C200" s="114">
        <v>2023</v>
      </c>
      <c r="D200" s="114">
        <v>1</v>
      </c>
      <c r="E200" s="114">
        <v>1</v>
      </c>
      <c r="F200" s="114">
        <v>3</v>
      </c>
      <c r="G200" s="114">
        <v>5</v>
      </c>
      <c r="H200" s="114">
        <v>5000</v>
      </c>
      <c r="I200" s="114">
        <v>5600</v>
      </c>
      <c r="J200" s="114">
        <v>565</v>
      </c>
      <c r="K200" s="115">
        <v>10</v>
      </c>
      <c r="L200" s="115">
        <v>2</v>
      </c>
      <c r="M200" s="140" t="s">
        <v>225</v>
      </c>
      <c r="N200" s="117">
        <v>0</v>
      </c>
      <c r="O200" s="117">
        <v>0</v>
      </c>
      <c r="P200" s="117">
        <v>0</v>
      </c>
      <c r="Q200" s="141" t="s">
        <v>162</v>
      </c>
      <c r="R200" s="119">
        <v>0</v>
      </c>
      <c r="S200" s="119">
        <v>0</v>
      </c>
      <c r="T200" s="120">
        <v>0</v>
      </c>
      <c r="U200" s="117">
        <v>0</v>
      </c>
      <c r="V200" s="117">
        <v>0</v>
      </c>
      <c r="W200" s="117">
        <v>0</v>
      </c>
      <c r="X200" s="117">
        <v>0</v>
      </c>
      <c r="Y200" s="117">
        <v>0</v>
      </c>
      <c r="Z200" s="117">
        <v>0</v>
      </c>
      <c r="AA200" s="269">
        <v>0</v>
      </c>
      <c r="AB200" s="303">
        <f t="shared" si="79"/>
        <v>0</v>
      </c>
      <c r="AC200" s="117">
        <f t="shared" si="80"/>
        <v>0</v>
      </c>
      <c r="AD200" s="304">
        <f>OAX!AD238</f>
        <v>0</v>
      </c>
      <c r="AE200" s="120"/>
      <c r="AF200" s="117"/>
      <c r="AG200" s="117">
        <f>OAX!AG238</f>
        <v>0</v>
      </c>
      <c r="AH200" s="117"/>
      <c r="AI200" s="117"/>
      <c r="AJ200" s="117">
        <f>OAX!AJ238</f>
        <v>0</v>
      </c>
      <c r="AK200" s="117"/>
      <c r="AL200" s="117"/>
      <c r="AM200" s="117">
        <f>OAX!AM238</f>
        <v>0</v>
      </c>
      <c r="AN200" s="117"/>
      <c r="AO200" s="117"/>
      <c r="AP200" s="117">
        <f>OAX!AP238</f>
        <v>0</v>
      </c>
      <c r="AQ200" s="117"/>
      <c r="AR200" s="117"/>
      <c r="AS200" s="117">
        <f>OAX!AS238</f>
        <v>0</v>
      </c>
      <c r="AT200" s="117">
        <f>OAX!AT238</f>
        <v>0</v>
      </c>
      <c r="AU200" s="117">
        <f>OAX!AU238</f>
        <v>0</v>
      </c>
      <c r="AV200" s="117">
        <f>OAX!AV238</f>
        <v>0</v>
      </c>
      <c r="AW200" s="117">
        <f>OAX!AW238</f>
        <v>0</v>
      </c>
      <c r="AX200" s="117">
        <f>OAX!AX238</f>
        <v>0</v>
      </c>
      <c r="AY200" s="117">
        <f>OAX!AY238</f>
        <v>0</v>
      </c>
      <c r="AZ200" s="117">
        <f>OAX!AZ238</f>
        <v>0</v>
      </c>
      <c r="BA200" s="117">
        <f>OAX!BA238</f>
        <v>0</v>
      </c>
    </row>
    <row r="201" spans="1:53" ht="46.5" hidden="1">
      <c r="A201" s="253"/>
      <c r="B201" s="73" t="str">
        <f t="shared" si="58"/>
        <v>13550005600565112</v>
      </c>
      <c r="C201" s="114">
        <v>2023</v>
      </c>
      <c r="D201" s="114">
        <v>1</v>
      </c>
      <c r="E201" s="114">
        <v>1</v>
      </c>
      <c r="F201" s="114">
        <v>3</v>
      </c>
      <c r="G201" s="114">
        <v>5</v>
      </c>
      <c r="H201" s="114">
        <v>5000</v>
      </c>
      <c r="I201" s="114">
        <v>5600</v>
      </c>
      <c r="J201" s="114">
        <v>565</v>
      </c>
      <c r="K201" s="115">
        <v>11</v>
      </c>
      <c r="L201" s="115">
        <v>2</v>
      </c>
      <c r="M201" s="140" t="s">
        <v>226</v>
      </c>
      <c r="N201" s="117">
        <v>0</v>
      </c>
      <c r="O201" s="117">
        <v>0</v>
      </c>
      <c r="P201" s="117">
        <v>0</v>
      </c>
      <c r="Q201" s="141" t="s">
        <v>205</v>
      </c>
      <c r="R201" s="119">
        <v>0</v>
      </c>
      <c r="S201" s="119">
        <v>0</v>
      </c>
      <c r="T201" s="120">
        <v>0</v>
      </c>
      <c r="U201" s="117">
        <v>0</v>
      </c>
      <c r="V201" s="117">
        <v>0</v>
      </c>
      <c r="W201" s="117">
        <v>0</v>
      </c>
      <c r="X201" s="117">
        <v>0</v>
      </c>
      <c r="Y201" s="117">
        <v>0</v>
      </c>
      <c r="Z201" s="117">
        <v>0</v>
      </c>
      <c r="AA201" s="269">
        <v>0</v>
      </c>
      <c r="AB201" s="303">
        <f t="shared" si="79"/>
        <v>0</v>
      </c>
      <c r="AC201" s="117">
        <f t="shared" si="80"/>
        <v>0</v>
      </c>
      <c r="AD201" s="304">
        <f>OAX!AD239</f>
        <v>0</v>
      </c>
      <c r="AE201" s="120"/>
      <c r="AF201" s="117"/>
      <c r="AG201" s="117">
        <f>OAX!AG239</f>
        <v>0</v>
      </c>
      <c r="AH201" s="117"/>
      <c r="AI201" s="117"/>
      <c r="AJ201" s="117">
        <f>OAX!AJ239</f>
        <v>0</v>
      </c>
      <c r="AK201" s="117"/>
      <c r="AL201" s="117"/>
      <c r="AM201" s="117">
        <f>OAX!AM239</f>
        <v>0</v>
      </c>
      <c r="AN201" s="117"/>
      <c r="AO201" s="117"/>
      <c r="AP201" s="117">
        <f>OAX!AP239</f>
        <v>0</v>
      </c>
      <c r="AQ201" s="117"/>
      <c r="AR201" s="117"/>
      <c r="AS201" s="117">
        <f>OAX!AS239</f>
        <v>0</v>
      </c>
      <c r="AT201" s="117">
        <f>OAX!AT239</f>
        <v>0</v>
      </c>
      <c r="AU201" s="117">
        <f>OAX!AU239</f>
        <v>0</v>
      </c>
      <c r="AV201" s="117">
        <f>OAX!AV239</f>
        <v>0</v>
      </c>
      <c r="AW201" s="117">
        <f>OAX!AW239</f>
        <v>0</v>
      </c>
      <c r="AX201" s="117">
        <f>OAX!AX239</f>
        <v>0</v>
      </c>
      <c r="AY201" s="117">
        <f>OAX!AY239</f>
        <v>0</v>
      </c>
      <c r="AZ201" s="117">
        <f>OAX!AZ239</f>
        <v>0</v>
      </c>
      <c r="BA201" s="117">
        <f>OAX!BA239</f>
        <v>0</v>
      </c>
    </row>
    <row r="202" spans="1:53" ht="46.5" hidden="1">
      <c r="A202" s="253"/>
      <c r="B202" s="73" t="str">
        <f t="shared" si="58"/>
        <v>13550005600565122</v>
      </c>
      <c r="C202" s="114">
        <v>2023</v>
      </c>
      <c r="D202" s="114">
        <v>1</v>
      </c>
      <c r="E202" s="114">
        <v>1</v>
      </c>
      <c r="F202" s="114">
        <v>3</v>
      </c>
      <c r="G202" s="114">
        <v>5</v>
      </c>
      <c r="H202" s="114">
        <v>5000</v>
      </c>
      <c r="I202" s="114">
        <v>5600</v>
      </c>
      <c r="J202" s="114">
        <v>565</v>
      </c>
      <c r="K202" s="115">
        <v>12</v>
      </c>
      <c r="L202" s="115">
        <v>2</v>
      </c>
      <c r="M202" s="140" t="s">
        <v>227</v>
      </c>
      <c r="N202" s="117">
        <v>0</v>
      </c>
      <c r="O202" s="117">
        <v>0</v>
      </c>
      <c r="P202" s="117">
        <v>0</v>
      </c>
      <c r="Q202" s="141" t="s">
        <v>205</v>
      </c>
      <c r="R202" s="119">
        <v>0</v>
      </c>
      <c r="S202" s="119">
        <v>0</v>
      </c>
      <c r="T202" s="120">
        <v>0</v>
      </c>
      <c r="U202" s="117">
        <v>0</v>
      </c>
      <c r="V202" s="117">
        <v>0</v>
      </c>
      <c r="W202" s="117">
        <v>0</v>
      </c>
      <c r="X202" s="117">
        <v>0</v>
      </c>
      <c r="Y202" s="117">
        <v>0</v>
      </c>
      <c r="Z202" s="117">
        <v>0</v>
      </c>
      <c r="AA202" s="269">
        <v>0</v>
      </c>
      <c r="AB202" s="303">
        <f t="shared" si="79"/>
        <v>0</v>
      </c>
      <c r="AC202" s="117">
        <f t="shared" si="80"/>
        <v>0</v>
      </c>
      <c r="AD202" s="304">
        <f>OAX!AD240</f>
        <v>0</v>
      </c>
      <c r="AE202" s="120"/>
      <c r="AF202" s="117"/>
      <c r="AG202" s="117">
        <f>OAX!AG240</f>
        <v>0</v>
      </c>
      <c r="AH202" s="117"/>
      <c r="AI202" s="117"/>
      <c r="AJ202" s="117">
        <f>OAX!AJ240</f>
        <v>0</v>
      </c>
      <c r="AK202" s="117"/>
      <c r="AL202" s="117"/>
      <c r="AM202" s="117">
        <f>OAX!AM240</f>
        <v>0</v>
      </c>
      <c r="AN202" s="117"/>
      <c r="AO202" s="117"/>
      <c r="AP202" s="117">
        <f>OAX!AP240</f>
        <v>0</v>
      </c>
      <c r="AQ202" s="117"/>
      <c r="AR202" s="117"/>
      <c r="AS202" s="117">
        <f>OAX!AS240</f>
        <v>0</v>
      </c>
      <c r="AT202" s="117">
        <f>OAX!AT240</f>
        <v>0</v>
      </c>
      <c r="AU202" s="117">
        <f>OAX!AU240</f>
        <v>0</v>
      </c>
      <c r="AV202" s="117">
        <f>OAX!AV240</f>
        <v>0</v>
      </c>
      <c r="AW202" s="117">
        <f>OAX!AW240</f>
        <v>0</v>
      </c>
      <c r="AX202" s="117">
        <f>OAX!AX240</f>
        <v>0</v>
      </c>
      <c r="AY202" s="117">
        <f>OAX!AY240</f>
        <v>0</v>
      </c>
      <c r="AZ202" s="117">
        <f>OAX!AZ240</f>
        <v>0</v>
      </c>
      <c r="BA202" s="117">
        <f>OAX!BA240</f>
        <v>0</v>
      </c>
    </row>
    <row r="203" spans="1:53" ht="46.5" hidden="1">
      <c r="A203" s="253"/>
      <c r="B203" s="73" t="str">
        <f t="shared" si="58"/>
        <v>13550005600565132</v>
      </c>
      <c r="C203" s="114">
        <v>2023</v>
      </c>
      <c r="D203" s="114">
        <v>1</v>
      </c>
      <c r="E203" s="114">
        <v>1</v>
      </c>
      <c r="F203" s="114">
        <v>3</v>
      </c>
      <c r="G203" s="114">
        <v>5</v>
      </c>
      <c r="H203" s="114">
        <v>5000</v>
      </c>
      <c r="I203" s="114">
        <v>5600</v>
      </c>
      <c r="J203" s="114">
        <v>565</v>
      </c>
      <c r="K203" s="115">
        <v>13</v>
      </c>
      <c r="L203" s="115">
        <v>2</v>
      </c>
      <c r="M203" s="140" t="s">
        <v>228</v>
      </c>
      <c r="N203" s="117">
        <v>0</v>
      </c>
      <c r="O203" s="117">
        <v>0</v>
      </c>
      <c r="P203" s="117">
        <v>0</v>
      </c>
      <c r="Q203" s="141" t="s">
        <v>205</v>
      </c>
      <c r="R203" s="119">
        <v>0</v>
      </c>
      <c r="S203" s="119">
        <v>0</v>
      </c>
      <c r="T203" s="120">
        <v>0</v>
      </c>
      <c r="U203" s="117">
        <v>0</v>
      </c>
      <c r="V203" s="117">
        <v>0</v>
      </c>
      <c r="W203" s="117">
        <v>0</v>
      </c>
      <c r="X203" s="117">
        <v>0</v>
      </c>
      <c r="Y203" s="117">
        <v>0</v>
      </c>
      <c r="Z203" s="117">
        <v>0</v>
      </c>
      <c r="AA203" s="269">
        <v>0</v>
      </c>
      <c r="AB203" s="303">
        <f t="shared" si="79"/>
        <v>0</v>
      </c>
      <c r="AC203" s="117">
        <f t="shared" si="80"/>
        <v>0</v>
      </c>
      <c r="AD203" s="304">
        <f>OAX!AD241</f>
        <v>0</v>
      </c>
      <c r="AE203" s="120"/>
      <c r="AF203" s="117"/>
      <c r="AG203" s="117">
        <f>OAX!AG241</f>
        <v>0</v>
      </c>
      <c r="AH203" s="117"/>
      <c r="AI203" s="117"/>
      <c r="AJ203" s="117">
        <f>OAX!AJ241</f>
        <v>0</v>
      </c>
      <c r="AK203" s="117"/>
      <c r="AL203" s="117"/>
      <c r="AM203" s="117">
        <f>OAX!AM241</f>
        <v>0</v>
      </c>
      <c r="AN203" s="117"/>
      <c r="AO203" s="117"/>
      <c r="AP203" s="117">
        <f>OAX!AP241</f>
        <v>0</v>
      </c>
      <c r="AQ203" s="117"/>
      <c r="AR203" s="117"/>
      <c r="AS203" s="117">
        <f>OAX!AS241</f>
        <v>0</v>
      </c>
      <c r="AT203" s="117">
        <f>OAX!AT241</f>
        <v>0</v>
      </c>
      <c r="AU203" s="117">
        <f>OAX!AU241</f>
        <v>0</v>
      </c>
      <c r="AV203" s="117">
        <f>OAX!AV241</f>
        <v>0</v>
      </c>
      <c r="AW203" s="117">
        <f>OAX!AW241</f>
        <v>0</v>
      </c>
      <c r="AX203" s="117">
        <f>OAX!AX241</f>
        <v>0</v>
      </c>
      <c r="AY203" s="117">
        <f>OAX!AY241</f>
        <v>0</v>
      </c>
      <c r="AZ203" s="117">
        <f>OAX!AZ241</f>
        <v>0</v>
      </c>
      <c r="BA203" s="117">
        <f>OAX!BA241</f>
        <v>0</v>
      </c>
    </row>
    <row r="204" spans="1:53" ht="46.5" hidden="1">
      <c r="A204" s="253"/>
      <c r="B204" s="73" t="str">
        <f t="shared" si="58"/>
        <v>13550005600565142</v>
      </c>
      <c r="C204" s="114">
        <v>2023</v>
      </c>
      <c r="D204" s="114">
        <v>1</v>
      </c>
      <c r="E204" s="114">
        <v>1</v>
      </c>
      <c r="F204" s="114">
        <v>3</v>
      </c>
      <c r="G204" s="114">
        <v>5</v>
      </c>
      <c r="H204" s="114">
        <v>5000</v>
      </c>
      <c r="I204" s="114">
        <v>5600</v>
      </c>
      <c r="J204" s="114">
        <v>565</v>
      </c>
      <c r="K204" s="115">
        <v>14</v>
      </c>
      <c r="L204" s="115">
        <v>2</v>
      </c>
      <c r="M204" s="140" t="s">
        <v>229</v>
      </c>
      <c r="N204" s="117">
        <v>0</v>
      </c>
      <c r="O204" s="117">
        <v>0</v>
      </c>
      <c r="P204" s="117">
        <v>0</v>
      </c>
      <c r="Q204" s="141" t="s">
        <v>205</v>
      </c>
      <c r="R204" s="119">
        <v>0</v>
      </c>
      <c r="S204" s="119">
        <v>0</v>
      </c>
      <c r="T204" s="120">
        <v>0</v>
      </c>
      <c r="U204" s="117">
        <v>0</v>
      </c>
      <c r="V204" s="117">
        <v>0</v>
      </c>
      <c r="W204" s="117">
        <v>0</v>
      </c>
      <c r="X204" s="117">
        <v>0</v>
      </c>
      <c r="Y204" s="117">
        <v>0</v>
      </c>
      <c r="Z204" s="117">
        <v>0</v>
      </c>
      <c r="AA204" s="269">
        <v>0</v>
      </c>
      <c r="AB204" s="303">
        <f t="shared" si="79"/>
        <v>0</v>
      </c>
      <c r="AC204" s="117">
        <f t="shared" si="80"/>
        <v>0</v>
      </c>
      <c r="AD204" s="304">
        <f>OAX!AD242</f>
        <v>0</v>
      </c>
      <c r="AE204" s="120"/>
      <c r="AF204" s="117"/>
      <c r="AG204" s="117">
        <f>OAX!AG242</f>
        <v>0</v>
      </c>
      <c r="AH204" s="117"/>
      <c r="AI204" s="117"/>
      <c r="AJ204" s="117">
        <f>OAX!AJ242</f>
        <v>0</v>
      </c>
      <c r="AK204" s="117"/>
      <c r="AL204" s="117"/>
      <c r="AM204" s="117">
        <f>OAX!AM242</f>
        <v>0</v>
      </c>
      <c r="AN204" s="117"/>
      <c r="AO204" s="117"/>
      <c r="AP204" s="117">
        <f>OAX!AP242</f>
        <v>0</v>
      </c>
      <c r="AQ204" s="117"/>
      <c r="AR204" s="117"/>
      <c r="AS204" s="117">
        <f>OAX!AS242</f>
        <v>0</v>
      </c>
      <c r="AT204" s="117">
        <f>OAX!AT242</f>
        <v>0</v>
      </c>
      <c r="AU204" s="117">
        <f>OAX!AU242</f>
        <v>0</v>
      </c>
      <c r="AV204" s="117">
        <f>OAX!AV242</f>
        <v>0</v>
      </c>
      <c r="AW204" s="117">
        <f>OAX!AW242</f>
        <v>0</v>
      </c>
      <c r="AX204" s="117">
        <f>OAX!AX242</f>
        <v>0</v>
      </c>
      <c r="AY204" s="117">
        <f>OAX!AY242</f>
        <v>0</v>
      </c>
      <c r="AZ204" s="117">
        <f>OAX!AZ242</f>
        <v>0</v>
      </c>
      <c r="BA204" s="117">
        <f>OAX!BA242</f>
        <v>0</v>
      </c>
    </row>
    <row r="205" spans="1:53" ht="46.5" hidden="1">
      <c r="A205" s="253"/>
      <c r="B205" s="73" t="str">
        <f t="shared" si="58"/>
        <v>13550005600565152</v>
      </c>
      <c r="C205" s="114">
        <v>2023</v>
      </c>
      <c r="D205" s="114">
        <v>1</v>
      </c>
      <c r="E205" s="114">
        <v>1</v>
      </c>
      <c r="F205" s="114">
        <v>3</v>
      </c>
      <c r="G205" s="114">
        <v>5</v>
      </c>
      <c r="H205" s="114">
        <v>5000</v>
      </c>
      <c r="I205" s="114">
        <v>5600</v>
      </c>
      <c r="J205" s="114">
        <v>565</v>
      </c>
      <c r="K205" s="115">
        <v>15</v>
      </c>
      <c r="L205" s="115">
        <v>2</v>
      </c>
      <c r="M205" s="140" t="s">
        <v>230</v>
      </c>
      <c r="N205" s="117">
        <v>0</v>
      </c>
      <c r="O205" s="117">
        <v>0</v>
      </c>
      <c r="P205" s="117">
        <v>0</v>
      </c>
      <c r="Q205" s="141" t="s">
        <v>205</v>
      </c>
      <c r="R205" s="119">
        <v>0</v>
      </c>
      <c r="S205" s="119">
        <v>0</v>
      </c>
      <c r="T205" s="120">
        <v>0</v>
      </c>
      <c r="U205" s="117">
        <v>0</v>
      </c>
      <c r="V205" s="117">
        <v>0</v>
      </c>
      <c r="W205" s="117">
        <v>0</v>
      </c>
      <c r="X205" s="117">
        <v>0</v>
      </c>
      <c r="Y205" s="117">
        <v>0</v>
      </c>
      <c r="Z205" s="117">
        <v>0</v>
      </c>
      <c r="AA205" s="269">
        <v>0</v>
      </c>
      <c r="AB205" s="303">
        <f t="shared" si="79"/>
        <v>0</v>
      </c>
      <c r="AC205" s="117">
        <f t="shared" si="80"/>
        <v>0</v>
      </c>
      <c r="AD205" s="304">
        <f>OAX!AD243</f>
        <v>0</v>
      </c>
      <c r="AE205" s="120"/>
      <c r="AF205" s="117"/>
      <c r="AG205" s="117">
        <f>OAX!AG243</f>
        <v>0</v>
      </c>
      <c r="AH205" s="117"/>
      <c r="AI205" s="117"/>
      <c r="AJ205" s="117">
        <f>OAX!AJ243</f>
        <v>0</v>
      </c>
      <c r="AK205" s="117"/>
      <c r="AL205" s="117"/>
      <c r="AM205" s="117">
        <f>OAX!AM243</f>
        <v>0</v>
      </c>
      <c r="AN205" s="117"/>
      <c r="AO205" s="117"/>
      <c r="AP205" s="117">
        <f>OAX!AP243</f>
        <v>0</v>
      </c>
      <c r="AQ205" s="117"/>
      <c r="AR205" s="117"/>
      <c r="AS205" s="117">
        <f>OAX!AS243</f>
        <v>0</v>
      </c>
      <c r="AT205" s="117">
        <f>OAX!AT243</f>
        <v>0</v>
      </c>
      <c r="AU205" s="117">
        <f>OAX!AU243</f>
        <v>0</v>
      </c>
      <c r="AV205" s="117">
        <f>OAX!AV243</f>
        <v>0</v>
      </c>
      <c r="AW205" s="117">
        <f>OAX!AW243</f>
        <v>0</v>
      </c>
      <c r="AX205" s="117">
        <f>OAX!AX243</f>
        <v>0</v>
      </c>
      <c r="AY205" s="117">
        <f>OAX!AY243</f>
        <v>0</v>
      </c>
      <c r="AZ205" s="117">
        <f>OAX!AZ243</f>
        <v>0</v>
      </c>
      <c r="BA205" s="117">
        <f>OAX!BA243</f>
        <v>0</v>
      </c>
    </row>
    <row r="206" spans="1:53" ht="46.5" hidden="1">
      <c r="A206" s="253"/>
      <c r="B206" s="73" t="str">
        <f t="shared" ref="B206:B269" si="81">+CONCATENATE(E206,F206,G206,H206,I206,J206,K206,L206)</f>
        <v>13550005600565162</v>
      </c>
      <c r="C206" s="114">
        <v>2023</v>
      </c>
      <c r="D206" s="114">
        <v>1</v>
      </c>
      <c r="E206" s="114">
        <v>1</v>
      </c>
      <c r="F206" s="114">
        <v>3</v>
      </c>
      <c r="G206" s="114">
        <v>5</v>
      </c>
      <c r="H206" s="114">
        <v>5000</v>
      </c>
      <c r="I206" s="114">
        <v>5600</v>
      </c>
      <c r="J206" s="114">
        <v>565</v>
      </c>
      <c r="K206" s="115">
        <v>16</v>
      </c>
      <c r="L206" s="115">
        <v>2</v>
      </c>
      <c r="M206" s="140" t="s">
        <v>231</v>
      </c>
      <c r="N206" s="117">
        <v>0</v>
      </c>
      <c r="O206" s="117">
        <v>0</v>
      </c>
      <c r="P206" s="117">
        <v>0</v>
      </c>
      <c r="Q206" s="141" t="s">
        <v>205</v>
      </c>
      <c r="R206" s="119">
        <v>0</v>
      </c>
      <c r="S206" s="119">
        <v>0</v>
      </c>
      <c r="T206" s="120">
        <v>0</v>
      </c>
      <c r="U206" s="117">
        <v>0</v>
      </c>
      <c r="V206" s="117">
        <v>0</v>
      </c>
      <c r="W206" s="117">
        <v>0</v>
      </c>
      <c r="X206" s="117">
        <v>0</v>
      </c>
      <c r="Y206" s="117">
        <v>0</v>
      </c>
      <c r="Z206" s="117">
        <v>0</v>
      </c>
      <c r="AA206" s="269">
        <v>0</v>
      </c>
      <c r="AB206" s="303">
        <f t="shared" si="79"/>
        <v>0</v>
      </c>
      <c r="AC206" s="117">
        <f t="shared" si="80"/>
        <v>0</v>
      </c>
      <c r="AD206" s="304">
        <f>OAX!AD244</f>
        <v>0</v>
      </c>
      <c r="AE206" s="120"/>
      <c r="AF206" s="117"/>
      <c r="AG206" s="117">
        <f>OAX!AG244</f>
        <v>0</v>
      </c>
      <c r="AH206" s="117"/>
      <c r="AI206" s="117"/>
      <c r="AJ206" s="117">
        <f>OAX!AJ244</f>
        <v>0</v>
      </c>
      <c r="AK206" s="117"/>
      <c r="AL206" s="117"/>
      <c r="AM206" s="117">
        <f>OAX!AM244</f>
        <v>0</v>
      </c>
      <c r="AN206" s="117"/>
      <c r="AO206" s="117"/>
      <c r="AP206" s="117">
        <f>OAX!AP244</f>
        <v>0</v>
      </c>
      <c r="AQ206" s="117"/>
      <c r="AR206" s="117"/>
      <c r="AS206" s="117">
        <f>OAX!AS244</f>
        <v>0</v>
      </c>
      <c r="AT206" s="117">
        <f>OAX!AT244</f>
        <v>0</v>
      </c>
      <c r="AU206" s="117">
        <f>OAX!AU244</f>
        <v>0</v>
      </c>
      <c r="AV206" s="117">
        <f>OAX!AV244</f>
        <v>0</v>
      </c>
      <c r="AW206" s="117">
        <f>OAX!AW244</f>
        <v>0</v>
      </c>
      <c r="AX206" s="117">
        <f>OAX!AX244</f>
        <v>0</v>
      </c>
      <c r="AY206" s="117">
        <f>OAX!AY244</f>
        <v>0</v>
      </c>
      <c r="AZ206" s="117">
        <f>OAX!AZ244</f>
        <v>0</v>
      </c>
      <c r="BA206" s="117">
        <f>OAX!BA244</f>
        <v>0</v>
      </c>
    </row>
    <row r="207" spans="1:53" ht="46.5" hidden="1">
      <c r="A207" s="253"/>
      <c r="B207" s="73" t="str">
        <f t="shared" si="81"/>
        <v>13550005600565172</v>
      </c>
      <c r="C207" s="114">
        <v>2023</v>
      </c>
      <c r="D207" s="114">
        <v>1</v>
      </c>
      <c r="E207" s="114">
        <v>1</v>
      </c>
      <c r="F207" s="114">
        <v>3</v>
      </c>
      <c r="G207" s="114">
        <v>5</v>
      </c>
      <c r="H207" s="114">
        <v>5000</v>
      </c>
      <c r="I207" s="114">
        <v>5600</v>
      </c>
      <c r="J207" s="114">
        <v>565</v>
      </c>
      <c r="K207" s="115">
        <v>17</v>
      </c>
      <c r="L207" s="115">
        <v>2</v>
      </c>
      <c r="M207" s="140" t="s">
        <v>232</v>
      </c>
      <c r="N207" s="117">
        <v>0</v>
      </c>
      <c r="O207" s="117">
        <v>0</v>
      </c>
      <c r="P207" s="117">
        <v>0</v>
      </c>
      <c r="Q207" s="141" t="s">
        <v>205</v>
      </c>
      <c r="R207" s="119">
        <v>0</v>
      </c>
      <c r="S207" s="119">
        <v>0</v>
      </c>
      <c r="T207" s="120">
        <v>0</v>
      </c>
      <c r="U207" s="117">
        <v>0</v>
      </c>
      <c r="V207" s="117">
        <v>0</v>
      </c>
      <c r="W207" s="117">
        <v>0</v>
      </c>
      <c r="X207" s="117">
        <v>0</v>
      </c>
      <c r="Y207" s="117">
        <v>0</v>
      </c>
      <c r="Z207" s="117">
        <v>0</v>
      </c>
      <c r="AA207" s="269">
        <v>0</v>
      </c>
      <c r="AB207" s="303">
        <f t="shared" si="79"/>
        <v>0</v>
      </c>
      <c r="AC207" s="117">
        <f t="shared" si="80"/>
        <v>0</v>
      </c>
      <c r="AD207" s="304">
        <f>OAX!AD245</f>
        <v>0</v>
      </c>
      <c r="AE207" s="120"/>
      <c r="AF207" s="117"/>
      <c r="AG207" s="117">
        <f>OAX!AG245</f>
        <v>0</v>
      </c>
      <c r="AH207" s="117"/>
      <c r="AI207" s="117"/>
      <c r="AJ207" s="117">
        <f>OAX!AJ245</f>
        <v>0</v>
      </c>
      <c r="AK207" s="117"/>
      <c r="AL207" s="117"/>
      <c r="AM207" s="117">
        <f>OAX!AM245</f>
        <v>0</v>
      </c>
      <c r="AN207" s="117"/>
      <c r="AO207" s="117"/>
      <c r="AP207" s="117">
        <f>OAX!AP245</f>
        <v>0</v>
      </c>
      <c r="AQ207" s="117"/>
      <c r="AR207" s="117"/>
      <c r="AS207" s="117">
        <f>OAX!AS245</f>
        <v>0</v>
      </c>
      <c r="AT207" s="117">
        <f>OAX!AT245</f>
        <v>0</v>
      </c>
      <c r="AU207" s="117">
        <f>OAX!AU245</f>
        <v>0</v>
      </c>
      <c r="AV207" s="117">
        <f>OAX!AV245</f>
        <v>0</v>
      </c>
      <c r="AW207" s="117">
        <f>OAX!AW245</f>
        <v>0</v>
      </c>
      <c r="AX207" s="117">
        <f>OAX!AX245</f>
        <v>0</v>
      </c>
      <c r="AY207" s="117">
        <f>OAX!AY245</f>
        <v>0</v>
      </c>
      <c r="AZ207" s="117">
        <f>OAX!AZ245</f>
        <v>0</v>
      </c>
      <c r="BA207" s="117">
        <f>OAX!BA245</f>
        <v>0</v>
      </c>
    </row>
    <row r="208" spans="1:53" ht="24.75" hidden="1">
      <c r="A208" s="253"/>
      <c r="B208" s="73" t="str">
        <f t="shared" si="81"/>
        <v>13550005600565182</v>
      </c>
      <c r="C208" s="114">
        <v>2023</v>
      </c>
      <c r="D208" s="114">
        <v>1</v>
      </c>
      <c r="E208" s="114">
        <v>1</v>
      </c>
      <c r="F208" s="114">
        <v>3</v>
      </c>
      <c r="G208" s="114">
        <v>5</v>
      </c>
      <c r="H208" s="114">
        <v>5000</v>
      </c>
      <c r="I208" s="114">
        <v>5600</v>
      </c>
      <c r="J208" s="114">
        <v>565</v>
      </c>
      <c r="K208" s="115">
        <v>18</v>
      </c>
      <c r="L208" s="115">
        <v>2</v>
      </c>
      <c r="M208" s="140" t="s">
        <v>233</v>
      </c>
      <c r="N208" s="117">
        <v>0</v>
      </c>
      <c r="O208" s="117">
        <v>0</v>
      </c>
      <c r="P208" s="117">
        <v>0</v>
      </c>
      <c r="Q208" s="141" t="s">
        <v>234</v>
      </c>
      <c r="R208" s="119">
        <v>0</v>
      </c>
      <c r="S208" s="119">
        <v>0</v>
      </c>
      <c r="T208" s="120">
        <v>0</v>
      </c>
      <c r="U208" s="117">
        <v>0</v>
      </c>
      <c r="V208" s="117">
        <v>0</v>
      </c>
      <c r="W208" s="117">
        <v>0</v>
      </c>
      <c r="X208" s="117">
        <v>0</v>
      </c>
      <c r="Y208" s="117">
        <v>0</v>
      </c>
      <c r="Z208" s="117">
        <v>0</v>
      </c>
      <c r="AA208" s="269">
        <v>0</v>
      </c>
      <c r="AB208" s="303">
        <f t="shared" si="79"/>
        <v>0</v>
      </c>
      <c r="AC208" s="117">
        <f t="shared" si="80"/>
        <v>0</v>
      </c>
      <c r="AD208" s="304">
        <f>OAX!AD246</f>
        <v>0</v>
      </c>
      <c r="AE208" s="120"/>
      <c r="AF208" s="117"/>
      <c r="AG208" s="117">
        <f>OAX!AG246</f>
        <v>0</v>
      </c>
      <c r="AH208" s="117"/>
      <c r="AI208" s="117"/>
      <c r="AJ208" s="117">
        <f>OAX!AJ246</f>
        <v>0</v>
      </c>
      <c r="AK208" s="117"/>
      <c r="AL208" s="117"/>
      <c r="AM208" s="117">
        <f>OAX!AM246</f>
        <v>0</v>
      </c>
      <c r="AN208" s="117"/>
      <c r="AO208" s="117"/>
      <c r="AP208" s="117">
        <f>OAX!AP246</f>
        <v>0</v>
      </c>
      <c r="AQ208" s="117"/>
      <c r="AR208" s="117"/>
      <c r="AS208" s="117">
        <f>OAX!AS246</f>
        <v>0</v>
      </c>
      <c r="AT208" s="117">
        <f>OAX!AT246</f>
        <v>0</v>
      </c>
      <c r="AU208" s="117">
        <f>OAX!AU246</f>
        <v>0</v>
      </c>
      <c r="AV208" s="117">
        <f>OAX!AV246</f>
        <v>0</v>
      </c>
      <c r="AW208" s="117">
        <f>OAX!AW246</f>
        <v>0</v>
      </c>
      <c r="AX208" s="117">
        <f>OAX!AX246</f>
        <v>0</v>
      </c>
      <c r="AY208" s="117">
        <f>OAX!AY246</f>
        <v>0</v>
      </c>
      <c r="AZ208" s="117">
        <f>OAX!AZ246</f>
        <v>0</v>
      </c>
      <c r="BA208" s="117">
        <f>OAX!BA246</f>
        <v>0</v>
      </c>
    </row>
    <row r="209" spans="1:53" ht="24.75" hidden="1">
      <c r="A209" s="254"/>
      <c r="B209" s="73" t="str">
        <f t="shared" si="81"/>
        <v>13550005600565192</v>
      </c>
      <c r="C209" s="114">
        <v>2023</v>
      </c>
      <c r="D209" s="114">
        <v>1</v>
      </c>
      <c r="E209" s="114">
        <v>1</v>
      </c>
      <c r="F209" s="114">
        <v>3</v>
      </c>
      <c r="G209" s="114">
        <v>5</v>
      </c>
      <c r="H209" s="114">
        <v>5000</v>
      </c>
      <c r="I209" s="114">
        <v>5600</v>
      </c>
      <c r="J209" s="114">
        <v>565</v>
      </c>
      <c r="K209" s="115">
        <v>19</v>
      </c>
      <c r="L209" s="115">
        <v>2</v>
      </c>
      <c r="M209" s="140" t="s">
        <v>235</v>
      </c>
      <c r="N209" s="117">
        <v>0</v>
      </c>
      <c r="O209" s="117">
        <v>0</v>
      </c>
      <c r="P209" s="117">
        <v>0</v>
      </c>
      <c r="Q209" s="141" t="s">
        <v>234</v>
      </c>
      <c r="R209" s="119">
        <v>0</v>
      </c>
      <c r="S209" s="119">
        <v>0</v>
      </c>
      <c r="T209" s="120">
        <v>0</v>
      </c>
      <c r="U209" s="117">
        <v>0</v>
      </c>
      <c r="V209" s="117">
        <v>0</v>
      </c>
      <c r="W209" s="117">
        <v>0</v>
      </c>
      <c r="X209" s="117">
        <v>0</v>
      </c>
      <c r="Y209" s="117">
        <v>0</v>
      </c>
      <c r="Z209" s="117">
        <v>0</v>
      </c>
      <c r="AA209" s="269">
        <v>0</v>
      </c>
      <c r="AB209" s="303">
        <f t="shared" si="79"/>
        <v>0</v>
      </c>
      <c r="AC209" s="117">
        <f t="shared" si="80"/>
        <v>0</v>
      </c>
      <c r="AD209" s="304">
        <f>OAX!AD247</f>
        <v>0</v>
      </c>
      <c r="AE209" s="120"/>
      <c r="AF209" s="117"/>
      <c r="AG209" s="117">
        <f>OAX!AG247</f>
        <v>0</v>
      </c>
      <c r="AH209" s="117"/>
      <c r="AI209" s="117"/>
      <c r="AJ209" s="117">
        <f>OAX!AJ247</f>
        <v>0</v>
      </c>
      <c r="AK209" s="117"/>
      <c r="AL209" s="117"/>
      <c r="AM209" s="117">
        <f>OAX!AM247</f>
        <v>0</v>
      </c>
      <c r="AN209" s="117"/>
      <c r="AO209" s="117"/>
      <c r="AP209" s="117">
        <f>OAX!AP247</f>
        <v>0</v>
      </c>
      <c r="AQ209" s="117"/>
      <c r="AR209" s="117"/>
      <c r="AS209" s="117">
        <f>OAX!AS247</f>
        <v>0</v>
      </c>
      <c r="AT209" s="117">
        <f>OAX!AT247</f>
        <v>0</v>
      </c>
      <c r="AU209" s="117">
        <f>OAX!AU247</f>
        <v>0</v>
      </c>
      <c r="AV209" s="117">
        <f>OAX!AV247</f>
        <v>0</v>
      </c>
      <c r="AW209" s="117">
        <f>OAX!AW247</f>
        <v>0</v>
      </c>
      <c r="AX209" s="117">
        <f>OAX!AX247</f>
        <v>0</v>
      </c>
      <c r="AY209" s="117">
        <f>OAX!AY247</f>
        <v>0</v>
      </c>
      <c r="AZ209" s="117">
        <f>OAX!AZ247</f>
        <v>0</v>
      </c>
      <c r="BA209" s="117">
        <f>OAX!BA247</f>
        <v>0</v>
      </c>
    </row>
    <row r="210" spans="1:53" ht="48" hidden="1">
      <c r="A210" s="253"/>
      <c r="B210" s="73" t="str">
        <f t="shared" si="81"/>
        <v>135500056005662</v>
      </c>
      <c r="C210" s="135">
        <v>2023</v>
      </c>
      <c r="D210" s="135">
        <v>1</v>
      </c>
      <c r="E210" s="135">
        <v>1</v>
      </c>
      <c r="F210" s="135">
        <v>3</v>
      </c>
      <c r="G210" s="135">
        <v>5</v>
      </c>
      <c r="H210" s="135">
        <v>5000</v>
      </c>
      <c r="I210" s="135">
        <v>5600</v>
      </c>
      <c r="J210" s="135">
        <v>566</v>
      </c>
      <c r="K210" s="135"/>
      <c r="L210" s="135">
        <v>2</v>
      </c>
      <c r="M210" s="109" t="s">
        <v>236</v>
      </c>
      <c r="N210" s="110">
        <v>0</v>
      </c>
      <c r="O210" s="110">
        <v>0</v>
      </c>
      <c r="P210" s="110">
        <v>0</v>
      </c>
      <c r="Q210" s="111"/>
      <c r="R210" s="112"/>
      <c r="S210" s="112"/>
      <c r="T210" s="113">
        <f t="shared" ref="T210:AC210" si="82">+T211</f>
        <v>0</v>
      </c>
      <c r="U210" s="110">
        <f t="shared" si="82"/>
        <v>0</v>
      </c>
      <c r="V210" s="110">
        <f t="shared" si="82"/>
        <v>0</v>
      </c>
      <c r="W210" s="110">
        <f t="shared" si="82"/>
        <v>0</v>
      </c>
      <c r="X210" s="110">
        <f t="shared" si="82"/>
        <v>0</v>
      </c>
      <c r="Y210" s="110">
        <f t="shared" si="82"/>
        <v>0</v>
      </c>
      <c r="Z210" s="110">
        <f t="shared" si="82"/>
        <v>0</v>
      </c>
      <c r="AA210" s="268">
        <f t="shared" si="82"/>
        <v>0</v>
      </c>
      <c r="AB210" s="301">
        <f t="shared" si="82"/>
        <v>0</v>
      </c>
      <c r="AC210" s="110">
        <f t="shared" si="82"/>
        <v>0</v>
      </c>
      <c r="AD210" s="302">
        <f>OAX!AD248</f>
        <v>0</v>
      </c>
      <c r="AE210" s="113"/>
      <c r="AF210" s="110"/>
      <c r="AG210" s="110">
        <f>OAX!AG248</f>
        <v>0</v>
      </c>
      <c r="AH210" s="110"/>
      <c r="AI210" s="110"/>
      <c r="AJ210" s="110">
        <f>OAX!AJ248</f>
        <v>0</v>
      </c>
      <c r="AK210" s="110"/>
      <c r="AL210" s="110"/>
      <c r="AM210" s="110">
        <f>OAX!AM248</f>
        <v>0</v>
      </c>
      <c r="AN210" s="110"/>
      <c r="AO210" s="110"/>
      <c r="AP210" s="110">
        <f>OAX!AP248</f>
        <v>0</v>
      </c>
      <c r="AQ210" s="110"/>
      <c r="AR210" s="110"/>
      <c r="AS210" s="110">
        <f>OAX!AS248</f>
        <v>0</v>
      </c>
      <c r="AT210" s="110">
        <f>OAX!AT248</f>
        <v>0</v>
      </c>
      <c r="AU210" s="110">
        <f>OAX!AU248</f>
        <v>0</v>
      </c>
      <c r="AV210" s="110">
        <f>OAX!AV248</f>
        <v>0</v>
      </c>
      <c r="AW210" s="110">
        <f>OAX!AW248</f>
        <v>0</v>
      </c>
      <c r="AX210" s="110">
        <f>OAX!AX248</f>
        <v>0</v>
      </c>
      <c r="AY210" s="110">
        <f>OAX!AY248</f>
        <v>0</v>
      </c>
      <c r="AZ210" s="110">
        <f>OAX!AZ248</f>
        <v>0</v>
      </c>
      <c r="BA210" s="110">
        <f>OAX!BA248</f>
        <v>0</v>
      </c>
    </row>
    <row r="211" spans="1:53" ht="24.75" hidden="1">
      <c r="A211" s="253"/>
      <c r="B211" s="73" t="str">
        <f t="shared" si="81"/>
        <v>1355000560056612</v>
      </c>
      <c r="C211" s="114">
        <v>2023</v>
      </c>
      <c r="D211" s="114">
        <v>1</v>
      </c>
      <c r="E211" s="114">
        <v>1</v>
      </c>
      <c r="F211" s="114">
        <v>3</v>
      </c>
      <c r="G211" s="114">
        <v>5</v>
      </c>
      <c r="H211" s="114">
        <v>5000</v>
      </c>
      <c r="I211" s="114">
        <v>5600</v>
      </c>
      <c r="J211" s="114">
        <v>566</v>
      </c>
      <c r="K211" s="115">
        <v>1</v>
      </c>
      <c r="L211" s="115">
        <v>2</v>
      </c>
      <c r="M211" s="140" t="s">
        <v>237</v>
      </c>
      <c r="N211" s="117">
        <v>0</v>
      </c>
      <c r="O211" s="117">
        <v>0</v>
      </c>
      <c r="P211" s="117">
        <v>0</v>
      </c>
      <c r="Q211" s="141" t="s">
        <v>59</v>
      </c>
      <c r="R211" s="119">
        <v>0</v>
      </c>
      <c r="S211" s="119">
        <v>0</v>
      </c>
      <c r="T211" s="120">
        <v>0</v>
      </c>
      <c r="U211" s="117">
        <v>0</v>
      </c>
      <c r="V211" s="117">
        <v>0</v>
      </c>
      <c r="W211" s="117">
        <v>0</v>
      </c>
      <c r="X211" s="117">
        <v>0</v>
      </c>
      <c r="Y211" s="117">
        <v>0</v>
      </c>
      <c r="Z211" s="117">
        <v>0</v>
      </c>
      <c r="AA211" s="269">
        <v>0</v>
      </c>
      <c r="AB211" s="303">
        <f>N211+T211-X211</f>
        <v>0</v>
      </c>
      <c r="AC211" s="117">
        <f>O211+U211-Y211</f>
        <v>0</v>
      </c>
      <c r="AD211" s="304">
        <f>OAX!AD249</f>
        <v>0</v>
      </c>
      <c r="AE211" s="120"/>
      <c r="AF211" s="117"/>
      <c r="AG211" s="117">
        <f>OAX!AG249</f>
        <v>0</v>
      </c>
      <c r="AH211" s="117"/>
      <c r="AI211" s="117"/>
      <c r="AJ211" s="117">
        <f>OAX!AJ249</f>
        <v>0</v>
      </c>
      <c r="AK211" s="117"/>
      <c r="AL211" s="117"/>
      <c r="AM211" s="117">
        <f>OAX!AM249</f>
        <v>0</v>
      </c>
      <c r="AN211" s="117"/>
      <c r="AO211" s="117"/>
      <c r="AP211" s="117">
        <f>OAX!AP249</f>
        <v>0</v>
      </c>
      <c r="AQ211" s="117"/>
      <c r="AR211" s="117"/>
      <c r="AS211" s="117">
        <f>OAX!AS249</f>
        <v>0</v>
      </c>
      <c r="AT211" s="117">
        <f>OAX!AT249</f>
        <v>0</v>
      </c>
      <c r="AU211" s="117">
        <f>OAX!AU249</f>
        <v>0</v>
      </c>
      <c r="AV211" s="117">
        <f>OAX!AV249</f>
        <v>0</v>
      </c>
      <c r="AW211" s="117">
        <f>OAX!AW249</f>
        <v>0</v>
      </c>
      <c r="AX211" s="117">
        <f>OAX!AX249</f>
        <v>0</v>
      </c>
      <c r="AY211" s="117">
        <f>OAX!AY249</f>
        <v>0</v>
      </c>
      <c r="AZ211" s="117">
        <f>OAX!AZ249</f>
        <v>0</v>
      </c>
      <c r="BA211" s="117">
        <f>OAX!BA249</f>
        <v>0</v>
      </c>
    </row>
    <row r="212" spans="1:53" ht="24.75" hidden="1">
      <c r="A212" s="253"/>
      <c r="B212" s="73" t="str">
        <f t="shared" si="81"/>
        <v>135500056005692</v>
      </c>
      <c r="C212" s="135">
        <v>2023</v>
      </c>
      <c r="D212" s="135">
        <v>1</v>
      </c>
      <c r="E212" s="135">
        <v>1</v>
      </c>
      <c r="F212" s="135">
        <v>3</v>
      </c>
      <c r="G212" s="135">
        <v>5</v>
      </c>
      <c r="H212" s="135">
        <v>5000</v>
      </c>
      <c r="I212" s="135">
        <v>5600</v>
      </c>
      <c r="J212" s="135">
        <v>569</v>
      </c>
      <c r="K212" s="135"/>
      <c r="L212" s="135">
        <v>2</v>
      </c>
      <c r="M212" s="109" t="s">
        <v>238</v>
      </c>
      <c r="N212" s="110">
        <v>0</v>
      </c>
      <c r="O212" s="110">
        <v>0</v>
      </c>
      <c r="P212" s="110">
        <v>0</v>
      </c>
      <c r="Q212" s="111"/>
      <c r="R212" s="112"/>
      <c r="S212" s="112"/>
      <c r="T212" s="113">
        <f t="shared" ref="T212:AC212" si="83">+T213</f>
        <v>0</v>
      </c>
      <c r="U212" s="110">
        <f t="shared" si="83"/>
        <v>0</v>
      </c>
      <c r="V212" s="110">
        <f t="shared" si="83"/>
        <v>0</v>
      </c>
      <c r="W212" s="110">
        <f t="shared" si="83"/>
        <v>0</v>
      </c>
      <c r="X212" s="110">
        <f t="shared" si="83"/>
        <v>0</v>
      </c>
      <c r="Y212" s="110">
        <f t="shared" si="83"/>
        <v>0</v>
      </c>
      <c r="Z212" s="110">
        <f t="shared" si="83"/>
        <v>0</v>
      </c>
      <c r="AA212" s="268">
        <f t="shared" si="83"/>
        <v>0</v>
      </c>
      <c r="AB212" s="301">
        <f t="shared" si="83"/>
        <v>0</v>
      </c>
      <c r="AC212" s="110">
        <f t="shared" si="83"/>
        <v>0</v>
      </c>
      <c r="AD212" s="302">
        <f>OAX!AD250</f>
        <v>0</v>
      </c>
      <c r="AE212" s="113"/>
      <c r="AF212" s="110"/>
      <c r="AG212" s="110">
        <f>OAX!AG250</f>
        <v>0</v>
      </c>
      <c r="AH212" s="110"/>
      <c r="AI212" s="110"/>
      <c r="AJ212" s="110">
        <f>OAX!AJ250</f>
        <v>0</v>
      </c>
      <c r="AK212" s="110"/>
      <c r="AL212" s="110"/>
      <c r="AM212" s="110">
        <f>OAX!AM250</f>
        <v>0</v>
      </c>
      <c r="AN212" s="110"/>
      <c r="AO212" s="110"/>
      <c r="AP212" s="110">
        <f>OAX!AP250</f>
        <v>0</v>
      </c>
      <c r="AQ212" s="110"/>
      <c r="AR212" s="110"/>
      <c r="AS212" s="110">
        <f>OAX!AS250</f>
        <v>0</v>
      </c>
      <c r="AT212" s="110">
        <f>OAX!AT250</f>
        <v>0</v>
      </c>
      <c r="AU212" s="110">
        <f>OAX!AU250</f>
        <v>0</v>
      </c>
      <c r="AV212" s="110">
        <f>OAX!AV250</f>
        <v>0</v>
      </c>
      <c r="AW212" s="110">
        <f>OAX!AW250</f>
        <v>0</v>
      </c>
      <c r="AX212" s="110">
        <f>OAX!AX250</f>
        <v>0</v>
      </c>
      <c r="AY212" s="110">
        <f>OAX!AY250</f>
        <v>0</v>
      </c>
      <c r="AZ212" s="110">
        <f>OAX!AZ250</f>
        <v>0</v>
      </c>
      <c r="BA212" s="110">
        <f>OAX!BA250</f>
        <v>0</v>
      </c>
    </row>
    <row r="213" spans="1:53" ht="24.75" hidden="1">
      <c r="A213" s="253"/>
      <c r="B213" s="73" t="str">
        <f t="shared" si="81"/>
        <v>1355000560056912</v>
      </c>
      <c r="C213" s="114">
        <v>2023</v>
      </c>
      <c r="D213" s="114">
        <v>1</v>
      </c>
      <c r="E213" s="114">
        <v>1</v>
      </c>
      <c r="F213" s="114">
        <v>3</v>
      </c>
      <c r="G213" s="114">
        <v>5</v>
      </c>
      <c r="H213" s="114">
        <v>5000</v>
      </c>
      <c r="I213" s="114">
        <v>5600</v>
      </c>
      <c r="J213" s="114">
        <v>569</v>
      </c>
      <c r="K213" s="115">
        <v>1</v>
      </c>
      <c r="L213" s="115">
        <v>2</v>
      </c>
      <c r="M213" s="140" t="s">
        <v>239</v>
      </c>
      <c r="N213" s="117">
        <v>0</v>
      </c>
      <c r="O213" s="117">
        <v>0</v>
      </c>
      <c r="P213" s="117">
        <v>0</v>
      </c>
      <c r="Q213" s="141" t="s">
        <v>59</v>
      </c>
      <c r="R213" s="119">
        <v>0</v>
      </c>
      <c r="S213" s="119">
        <v>0</v>
      </c>
      <c r="T213" s="120">
        <v>0</v>
      </c>
      <c r="U213" s="117">
        <v>0</v>
      </c>
      <c r="V213" s="117">
        <v>0</v>
      </c>
      <c r="W213" s="117">
        <v>0</v>
      </c>
      <c r="X213" s="117">
        <v>0</v>
      </c>
      <c r="Y213" s="117">
        <v>0</v>
      </c>
      <c r="Z213" s="117">
        <v>0</v>
      </c>
      <c r="AA213" s="269">
        <v>0</v>
      </c>
      <c r="AB213" s="303">
        <f>N213+T213-X213</f>
        <v>0</v>
      </c>
      <c r="AC213" s="117">
        <f>O213+U213-Y213</f>
        <v>0</v>
      </c>
      <c r="AD213" s="304">
        <f>OAX!AD251</f>
        <v>0</v>
      </c>
      <c r="AE213" s="120"/>
      <c r="AF213" s="117"/>
      <c r="AG213" s="117">
        <f>OAX!AG251</f>
        <v>0</v>
      </c>
      <c r="AH213" s="117"/>
      <c r="AI213" s="117"/>
      <c r="AJ213" s="117">
        <f>OAX!AJ251</f>
        <v>0</v>
      </c>
      <c r="AK213" s="117"/>
      <c r="AL213" s="117"/>
      <c r="AM213" s="117">
        <f>OAX!AM251</f>
        <v>0</v>
      </c>
      <c r="AN213" s="117"/>
      <c r="AO213" s="117"/>
      <c r="AP213" s="117">
        <f>OAX!AP251</f>
        <v>0</v>
      </c>
      <c r="AQ213" s="117"/>
      <c r="AR213" s="117"/>
      <c r="AS213" s="117">
        <f>OAX!AS251</f>
        <v>0</v>
      </c>
      <c r="AT213" s="117">
        <f>OAX!AT251</f>
        <v>0</v>
      </c>
      <c r="AU213" s="117">
        <f>OAX!AU251</f>
        <v>0</v>
      </c>
      <c r="AV213" s="117">
        <f>OAX!AV251</f>
        <v>0</v>
      </c>
      <c r="AW213" s="117">
        <f>OAX!AW251</f>
        <v>0</v>
      </c>
      <c r="AX213" s="117">
        <f>OAX!AX251</f>
        <v>0</v>
      </c>
      <c r="AY213" s="117">
        <f>OAX!AY251</f>
        <v>0</v>
      </c>
      <c r="AZ213" s="117">
        <f>OAX!AZ251</f>
        <v>0</v>
      </c>
      <c r="BA213" s="117">
        <f>OAX!BA251</f>
        <v>0</v>
      </c>
    </row>
    <row r="214" spans="1:53" ht="24.75" hidden="1">
      <c r="A214" s="253"/>
      <c r="B214" s="73" t="str">
        <f t="shared" si="81"/>
        <v>135500059002</v>
      </c>
      <c r="C214" s="132">
        <v>2023</v>
      </c>
      <c r="D214" s="132">
        <v>1</v>
      </c>
      <c r="E214" s="132">
        <v>1</v>
      </c>
      <c r="F214" s="132">
        <v>3</v>
      </c>
      <c r="G214" s="132">
        <v>5</v>
      </c>
      <c r="H214" s="132">
        <v>5000</v>
      </c>
      <c r="I214" s="132">
        <v>5900</v>
      </c>
      <c r="J214" s="132"/>
      <c r="K214" s="132"/>
      <c r="L214" s="132">
        <v>2</v>
      </c>
      <c r="M214" s="102" t="s">
        <v>240</v>
      </c>
      <c r="N214" s="103">
        <v>0</v>
      </c>
      <c r="O214" s="103">
        <v>0</v>
      </c>
      <c r="P214" s="103">
        <v>0</v>
      </c>
      <c r="Q214" s="104"/>
      <c r="R214" s="105"/>
      <c r="S214" s="105"/>
      <c r="T214" s="106">
        <f t="shared" ref="T214:AC214" si="84">+T215</f>
        <v>0</v>
      </c>
      <c r="U214" s="103">
        <f t="shared" si="84"/>
        <v>0</v>
      </c>
      <c r="V214" s="103">
        <f t="shared" si="84"/>
        <v>0</v>
      </c>
      <c r="W214" s="103">
        <f t="shared" si="84"/>
        <v>0</v>
      </c>
      <c r="X214" s="103">
        <f t="shared" si="84"/>
        <v>0</v>
      </c>
      <c r="Y214" s="103">
        <f t="shared" si="84"/>
        <v>0</v>
      </c>
      <c r="Z214" s="103">
        <f t="shared" si="84"/>
        <v>0</v>
      </c>
      <c r="AA214" s="267">
        <f t="shared" si="84"/>
        <v>0</v>
      </c>
      <c r="AB214" s="299">
        <f t="shared" si="84"/>
        <v>0</v>
      </c>
      <c r="AC214" s="103">
        <f t="shared" si="84"/>
        <v>0</v>
      </c>
      <c r="AD214" s="300">
        <f>OAX!AD252</f>
        <v>0</v>
      </c>
      <c r="AE214" s="106"/>
      <c r="AF214" s="103"/>
      <c r="AG214" s="103">
        <f>OAX!AG252</f>
        <v>0</v>
      </c>
      <c r="AH214" s="103"/>
      <c r="AI214" s="103"/>
      <c r="AJ214" s="103">
        <f>OAX!AJ252</f>
        <v>0</v>
      </c>
      <c r="AK214" s="103"/>
      <c r="AL214" s="103"/>
      <c r="AM214" s="103">
        <f>OAX!AM252</f>
        <v>0</v>
      </c>
      <c r="AN214" s="103"/>
      <c r="AO214" s="103"/>
      <c r="AP214" s="103">
        <f>OAX!AP252</f>
        <v>0</v>
      </c>
      <c r="AQ214" s="103"/>
      <c r="AR214" s="103"/>
      <c r="AS214" s="103">
        <f>OAX!AS252</f>
        <v>0</v>
      </c>
      <c r="AT214" s="103">
        <f>OAX!AT252</f>
        <v>0</v>
      </c>
      <c r="AU214" s="103">
        <f>OAX!AU252</f>
        <v>0</v>
      </c>
      <c r="AV214" s="103">
        <f>OAX!AV252</f>
        <v>0</v>
      </c>
      <c r="AW214" s="103">
        <f>OAX!AW252</f>
        <v>0</v>
      </c>
      <c r="AX214" s="103">
        <f>OAX!AX252</f>
        <v>0</v>
      </c>
      <c r="AY214" s="103">
        <f>OAX!AY252</f>
        <v>0</v>
      </c>
      <c r="AZ214" s="103">
        <f>OAX!AZ252</f>
        <v>0</v>
      </c>
      <c r="BA214" s="103">
        <f>OAX!BA252</f>
        <v>0</v>
      </c>
    </row>
    <row r="215" spans="1:53" ht="24.75" hidden="1">
      <c r="A215" s="253"/>
      <c r="B215" s="73" t="str">
        <f t="shared" si="81"/>
        <v>135500059005912</v>
      </c>
      <c r="C215" s="135">
        <v>2023</v>
      </c>
      <c r="D215" s="135">
        <v>1</v>
      </c>
      <c r="E215" s="135">
        <v>1</v>
      </c>
      <c r="F215" s="135">
        <v>3</v>
      </c>
      <c r="G215" s="135">
        <v>5</v>
      </c>
      <c r="H215" s="135">
        <v>5000</v>
      </c>
      <c r="I215" s="135">
        <v>5900</v>
      </c>
      <c r="J215" s="135">
        <v>591</v>
      </c>
      <c r="K215" s="135"/>
      <c r="L215" s="135">
        <v>2</v>
      </c>
      <c r="M215" s="109" t="s">
        <v>241</v>
      </c>
      <c r="N215" s="110">
        <v>0</v>
      </c>
      <c r="O215" s="110">
        <v>0</v>
      </c>
      <c r="P215" s="110">
        <v>0</v>
      </c>
      <c r="Q215" s="111"/>
      <c r="R215" s="112"/>
      <c r="S215" s="112"/>
      <c r="T215" s="113">
        <f t="shared" ref="T215:AC215" si="85">SUM(T216:T226)</f>
        <v>0</v>
      </c>
      <c r="U215" s="110">
        <f t="shared" si="85"/>
        <v>0</v>
      </c>
      <c r="V215" s="110">
        <f t="shared" si="85"/>
        <v>0</v>
      </c>
      <c r="W215" s="110">
        <f t="shared" si="85"/>
        <v>0</v>
      </c>
      <c r="X215" s="110">
        <f t="shared" si="85"/>
        <v>0</v>
      </c>
      <c r="Y215" s="110">
        <f t="shared" si="85"/>
        <v>0</v>
      </c>
      <c r="Z215" s="110">
        <f t="shared" si="85"/>
        <v>0</v>
      </c>
      <c r="AA215" s="268">
        <f t="shared" si="85"/>
        <v>0</v>
      </c>
      <c r="AB215" s="301">
        <f t="shared" si="85"/>
        <v>0</v>
      </c>
      <c r="AC215" s="110">
        <f t="shared" si="85"/>
        <v>0</v>
      </c>
      <c r="AD215" s="302">
        <f>OAX!AD253</f>
        <v>0</v>
      </c>
      <c r="AE215" s="113"/>
      <c r="AF215" s="110"/>
      <c r="AG215" s="110">
        <f>OAX!AG253</f>
        <v>0</v>
      </c>
      <c r="AH215" s="110"/>
      <c r="AI215" s="110"/>
      <c r="AJ215" s="110">
        <f>OAX!AJ253</f>
        <v>0</v>
      </c>
      <c r="AK215" s="110"/>
      <c r="AL215" s="110"/>
      <c r="AM215" s="110">
        <f>OAX!AM253</f>
        <v>0</v>
      </c>
      <c r="AN215" s="110"/>
      <c r="AO215" s="110"/>
      <c r="AP215" s="110">
        <f>OAX!AP253</f>
        <v>0</v>
      </c>
      <c r="AQ215" s="110"/>
      <c r="AR215" s="110"/>
      <c r="AS215" s="110">
        <f>OAX!AS253</f>
        <v>0</v>
      </c>
      <c r="AT215" s="110">
        <f>OAX!AT253</f>
        <v>0</v>
      </c>
      <c r="AU215" s="110">
        <f>OAX!AU253</f>
        <v>0</v>
      </c>
      <c r="AV215" s="110">
        <f>OAX!AV253</f>
        <v>0</v>
      </c>
      <c r="AW215" s="110">
        <f>OAX!AW253</f>
        <v>0</v>
      </c>
      <c r="AX215" s="110">
        <f>OAX!AX253</f>
        <v>0</v>
      </c>
      <c r="AY215" s="110">
        <f>OAX!AY253</f>
        <v>0</v>
      </c>
      <c r="AZ215" s="110">
        <f>OAX!AZ253</f>
        <v>0</v>
      </c>
      <c r="BA215" s="110">
        <f>OAX!BA253</f>
        <v>0</v>
      </c>
    </row>
    <row r="216" spans="1:53" ht="24.75" hidden="1">
      <c r="A216" s="253"/>
      <c r="B216" s="73" t="str">
        <f t="shared" si="81"/>
        <v>1355000590059112</v>
      </c>
      <c r="C216" s="114">
        <v>2023</v>
      </c>
      <c r="D216" s="114">
        <v>1</v>
      </c>
      <c r="E216" s="114">
        <v>1</v>
      </c>
      <c r="F216" s="114">
        <v>3</v>
      </c>
      <c r="G216" s="114">
        <v>5</v>
      </c>
      <c r="H216" s="114">
        <v>5000</v>
      </c>
      <c r="I216" s="166">
        <v>5900</v>
      </c>
      <c r="J216" s="166">
        <v>591</v>
      </c>
      <c r="K216" s="115">
        <v>1</v>
      </c>
      <c r="L216" s="115">
        <v>2</v>
      </c>
      <c r="M216" s="140" t="s">
        <v>242</v>
      </c>
      <c r="N216" s="117">
        <v>0</v>
      </c>
      <c r="O216" s="117">
        <v>0</v>
      </c>
      <c r="P216" s="117">
        <v>0</v>
      </c>
      <c r="Q216" s="141" t="s">
        <v>243</v>
      </c>
      <c r="R216" s="119">
        <v>0</v>
      </c>
      <c r="S216" s="119">
        <v>0</v>
      </c>
      <c r="T216" s="120">
        <v>0</v>
      </c>
      <c r="U216" s="117">
        <v>0</v>
      </c>
      <c r="V216" s="117">
        <v>0</v>
      </c>
      <c r="W216" s="117">
        <v>0</v>
      </c>
      <c r="X216" s="117">
        <v>0</v>
      </c>
      <c r="Y216" s="117">
        <v>0</v>
      </c>
      <c r="Z216" s="117">
        <v>0</v>
      </c>
      <c r="AA216" s="269">
        <v>0</v>
      </c>
      <c r="AB216" s="303">
        <f t="shared" ref="AB216:AB226" si="86">N216+T216-X216</f>
        <v>0</v>
      </c>
      <c r="AC216" s="117">
        <f t="shared" ref="AC216:AC226" si="87">O216+U216-Y216</f>
        <v>0</v>
      </c>
      <c r="AD216" s="304">
        <f>OAX!AD254</f>
        <v>0</v>
      </c>
      <c r="AE216" s="120"/>
      <c r="AF216" s="117"/>
      <c r="AG216" s="117">
        <f>OAX!AG254</f>
        <v>0</v>
      </c>
      <c r="AH216" s="117"/>
      <c r="AI216" s="117"/>
      <c r="AJ216" s="117">
        <f>OAX!AJ254</f>
        <v>0</v>
      </c>
      <c r="AK216" s="117"/>
      <c r="AL216" s="117"/>
      <c r="AM216" s="117">
        <f>OAX!AM254</f>
        <v>0</v>
      </c>
      <c r="AN216" s="117"/>
      <c r="AO216" s="117"/>
      <c r="AP216" s="117">
        <f>OAX!AP254</f>
        <v>0</v>
      </c>
      <c r="AQ216" s="117"/>
      <c r="AR216" s="117"/>
      <c r="AS216" s="117">
        <f>OAX!AS254</f>
        <v>0</v>
      </c>
      <c r="AT216" s="117">
        <f>OAX!AT254</f>
        <v>0</v>
      </c>
      <c r="AU216" s="117">
        <f>OAX!AU254</f>
        <v>0</v>
      </c>
      <c r="AV216" s="117">
        <f>OAX!AV254</f>
        <v>0</v>
      </c>
      <c r="AW216" s="117">
        <f>OAX!AW254</f>
        <v>0</v>
      </c>
      <c r="AX216" s="117">
        <f>OAX!AX254</f>
        <v>0</v>
      </c>
      <c r="AY216" s="117">
        <f>OAX!AY254</f>
        <v>0</v>
      </c>
      <c r="AZ216" s="117">
        <f>OAX!AZ254</f>
        <v>0</v>
      </c>
      <c r="BA216" s="117">
        <f>OAX!BA254</f>
        <v>0</v>
      </c>
    </row>
    <row r="217" spans="1:53" ht="24.75" hidden="1">
      <c r="A217" s="253"/>
      <c r="B217" s="73" t="str">
        <f t="shared" si="81"/>
        <v>1355000590059122</v>
      </c>
      <c r="C217" s="114">
        <v>2023</v>
      </c>
      <c r="D217" s="114">
        <v>1</v>
      </c>
      <c r="E217" s="114">
        <v>1</v>
      </c>
      <c r="F217" s="114">
        <v>3</v>
      </c>
      <c r="G217" s="114">
        <v>5</v>
      </c>
      <c r="H217" s="114">
        <v>5000</v>
      </c>
      <c r="I217" s="166">
        <v>5900</v>
      </c>
      <c r="J217" s="166">
        <v>591</v>
      </c>
      <c r="K217" s="115">
        <v>2</v>
      </c>
      <c r="L217" s="115">
        <v>2</v>
      </c>
      <c r="M217" s="140" t="s">
        <v>244</v>
      </c>
      <c r="N217" s="117">
        <v>0</v>
      </c>
      <c r="O217" s="117">
        <v>0</v>
      </c>
      <c r="P217" s="117">
        <v>0</v>
      </c>
      <c r="Q217" s="167" t="s">
        <v>243</v>
      </c>
      <c r="R217" s="119">
        <v>0</v>
      </c>
      <c r="S217" s="119">
        <v>0</v>
      </c>
      <c r="T217" s="120">
        <v>0</v>
      </c>
      <c r="U217" s="117">
        <v>0</v>
      </c>
      <c r="V217" s="117">
        <v>0</v>
      </c>
      <c r="W217" s="117">
        <v>0</v>
      </c>
      <c r="X217" s="117">
        <v>0</v>
      </c>
      <c r="Y217" s="117">
        <v>0</v>
      </c>
      <c r="Z217" s="117">
        <v>0</v>
      </c>
      <c r="AA217" s="269">
        <v>0</v>
      </c>
      <c r="AB217" s="303">
        <f t="shared" si="86"/>
        <v>0</v>
      </c>
      <c r="AC217" s="117">
        <f t="shared" si="87"/>
        <v>0</v>
      </c>
      <c r="AD217" s="304">
        <f>OAX!AD255</f>
        <v>0</v>
      </c>
      <c r="AE217" s="120"/>
      <c r="AF217" s="117"/>
      <c r="AG217" s="117">
        <f>OAX!AG255</f>
        <v>0</v>
      </c>
      <c r="AH217" s="117"/>
      <c r="AI217" s="117"/>
      <c r="AJ217" s="117">
        <f>OAX!AJ255</f>
        <v>0</v>
      </c>
      <c r="AK217" s="117"/>
      <c r="AL217" s="117"/>
      <c r="AM217" s="117">
        <f>OAX!AM255</f>
        <v>0</v>
      </c>
      <c r="AN217" s="117"/>
      <c r="AO217" s="117"/>
      <c r="AP217" s="117">
        <f>OAX!AP255</f>
        <v>0</v>
      </c>
      <c r="AQ217" s="117"/>
      <c r="AR217" s="117"/>
      <c r="AS217" s="117">
        <f>OAX!AS255</f>
        <v>0</v>
      </c>
      <c r="AT217" s="117">
        <f>OAX!AT255</f>
        <v>0</v>
      </c>
      <c r="AU217" s="117">
        <f>OAX!AU255</f>
        <v>0</v>
      </c>
      <c r="AV217" s="117">
        <f>OAX!AV255</f>
        <v>0</v>
      </c>
      <c r="AW217" s="117">
        <f>OAX!AW255</f>
        <v>0</v>
      </c>
      <c r="AX217" s="117">
        <f>OAX!AX255</f>
        <v>0</v>
      </c>
      <c r="AY217" s="117">
        <f>OAX!AY255</f>
        <v>0</v>
      </c>
      <c r="AZ217" s="117">
        <f>OAX!AZ255</f>
        <v>0</v>
      </c>
      <c r="BA217" s="117">
        <f>OAX!BA255</f>
        <v>0</v>
      </c>
    </row>
    <row r="218" spans="1:53" ht="46.5" hidden="1">
      <c r="A218" s="253"/>
      <c r="B218" s="73" t="str">
        <f t="shared" si="81"/>
        <v>1355000590059132</v>
      </c>
      <c r="C218" s="114">
        <v>2023</v>
      </c>
      <c r="D218" s="114">
        <v>1</v>
      </c>
      <c r="E218" s="114">
        <v>1</v>
      </c>
      <c r="F218" s="114">
        <v>3</v>
      </c>
      <c r="G218" s="114">
        <v>5</v>
      </c>
      <c r="H218" s="114">
        <v>5000</v>
      </c>
      <c r="I218" s="166">
        <v>5900</v>
      </c>
      <c r="J218" s="166">
        <v>591</v>
      </c>
      <c r="K218" s="115">
        <v>3</v>
      </c>
      <c r="L218" s="115">
        <v>2</v>
      </c>
      <c r="M218" s="140" t="s">
        <v>245</v>
      </c>
      <c r="N218" s="117">
        <v>0</v>
      </c>
      <c r="O218" s="117">
        <v>0</v>
      </c>
      <c r="P218" s="117">
        <v>0</v>
      </c>
      <c r="Q218" s="167" t="s">
        <v>243</v>
      </c>
      <c r="R218" s="119">
        <v>0</v>
      </c>
      <c r="S218" s="119">
        <v>0</v>
      </c>
      <c r="T218" s="120">
        <v>0</v>
      </c>
      <c r="U218" s="117">
        <v>0</v>
      </c>
      <c r="V218" s="117">
        <v>0</v>
      </c>
      <c r="W218" s="117">
        <v>0</v>
      </c>
      <c r="X218" s="117">
        <v>0</v>
      </c>
      <c r="Y218" s="117">
        <v>0</v>
      </c>
      <c r="Z218" s="117">
        <v>0</v>
      </c>
      <c r="AA218" s="269">
        <v>0</v>
      </c>
      <c r="AB218" s="303">
        <f t="shared" si="86"/>
        <v>0</v>
      </c>
      <c r="AC218" s="117">
        <f t="shared" si="87"/>
        <v>0</v>
      </c>
      <c r="AD218" s="304">
        <f>OAX!AD256</f>
        <v>0</v>
      </c>
      <c r="AE218" s="120"/>
      <c r="AF218" s="117"/>
      <c r="AG218" s="117">
        <f>OAX!AG256</f>
        <v>0</v>
      </c>
      <c r="AH218" s="117"/>
      <c r="AI218" s="117"/>
      <c r="AJ218" s="117">
        <f>OAX!AJ256</f>
        <v>0</v>
      </c>
      <c r="AK218" s="117"/>
      <c r="AL218" s="117"/>
      <c r="AM218" s="117">
        <f>OAX!AM256</f>
        <v>0</v>
      </c>
      <c r="AN218" s="117"/>
      <c r="AO218" s="117"/>
      <c r="AP218" s="117">
        <f>OAX!AP256</f>
        <v>0</v>
      </c>
      <c r="AQ218" s="117"/>
      <c r="AR218" s="117"/>
      <c r="AS218" s="117">
        <f>OAX!AS256</f>
        <v>0</v>
      </c>
      <c r="AT218" s="117">
        <f>OAX!AT256</f>
        <v>0</v>
      </c>
      <c r="AU218" s="117">
        <f>OAX!AU256</f>
        <v>0</v>
      </c>
      <c r="AV218" s="117">
        <f>OAX!AV256</f>
        <v>0</v>
      </c>
      <c r="AW218" s="117">
        <f>OAX!AW256</f>
        <v>0</v>
      </c>
      <c r="AX218" s="117">
        <f>OAX!AX256</f>
        <v>0</v>
      </c>
      <c r="AY218" s="117">
        <f>OAX!AY256</f>
        <v>0</v>
      </c>
      <c r="AZ218" s="117">
        <f>OAX!AZ256</f>
        <v>0</v>
      </c>
      <c r="BA218" s="117">
        <f>OAX!BA256</f>
        <v>0</v>
      </c>
    </row>
    <row r="219" spans="1:53" ht="46.5" hidden="1">
      <c r="A219" s="253"/>
      <c r="B219" s="73" t="str">
        <f t="shared" si="81"/>
        <v>1355000590059142</v>
      </c>
      <c r="C219" s="114">
        <v>2023</v>
      </c>
      <c r="D219" s="114">
        <v>1</v>
      </c>
      <c r="E219" s="114">
        <v>1</v>
      </c>
      <c r="F219" s="114">
        <v>3</v>
      </c>
      <c r="G219" s="114">
        <v>5</v>
      </c>
      <c r="H219" s="114">
        <v>5000</v>
      </c>
      <c r="I219" s="166">
        <v>5900</v>
      </c>
      <c r="J219" s="166">
        <v>591</v>
      </c>
      <c r="K219" s="115">
        <v>4</v>
      </c>
      <c r="L219" s="115">
        <v>2</v>
      </c>
      <c r="M219" s="140" t="s">
        <v>246</v>
      </c>
      <c r="N219" s="117">
        <v>0</v>
      </c>
      <c r="O219" s="117">
        <v>0</v>
      </c>
      <c r="P219" s="117">
        <v>0</v>
      </c>
      <c r="Q219" s="167" t="s">
        <v>243</v>
      </c>
      <c r="R219" s="119">
        <v>0</v>
      </c>
      <c r="S219" s="119">
        <v>0</v>
      </c>
      <c r="T219" s="120">
        <v>0</v>
      </c>
      <c r="U219" s="117">
        <v>0</v>
      </c>
      <c r="V219" s="117">
        <v>0</v>
      </c>
      <c r="W219" s="117">
        <v>0</v>
      </c>
      <c r="X219" s="117">
        <v>0</v>
      </c>
      <c r="Y219" s="117">
        <v>0</v>
      </c>
      <c r="Z219" s="117">
        <v>0</v>
      </c>
      <c r="AA219" s="269">
        <v>0</v>
      </c>
      <c r="AB219" s="303">
        <f t="shared" si="86"/>
        <v>0</v>
      </c>
      <c r="AC219" s="117">
        <f t="shared" si="87"/>
        <v>0</v>
      </c>
      <c r="AD219" s="304">
        <f>OAX!AD257</f>
        <v>0</v>
      </c>
      <c r="AE219" s="120"/>
      <c r="AF219" s="117"/>
      <c r="AG219" s="117">
        <f>OAX!AG257</f>
        <v>0</v>
      </c>
      <c r="AH219" s="117"/>
      <c r="AI219" s="117"/>
      <c r="AJ219" s="117">
        <f>OAX!AJ257</f>
        <v>0</v>
      </c>
      <c r="AK219" s="117"/>
      <c r="AL219" s="117"/>
      <c r="AM219" s="117">
        <f>OAX!AM257</f>
        <v>0</v>
      </c>
      <c r="AN219" s="117"/>
      <c r="AO219" s="117"/>
      <c r="AP219" s="117">
        <f>OAX!AP257</f>
        <v>0</v>
      </c>
      <c r="AQ219" s="117"/>
      <c r="AR219" s="117"/>
      <c r="AS219" s="117">
        <f>OAX!AS257</f>
        <v>0</v>
      </c>
      <c r="AT219" s="117">
        <f>OAX!AT257</f>
        <v>0</v>
      </c>
      <c r="AU219" s="117">
        <f>OAX!AU257</f>
        <v>0</v>
      </c>
      <c r="AV219" s="117">
        <f>OAX!AV257</f>
        <v>0</v>
      </c>
      <c r="AW219" s="117">
        <f>OAX!AW257</f>
        <v>0</v>
      </c>
      <c r="AX219" s="117">
        <f>OAX!AX257</f>
        <v>0</v>
      </c>
      <c r="AY219" s="117">
        <f>OAX!AY257</f>
        <v>0</v>
      </c>
      <c r="AZ219" s="117">
        <f>OAX!AZ257</f>
        <v>0</v>
      </c>
      <c r="BA219" s="117">
        <f>OAX!BA257</f>
        <v>0</v>
      </c>
    </row>
    <row r="220" spans="1:53" ht="24.75" hidden="1">
      <c r="A220" s="253"/>
      <c r="B220" s="73" t="str">
        <f t="shared" si="81"/>
        <v>1355000590059152</v>
      </c>
      <c r="C220" s="114">
        <v>2023</v>
      </c>
      <c r="D220" s="114">
        <v>1</v>
      </c>
      <c r="E220" s="114">
        <v>1</v>
      </c>
      <c r="F220" s="114">
        <v>3</v>
      </c>
      <c r="G220" s="114">
        <v>5</v>
      </c>
      <c r="H220" s="114">
        <v>5000</v>
      </c>
      <c r="I220" s="166">
        <v>5900</v>
      </c>
      <c r="J220" s="166">
        <v>591</v>
      </c>
      <c r="K220" s="115">
        <v>5</v>
      </c>
      <c r="L220" s="115">
        <v>2</v>
      </c>
      <c r="M220" s="140" t="s">
        <v>247</v>
      </c>
      <c r="N220" s="117">
        <v>0</v>
      </c>
      <c r="O220" s="117">
        <v>0</v>
      </c>
      <c r="P220" s="117">
        <v>0</v>
      </c>
      <c r="Q220" s="167" t="s">
        <v>243</v>
      </c>
      <c r="R220" s="119">
        <v>0</v>
      </c>
      <c r="S220" s="119">
        <v>0</v>
      </c>
      <c r="T220" s="120">
        <v>0</v>
      </c>
      <c r="U220" s="117">
        <v>0</v>
      </c>
      <c r="V220" s="117">
        <v>0</v>
      </c>
      <c r="W220" s="117">
        <v>0</v>
      </c>
      <c r="X220" s="117">
        <v>0</v>
      </c>
      <c r="Y220" s="117">
        <v>0</v>
      </c>
      <c r="Z220" s="117">
        <v>0</v>
      </c>
      <c r="AA220" s="269">
        <v>0</v>
      </c>
      <c r="AB220" s="303">
        <f t="shared" si="86"/>
        <v>0</v>
      </c>
      <c r="AC220" s="117">
        <f t="shared" si="87"/>
        <v>0</v>
      </c>
      <c r="AD220" s="304">
        <f>OAX!AD258</f>
        <v>0</v>
      </c>
      <c r="AE220" s="120"/>
      <c r="AF220" s="117"/>
      <c r="AG220" s="117">
        <f>OAX!AG258</f>
        <v>0</v>
      </c>
      <c r="AH220" s="117"/>
      <c r="AI220" s="117"/>
      <c r="AJ220" s="117">
        <f>OAX!AJ258</f>
        <v>0</v>
      </c>
      <c r="AK220" s="117"/>
      <c r="AL220" s="117"/>
      <c r="AM220" s="117">
        <f>OAX!AM258</f>
        <v>0</v>
      </c>
      <c r="AN220" s="117"/>
      <c r="AO220" s="117"/>
      <c r="AP220" s="117">
        <f>OAX!AP258</f>
        <v>0</v>
      </c>
      <c r="AQ220" s="117"/>
      <c r="AR220" s="117"/>
      <c r="AS220" s="117">
        <f>OAX!AS258</f>
        <v>0</v>
      </c>
      <c r="AT220" s="117">
        <f>OAX!AT258</f>
        <v>0</v>
      </c>
      <c r="AU220" s="117">
        <f>OAX!AU258</f>
        <v>0</v>
      </c>
      <c r="AV220" s="117">
        <f>OAX!AV258</f>
        <v>0</v>
      </c>
      <c r="AW220" s="117">
        <f>OAX!AW258</f>
        <v>0</v>
      </c>
      <c r="AX220" s="117">
        <f>OAX!AX258</f>
        <v>0</v>
      </c>
      <c r="AY220" s="117">
        <f>OAX!AY258</f>
        <v>0</v>
      </c>
      <c r="AZ220" s="117">
        <f>OAX!AZ258</f>
        <v>0</v>
      </c>
      <c r="BA220" s="117">
        <f>OAX!BA258</f>
        <v>0</v>
      </c>
    </row>
    <row r="221" spans="1:53" ht="24.75" hidden="1">
      <c r="A221" s="253"/>
      <c r="B221" s="73" t="str">
        <f t="shared" si="81"/>
        <v>1355000590059162</v>
      </c>
      <c r="C221" s="114">
        <v>2023</v>
      </c>
      <c r="D221" s="114">
        <v>1</v>
      </c>
      <c r="E221" s="114">
        <v>1</v>
      </c>
      <c r="F221" s="114">
        <v>3</v>
      </c>
      <c r="G221" s="114">
        <v>5</v>
      </c>
      <c r="H221" s="114">
        <v>5000</v>
      </c>
      <c r="I221" s="166">
        <v>5900</v>
      </c>
      <c r="J221" s="166">
        <v>591</v>
      </c>
      <c r="K221" s="115">
        <v>6</v>
      </c>
      <c r="L221" s="115">
        <v>2</v>
      </c>
      <c r="M221" s="140" t="s">
        <v>248</v>
      </c>
      <c r="N221" s="117">
        <v>0</v>
      </c>
      <c r="O221" s="117">
        <v>0</v>
      </c>
      <c r="P221" s="117">
        <v>0</v>
      </c>
      <c r="Q221" s="167" t="s">
        <v>243</v>
      </c>
      <c r="R221" s="119">
        <v>0</v>
      </c>
      <c r="S221" s="119">
        <v>0</v>
      </c>
      <c r="T221" s="120">
        <v>0</v>
      </c>
      <c r="U221" s="117">
        <v>0</v>
      </c>
      <c r="V221" s="117">
        <v>0</v>
      </c>
      <c r="W221" s="117">
        <v>0</v>
      </c>
      <c r="X221" s="117">
        <v>0</v>
      </c>
      <c r="Y221" s="117">
        <v>0</v>
      </c>
      <c r="Z221" s="117">
        <v>0</v>
      </c>
      <c r="AA221" s="269">
        <v>0</v>
      </c>
      <c r="AB221" s="303">
        <f t="shared" si="86"/>
        <v>0</v>
      </c>
      <c r="AC221" s="117">
        <f t="shared" si="87"/>
        <v>0</v>
      </c>
      <c r="AD221" s="304">
        <f>OAX!AD259</f>
        <v>0</v>
      </c>
      <c r="AE221" s="120"/>
      <c r="AF221" s="117"/>
      <c r="AG221" s="117">
        <f>OAX!AG259</f>
        <v>0</v>
      </c>
      <c r="AH221" s="117"/>
      <c r="AI221" s="117"/>
      <c r="AJ221" s="117">
        <f>OAX!AJ259</f>
        <v>0</v>
      </c>
      <c r="AK221" s="117"/>
      <c r="AL221" s="117"/>
      <c r="AM221" s="117">
        <f>OAX!AM259</f>
        <v>0</v>
      </c>
      <c r="AN221" s="117"/>
      <c r="AO221" s="117"/>
      <c r="AP221" s="117">
        <f>OAX!AP259</f>
        <v>0</v>
      </c>
      <c r="AQ221" s="117"/>
      <c r="AR221" s="117"/>
      <c r="AS221" s="117">
        <f>OAX!AS259</f>
        <v>0</v>
      </c>
      <c r="AT221" s="117">
        <f>OAX!AT259</f>
        <v>0</v>
      </c>
      <c r="AU221" s="117">
        <f>OAX!AU259</f>
        <v>0</v>
      </c>
      <c r="AV221" s="117">
        <f>OAX!AV259</f>
        <v>0</v>
      </c>
      <c r="AW221" s="117">
        <f>OAX!AW259</f>
        <v>0</v>
      </c>
      <c r="AX221" s="117">
        <f>OAX!AX259</f>
        <v>0</v>
      </c>
      <c r="AY221" s="117">
        <f>OAX!AY259</f>
        <v>0</v>
      </c>
      <c r="AZ221" s="117">
        <f>OAX!AZ259</f>
        <v>0</v>
      </c>
      <c r="BA221" s="117">
        <f>OAX!BA259</f>
        <v>0</v>
      </c>
    </row>
    <row r="222" spans="1:53" ht="24.75" hidden="1">
      <c r="A222" s="253"/>
      <c r="B222" s="73" t="str">
        <f t="shared" si="81"/>
        <v>1355000590059172</v>
      </c>
      <c r="C222" s="114">
        <v>2023</v>
      </c>
      <c r="D222" s="114">
        <v>1</v>
      </c>
      <c r="E222" s="114">
        <v>1</v>
      </c>
      <c r="F222" s="114">
        <v>3</v>
      </c>
      <c r="G222" s="114">
        <v>5</v>
      </c>
      <c r="H222" s="114">
        <v>5000</v>
      </c>
      <c r="I222" s="166">
        <v>5900</v>
      </c>
      <c r="J222" s="166">
        <v>591</v>
      </c>
      <c r="K222" s="115">
        <v>7</v>
      </c>
      <c r="L222" s="115">
        <v>2</v>
      </c>
      <c r="M222" s="140" t="s">
        <v>249</v>
      </c>
      <c r="N222" s="117">
        <v>0</v>
      </c>
      <c r="O222" s="117">
        <v>0</v>
      </c>
      <c r="P222" s="117">
        <v>0</v>
      </c>
      <c r="Q222" s="167" t="s">
        <v>243</v>
      </c>
      <c r="R222" s="119">
        <v>0</v>
      </c>
      <c r="S222" s="119">
        <v>0</v>
      </c>
      <c r="T222" s="120">
        <v>0</v>
      </c>
      <c r="U222" s="117">
        <v>0</v>
      </c>
      <c r="V222" s="117">
        <v>0</v>
      </c>
      <c r="W222" s="117">
        <v>0</v>
      </c>
      <c r="X222" s="117">
        <v>0</v>
      </c>
      <c r="Y222" s="117">
        <v>0</v>
      </c>
      <c r="Z222" s="117">
        <v>0</v>
      </c>
      <c r="AA222" s="269">
        <v>0</v>
      </c>
      <c r="AB222" s="303">
        <f t="shared" si="86"/>
        <v>0</v>
      </c>
      <c r="AC222" s="117">
        <f t="shared" si="87"/>
        <v>0</v>
      </c>
      <c r="AD222" s="304">
        <f>OAX!AD260</f>
        <v>0</v>
      </c>
      <c r="AE222" s="120"/>
      <c r="AF222" s="117"/>
      <c r="AG222" s="117">
        <f>OAX!AG260</f>
        <v>0</v>
      </c>
      <c r="AH222" s="117"/>
      <c r="AI222" s="117"/>
      <c r="AJ222" s="117">
        <f>OAX!AJ260</f>
        <v>0</v>
      </c>
      <c r="AK222" s="117"/>
      <c r="AL222" s="117"/>
      <c r="AM222" s="117">
        <f>OAX!AM260</f>
        <v>0</v>
      </c>
      <c r="AN222" s="117"/>
      <c r="AO222" s="117"/>
      <c r="AP222" s="117">
        <f>OAX!AP260</f>
        <v>0</v>
      </c>
      <c r="AQ222" s="117"/>
      <c r="AR222" s="117"/>
      <c r="AS222" s="117">
        <f>OAX!AS260</f>
        <v>0</v>
      </c>
      <c r="AT222" s="117">
        <f>OAX!AT260</f>
        <v>0</v>
      </c>
      <c r="AU222" s="117">
        <f>OAX!AU260</f>
        <v>0</v>
      </c>
      <c r="AV222" s="117">
        <f>OAX!AV260</f>
        <v>0</v>
      </c>
      <c r="AW222" s="117">
        <f>OAX!AW260</f>
        <v>0</v>
      </c>
      <c r="AX222" s="117">
        <f>OAX!AX260</f>
        <v>0</v>
      </c>
      <c r="AY222" s="117">
        <f>OAX!AY260</f>
        <v>0</v>
      </c>
      <c r="AZ222" s="117">
        <f>OAX!AZ260</f>
        <v>0</v>
      </c>
      <c r="BA222" s="117">
        <f>OAX!BA260</f>
        <v>0</v>
      </c>
    </row>
    <row r="223" spans="1:53" ht="24.75" hidden="1">
      <c r="A223" s="253"/>
      <c r="B223" s="73" t="str">
        <f t="shared" si="81"/>
        <v>1355000590059182</v>
      </c>
      <c r="C223" s="114">
        <v>2023</v>
      </c>
      <c r="D223" s="114">
        <v>1</v>
      </c>
      <c r="E223" s="114">
        <v>1</v>
      </c>
      <c r="F223" s="114">
        <v>3</v>
      </c>
      <c r="G223" s="114">
        <v>5</v>
      </c>
      <c r="H223" s="114">
        <v>5000</v>
      </c>
      <c r="I223" s="166">
        <v>5900</v>
      </c>
      <c r="J223" s="166">
        <v>591</v>
      </c>
      <c r="K223" s="115">
        <v>8</v>
      </c>
      <c r="L223" s="115">
        <v>2</v>
      </c>
      <c r="M223" s="140" t="s">
        <v>250</v>
      </c>
      <c r="N223" s="117">
        <v>0</v>
      </c>
      <c r="O223" s="117">
        <v>0</v>
      </c>
      <c r="P223" s="117">
        <v>0</v>
      </c>
      <c r="Q223" s="167" t="s">
        <v>243</v>
      </c>
      <c r="R223" s="119">
        <v>0</v>
      </c>
      <c r="S223" s="119">
        <v>0</v>
      </c>
      <c r="T223" s="120">
        <v>0</v>
      </c>
      <c r="U223" s="117">
        <v>0</v>
      </c>
      <c r="V223" s="117">
        <v>0</v>
      </c>
      <c r="W223" s="117">
        <v>0</v>
      </c>
      <c r="X223" s="117">
        <v>0</v>
      </c>
      <c r="Y223" s="117">
        <v>0</v>
      </c>
      <c r="Z223" s="117">
        <v>0</v>
      </c>
      <c r="AA223" s="269">
        <v>0</v>
      </c>
      <c r="AB223" s="303">
        <f t="shared" si="86"/>
        <v>0</v>
      </c>
      <c r="AC223" s="117">
        <f t="shared" si="87"/>
        <v>0</v>
      </c>
      <c r="AD223" s="304">
        <f>OAX!AD261</f>
        <v>0</v>
      </c>
      <c r="AE223" s="120"/>
      <c r="AF223" s="117"/>
      <c r="AG223" s="117">
        <f>OAX!AG261</f>
        <v>0</v>
      </c>
      <c r="AH223" s="117"/>
      <c r="AI223" s="117"/>
      <c r="AJ223" s="117">
        <f>OAX!AJ261</f>
        <v>0</v>
      </c>
      <c r="AK223" s="117"/>
      <c r="AL223" s="117"/>
      <c r="AM223" s="117">
        <f>OAX!AM261</f>
        <v>0</v>
      </c>
      <c r="AN223" s="117"/>
      <c r="AO223" s="117"/>
      <c r="AP223" s="117">
        <f>OAX!AP261</f>
        <v>0</v>
      </c>
      <c r="AQ223" s="117"/>
      <c r="AR223" s="117"/>
      <c r="AS223" s="117">
        <f>OAX!AS261</f>
        <v>0</v>
      </c>
      <c r="AT223" s="117">
        <f>OAX!AT261</f>
        <v>0</v>
      </c>
      <c r="AU223" s="117">
        <f>OAX!AU261</f>
        <v>0</v>
      </c>
      <c r="AV223" s="117">
        <f>OAX!AV261</f>
        <v>0</v>
      </c>
      <c r="AW223" s="117">
        <f>OAX!AW261</f>
        <v>0</v>
      </c>
      <c r="AX223" s="117">
        <f>OAX!AX261</f>
        <v>0</v>
      </c>
      <c r="AY223" s="117">
        <f>OAX!AY261</f>
        <v>0</v>
      </c>
      <c r="AZ223" s="117">
        <f>OAX!AZ261</f>
        <v>0</v>
      </c>
      <c r="BA223" s="117">
        <f>OAX!BA261</f>
        <v>0</v>
      </c>
    </row>
    <row r="224" spans="1:53" ht="24.75" hidden="1">
      <c r="A224" s="253"/>
      <c r="B224" s="73" t="str">
        <f t="shared" si="81"/>
        <v>1355000590059192</v>
      </c>
      <c r="C224" s="114">
        <v>2023</v>
      </c>
      <c r="D224" s="114">
        <v>1</v>
      </c>
      <c r="E224" s="114">
        <v>1</v>
      </c>
      <c r="F224" s="114">
        <v>3</v>
      </c>
      <c r="G224" s="114">
        <v>5</v>
      </c>
      <c r="H224" s="114">
        <v>5000</v>
      </c>
      <c r="I224" s="166">
        <v>5900</v>
      </c>
      <c r="J224" s="166">
        <v>591</v>
      </c>
      <c r="K224" s="115">
        <v>9</v>
      </c>
      <c r="L224" s="115">
        <v>2</v>
      </c>
      <c r="M224" s="140" t="s">
        <v>251</v>
      </c>
      <c r="N224" s="117">
        <v>0</v>
      </c>
      <c r="O224" s="117">
        <v>0</v>
      </c>
      <c r="P224" s="117">
        <v>0</v>
      </c>
      <c r="Q224" s="167" t="s">
        <v>243</v>
      </c>
      <c r="R224" s="119">
        <v>0</v>
      </c>
      <c r="S224" s="119">
        <v>0</v>
      </c>
      <c r="T224" s="120">
        <v>0</v>
      </c>
      <c r="U224" s="117">
        <v>0</v>
      </c>
      <c r="V224" s="117">
        <v>0</v>
      </c>
      <c r="W224" s="117">
        <v>0</v>
      </c>
      <c r="X224" s="117">
        <v>0</v>
      </c>
      <c r="Y224" s="117">
        <v>0</v>
      </c>
      <c r="Z224" s="117">
        <v>0</v>
      </c>
      <c r="AA224" s="269">
        <v>0</v>
      </c>
      <c r="AB224" s="303">
        <f t="shared" si="86"/>
        <v>0</v>
      </c>
      <c r="AC224" s="117">
        <f t="shared" si="87"/>
        <v>0</v>
      </c>
      <c r="AD224" s="304">
        <f>OAX!AD262</f>
        <v>0</v>
      </c>
      <c r="AE224" s="120"/>
      <c r="AF224" s="117"/>
      <c r="AG224" s="117">
        <f>OAX!AG262</f>
        <v>0</v>
      </c>
      <c r="AH224" s="117"/>
      <c r="AI224" s="117"/>
      <c r="AJ224" s="117">
        <f>OAX!AJ262</f>
        <v>0</v>
      </c>
      <c r="AK224" s="117"/>
      <c r="AL224" s="117"/>
      <c r="AM224" s="117">
        <f>OAX!AM262</f>
        <v>0</v>
      </c>
      <c r="AN224" s="117"/>
      <c r="AO224" s="117"/>
      <c r="AP224" s="117">
        <f>OAX!AP262</f>
        <v>0</v>
      </c>
      <c r="AQ224" s="117"/>
      <c r="AR224" s="117"/>
      <c r="AS224" s="117">
        <f>OAX!AS262</f>
        <v>0</v>
      </c>
      <c r="AT224" s="117">
        <f>OAX!AT262</f>
        <v>0</v>
      </c>
      <c r="AU224" s="117">
        <f>OAX!AU262</f>
        <v>0</v>
      </c>
      <c r="AV224" s="117">
        <f>OAX!AV262</f>
        <v>0</v>
      </c>
      <c r="AW224" s="117">
        <f>OAX!AW262</f>
        <v>0</v>
      </c>
      <c r="AX224" s="117">
        <f>OAX!AX262</f>
        <v>0</v>
      </c>
      <c r="AY224" s="117">
        <f>OAX!AY262</f>
        <v>0</v>
      </c>
      <c r="AZ224" s="117">
        <f>OAX!AZ262</f>
        <v>0</v>
      </c>
      <c r="BA224" s="117">
        <f>OAX!BA262</f>
        <v>0</v>
      </c>
    </row>
    <row r="225" spans="1:53" ht="46.5" hidden="1">
      <c r="A225" s="253"/>
      <c r="B225" s="73" t="str">
        <f t="shared" si="81"/>
        <v>13550005900591102</v>
      </c>
      <c r="C225" s="114">
        <v>2023</v>
      </c>
      <c r="D225" s="114">
        <v>1</v>
      </c>
      <c r="E225" s="114">
        <v>1</v>
      </c>
      <c r="F225" s="114">
        <v>3</v>
      </c>
      <c r="G225" s="114">
        <v>5</v>
      </c>
      <c r="H225" s="114">
        <v>5000</v>
      </c>
      <c r="I225" s="166">
        <v>5900</v>
      </c>
      <c r="J225" s="166">
        <v>591</v>
      </c>
      <c r="K225" s="115">
        <v>10</v>
      </c>
      <c r="L225" s="115">
        <v>2</v>
      </c>
      <c r="M225" s="140" t="s">
        <v>252</v>
      </c>
      <c r="N225" s="117">
        <v>0</v>
      </c>
      <c r="O225" s="117">
        <v>0</v>
      </c>
      <c r="P225" s="117">
        <v>0</v>
      </c>
      <c r="Q225" s="167" t="s">
        <v>243</v>
      </c>
      <c r="R225" s="119">
        <v>0</v>
      </c>
      <c r="S225" s="119">
        <v>0</v>
      </c>
      <c r="T225" s="120">
        <v>0</v>
      </c>
      <c r="U225" s="117">
        <v>0</v>
      </c>
      <c r="V225" s="117">
        <v>0</v>
      </c>
      <c r="W225" s="117">
        <v>0</v>
      </c>
      <c r="X225" s="117">
        <v>0</v>
      </c>
      <c r="Y225" s="117">
        <v>0</v>
      </c>
      <c r="Z225" s="117">
        <v>0</v>
      </c>
      <c r="AA225" s="269">
        <v>0</v>
      </c>
      <c r="AB225" s="303">
        <f t="shared" si="86"/>
        <v>0</v>
      </c>
      <c r="AC225" s="117">
        <f t="shared" si="87"/>
        <v>0</v>
      </c>
      <c r="AD225" s="304">
        <f>OAX!AD263</f>
        <v>0</v>
      </c>
      <c r="AE225" s="120"/>
      <c r="AF225" s="117"/>
      <c r="AG225" s="117">
        <f>OAX!AG263</f>
        <v>0</v>
      </c>
      <c r="AH225" s="117"/>
      <c r="AI225" s="117"/>
      <c r="AJ225" s="117">
        <f>OAX!AJ263</f>
        <v>0</v>
      </c>
      <c r="AK225" s="117"/>
      <c r="AL225" s="117"/>
      <c r="AM225" s="117">
        <f>OAX!AM263</f>
        <v>0</v>
      </c>
      <c r="AN225" s="117"/>
      <c r="AO225" s="117"/>
      <c r="AP225" s="117">
        <f>OAX!AP263</f>
        <v>0</v>
      </c>
      <c r="AQ225" s="117"/>
      <c r="AR225" s="117"/>
      <c r="AS225" s="117">
        <f>OAX!AS263</f>
        <v>0</v>
      </c>
      <c r="AT225" s="117">
        <f>OAX!AT263</f>
        <v>0</v>
      </c>
      <c r="AU225" s="117">
        <f>OAX!AU263</f>
        <v>0</v>
      </c>
      <c r="AV225" s="117">
        <f>OAX!AV263</f>
        <v>0</v>
      </c>
      <c r="AW225" s="117">
        <f>OAX!AW263</f>
        <v>0</v>
      </c>
      <c r="AX225" s="117">
        <f>OAX!AX263</f>
        <v>0</v>
      </c>
      <c r="AY225" s="117">
        <f>OAX!AY263</f>
        <v>0</v>
      </c>
      <c r="AZ225" s="117">
        <f>OAX!AZ263</f>
        <v>0</v>
      </c>
      <c r="BA225" s="117">
        <f>OAX!BA263</f>
        <v>0</v>
      </c>
    </row>
    <row r="226" spans="1:53" ht="24.75" hidden="1">
      <c r="A226" s="253"/>
      <c r="B226" s="73" t="str">
        <f t="shared" si="81"/>
        <v>13550005900591112</v>
      </c>
      <c r="C226" s="114">
        <v>2023</v>
      </c>
      <c r="D226" s="114">
        <v>1</v>
      </c>
      <c r="E226" s="114">
        <v>1</v>
      </c>
      <c r="F226" s="114">
        <v>3</v>
      </c>
      <c r="G226" s="114">
        <v>5</v>
      </c>
      <c r="H226" s="114">
        <v>5000</v>
      </c>
      <c r="I226" s="166">
        <v>5900</v>
      </c>
      <c r="J226" s="166">
        <v>591</v>
      </c>
      <c r="K226" s="115">
        <v>11</v>
      </c>
      <c r="L226" s="115">
        <v>2</v>
      </c>
      <c r="M226" s="140" t="s">
        <v>253</v>
      </c>
      <c r="N226" s="117">
        <v>0</v>
      </c>
      <c r="O226" s="117">
        <v>0</v>
      </c>
      <c r="P226" s="117">
        <v>0</v>
      </c>
      <c r="Q226" s="167" t="s">
        <v>243</v>
      </c>
      <c r="R226" s="119">
        <v>0</v>
      </c>
      <c r="S226" s="119">
        <v>0</v>
      </c>
      <c r="T226" s="120">
        <v>0</v>
      </c>
      <c r="U226" s="117">
        <v>0</v>
      </c>
      <c r="V226" s="117">
        <v>0</v>
      </c>
      <c r="W226" s="117">
        <v>0</v>
      </c>
      <c r="X226" s="117">
        <v>0</v>
      </c>
      <c r="Y226" s="117">
        <v>0</v>
      </c>
      <c r="Z226" s="117">
        <v>0</v>
      </c>
      <c r="AA226" s="269">
        <v>0</v>
      </c>
      <c r="AB226" s="303">
        <f t="shared" si="86"/>
        <v>0</v>
      </c>
      <c r="AC226" s="117">
        <f t="shared" si="87"/>
        <v>0</v>
      </c>
      <c r="AD226" s="304">
        <f>OAX!AD264</f>
        <v>0</v>
      </c>
      <c r="AE226" s="120"/>
      <c r="AF226" s="117"/>
      <c r="AG226" s="117">
        <f>OAX!AG264</f>
        <v>0</v>
      </c>
      <c r="AH226" s="117"/>
      <c r="AI226" s="117"/>
      <c r="AJ226" s="117">
        <f>OAX!AJ264</f>
        <v>0</v>
      </c>
      <c r="AK226" s="117"/>
      <c r="AL226" s="117"/>
      <c r="AM226" s="117">
        <f>OAX!AM264</f>
        <v>0</v>
      </c>
      <c r="AN226" s="117"/>
      <c r="AO226" s="117"/>
      <c r="AP226" s="117">
        <f>OAX!AP264</f>
        <v>0</v>
      </c>
      <c r="AQ226" s="117"/>
      <c r="AR226" s="117"/>
      <c r="AS226" s="117">
        <f>OAX!AS264</f>
        <v>0</v>
      </c>
      <c r="AT226" s="117">
        <f>OAX!AT264</f>
        <v>0</v>
      </c>
      <c r="AU226" s="117">
        <f>OAX!AU264</f>
        <v>0</v>
      </c>
      <c r="AV226" s="117">
        <f>OAX!AV264</f>
        <v>0</v>
      </c>
      <c r="AW226" s="117">
        <f>OAX!AW264</f>
        <v>0</v>
      </c>
      <c r="AX226" s="117">
        <f>OAX!AX264</f>
        <v>0</v>
      </c>
      <c r="AY226" s="117">
        <f>OAX!AY264</f>
        <v>0</v>
      </c>
      <c r="AZ226" s="117">
        <f>OAX!AZ264</f>
        <v>0</v>
      </c>
      <c r="BA226" s="117">
        <f>OAX!BA264</f>
        <v>0</v>
      </c>
    </row>
    <row r="227" spans="1:53" ht="47.25">
      <c r="A227" s="253"/>
      <c r="B227" s="73" t="str">
        <f t="shared" si="81"/>
        <v>1353</v>
      </c>
      <c r="C227" s="151">
        <v>2023</v>
      </c>
      <c r="D227" s="152">
        <v>1</v>
      </c>
      <c r="E227" s="152">
        <v>1</v>
      </c>
      <c r="F227" s="549">
        <v>3</v>
      </c>
      <c r="G227" s="549">
        <v>5</v>
      </c>
      <c r="H227" s="549"/>
      <c r="I227" s="549"/>
      <c r="J227" s="550"/>
      <c r="K227" s="551"/>
      <c r="L227" s="154">
        <v>3</v>
      </c>
      <c r="M227" s="554" t="s">
        <v>254</v>
      </c>
      <c r="N227" s="555">
        <v>600000</v>
      </c>
      <c r="O227" s="555">
        <v>0</v>
      </c>
      <c r="P227" s="555">
        <v>600000</v>
      </c>
      <c r="Q227" s="556"/>
      <c r="R227" s="555"/>
      <c r="S227" s="555"/>
      <c r="T227" s="158">
        <f t="shared" ref="T227:AC227" si="88">+T228+T232</f>
        <v>0</v>
      </c>
      <c r="U227" s="156">
        <f t="shared" si="88"/>
        <v>0</v>
      </c>
      <c r="V227" s="156">
        <f t="shared" si="88"/>
        <v>0</v>
      </c>
      <c r="W227" s="156">
        <f t="shared" si="88"/>
        <v>0</v>
      </c>
      <c r="X227" s="156">
        <f t="shared" si="88"/>
        <v>0</v>
      </c>
      <c r="Y227" s="156">
        <f t="shared" si="88"/>
        <v>0</v>
      </c>
      <c r="Z227" s="156">
        <f t="shared" si="88"/>
        <v>0</v>
      </c>
      <c r="AA227" s="272">
        <f t="shared" si="88"/>
        <v>0</v>
      </c>
      <c r="AB227" s="156">
        <f t="shared" si="88"/>
        <v>600000</v>
      </c>
      <c r="AC227" s="156">
        <f t="shared" si="88"/>
        <v>0</v>
      </c>
      <c r="AD227" s="555">
        <f>OAX!AD265</f>
        <v>600000</v>
      </c>
      <c r="AE227" s="158"/>
      <c r="AF227" s="156"/>
      <c r="AG227" s="555">
        <f>OAX!AG265</f>
        <v>596332.80000000005</v>
      </c>
      <c r="AH227" s="156"/>
      <c r="AI227" s="156"/>
      <c r="AJ227" s="555">
        <f>OAX!AJ265</f>
        <v>0</v>
      </c>
      <c r="AK227" s="156"/>
      <c r="AL227" s="156"/>
      <c r="AM227" s="555">
        <f>OAX!AM265</f>
        <v>0</v>
      </c>
      <c r="AN227" s="156"/>
      <c r="AO227" s="156"/>
      <c r="AP227" s="555">
        <f>OAX!AP265</f>
        <v>0</v>
      </c>
      <c r="AQ227" s="156"/>
      <c r="AR227" s="156"/>
      <c r="AS227" s="555">
        <f>OAX!AS265</f>
        <v>3667.1999999999534</v>
      </c>
      <c r="AT227" s="555"/>
      <c r="AU227" s="555"/>
      <c r="AV227" s="555"/>
      <c r="AW227" s="555"/>
      <c r="AX227" s="555"/>
      <c r="AY227" s="555"/>
      <c r="AZ227" s="555"/>
      <c r="BA227" s="555"/>
    </row>
    <row r="228" spans="1:53" ht="24.75" hidden="1">
      <c r="A228" s="253"/>
      <c r="B228" s="73" t="str">
        <f t="shared" si="81"/>
        <v>13530003</v>
      </c>
      <c r="C228" s="94">
        <f>C227</f>
        <v>2023</v>
      </c>
      <c r="D228" s="93">
        <v>1</v>
      </c>
      <c r="E228" s="93">
        <v>1</v>
      </c>
      <c r="F228" s="93">
        <v>3</v>
      </c>
      <c r="G228" s="93">
        <v>5</v>
      </c>
      <c r="H228" s="93">
        <v>3000</v>
      </c>
      <c r="I228" s="93"/>
      <c r="J228" s="93"/>
      <c r="K228" s="94"/>
      <c r="L228" s="94">
        <v>3</v>
      </c>
      <c r="M228" s="95" t="s">
        <v>71</v>
      </c>
      <c r="N228" s="96">
        <v>0</v>
      </c>
      <c r="O228" s="96">
        <v>0</v>
      </c>
      <c r="P228" s="96">
        <v>0</v>
      </c>
      <c r="Q228" s="168" t="s">
        <v>45</v>
      </c>
      <c r="R228" s="169"/>
      <c r="S228" s="169"/>
      <c r="T228" s="99">
        <f t="shared" ref="T228:AC230" si="89">+T229</f>
        <v>0</v>
      </c>
      <c r="U228" s="96">
        <f t="shared" si="89"/>
        <v>0</v>
      </c>
      <c r="V228" s="96">
        <f t="shared" si="89"/>
        <v>0</v>
      </c>
      <c r="W228" s="96">
        <f t="shared" si="89"/>
        <v>0</v>
      </c>
      <c r="X228" s="96">
        <f t="shared" si="89"/>
        <v>0</v>
      </c>
      <c r="Y228" s="96">
        <f t="shared" si="89"/>
        <v>0</v>
      </c>
      <c r="Z228" s="96">
        <f t="shared" si="89"/>
        <v>0</v>
      </c>
      <c r="AA228" s="266">
        <f t="shared" si="89"/>
        <v>0</v>
      </c>
      <c r="AB228" s="297">
        <f t="shared" si="89"/>
        <v>0</v>
      </c>
      <c r="AC228" s="96">
        <f t="shared" si="89"/>
        <v>0</v>
      </c>
      <c r="AD228" s="298">
        <f>OAX!AD266</f>
        <v>0</v>
      </c>
      <c r="AE228" s="99"/>
      <c r="AF228" s="96"/>
      <c r="AG228" s="96">
        <f>OAX!AG266</f>
        <v>0</v>
      </c>
      <c r="AH228" s="96"/>
      <c r="AI228" s="96"/>
      <c r="AJ228" s="96">
        <f>OAX!AJ266</f>
        <v>0</v>
      </c>
      <c r="AK228" s="96"/>
      <c r="AL228" s="96"/>
      <c r="AM228" s="96">
        <f>OAX!AM266</f>
        <v>0</v>
      </c>
      <c r="AN228" s="96"/>
      <c r="AO228" s="96"/>
      <c r="AP228" s="96">
        <f>OAX!AP266</f>
        <v>0</v>
      </c>
      <c r="AQ228" s="96"/>
      <c r="AR228" s="96"/>
      <c r="AS228" s="96">
        <f>OAX!AS266</f>
        <v>0</v>
      </c>
      <c r="AT228" s="96">
        <f>OAX!AT266</f>
        <v>0</v>
      </c>
      <c r="AU228" s="96">
        <f>OAX!AU266</f>
        <v>0</v>
      </c>
      <c r="AV228" s="96">
        <f>OAX!AV266</f>
        <v>0</v>
      </c>
      <c r="AW228" s="96">
        <f>OAX!AW266</f>
        <v>0</v>
      </c>
      <c r="AX228" s="96">
        <f>OAX!AX266</f>
        <v>0</v>
      </c>
      <c r="AY228" s="96">
        <f>OAX!AY266</f>
        <v>0</v>
      </c>
      <c r="AZ228" s="96">
        <f>OAX!AZ266</f>
        <v>0</v>
      </c>
      <c r="BA228" s="96">
        <f>OAX!BA266</f>
        <v>0</v>
      </c>
    </row>
    <row r="229" spans="1:53" ht="48" hidden="1">
      <c r="A229" s="253"/>
      <c r="B229" s="73" t="str">
        <f t="shared" si="81"/>
        <v>135300033003</v>
      </c>
      <c r="C229" s="101">
        <f>C228</f>
        <v>2023</v>
      </c>
      <c r="D229" s="100">
        <v>1</v>
      </c>
      <c r="E229" s="100">
        <f>E228</f>
        <v>1</v>
      </c>
      <c r="F229" s="100">
        <v>3</v>
      </c>
      <c r="G229" s="100">
        <v>5</v>
      </c>
      <c r="H229" s="100">
        <v>3000</v>
      </c>
      <c r="I229" s="100">
        <v>3300</v>
      </c>
      <c r="J229" s="100"/>
      <c r="K229" s="101"/>
      <c r="L229" s="101">
        <v>3</v>
      </c>
      <c r="M229" s="102" t="s">
        <v>72</v>
      </c>
      <c r="N229" s="103">
        <v>0</v>
      </c>
      <c r="O229" s="103">
        <v>0</v>
      </c>
      <c r="P229" s="103">
        <v>0</v>
      </c>
      <c r="Q229" s="170" t="s">
        <v>45</v>
      </c>
      <c r="R229" s="171"/>
      <c r="S229" s="171"/>
      <c r="T229" s="106">
        <f t="shared" si="89"/>
        <v>0</v>
      </c>
      <c r="U229" s="103">
        <f t="shared" si="89"/>
        <v>0</v>
      </c>
      <c r="V229" s="103">
        <f t="shared" si="89"/>
        <v>0</v>
      </c>
      <c r="W229" s="103">
        <f t="shared" si="89"/>
        <v>0</v>
      </c>
      <c r="X229" s="103">
        <f t="shared" si="89"/>
        <v>0</v>
      </c>
      <c r="Y229" s="103">
        <f t="shared" si="89"/>
        <v>0</v>
      </c>
      <c r="Z229" s="103">
        <f t="shared" si="89"/>
        <v>0</v>
      </c>
      <c r="AA229" s="267">
        <f t="shared" si="89"/>
        <v>0</v>
      </c>
      <c r="AB229" s="299">
        <f t="shared" si="89"/>
        <v>0</v>
      </c>
      <c r="AC229" s="103">
        <f t="shared" si="89"/>
        <v>0</v>
      </c>
      <c r="AD229" s="300">
        <f>OAX!AD267</f>
        <v>0</v>
      </c>
      <c r="AE229" s="106"/>
      <c r="AF229" s="103"/>
      <c r="AG229" s="103">
        <f>OAX!AG267</f>
        <v>0</v>
      </c>
      <c r="AH229" s="103"/>
      <c r="AI229" s="103"/>
      <c r="AJ229" s="103">
        <f>OAX!AJ267</f>
        <v>0</v>
      </c>
      <c r="AK229" s="103"/>
      <c r="AL229" s="103"/>
      <c r="AM229" s="103">
        <f>OAX!AM267</f>
        <v>0</v>
      </c>
      <c r="AN229" s="103"/>
      <c r="AO229" s="103"/>
      <c r="AP229" s="103">
        <f>OAX!AP267</f>
        <v>0</v>
      </c>
      <c r="AQ229" s="103"/>
      <c r="AR229" s="103"/>
      <c r="AS229" s="103">
        <f>OAX!AS267</f>
        <v>0</v>
      </c>
      <c r="AT229" s="103">
        <f>OAX!AT267</f>
        <v>0</v>
      </c>
      <c r="AU229" s="103">
        <f>OAX!AU267</f>
        <v>0</v>
      </c>
      <c r="AV229" s="103">
        <f>OAX!AV267</f>
        <v>0</v>
      </c>
      <c r="AW229" s="103">
        <f>OAX!AW267</f>
        <v>0</v>
      </c>
      <c r="AX229" s="103">
        <f>OAX!AX267</f>
        <v>0</v>
      </c>
      <c r="AY229" s="103">
        <f>OAX!AY267</f>
        <v>0</v>
      </c>
      <c r="AZ229" s="103">
        <f>OAX!AZ267</f>
        <v>0</v>
      </c>
      <c r="BA229" s="103">
        <f>OAX!BA267</f>
        <v>0</v>
      </c>
    </row>
    <row r="230" spans="1:53" ht="48" hidden="1">
      <c r="A230" s="253"/>
      <c r="B230" s="73" t="str">
        <f t="shared" si="81"/>
        <v>135300033003333</v>
      </c>
      <c r="C230" s="108">
        <f>C229</f>
        <v>2023</v>
      </c>
      <c r="D230" s="107">
        <v>1</v>
      </c>
      <c r="E230" s="107">
        <f>E229</f>
        <v>1</v>
      </c>
      <c r="F230" s="107">
        <v>3</v>
      </c>
      <c r="G230" s="107">
        <v>5</v>
      </c>
      <c r="H230" s="107">
        <v>3000</v>
      </c>
      <c r="I230" s="107">
        <v>3300</v>
      </c>
      <c r="J230" s="107">
        <v>333</v>
      </c>
      <c r="K230" s="108"/>
      <c r="L230" s="108">
        <v>3</v>
      </c>
      <c r="M230" s="109" t="s">
        <v>174</v>
      </c>
      <c r="N230" s="110">
        <v>0</v>
      </c>
      <c r="O230" s="110">
        <v>0</v>
      </c>
      <c r="P230" s="110">
        <v>0</v>
      </c>
      <c r="Q230" s="172" t="s">
        <v>45</v>
      </c>
      <c r="R230" s="173"/>
      <c r="S230" s="173"/>
      <c r="T230" s="113">
        <f t="shared" si="89"/>
        <v>0</v>
      </c>
      <c r="U230" s="110">
        <f t="shared" si="89"/>
        <v>0</v>
      </c>
      <c r="V230" s="110">
        <f t="shared" si="89"/>
        <v>0</v>
      </c>
      <c r="W230" s="110">
        <f t="shared" si="89"/>
        <v>0</v>
      </c>
      <c r="X230" s="110">
        <f t="shared" si="89"/>
        <v>0</v>
      </c>
      <c r="Y230" s="110">
        <f t="shared" si="89"/>
        <v>0</v>
      </c>
      <c r="Z230" s="110">
        <f t="shared" si="89"/>
        <v>0</v>
      </c>
      <c r="AA230" s="268">
        <f t="shared" si="89"/>
        <v>0</v>
      </c>
      <c r="AB230" s="301">
        <f t="shared" si="89"/>
        <v>0</v>
      </c>
      <c r="AC230" s="110">
        <f t="shared" si="89"/>
        <v>0</v>
      </c>
      <c r="AD230" s="302">
        <f>OAX!AD268</f>
        <v>0</v>
      </c>
      <c r="AE230" s="113"/>
      <c r="AF230" s="110"/>
      <c r="AG230" s="110">
        <f>OAX!AG268</f>
        <v>0</v>
      </c>
      <c r="AH230" s="110"/>
      <c r="AI230" s="110"/>
      <c r="AJ230" s="110">
        <f>OAX!AJ268</f>
        <v>0</v>
      </c>
      <c r="AK230" s="110"/>
      <c r="AL230" s="110"/>
      <c r="AM230" s="110">
        <f>OAX!AM268</f>
        <v>0</v>
      </c>
      <c r="AN230" s="110"/>
      <c r="AO230" s="110"/>
      <c r="AP230" s="110">
        <f>OAX!AP268</f>
        <v>0</v>
      </c>
      <c r="AQ230" s="110"/>
      <c r="AR230" s="110"/>
      <c r="AS230" s="110">
        <f>OAX!AS268</f>
        <v>0</v>
      </c>
      <c r="AT230" s="110">
        <f>OAX!AT268</f>
        <v>0</v>
      </c>
      <c r="AU230" s="110">
        <f>OAX!AU268</f>
        <v>0</v>
      </c>
      <c r="AV230" s="110">
        <f>OAX!AV268</f>
        <v>0</v>
      </c>
      <c r="AW230" s="110">
        <f>OAX!AW268</f>
        <v>0</v>
      </c>
      <c r="AX230" s="110">
        <f>OAX!AX268</f>
        <v>0</v>
      </c>
      <c r="AY230" s="110">
        <f>OAX!AY268</f>
        <v>0</v>
      </c>
      <c r="AZ230" s="110">
        <f>OAX!AZ268</f>
        <v>0</v>
      </c>
      <c r="BA230" s="110">
        <f>OAX!BA268</f>
        <v>0</v>
      </c>
    </row>
    <row r="231" spans="1:53" ht="46.5" hidden="1">
      <c r="A231" s="253"/>
      <c r="B231" s="73" t="str">
        <f t="shared" si="81"/>
        <v>1353000330033313</v>
      </c>
      <c r="C231" s="114">
        <v>2023</v>
      </c>
      <c r="D231" s="114">
        <v>1</v>
      </c>
      <c r="E231" s="114">
        <v>1</v>
      </c>
      <c r="F231" s="114">
        <v>3</v>
      </c>
      <c r="G231" s="114">
        <v>5</v>
      </c>
      <c r="H231" s="114">
        <v>3000</v>
      </c>
      <c r="I231" s="114">
        <v>3300</v>
      </c>
      <c r="J231" s="114">
        <v>333</v>
      </c>
      <c r="K231" s="115">
        <v>1</v>
      </c>
      <c r="L231" s="115">
        <v>3</v>
      </c>
      <c r="M231" s="116" t="s">
        <v>255</v>
      </c>
      <c r="N231" s="117">
        <v>0</v>
      </c>
      <c r="O231" s="117">
        <v>0</v>
      </c>
      <c r="P231" s="117">
        <v>0</v>
      </c>
      <c r="Q231" s="174" t="s">
        <v>80</v>
      </c>
      <c r="R231" s="119">
        <v>0</v>
      </c>
      <c r="S231" s="119">
        <v>0</v>
      </c>
      <c r="T231" s="120">
        <v>0</v>
      </c>
      <c r="U231" s="117">
        <v>0</v>
      </c>
      <c r="V231" s="117">
        <v>0</v>
      </c>
      <c r="W231" s="117">
        <v>0</v>
      </c>
      <c r="X231" s="117">
        <v>0</v>
      </c>
      <c r="Y231" s="117">
        <v>0</v>
      </c>
      <c r="Z231" s="117">
        <v>0</v>
      </c>
      <c r="AA231" s="269">
        <v>0</v>
      </c>
      <c r="AB231" s="303">
        <f>N231+T231-X231</f>
        <v>0</v>
      </c>
      <c r="AC231" s="117">
        <f>O231+U231-Y231</f>
        <v>0</v>
      </c>
      <c r="AD231" s="304">
        <f>OAX!AD269</f>
        <v>0</v>
      </c>
      <c r="AE231" s="120"/>
      <c r="AF231" s="117"/>
      <c r="AG231" s="117">
        <f>OAX!AG269</f>
        <v>0</v>
      </c>
      <c r="AH231" s="117"/>
      <c r="AI231" s="117"/>
      <c r="AJ231" s="117">
        <f>OAX!AJ269</f>
        <v>0</v>
      </c>
      <c r="AK231" s="117"/>
      <c r="AL231" s="117"/>
      <c r="AM231" s="117">
        <f>OAX!AM269</f>
        <v>0</v>
      </c>
      <c r="AN231" s="117"/>
      <c r="AO231" s="117"/>
      <c r="AP231" s="117">
        <f>OAX!AP269</f>
        <v>0</v>
      </c>
      <c r="AQ231" s="117"/>
      <c r="AR231" s="117"/>
      <c r="AS231" s="117">
        <f>OAX!AS269</f>
        <v>0</v>
      </c>
      <c r="AT231" s="117">
        <f>OAX!AT269</f>
        <v>0</v>
      </c>
      <c r="AU231" s="117">
        <f>OAX!AU269</f>
        <v>0</v>
      </c>
      <c r="AV231" s="117">
        <f>OAX!AV269</f>
        <v>0</v>
      </c>
      <c r="AW231" s="117">
        <f>OAX!AW269</f>
        <v>0</v>
      </c>
      <c r="AX231" s="117">
        <f>OAX!AX269</f>
        <v>0</v>
      </c>
      <c r="AY231" s="117">
        <f>OAX!AY269</f>
        <v>0</v>
      </c>
      <c r="AZ231" s="117">
        <f>OAX!AZ269</f>
        <v>0</v>
      </c>
      <c r="BA231" s="117">
        <f>OAX!BA269</f>
        <v>0</v>
      </c>
    </row>
    <row r="232" spans="1:53" ht="24.75">
      <c r="A232" s="253"/>
      <c r="B232" s="73" t="str">
        <f t="shared" si="81"/>
        <v>13550003</v>
      </c>
      <c r="C232" s="94">
        <v>2023</v>
      </c>
      <c r="D232" s="93">
        <v>1</v>
      </c>
      <c r="E232" s="93">
        <v>1</v>
      </c>
      <c r="F232" s="557">
        <v>3</v>
      </c>
      <c r="G232" s="557">
        <v>5</v>
      </c>
      <c r="H232" s="557">
        <v>5000</v>
      </c>
      <c r="I232" s="557"/>
      <c r="J232" s="557"/>
      <c r="K232" s="558"/>
      <c r="L232" s="94">
        <v>3</v>
      </c>
      <c r="M232" s="559" t="s">
        <v>129</v>
      </c>
      <c r="N232" s="560">
        <v>600000</v>
      </c>
      <c r="O232" s="560">
        <v>0</v>
      </c>
      <c r="P232" s="560">
        <v>600000</v>
      </c>
      <c r="Q232" s="575"/>
      <c r="R232" s="576"/>
      <c r="S232" s="576"/>
      <c r="T232" s="99">
        <f>+T233+T243+T260+T265+T279+T257</f>
        <v>0</v>
      </c>
      <c r="U232" s="96">
        <f>+U233+U243+U260+U265+U279</f>
        <v>0</v>
      </c>
      <c r="V232" s="96">
        <f>+V233+V243+V260+V265+V279+V257</f>
        <v>0</v>
      </c>
      <c r="W232" s="96">
        <f>+W233+W243+W260+W265+W279</f>
        <v>0</v>
      </c>
      <c r="X232" s="96">
        <f>+X233+X243+X260+X265+X279+X257</f>
        <v>0</v>
      </c>
      <c r="Y232" s="96">
        <f>+Y233+Y243+Y260+Y265+Y279</f>
        <v>0</v>
      </c>
      <c r="Z232" s="96">
        <f>+Z233+Z243+Z260+Z265+Z279+Z257</f>
        <v>0</v>
      </c>
      <c r="AA232" s="266">
        <f>+AA233+AA243+AA260+AA265+AA279</f>
        <v>0</v>
      </c>
      <c r="AB232" s="297">
        <f>+AB233+AB243+AB260+AB265+AB279+AB257</f>
        <v>600000</v>
      </c>
      <c r="AC232" s="96">
        <f>+AC233+AC243+AC260+AC265+AC279</f>
        <v>0</v>
      </c>
      <c r="AD232" s="561">
        <f>OAX!AD270</f>
        <v>600000</v>
      </c>
      <c r="AE232" s="99"/>
      <c r="AF232" s="96"/>
      <c r="AG232" s="560">
        <f>OAX!AG270</f>
        <v>596332.80000000005</v>
      </c>
      <c r="AH232" s="96"/>
      <c r="AI232" s="96"/>
      <c r="AJ232" s="560">
        <f>OAX!AJ270</f>
        <v>0</v>
      </c>
      <c r="AK232" s="96"/>
      <c r="AL232" s="96"/>
      <c r="AM232" s="560">
        <f>OAX!AM270</f>
        <v>0</v>
      </c>
      <c r="AN232" s="96"/>
      <c r="AO232" s="96"/>
      <c r="AP232" s="560">
        <f>OAX!AP270</f>
        <v>0</v>
      </c>
      <c r="AQ232" s="96"/>
      <c r="AR232" s="96"/>
      <c r="AS232" s="560">
        <f>OAX!AS270</f>
        <v>3667.1999999999534</v>
      </c>
      <c r="AT232" s="560"/>
      <c r="AU232" s="560"/>
      <c r="AV232" s="560"/>
      <c r="AW232" s="560"/>
      <c r="AX232" s="560"/>
      <c r="AY232" s="560"/>
      <c r="AZ232" s="560"/>
      <c r="BA232" s="560"/>
    </row>
    <row r="233" spans="1:53" ht="24.75">
      <c r="A233" s="253"/>
      <c r="B233" s="73" t="str">
        <f t="shared" si="81"/>
        <v>135500051003</v>
      </c>
      <c r="C233" s="101">
        <v>2023</v>
      </c>
      <c r="D233" s="100">
        <v>1</v>
      </c>
      <c r="E233" s="100">
        <v>1</v>
      </c>
      <c r="F233" s="562">
        <v>3</v>
      </c>
      <c r="G233" s="562">
        <v>5</v>
      </c>
      <c r="H233" s="562">
        <v>5000</v>
      </c>
      <c r="I233" s="562">
        <v>5100</v>
      </c>
      <c r="J233" s="562"/>
      <c r="K233" s="563"/>
      <c r="L233" s="101">
        <v>3</v>
      </c>
      <c r="M233" s="530" t="s">
        <v>130</v>
      </c>
      <c r="N233" s="531">
        <v>600000</v>
      </c>
      <c r="O233" s="531">
        <v>0</v>
      </c>
      <c r="P233" s="531">
        <v>600000</v>
      </c>
      <c r="Q233" s="577"/>
      <c r="R233" s="578"/>
      <c r="S233" s="578"/>
      <c r="T233" s="106">
        <f t="shared" ref="T233:AC233" si="90">+T234+T241</f>
        <v>0</v>
      </c>
      <c r="U233" s="103">
        <f t="shared" si="90"/>
        <v>0</v>
      </c>
      <c r="V233" s="103">
        <f t="shared" si="90"/>
        <v>0</v>
      </c>
      <c r="W233" s="103">
        <f t="shared" si="90"/>
        <v>0</v>
      </c>
      <c r="X233" s="103">
        <f t="shared" si="90"/>
        <v>0</v>
      </c>
      <c r="Y233" s="103">
        <f t="shared" si="90"/>
        <v>0</v>
      </c>
      <c r="Z233" s="103">
        <f t="shared" si="90"/>
        <v>0</v>
      </c>
      <c r="AA233" s="267">
        <f t="shared" si="90"/>
        <v>0</v>
      </c>
      <c r="AB233" s="299">
        <f t="shared" si="90"/>
        <v>600000</v>
      </c>
      <c r="AC233" s="103">
        <f t="shared" si="90"/>
        <v>0</v>
      </c>
      <c r="AD233" s="538">
        <f>OAX!AD271</f>
        <v>600000</v>
      </c>
      <c r="AE233" s="106"/>
      <c r="AF233" s="103"/>
      <c r="AG233" s="531">
        <f>OAX!AG271</f>
        <v>596332.80000000005</v>
      </c>
      <c r="AH233" s="103"/>
      <c r="AI233" s="103"/>
      <c r="AJ233" s="531">
        <f>OAX!AJ271</f>
        <v>0</v>
      </c>
      <c r="AK233" s="103"/>
      <c r="AL233" s="103"/>
      <c r="AM233" s="531">
        <f>OAX!AM271</f>
        <v>0</v>
      </c>
      <c r="AN233" s="103"/>
      <c r="AO233" s="103"/>
      <c r="AP233" s="531">
        <f>OAX!AP271</f>
        <v>0</v>
      </c>
      <c r="AQ233" s="103"/>
      <c r="AR233" s="103"/>
      <c r="AS233" s="531">
        <f>OAX!AS271</f>
        <v>3667.1999999999534</v>
      </c>
      <c r="AT233" s="531"/>
      <c r="AU233" s="531"/>
      <c r="AV233" s="531"/>
      <c r="AW233" s="531"/>
      <c r="AX233" s="531"/>
      <c r="AY233" s="531"/>
      <c r="AZ233" s="531"/>
      <c r="BA233" s="531"/>
    </row>
    <row r="234" spans="1:53" ht="24.75">
      <c r="A234" s="253"/>
      <c r="B234" s="73" t="str">
        <f t="shared" si="81"/>
        <v>135500051005153</v>
      </c>
      <c r="C234" s="108">
        <v>2023</v>
      </c>
      <c r="D234" s="107">
        <v>1</v>
      </c>
      <c r="E234" s="107">
        <v>1</v>
      </c>
      <c r="F234" s="564">
        <v>3</v>
      </c>
      <c r="G234" s="564">
        <v>5</v>
      </c>
      <c r="H234" s="564">
        <v>5000</v>
      </c>
      <c r="I234" s="564">
        <v>5100</v>
      </c>
      <c r="J234" s="564">
        <v>515</v>
      </c>
      <c r="K234" s="565"/>
      <c r="L234" s="108">
        <v>3</v>
      </c>
      <c r="M234" s="533" t="s">
        <v>131</v>
      </c>
      <c r="N234" s="534">
        <v>600000</v>
      </c>
      <c r="O234" s="534">
        <v>0</v>
      </c>
      <c r="P234" s="534">
        <v>600000</v>
      </c>
      <c r="Q234" s="579" t="s">
        <v>45</v>
      </c>
      <c r="R234" s="580"/>
      <c r="S234" s="580"/>
      <c r="T234" s="113">
        <f t="shared" ref="T234:AC234" si="91">SUM(T235:T240)</f>
        <v>0</v>
      </c>
      <c r="U234" s="110">
        <f t="shared" si="91"/>
        <v>0</v>
      </c>
      <c r="V234" s="110">
        <f t="shared" si="91"/>
        <v>0</v>
      </c>
      <c r="W234" s="110">
        <f t="shared" si="91"/>
        <v>0</v>
      </c>
      <c r="X234" s="110">
        <f t="shared" si="91"/>
        <v>0</v>
      </c>
      <c r="Y234" s="110">
        <f t="shared" si="91"/>
        <v>0</v>
      </c>
      <c r="Z234" s="110">
        <f t="shared" si="91"/>
        <v>0</v>
      </c>
      <c r="AA234" s="268">
        <f t="shared" si="91"/>
        <v>0</v>
      </c>
      <c r="AB234" s="301">
        <f t="shared" si="91"/>
        <v>600000</v>
      </c>
      <c r="AC234" s="110">
        <f t="shared" si="91"/>
        <v>0</v>
      </c>
      <c r="AD234" s="539">
        <f>OAX!AD272</f>
        <v>600000</v>
      </c>
      <c r="AE234" s="113"/>
      <c r="AF234" s="110"/>
      <c r="AG234" s="534">
        <f>OAX!AG272</f>
        <v>596332.80000000005</v>
      </c>
      <c r="AH234" s="110"/>
      <c r="AI234" s="110"/>
      <c r="AJ234" s="534">
        <f>OAX!AJ272</f>
        <v>0</v>
      </c>
      <c r="AK234" s="110"/>
      <c r="AL234" s="110"/>
      <c r="AM234" s="534">
        <f>OAX!AM272</f>
        <v>0</v>
      </c>
      <c r="AN234" s="110"/>
      <c r="AO234" s="110"/>
      <c r="AP234" s="534">
        <f>OAX!AP272</f>
        <v>0</v>
      </c>
      <c r="AQ234" s="110"/>
      <c r="AR234" s="110"/>
      <c r="AS234" s="534">
        <f>OAX!AS272</f>
        <v>3667.1999999999534</v>
      </c>
      <c r="AT234" s="534"/>
      <c r="AU234" s="534"/>
      <c r="AV234" s="534"/>
      <c r="AW234" s="534"/>
      <c r="AX234" s="534"/>
      <c r="AY234" s="534"/>
      <c r="AZ234" s="534"/>
      <c r="BA234" s="534"/>
    </row>
    <row r="235" spans="1:53" ht="24.75" hidden="1">
      <c r="A235" s="253"/>
      <c r="B235" s="73" t="str">
        <f t="shared" si="81"/>
        <v>1355000510051513</v>
      </c>
      <c r="C235" s="114">
        <v>2023</v>
      </c>
      <c r="D235" s="114">
        <v>1</v>
      </c>
      <c r="E235" s="114">
        <v>1</v>
      </c>
      <c r="F235" s="114">
        <v>3</v>
      </c>
      <c r="G235" s="114">
        <v>5</v>
      </c>
      <c r="H235" s="114">
        <v>5000</v>
      </c>
      <c r="I235" s="114">
        <v>5100</v>
      </c>
      <c r="J235" s="114">
        <v>515</v>
      </c>
      <c r="K235" s="115">
        <v>1</v>
      </c>
      <c r="L235" s="115">
        <v>3</v>
      </c>
      <c r="M235" s="116" t="s">
        <v>186</v>
      </c>
      <c r="N235" s="117">
        <v>0</v>
      </c>
      <c r="O235" s="117">
        <v>0</v>
      </c>
      <c r="P235" s="117">
        <v>0</v>
      </c>
      <c r="Q235" s="174" t="s">
        <v>59</v>
      </c>
      <c r="R235" s="119">
        <v>0</v>
      </c>
      <c r="S235" s="119">
        <v>0</v>
      </c>
      <c r="T235" s="120">
        <v>0</v>
      </c>
      <c r="U235" s="117">
        <v>0</v>
      </c>
      <c r="V235" s="117">
        <v>0</v>
      </c>
      <c r="W235" s="117">
        <v>0</v>
      </c>
      <c r="X235" s="117">
        <v>0</v>
      </c>
      <c r="Y235" s="117">
        <v>0</v>
      </c>
      <c r="Z235" s="117">
        <v>0</v>
      </c>
      <c r="AA235" s="269">
        <v>0</v>
      </c>
      <c r="AB235" s="303">
        <f t="shared" ref="AB235:AC240" si="92">N235+T235-X235</f>
        <v>0</v>
      </c>
      <c r="AC235" s="117">
        <f t="shared" si="92"/>
        <v>0</v>
      </c>
      <c r="AD235" s="304">
        <f>OAX!AD273</f>
        <v>0</v>
      </c>
      <c r="AE235" s="120"/>
      <c r="AF235" s="117"/>
      <c r="AG235" s="117">
        <f>OAX!AG273</f>
        <v>0</v>
      </c>
      <c r="AH235" s="117"/>
      <c r="AI235" s="117"/>
      <c r="AJ235" s="117">
        <f>OAX!AJ273</f>
        <v>0</v>
      </c>
      <c r="AK235" s="117"/>
      <c r="AL235" s="117"/>
      <c r="AM235" s="117">
        <f>OAX!AM273</f>
        <v>0</v>
      </c>
      <c r="AN235" s="117"/>
      <c r="AO235" s="117"/>
      <c r="AP235" s="117">
        <f>OAX!AP273</f>
        <v>0</v>
      </c>
      <c r="AQ235" s="117"/>
      <c r="AR235" s="117"/>
      <c r="AS235" s="117">
        <f>OAX!AS273</f>
        <v>0</v>
      </c>
      <c r="AT235" s="117">
        <f>OAX!AT273</f>
        <v>0</v>
      </c>
      <c r="AU235" s="117">
        <f>OAX!AU273</f>
        <v>0</v>
      </c>
      <c r="AV235" s="117">
        <f>OAX!AV273</f>
        <v>0</v>
      </c>
      <c r="AW235" s="117">
        <f>OAX!AW273</f>
        <v>0</v>
      </c>
      <c r="AX235" s="117">
        <f>OAX!AX273</f>
        <v>0</v>
      </c>
      <c r="AY235" s="117">
        <f>OAX!AY273</f>
        <v>0</v>
      </c>
      <c r="AZ235" s="117">
        <f>OAX!AZ273</f>
        <v>0</v>
      </c>
      <c r="BA235" s="117">
        <f>OAX!BA273</f>
        <v>0</v>
      </c>
    </row>
    <row r="236" spans="1:53" ht="24.75" hidden="1">
      <c r="A236" s="253"/>
      <c r="B236" s="73" t="str">
        <f t="shared" si="81"/>
        <v>1355000510051523</v>
      </c>
      <c r="C236" s="114">
        <f t="shared" ref="C236:C241" si="93">C235</f>
        <v>2023</v>
      </c>
      <c r="D236" s="114">
        <v>1</v>
      </c>
      <c r="E236" s="114">
        <f t="shared" ref="E236:E241" si="94">E235</f>
        <v>1</v>
      </c>
      <c r="F236" s="114">
        <v>3</v>
      </c>
      <c r="G236" s="114">
        <v>5</v>
      </c>
      <c r="H236" s="114">
        <v>5000</v>
      </c>
      <c r="I236" s="114">
        <v>5100</v>
      </c>
      <c r="J236" s="114">
        <v>515</v>
      </c>
      <c r="K236" s="115">
        <v>2</v>
      </c>
      <c r="L236" s="115">
        <v>3</v>
      </c>
      <c r="M236" s="116" t="s">
        <v>256</v>
      </c>
      <c r="N236" s="117">
        <v>0</v>
      </c>
      <c r="O236" s="117">
        <v>0</v>
      </c>
      <c r="P236" s="117">
        <v>0</v>
      </c>
      <c r="Q236" s="174" t="s">
        <v>59</v>
      </c>
      <c r="R236" s="119">
        <v>0</v>
      </c>
      <c r="S236" s="119">
        <v>0</v>
      </c>
      <c r="T236" s="120">
        <v>0</v>
      </c>
      <c r="U236" s="117">
        <v>0</v>
      </c>
      <c r="V236" s="117">
        <v>0</v>
      </c>
      <c r="W236" s="117">
        <v>0</v>
      </c>
      <c r="X236" s="117">
        <v>0</v>
      </c>
      <c r="Y236" s="117">
        <v>0</v>
      </c>
      <c r="Z236" s="117">
        <v>0</v>
      </c>
      <c r="AA236" s="269">
        <v>0</v>
      </c>
      <c r="AB236" s="303">
        <f t="shared" si="92"/>
        <v>0</v>
      </c>
      <c r="AC236" s="117">
        <f t="shared" si="92"/>
        <v>0</v>
      </c>
      <c r="AD236" s="304">
        <f>OAX!AD274</f>
        <v>0</v>
      </c>
      <c r="AE236" s="120"/>
      <c r="AF236" s="117"/>
      <c r="AG236" s="117">
        <f>OAX!AG274</f>
        <v>0</v>
      </c>
      <c r="AH236" s="117"/>
      <c r="AI236" s="117"/>
      <c r="AJ236" s="117">
        <f>OAX!AJ274</f>
        <v>0</v>
      </c>
      <c r="AK236" s="117"/>
      <c r="AL236" s="117"/>
      <c r="AM236" s="117">
        <f>OAX!AM274</f>
        <v>0</v>
      </c>
      <c r="AN236" s="117"/>
      <c r="AO236" s="117"/>
      <c r="AP236" s="117">
        <f>OAX!AP274</f>
        <v>0</v>
      </c>
      <c r="AQ236" s="117"/>
      <c r="AR236" s="117"/>
      <c r="AS236" s="117">
        <f>OAX!AS274</f>
        <v>0</v>
      </c>
      <c r="AT236" s="117">
        <f>OAX!AT274</f>
        <v>0</v>
      </c>
      <c r="AU236" s="117">
        <f>OAX!AU274</f>
        <v>0</v>
      </c>
      <c r="AV236" s="117">
        <f>OAX!AV274</f>
        <v>0</v>
      </c>
      <c r="AW236" s="117">
        <f>OAX!AW274</f>
        <v>0</v>
      </c>
      <c r="AX236" s="117">
        <f>OAX!AX274</f>
        <v>0</v>
      </c>
      <c r="AY236" s="117">
        <f>OAX!AY274</f>
        <v>0</v>
      </c>
      <c r="AZ236" s="117">
        <f>OAX!AZ274</f>
        <v>0</v>
      </c>
      <c r="BA236" s="117">
        <f>OAX!BA274</f>
        <v>0</v>
      </c>
    </row>
    <row r="237" spans="1:53" ht="24.75" hidden="1">
      <c r="A237" s="253"/>
      <c r="B237" s="73" t="str">
        <f t="shared" si="81"/>
        <v>1355000510051533</v>
      </c>
      <c r="C237" s="114">
        <f t="shared" si="93"/>
        <v>2023</v>
      </c>
      <c r="D237" s="114">
        <v>1</v>
      </c>
      <c r="E237" s="114">
        <f t="shared" si="94"/>
        <v>1</v>
      </c>
      <c r="F237" s="114">
        <v>3</v>
      </c>
      <c r="G237" s="114">
        <v>5</v>
      </c>
      <c r="H237" s="114">
        <v>5000</v>
      </c>
      <c r="I237" s="114">
        <v>5100</v>
      </c>
      <c r="J237" s="114">
        <v>515</v>
      </c>
      <c r="K237" s="115">
        <v>3</v>
      </c>
      <c r="L237" s="115">
        <v>3</v>
      </c>
      <c r="M237" s="116" t="s">
        <v>257</v>
      </c>
      <c r="N237" s="117">
        <v>0</v>
      </c>
      <c r="O237" s="117">
        <v>0</v>
      </c>
      <c r="P237" s="117">
        <v>0</v>
      </c>
      <c r="Q237" s="174" t="s">
        <v>59</v>
      </c>
      <c r="R237" s="119">
        <v>0</v>
      </c>
      <c r="S237" s="119">
        <v>0</v>
      </c>
      <c r="T237" s="120">
        <v>0</v>
      </c>
      <c r="U237" s="117">
        <v>0</v>
      </c>
      <c r="V237" s="117">
        <v>0</v>
      </c>
      <c r="W237" s="117">
        <v>0</v>
      </c>
      <c r="X237" s="117">
        <v>0</v>
      </c>
      <c r="Y237" s="117">
        <v>0</v>
      </c>
      <c r="Z237" s="117">
        <v>0</v>
      </c>
      <c r="AA237" s="269">
        <v>0</v>
      </c>
      <c r="AB237" s="303">
        <f t="shared" si="92"/>
        <v>0</v>
      </c>
      <c r="AC237" s="117">
        <f t="shared" si="92"/>
        <v>0</v>
      </c>
      <c r="AD237" s="304">
        <f>OAX!AD275</f>
        <v>0</v>
      </c>
      <c r="AE237" s="120"/>
      <c r="AF237" s="117"/>
      <c r="AG237" s="117">
        <f>OAX!AG275</f>
        <v>0</v>
      </c>
      <c r="AH237" s="117"/>
      <c r="AI237" s="117"/>
      <c r="AJ237" s="117">
        <f>OAX!AJ275</f>
        <v>0</v>
      </c>
      <c r="AK237" s="117"/>
      <c r="AL237" s="117"/>
      <c r="AM237" s="117">
        <f>OAX!AM275</f>
        <v>0</v>
      </c>
      <c r="AN237" s="117"/>
      <c r="AO237" s="117"/>
      <c r="AP237" s="117">
        <f>OAX!AP275</f>
        <v>0</v>
      </c>
      <c r="AQ237" s="117"/>
      <c r="AR237" s="117"/>
      <c r="AS237" s="117">
        <f>OAX!AS275</f>
        <v>0</v>
      </c>
      <c r="AT237" s="117">
        <f>OAX!AT275</f>
        <v>0</v>
      </c>
      <c r="AU237" s="117">
        <f>OAX!AU275</f>
        <v>0</v>
      </c>
      <c r="AV237" s="117">
        <f>OAX!AV275</f>
        <v>0</v>
      </c>
      <c r="AW237" s="117">
        <f>OAX!AW275</f>
        <v>0</v>
      </c>
      <c r="AX237" s="117">
        <f>OAX!AX275</f>
        <v>0</v>
      </c>
      <c r="AY237" s="117">
        <f>OAX!AY275</f>
        <v>0</v>
      </c>
      <c r="AZ237" s="117">
        <f>OAX!AZ275</f>
        <v>0</v>
      </c>
      <c r="BA237" s="117">
        <f>OAX!BA275</f>
        <v>0</v>
      </c>
    </row>
    <row r="238" spans="1:53" ht="24.75" hidden="1">
      <c r="A238" s="253"/>
      <c r="B238" s="73" t="str">
        <f t="shared" si="81"/>
        <v>1355000510051543</v>
      </c>
      <c r="C238" s="114">
        <f t="shared" si="93"/>
        <v>2023</v>
      </c>
      <c r="D238" s="114">
        <v>1</v>
      </c>
      <c r="E238" s="114">
        <f t="shared" si="94"/>
        <v>1</v>
      </c>
      <c r="F238" s="114">
        <v>3</v>
      </c>
      <c r="G238" s="114">
        <v>5</v>
      </c>
      <c r="H238" s="114">
        <v>5000</v>
      </c>
      <c r="I238" s="114">
        <v>5100</v>
      </c>
      <c r="J238" s="114">
        <v>515</v>
      </c>
      <c r="K238" s="115">
        <v>4</v>
      </c>
      <c r="L238" s="115">
        <v>3</v>
      </c>
      <c r="M238" s="116" t="s">
        <v>258</v>
      </c>
      <c r="N238" s="117">
        <v>0</v>
      </c>
      <c r="O238" s="117">
        <v>0</v>
      </c>
      <c r="P238" s="117">
        <v>0</v>
      </c>
      <c r="Q238" s="174" t="s">
        <v>59</v>
      </c>
      <c r="R238" s="119">
        <v>0</v>
      </c>
      <c r="S238" s="119">
        <v>0</v>
      </c>
      <c r="T238" s="120">
        <v>0</v>
      </c>
      <c r="U238" s="117">
        <v>0</v>
      </c>
      <c r="V238" s="117">
        <v>0</v>
      </c>
      <c r="W238" s="117">
        <v>0</v>
      </c>
      <c r="X238" s="117">
        <v>0</v>
      </c>
      <c r="Y238" s="117">
        <v>0</v>
      </c>
      <c r="Z238" s="117">
        <v>0</v>
      </c>
      <c r="AA238" s="269">
        <v>0</v>
      </c>
      <c r="AB238" s="303">
        <f t="shared" si="92"/>
        <v>0</v>
      </c>
      <c r="AC238" s="117">
        <f t="shared" si="92"/>
        <v>0</v>
      </c>
      <c r="AD238" s="304">
        <f>OAX!AD276</f>
        <v>0</v>
      </c>
      <c r="AE238" s="120"/>
      <c r="AF238" s="117"/>
      <c r="AG238" s="117">
        <f>OAX!AG276</f>
        <v>0</v>
      </c>
      <c r="AH238" s="117"/>
      <c r="AI238" s="117"/>
      <c r="AJ238" s="117">
        <f>OAX!AJ276</f>
        <v>0</v>
      </c>
      <c r="AK238" s="117"/>
      <c r="AL238" s="117"/>
      <c r="AM238" s="117">
        <f>OAX!AM276</f>
        <v>0</v>
      </c>
      <c r="AN238" s="117"/>
      <c r="AO238" s="117"/>
      <c r="AP238" s="117">
        <f>OAX!AP276</f>
        <v>0</v>
      </c>
      <c r="AQ238" s="117"/>
      <c r="AR238" s="117"/>
      <c r="AS238" s="117">
        <f>OAX!AS276</f>
        <v>0</v>
      </c>
      <c r="AT238" s="117">
        <f>OAX!AT276</f>
        <v>0</v>
      </c>
      <c r="AU238" s="117">
        <f>OAX!AU276</f>
        <v>0</v>
      </c>
      <c r="AV238" s="117">
        <f>OAX!AV276</f>
        <v>0</v>
      </c>
      <c r="AW238" s="117">
        <f>OAX!AW276</f>
        <v>0</v>
      </c>
      <c r="AX238" s="117">
        <f>OAX!AX276</f>
        <v>0</v>
      </c>
      <c r="AY238" s="117">
        <f>OAX!AY276</f>
        <v>0</v>
      </c>
      <c r="AZ238" s="117">
        <f>OAX!AZ276</f>
        <v>0</v>
      </c>
      <c r="BA238" s="117">
        <f>OAX!BA276</f>
        <v>0</v>
      </c>
    </row>
    <row r="239" spans="1:53" ht="24.75" hidden="1">
      <c r="A239" s="253"/>
      <c r="B239" s="73" t="str">
        <f t="shared" si="81"/>
        <v>1355000510051553</v>
      </c>
      <c r="C239" s="114">
        <f t="shared" si="93"/>
        <v>2023</v>
      </c>
      <c r="D239" s="114">
        <v>1</v>
      </c>
      <c r="E239" s="114">
        <f t="shared" si="94"/>
        <v>1</v>
      </c>
      <c r="F239" s="114">
        <v>3</v>
      </c>
      <c r="G239" s="114">
        <v>5</v>
      </c>
      <c r="H239" s="114">
        <v>5000</v>
      </c>
      <c r="I239" s="114">
        <v>5100</v>
      </c>
      <c r="J239" s="114">
        <v>515</v>
      </c>
      <c r="K239" s="115">
        <v>5</v>
      </c>
      <c r="L239" s="115">
        <v>3</v>
      </c>
      <c r="M239" s="116" t="s">
        <v>191</v>
      </c>
      <c r="N239" s="117">
        <v>0</v>
      </c>
      <c r="O239" s="117">
        <v>0</v>
      </c>
      <c r="P239" s="117">
        <v>0</v>
      </c>
      <c r="Q239" s="174" t="s">
        <v>59</v>
      </c>
      <c r="R239" s="119">
        <v>0</v>
      </c>
      <c r="S239" s="119">
        <v>0</v>
      </c>
      <c r="T239" s="120">
        <v>0</v>
      </c>
      <c r="U239" s="117">
        <v>0</v>
      </c>
      <c r="V239" s="117">
        <v>0</v>
      </c>
      <c r="W239" s="117">
        <v>0</v>
      </c>
      <c r="X239" s="117">
        <v>0</v>
      </c>
      <c r="Y239" s="117">
        <v>0</v>
      </c>
      <c r="Z239" s="117">
        <v>0</v>
      </c>
      <c r="AA239" s="269">
        <v>0</v>
      </c>
      <c r="AB239" s="303">
        <f t="shared" si="92"/>
        <v>0</v>
      </c>
      <c r="AC239" s="117">
        <f t="shared" si="92"/>
        <v>0</v>
      </c>
      <c r="AD239" s="304">
        <f>OAX!AD277</f>
        <v>0</v>
      </c>
      <c r="AE239" s="120"/>
      <c r="AF239" s="117"/>
      <c r="AG239" s="117">
        <f>OAX!AG277</f>
        <v>0</v>
      </c>
      <c r="AH239" s="117"/>
      <c r="AI239" s="117"/>
      <c r="AJ239" s="117">
        <f>OAX!AJ277</f>
        <v>0</v>
      </c>
      <c r="AK239" s="117"/>
      <c r="AL239" s="117"/>
      <c r="AM239" s="117">
        <f>OAX!AM277</f>
        <v>0</v>
      </c>
      <c r="AN239" s="117"/>
      <c r="AO239" s="117"/>
      <c r="AP239" s="117">
        <f>OAX!AP277</f>
        <v>0</v>
      </c>
      <c r="AQ239" s="117"/>
      <c r="AR239" s="117"/>
      <c r="AS239" s="117">
        <f>OAX!AS277</f>
        <v>0</v>
      </c>
      <c r="AT239" s="117">
        <f>OAX!AT277</f>
        <v>0</v>
      </c>
      <c r="AU239" s="117">
        <f>OAX!AU277</f>
        <v>0</v>
      </c>
      <c r="AV239" s="117">
        <f>OAX!AV277</f>
        <v>0</v>
      </c>
      <c r="AW239" s="117">
        <f>OAX!AW277</f>
        <v>0</v>
      </c>
      <c r="AX239" s="117">
        <f>OAX!AX277</f>
        <v>0</v>
      </c>
      <c r="AY239" s="117">
        <f>OAX!AY277</f>
        <v>0</v>
      </c>
      <c r="AZ239" s="117">
        <f>OAX!AZ277</f>
        <v>0</v>
      </c>
      <c r="BA239" s="117">
        <f>OAX!BA277</f>
        <v>0</v>
      </c>
    </row>
    <row r="240" spans="1:53" ht="24.75">
      <c r="A240" s="253"/>
      <c r="B240" s="73" t="str">
        <f t="shared" si="81"/>
        <v>1355000510051563</v>
      </c>
      <c r="C240" s="114">
        <f t="shared" si="93"/>
        <v>2023</v>
      </c>
      <c r="D240" s="114">
        <v>1</v>
      </c>
      <c r="E240" s="114">
        <f t="shared" si="94"/>
        <v>1</v>
      </c>
      <c r="F240" s="570">
        <v>3</v>
      </c>
      <c r="G240" s="570">
        <v>5</v>
      </c>
      <c r="H240" s="570">
        <v>5000</v>
      </c>
      <c r="I240" s="570">
        <v>5100</v>
      </c>
      <c r="J240" s="570">
        <v>515</v>
      </c>
      <c r="K240" s="571">
        <v>6</v>
      </c>
      <c r="L240" s="115">
        <v>3</v>
      </c>
      <c r="M240" s="542" t="s">
        <v>259</v>
      </c>
      <c r="N240" s="543">
        <v>600000</v>
      </c>
      <c r="O240" s="543">
        <v>0</v>
      </c>
      <c r="P240" s="543">
        <v>600000</v>
      </c>
      <c r="Q240" s="581" t="s">
        <v>59</v>
      </c>
      <c r="R240" s="545">
        <v>30</v>
      </c>
      <c r="S240" s="545">
        <v>0</v>
      </c>
      <c r="T240" s="120">
        <v>0</v>
      </c>
      <c r="U240" s="117">
        <v>0</v>
      </c>
      <c r="V240" s="117">
        <v>0</v>
      </c>
      <c r="W240" s="117">
        <v>0</v>
      </c>
      <c r="X240" s="117">
        <v>0</v>
      </c>
      <c r="Y240" s="117">
        <v>0</v>
      </c>
      <c r="Z240" s="117">
        <v>0</v>
      </c>
      <c r="AA240" s="269">
        <v>0</v>
      </c>
      <c r="AB240" s="303">
        <f t="shared" si="92"/>
        <v>600000</v>
      </c>
      <c r="AC240" s="117">
        <f t="shared" si="92"/>
        <v>0</v>
      </c>
      <c r="AD240" s="546">
        <f>OAX!AD278</f>
        <v>600000</v>
      </c>
      <c r="AE240" s="120"/>
      <c r="AF240" s="117"/>
      <c r="AG240" s="543">
        <f>OAX!AG278</f>
        <v>596332.80000000005</v>
      </c>
      <c r="AH240" s="117"/>
      <c r="AI240" s="117"/>
      <c r="AJ240" s="543">
        <f>OAX!AJ278</f>
        <v>0</v>
      </c>
      <c r="AK240" s="117"/>
      <c r="AL240" s="117"/>
      <c r="AM240" s="543">
        <f>OAX!AM278</f>
        <v>0</v>
      </c>
      <c r="AN240" s="117"/>
      <c r="AO240" s="117"/>
      <c r="AP240" s="543">
        <f>OAX!AP278</f>
        <v>0</v>
      </c>
      <c r="AQ240" s="117"/>
      <c r="AR240" s="117"/>
      <c r="AS240" s="543">
        <f>OAX!AS278</f>
        <v>3667.1999999999534</v>
      </c>
      <c r="AT240" s="543">
        <f>OAX!AT278</f>
        <v>30</v>
      </c>
      <c r="AU240" s="543">
        <f>OAX!AU278</f>
        <v>0</v>
      </c>
      <c r="AV240" s="543">
        <f>OAX!AV278</f>
        <v>36</v>
      </c>
      <c r="AW240" s="543">
        <f>OAX!AW278</f>
        <v>0</v>
      </c>
      <c r="AX240" s="543">
        <f>OAX!AX278</f>
        <v>0</v>
      </c>
      <c r="AY240" s="543">
        <f>OAX!AY278</f>
        <v>0</v>
      </c>
      <c r="AZ240" s="543">
        <f>OAX!AZ278</f>
        <v>-6</v>
      </c>
      <c r="BA240" s="543">
        <f>OAX!BA278</f>
        <v>0</v>
      </c>
    </row>
    <row r="241" spans="1:53" ht="24.75" hidden="1">
      <c r="A241" s="253"/>
      <c r="B241" s="73" t="str">
        <f t="shared" si="81"/>
        <v>135500051005193</v>
      </c>
      <c r="C241" s="108">
        <f t="shared" si="93"/>
        <v>2023</v>
      </c>
      <c r="D241" s="107">
        <v>1</v>
      </c>
      <c r="E241" s="107">
        <f t="shared" si="94"/>
        <v>1</v>
      </c>
      <c r="F241" s="107">
        <v>3</v>
      </c>
      <c r="G241" s="107">
        <v>5</v>
      </c>
      <c r="H241" s="107">
        <v>5000</v>
      </c>
      <c r="I241" s="107">
        <v>5100</v>
      </c>
      <c r="J241" s="107">
        <v>519</v>
      </c>
      <c r="K241" s="108"/>
      <c r="L241" s="108">
        <v>3</v>
      </c>
      <c r="M241" s="109" t="s">
        <v>192</v>
      </c>
      <c r="N241" s="110">
        <v>0</v>
      </c>
      <c r="O241" s="110">
        <v>0</v>
      </c>
      <c r="P241" s="110">
        <v>0</v>
      </c>
      <c r="Q241" s="172" t="s">
        <v>45</v>
      </c>
      <c r="R241" s="173"/>
      <c r="S241" s="173"/>
      <c r="T241" s="113">
        <f t="shared" ref="T241:AC241" si="95">+T242</f>
        <v>0</v>
      </c>
      <c r="U241" s="110">
        <f t="shared" si="95"/>
        <v>0</v>
      </c>
      <c r="V241" s="110">
        <f t="shared" si="95"/>
        <v>0</v>
      </c>
      <c r="W241" s="110">
        <f t="shared" si="95"/>
        <v>0</v>
      </c>
      <c r="X241" s="110">
        <f t="shared" si="95"/>
        <v>0</v>
      </c>
      <c r="Y241" s="110">
        <f t="shared" si="95"/>
        <v>0</v>
      </c>
      <c r="Z241" s="110">
        <f t="shared" si="95"/>
        <v>0</v>
      </c>
      <c r="AA241" s="268">
        <f t="shared" si="95"/>
        <v>0</v>
      </c>
      <c r="AB241" s="301">
        <f t="shared" si="95"/>
        <v>0</v>
      </c>
      <c r="AC241" s="110">
        <f t="shared" si="95"/>
        <v>0</v>
      </c>
      <c r="AD241" s="302">
        <f>OAX!AD279</f>
        <v>0</v>
      </c>
      <c r="AE241" s="113"/>
      <c r="AF241" s="110"/>
      <c r="AG241" s="110">
        <f>OAX!AG279</f>
        <v>0</v>
      </c>
      <c r="AH241" s="110"/>
      <c r="AI241" s="110"/>
      <c r="AJ241" s="110">
        <f>OAX!AJ279</f>
        <v>0</v>
      </c>
      <c r="AK241" s="110"/>
      <c r="AL241" s="110"/>
      <c r="AM241" s="110">
        <f>OAX!AM279</f>
        <v>0</v>
      </c>
      <c r="AN241" s="110"/>
      <c r="AO241" s="110"/>
      <c r="AP241" s="110">
        <f>OAX!AP279</f>
        <v>0</v>
      </c>
      <c r="AQ241" s="110"/>
      <c r="AR241" s="110"/>
      <c r="AS241" s="110">
        <f>OAX!AS279</f>
        <v>0</v>
      </c>
      <c r="AT241" s="110">
        <f>OAX!AT279</f>
        <v>0</v>
      </c>
      <c r="AU241" s="110">
        <f>OAX!AU279</f>
        <v>0</v>
      </c>
      <c r="AV241" s="110">
        <f>OAX!AV279</f>
        <v>0</v>
      </c>
      <c r="AW241" s="110">
        <f>OAX!AW279</f>
        <v>0</v>
      </c>
      <c r="AX241" s="110">
        <f>OAX!AX279</f>
        <v>0</v>
      </c>
      <c r="AY241" s="110">
        <f>OAX!AY279</f>
        <v>0</v>
      </c>
      <c r="AZ241" s="110">
        <f>OAX!AZ279</f>
        <v>0</v>
      </c>
      <c r="BA241" s="110">
        <f>OAX!BA279</f>
        <v>0</v>
      </c>
    </row>
    <row r="242" spans="1:53" ht="24.75" hidden="1">
      <c r="A242" s="253"/>
      <c r="B242" s="73" t="str">
        <f t="shared" si="81"/>
        <v>1355000510051913</v>
      </c>
      <c r="C242" s="114">
        <v>2023</v>
      </c>
      <c r="D242" s="114">
        <v>1</v>
      </c>
      <c r="E242" s="114">
        <v>1</v>
      </c>
      <c r="F242" s="114">
        <v>3</v>
      </c>
      <c r="G242" s="114">
        <v>5</v>
      </c>
      <c r="H242" s="114">
        <v>5000</v>
      </c>
      <c r="I242" s="114">
        <v>5100</v>
      </c>
      <c r="J242" s="114">
        <v>519</v>
      </c>
      <c r="K242" s="115">
        <v>1</v>
      </c>
      <c r="L242" s="115">
        <v>3</v>
      </c>
      <c r="M242" s="116" t="s">
        <v>260</v>
      </c>
      <c r="N242" s="117">
        <v>0</v>
      </c>
      <c r="O242" s="117">
        <v>0</v>
      </c>
      <c r="P242" s="117">
        <v>0</v>
      </c>
      <c r="Q242" s="174" t="s">
        <v>59</v>
      </c>
      <c r="R242" s="119">
        <v>0</v>
      </c>
      <c r="S242" s="119">
        <v>0</v>
      </c>
      <c r="T242" s="120">
        <v>0</v>
      </c>
      <c r="U242" s="117">
        <v>0</v>
      </c>
      <c r="V242" s="117">
        <v>0</v>
      </c>
      <c r="W242" s="117">
        <v>0</v>
      </c>
      <c r="X242" s="117">
        <v>0</v>
      </c>
      <c r="Y242" s="117">
        <v>0</v>
      </c>
      <c r="Z242" s="117">
        <v>0</v>
      </c>
      <c r="AA242" s="269">
        <v>0</v>
      </c>
      <c r="AB242" s="303">
        <f>N242+T242-X242</f>
        <v>0</v>
      </c>
      <c r="AC242" s="117">
        <f>O242+U242-Y242</f>
        <v>0</v>
      </c>
      <c r="AD242" s="304">
        <f>OAX!AD280</f>
        <v>0</v>
      </c>
      <c r="AE242" s="120"/>
      <c r="AF242" s="117"/>
      <c r="AG242" s="117">
        <f>OAX!AG280</f>
        <v>0</v>
      </c>
      <c r="AH242" s="117"/>
      <c r="AI242" s="117"/>
      <c r="AJ242" s="117">
        <f>OAX!AJ280</f>
        <v>0</v>
      </c>
      <c r="AK242" s="117"/>
      <c r="AL242" s="117"/>
      <c r="AM242" s="117">
        <f>OAX!AM280</f>
        <v>0</v>
      </c>
      <c r="AN242" s="117"/>
      <c r="AO242" s="117"/>
      <c r="AP242" s="117">
        <f>OAX!AP280</f>
        <v>0</v>
      </c>
      <c r="AQ242" s="117"/>
      <c r="AR242" s="117"/>
      <c r="AS242" s="117">
        <f>OAX!AS280</f>
        <v>0</v>
      </c>
      <c r="AT242" s="117">
        <f>OAX!AT280</f>
        <v>0</v>
      </c>
      <c r="AU242" s="117">
        <f>OAX!AU280</f>
        <v>0</v>
      </c>
      <c r="AV242" s="117">
        <f>OAX!AV280</f>
        <v>0</v>
      </c>
      <c r="AW242" s="117">
        <f>OAX!AW280</f>
        <v>0</v>
      </c>
      <c r="AX242" s="117">
        <f>OAX!AX280</f>
        <v>0</v>
      </c>
      <c r="AY242" s="117">
        <f>OAX!AY280</f>
        <v>0</v>
      </c>
      <c r="AZ242" s="117">
        <f>OAX!AZ280</f>
        <v>0</v>
      </c>
      <c r="BA242" s="117">
        <f>OAX!BA280</f>
        <v>0</v>
      </c>
    </row>
    <row r="243" spans="1:53" ht="24.75" hidden="1">
      <c r="A243" s="253"/>
      <c r="B243" s="73" t="str">
        <f t="shared" si="81"/>
        <v>135500052003</v>
      </c>
      <c r="C243" s="101">
        <f>C242</f>
        <v>2023</v>
      </c>
      <c r="D243" s="100">
        <v>1</v>
      </c>
      <c r="E243" s="100">
        <f>E242</f>
        <v>1</v>
      </c>
      <c r="F243" s="100">
        <v>3</v>
      </c>
      <c r="G243" s="100">
        <v>5</v>
      </c>
      <c r="H243" s="100">
        <v>5000</v>
      </c>
      <c r="I243" s="100">
        <v>5200</v>
      </c>
      <c r="J243" s="100"/>
      <c r="K243" s="101"/>
      <c r="L243" s="101">
        <v>3</v>
      </c>
      <c r="M243" s="102" t="s">
        <v>133</v>
      </c>
      <c r="N243" s="103">
        <v>0</v>
      </c>
      <c r="O243" s="103">
        <v>0</v>
      </c>
      <c r="P243" s="103">
        <v>0</v>
      </c>
      <c r="Q243" s="170" t="s">
        <v>45</v>
      </c>
      <c r="R243" s="171"/>
      <c r="S243" s="171"/>
      <c r="T243" s="106">
        <f t="shared" ref="T243:AC243" si="96">+T244+T253</f>
        <v>0</v>
      </c>
      <c r="U243" s="103">
        <f t="shared" si="96"/>
        <v>0</v>
      </c>
      <c r="V243" s="103">
        <f t="shared" si="96"/>
        <v>0</v>
      </c>
      <c r="W243" s="103">
        <f t="shared" si="96"/>
        <v>0</v>
      </c>
      <c r="X243" s="103">
        <f t="shared" si="96"/>
        <v>0</v>
      </c>
      <c r="Y243" s="103">
        <f t="shared" si="96"/>
        <v>0</v>
      </c>
      <c r="Z243" s="103">
        <f t="shared" si="96"/>
        <v>0</v>
      </c>
      <c r="AA243" s="267">
        <f t="shared" si="96"/>
        <v>0</v>
      </c>
      <c r="AB243" s="299">
        <f t="shared" si="96"/>
        <v>0</v>
      </c>
      <c r="AC243" s="103">
        <f t="shared" si="96"/>
        <v>0</v>
      </c>
      <c r="AD243" s="300">
        <f>OAX!AD281</f>
        <v>0</v>
      </c>
      <c r="AE243" s="106"/>
      <c r="AF243" s="103"/>
      <c r="AG243" s="103">
        <f>OAX!AG281</f>
        <v>0</v>
      </c>
      <c r="AH243" s="103"/>
      <c r="AI243" s="103"/>
      <c r="AJ243" s="103">
        <f>OAX!AJ281</f>
        <v>0</v>
      </c>
      <c r="AK243" s="103"/>
      <c r="AL243" s="103"/>
      <c r="AM243" s="103">
        <f>OAX!AM281</f>
        <v>0</v>
      </c>
      <c r="AN243" s="103"/>
      <c r="AO243" s="103"/>
      <c r="AP243" s="103">
        <f>OAX!AP281</f>
        <v>0</v>
      </c>
      <c r="AQ243" s="103"/>
      <c r="AR243" s="103"/>
      <c r="AS243" s="103">
        <f>OAX!AS281</f>
        <v>0</v>
      </c>
      <c r="AT243" s="103">
        <f>OAX!AT281</f>
        <v>0</v>
      </c>
      <c r="AU243" s="103">
        <f>OAX!AU281</f>
        <v>0</v>
      </c>
      <c r="AV243" s="103">
        <f>OAX!AV281</f>
        <v>0</v>
      </c>
      <c r="AW243" s="103">
        <f>OAX!AW281</f>
        <v>0</v>
      </c>
      <c r="AX243" s="103">
        <f>OAX!AX281</f>
        <v>0</v>
      </c>
      <c r="AY243" s="103">
        <f>OAX!AY281</f>
        <v>0</v>
      </c>
      <c r="AZ243" s="103">
        <f>OAX!AZ281</f>
        <v>0</v>
      </c>
      <c r="BA243" s="103">
        <f>OAX!BA281</f>
        <v>0</v>
      </c>
    </row>
    <row r="244" spans="1:53" ht="24.75" hidden="1">
      <c r="A244" s="253"/>
      <c r="B244" s="73" t="str">
        <f t="shared" si="81"/>
        <v>135500052005213</v>
      </c>
      <c r="C244" s="108">
        <f>C243</f>
        <v>2023</v>
      </c>
      <c r="D244" s="107">
        <v>1</v>
      </c>
      <c r="E244" s="107">
        <f>E243</f>
        <v>1</v>
      </c>
      <c r="F244" s="107">
        <v>3</v>
      </c>
      <c r="G244" s="107">
        <v>5</v>
      </c>
      <c r="H244" s="107">
        <v>5000</v>
      </c>
      <c r="I244" s="107">
        <v>5200</v>
      </c>
      <c r="J244" s="107">
        <v>521</v>
      </c>
      <c r="K244" s="108"/>
      <c r="L244" s="108">
        <v>3</v>
      </c>
      <c r="M244" s="109" t="s">
        <v>195</v>
      </c>
      <c r="N244" s="110">
        <v>0</v>
      </c>
      <c r="O244" s="110">
        <v>0</v>
      </c>
      <c r="P244" s="110">
        <v>0</v>
      </c>
      <c r="Q244" s="172" t="s">
        <v>45</v>
      </c>
      <c r="R244" s="173"/>
      <c r="S244" s="173"/>
      <c r="T244" s="113">
        <f t="shared" ref="T244:AC244" si="97">SUM(T245:T252)</f>
        <v>0</v>
      </c>
      <c r="U244" s="110">
        <f t="shared" si="97"/>
        <v>0</v>
      </c>
      <c r="V244" s="110">
        <f t="shared" si="97"/>
        <v>0</v>
      </c>
      <c r="W244" s="110">
        <f t="shared" si="97"/>
        <v>0</v>
      </c>
      <c r="X244" s="110">
        <f t="shared" si="97"/>
        <v>0</v>
      </c>
      <c r="Y244" s="110">
        <f t="shared" si="97"/>
        <v>0</v>
      </c>
      <c r="Z244" s="110">
        <f t="shared" si="97"/>
        <v>0</v>
      </c>
      <c r="AA244" s="268">
        <f t="shared" si="97"/>
        <v>0</v>
      </c>
      <c r="AB244" s="301">
        <f t="shared" si="97"/>
        <v>0</v>
      </c>
      <c r="AC244" s="110">
        <f t="shared" si="97"/>
        <v>0</v>
      </c>
      <c r="AD244" s="302">
        <f>OAX!AD282</f>
        <v>0</v>
      </c>
      <c r="AE244" s="113"/>
      <c r="AF244" s="110"/>
      <c r="AG244" s="110">
        <f>OAX!AG282</f>
        <v>0</v>
      </c>
      <c r="AH244" s="110"/>
      <c r="AI244" s="110"/>
      <c r="AJ244" s="110">
        <f>OAX!AJ282</f>
        <v>0</v>
      </c>
      <c r="AK244" s="110"/>
      <c r="AL244" s="110"/>
      <c r="AM244" s="110">
        <f>OAX!AM282</f>
        <v>0</v>
      </c>
      <c r="AN244" s="110"/>
      <c r="AO244" s="110"/>
      <c r="AP244" s="110">
        <f>OAX!AP282</f>
        <v>0</v>
      </c>
      <c r="AQ244" s="110"/>
      <c r="AR244" s="110"/>
      <c r="AS244" s="110">
        <f>OAX!AS282</f>
        <v>0</v>
      </c>
      <c r="AT244" s="110">
        <f>OAX!AT282</f>
        <v>0</v>
      </c>
      <c r="AU244" s="110">
        <f>OAX!AU282</f>
        <v>0</v>
      </c>
      <c r="AV244" s="110">
        <f>OAX!AV282</f>
        <v>0</v>
      </c>
      <c r="AW244" s="110">
        <f>OAX!AW282</f>
        <v>0</v>
      </c>
      <c r="AX244" s="110">
        <f>OAX!AX282</f>
        <v>0</v>
      </c>
      <c r="AY244" s="110">
        <f>OAX!AY282</f>
        <v>0</v>
      </c>
      <c r="AZ244" s="110">
        <f>OAX!AZ282</f>
        <v>0</v>
      </c>
      <c r="BA244" s="110">
        <f>OAX!BA282</f>
        <v>0</v>
      </c>
    </row>
    <row r="245" spans="1:53" ht="46.5" hidden="1">
      <c r="A245" s="253"/>
      <c r="B245" s="73" t="str">
        <f t="shared" si="81"/>
        <v>1355000520052113</v>
      </c>
      <c r="C245" s="114">
        <v>2023</v>
      </c>
      <c r="D245" s="114">
        <v>1</v>
      </c>
      <c r="E245" s="114">
        <v>1</v>
      </c>
      <c r="F245" s="114">
        <v>3</v>
      </c>
      <c r="G245" s="114">
        <v>5</v>
      </c>
      <c r="H245" s="114">
        <v>5000</v>
      </c>
      <c r="I245" s="114">
        <v>5200</v>
      </c>
      <c r="J245" s="114">
        <v>521</v>
      </c>
      <c r="K245" s="115">
        <v>1</v>
      </c>
      <c r="L245" s="115">
        <v>3</v>
      </c>
      <c r="M245" s="116" t="s">
        <v>196</v>
      </c>
      <c r="N245" s="117">
        <v>0</v>
      </c>
      <c r="O245" s="117">
        <v>0</v>
      </c>
      <c r="P245" s="117">
        <v>0</v>
      </c>
      <c r="Q245" s="141" t="s">
        <v>205</v>
      </c>
      <c r="R245" s="119">
        <v>0</v>
      </c>
      <c r="S245" s="119">
        <v>0</v>
      </c>
      <c r="T245" s="120">
        <v>0</v>
      </c>
      <c r="U245" s="117">
        <v>0</v>
      </c>
      <c r="V245" s="117">
        <v>0</v>
      </c>
      <c r="W245" s="117">
        <v>0</v>
      </c>
      <c r="X245" s="117">
        <v>0</v>
      </c>
      <c r="Y245" s="117">
        <v>0</v>
      </c>
      <c r="Z245" s="117">
        <v>0</v>
      </c>
      <c r="AA245" s="269">
        <v>0</v>
      </c>
      <c r="AB245" s="303">
        <f t="shared" ref="AB245:AC252" si="98">N245+T245-X245</f>
        <v>0</v>
      </c>
      <c r="AC245" s="117">
        <f t="shared" si="98"/>
        <v>0</v>
      </c>
      <c r="AD245" s="304">
        <f>OAX!AD283</f>
        <v>0</v>
      </c>
      <c r="AE245" s="120"/>
      <c r="AF245" s="117"/>
      <c r="AG245" s="117">
        <f>OAX!AG283</f>
        <v>0</v>
      </c>
      <c r="AH245" s="117"/>
      <c r="AI245" s="117"/>
      <c r="AJ245" s="117">
        <f>OAX!AJ283</f>
        <v>0</v>
      </c>
      <c r="AK245" s="117"/>
      <c r="AL245" s="117"/>
      <c r="AM245" s="117">
        <f>OAX!AM283</f>
        <v>0</v>
      </c>
      <c r="AN245" s="117"/>
      <c r="AO245" s="117"/>
      <c r="AP245" s="117">
        <f>OAX!AP283</f>
        <v>0</v>
      </c>
      <c r="AQ245" s="117"/>
      <c r="AR245" s="117"/>
      <c r="AS245" s="117">
        <f>OAX!AS283</f>
        <v>0</v>
      </c>
      <c r="AT245" s="117">
        <f>OAX!AT283</f>
        <v>0</v>
      </c>
      <c r="AU245" s="117">
        <f>OAX!AU283</f>
        <v>0</v>
      </c>
      <c r="AV245" s="117">
        <f>OAX!AV283</f>
        <v>0</v>
      </c>
      <c r="AW245" s="117">
        <f>OAX!AW283</f>
        <v>0</v>
      </c>
      <c r="AX245" s="117">
        <f>OAX!AX283</f>
        <v>0</v>
      </c>
      <c r="AY245" s="117">
        <f>OAX!AY283</f>
        <v>0</v>
      </c>
      <c r="AZ245" s="117">
        <f>OAX!AZ283</f>
        <v>0</v>
      </c>
      <c r="BA245" s="117">
        <f>OAX!BA283</f>
        <v>0</v>
      </c>
    </row>
    <row r="246" spans="1:53" ht="46.5" hidden="1">
      <c r="A246" s="253"/>
      <c r="B246" s="73" t="str">
        <f t="shared" si="81"/>
        <v>1355000520052123</v>
      </c>
      <c r="C246" s="114">
        <f>C245</f>
        <v>2023</v>
      </c>
      <c r="D246" s="114">
        <v>1</v>
      </c>
      <c r="E246" s="114">
        <f>E245</f>
        <v>1</v>
      </c>
      <c r="F246" s="114">
        <v>3</v>
      </c>
      <c r="G246" s="114">
        <v>5</v>
      </c>
      <c r="H246" s="114">
        <v>5000</v>
      </c>
      <c r="I246" s="114">
        <v>5200</v>
      </c>
      <c r="J246" s="114">
        <v>521</v>
      </c>
      <c r="K246" s="115">
        <v>2</v>
      </c>
      <c r="L246" s="115">
        <v>3</v>
      </c>
      <c r="M246" s="116" t="s">
        <v>261</v>
      </c>
      <c r="N246" s="117">
        <v>0</v>
      </c>
      <c r="O246" s="117">
        <v>0</v>
      </c>
      <c r="P246" s="117">
        <v>0</v>
      </c>
      <c r="Q246" s="141" t="s">
        <v>205</v>
      </c>
      <c r="R246" s="119">
        <v>0</v>
      </c>
      <c r="S246" s="119">
        <v>0</v>
      </c>
      <c r="T246" s="120">
        <v>0</v>
      </c>
      <c r="U246" s="117">
        <v>0</v>
      </c>
      <c r="V246" s="117">
        <v>0</v>
      </c>
      <c r="W246" s="117">
        <v>0</v>
      </c>
      <c r="X246" s="117">
        <v>0</v>
      </c>
      <c r="Y246" s="117">
        <v>0</v>
      </c>
      <c r="Z246" s="117">
        <v>0</v>
      </c>
      <c r="AA246" s="269">
        <v>0</v>
      </c>
      <c r="AB246" s="303">
        <f t="shared" si="98"/>
        <v>0</v>
      </c>
      <c r="AC246" s="117">
        <f t="shared" si="98"/>
        <v>0</v>
      </c>
      <c r="AD246" s="304">
        <f>OAX!AD284</f>
        <v>0</v>
      </c>
      <c r="AE246" s="120"/>
      <c r="AF246" s="117"/>
      <c r="AG246" s="117">
        <f>OAX!AG284</f>
        <v>0</v>
      </c>
      <c r="AH246" s="117"/>
      <c r="AI246" s="117"/>
      <c r="AJ246" s="117">
        <f>OAX!AJ284</f>
        <v>0</v>
      </c>
      <c r="AK246" s="117"/>
      <c r="AL246" s="117"/>
      <c r="AM246" s="117">
        <f>OAX!AM284</f>
        <v>0</v>
      </c>
      <c r="AN246" s="117"/>
      <c r="AO246" s="117"/>
      <c r="AP246" s="117">
        <f>OAX!AP284</f>
        <v>0</v>
      </c>
      <c r="AQ246" s="117"/>
      <c r="AR246" s="117"/>
      <c r="AS246" s="117">
        <f>OAX!AS284</f>
        <v>0</v>
      </c>
      <c r="AT246" s="117">
        <f>OAX!AT284</f>
        <v>0</v>
      </c>
      <c r="AU246" s="117">
        <f>OAX!AU284</f>
        <v>0</v>
      </c>
      <c r="AV246" s="117">
        <f>OAX!AV284</f>
        <v>0</v>
      </c>
      <c r="AW246" s="117">
        <f>OAX!AW284</f>
        <v>0</v>
      </c>
      <c r="AX246" s="117">
        <f>OAX!AX284</f>
        <v>0</v>
      </c>
      <c r="AY246" s="117">
        <f>OAX!AY284</f>
        <v>0</v>
      </c>
      <c r="AZ246" s="117">
        <f>OAX!AZ284</f>
        <v>0</v>
      </c>
      <c r="BA246" s="117">
        <f>OAX!BA284</f>
        <v>0</v>
      </c>
    </row>
    <row r="247" spans="1:53" ht="46.5" hidden="1">
      <c r="A247" s="253"/>
      <c r="B247" s="73" t="str">
        <f t="shared" si="81"/>
        <v>1355000520052133</v>
      </c>
      <c r="C247" s="114">
        <f>C246</f>
        <v>2023</v>
      </c>
      <c r="D247" s="114">
        <v>1</v>
      </c>
      <c r="E247" s="114">
        <f>E246</f>
        <v>1</v>
      </c>
      <c r="F247" s="114">
        <v>3</v>
      </c>
      <c r="G247" s="114">
        <v>5</v>
      </c>
      <c r="H247" s="114">
        <v>5000</v>
      </c>
      <c r="I247" s="114">
        <v>5200</v>
      </c>
      <c r="J247" s="114">
        <v>521</v>
      </c>
      <c r="K247" s="115">
        <v>3</v>
      </c>
      <c r="L247" s="115">
        <v>3</v>
      </c>
      <c r="M247" s="116" t="s">
        <v>262</v>
      </c>
      <c r="N247" s="117">
        <v>0</v>
      </c>
      <c r="O247" s="117">
        <v>0</v>
      </c>
      <c r="P247" s="117">
        <v>0</v>
      </c>
      <c r="Q247" s="141" t="s">
        <v>205</v>
      </c>
      <c r="R247" s="119">
        <v>0</v>
      </c>
      <c r="S247" s="119">
        <v>0</v>
      </c>
      <c r="T247" s="120">
        <v>0</v>
      </c>
      <c r="U247" s="117">
        <v>0</v>
      </c>
      <c r="V247" s="117">
        <v>0</v>
      </c>
      <c r="W247" s="117">
        <v>0</v>
      </c>
      <c r="X247" s="117">
        <v>0</v>
      </c>
      <c r="Y247" s="117">
        <v>0</v>
      </c>
      <c r="Z247" s="117">
        <v>0</v>
      </c>
      <c r="AA247" s="269">
        <v>0</v>
      </c>
      <c r="AB247" s="303">
        <f t="shared" si="98"/>
        <v>0</v>
      </c>
      <c r="AC247" s="117">
        <f t="shared" si="98"/>
        <v>0</v>
      </c>
      <c r="AD247" s="304">
        <f>OAX!AD285</f>
        <v>0</v>
      </c>
      <c r="AE247" s="120"/>
      <c r="AF247" s="117"/>
      <c r="AG247" s="117">
        <f>OAX!AG285</f>
        <v>0</v>
      </c>
      <c r="AH247" s="117"/>
      <c r="AI247" s="117"/>
      <c r="AJ247" s="117">
        <f>OAX!AJ285</f>
        <v>0</v>
      </c>
      <c r="AK247" s="117"/>
      <c r="AL247" s="117"/>
      <c r="AM247" s="117">
        <f>OAX!AM285</f>
        <v>0</v>
      </c>
      <c r="AN247" s="117"/>
      <c r="AO247" s="117"/>
      <c r="AP247" s="117">
        <f>OAX!AP285</f>
        <v>0</v>
      </c>
      <c r="AQ247" s="117"/>
      <c r="AR247" s="117"/>
      <c r="AS247" s="117">
        <f>OAX!AS285</f>
        <v>0</v>
      </c>
      <c r="AT247" s="117">
        <f>OAX!AT285</f>
        <v>0</v>
      </c>
      <c r="AU247" s="117">
        <f>OAX!AU285</f>
        <v>0</v>
      </c>
      <c r="AV247" s="117">
        <f>OAX!AV285</f>
        <v>0</v>
      </c>
      <c r="AW247" s="117">
        <f>OAX!AW285</f>
        <v>0</v>
      </c>
      <c r="AX247" s="117">
        <f>OAX!AX285</f>
        <v>0</v>
      </c>
      <c r="AY247" s="117">
        <f>OAX!AY285</f>
        <v>0</v>
      </c>
      <c r="AZ247" s="117">
        <f>OAX!AZ285</f>
        <v>0</v>
      </c>
      <c r="BA247" s="117">
        <f>OAX!BA285</f>
        <v>0</v>
      </c>
    </row>
    <row r="248" spans="1:53" ht="46.5" hidden="1">
      <c r="A248" s="253"/>
      <c r="B248" s="73" t="str">
        <f t="shared" si="81"/>
        <v>1355000520052143</v>
      </c>
      <c r="C248" s="114">
        <f>C247</f>
        <v>2023</v>
      </c>
      <c r="D248" s="114">
        <v>1</v>
      </c>
      <c r="E248" s="114">
        <f>E247</f>
        <v>1</v>
      </c>
      <c r="F248" s="114">
        <v>3</v>
      </c>
      <c r="G248" s="114">
        <v>5</v>
      </c>
      <c r="H248" s="114">
        <v>5000</v>
      </c>
      <c r="I248" s="114">
        <v>5200</v>
      </c>
      <c r="J248" s="114">
        <v>521</v>
      </c>
      <c r="K248" s="115">
        <v>4</v>
      </c>
      <c r="L248" s="115">
        <v>3</v>
      </c>
      <c r="M248" s="116" t="s">
        <v>263</v>
      </c>
      <c r="N248" s="117">
        <v>0</v>
      </c>
      <c r="O248" s="117">
        <v>0</v>
      </c>
      <c r="P248" s="117">
        <v>0</v>
      </c>
      <c r="Q248" s="141" t="s">
        <v>205</v>
      </c>
      <c r="R248" s="119">
        <v>0</v>
      </c>
      <c r="S248" s="119">
        <v>0</v>
      </c>
      <c r="T248" s="120">
        <v>0</v>
      </c>
      <c r="U248" s="117">
        <v>0</v>
      </c>
      <c r="V248" s="117">
        <v>0</v>
      </c>
      <c r="W248" s="117">
        <v>0</v>
      </c>
      <c r="X248" s="117">
        <v>0</v>
      </c>
      <c r="Y248" s="117">
        <v>0</v>
      </c>
      <c r="Z248" s="117">
        <v>0</v>
      </c>
      <c r="AA248" s="269">
        <v>0</v>
      </c>
      <c r="AB248" s="303">
        <f t="shared" si="98"/>
        <v>0</v>
      </c>
      <c r="AC248" s="117">
        <f t="shared" si="98"/>
        <v>0</v>
      </c>
      <c r="AD248" s="304">
        <f>OAX!AD286</f>
        <v>0</v>
      </c>
      <c r="AE248" s="120"/>
      <c r="AF248" s="117"/>
      <c r="AG248" s="117">
        <f>OAX!AG286</f>
        <v>0</v>
      </c>
      <c r="AH248" s="117"/>
      <c r="AI248" s="117"/>
      <c r="AJ248" s="117">
        <f>OAX!AJ286</f>
        <v>0</v>
      </c>
      <c r="AK248" s="117"/>
      <c r="AL248" s="117"/>
      <c r="AM248" s="117">
        <f>OAX!AM286</f>
        <v>0</v>
      </c>
      <c r="AN248" s="117"/>
      <c r="AO248" s="117"/>
      <c r="AP248" s="117">
        <f>OAX!AP286</f>
        <v>0</v>
      </c>
      <c r="AQ248" s="117"/>
      <c r="AR248" s="117"/>
      <c r="AS248" s="117">
        <f>OAX!AS286</f>
        <v>0</v>
      </c>
      <c r="AT248" s="117">
        <f>OAX!AT286</f>
        <v>0</v>
      </c>
      <c r="AU248" s="117">
        <f>OAX!AU286</f>
        <v>0</v>
      </c>
      <c r="AV248" s="117">
        <f>OAX!AV286</f>
        <v>0</v>
      </c>
      <c r="AW248" s="117">
        <f>OAX!AW286</f>
        <v>0</v>
      </c>
      <c r="AX248" s="117">
        <f>OAX!AX286</f>
        <v>0</v>
      </c>
      <c r="AY248" s="117">
        <f>OAX!AY286</f>
        <v>0</v>
      </c>
      <c r="AZ248" s="117">
        <f>OAX!AZ286</f>
        <v>0</v>
      </c>
      <c r="BA248" s="117">
        <f>OAX!BA286</f>
        <v>0</v>
      </c>
    </row>
    <row r="249" spans="1:53" ht="46.5" hidden="1">
      <c r="A249" s="253"/>
      <c r="B249" s="73" t="str">
        <f t="shared" si="81"/>
        <v>1355000520052153</v>
      </c>
      <c r="C249" s="114">
        <f>C248</f>
        <v>2023</v>
      </c>
      <c r="D249" s="114">
        <v>1</v>
      </c>
      <c r="E249" s="114">
        <f>E248</f>
        <v>1</v>
      </c>
      <c r="F249" s="114">
        <v>3</v>
      </c>
      <c r="G249" s="114">
        <v>5</v>
      </c>
      <c r="H249" s="114">
        <v>5000</v>
      </c>
      <c r="I249" s="114">
        <v>5200</v>
      </c>
      <c r="J249" s="114">
        <v>521</v>
      </c>
      <c r="K249" s="115">
        <v>5</v>
      </c>
      <c r="L249" s="115">
        <v>3</v>
      </c>
      <c r="M249" s="116" t="s">
        <v>264</v>
      </c>
      <c r="N249" s="117">
        <v>0</v>
      </c>
      <c r="O249" s="117">
        <v>0</v>
      </c>
      <c r="P249" s="117">
        <v>0</v>
      </c>
      <c r="Q249" s="141" t="s">
        <v>205</v>
      </c>
      <c r="R249" s="119">
        <v>0</v>
      </c>
      <c r="S249" s="119">
        <v>0</v>
      </c>
      <c r="T249" s="120">
        <v>0</v>
      </c>
      <c r="U249" s="117">
        <v>0</v>
      </c>
      <c r="V249" s="117">
        <v>0</v>
      </c>
      <c r="W249" s="117">
        <v>0</v>
      </c>
      <c r="X249" s="117">
        <v>0</v>
      </c>
      <c r="Y249" s="117">
        <v>0</v>
      </c>
      <c r="Z249" s="117">
        <v>0</v>
      </c>
      <c r="AA249" s="269">
        <v>0</v>
      </c>
      <c r="AB249" s="303">
        <f t="shared" si="98"/>
        <v>0</v>
      </c>
      <c r="AC249" s="117">
        <f t="shared" si="98"/>
        <v>0</v>
      </c>
      <c r="AD249" s="304">
        <f>OAX!AD287</f>
        <v>0</v>
      </c>
      <c r="AE249" s="120"/>
      <c r="AF249" s="117"/>
      <c r="AG249" s="117">
        <f>OAX!AG287</f>
        <v>0</v>
      </c>
      <c r="AH249" s="117"/>
      <c r="AI249" s="117"/>
      <c r="AJ249" s="117">
        <f>OAX!AJ287</f>
        <v>0</v>
      </c>
      <c r="AK249" s="117"/>
      <c r="AL249" s="117"/>
      <c r="AM249" s="117">
        <f>OAX!AM287</f>
        <v>0</v>
      </c>
      <c r="AN249" s="117"/>
      <c r="AO249" s="117"/>
      <c r="AP249" s="117">
        <f>OAX!AP287</f>
        <v>0</v>
      </c>
      <c r="AQ249" s="117"/>
      <c r="AR249" s="117"/>
      <c r="AS249" s="117">
        <f>OAX!AS287</f>
        <v>0</v>
      </c>
      <c r="AT249" s="117">
        <f>OAX!AT287</f>
        <v>0</v>
      </c>
      <c r="AU249" s="117">
        <f>OAX!AU287</f>
        <v>0</v>
      </c>
      <c r="AV249" s="117">
        <f>OAX!AV287</f>
        <v>0</v>
      </c>
      <c r="AW249" s="117">
        <f>OAX!AW287</f>
        <v>0</v>
      </c>
      <c r="AX249" s="117">
        <f>OAX!AX287</f>
        <v>0</v>
      </c>
      <c r="AY249" s="117">
        <f>OAX!AY287</f>
        <v>0</v>
      </c>
      <c r="AZ249" s="117">
        <f>OAX!AZ287</f>
        <v>0</v>
      </c>
      <c r="BA249" s="117">
        <f>OAX!BA287</f>
        <v>0</v>
      </c>
    </row>
    <row r="250" spans="1:53" ht="46.5" hidden="1">
      <c r="A250" s="253"/>
      <c r="B250" s="73" t="str">
        <f t="shared" si="81"/>
        <v>1355000520052163</v>
      </c>
      <c r="C250" s="114">
        <f>C249</f>
        <v>2023</v>
      </c>
      <c r="D250" s="114">
        <v>1</v>
      </c>
      <c r="E250" s="114">
        <f>E249</f>
        <v>1</v>
      </c>
      <c r="F250" s="114">
        <v>3</v>
      </c>
      <c r="G250" s="114">
        <v>5</v>
      </c>
      <c r="H250" s="114">
        <v>5000</v>
      </c>
      <c r="I250" s="114">
        <v>5200</v>
      </c>
      <c r="J250" s="114">
        <v>521</v>
      </c>
      <c r="K250" s="115">
        <v>6</v>
      </c>
      <c r="L250" s="115">
        <v>3</v>
      </c>
      <c r="M250" s="116" t="s">
        <v>265</v>
      </c>
      <c r="N250" s="117">
        <v>0</v>
      </c>
      <c r="O250" s="117">
        <v>0</v>
      </c>
      <c r="P250" s="117">
        <v>0</v>
      </c>
      <c r="Q250" s="141" t="s">
        <v>205</v>
      </c>
      <c r="R250" s="119">
        <v>0</v>
      </c>
      <c r="S250" s="119">
        <v>0</v>
      </c>
      <c r="T250" s="120">
        <v>0</v>
      </c>
      <c r="U250" s="117">
        <v>0</v>
      </c>
      <c r="V250" s="117">
        <v>0</v>
      </c>
      <c r="W250" s="117">
        <v>0</v>
      </c>
      <c r="X250" s="117">
        <v>0</v>
      </c>
      <c r="Y250" s="117">
        <v>0</v>
      </c>
      <c r="Z250" s="117">
        <v>0</v>
      </c>
      <c r="AA250" s="269">
        <v>0</v>
      </c>
      <c r="AB250" s="303">
        <f t="shared" si="98"/>
        <v>0</v>
      </c>
      <c r="AC250" s="117">
        <f t="shared" si="98"/>
        <v>0</v>
      </c>
      <c r="AD250" s="304">
        <f>OAX!AD288</f>
        <v>0</v>
      </c>
      <c r="AE250" s="120"/>
      <c r="AF250" s="117"/>
      <c r="AG250" s="117">
        <f>OAX!AG288</f>
        <v>0</v>
      </c>
      <c r="AH250" s="117"/>
      <c r="AI250" s="117"/>
      <c r="AJ250" s="117">
        <f>OAX!AJ288</f>
        <v>0</v>
      </c>
      <c r="AK250" s="117"/>
      <c r="AL250" s="117"/>
      <c r="AM250" s="117">
        <f>OAX!AM288</f>
        <v>0</v>
      </c>
      <c r="AN250" s="117"/>
      <c r="AO250" s="117"/>
      <c r="AP250" s="117">
        <f>OAX!AP288</f>
        <v>0</v>
      </c>
      <c r="AQ250" s="117"/>
      <c r="AR250" s="117"/>
      <c r="AS250" s="117">
        <f>OAX!AS288</f>
        <v>0</v>
      </c>
      <c r="AT250" s="117">
        <f>OAX!AT288</f>
        <v>0</v>
      </c>
      <c r="AU250" s="117">
        <f>OAX!AU288</f>
        <v>0</v>
      </c>
      <c r="AV250" s="117">
        <f>OAX!AV288</f>
        <v>0</v>
      </c>
      <c r="AW250" s="117">
        <f>OAX!AW288</f>
        <v>0</v>
      </c>
      <c r="AX250" s="117">
        <f>OAX!AX288</f>
        <v>0</v>
      </c>
      <c r="AY250" s="117">
        <f>OAX!AY288</f>
        <v>0</v>
      </c>
      <c r="AZ250" s="117">
        <f>OAX!AZ288</f>
        <v>0</v>
      </c>
      <c r="BA250" s="117">
        <f>OAX!BA288</f>
        <v>0</v>
      </c>
    </row>
    <row r="251" spans="1:53" ht="24.75" hidden="1">
      <c r="A251" s="253"/>
      <c r="B251" s="73" t="str">
        <f t="shared" si="81"/>
        <v>1355000520052173</v>
      </c>
      <c r="C251" s="114">
        <v>2023</v>
      </c>
      <c r="D251" s="114">
        <v>1</v>
      </c>
      <c r="E251" s="114">
        <v>1</v>
      </c>
      <c r="F251" s="114">
        <v>3</v>
      </c>
      <c r="G251" s="114">
        <v>5</v>
      </c>
      <c r="H251" s="114">
        <v>5000</v>
      </c>
      <c r="I251" s="114">
        <v>5200</v>
      </c>
      <c r="J251" s="114">
        <v>521</v>
      </c>
      <c r="K251" s="115">
        <v>7</v>
      </c>
      <c r="L251" s="115">
        <v>3</v>
      </c>
      <c r="M251" s="116" t="s">
        <v>266</v>
      </c>
      <c r="N251" s="117">
        <v>0</v>
      </c>
      <c r="O251" s="117">
        <v>0</v>
      </c>
      <c r="P251" s="117">
        <v>0</v>
      </c>
      <c r="Q251" s="174" t="s">
        <v>162</v>
      </c>
      <c r="R251" s="119">
        <v>0</v>
      </c>
      <c r="S251" s="119">
        <v>0</v>
      </c>
      <c r="T251" s="120">
        <v>0</v>
      </c>
      <c r="U251" s="117">
        <v>0</v>
      </c>
      <c r="V251" s="117">
        <v>0</v>
      </c>
      <c r="W251" s="117">
        <v>0</v>
      </c>
      <c r="X251" s="117">
        <v>0</v>
      </c>
      <c r="Y251" s="117">
        <v>0</v>
      </c>
      <c r="Z251" s="117">
        <v>0</v>
      </c>
      <c r="AA251" s="269">
        <v>0</v>
      </c>
      <c r="AB251" s="303">
        <f t="shared" si="98"/>
        <v>0</v>
      </c>
      <c r="AC251" s="117">
        <f t="shared" si="98"/>
        <v>0</v>
      </c>
      <c r="AD251" s="304">
        <f>OAX!AD289</f>
        <v>0</v>
      </c>
      <c r="AE251" s="120"/>
      <c r="AF251" s="117"/>
      <c r="AG251" s="117">
        <f>OAX!AG289</f>
        <v>0</v>
      </c>
      <c r="AH251" s="117"/>
      <c r="AI251" s="117"/>
      <c r="AJ251" s="117">
        <f>OAX!AJ289</f>
        <v>0</v>
      </c>
      <c r="AK251" s="117"/>
      <c r="AL251" s="117"/>
      <c r="AM251" s="117">
        <f>OAX!AM289</f>
        <v>0</v>
      </c>
      <c r="AN251" s="117"/>
      <c r="AO251" s="117"/>
      <c r="AP251" s="117">
        <f>OAX!AP289</f>
        <v>0</v>
      </c>
      <c r="AQ251" s="117"/>
      <c r="AR251" s="117"/>
      <c r="AS251" s="117">
        <f>OAX!AS289</f>
        <v>0</v>
      </c>
      <c r="AT251" s="117">
        <f>OAX!AT289</f>
        <v>0</v>
      </c>
      <c r="AU251" s="117">
        <f>OAX!AU289</f>
        <v>0</v>
      </c>
      <c r="AV251" s="117">
        <f>OAX!AV289</f>
        <v>0</v>
      </c>
      <c r="AW251" s="117">
        <f>OAX!AW289</f>
        <v>0</v>
      </c>
      <c r="AX251" s="117">
        <f>OAX!AX289</f>
        <v>0</v>
      </c>
      <c r="AY251" s="117">
        <f>OAX!AY289</f>
        <v>0</v>
      </c>
      <c r="AZ251" s="117">
        <f>OAX!AZ289</f>
        <v>0</v>
      </c>
      <c r="BA251" s="117">
        <f>OAX!BA289</f>
        <v>0</v>
      </c>
    </row>
    <row r="252" spans="1:53" ht="46.5" hidden="1">
      <c r="A252" s="253"/>
      <c r="B252" s="73" t="str">
        <f t="shared" si="81"/>
        <v>1355000520052183</v>
      </c>
      <c r="C252" s="114">
        <f>C251</f>
        <v>2023</v>
      </c>
      <c r="D252" s="114">
        <v>1</v>
      </c>
      <c r="E252" s="114">
        <f>E251</f>
        <v>1</v>
      </c>
      <c r="F252" s="114">
        <v>3</v>
      </c>
      <c r="G252" s="114">
        <v>5</v>
      </c>
      <c r="H252" s="114">
        <v>5000</v>
      </c>
      <c r="I252" s="114">
        <v>5200</v>
      </c>
      <c r="J252" s="114">
        <v>521</v>
      </c>
      <c r="K252" s="115">
        <v>8</v>
      </c>
      <c r="L252" s="115">
        <v>3</v>
      </c>
      <c r="M252" s="116" t="s">
        <v>267</v>
      </c>
      <c r="N252" s="117">
        <v>0</v>
      </c>
      <c r="O252" s="117">
        <v>0</v>
      </c>
      <c r="P252" s="117">
        <v>0</v>
      </c>
      <c r="Q252" s="141" t="s">
        <v>205</v>
      </c>
      <c r="R252" s="119">
        <v>0</v>
      </c>
      <c r="S252" s="119">
        <v>0</v>
      </c>
      <c r="T252" s="120">
        <v>0</v>
      </c>
      <c r="U252" s="117">
        <v>0</v>
      </c>
      <c r="V252" s="117">
        <v>0</v>
      </c>
      <c r="W252" s="117">
        <v>0</v>
      </c>
      <c r="X252" s="117">
        <v>0</v>
      </c>
      <c r="Y252" s="117">
        <v>0</v>
      </c>
      <c r="Z252" s="117">
        <v>0</v>
      </c>
      <c r="AA252" s="269">
        <v>0</v>
      </c>
      <c r="AB252" s="303">
        <f t="shared" si="98"/>
        <v>0</v>
      </c>
      <c r="AC252" s="117">
        <f t="shared" si="98"/>
        <v>0</v>
      </c>
      <c r="AD252" s="304">
        <f>OAX!AD290</f>
        <v>0</v>
      </c>
      <c r="AE252" s="120"/>
      <c r="AF252" s="117"/>
      <c r="AG252" s="117">
        <f>OAX!AG290</f>
        <v>0</v>
      </c>
      <c r="AH252" s="117"/>
      <c r="AI252" s="117"/>
      <c r="AJ252" s="117">
        <f>OAX!AJ290</f>
        <v>0</v>
      </c>
      <c r="AK252" s="117"/>
      <c r="AL252" s="117"/>
      <c r="AM252" s="117">
        <f>OAX!AM290</f>
        <v>0</v>
      </c>
      <c r="AN252" s="117"/>
      <c r="AO252" s="117"/>
      <c r="AP252" s="117">
        <f>OAX!AP290</f>
        <v>0</v>
      </c>
      <c r="AQ252" s="117"/>
      <c r="AR252" s="117"/>
      <c r="AS252" s="117">
        <f>OAX!AS290</f>
        <v>0</v>
      </c>
      <c r="AT252" s="117">
        <f>OAX!AT290</f>
        <v>0</v>
      </c>
      <c r="AU252" s="117">
        <f>OAX!AU290</f>
        <v>0</v>
      </c>
      <c r="AV252" s="117">
        <f>OAX!AV290</f>
        <v>0</v>
      </c>
      <c r="AW252" s="117">
        <f>OAX!AW290</f>
        <v>0</v>
      </c>
      <c r="AX252" s="117">
        <f>OAX!AX290</f>
        <v>0</v>
      </c>
      <c r="AY252" s="117">
        <f>OAX!AY290</f>
        <v>0</v>
      </c>
      <c r="AZ252" s="117">
        <f>OAX!AZ290</f>
        <v>0</v>
      </c>
      <c r="BA252" s="117">
        <f>OAX!BA290</f>
        <v>0</v>
      </c>
    </row>
    <row r="253" spans="1:53" ht="24.75" hidden="1">
      <c r="A253" s="253"/>
      <c r="B253" s="73" t="str">
        <f t="shared" si="81"/>
        <v>135500052005233</v>
      </c>
      <c r="C253" s="108">
        <f>C252</f>
        <v>2023</v>
      </c>
      <c r="D253" s="107">
        <v>1</v>
      </c>
      <c r="E253" s="107">
        <f>E252</f>
        <v>1</v>
      </c>
      <c r="F253" s="107">
        <v>3</v>
      </c>
      <c r="G253" s="107">
        <v>5</v>
      </c>
      <c r="H253" s="107">
        <v>5000</v>
      </c>
      <c r="I253" s="107">
        <v>5200</v>
      </c>
      <c r="J253" s="107">
        <v>523</v>
      </c>
      <c r="K253" s="108"/>
      <c r="L253" s="108">
        <v>3</v>
      </c>
      <c r="M253" s="109" t="s">
        <v>134</v>
      </c>
      <c r="N253" s="110">
        <v>0</v>
      </c>
      <c r="O253" s="110">
        <v>0</v>
      </c>
      <c r="P253" s="110">
        <v>0</v>
      </c>
      <c r="Q253" s="172" t="s">
        <v>45</v>
      </c>
      <c r="R253" s="173"/>
      <c r="S253" s="173"/>
      <c r="T253" s="113">
        <f t="shared" ref="T253:AC253" si="99">SUM(T254:T256)</f>
        <v>0</v>
      </c>
      <c r="U253" s="110">
        <f t="shared" si="99"/>
        <v>0</v>
      </c>
      <c r="V253" s="110">
        <f t="shared" si="99"/>
        <v>0</v>
      </c>
      <c r="W253" s="110">
        <f t="shared" si="99"/>
        <v>0</v>
      </c>
      <c r="X253" s="110">
        <f t="shared" si="99"/>
        <v>0</v>
      </c>
      <c r="Y253" s="110">
        <f t="shared" si="99"/>
        <v>0</v>
      </c>
      <c r="Z253" s="110">
        <f t="shared" si="99"/>
        <v>0</v>
      </c>
      <c r="AA253" s="268">
        <f t="shared" si="99"/>
        <v>0</v>
      </c>
      <c r="AB253" s="301">
        <f t="shared" si="99"/>
        <v>0</v>
      </c>
      <c r="AC253" s="110">
        <f t="shared" si="99"/>
        <v>0</v>
      </c>
      <c r="AD253" s="302">
        <f>OAX!AD291</f>
        <v>0</v>
      </c>
      <c r="AE253" s="113"/>
      <c r="AF253" s="110"/>
      <c r="AG253" s="110">
        <f>OAX!AG291</f>
        <v>0</v>
      </c>
      <c r="AH253" s="110"/>
      <c r="AI253" s="110"/>
      <c r="AJ253" s="110">
        <f>OAX!AJ291</f>
        <v>0</v>
      </c>
      <c r="AK253" s="110"/>
      <c r="AL253" s="110"/>
      <c r="AM253" s="110">
        <f>OAX!AM291</f>
        <v>0</v>
      </c>
      <c r="AN253" s="110"/>
      <c r="AO253" s="110"/>
      <c r="AP253" s="110">
        <f>OAX!AP291</f>
        <v>0</v>
      </c>
      <c r="AQ253" s="110"/>
      <c r="AR253" s="110"/>
      <c r="AS253" s="110">
        <f>OAX!AS291</f>
        <v>0</v>
      </c>
      <c r="AT253" s="110">
        <f>OAX!AT291</f>
        <v>0</v>
      </c>
      <c r="AU253" s="110">
        <f>OAX!AU291</f>
        <v>0</v>
      </c>
      <c r="AV253" s="110">
        <f>OAX!AV291</f>
        <v>0</v>
      </c>
      <c r="AW253" s="110">
        <f>OAX!AW291</f>
        <v>0</v>
      </c>
      <c r="AX253" s="110">
        <f>OAX!AX291</f>
        <v>0</v>
      </c>
      <c r="AY253" s="110">
        <f>OAX!AY291</f>
        <v>0</v>
      </c>
      <c r="AZ253" s="110">
        <f>OAX!AZ291</f>
        <v>0</v>
      </c>
      <c r="BA253" s="110">
        <f>OAX!BA291</f>
        <v>0</v>
      </c>
    </row>
    <row r="254" spans="1:53" ht="24.75" hidden="1">
      <c r="A254" s="253"/>
      <c r="B254" s="73" t="str">
        <f t="shared" si="81"/>
        <v>1355000520052313</v>
      </c>
      <c r="C254" s="114">
        <v>2023</v>
      </c>
      <c r="D254" s="114">
        <v>1</v>
      </c>
      <c r="E254" s="114">
        <v>1</v>
      </c>
      <c r="F254" s="114">
        <v>3</v>
      </c>
      <c r="G254" s="114">
        <v>5</v>
      </c>
      <c r="H254" s="114">
        <v>5000</v>
      </c>
      <c r="I254" s="114">
        <v>5200</v>
      </c>
      <c r="J254" s="114">
        <v>523</v>
      </c>
      <c r="K254" s="115">
        <v>1</v>
      </c>
      <c r="L254" s="115">
        <v>3</v>
      </c>
      <c r="M254" s="116" t="s">
        <v>199</v>
      </c>
      <c r="N254" s="117">
        <v>0</v>
      </c>
      <c r="O254" s="117">
        <v>0</v>
      </c>
      <c r="P254" s="117">
        <v>0</v>
      </c>
      <c r="Q254" s="174" t="s">
        <v>162</v>
      </c>
      <c r="R254" s="119">
        <v>0</v>
      </c>
      <c r="S254" s="119">
        <v>0</v>
      </c>
      <c r="T254" s="120">
        <v>0</v>
      </c>
      <c r="U254" s="117">
        <v>0</v>
      </c>
      <c r="V254" s="117">
        <v>0</v>
      </c>
      <c r="W254" s="117">
        <v>0</v>
      </c>
      <c r="X254" s="117">
        <v>0</v>
      </c>
      <c r="Y254" s="117">
        <v>0</v>
      </c>
      <c r="Z254" s="117">
        <v>0</v>
      </c>
      <c r="AA254" s="269">
        <v>0</v>
      </c>
      <c r="AB254" s="303">
        <f t="shared" ref="AB254:AC256" si="100">N254+T254-X254</f>
        <v>0</v>
      </c>
      <c r="AC254" s="117">
        <f t="shared" si="100"/>
        <v>0</v>
      </c>
      <c r="AD254" s="304">
        <f>OAX!AD292</f>
        <v>0</v>
      </c>
      <c r="AE254" s="120"/>
      <c r="AF254" s="117"/>
      <c r="AG254" s="117">
        <f>OAX!AG292</f>
        <v>0</v>
      </c>
      <c r="AH254" s="117"/>
      <c r="AI254" s="117"/>
      <c r="AJ254" s="117">
        <f>OAX!AJ292</f>
        <v>0</v>
      </c>
      <c r="AK254" s="117"/>
      <c r="AL254" s="117"/>
      <c r="AM254" s="117">
        <f>OAX!AM292</f>
        <v>0</v>
      </c>
      <c r="AN254" s="117"/>
      <c r="AO254" s="117"/>
      <c r="AP254" s="117">
        <f>OAX!AP292</f>
        <v>0</v>
      </c>
      <c r="AQ254" s="117"/>
      <c r="AR254" s="117"/>
      <c r="AS254" s="117">
        <f>OAX!AS292</f>
        <v>0</v>
      </c>
      <c r="AT254" s="117">
        <f>OAX!AT292</f>
        <v>0</v>
      </c>
      <c r="AU254" s="117">
        <f>OAX!AU292</f>
        <v>0</v>
      </c>
      <c r="AV254" s="117">
        <f>OAX!AV292</f>
        <v>0</v>
      </c>
      <c r="AW254" s="117">
        <f>OAX!AW292</f>
        <v>0</v>
      </c>
      <c r="AX254" s="117">
        <f>OAX!AX292</f>
        <v>0</v>
      </c>
      <c r="AY254" s="117">
        <f>OAX!AY292</f>
        <v>0</v>
      </c>
      <c r="AZ254" s="117">
        <f>OAX!AZ292</f>
        <v>0</v>
      </c>
      <c r="BA254" s="117">
        <f>OAX!BA292</f>
        <v>0</v>
      </c>
    </row>
    <row r="255" spans="1:53" ht="24.75" hidden="1">
      <c r="A255" s="253"/>
      <c r="B255" s="73" t="str">
        <f t="shared" si="81"/>
        <v>1355000520052323</v>
      </c>
      <c r="C255" s="114">
        <f>C254</f>
        <v>2023</v>
      </c>
      <c r="D255" s="114">
        <v>1</v>
      </c>
      <c r="E255" s="114">
        <f>E254</f>
        <v>1</v>
      </c>
      <c r="F255" s="114">
        <v>3</v>
      </c>
      <c r="G255" s="114">
        <v>5</v>
      </c>
      <c r="H255" s="114">
        <v>5000</v>
      </c>
      <c r="I255" s="114">
        <v>5200</v>
      </c>
      <c r="J255" s="114">
        <v>523</v>
      </c>
      <c r="K255" s="115">
        <v>2</v>
      </c>
      <c r="L255" s="115">
        <v>3</v>
      </c>
      <c r="M255" s="116" t="s">
        <v>268</v>
      </c>
      <c r="N255" s="117">
        <v>0</v>
      </c>
      <c r="O255" s="117">
        <v>0</v>
      </c>
      <c r="P255" s="117">
        <v>0</v>
      </c>
      <c r="Q255" s="174" t="s">
        <v>59</v>
      </c>
      <c r="R255" s="119">
        <v>0</v>
      </c>
      <c r="S255" s="119">
        <v>0</v>
      </c>
      <c r="T255" s="120">
        <v>0</v>
      </c>
      <c r="U255" s="117">
        <v>0</v>
      </c>
      <c r="V255" s="117">
        <v>0</v>
      </c>
      <c r="W255" s="117">
        <v>0</v>
      </c>
      <c r="X255" s="117">
        <v>0</v>
      </c>
      <c r="Y255" s="117">
        <v>0</v>
      </c>
      <c r="Z255" s="117">
        <v>0</v>
      </c>
      <c r="AA255" s="269">
        <v>0</v>
      </c>
      <c r="AB255" s="303">
        <f t="shared" si="100"/>
        <v>0</v>
      </c>
      <c r="AC255" s="117">
        <f t="shared" si="100"/>
        <v>0</v>
      </c>
      <c r="AD255" s="304">
        <f>OAX!AD293</f>
        <v>0</v>
      </c>
      <c r="AE255" s="120"/>
      <c r="AF255" s="117"/>
      <c r="AG255" s="117">
        <f>OAX!AG293</f>
        <v>0</v>
      </c>
      <c r="AH255" s="117"/>
      <c r="AI255" s="117"/>
      <c r="AJ255" s="117">
        <f>OAX!AJ293</f>
        <v>0</v>
      </c>
      <c r="AK255" s="117"/>
      <c r="AL255" s="117"/>
      <c r="AM255" s="117">
        <f>OAX!AM293</f>
        <v>0</v>
      </c>
      <c r="AN255" s="117"/>
      <c r="AO255" s="117"/>
      <c r="AP255" s="117">
        <f>OAX!AP293</f>
        <v>0</v>
      </c>
      <c r="AQ255" s="117"/>
      <c r="AR255" s="117"/>
      <c r="AS255" s="117">
        <f>OAX!AS293</f>
        <v>0</v>
      </c>
      <c r="AT255" s="117">
        <f>OAX!AT293</f>
        <v>0</v>
      </c>
      <c r="AU255" s="117">
        <f>OAX!AU293</f>
        <v>0</v>
      </c>
      <c r="AV255" s="117">
        <f>OAX!AV293</f>
        <v>0</v>
      </c>
      <c r="AW255" s="117">
        <f>OAX!AW293</f>
        <v>0</v>
      </c>
      <c r="AX255" s="117">
        <f>OAX!AX293</f>
        <v>0</v>
      </c>
      <c r="AY255" s="117">
        <f>OAX!AY293</f>
        <v>0</v>
      </c>
      <c r="AZ255" s="117">
        <f>OAX!AZ293</f>
        <v>0</v>
      </c>
      <c r="BA255" s="117">
        <f>OAX!BA293</f>
        <v>0</v>
      </c>
    </row>
    <row r="256" spans="1:53" ht="24.75" hidden="1">
      <c r="A256" s="253"/>
      <c r="B256" s="73" t="str">
        <f t="shared" si="81"/>
        <v>1355000520052333</v>
      </c>
      <c r="C256" s="114">
        <f>C255</f>
        <v>2023</v>
      </c>
      <c r="D256" s="114">
        <v>1</v>
      </c>
      <c r="E256" s="114">
        <f>E255</f>
        <v>1</v>
      </c>
      <c r="F256" s="114">
        <v>3</v>
      </c>
      <c r="G256" s="114">
        <v>5</v>
      </c>
      <c r="H256" s="114">
        <v>5000</v>
      </c>
      <c r="I256" s="114">
        <v>5200</v>
      </c>
      <c r="J256" s="114">
        <v>523</v>
      </c>
      <c r="K256" s="115">
        <v>3</v>
      </c>
      <c r="L256" s="115">
        <v>3</v>
      </c>
      <c r="M256" s="116" t="s">
        <v>200</v>
      </c>
      <c r="N256" s="117">
        <v>0</v>
      </c>
      <c r="O256" s="117">
        <v>0</v>
      </c>
      <c r="P256" s="117">
        <v>0</v>
      </c>
      <c r="Q256" s="174" t="s">
        <v>59</v>
      </c>
      <c r="R256" s="119">
        <v>0</v>
      </c>
      <c r="S256" s="119">
        <v>0</v>
      </c>
      <c r="T256" s="120">
        <v>0</v>
      </c>
      <c r="U256" s="117">
        <v>0</v>
      </c>
      <c r="V256" s="117">
        <v>0</v>
      </c>
      <c r="W256" s="117">
        <v>0</v>
      </c>
      <c r="X256" s="117">
        <v>0</v>
      </c>
      <c r="Y256" s="117">
        <v>0</v>
      </c>
      <c r="Z256" s="117">
        <v>0</v>
      </c>
      <c r="AA256" s="269">
        <v>0</v>
      </c>
      <c r="AB256" s="303">
        <f t="shared" si="100"/>
        <v>0</v>
      </c>
      <c r="AC256" s="117">
        <f t="shared" si="100"/>
        <v>0</v>
      </c>
      <c r="AD256" s="304">
        <f>OAX!AD294</f>
        <v>0</v>
      </c>
      <c r="AE256" s="120"/>
      <c r="AF256" s="117"/>
      <c r="AG256" s="117">
        <f>OAX!AG294</f>
        <v>0</v>
      </c>
      <c r="AH256" s="117"/>
      <c r="AI256" s="117"/>
      <c r="AJ256" s="117">
        <f>OAX!AJ294</f>
        <v>0</v>
      </c>
      <c r="AK256" s="117"/>
      <c r="AL256" s="117"/>
      <c r="AM256" s="117">
        <f>OAX!AM294</f>
        <v>0</v>
      </c>
      <c r="AN256" s="117"/>
      <c r="AO256" s="117"/>
      <c r="AP256" s="117">
        <f>OAX!AP294</f>
        <v>0</v>
      </c>
      <c r="AQ256" s="117"/>
      <c r="AR256" s="117"/>
      <c r="AS256" s="117">
        <f>OAX!AS294</f>
        <v>0</v>
      </c>
      <c r="AT256" s="117">
        <f>OAX!AT294</f>
        <v>0</v>
      </c>
      <c r="AU256" s="117">
        <f>OAX!AU294</f>
        <v>0</v>
      </c>
      <c r="AV256" s="117">
        <f>OAX!AV294</f>
        <v>0</v>
      </c>
      <c r="AW256" s="117">
        <f>OAX!AW294</f>
        <v>0</v>
      </c>
      <c r="AX256" s="117">
        <f>OAX!AX294</f>
        <v>0</v>
      </c>
      <c r="AY256" s="117">
        <f>OAX!AY294</f>
        <v>0</v>
      </c>
      <c r="AZ256" s="117">
        <f>OAX!AZ294</f>
        <v>0</v>
      </c>
      <c r="BA256" s="117">
        <f>OAX!BA294</f>
        <v>0</v>
      </c>
    </row>
    <row r="257" spans="1:53" ht="24.75" hidden="1">
      <c r="A257" s="253"/>
      <c r="B257" s="73" t="str">
        <f t="shared" si="81"/>
        <v>135500054003</v>
      </c>
      <c r="C257" s="100">
        <v>2023</v>
      </c>
      <c r="D257" s="100">
        <v>1</v>
      </c>
      <c r="E257" s="100">
        <v>1</v>
      </c>
      <c r="F257" s="100">
        <v>3</v>
      </c>
      <c r="G257" s="100">
        <v>5</v>
      </c>
      <c r="H257" s="100">
        <v>5000</v>
      </c>
      <c r="I257" s="100">
        <v>5400</v>
      </c>
      <c r="J257" s="100"/>
      <c r="K257" s="101" t="s">
        <v>45</v>
      </c>
      <c r="L257" s="101">
        <v>3</v>
      </c>
      <c r="M257" s="102" t="s">
        <v>139</v>
      </c>
      <c r="N257" s="103">
        <v>0</v>
      </c>
      <c r="O257" s="103">
        <v>0</v>
      </c>
      <c r="P257" s="103">
        <v>0</v>
      </c>
      <c r="Q257" s="104"/>
      <c r="R257" s="105"/>
      <c r="S257" s="105"/>
      <c r="T257" s="106">
        <f t="shared" ref="T257:AC257" si="101">+T258</f>
        <v>0</v>
      </c>
      <c r="U257" s="103">
        <f t="shared" si="101"/>
        <v>0</v>
      </c>
      <c r="V257" s="103">
        <f t="shared" si="101"/>
        <v>0</v>
      </c>
      <c r="W257" s="103">
        <f t="shared" si="101"/>
        <v>0</v>
      </c>
      <c r="X257" s="103">
        <f t="shared" si="101"/>
        <v>0</v>
      </c>
      <c r="Y257" s="103">
        <f t="shared" si="101"/>
        <v>0</v>
      </c>
      <c r="Z257" s="103">
        <f t="shared" si="101"/>
        <v>0</v>
      </c>
      <c r="AA257" s="267">
        <f t="shared" si="101"/>
        <v>0</v>
      </c>
      <c r="AB257" s="299">
        <f t="shared" si="101"/>
        <v>0</v>
      </c>
      <c r="AC257" s="103">
        <f t="shared" si="101"/>
        <v>0</v>
      </c>
      <c r="AD257" s="300">
        <f>OAX!AD295</f>
        <v>0</v>
      </c>
      <c r="AE257" s="106"/>
      <c r="AF257" s="103"/>
      <c r="AG257" s="103">
        <f>OAX!AG295</f>
        <v>0</v>
      </c>
      <c r="AH257" s="103"/>
      <c r="AI257" s="103"/>
      <c r="AJ257" s="103">
        <f>OAX!AJ295</f>
        <v>0</v>
      </c>
      <c r="AK257" s="103"/>
      <c r="AL257" s="103"/>
      <c r="AM257" s="103">
        <f>OAX!AM295</f>
        <v>0</v>
      </c>
      <c r="AN257" s="103"/>
      <c r="AO257" s="103"/>
      <c r="AP257" s="103">
        <f>OAX!AP295</f>
        <v>0</v>
      </c>
      <c r="AQ257" s="103"/>
      <c r="AR257" s="103"/>
      <c r="AS257" s="103">
        <f>OAX!AS295</f>
        <v>0</v>
      </c>
      <c r="AT257" s="103">
        <f>OAX!AT295</f>
        <v>0</v>
      </c>
      <c r="AU257" s="103">
        <f>OAX!AU295</f>
        <v>0</v>
      </c>
      <c r="AV257" s="103">
        <f>OAX!AV295</f>
        <v>0</v>
      </c>
      <c r="AW257" s="103">
        <f>OAX!AW295</f>
        <v>0</v>
      </c>
      <c r="AX257" s="103">
        <f>OAX!AX295</f>
        <v>0</v>
      </c>
      <c r="AY257" s="103">
        <f>OAX!AY295</f>
        <v>0</v>
      </c>
      <c r="AZ257" s="103">
        <f>OAX!AZ295</f>
        <v>0</v>
      </c>
      <c r="BA257" s="103">
        <f>OAX!BA295</f>
        <v>0</v>
      </c>
    </row>
    <row r="258" spans="1:53" ht="24.75" hidden="1">
      <c r="A258" s="253"/>
      <c r="B258" s="73" t="str">
        <f t="shared" si="81"/>
        <v>135500054005413</v>
      </c>
      <c r="C258" s="107">
        <v>2023</v>
      </c>
      <c r="D258" s="107">
        <v>1</v>
      </c>
      <c r="E258" s="107">
        <v>1</v>
      </c>
      <c r="F258" s="107">
        <v>3</v>
      </c>
      <c r="G258" s="107">
        <v>5</v>
      </c>
      <c r="H258" s="107">
        <v>5000</v>
      </c>
      <c r="I258" s="107">
        <v>5400</v>
      </c>
      <c r="J258" s="107">
        <v>541</v>
      </c>
      <c r="K258" s="108"/>
      <c r="L258" s="108">
        <v>3</v>
      </c>
      <c r="M258" s="109" t="s">
        <v>140</v>
      </c>
      <c r="N258" s="110">
        <v>0</v>
      </c>
      <c r="O258" s="110">
        <v>0</v>
      </c>
      <c r="P258" s="110">
        <v>0</v>
      </c>
      <c r="Q258" s="111"/>
      <c r="R258" s="112"/>
      <c r="S258" s="112"/>
      <c r="T258" s="113">
        <f t="shared" ref="T258:AC258" si="102">T259</f>
        <v>0</v>
      </c>
      <c r="U258" s="110">
        <f t="shared" si="102"/>
        <v>0</v>
      </c>
      <c r="V258" s="110">
        <f t="shared" si="102"/>
        <v>0</v>
      </c>
      <c r="W258" s="110">
        <f t="shared" si="102"/>
        <v>0</v>
      </c>
      <c r="X258" s="110">
        <f t="shared" si="102"/>
        <v>0</v>
      </c>
      <c r="Y258" s="110">
        <f t="shared" si="102"/>
        <v>0</v>
      </c>
      <c r="Z258" s="110">
        <f t="shared" si="102"/>
        <v>0</v>
      </c>
      <c r="AA258" s="268">
        <f t="shared" si="102"/>
        <v>0</v>
      </c>
      <c r="AB258" s="301">
        <f t="shared" si="102"/>
        <v>0</v>
      </c>
      <c r="AC258" s="110">
        <f t="shared" si="102"/>
        <v>0</v>
      </c>
      <c r="AD258" s="302">
        <f>OAX!AD296</f>
        <v>0</v>
      </c>
      <c r="AE258" s="113"/>
      <c r="AF258" s="110"/>
      <c r="AG258" s="110">
        <f>OAX!AG296</f>
        <v>0</v>
      </c>
      <c r="AH258" s="110"/>
      <c r="AI258" s="110"/>
      <c r="AJ258" s="110">
        <f>OAX!AJ296</f>
        <v>0</v>
      </c>
      <c r="AK258" s="110"/>
      <c r="AL258" s="110"/>
      <c r="AM258" s="110">
        <f>OAX!AM296</f>
        <v>0</v>
      </c>
      <c r="AN258" s="110"/>
      <c r="AO258" s="110"/>
      <c r="AP258" s="110">
        <f>OAX!AP296</f>
        <v>0</v>
      </c>
      <c r="AQ258" s="110"/>
      <c r="AR258" s="110"/>
      <c r="AS258" s="110">
        <f>OAX!AS296</f>
        <v>0</v>
      </c>
      <c r="AT258" s="110">
        <f>OAX!AT296</f>
        <v>0</v>
      </c>
      <c r="AU258" s="110">
        <f>OAX!AU296</f>
        <v>0</v>
      </c>
      <c r="AV258" s="110">
        <f>OAX!AV296</f>
        <v>0</v>
      </c>
      <c r="AW258" s="110">
        <f>OAX!AW296</f>
        <v>0</v>
      </c>
      <c r="AX258" s="110">
        <f>OAX!AX296</f>
        <v>0</v>
      </c>
      <c r="AY258" s="110">
        <f>OAX!AY296</f>
        <v>0</v>
      </c>
      <c r="AZ258" s="110">
        <f>OAX!AZ296</f>
        <v>0</v>
      </c>
      <c r="BA258" s="110">
        <f>OAX!BA296</f>
        <v>0</v>
      </c>
    </row>
    <row r="259" spans="1:53" ht="24.75" hidden="1">
      <c r="A259" s="254"/>
      <c r="B259" s="73" t="str">
        <f t="shared" si="81"/>
        <v>1355000540054113</v>
      </c>
      <c r="C259" s="114">
        <v>2023</v>
      </c>
      <c r="D259" s="114">
        <v>1</v>
      </c>
      <c r="E259" s="114">
        <v>1</v>
      </c>
      <c r="F259" s="114">
        <v>3</v>
      </c>
      <c r="G259" s="114">
        <v>5</v>
      </c>
      <c r="H259" s="114">
        <v>5000</v>
      </c>
      <c r="I259" s="114">
        <v>5400</v>
      </c>
      <c r="J259" s="114">
        <v>541</v>
      </c>
      <c r="K259" s="115">
        <v>1</v>
      </c>
      <c r="L259" s="115">
        <v>3</v>
      </c>
      <c r="M259" s="116" t="s">
        <v>146</v>
      </c>
      <c r="N259" s="117">
        <v>0</v>
      </c>
      <c r="O259" s="117">
        <v>0</v>
      </c>
      <c r="P259" s="117">
        <v>0</v>
      </c>
      <c r="Q259" s="118" t="s">
        <v>59</v>
      </c>
      <c r="R259" s="119">
        <v>0</v>
      </c>
      <c r="S259" s="119">
        <v>0</v>
      </c>
      <c r="T259" s="120">
        <v>0</v>
      </c>
      <c r="U259" s="117">
        <v>0</v>
      </c>
      <c r="V259" s="117">
        <v>0</v>
      </c>
      <c r="W259" s="117">
        <v>0</v>
      </c>
      <c r="X259" s="117">
        <v>0</v>
      </c>
      <c r="Y259" s="117">
        <v>0</v>
      </c>
      <c r="Z259" s="117">
        <v>0</v>
      </c>
      <c r="AA259" s="269">
        <v>0</v>
      </c>
      <c r="AB259" s="303">
        <f>N259+T259-X259</f>
        <v>0</v>
      </c>
      <c r="AC259" s="117">
        <f>O259+U259-Y259</f>
        <v>0</v>
      </c>
      <c r="AD259" s="304">
        <f>OAX!AD297</f>
        <v>0</v>
      </c>
      <c r="AE259" s="120"/>
      <c r="AF259" s="117"/>
      <c r="AG259" s="117">
        <f>OAX!AG297</f>
        <v>0</v>
      </c>
      <c r="AH259" s="117"/>
      <c r="AI259" s="117"/>
      <c r="AJ259" s="117">
        <f>OAX!AJ297</f>
        <v>0</v>
      </c>
      <c r="AK259" s="117"/>
      <c r="AL259" s="117"/>
      <c r="AM259" s="117">
        <f>OAX!AM297</f>
        <v>0</v>
      </c>
      <c r="AN259" s="117"/>
      <c r="AO259" s="117"/>
      <c r="AP259" s="117">
        <f>OAX!AP297</f>
        <v>0</v>
      </c>
      <c r="AQ259" s="117"/>
      <c r="AR259" s="117"/>
      <c r="AS259" s="117">
        <f>OAX!AS297</f>
        <v>0</v>
      </c>
      <c r="AT259" s="117">
        <f>OAX!AT297</f>
        <v>0</v>
      </c>
      <c r="AU259" s="117">
        <f>OAX!AU297</f>
        <v>0</v>
      </c>
      <c r="AV259" s="117">
        <f>OAX!AV297</f>
        <v>0</v>
      </c>
      <c r="AW259" s="117">
        <f>OAX!AW297</f>
        <v>0</v>
      </c>
      <c r="AX259" s="117">
        <f>OAX!AX297</f>
        <v>0</v>
      </c>
      <c r="AY259" s="117">
        <f>OAX!AY297</f>
        <v>0</v>
      </c>
      <c r="AZ259" s="117">
        <f>OAX!AZ297</f>
        <v>0</v>
      </c>
      <c r="BA259" s="117">
        <f>OAX!BA297</f>
        <v>0</v>
      </c>
    </row>
    <row r="260" spans="1:53" ht="24.75" hidden="1">
      <c r="A260" s="253"/>
      <c r="B260" s="73" t="str">
        <f t="shared" si="81"/>
        <v>135500055003</v>
      </c>
      <c r="C260" s="101">
        <f>C256</f>
        <v>2023</v>
      </c>
      <c r="D260" s="100">
        <v>1</v>
      </c>
      <c r="E260" s="100">
        <f>E256</f>
        <v>1</v>
      </c>
      <c r="F260" s="100">
        <v>3</v>
      </c>
      <c r="G260" s="100">
        <v>5</v>
      </c>
      <c r="H260" s="101">
        <v>5000</v>
      </c>
      <c r="I260" s="100">
        <v>5500</v>
      </c>
      <c r="J260" s="100"/>
      <c r="K260" s="101"/>
      <c r="L260" s="101">
        <v>3</v>
      </c>
      <c r="M260" s="102" t="s">
        <v>150</v>
      </c>
      <c r="N260" s="103">
        <v>0</v>
      </c>
      <c r="O260" s="103">
        <v>0</v>
      </c>
      <c r="P260" s="103">
        <v>0</v>
      </c>
      <c r="Q260" s="170" t="s">
        <v>45</v>
      </c>
      <c r="R260" s="171"/>
      <c r="S260" s="171"/>
      <c r="T260" s="106">
        <f t="shared" ref="T260:AC260" si="103">+T261</f>
        <v>0</v>
      </c>
      <c r="U260" s="103">
        <f t="shared" si="103"/>
        <v>0</v>
      </c>
      <c r="V260" s="103">
        <f t="shared" si="103"/>
        <v>0</v>
      </c>
      <c r="W260" s="103">
        <f t="shared" si="103"/>
        <v>0</v>
      </c>
      <c r="X260" s="103">
        <f t="shared" si="103"/>
        <v>0</v>
      </c>
      <c r="Y260" s="103">
        <f t="shared" si="103"/>
        <v>0</v>
      </c>
      <c r="Z260" s="103">
        <f t="shared" si="103"/>
        <v>0</v>
      </c>
      <c r="AA260" s="267">
        <f t="shared" si="103"/>
        <v>0</v>
      </c>
      <c r="AB260" s="299">
        <f t="shared" si="103"/>
        <v>0</v>
      </c>
      <c r="AC260" s="103">
        <f t="shared" si="103"/>
        <v>0</v>
      </c>
      <c r="AD260" s="300">
        <f>OAX!AD298</f>
        <v>0</v>
      </c>
      <c r="AE260" s="106"/>
      <c r="AF260" s="103"/>
      <c r="AG260" s="103">
        <f>OAX!AG298</f>
        <v>0</v>
      </c>
      <c r="AH260" s="103"/>
      <c r="AI260" s="103"/>
      <c r="AJ260" s="103">
        <f>OAX!AJ298</f>
        <v>0</v>
      </c>
      <c r="AK260" s="103"/>
      <c r="AL260" s="103"/>
      <c r="AM260" s="103">
        <f>OAX!AM298</f>
        <v>0</v>
      </c>
      <c r="AN260" s="103"/>
      <c r="AO260" s="103"/>
      <c r="AP260" s="103">
        <f>OAX!AP298</f>
        <v>0</v>
      </c>
      <c r="AQ260" s="103"/>
      <c r="AR260" s="103"/>
      <c r="AS260" s="103">
        <f>OAX!AS298</f>
        <v>0</v>
      </c>
      <c r="AT260" s="103">
        <f>OAX!AT298</f>
        <v>0</v>
      </c>
      <c r="AU260" s="103">
        <f>OAX!AU298</f>
        <v>0</v>
      </c>
      <c r="AV260" s="103">
        <f>OAX!AV298</f>
        <v>0</v>
      </c>
      <c r="AW260" s="103">
        <f>OAX!AW298</f>
        <v>0</v>
      </c>
      <c r="AX260" s="103">
        <f>OAX!AX298</f>
        <v>0</v>
      </c>
      <c r="AY260" s="103">
        <f>OAX!AY298</f>
        <v>0</v>
      </c>
      <c r="AZ260" s="103">
        <f>OAX!AZ298</f>
        <v>0</v>
      </c>
      <c r="BA260" s="103">
        <f>OAX!BA298</f>
        <v>0</v>
      </c>
    </row>
    <row r="261" spans="1:53" ht="24.75" hidden="1">
      <c r="A261" s="253"/>
      <c r="B261" s="73" t="str">
        <f t="shared" si="81"/>
        <v>135500055005513</v>
      </c>
      <c r="C261" s="108">
        <f>C260</f>
        <v>2023</v>
      </c>
      <c r="D261" s="107">
        <v>1</v>
      </c>
      <c r="E261" s="107">
        <f>E260</f>
        <v>1</v>
      </c>
      <c r="F261" s="107">
        <v>3</v>
      </c>
      <c r="G261" s="107">
        <v>5</v>
      </c>
      <c r="H261" s="108">
        <v>5000</v>
      </c>
      <c r="I261" s="107">
        <v>5500</v>
      </c>
      <c r="J261" s="107">
        <v>551</v>
      </c>
      <c r="K261" s="108"/>
      <c r="L261" s="108">
        <v>3</v>
      </c>
      <c r="M261" s="109" t="s">
        <v>151</v>
      </c>
      <c r="N261" s="110">
        <v>0</v>
      </c>
      <c r="O261" s="110">
        <v>0</v>
      </c>
      <c r="P261" s="110">
        <v>0</v>
      </c>
      <c r="Q261" s="175" t="s">
        <v>45</v>
      </c>
      <c r="R261" s="176"/>
      <c r="S261" s="176"/>
      <c r="T261" s="113">
        <f t="shared" ref="T261:AC261" si="104">SUM(T262:T264)</f>
        <v>0</v>
      </c>
      <c r="U261" s="110">
        <f t="shared" si="104"/>
        <v>0</v>
      </c>
      <c r="V261" s="110">
        <f t="shared" si="104"/>
        <v>0</v>
      </c>
      <c r="W261" s="110">
        <f t="shared" si="104"/>
        <v>0</v>
      </c>
      <c r="X261" s="110">
        <f t="shared" si="104"/>
        <v>0</v>
      </c>
      <c r="Y261" s="110">
        <f t="shared" si="104"/>
        <v>0</v>
      </c>
      <c r="Z261" s="110">
        <f t="shared" si="104"/>
        <v>0</v>
      </c>
      <c r="AA261" s="268">
        <f t="shared" si="104"/>
        <v>0</v>
      </c>
      <c r="AB261" s="301">
        <f t="shared" si="104"/>
        <v>0</v>
      </c>
      <c r="AC261" s="110">
        <f t="shared" si="104"/>
        <v>0</v>
      </c>
      <c r="AD261" s="302">
        <f>OAX!AD299</f>
        <v>0</v>
      </c>
      <c r="AE261" s="113"/>
      <c r="AF261" s="110"/>
      <c r="AG261" s="110">
        <f>OAX!AG299</f>
        <v>0</v>
      </c>
      <c r="AH261" s="110"/>
      <c r="AI261" s="110"/>
      <c r="AJ261" s="110">
        <f>OAX!AJ299</f>
        <v>0</v>
      </c>
      <c r="AK261" s="110"/>
      <c r="AL261" s="110"/>
      <c r="AM261" s="110">
        <f>OAX!AM299</f>
        <v>0</v>
      </c>
      <c r="AN261" s="110"/>
      <c r="AO261" s="110"/>
      <c r="AP261" s="110">
        <f>OAX!AP299</f>
        <v>0</v>
      </c>
      <c r="AQ261" s="110"/>
      <c r="AR261" s="110"/>
      <c r="AS261" s="110">
        <f>OAX!AS299</f>
        <v>0</v>
      </c>
      <c r="AT261" s="110">
        <f>OAX!AT299</f>
        <v>0</v>
      </c>
      <c r="AU261" s="110">
        <f>OAX!AU299</f>
        <v>0</v>
      </c>
      <c r="AV261" s="110">
        <f>OAX!AV299</f>
        <v>0</v>
      </c>
      <c r="AW261" s="110">
        <f>OAX!AW299</f>
        <v>0</v>
      </c>
      <c r="AX261" s="110">
        <f>OAX!AX299</f>
        <v>0</v>
      </c>
      <c r="AY261" s="110">
        <f>OAX!AY299</f>
        <v>0</v>
      </c>
      <c r="AZ261" s="110">
        <f>OAX!AZ299</f>
        <v>0</v>
      </c>
      <c r="BA261" s="110">
        <f>OAX!BA299</f>
        <v>0</v>
      </c>
    </row>
    <row r="262" spans="1:53" ht="24.75" hidden="1">
      <c r="A262" s="253"/>
      <c r="B262" s="73" t="str">
        <f t="shared" si="81"/>
        <v>1355000550055113</v>
      </c>
      <c r="C262" s="114">
        <v>2023</v>
      </c>
      <c r="D262" s="114">
        <v>1</v>
      </c>
      <c r="E262" s="114">
        <v>1</v>
      </c>
      <c r="F262" s="114">
        <v>3</v>
      </c>
      <c r="G262" s="114">
        <v>5</v>
      </c>
      <c r="H262" s="114">
        <v>5000</v>
      </c>
      <c r="I262" s="114">
        <v>5500</v>
      </c>
      <c r="J262" s="114">
        <v>551</v>
      </c>
      <c r="K262" s="115">
        <v>1</v>
      </c>
      <c r="L262" s="115">
        <v>3</v>
      </c>
      <c r="M262" s="116" t="s">
        <v>210</v>
      </c>
      <c r="N262" s="117">
        <v>0</v>
      </c>
      <c r="O262" s="117">
        <v>0</v>
      </c>
      <c r="P262" s="117">
        <v>0</v>
      </c>
      <c r="Q262" s="174" t="s">
        <v>59</v>
      </c>
      <c r="R262" s="119">
        <v>0</v>
      </c>
      <c r="S262" s="119">
        <v>0</v>
      </c>
      <c r="T262" s="120">
        <v>0</v>
      </c>
      <c r="U262" s="117">
        <v>0</v>
      </c>
      <c r="V262" s="117">
        <v>0</v>
      </c>
      <c r="W262" s="117">
        <v>0</v>
      </c>
      <c r="X262" s="117">
        <v>0</v>
      </c>
      <c r="Y262" s="117">
        <v>0</v>
      </c>
      <c r="Z262" s="117">
        <v>0</v>
      </c>
      <c r="AA262" s="269">
        <v>0</v>
      </c>
      <c r="AB262" s="303">
        <f t="shared" ref="AB262:AC264" si="105">N262+T262-X262</f>
        <v>0</v>
      </c>
      <c r="AC262" s="117">
        <f t="shared" si="105"/>
        <v>0</v>
      </c>
      <c r="AD262" s="304">
        <f>OAX!AD300</f>
        <v>0</v>
      </c>
      <c r="AE262" s="120"/>
      <c r="AF262" s="117"/>
      <c r="AG262" s="117">
        <f>OAX!AG300</f>
        <v>0</v>
      </c>
      <c r="AH262" s="117"/>
      <c r="AI262" s="117"/>
      <c r="AJ262" s="117">
        <f>OAX!AJ300</f>
        <v>0</v>
      </c>
      <c r="AK262" s="117"/>
      <c r="AL262" s="117"/>
      <c r="AM262" s="117">
        <f>OAX!AM300</f>
        <v>0</v>
      </c>
      <c r="AN262" s="117"/>
      <c r="AO262" s="117"/>
      <c r="AP262" s="117">
        <f>OAX!AP300</f>
        <v>0</v>
      </c>
      <c r="AQ262" s="117"/>
      <c r="AR262" s="117"/>
      <c r="AS262" s="117">
        <f>OAX!AS300</f>
        <v>0</v>
      </c>
      <c r="AT262" s="117">
        <f>OAX!AT300</f>
        <v>0</v>
      </c>
      <c r="AU262" s="117">
        <f>OAX!AU300</f>
        <v>0</v>
      </c>
      <c r="AV262" s="117">
        <f>OAX!AV300</f>
        <v>0</v>
      </c>
      <c r="AW262" s="117">
        <f>OAX!AW300</f>
        <v>0</v>
      </c>
      <c r="AX262" s="117">
        <f>OAX!AX300</f>
        <v>0</v>
      </c>
      <c r="AY262" s="117">
        <f>OAX!AY300</f>
        <v>0</v>
      </c>
      <c r="AZ262" s="117">
        <f>OAX!AZ300</f>
        <v>0</v>
      </c>
      <c r="BA262" s="117">
        <f>OAX!BA300</f>
        <v>0</v>
      </c>
    </row>
    <row r="263" spans="1:53" ht="24.75" hidden="1">
      <c r="A263" s="253"/>
      <c r="B263" s="73" t="str">
        <f t="shared" si="81"/>
        <v>1355000550055123</v>
      </c>
      <c r="C263" s="114">
        <f>C262</f>
        <v>2023</v>
      </c>
      <c r="D263" s="114">
        <v>1</v>
      </c>
      <c r="E263" s="114">
        <f>E262</f>
        <v>1</v>
      </c>
      <c r="F263" s="114">
        <v>3</v>
      </c>
      <c r="G263" s="114">
        <v>5</v>
      </c>
      <c r="H263" s="114">
        <v>5000</v>
      </c>
      <c r="I263" s="114">
        <v>5500</v>
      </c>
      <c r="J263" s="114">
        <v>551</v>
      </c>
      <c r="K263" s="115">
        <v>2</v>
      </c>
      <c r="L263" s="115">
        <v>3</v>
      </c>
      <c r="M263" s="116" t="s">
        <v>211</v>
      </c>
      <c r="N263" s="117">
        <v>0</v>
      </c>
      <c r="O263" s="117">
        <v>0</v>
      </c>
      <c r="P263" s="117">
        <v>0</v>
      </c>
      <c r="Q263" s="174" t="s">
        <v>59</v>
      </c>
      <c r="R263" s="119">
        <v>0</v>
      </c>
      <c r="S263" s="119">
        <v>0</v>
      </c>
      <c r="T263" s="120">
        <v>0</v>
      </c>
      <c r="U263" s="117">
        <v>0</v>
      </c>
      <c r="V263" s="117">
        <v>0</v>
      </c>
      <c r="W263" s="117">
        <v>0</v>
      </c>
      <c r="X263" s="117">
        <v>0</v>
      </c>
      <c r="Y263" s="117">
        <v>0</v>
      </c>
      <c r="Z263" s="117">
        <v>0</v>
      </c>
      <c r="AA263" s="269">
        <v>0</v>
      </c>
      <c r="AB263" s="303">
        <f t="shared" si="105"/>
        <v>0</v>
      </c>
      <c r="AC263" s="117">
        <f t="shared" si="105"/>
        <v>0</v>
      </c>
      <c r="AD263" s="304">
        <f>OAX!AD301</f>
        <v>0</v>
      </c>
      <c r="AE263" s="120"/>
      <c r="AF263" s="117"/>
      <c r="AG263" s="117">
        <f>OAX!AG301</f>
        <v>0</v>
      </c>
      <c r="AH263" s="117"/>
      <c r="AI263" s="117"/>
      <c r="AJ263" s="117">
        <f>OAX!AJ301</f>
        <v>0</v>
      </c>
      <c r="AK263" s="117"/>
      <c r="AL263" s="117"/>
      <c r="AM263" s="117">
        <f>OAX!AM301</f>
        <v>0</v>
      </c>
      <c r="AN263" s="117"/>
      <c r="AO263" s="117"/>
      <c r="AP263" s="117">
        <f>OAX!AP301</f>
        <v>0</v>
      </c>
      <c r="AQ263" s="117"/>
      <c r="AR263" s="117"/>
      <c r="AS263" s="117">
        <f>OAX!AS301</f>
        <v>0</v>
      </c>
      <c r="AT263" s="117">
        <f>OAX!AT301</f>
        <v>0</v>
      </c>
      <c r="AU263" s="117">
        <f>OAX!AU301</f>
        <v>0</v>
      </c>
      <c r="AV263" s="117">
        <f>OAX!AV301</f>
        <v>0</v>
      </c>
      <c r="AW263" s="117">
        <f>OAX!AW301</f>
        <v>0</v>
      </c>
      <c r="AX263" s="117">
        <f>OAX!AX301</f>
        <v>0</v>
      </c>
      <c r="AY263" s="117">
        <f>OAX!AY301</f>
        <v>0</v>
      </c>
      <c r="AZ263" s="117">
        <f>OAX!AZ301</f>
        <v>0</v>
      </c>
      <c r="BA263" s="117">
        <f>OAX!BA301</f>
        <v>0</v>
      </c>
    </row>
    <row r="264" spans="1:53" ht="24.75" hidden="1">
      <c r="A264" s="253"/>
      <c r="B264" s="73" t="str">
        <f t="shared" si="81"/>
        <v>1355000550055133</v>
      </c>
      <c r="C264" s="114">
        <f>C263</f>
        <v>2023</v>
      </c>
      <c r="D264" s="114">
        <v>1</v>
      </c>
      <c r="E264" s="114">
        <f>E263</f>
        <v>1</v>
      </c>
      <c r="F264" s="114">
        <v>3</v>
      </c>
      <c r="G264" s="114">
        <v>5</v>
      </c>
      <c r="H264" s="114">
        <v>5000</v>
      </c>
      <c r="I264" s="114">
        <v>5500</v>
      </c>
      <c r="J264" s="114">
        <v>551</v>
      </c>
      <c r="K264" s="115">
        <v>3</v>
      </c>
      <c r="L264" s="115">
        <v>3</v>
      </c>
      <c r="M264" s="116" t="s">
        <v>213</v>
      </c>
      <c r="N264" s="117">
        <v>0</v>
      </c>
      <c r="O264" s="117">
        <v>0</v>
      </c>
      <c r="P264" s="117">
        <v>0</v>
      </c>
      <c r="Q264" s="174" t="s">
        <v>59</v>
      </c>
      <c r="R264" s="119">
        <v>0</v>
      </c>
      <c r="S264" s="119">
        <v>0</v>
      </c>
      <c r="T264" s="120">
        <v>0</v>
      </c>
      <c r="U264" s="117">
        <v>0</v>
      </c>
      <c r="V264" s="117">
        <v>0</v>
      </c>
      <c r="W264" s="117">
        <v>0</v>
      </c>
      <c r="X264" s="117">
        <v>0</v>
      </c>
      <c r="Y264" s="117">
        <v>0</v>
      </c>
      <c r="Z264" s="117">
        <v>0</v>
      </c>
      <c r="AA264" s="269">
        <v>0</v>
      </c>
      <c r="AB264" s="303">
        <f t="shared" si="105"/>
        <v>0</v>
      </c>
      <c r="AC264" s="117">
        <f t="shared" si="105"/>
        <v>0</v>
      </c>
      <c r="AD264" s="304">
        <f>OAX!AD302</f>
        <v>0</v>
      </c>
      <c r="AE264" s="120"/>
      <c r="AF264" s="117"/>
      <c r="AG264" s="117">
        <f>OAX!AG302</f>
        <v>0</v>
      </c>
      <c r="AH264" s="117"/>
      <c r="AI264" s="117"/>
      <c r="AJ264" s="117">
        <f>OAX!AJ302</f>
        <v>0</v>
      </c>
      <c r="AK264" s="117"/>
      <c r="AL264" s="117"/>
      <c r="AM264" s="117">
        <f>OAX!AM302</f>
        <v>0</v>
      </c>
      <c r="AN264" s="117"/>
      <c r="AO264" s="117"/>
      <c r="AP264" s="117">
        <f>OAX!AP302</f>
        <v>0</v>
      </c>
      <c r="AQ264" s="117"/>
      <c r="AR264" s="117"/>
      <c r="AS264" s="117">
        <f>OAX!AS302</f>
        <v>0</v>
      </c>
      <c r="AT264" s="117">
        <f>OAX!AT302</f>
        <v>0</v>
      </c>
      <c r="AU264" s="117">
        <f>OAX!AU302</f>
        <v>0</v>
      </c>
      <c r="AV264" s="117">
        <f>OAX!AV302</f>
        <v>0</v>
      </c>
      <c r="AW264" s="117">
        <f>OAX!AW302</f>
        <v>0</v>
      </c>
      <c r="AX264" s="117">
        <f>OAX!AX302</f>
        <v>0</v>
      </c>
      <c r="AY264" s="117">
        <f>OAX!AY302</f>
        <v>0</v>
      </c>
      <c r="AZ264" s="117">
        <f>OAX!AZ302</f>
        <v>0</v>
      </c>
      <c r="BA264" s="117">
        <f>OAX!BA302</f>
        <v>0</v>
      </c>
    </row>
    <row r="265" spans="1:53" ht="24.75" hidden="1">
      <c r="A265" s="253"/>
      <c r="B265" s="73" t="str">
        <f t="shared" si="81"/>
        <v>135500056003</v>
      </c>
      <c r="C265" s="101">
        <f>C264</f>
        <v>2023</v>
      </c>
      <c r="D265" s="100">
        <v>1</v>
      </c>
      <c r="E265" s="100">
        <f>E264</f>
        <v>1</v>
      </c>
      <c r="F265" s="100">
        <v>3</v>
      </c>
      <c r="G265" s="100">
        <v>5</v>
      </c>
      <c r="H265" s="101">
        <v>5000</v>
      </c>
      <c r="I265" s="100">
        <v>5600</v>
      </c>
      <c r="J265" s="100"/>
      <c r="K265" s="101"/>
      <c r="L265" s="101">
        <v>3</v>
      </c>
      <c r="M265" s="102" t="s">
        <v>269</v>
      </c>
      <c r="N265" s="103">
        <v>0</v>
      </c>
      <c r="O265" s="103">
        <v>0</v>
      </c>
      <c r="P265" s="103">
        <v>0</v>
      </c>
      <c r="Q265" s="170" t="s">
        <v>45</v>
      </c>
      <c r="R265" s="171"/>
      <c r="S265" s="171"/>
      <c r="T265" s="106">
        <f t="shared" ref="T265:AC265" si="106">+T266</f>
        <v>0</v>
      </c>
      <c r="U265" s="103">
        <f t="shared" si="106"/>
        <v>0</v>
      </c>
      <c r="V265" s="103">
        <f t="shared" si="106"/>
        <v>0</v>
      </c>
      <c r="W265" s="103">
        <f t="shared" si="106"/>
        <v>0</v>
      </c>
      <c r="X265" s="103">
        <f t="shared" si="106"/>
        <v>0</v>
      </c>
      <c r="Y265" s="103">
        <f t="shared" si="106"/>
        <v>0</v>
      </c>
      <c r="Z265" s="103">
        <f t="shared" si="106"/>
        <v>0</v>
      </c>
      <c r="AA265" s="267">
        <f t="shared" si="106"/>
        <v>0</v>
      </c>
      <c r="AB265" s="299">
        <f t="shared" si="106"/>
        <v>0</v>
      </c>
      <c r="AC265" s="103">
        <f t="shared" si="106"/>
        <v>0</v>
      </c>
      <c r="AD265" s="300">
        <f>OAX!AD303</f>
        <v>0</v>
      </c>
      <c r="AE265" s="106"/>
      <c r="AF265" s="103"/>
      <c r="AG265" s="103">
        <f>OAX!AG303</f>
        <v>0</v>
      </c>
      <c r="AH265" s="103"/>
      <c r="AI265" s="103"/>
      <c r="AJ265" s="103">
        <f>OAX!AJ303</f>
        <v>0</v>
      </c>
      <c r="AK265" s="103"/>
      <c r="AL265" s="103"/>
      <c r="AM265" s="103">
        <f>OAX!AM303</f>
        <v>0</v>
      </c>
      <c r="AN265" s="103"/>
      <c r="AO265" s="103"/>
      <c r="AP265" s="103">
        <f>OAX!AP303</f>
        <v>0</v>
      </c>
      <c r="AQ265" s="103"/>
      <c r="AR265" s="103"/>
      <c r="AS265" s="103">
        <f>OAX!AS303</f>
        <v>0</v>
      </c>
      <c r="AT265" s="103">
        <f>OAX!AT303</f>
        <v>0</v>
      </c>
      <c r="AU265" s="103">
        <f>OAX!AU303</f>
        <v>0</v>
      </c>
      <c r="AV265" s="103">
        <f>OAX!AV303</f>
        <v>0</v>
      </c>
      <c r="AW265" s="103">
        <f>OAX!AW303</f>
        <v>0</v>
      </c>
      <c r="AX265" s="103">
        <f>OAX!AX303</f>
        <v>0</v>
      </c>
      <c r="AY265" s="103">
        <f>OAX!AY303</f>
        <v>0</v>
      </c>
      <c r="AZ265" s="103">
        <f>OAX!AZ303</f>
        <v>0</v>
      </c>
      <c r="BA265" s="103">
        <f>OAX!BA303</f>
        <v>0</v>
      </c>
    </row>
    <row r="266" spans="1:53" ht="24.75" hidden="1">
      <c r="A266" s="253"/>
      <c r="B266" s="73" t="str">
        <f t="shared" si="81"/>
        <v>135500056005653</v>
      </c>
      <c r="C266" s="108">
        <f>C265</f>
        <v>2023</v>
      </c>
      <c r="D266" s="107">
        <v>1</v>
      </c>
      <c r="E266" s="107">
        <f>E265</f>
        <v>1</v>
      </c>
      <c r="F266" s="107">
        <v>3</v>
      </c>
      <c r="G266" s="107">
        <v>5</v>
      </c>
      <c r="H266" s="108">
        <v>5000</v>
      </c>
      <c r="I266" s="107">
        <v>5600</v>
      </c>
      <c r="J266" s="107">
        <v>565</v>
      </c>
      <c r="K266" s="108"/>
      <c r="L266" s="108">
        <v>3</v>
      </c>
      <c r="M266" s="109" t="s">
        <v>215</v>
      </c>
      <c r="N266" s="110">
        <v>0</v>
      </c>
      <c r="O266" s="110">
        <v>0</v>
      </c>
      <c r="P266" s="110">
        <v>0</v>
      </c>
      <c r="Q266" s="172" t="s">
        <v>45</v>
      </c>
      <c r="R266" s="173"/>
      <c r="S266" s="173"/>
      <c r="T266" s="113">
        <f t="shared" ref="T266:AC266" si="107">SUM(T267:T278)</f>
        <v>0</v>
      </c>
      <c r="U266" s="110">
        <f t="shared" si="107"/>
        <v>0</v>
      </c>
      <c r="V266" s="110">
        <f t="shared" si="107"/>
        <v>0</v>
      </c>
      <c r="W266" s="110">
        <f t="shared" si="107"/>
        <v>0</v>
      </c>
      <c r="X266" s="110">
        <f t="shared" si="107"/>
        <v>0</v>
      </c>
      <c r="Y266" s="110">
        <f t="shared" si="107"/>
        <v>0</v>
      </c>
      <c r="Z266" s="110">
        <f t="shared" si="107"/>
        <v>0</v>
      </c>
      <c r="AA266" s="268">
        <f t="shared" si="107"/>
        <v>0</v>
      </c>
      <c r="AB266" s="301">
        <f t="shared" si="107"/>
        <v>0</v>
      </c>
      <c r="AC266" s="110">
        <f t="shared" si="107"/>
        <v>0</v>
      </c>
      <c r="AD266" s="302">
        <f>OAX!AD304</f>
        <v>0</v>
      </c>
      <c r="AE266" s="113"/>
      <c r="AF266" s="110"/>
      <c r="AG266" s="110">
        <f>OAX!AG304</f>
        <v>0</v>
      </c>
      <c r="AH266" s="110"/>
      <c r="AI266" s="110"/>
      <c r="AJ266" s="110">
        <f>OAX!AJ304</f>
        <v>0</v>
      </c>
      <c r="AK266" s="110"/>
      <c r="AL266" s="110"/>
      <c r="AM266" s="110">
        <f>OAX!AM304</f>
        <v>0</v>
      </c>
      <c r="AN266" s="110"/>
      <c r="AO266" s="110"/>
      <c r="AP266" s="110">
        <f>OAX!AP304</f>
        <v>0</v>
      </c>
      <c r="AQ266" s="110"/>
      <c r="AR266" s="110"/>
      <c r="AS266" s="110">
        <f>OAX!AS304</f>
        <v>0</v>
      </c>
      <c r="AT266" s="110">
        <f>OAX!AT304</f>
        <v>0</v>
      </c>
      <c r="AU266" s="110">
        <f>OAX!AU304</f>
        <v>0</v>
      </c>
      <c r="AV266" s="110">
        <f>OAX!AV304</f>
        <v>0</v>
      </c>
      <c r="AW266" s="110">
        <f>OAX!AW304</f>
        <v>0</v>
      </c>
      <c r="AX266" s="110">
        <f>OAX!AX304</f>
        <v>0</v>
      </c>
      <c r="AY266" s="110">
        <f>OAX!AY304</f>
        <v>0</v>
      </c>
      <c r="AZ266" s="110">
        <f>OAX!AZ304</f>
        <v>0</v>
      </c>
      <c r="BA266" s="110">
        <f>OAX!BA304</f>
        <v>0</v>
      </c>
    </row>
    <row r="267" spans="1:53" ht="24.75" hidden="1">
      <c r="A267" s="253"/>
      <c r="B267" s="73" t="str">
        <f t="shared" si="81"/>
        <v>1355000560056513</v>
      </c>
      <c r="C267" s="114">
        <f>C266</f>
        <v>2023</v>
      </c>
      <c r="D267" s="114">
        <v>1</v>
      </c>
      <c r="E267" s="114">
        <f>E266</f>
        <v>1</v>
      </c>
      <c r="F267" s="114">
        <v>3</v>
      </c>
      <c r="G267" s="114">
        <v>5</v>
      </c>
      <c r="H267" s="114">
        <v>5000</v>
      </c>
      <c r="I267" s="114">
        <v>5600</v>
      </c>
      <c r="J267" s="114">
        <v>565</v>
      </c>
      <c r="K267" s="115">
        <v>1</v>
      </c>
      <c r="L267" s="115">
        <v>3</v>
      </c>
      <c r="M267" s="116" t="s">
        <v>216</v>
      </c>
      <c r="N267" s="117">
        <v>0</v>
      </c>
      <c r="O267" s="117">
        <v>0</v>
      </c>
      <c r="P267" s="117">
        <v>0</v>
      </c>
      <c r="Q267" s="174" t="s">
        <v>59</v>
      </c>
      <c r="R267" s="119">
        <v>0</v>
      </c>
      <c r="S267" s="119">
        <v>0</v>
      </c>
      <c r="T267" s="120">
        <v>0</v>
      </c>
      <c r="U267" s="117">
        <v>0</v>
      </c>
      <c r="V267" s="117">
        <v>0</v>
      </c>
      <c r="W267" s="117">
        <v>0</v>
      </c>
      <c r="X267" s="117">
        <v>0</v>
      </c>
      <c r="Y267" s="117">
        <v>0</v>
      </c>
      <c r="Z267" s="117">
        <v>0</v>
      </c>
      <c r="AA267" s="269">
        <v>0</v>
      </c>
      <c r="AB267" s="303">
        <f t="shared" ref="AB267:AB278" si="108">N267+T267-X267</f>
        <v>0</v>
      </c>
      <c r="AC267" s="117">
        <f t="shared" ref="AC267:AC278" si="109">O267+U267-Y267</f>
        <v>0</v>
      </c>
      <c r="AD267" s="304">
        <f>OAX!AD305</f>
        <v>0</v>
      </c>
      <c r="AE267" s="120"/>
      <c r="AF267" s="117"/>
      <c r="AG267" s="117">
        <f>OAX!AG305</f>
        <v>0</v>
      </c>
      <c r="AH267" s="117"/>
      <c r="AI267" s="117"/>
      <c r="AJ267" s="117">
        <f>OAX!AJ305</f>
        <v>0</v>
      </c>
      <c r="AK267" s="117"/>
      <c r="AL267" s="117"/>
      <c r="AM267" s="117">
        <f>OAX!AM305</f>
        <v>0</v>
      </c>
      <c r="AN267" s="117"/>
      <c r="AO267" s="117"/>
      <c r="AP267" s="117">
        <f>OAX!AP305</f>
        <v>0</v>
      </c>
      <c r="AQ267" s="117"/>
      <c r="AR267" s="117"/>
      <c r="AS267" s="117">
        <f>OAX!AS305</f>
        <v>0</v>
      </c>
      <c r="AT267" s="117">
        <f>OAX!AT305</f>
        <v>0</v>
      </c>
      <c r="AU267" s="117">
        <f>OAX!AU305</f>
        <v>0</v>
      </c>
      <c r="AV267" s="117">
        <f>OAX!AV305</f>
        <v>0</v>
      </c>
      <c r="AW267" s="117">
        <f>OAX!AW305</f>
        <v>0</v>
      </c>
      <c r="AX267" s="117">
        <f>OAX!AX305</f>
        <v>0</v>
      </c>
      <c r="AY267" s="117">
        <f>OAX!AY305</f>
        <v>0</v>
      </c>
      <c r="AZ267" s="117">
        <f>OAX!AZ305</f>
        <v>0</v>
      </c>
      <c r="BA267" s="117">
        <f>OAX!BA305</f>
        <v>0</v>
      </c>
    </row>
    <row r="268" spans="1:53" ht="24.75" hidden="1">
      <c r="A268" s="253"/>
      <c r="B268" s="73" t="str">
        <f t="shared" si="81"/>
        <v>1355000560056523</v>
      </c>
      <c r="C268" s="114">
        <v>2023</v>
      </c>
      <c r="D268" s="114">
        <v>1</v>
      </c>
      <c r="E268" s="114">
        <v>1</v>
      </c>
      <c r="F268" s="114">
        <v>3</v>
      </c>
      <c r="G268" s="114">
        <v>5</v>
      </c>
      <c r="H268" s="114">
        <v>5000</v>
      </c>
      <c r="I268" s="114">
        <v>5600</v>
      </c>
      <c r="J268" s="114">
        <v>565</v>
      </c>
      <c r="K268" s="115">
        <v>2</v>
      </c>
      <c r="L268" s="115">
        <v>3</v>
      </c>
      <c r="M268" s="116" t="s">
        <v>217</v>
      </c>
      <c r="N268" s="117">
        <v>0</v>
      </c>
      <c r="O268" s="117">
        <v>0</v>
      </c>
      <c r="P268" s="117">
        <v>0</v>
      </c>
      <c r="Q268" s="174" t="s">
        <v>59</v>
      </c>
      <c r="R268" s="119">
        <v>0</v>
      </c>
      <c r="S268" s="119">
        <v>0</v>
      </c>
      <c r="T268" s="120">
        <v>0</v>
      </c>
      <c r="U268" s="117">
        <v>0</v>
      </c>
      <c r="V268" s="117">
        <v>0</v>
      </c>
      <c r="W268" s="117">
        <v>0</v>
      </c>
      <c r="X268" s="117">
        <v>0</v>
      </c>
      <c r="Y268" s="117">
        <v>0</v>
      </c>
      <c r="Z268" s="117">
        <v>0</v>
      </c>
      <c r="AA268" s="269">
        <v>0</v>
      </c>
      <c r="AB268" s="303">
        <f t="shared" si="108"/>
        <v>0</v>
      </c>
      <c r="AC268" s="117">
        <f t="shared" si="109"/>
        <v>0</v>
      </c>
      <c r="AD268" s="304">
        <f>OAX!AD306</f>
        <v>0</v>
      </c>
      <c r="AE268" s="120"/>
      <c r="AF268" s="117"/>
      <c r="AG268" s="117">
        <f>OAX!AG306</f>
        <v>0</v>
      </c>
      <c r="AH268" s="117"/>
      <c r="AI268" s="117"/>
      <c r="AJ268" s="117">
        <f>OAX!AJ306</f>
        <v>0</v>
      </c>
      <c r="AK268" s="117"/>
      <c r="AL268" s="117"/>
      <c r="AM268" s="117">
        <f>OAX!AM306</f>
        <v>0</v>
      </c>
      <c r="AN268" s="117"/>
      <c r="AO268" s="117"/>
      <c r="AP268" s="117">
        <f>OAX!AP306</f>
        <v>0</v>
      </c>
      <c r="AQ268" s="117"/>
      <c r="AR268" s="117"/>
      <c r="AS268" s="117">
        <f>OAX!AS306</f>
        <v>0</v>
      </c>
      <c r="AT268" s="117">
        <f>OAX!AT306</f>
        <v>0</v>
      </c>
      <c r="AU268" s="117">
        <f>OAX!AU306</f>
        <v>0</v>
      </c>
      <c r="AV268" s="117">
        <f>OAX!AV306</f>
        <v>0</v>
      </c>
      <c r="AW268" s="117">
        <f>OAX!AW306</f>
        <v>0</v>
      </c>
      <c r="AX268" s="117">
        <f>OAX!AX306</f>
        <v>0</v>
      </c>
      <c r="AY268" s="117">
        <f>OAX!AY306</f>
        <v>0</v>
      </c>
      <c r="AZ268" s="117">
        <f>OAX!AZ306</f>
        <v>0</v>
      </c>
      <c r="BA268" s="117">
        <f>OAX!BA306</f>
        <v>0</v>
      </c>
    </row>
    <row r="269" spans="1:53" ht="24.75" hidden="1">
      <c r="A269" s="253"/>
      <c r="B269" s="73" t="str">
        <f t="shared" si="81"/>
        <v>1355000560056533</v>
      </c>
      <c r="C269" s="114">
        <f t="shared" ref="C269:C280" si="110">C268</f>
        <v>2023</v>
      </c>
      <c r="D269" s="114">
        <v>1</v>
      </c>
      <c r="E269" s="114">
        <f t="shared" ref="E269:E280" si="111">E268</f>
        <v>1</v>
      </c>
      <c r="F269" s="114">
        <v>3</v>
      </c>
      <c r="G269" s="114">
        <v>5</v>
      </c>
      <c r="H269" s="114">
        <v>5000</v>
      </c>
      <c r="I269" s="114">
        <v>5600</v>
      </c>
      <c r="J269" s="114">
        <v>565</v>
      </c>
      <c r="K269" s="115">
        <v>3</v>
      </c>
      <c r="L269" s="115">
        <v>3</v>
      </c>
      <c r="M269" s="116" t="s">
        <v>270</v>
      </c>
      <c r="N269" s="117">
        <v>0</v>
      </c>
      <c r="O269" s="117">
        <v>0</v>
      </c>
      <c r="P269" s="117">
        <v>0</v>
      </c>
      <c r="Q269" s="174" t="s">
        <v>59</v>
      </c>
      <c r="R269" s="119">
        <v>0</v>
      </c>
      <c r="S269" s="119">
        <v>0</v>
      </c>
      <c r="T269" s="120">
        <v>0</v>
      </c>
      <c r="U269" s="117">
        <v>0</v>
      </c>
      <c r="V269" s="117">
        <v>0</v>
      </c>
      <c r="W269" s="117">
        <v>0</v>
      </c>
      <c r="X269" s="117">
        <v>0</v>
      </c>
      <c r="Y269" s="117">
        <v>0</v>
      </c>
      <c r="Z269" s="117">
        <v>0</v>
      </c>
      <c r="AA269" s="269">
        <v>0</v>
      </c>
      <c r="AB269" s="303">
        <f t="shared" si="108"/>
        <v>0</v>
      </c>
      <c r="AC269" s="117">
        <f t="shared" si="109"/>
        <v>0</v>
      </c>
      <c r="AD269" s="304">
        <f>OAX!AD307</f>
        <v>0</v>
      </c>
      <c r="AE269" s="120"/>
      <c r="AF269" s="117"/>
      <c r="AG269" s="117">
        <f>OAX!AG307</f>
        <v>0</v>
      </c>
      <c r="AH269" s="117"/>
      <c r="AI269" s="117"/>
      <c r="AJ269" s="117">
        <f>OAX!AJ307</f>
        <v>0</v>
      </c>
      <c r="AK269" s="117"/>
      <c r="AL269" s="117"/>
      <c r="AM269" s="117">
        <f>OAX!AM307</f>
        <v>0</v>
      </c>
      <c r="AN269" s="117"/>
      <c r="AO269" s="117"/>
      <c r="AP269" s="117">
        <f>OAX!AP307</f>
        <v>0</v>
      </c>
      <c r="AQ269" s="117"/>
      <c r="AR269" s="117"/>
      <c r="AS269" s="117">
        <f>OAX!AS307</f>
        <v>0</v>
      </c>
      <c r="AT269" s="117">
        <f>OAX!AT307</f>
        <v>0</v>
      </c>
      <c r="AU269" s="117">
        <f>OAX!AU307</f>
        <v>0</v>
      </c>
      <c r="AV269" s="117">
        <f>OAX!AV307</f>
        <v>0</v>
      </c>
      <c r="AW269" s="117">
        <f>OAX!AW307</f>
        <v>0</v>
      </c>
      <c r="AX269" s="117">
        <f>OAX!AX307</f>
        <v>0</v>
      </c>
      <c r="AY269" s="117">
        <f>OAX!AY307</f>
        <v>0</v>
      </c>
      <c r="AZ269" s="117">
        <f>OAX!AZ307</f>
        <v>0</v>
      </c>
      <c r="BA269" s="117">
        <f>OAX!BA307</f>
        <v>0</v>
      </c>
    </row>
    <row r="270" spans="1:53" ht="24.75" hidden="1">
      <c r="A270" s="253"/>
      <c r="B270" s="73" t="str">
        <f t="shared" ref="B270:B333" si="112">+CONCATENATE(E270,F270,G270,H270,I270,J270,K270,L270)</f>
        <v>1355000560056543</v>
      </c>
      <c r="C270" s="114">
        <f t="shared" si="110"/>
        <v>2023</v>
      </c>
      <c r="D270" s="114">
        <v>1</v>
      </c>
      <c r="E270" s="114">
        <f t="shared" si="111"/>
        <v>1</v>
      </c>
      <c r="F270" s="114">
        <v>3</v>
      </c>
      <c r="G270" s="114">
        <v>5</v>
      </c>
      <c r="H270" s="114">
        <v>5000</v>
      </c>
      <c r="I270" s="114">
        <v>5600</v>
      </c>
      <c r="J270" s="114">
        <v>565</v>
      </c>
      <c r="K270" s="115">
        <v>4</v>
      </c>
      <c r="L270" s="115">
        <v>3</v>
      </c>
      <c r="M270" s="116" t="s">
        <v>271</v>
      </c>
      <c r="N270" s="117">
        <v>0</v>
      </c>
      <c r="O270" s="117">
        <v>0</v>
      </c>
      <c r="P270" s="117">
        <v>0</v>
      </c>
      <c r="Q270" s="174" t="s">
        <v>59</v>
      </c>
      <c r="R270" s="119">
        <v>0</v>
      </c>
      <c r="S270" s="119">
        <v>0</v>
      </c>
      <c r="T270" s="120">
        <v>0</v>
      </c>
      <c r="U270" s="117">
        <v>0</v>
      </c>
      <c r="V270" s="117">
        <v>0</v>
      </c>
      <c r="W270" s="117">
        <v>0</v>
      </c>
      <c r="X270" s="117">
        <v>0</v>
      </c>
      <c r="Y270" s="117">
        <v>0</v>
      </c>
      <c r="Z270" s="117">
        <v>0</v>
      </c>
      <c r="AA270" s="269">
        <v>0</v>
      </c>
      <c r="AB270" s="303">
        <f t="shared" si="108"/>
        <v>0</v>
      </c>
      <c r="AC270" s="117">
        <f t="shared" si="109"/>
        <v>0</v>
      </c>
      <c r="AD270" s="304">
        <f>OAX!AD308</f>
        <v>0</v>
      </c>
      <c r="AE270" s="120"/>
      <c r="AF270" s="117"/>
      <c r="AG270" s="117">
        <f>OAX!AG308</f>
        <v>0</v>
      </c>
      <c r="AH270" s="117"/>
      <c r="AI270" s="117"/>
      <c r="AJ270" s="117">
        <f>OAX!AJ308</f>
        <v>0</v>
      </c>
      <c r="AK270" s="117"/>
      <c r="AL270" s="117"/>
      <c r="AM270" s="117">
        <f>OAX!AM308</f>
        <v>0</v>
      </c>
      <c r="AN270" s="117"/>
      <c r="AO270" s="117"/>
      <c r="AP270" s="117">
        <f>OAX!AP308</f>
        <v>0</v>
      </c>
      <c r="AQ270" s="117"/>
      <c r="AR270" s="117"/>
      <c r="AS270" s="117">
        <f>OAX!AS308</f>
        <v>0</v>
      </c>
      <c r="AT270" s="117">
        <f>OAX!AT308</f>
        <v>0</v>
      </c>
      <c r="AU270" s="117">
        <f>OAX!AU308</f>
        <v>0</v>
      </c>
      <c r="AV270" s="117">
        <f>OAX!AV308</f>
        <v>0</v>
      </c>
      <c r="AW270" s="117">
        <f>OAX!AW308</f>
        <v>0</v>
      </c>
      <c r="AX270" s="117">
        <f>OAX!AX308</f>
        <v>0</v>
      </c>
      <c r="AY270" s="117">
        <f>OAX!AY308</f>
        <v>0</v>
      </c>
      <c r="AZ270" s="117">
        <f>OAX!AZ308</f>
        <v>0</v>
      </c>
      <c r="BA270" s="117">
        <f>OAX!BA308</f>
        <v>0</v>
      </c>
    </row>
    <row r="271" spans="1:53" ht="24.75" hidden="1">
      <c r="A271" s="253"/>
      <c r="B271" s="73" t="str">
        <f t="shared" si="112"/>
        <v>1355000560056553</v>
      </c>
      <c r="C271" s="114">
        <f t="shared" si="110"/>
        <v>2023</v>
      </c>
      <c r="D271" s="114">
        <v>1</v>
      </c>
      <c r="E271" s="114">
        <f t="shared" si="111"/>
        <v>1</v>
      </c>
      <c r="F271" s="114">
        <v>3</v>
      </c>
      <c r="G271" s="114">
        <v>5</v>
      </c>
      <c r="H271" s="114">
        <v>5000</v>
      </c>
      <c r="I271" s="114">
        <v>5600</v>
      </c>
      <c r="J271" s="114">
        <v>565</v>
      </c>
      <c r="K271" s="115">
        <v>5</v>
      </c>
      <c r="L271" s="115">
        <v>3</v>
      </c>
      <c r="M271" s="116" t="s">
        <v>218</v>
      </c>
      <c r="N271" s="117">
        <v>0</v>
      </c>
      <c r="O271" s="117">
        <v>0</v>
      </c>
      <c r="P271" s="117">
        <v>0</v>
      </c>
      <c r="Q271" s="174" t="s">
        <v>59</v>
      </c>
      <c r="R271" s="119">
        <v>0</v>
      </c>
      <c r="S271" s="119">
        <v>0</v>
      </c>
      <c r="T271" s="120">
        <v>0</v>
      </c>
      <c r="U271" s="117">
        <v>0</v>
      </c>
      <c r="V271" s="117">
        <v>0</v>
      </c>
      <c r="W271" s="117">
        <v>0</v>
      </c>
      <c r="X271" s="117">
        <v>0</v>
      </c>
      <c r="Y271" s="117">
        <v>0</v>
      </c>
      <c r="Z271" s="117">
        <v>0</v>
      </c>
      <c r="AA271" s="269">
        <v>0</v>
      </c>
      <c r="AB271" s="303">
        <f t="shared" si="108"/>
        <v>0</v>
      </c>
      <c r="AC271" s="117">
        <f t="shared" si="109"/>
        <v>0</v>
      </c>
      <c r="AD271" s="304">
        <f>OAX!AD309</f>
        <v>0</v>
      </c>
      <c r="AE271" s="120"/>
      <c r="AF271" s="117"/>
      <c r="AG271" s="117">
        <f>OAX!AG309</f>
        <v>0</v>
      </c>
      <c r="AH271" s="117"/>
      <c r="AI271" s="117"/>
      <c r="AJ271" s="117">
        <f>OAX!AJ309</f>
        <v>0</v>
      </c>
      <c r="AK271" s="117"/>
      <c r="AL271" s="117"/>
      <c r="AM271" s="117">
        <f>OAX!AM309</f>
        <v>0</v>
      </c>
      <c r="AN271" s="117"/>
      <c r="AO271" s="117"/>
      <c r="AP271" s="117">
        <f>OAX!AP309</f>
        <v>0</v>
      </c>
      <c r="AQ271" s="117"/>
      <c r="AR271" s="117"/>
      <c r="AS271" s="117">
        <f>OAX!AS309</f>
        <v>0</v>
      </c>
      <c r="AT271" s="117">
        <f>OAX!AT309</f>
        <v>0</v>
      </c>
      <c r="AU271" s="117">
        <f>OAX!AU309</f>
        <v>0</v>
      </c>
      <c r="AV271" s="117">
        <f>OAX!AV309</f>
        <v>0</v>
      </c>
      <c r="AW271" s="117">
        <f>OAX!AW309</f>
        <v>0</v>
      </c>
      <c r="AX271" s="117">
        <f>OAX!AX309</f>
        <v>0</v>
      </c>
      <c r="AY271" s="117">
        <f>OAX!AY309</f>
        <v>0</v>
      </c>
      <c r="AZ271" s="117">
        <f>OAX!AZ309</f>
        <v>0</v>
      </c>
      <c r="BA271" s="117">
        <f>OAX!BA309</f>
        <v>0</v>
      </c>
    </row>
    <row r="272" spans="1:53" ht="24.75" hidden="1">
      <c r="A272" s="253"/>
      <c r="B272" s="73" t="str">
        <f t="shared" si="112"/>
        <v>1355000560056563</v>
      </c>
      <c r="C272" s="114">
        <f t="shared" si="110"/>
        <v>2023</v>
      </c>
      <c r="D272" s="114">
        <v>1</v>
      </c>
      <c r="E272" s="114">
        <f t="shared" si="111"/>
        <v>1</v>
      </c>
      <c r="F272" s="114">
        <v>3</v>
      </c>
      <c r="G272" s="114">
        <v>5</v>
      </c>
      <c r="H272" s="114">
        <v>5000</v>
      </c>
      <c r="I272" s="114">
        <v>5600</v>
      </c>
      <c r="J272" s="114">
        <v>565</v>
      </c>
      <c r="K272" s="115">
        <v>6</v>
      </c>
      <c r="L272" s="115">
        <v>3</v>
      </c>
      <c r="M272" s="116" t="s">
        <v>235</v>
      </c>
      <c r="N272" s="117">
        <v>0</v>
      </c>
      <c r="O272" s="117">
        <v>0</v>
      </c>
      <c r="P272" s="117">
        <v>0</v>
      </c>
      <c r="Q272" s="174" t="s">
        <v>59</v>
      </c>
      <c r="R272" s="119">
        <v>0</v>
      </c>
      <c r="S272" s="119">
        <v>0</v>
      </c>
      <c r="T272" s="120">
        <v>0</v>
      </c>
      <c r="U272" s="117">
        <v>0</v>
      </c>
      <c r="V272" s="117">
        <v>0</v>
      </c>
      <c r="W272" s="117">
        <v>0</v>
      </c>
      <c r="X272" s="117">
        <v>0</v>
      </c>
      <c r="Y272" s="117">
        <v>0</v>
      </c>
      <c r="Z272" s="117">
        <v>0</v>
      </c>
      <c r="AA272" s="269">
        <v>0</v>
      </c>
      <c r="AB272" s="303">
        <f t="shared" si="108"/>
        <v>0</v>
      </c>
      <c r="AC272" s="117">
        <f t="shared" si="109"/>
        <v>0</v>
      </c>
      <c r="AD272" s="304">
        <f>OAX!AD310</f>
        <v>0</v>
      </c>
      <c r="AE272" s="120"/>
      <c r="AF272" s="117"/>
      <c r="AG272" s="117">
        <f>OAX!AG310</f>
        <v>0</v>
      </c>
      <c r="AH272" s="117"/>
      <c r="AI272" s="117"/>
      <c r="AJ272" s="117">
        <f>OAX!AJ310</f>
        <v>0</v>
      </c>
      <c r="AK272" s="117"/>
      <c r="AL272" s="117"/>
      <c r="AM272" s="117">
        <f>OAX!AM310</f>
        <v>0</v>
      </c>
      <c r="AN272" s="117"/>
      <c r="AO272" s="117"/>
      <c r="AP272" s="117">
        <f>OAX!AP310</f>
        <v>0</v>
      </c>
      <c r="AQ272" s="117"/>
      <c r="AR272" s="117"/>
      <c r="AS272" s="117">
        <f>OAX!AS310</f>
        <v>0</v>
      </c>
      <c r="AT272" s="117">
        <f>OAX!AT310</f>
        <v>0</v>
      </c>
      <c r="AU272" s="117">
        <f>OAX!AU310</f>
        <v>0</v>
      </c>
      <c r="AV272" s="117">
        <f>OAX!AV310</f>
        <v>0</v>
      </c>
      <c r="AW272" s="117">
        <f>OAX!AW310</f>
        <v>0</v>
      </c>
      <c r="AX272" s="117">
        <f>OAX!AX310</f>
        <v>0</v>
      </c>
      <c r="AY272" s="117">
        <f>OAX!AY310</f>
        <v>0</v>
      </c>
      <c r="AZ272" s="117">
        <f>OAX!AZ310</f>
        <v>0</v>
      </c>
      <c r="BA272" s="117">
        <f>OAX!BA310</f>
        <v>0</v>
      </c>
    </row>
    <row r="273" spans="1:53" ht="46.5" hidden="1">
      <c r="A273" s="253"/>
      <c r="B273" s="73" t="str">
        <f t="shared" si="112"/>
        <v>1355000560056573</v>
      </c>
      <c r="C273" s="114">
        <f t="shared" si="110"/>
        <v>2023</v>
      </c>
      <c r="D273" s="114">
        <v>1</v>
      </c>
      <c r="E273" s="114">
        <f t="shared" si="111"/>
        <v>1</v>
      </c>
      <c r="F273" s="114">
        <v>3</v>
      </c>
      <c r="G273" s="114">
        <v>5</v>
      </c>
      <c r="H273" s="114">
        <v>5000</v>
      </c>
      <c r="I273" s="166">
        <v>5600</v>
      </c>
      <c r="J273" s="166">
        <v>565</v>
      </c>
      <c r="K273" s="115">
        <v>7</v>
      </c>
      <c r="L273" s="115">
        <v>3</v>
      </c>
      <c r="M273" s="140" t="s">
        <v>272</v>
      </c>
      <c r="N273" s="117">
        <v>0</v>
      </c>
      <c r="O273" s="117">
        <v>0</v>
      </c>
      <c r="P273" s="117">
        <v>0</v>
      </c>
      <c r="Q273" s="141" t="s">
        <v>59</v>
      </c>
      <c r="R273" s="119">
        <v>0</v>
      </c>
      <c r="S273" s="119">
        <v>0</v>
      </c>
      <c r="T273" s="120">
        <v>0</v>
      </c>
      <c r="U273" s="117">
        <v>0</v>
      </c>
      <c r="V273" s="117">
        <v>0</v>
      </c>
      <c r="W273" s="117">
        <v>0</v>
      </c>
      <c r="X273" s="117">
        <v>0</v>
      </c>
      <c r="Y273" s="117">
        <v>0</v>
      </c>
      <c r="Z273" s="117">
        <v>0</v>
      </c>
      <c r="AA273" s="269">
        <v>0</v>
      </c>
      <c r="AB273" s="303">
        <f t="shared" si="108"/>
        <v>0</v>
      </c>
      <c r="AC273" s="117">
        <f t="shared" si="109"/>
        <v>0</v>
      </c>
      <c r="AD273" s="304">
        <f>OAX!AD311</f>
        <v>0</v>
      </c>
      <c r="AE273" s="120"/>
      <c r="AF273" s="117"/>
      <c r="AG273" s="117">
        <f>OAX!AG311</f>
        <v>0</v>
      </c>
      <c r="AH273" s="117"/>
      <c r="AI273" s="117"/>
      <c r="AJ273" s="117">
        <f>OAX!AJ311</f>
        <v>0</v>
      </c>
      <c r="AK273" s="117"/>
      <c r="AL273" s="117"/>
      <c r="AM273" s="117">
        <f>OAX!AM311</f>
        <v>0</v>
      </c>
      <c r="AN273" s="117"/>
      <c r="AO273" s="117"/>
      <c r="AP273" s="117">
        <f>OAX!AP311</f>
        <v>0</v>
      </c>
      <c r="AQ273" s="117"/>
      <c r="AR273" s="117"/>
      <c r="AS273" s="117">
        <f>OAX!AS311</f>
        <v>0</v>
      </c>
      <c r="AT273" s="117">
        <f>OAX!AT311</f>
        <v>0</v>
      </c>
      <c r="AU273" s="117">
        <f>OAX!AU311</f>
        <v>0</v>
      </c>
      <c r="AV273" s="117">
        <f>OAX!AV311</f>
        <v>0</v>
      </c>
      <c r="AW273" s="117">
        <f>OAX!AW311</f>
        <v>0</v>
      </c>
      <c r="AX273" s="117">
        <f>OAX!AX311</f>
        <v>0</v>
      </c>
      <c r="AY273" s="117">
        <f>OAX!AY311</f>
        <v>0</v>
      </c>
      <c r="AZ273" s="117">
        <f>OAX!AZ311</f>
        <v>0</v>
      </c>
      <c r="BA273" s="117">
        <f>OAX!BA311</f>
        <v>0</v>
      </c>
    </row>
    <row r="274" spans="1:53" ht="24.75" hidden="1">
      <c r="A274" s="253"/>
      <c r="B274" s="73" t="str">
        <f t="shared" si="112"/>
        <v>1355000560056583</v>
      </c>
      <c r="C274" s="114">
        <f t="shared" si="110"/>
        <v>2023</v>
      </c>
      <c r="D274" s="114">
        <v>1</v>
      </c>
      <c r="E274" s="114">
        <f t="shared" si="111"/>
        <v>1</v>
      </c>
      <c r="F274" s="114">
        <v>3</v>
      </c>
      <c r="G274" s="114">
        <v>5</v>
      </c>
      <c r="H274" s="114">
        <v>5000</v>
      </c>
      <c r="I274" s="166">
        <v>5600</v>
      </c>
      <c r="J274" s="166">
        <v>565</v>
      </c>
      <c r="K274" s="115">
        <v>8</v>
      </c>
      <c r="L274" s="115">
        <v>3</v>
      </c>
      <c r="M274" s="140" t="s">
        <v>273</v>
      </c>
      <c r="N274" s="117">
        <v>0</v>
      </c>
      <c r="O274" s="117">
        <v>0</v>
      </c>
      <c r="P274" s="117">
        <v>0</v>
      </c>
      <c r="Q274" s="141" t="s">
        <v>59</v>
      </c>
      <c r="R274" s="119">
        <v>0</v>
      </c>
      <c r="S274" s="119">
        <v>0</v>
      </c>
      <c r="T274" s="120">
        <v>0</v>
      </c>
      <c r="U274" s="117">
        <v>0</v>
      </c>
      <c r="V274" s="117">
        <v>0</v>
      </c>
      <c r="W274" s="117">
        <v>0</v>
      </c>
      <c r="X274" s="117">
        <v>0</v>
      </c>
      <c r="Y274" s="117">
        <v>0</v>
      </c>
      <c r="Z274" s="117">
        <v>0</v>
      </c>
      <c r="AA274" s="269">
        <v>0</v>
      </c>
      <c r="AB274" s="303">
        <f t="shared" si="108"/>
        <v>0</v>
      </c>
      <c r="AC274" s="117">
        <f t="shared" si="109"/>
        <v>0</v>
      </c>
      <c r="AD274" s="304">
        <f>OAX!AD312</f>
        <v>0</v>
      </c>
      <c r="AE274" s="120"/>
      <c r="AF274" s="117"/>
      <c r="AG274" s="117">
        <f>OAX!AG312</f>
        <v>0</v>
      </c>
      <c r="AH274" s="117"/>
      <c r="AI274" s="117"/>
      <c r="AJ274" s="117">
        <f>OAX!AJ312</f>
        <v>0</v>
      </c>
      <c r="AK274" s="117"/>
      <c r="AL274" s="117"/>
      <c r="AM274" s="117">
        <f>OAX!AM312</f>
        <v>0</v>
      </c>
      <c r="AN274" s="117"/>
      <c r="AO274" s="117"/>
      <c r="AP274" s="117">
        <f>OAX!AP312</f>
        <v>0</v>
      </c>
      <c r="AQ274" s="117"/>
      <c r="AR274" s="117"/>
      <c r="AS274" s="117">
        <f>OAX!AS312</f>
        <v>0</v>
      </c>
      <c r="AT274" s="117">
        <f>OAX!AT312</f>
        <v>0</v>
      </c>
      <c r="AU274" s="117">
        <f>OAX!AU312</f>
        <v>0</v>
      </c>
      <c r="AV274" s="117">
        <f>OAX!AV312</f>
        <v>0</v>
      </c>
      <c r="AW274" s="117">
        <f>OAX!AW312</f>
        <v>0</v>
      </c>
      <c r="AX274" s="117">
        <f>OAX!AX312</f>
        <v>0</v>
      </c>
      <c r="AY274" s="117">
        <f>OAX!AY312</f>
        <v>0</v>
      </c>
      <c r="AZ274" s="117">
        <f>OAX!AZ312</f>
        <v>0</v>
      </c>
      <c r="BA274" s="117">
        <f>OAX!BA312</f>
        <v>0</v>
      </c>
    </row>
    <row r="275" spans="1:53" ht="24.75" hidden="1">
      <c r="A275" s="253"/>
      <c r="B275" s="73" t="str">
        <f t="shared" si="112"/>
        <v>1355000560056593</v>
      </c>
      <c r="C275" s="114">
        <f t="shared" si="110"/>
        <v>2023</v>
      </c>
      <c r="D275" s="114">
        <v>1</v>
      </c>
      <c r="E275" s="114">
        <f t="shared" si="111"/>
        <v>1</v>
      </c>
      <c r="F275" s="114">
        <v>3</v>
      </c>
      <c r="G275" s="114">
        <v>5</v>
      </c>
      <c r="H275" s="114">
        <v>5000</v>
      </c>
      <c r="I275" s="166">
        <v>5600</v>
      </c>
      <c r="J275" s="166">
        <v>565</v>
      </c>
      <c r="K275" s="115">
        <v>9</v>
      </c>
      <c r="L275" s="115">
        <v>3</v>
      </c>
      <c r="M275" s="140" t="s">
        <v>274</v>
      </c>
      <c r="N275" s="117">
        <v>0</v>
      </c>
      <c r="O275" s="117">
        <v>0</v>
      </c>
      <c r="P275" s="117">
        <v>0</v>
      </c>
      <c r="Q275" s="141" t="s">
        <v>59</v>
      </c>
      <c r="R275" s="119">
        <v>0</v>
      </c>
      <c r="S275" s="119">
        <v>0</v>
      </c>
      <c r="T275" s="120">
        <v>0</v>
      </c>
      <c r="U275" s="117">
        <v>0</v>
      </c>
      <c r="V275" s="117">
        <v>0</v>
      </c>
      <c r="W275" s="117">
        <v>0</v>
      </c>
      <c r="X275" s="117">
        <v>0</v>
      </c>
      <c r="Y275" s="117">
        <v>0</v>
      </c>
      <c r="Z275" s="117">
        <v>0</v>
      </c>
      <c r="AA275" s="269">
        <v>0</v>
      </c>
      <c r="AB275" s="303">
        <f t="shared" si="108"/>
        <v>0</v>
      </c>
      <c r="AC275" s="117">
        <f t="shared" si="109"/>
        <v>0</v>
      </c>
      <c r="AD275" s="304">
        <f>OAX!AD313</f>
        <v>0</v>
      </c>
      <c r="AE275" s="120"/>
      <c r="AF275" s="117"/>
      <c r="AG275" s="117">
        <f>OAX!AG313</f>
        <v>0</v>
      </c>
      <c r="AH275" s="117"/>
      <c r="AI275" s="117"/>
      <c r="AJ275" s="117">
        <f>OAX!AJ313</f>
        <v>0</v>
      </c>
      <c r="AK275" s="117"/>
      <c r="AL275" s="117"/>
      <c r="AM275" s="117">
        <f>OAX!AM313</f>
        <v>0</v>
      </c>
      <c r="AN275" s="117"/>
      <c r="AO275" s="117"/>
      <c r="AP275" s="117">
        <f>OAX!AP313</f>
        <v>0</v>
      </c>
      <c r="AQ275" s="117"/>
      <c r="AR275" s="117"/>
      <c r="AS275" s="117">
        <f>OAX!AS313</f>
        <v>0</v>
      </c>
      <c r="AT275" s="117">
        <f>OAX!AT313</f>
        <v>0</v>
      </c>
      <c r="AU275" s="117">
        <f>OAX!AU313</f>
        <v>0</v>
      </c>
      <c r="AV275" s="117">
        <f>OAX!AV313</f>
        <v>0</v>
      </c>
      <c r="AW275" s="117">
        <f>OAX!AW313</f>
        <v>0</v>
      </c>
      <c r="AX275" s="117">
        <f>OAX!AX313</f>
        <v>0</v>
      </c>
      <c r="AY275" s="117">
        <f>OAX!AY313</f>
        <v>0</v>
      </c>
      <c r="AZ275" s="117">
        <f>OAX!AZ313</f>
        <v>0</v>
      </c>
      <c r="BA275" s="117">
        <f>OAX!BA313</f>
        <v>0</v>
      </c>
    </row>
    <row r="276" spans="1:53" ht="24.75" hidden="1">
      <c r="A276" s="253"/>
      <c r="B276" s="73" t="str">
        <f t="shared" si="112"/>
        <v>13550005600565103</v>
      </c>
      <c r="C276" s="114">
        <f t="shared" si="110"/>
        <v>2023</v>
      </c>
      <c r="D276" s="114">
        <v>1</v>
      </c>
      <c r="E276" s="114">
        <f t="shared" si="111"/>
        <v>1</v>
      </c>
      <c r="F276" s="114">
        <v>3</v>
      </c>
      <c r="G276" s="114">
        <v>5</v>
      </c>
      <c r="H276" s="114">
        <v>5000</v>
      </c>
      <c r="I276" s="166">
        <v>5600</v>
      </c>
      <c r="J276" s="166">
        <v>565</v>
      </c>
      <c r="K276" s="115">
        <v>10</v>
      </c>
      <c r="L276" s="115">
        <v>3</v>
      </c>
      <c r="M276" s="140" t="s">
        <v>275</v>
      </c>
      <c r="N276" s="117">
        <v>0</v>
      </c>
      <c r="O276" s="117">
        <v>0</v>
      </c>
      <c r="P276" s="117">
        <v>0</v>
      </c>
      <c r="Q276" s="141" t="s">
        <v>162</v>
      </c>
      <c r="R276" s="119">
        <v>0</v>
      </c>
      <c r="S276" s="119">
        <v>0</v>
      </c>
      <c r="T276" s="120">
        <v>0</v>
      </c>
      <c r="U276" s="117">
        <v>0</v>
      </c>
      <c r="V276" s="117">
        <v>0</v>
      </c>
      <c r="W276" s="117">
        <v>0</v>
      </c>
      <c r="X276" s="117">
        <v>0</v>
      </c>
      <c r="Y276" s="117">
        <v>0</v>
      </c>
      <c r="Z276" s="117">
        <v>0</v>
      </c>
      <c r="AA276" s="269">
        <v>0</v>
      </c>
      <c r="AB276" s="303">
        <f t="shared" si="108"/>
        <v>0</v>
      </c>
      <c r="AC276" s="117">
        <f t="shared" si="109"/>
        <v>0</v>
      </c>
      <c r="AD276" s="304">
        <f>OAX!AD314</f>
        <v>0</v>
      </c>
      <c r="AE276" s="120"/>
      <c r="AF276" s="117"/>
      <c r="AG276" s="117">
        <f>OAX!AG314</f>
        <v>0</v>
      </c>
      <c r="AH276" s="117"/>
      <c r="AI276" s="117"/>
      <c r="AJ276" s="117">
        <f>OAX!AJ314</f>
        <v>0</v>
      </c>
      <c r="AK276" s="117"/>
      <c r="AL276" s="117"/>
      <c r="AM276" s="117">
        <f>OAX!AM314</f>
        <v>0</v>
      </c>
      <c r="AN276" s="117"/>
      <c r="AO276" s="117"/>
      <c r="AP276" s="117">
        <f>OAX!AP314</f>
        <v>0</v>
      </c>
      <c r="AQ276" s="117"/>
      <c r="AR276" s="117"/>
      <c r="AS276" s="117">
        <f>OAX!AS314</f>
        <v>0</v>
      </c>
      <c r="AT276" s="117">
        <f>OAX!AT314</f>
        <v>0</v>
      </c>
      <c r="AU276" s="117">
        <f>OAX!AU314</f>
        <v>0</v>
      </c>
      <c r="AV276" s="117">
        <f>OAX!AV314</f>
        <v>0</v>
      </c>
      <c r="AW276" s="117">
        <f>OAX!AW314</f>
        <v>0</v>
      </c>
      <c r="AX276" s="117">
        <f>OAX!AX314</f>
        <v>0</v>
      </c>
      <c r="AY276" s="117">
        <f>OAX!AY314</f>
        <v>0</v>
      </c>
      <c r="AZ276" s="117">
        <f>OAX!AZ314</f>
        <v>0</v>
      </c>
      <c r="BA276" s="117">
        <f>OAX!BA314</f>
        <v>0</v>
      </c>
    </row>
    <row r="277" spans="1:53" ht="24.75" hidden="1">
      <c r="A277" s="253"/>
      <c r="B277" s="73" t="str">
        <f t="shared" si="112"/>
        <v>13550005600565113</v>
      </c>
      <c r="C277" s="114">
        <f t="shared" si="110"/>
        <v>2023</v>
      </c>
      <c r="D277" s="114">
        <v>1</v>
      </c>
      <c r="E277" s="114">
        <f t="shared" si="111"/>
        <v>1</v>
      </c>
      <c r="F277" s="114">
        <v>3</v>
      </c>
      <c r="G277" s="114">
        <v>5</v>
      </c>
      <c r="H277" s="114">
        <v>5000</v>
      </c>
      <c r="I277" s="166">
        <v>5600</v>
      </c>
      <c r="J277" s="166">
        <v>565</v>
      </c>
      <c r="K277" s="115">
        <v>11</v>
      </c>
      <c r="L277" s="115">
        <v>3</v>
      </c>
      <c r="M277" s="140" t="s">
        <v>224</v>
      </c>
      <c r="N277" s="117">
        <v>0</v>
      </c>
      <c r="O277" s="117">
        <v>0</v>
      </c>
      <c r="P277" s="117">
        <v>0</v>
      </c>
      <c r="Q277" s="141" t="s">
        <v>162</v>
      </c>
      <c r="R277" s="119">
        <v>0</v>
      </c>
      <c r="S277" s="119">
        <v>0</v>
      </c>
      <c r="T277" s="120">
        <v>0</v>
      </c>
      <c r="U277" s="117">
        <v>0</v>
      </c>
      <c r="V277" s="117">
        <v>0</v>
      </c>
      <c r="W277" s="117">
        <v>0</v>
      </c>
      <c r="X277" s="117">
        <v>0</v>
      </c>
      <c r="Y277" s="117">
        <v>0</v>
      </c>
      <c r="Z277" s="117">
        <v>0</v>
      </c>
      <c r="AA277" s="269">
        <v>0</v>
      </c>
      <c r="AB277" s="303">
        <f t="shared" si="108"/>
        <v>0</v>
      </c>
      <c r="AC277" s="117">
        <f t="shared" si="109"/>
        <v>0</v>
      </c>
      <c r="AD277" s="304">
        <f>OAX!AD315</f>
        <v>0</v>
      </c>
      <c r="AE277" s="120"/>
      <c r="AF277" s="117"/>
      <c r="AG277" s="117">
        <f>OAX!AG315</f>
        <v>0</v>
      </c>
      <c r="AH277" s="117"/>
      <c r="AI277" s="117"/>
      <c r="AJ277" s="117">
        <f>OAX!AJ315</f>
        <v>0</v>
      </c>
      <c r="AK277" s="117"/>
      <c r="AL277" s="117"/>
      <c r="AM277" s="117">
        <f>OAX!AM315</f>
        <v>0</v>
      </c>
      <c r="AN277" s="117"/>
      <c r="AO277" s="117"/>
      <c r="AP277" s="117">
        <f>OAX!AP315</f>
        <v>0</v>
      </c>
      <c r="AQ277" s="117"/>
      <c r="AR277" s="117"/>
      <c r="AS277" s="117">
        <f>OAX!AS315</f>
        <v>0</v>
      </c>
      <c r="AT277" s="117">
        <f>OAX!AT315</f>
        <v>0</v>
      </c>
      <c r="AU277" s="117">
        <f>OAX!AU315</f>
        <v>0</v>
      </c>
      <c r="AV277" s="117">
        <f>OAX!AV315</f>
        <v>0</v>
      </c>
      <c r="AW277" s="117">
        <f>OAX!AW315</f>
        <v>0</v>
      </c>
      <c r="AX277" s="117">
        <f>OAX!AX315</f>
        <v>0</v>
      </c>
      <c r="AY277" s="117">
        <f>OAX!AY315</f>
        <v>0</v>
      </c>
      <c r="AZ277" s="117">
        <f>OAX!AZ315</f>
        <v>0</v>
      </c>
      <c r="BA277" s="117">
        <f>OAX!BA315</f>
        <v>0</v>
      </c>
    </row>
    <row r="278" spans="1:53" ht="46.5" hidden="1">
      <c r="A278" s="253"/>
      <c r="B278" s="73" t="str">
        <f t="shared" si="112"/>
        <v>13550005600565123</v>
      </c>
      <c r="C278" s="114">
        <f t="shared" si="110"/>
        <v>2023</v>
      </c>
      <c r="D278" s="114">
        <v>1</v>
      </c>
      <c r="E278" s="114">
        <f t="shared" si="111"/>
        <v>1</v>
      </c>
      <c r="F278" s="114">
        <v>3</v>
      </c>
      <c r="G278" s="114">
        <v>5</v>
      </c>
      <c r="H278" s="114">
        <v>5000</v>
      </c>
      <c r="I278" s="166">
        <v>5600</v>
      </c>
      <c r="J278" s="166">
        <v>565</v>
      </c>
      <c r="K278" s="115">
        <v>12</v>
      </c>
      <c r="L278" s="115">
        <v>3</v>
      </c>
      <c r="M278" s="140" t="s">
        <v>276</v>
      </c>
      <c r="N278" s="117">
        <v>0</v>
      </c>
      <c r="O278" s="117">
        <v>0</v>
      </c>
      <c r="P278" s="117">
        <v>0</v>
      </c>
      <c r="Q278" s="141" t="s">
        <v>59</v>
      </c>
      <c r="R278" s="119">
        <v>0</v>
      </c>
      <c r="S278" s="119">
        <v>0</v>
      </c>
      <c r="T278" s="120">
        <v>0</v>
      </c>
      <c r="U278" s="117">
        <v>0</v>
      </c>
      <c r="V278" s="117">
        <v>0</v>
      </c>
      <c r="W278" s="117">
        <v>0</v>
      </c>
      <c r="X278" s="117">
        <v>0</v>
      </c>
      <c r="Y278" s="117">
        <v>0</v>
      </c>
      <c r="Z278" s="117">
        <v>0</v>
      </c>
      <c r="AA278" s="269">
        <v>0</v>
      </c>
      <c r="AB278" s="303">
        <f t="shared" si="108"/>
        <v>0</v>
      </c>
      <c r="AC278" s="117">
        <f t="shared" si="109"/>
        <v>0</v>
      </c>
      <c r="AD278" s="304">
        <f>OAX!AD316</f>
        <v>0</v>
      </c>
      <c r="AE278" s="120"/>
      <c r="AF278" s="117"/>
      <c r="AG278" s="117">
        <f>OAX!AG316</f>
        <v>0</v>
      </c>
      <c r="AH278" s="117"/>
      <c r="AI278" s="117"/>
      <c r="AJ278" s="117">
        <f>OAX!AJ316</f>
        <v>0</v>
      </c>
      <c r="AK278" s="117"/>
      <c r="AL278" s="117"/>
      <c r="AM278" s="117">
        <f>OAX!AM316</f>
        <v>0</v>
      </c>
      <c r="AN278" s="117"/>
      <c r="AO278" s="117"/>
      <c r="AP278" s="117">
        <f>OAX!AP316</f>
        <v>0</v>
      </c>
      <c r="AQ278" s="117"/>
      <c r="AR278" s="117"/>
      <c r="AS278" s="117">
        <f>OAX!AS316</f>
        <v>0</v>
      </c>
      <c r="AT278" s="117">
        <f>OAX!AT316</f>
        <v>0</v>
      </c>
      <c r="AU278" s="117">
        <f>OAX!AU316</f>
        <v>0</v>
      </c>
      <c r="AV278" s="117">
        <f>OAX!AV316</f>
        <v>0</v>
      </c>
      <c r="AW278" s="117">
        <f>OAX!AW316</f>
        <v>0</v>
      </c>
      <c r="AX278" s="117">
        <f>OAX!AX316</f>
        <v>0</v>
      </c>
      <c r="AY278" s="117">
        <f>OAX!AY316</f>
        <v>0</v>
      </c>
      <c r="AZ278" s="117">
        <f>OAX!AZ316</f>
        <v>0</v>
      </c>
      <c r="BA278" s="117">
        <f>OAX!BA316</f>
        <v>0</v>
      </c>
    </row>
    <row r="279" spans="1:53" ht="24.75" hidden="1">
      <c r="A279" s="253"/>
      <c r="B279" s="73" t="str">
        <f t="shared" si="112"/>
        <v>135500059003</v>
      </c>
      <c r="C279" s="101">
        <f t="shared" si="110"/>
        <v>2023</v>
      </c>
      <c r="D279" s="100">
        <v>1</v>
      </c>
      <c r="E279" s="100">
        <f t="shared" si="111"/>
        <v>1</v>
      </c>
      <c r="F279" s="100">
        <v>3</v>
      </c>
      <c r="G279" s="100">
        <v>5</v>
      </c>
      <c r="H279" s="101">
        <v>5000</v>
      </c>
      <c r="I279" s="100">
        <v>5900</v>
      </c>
      <c r="J279" s="100"/>
      <c r="K279" s="101"/>
      <c r="L279" s="101">
        <v>3</v>
      </c>
      <c r="M279" s="102" t="s">
        <v>240</v>
      </c>
      <c r="N279" s="103">
        <v>0</v>
      </c>
      <c r="O279" s="103">
        <v>0</v>
      </c>
      <c r="P279" s="103">
        <v>0</v>
      </c>
      <c r="Q279" s="170" t="s">
        <v>45</v>
      </c>
      <c r="R279" s="171"/>
      <c r="S279" s="171"/>
      <c r="T279" s="106">
        <f t="shared" ref="T279:AC279" si="113">+T280</f>
        <v>0</v>
      </c>
      <c r="U279" s="103">
        <f t="shared" si="113"/>
        <v>0</v>
      </c>
      <c r="V279" s="103">
        <f t="shared" si="113"/>
        <v>0</v>
      </c>
      <c r="W279" s="103">
        <f t="shared" si="113"/>
        <v>0</v>
      </c>
      <c r="X279" s="103">
        <f t="shared" si="113"/>
        <v>0</v>
      </c>
      <c r="Y279" s="103">
        <f t="shared" si="113"/>
        <v>0</v>
      </c>
      <c r="Z279" s="103">
        <f t="shared" si="113"/>
        <v>0</v>
      </c>
      <c r="AA279" s="267">
        <f t="shared" si="113"/>
        <v>0</v>
      </c>
      <c r="AB279" s="299">
        <f t="shared" si="113"/>
        <v>0</v>
      </c>
      <c r="AC279" s="103">
        <f t="shared" si="113"/>
        <v>0</v>
      </c>
      <c r="AD279" s="300">
        <f>OAX!AD317</f>
        <v>0</v>
      </c>
      <c r="AE279" s="106"/>
      <c r="AF279" s="103"/>
      <c r="AG279" s="103">
        <f>OAX!AG317</f>
        <v>0</v>
      </c>
      <c r="AH279" s="103"/>
      <c r="AI279" s="103"/>
      <c r="AJ279" s="103">
        <f>OAX!AJ317</f>
        <v>0</v>
      </c>
      <c r="AK279" s="103"/>
      <c r="AL279" s="103"/>
      <c r="AM279" s="103">
        <f>OAX!AM317</f>
        <v>0</v>
      </c>
      <c r="AN279" s="103"/>
      <c r="AO279" s="103"/>
      <c r="AP279" s="103">
        <f>OAX!AP317</f>
        <v>0</v>
      </c>
      <c r="AQ279" s="103"/>
      <c r="AR279" s="103"/>
      <c r="AS279" s="103">
        <f>OAX!AS317</f>
        <v>0</v>
      </c>
      <c r="AT279" s="103">
        <f>OAX!AT317</f>
        <v>0</v>
      </c>
      <c r="AU279" s="103">
        <f>OAX!AU317</f>
        <v>0</v>
      </c>
      <c r="AV279" s="103">
        <f>OAX!AV317</f>
        <v>0</v>
      </c>
      <c r="AW279" s="103">
        <f>OAX!AW317</f>
        <v>0</v>
      </c>
      <c r="AX279" s="103">
        <f>OAX!AX317</f>
        <v>0</v>
      </c>
      <c r="AY279" s="103">
        <f>OAX!AY317</f>
        <v>0</v>
      </c>
      <c r="AZ279" s="103">
        <f>OAX!AZ317</f>
        <v>0</v>
      </c>
      <c r="BA279" s="103">
        <f>OAX!BA317</f>
        <v>0</v>
      </c>
    </row>
    <row r="280" spans="1:53" ht="24.75" hidden="1">
      <c r="A280" s="253"/>
      <c r="B280" s="73" t="str">
        <f t="shared" si="112"/>
        <v>135500059005913</v>
      </c>
      <c r="C280" s="108">
        <f t="shared" si="110"/>
        <v>2023</v>
      </c>
      <c r="D280" s="107">
        <v>1</v>
      </c>
      <c r="E280" s="107">
        <f t="shared" si="111"/>
        <v>1</v>
      </c>
      <c r="F280" s="107">
        <v>3</v>
      </c>
      <c r="G280" s="107">
        <v>5</v>
      </c>
      <c r="H280" s="108">
        <v>5000</v>
      </c>
      <c r="I280" s="107">
        <v>5900</v>
      </c>
      <c r="J280" s="107">
        <v>591</v>
      </c>
      <c r="K280" s="108"/>
      <c r="L280" s="108">
        <v>3</v>
      </c>
      <c r="M280" s="109" t="s">
        <v>241</v>
      </c>
      <c r="N280" s="110">
        <v>0</v>
      </c>
      <c r="O280" s="110">
        <v>0</v>
      </c>
      <c r="P280" s="110">
        <v>0</v>
      </c>
      <c r="Q280" s="172" t="s">
        <v>45</v>
      </c>
      <c r="R280" s="173"/>
      <c r="S280" s="173"/>
      <c r="T280" s="113">
        <f t="shared" ref="T280:AC280" si="114">SUM(T281:T285)</f>
        <v>0</v>
      </c>
      <c r="U280" s="110">
        <f t="shared" si="114"/>
        <v>0</v>
      </c>
      <c r="V280" s="110">
        <f t="shared" si="114"/>
        <v>0</v>
      </c>
      <c r="W280" s="110">
        <f t="shared" si="114"/>
        <v>0</v>
      </c>
      <c r="X280" s="110">
        <f t="shared" si="114"/>
        <v>0</v>
      </c>
      <c r="Y280" s="110">
        <f t="shared" si="114"/>
        <v>0</v>
      </c>
      <c r="Z280" s="110">
        <f t="shared" si="114"/>
        <v>0</v>
      </c>
      <c r="AA280" s="268">
        <f t="shared" si="114"/>
        <v>0</v>
      </c>
      <c r="AB280" s="301">
        <f t="shared" si="114"/>
        <v>0</v>
      </c>
      <c r="AC280" s="110">
        <f t="shared" si="114"/>
        <v>0</v>
      </c>
      <c r="AD280" s="302">
        <f>OAX!AD318</f>
        <v>0</v>
      </c>
      <c r="AE280" s="113"/>
      <c r="AF280" s="110"/>
      <c r="AG280" s="110">
        <f>OAX!AG318</f>
        <v>0</v>
      </c>
      <c r="AH280" s="110"/>
      <c r="AI280" s="110"/>
      <c r="AJ280" s="110">
        <f>OAX!AJ318</f>
        <v>0</v>
      </c>
      <c r="AK280" s="110"/>
      <c r="AL280" s="110"/>
      <c r="AM280" s="110">
        <f>OAX!AM318</f>
        <v>0</v>
      </c>
      <c r="AN280" s="110"/>
      <c r="AO280" s="110"/>
      <c r="AP280" s="110">
        <f>OAX!AP318</f>
        <v>0</v>
      </c>
      <c r="AQ280" s="110"/>
      <c r="AR280" s="110"/>
      <c r="AS280" s="110">
        <f>OAX!AS318</f>
        <v>0</v>
      </c>
      <c r="AT280" s="110">
        <f>OAX!AT318</f>
        <v>0</v>
      </c>
      <c r="AU280" s="110">
        <f>OAX!AU318</f>
        <v>0</v>
      </c>
      <c r="AV280" s="110">
        <f>OAX!AV318</f>
        <v>0</v>
      </c>
      <c r="AW280" s="110">
        <f>OAX!AW318</f>
        <v>0</v>
      </c>
      <c r="AX280" s="110">
        <f>OAX!AX318</f>
        <v>0</v>
      </c>
      <c r="AY280" s="110">
        <f>OAX!AY318</f>
        <v>0</v>
      </c>
      <c r="AZ280" s="110">
        <f>OAX!AZ318</f>
        <v>0</v>
      </c>
      <c r="BA280" s="110">
        <f>OAX!BA318</f>
        <v>0</v>
      </c>
    </row>
    <row r="281" spans="1:53" ht="24.75" hidden="1">
      <c r="A281" s="253"/>
      <c r="B281" s="73" t="str">
        <f t="shared" si="112"/>
        <v>1355000590059113</v>
      </c>
      <c r="C281" s="166">
        <v>2023</v>
      </c>
      <c r="D281" s="114">
        <v>1</v>
      </c>
      <c r="E281" s="114">
        <v>1</v>
      </c>
      <c r="F281" s="114">
        <v>3</v>
      </c>
      <c r="G281" s="114">
        <v>5</v>
      </c>
      <c r="H281" s="114">
        <v>5000</v>
      </c>
      <c r="I281" s="166">
        <v>5900</v>
      </c>
      <c r="J281" s="166">
        <v>591</v>
      </c>
      <c r="K281" s="115">
        <v>1</v>
      </c>
      <c r="L281" s="115">
        <v>3</v>
      </c>
      <c r="M281" s="140" t="s">
        <v>277</v>
      </c>
      <c r="N281" s="117">
        <v>0</v>
      </c>
      <c r="O281" s="117">
        <v>0</v>
      </c>
      <c r="P281" s="117">
        <v>0</v>
      </c>
      <c r="Q281" s="141" t="s">
        <v>243</v>
      </c>
      <c r="R281" s="119">
        <v>0</v>
      </c>
      <c r="S281" s="119">
        <v>0</v>
      </c>
      <c r="T281" s="120">
        <v>0</v>
      </c>
      <c r="U281" s="117">
        <v>0</v>
      </c>
      <c r="V281" s="117">
        <v>0</v>
      </c>
      <c r="W281" s="117">
        <v>0</v>
      </c>
      <c r="X281" s="117">
        <v>0</v>
      </c>
      <c r="Y281" s="117">
        <v>0</v>
      </c>
      <c r="Z281" s="117">
        <v>0</v>
      </c>
      <c r="AA281" s="269">
        <v>0</v>
      </c>
      <c r="AB281" s="303">
        <f t="shared" ref="AB281:AC285" si="115">N281+T281-X281</f>
        <v>0</v>
      </c>
      <c r="AC281" s="117">
        <f t="shared" si="115"/>
        <v>0</v>
      </c>
      <c r="AD281" s="304">
        <f>OAX!AD319</f>
        <v>0</v>
      </c>
      <c r="AE281" s="120"/>
      <c r="AF281" s="117"/>
      <c r="AG281" s="117">
        <f>OAX!AG319</f>
        <v>0</v>
      </c>
      <c r="AH281" s="117"/>
      <c r="AI281" s="117"/>
      <c r="AJ281" s="117">
        <f>OAX!AJ319</f>
        <v>0</v>
      </c>
      <c r="AK281" s="117"/>
      <c r="AL281" s="117"/>
      <c r="AM281" s="117">
        <f>OAX!AM319</f>
        <v>0</v>
      </c>
      <c r="AN281" s="117"/>
      <c r="AO281" s="117"/>
      <c r="AP281" s="117">
        <f>OAX!AP319</f>
        <v>0</v>
      </c>
      <c r="AQ281" s="117"/>
      <c r="AR281" s="117"/>
      <c r="AS281" s="117">
        <f>OAX!AS319</f>
        <v>0</v>
      </c>
      <c r="AT281" s="117">
        <f>OAX!AT319</f>
        <v>0</v>
      </c>
      <c r="AU281" s="117">
        <f>OAX!AU319</f>
        <v>0</v>
      </c>
      <c r="AV281" s="117">
        <f>OAX!AV319</f>
        <v>0</v>
      </c>
      <c r="AW281" s="117">
        <f>OAX!AW319</f>
        <v>0</v>
      </c>
      <c r="AX281" s="117">
        <f>OAX!AX319</f>
        <v>0</v>
      </c>
      <c r="AY281" s="117">
        <f>OAX!AY319</f>
        <v>0</v>
      </c>
      <c r="AZ281" s="117">
        <f>OAX!AZ319</f>
        <v>0</v>
      </c>
      <c r="BA281" s="117">
        <f>OAX!BA319</f>
        <v>0</v>
      </c>
    </row>
    <row r="282" spans="1:53" ht="24.75" hidden="1">
      <c r="A282" s="253"/>
      <c r="B282" s="73" t="str">
        <f t="shared" si="112"/>
        <v>1355000590059123</v>
      </c>
      <c r="C282" s="166">
        <f>C281</f>
        <v>2023</v>
      </c>
      <c r="D282" s="114">
        <v>1</v>
      </c>
      <c r="E282" s="114">
        <f>E281</f>
        <v>1</v>
      </c>
      <c r="F282" s="114">
        <v>3</v>
      </c>
      <c r="G282" s="114">
        <v>5</v>
      </c>
      <c r="H282" s="114">
        <v>5000</v>
      </c>
      <c r="I282" s="166">
        <v>5900</v>
      </c>
      <c r="J282" s="166">
        <v>591</v>
      </c>
      <c r="K282" s="115">
        <v>2</v>
      </c>
      <c r="L282" s="115">
        <v>3</v>
      </c>
      <c r="M282" s="140" t="s">
        <v>244</v>
      </c>
      <c r="N282" s="117">
        <v>0</v>
      </c>
      <c r="O282" s="117">
        <v>0</v>
      </c>
      <c r="P282" s="117">
        <v>0</v>
      </c>
      <c r="Q282" s="141" t="s">
        <v>243</v>
      </c>
      <c r="R282" s="119">
        <v>0</v>
      </c>
      <c r="S282" s="119">
        <v>0</v>
      </c>
      <c r="T282" s="120">
        <v>0</v>
      </c>
      <c r="U282" s="117">
        <v>0</v>
      </c>
      <c r="V282" s="117">
        <v>0</v>
      </c>
      <c r="W282" s="117">
        <v>0</v>
      </c>
      <c r="X282" s="117">
        <v>0</v>
      </c>
      <c r="Y282" s="117">
        <v>0</v>
      </c>
      <c r="Z282" s="117">
        <v>0</v>
      </c>
      <c r="AA282" s="269">
        <v>0</v>
      </c>
      <c r="AB282" s="303">
        <f t="shared" si="115"/>
        <v>0</v>
      </c>
      <c r="AC282" s="117">
        <f t="shared" si="115"/>
        <v>0</v>
      </c>
      <c r="AD282" s="304">
        <f>OAX!AD320</f>
        <v>0</v>
      </c>
      <c r="AE282" s="120"/>
      <c r="AF282" s="117"/>
      <c r="AG282" s="117">
        <f>OAX!AG320</f>
        <v>0</v>
      </c>
      <c r="AH282" s="117"/>
      <c r="AI282" s="117"/>
      <c r="AJ282" s="117">
        <f>OAX!AJ320</f>
        <v>0</v>
      </c>
      <c r="AK282" s="117"/>
      <c r="AL282" s="117"/>
      <c r="AM282" s="117">
        <f>OAX!AM320</f>
        <v>0</v>
      </c>
      <c r="AN282" s="117"/>
      <c r="AO282" s="117"/>
      <c r="AP282" s="117">
        <f>OAX!AP320</f>
        <v>0</v>
      </c>
      <c r="AQ282" s="117"/>
      <c r="AR282" s="117"/>
      <c r="AS282" s="117">
        <f>OAX!AS320</f>
        <v>0</v>
      </c>
      <c r="AT282" s="117">
        <f>OAX!AT320</f>
        <v>0</v>
      </c>
      <c r="AU282" s="117">
        <f>OAX!AU320</f>
        <v>0</v>
      </c>
      <c r="AV282" s="117">
        <f>OAX!AV320</f>
        <v>0</v>
      </c>
      <c r="AW282" s="117">
        <f>OAX!AW320</f>
        <v>0</v>
      </c>
      <c r="AX282" s="117">
        <f>OAX!AX320</f>
        <v>0</v>
      </c>
      <c r="AY282" s="117">
        <f>OAX!AY320</f>
        <v>0</v>
      </c>
      <c r="AZ282" s="117">
        <f>OAX!AZ320</f>
        <v>0</v>
      </c>
      <c r="BA282" s="117">
        <f>OAX!BA320</f>
        <v>0</v>
      </c>
    </row>
    <row r="283" spans="1:53" ht="46.5" hidden="1">
      <c r="A283" s="253"/>
      <c r="B283" s="73" t="str">
        <f t="shared" si="112"/>
        <v>1355000590059133</v>
      </c>
      <c r="C283" s="166">
        <f>C282</f>
        <v>2023</v>
      </c>
      <c r="D283" s="114">
        <v>1</v>
      </c>
      <c r="E283" s="114">
        <f>E282</f>
        <v>1</v>
      </c>
      <c r="F283" s="114">
        <v>3</v>
      </c>
      <c r="G283" s="114">
        <v>5</v>
      </c>
      <c r="H283" s="114">
        <v>5000</v>
      </c>
      <c r="I283" s="166">
        <v>5900</v>
      </c>
      <c r="J283" s="166">
        <v>591</v>
      </c>
      <c r="K283" s="115">
        <v>3</v>
      </c>
      <c r="L283" s="115">
        <v>3</v>
      </c>
      <c r="M283" s="140" t="s">
        <v>278</v>
      </c>
      <c r="N283" s="117">
        <v>0</v>
      </c>
      <c r="O283" s="117">
        <v>0</v>
      </c>
      <c r="P283" s="117">
        <v>0</v>
      </c>
      <c r="Q283" s="141" t="s">
        <v>243</v>
      </c>
      <c r="R283" s="119">
        <v>0</v>
      </c>
      <c r="S283" s="119">
        <v>0</v>
      </c>
      <c r="T283" s="120">
        <v>0</v>
      </c>
      <c r="U283" s="117">
        <v>0</v>
      </c>
      <c r="V283" s="117">
        <v>0</v>
      </c>
      <c r="W283" s="117">
        <v>0</v>
      </c>
      <c r="X283" s="117">
        <v>0</v>
      </c>
      <c r="Y283" s="117">
        <v>0</v>
      </c>
      <c r="Z283" s="117">
        <v>0</v>
      </c>
      <c r="AA283" s="269">
        <v>0</v>
      </c>
      <c r="AB283" s="303">
        <f t="shared" si="115"/>
        <v>0</v>
      </c>
      <c r="AC283" s="117">
        <f t="shared" si="115"/>
        <v>0</v>
      </c>
      <c r="AD283" s="304">
        <f>OAX!AD321</f>
        <v>0</v>
      </c>
      <c r="AE283" s="120"/>
      <c r="AF283" s="117"/>
      <c r="AG283" s="117">
        <f>OAX!AG321</f>
        <v>0</v>
      </c>
      <c r="AH283" s="117"/>
      <c r="AI283" s="117"/>
      <c r="AJ283" s="117">
        <f>OAX!AJ321</f>
        <v>0</v>
      </c>
      <c r="AK283" s="117"/>
      <c r="AL283" s="117"/>
      <c r="AM283" s="117">
        <f>OAX!AM321</f>
        <v>0</v>
      </c>
      <c r="AN283" s="117"/>
      <c r="AO283" s="117"/>
      <c r="AP283" s="117">
        <f>OAX!AP321</f>
        <v>0</v>
      </c>
      <c r="AQ283" s="117"/>
      <c r="AR283" s="117"/>
      <c r="AS283" s="117">
        <f>OAX!AS321</f>
        <v>0</v>
      </c>
      <c r="AT283" s="117">
        <f>OAX!AT321</f>
        <v>0</v>
      </c>
      <c r="AU283" s="117">
        <f>OAX!AU321</f>
        <v>0</v>
      </c>
      <c r="AV283" s="117">
        <f>OAX!AV321</f>
        <v>0</v>
      </c>
      <c r="AW283" s="117">
        <f>OAX!AW321</f>
        <v>0</v>
      </c>
      <c r="AX283" s="117">
        <f>OAX!AX321</f>
        <v>0</v>
      </c>
      <c r="AY283" s="117">
        <f>OAX!AY321</f>
        <v>0</v>
      </c>
      <c r="AZ283" s="117">
        <f>OAX!AZ321</f>
        <v>0</v>
      </c>
      <c r="BA283" s="117">
        <f>OAX!BA321</f>
        <v>0</v>
      </c>
    </row>
    <row r="284" spans="1:53" ht="24.75" hidden="1">
      <c r="A284" s="253"/>
      <c r="B284" s="73" t="str">
        <f t="shared" si="112"/>
        <v>1355000590059143</v>
      </c>
      <c r="C284" s="166">
        <f>C283</f>
        <v>2023</v>
      </c>
      <c r="D284" s="114">
        <v>1</v>
      </c>
      <c r="E284" s="114">
        <f>E283</f>
        <v>1</v>
      </c>
      <c r="F284" s="114">
        <v>3</v>
      </c>
      <c r="G284" s="114">
        <v>5</v>
      </c>
      <c r="H284" s="114">
        <v>5000</v>
      </c>
      <c r="I284" s="166">
        <v>5900</v>
      </c>
      <c r="J284" s="166">
        <v>591</v>
      </c>
      <c r="K284" s="115">
        <v>4</v>
      </c>
      <c r="L284" s="115">
        <v>3</v>
      </c>
      <c r="M284" s="140" t="s">
        <v>279</v>
      </c>
      <c r="N284" s="117">
        <v>0</v>
      </c>
      <c r="O284" s="117">
        <v>0</v>
      </c>
      <c r="P284" s="117">
        <v>0</v>
      </c>
      <c r="Q284" s="141" t="s">
        <v>243</v>
      </c>
      <c r="R284" s="119">
        <v>0</v>
      </c>
      <c r="S284" s="119">
        <v>0</v>
      </c>
      <c r="T284" s="120">
        <v>0</v>
      </c>
      <c r="U284" s="117">
        <v>0</v>
      </c>
      <c r="V284" s="117">
        <v>0</v>
      </c>
      <c r="W284" s="117">
        <v>0</v>
      </c>
      <c r="X284" s="117">
        <v>0</v>
      </c>
      <c r="Y284" s="117">
        <v>0</v>
      </c>
      <c r="Z284" s="117">
        <v>0</v>
      </c>
      <c r="AA284" s="269">
        <v>0</v>
      </c>
      <c r="AB284" s="303">
        <f t="shared" si="115"/>
        <v>0</v>
      </c>
      <c r="AC284" s="117">
        <f t="shared" si="115"/>
        <v>0</v>
      </c>
      <c r="AD284" s="304">
        <f>OAX!AD322</f>
        <v>0</v>
      </c>
      <c r="AE284" s="120"/>
      <c r="AF284" s="117"/>
      <c r="AG284" s="117">
        <f>OAX!AG322</f>
        <v>0</v>
      </c>
      <c r="AH284" s="117"/>
      <c r="AI284" s="117"/>
      <c r="AJ284" s="117">
        <f>OAX!AJ322</f>
        <v>0</v>
      </c>
      <c r="AK284" s="117"/>
      <c r="AL284" s="117"/>
      <c r="AM284" s="117">
        <f>OAX!AM322</f>
        <v>0</v>
      </c>
      <c r="AN284" s="117"/>
      <c r="AO284" s="117"/>
      <c r="AP284" s="117">
        <f>OAX!AP322</f>
        <v>0</v>
      </c>
      <c r="AQ284" s="117"/>
      <c r="AR284" s="117"/>
      <c r="AS284" s="117">
        <f>OAX!AS322</f>
        <v>0</v>
      </c>
      <c r="AT284" s="117">
        <f>OAX!AT322</f>
        <v>0</v>
      </c>
      <c r="AU284" s="117">
        <f>OAX!AU322</f>
        <v>0</v>
      </c>
      <c r="AV284" s="117">
        <f>OAX!AV322</f>
        <v>0</v>
      </c>
      <c r="AW284" s="117">
        <f>OAX!AW322</f>
        <v>0</v>
      </c>
      <c r="AX284" s="117">
        <f>OAX!AX322</f>
        <v>0</v>
      </c>
      <c r="AY284" s="117">
        <f>OAX!AY322</f>
        <v>0</v>
      </c>
      <c r="AZ284" s="117">
        <f>OAX!AZ322</f>
        <v>0</v>
      </c>
      <c r="BA284" s="117">
        <f>OAX!BA322</f>
        <v>0</v>
      </c>
    </row>
    <row r="285" spans="1:53" ht="46.5" hidden="1">
      <c r="A285" s="253"/>
      <c r="B285" s="73" t="str">
        <f t="shared" si="112"/>
        <v>1355000590059153</v>
      </c>
      <c r="C285" s="166">
        <f>C284</f>
        <v>2023</v>
      </c>
      <c r="D285" s="114">
        <v>1</v>
      </c>
      <c r="E285" s="114">
        <f>E284</f>
        <v>1</v>
      </c>
      <c r="F285" s="114">
        <v>3</v>
      </c>
      <c r="G285" s="114">
        <v>5</v>
      </c>
      <c r="H285" s="114">
        <v>5000</v>
      </c>
      <c r="I285" s="166">
        <v>5900</v>
      </c>
      <c r="J285" s="166">
        <v>591</v>
      </c>
      <c r="K285" s="115">
        <v>5</v>
      </c>
      <c r="L285" s="115">
        <v>3</v>
      </c>
      <c r="M285" s="140" t="s">
        <v>280</v>
      </c>
      <c r="N285" s="117">
        <v>0</v>
      </c>
      <c r="O285" s="117">
        <v>0</v>
      </c>
      <c r="P285" s="117">
        <v>0</v>
      </c>
      <c r="Q285" s="141" t="s">
        <v>243</v>
      </c>
      <c r="R285" s="119">
        <v>0</v>
      </c>
      <c r="S285" s="119">
        <v>0</v>
      </c>
      <c r="T285" s="120">
        <v>0</v>
      </c>
      <c r="U285" s="117">
        <v>0</v>
      </c>
      <c r="V285" s="117">
        <v>0</v>
      </c>
      <c r="W285" s="117">
        <v>0</v>
      </c>
      <c r="X285" s="117">
        <v>0</v>
      </c>
      <c r="Y285" s="117">
        <v>0</v>
      </c>
      <c r="Z285" s="117">
        <v>0</v>
      </c>
      <c r="AA285" s="269">
        <v>0</v>
      </c>
      <c r="AB285" s="303">
        <f t="shared" si="115"/>
        <v>0</v>
      </c>
      <c r="AC285" s="117">
        <f t="shared" si="115"/>
        <v>0</v>
      </c>
      <c r="AD285" s="304">
        <f>OAX!AD323</f>
        <v>0</v>
      </c>
      <c r="AE285" s="120"/>
      <c r="AF285" s="117"/>
      <c r="AG285" s="117">
        <f>OAX!AG323</f>
        <v>0</v>
      </c>
      <c r="AH285" s="117"/>
      <c r="AI285" s="117"/>
      <c r="AJ285" s="117">
        <f>OAX!AJ323</f>
        <v>0</v>
      </c>
      <c r="AK285" s="117"/>
      <c r="AL285" s="117"/>
      <c r="AM285" s="117">
        <f>OAX!AM323</f>
        <v>0</v>
      </c>
      <c r="AN285" s="117"/>
      <c r="AO285" s="117"/>
      <c r="AP285" s="117">
        <f>OAX!AP323</f>
        <v>0</v>
      </c>
      <c r="AQ285" s="117"/>
      <c r="AR285" s="117"/>
      <c r="AS285" s="117">
        <f>OAX!AS323</f>
        <v>0</v>
      </c>
      <c r="AT285" s="117">
        <f>OAX!AT323</f>
        <v>0</v>
      </c>
      <c r="AU285" s="117">
        <f>OAX!AU323</f>
        <v>0</v>
      </c>
      <c r="AV285" s="117">
        <f>OAX!AV323</f>
        <v>0</v>
      </c>
      <c r="AW285" s="117">
        <f>OAX!AW323</f>
        <v>0</v>
      </c>
      <c r="AX285" s="117">
        <f>OAX!AX323</f>
        <v>0</v>
      </c>
      <c r="AY285" s="117">
        <f>OAX!AY323</f>
        <v>0</v>
      </c>
      <c r="AZ285" s="117">
        <f>OAX!AZ323</f>
        <v>0</v>
      </c>
      <c r="BA285" s="117">
        <f>OAX!BA323</f>
        <v>0</v>
      </c>
    </row>
    <row r="286" spans="1:53" ht="24.75" hidden="1">
      <c r="A286" s="253"/>
      <c r="B286" s="73" t="str">
        <f t="shared" si="112"/>
        <v>1354</v>
      </c>
      <c r="C286" s="151">
        <v>2023</v>
      </c>
      <c r="D286" s="152">
        <v>1</v>
      </c>
      <c r="E286" s="152">
        <v>1</v>
      </c>
      <c r="F286" s="152">
        <v>3</v>
      </c>
      <c r="G286" s="152">
        <v>5</v>
      </c>
      <c r="H286" s="152"/>
      <c r="I286" s="152"/>
      <c r="J286" s="153"/>
      <c r="K286" s="154"/>
      <c r="L286" s="154">
        <v>4</v>
      </c>
      <c r="M286" s="155" t="s">
        <v>281</v>
      </c>
      <c r="N286" s="156">
        <v>0</v>
      </c>
      <c r="O286" s="156">
        <v>0</v>
      </c>
      <c r="P286" s="156">
        <v>0</v>
      </c>
      <c r="Q286" s="157"/>
      <c r="R286" s="156"/>
      <c r="S286" s="156"/>
      <c r="T286" s="158">
        <f t="shared" ref="T286:AC286" si="116">+T287+T295</f>
        <v>0</v>
      </c>
      <c r="U286" s="156">
        <f t="shared" si="116"/>
        <v>0</v>
      </c>
      <c r="V286" s="156">
        <f t="shared" si="116"/>
        <v>0</v>
      </c>
      <c r="W286" s="156">
        <f t="shared" si="116"/>
        <v>0</v>
      </c>
      <c r="X286" s="156">
        <f t="shared" si="116"/>
        <v>0</v>
      </c>
      <c r="Y286" s="156">
        <f t="shared" si="116"/>
        <v>0</v>
      </c>
      <c r="Z286" s="156">
        <f t="shared" si="116"/>
        <v>0</v>
      </c>
      <c r="AA286" s="272">
        <f t="shared" si="116"/>
        <v>0</v>
      </c>
      <c r="AB286" s="156">
        <f t="shared" si="116"/>
        <v>0</v>
      </c>
      <c r="AC286" s="156">
        <f t="shared" si="116"/>
        <v>0</v>
      </c>
      <c r="AD286" s="156">
        <f>OAX!AD324</f>
        <v>0</v>
      </c>
      <c r="AE286" s="158"/>
      <c r="AF286" s="156"/>
      <c r="AG286" s="156">
        <f>OAX!AG324</f>
        <v>0</v>
      </c>
      <c r="AH286" s="156"/>
      <c r="AI286" s="156"/>
      <c r="AJ286" s="156">
        <f>OAX!AJ324</f>
        <v>0</v>
      </c>
      <c r="AK286" s="156"/>
      <c r="AL286" s="156"/>
      <c r="AM286" s="156">
        <f>OAX!AM324</f>
        <v>0</v>
      </c>
      <c r="AN286" s="156"/>
      <c r="AO286" s="156"/>
      <c r="AP286" s="156">
        <f>OAX!AP324</f>
        <v>0</v>
      </c>
      <c r="AQ286" s="156"/>
      <c r="AR286" s="156"/>
      <c r="AS286" s="156">
        <f>OAX!AS324</f>
        <v>0</v>
      </c>
      <c r="AT286" s="156">
        <f>OAX!AT324</f>
        <v>0</v>
      </c>
      <c r="AU286" s="156">
        <f>OAX!AU324</f>
        <v>0</v>
      </c>
      <c r="AV286" s="156">
        <f>OAX!AV324</f>
        <v>0</v>
      </c>
      <c r="AW286" s="156">
        <f>OAX!AW324</f>
        <v>0</v>
      </c>
      <c r="AX286" s="156">
        <f>OAX!AX324</f>
        <v>0</v>
      </c>
      <c r="AY286" s="156">
        <f>OAX!AY324</f>
        <v>0</v>
      </c>
      <c r="AZ286" s="156">
        <f>OAX!AZ324</f>
        <v>0</v>
      </c>
      <c r="BA286" s="156">
        <f>OAX!BA324</f>
        <v>0</v>
      </c>
    </row>
    <row r="287" spans="1:53" ht="24.75" hidden="1">
      <c r="A287" s="253"/>
      <c r="B287" s="73" t="str">
        <f t="shared" si="112"/>
        <v>13530004</v>
      </c>
      <c r="C287" s="93">
        <v>2023</v>
      </c>
      <c r="D287" s="93">
        <v>1</v>
      </c>
      <c r="E287" s="93">
        <v>1</v>
      </c>
      <c r="F287" s="93">
        <v>3</v>
      </c>
      <c r="G287" s="93">
        <v>5</v>
      </c>
      <c r="H287" s="93">
        <v>3000</v>
      </c>
      <c r="I287" s="93"/>
      <c r="J287" s="93"/>
      <c r="K287" s="93" t="s">
        <v>45</v>
      </c>
      <c r="L287" s="93">
        <v>4</v>
      </c>
      <c r="M287" s="95" t="s">
        <v>71</v>
      </c>
      <c r="N287" s="96">
        <v>0</v>
      </c>
      <c r="O287" s="96">
        <v>0</v>
      </c>
      <c r="P287" s="96">
        <v>0</v>
      </c>
      <c r="Q287" s="97" t="s">
        <v>45</v>
      </c>
      <c r="R287" s="98"/>
      <c r="S287" s="98"/>
      <c r="T287" s="99">
        <f t="shared" ref="T287:AC287" si="117">+T288+T292</f>
        <v>0</v>
      </c>
      <c r="U287" s="96">
        <f t="shared" si="117"/>
        <v>0</v>
      </c>
      <c r="V287" s="96">
        <f t="shared" si="117"/>
        <v>0</v>
      </c>
      <c r="W287" s="96">
        <f t="shared" si="117"/>
        <v>0</v>
      </c>
      <c r="X287" s="96">
        <f t="shared" si="117"/>
        <v>0</v>
      </c>
      <c r="Y287" s="96">
        <f t="shared" si="117"/>
        <v>0</v>
      </c>
      <c r="Z287" s="96">
        <f t="shared" si="117"/>
        <v>0</v>
      </c>
      <c r="AA287" s="266">
        <f t="shared" si="117"/>
        <v>0</v>
      </c>
      <c r="AB287" s="297">
        <f t="shared" si="117"/>
        <v>0</v>
      </c>
      <c r="AC287" s="96">
        <f t="shared" si="117"/>
        <v>0</v>
      </c>
      <c r="AD287" s="298">
        <f>OAX!AD325</f>
        <v>0</v>
      </c>
      <c r="AE287" s="99"/>
      <c r="AF287" s="96"/>
      <c r="AG287" s="96">
        <f>OAX!AG325</f>
        <v>0</v>
      </c>
      <c r="AH287" s="96"/>
      <c r="AI287" s="96"/>
      <c r="AJ287" s="96">
        <f>OAX!AJ325</f>
        <v>0</v>
      </c>
      <c r="AK287" s="96"/>
      <c r="AL287" s="96"/>
      <c r="AM287" s="96">
        <f>OAX!AM325</f>
        <v>0</v>
      </c>
      <c r="AN287" s="96"/>
      <c r="AO287" s="96"/>
      <c r="AP287" s="96">
        <f>OAX!AP325</f>
        <v>0</v>
      </c>
      <c r="AQ287" s="96"/>
      <c r="AR287" s="96"/>
      <c r="AS287" s="96">
        <f>OAX!AS325</f>
        <v>0</v>
      </c>
      <c r="AT287" s="96">
        <f>OAX!AT325</f>
        <v>0</v>
      </c>
      <c r="AU287" s="96">
        <f>OAX!AU325</f>
        <v>0</v>
      </c>
      <c r="AV287" s="96">
        <f>OAX!AV325</f>
        <v>0</v>
      </c>
      <c r="AW287" s="96">
        <f>OAX!AW325</f>
        <v>0</v>
      </c>
      <c r="AX287" s="96">
        <f>OAX!AX325</f>
        <v>0</v>
      </c>
      <c r="AY287" s="96">
        <f>OAX!AY325</f>
        <v>0</v>
      </c>
      <c r="AZ287" s="96">
        <f>OAX!AZ325</f>
        <v>0</v>
      </c>
      <c r="BA287" s="96">
        <f>OAX!BA325</f>
        <v>0</v>
      </c>
    </row>
    <row r="288" spans="1:53" ht="24.75" hidden="1">
      <c r="A288" s="253"/>
      <c r="B288" s="73" t="str">
        <f t="shared" si="112"/>
        <v>135300031004</v>
      </c>
      <c r="C288" s="100">
        <v>2023</v>
      </c>
      <c r="D288" s="100">
        <v>1</v>
      </c>
      <c r="E288" s="100">
        <v>1</v>
      </c>
      <c r="F288" s="100">
        <v>3</v>
      </c>
      <c r="G288" s="100">
        <v>5</v>
      </c>
      <c r="H288" s="100">
        <v>3000</v>
      </c>
      <c r="I288" s="100">
        <v>3100</v>
      </c>
      <c r="J288" s="100"/>
      <c r="K288" s="100" t="s">
        <v>45</v>
      </c>
      <c r="L288" s="100">
        <v>4</v>
      </c>
      <c r="M288" s="102" t="s">
        <v>166</v>
      </c>
      <c r="N288" s="103">
        <v>0</v>
      </c>
      <c r="O288" s="103">
        <v>0</v>
      </c>
      <c r="P288" s="103">
        <v>0</v>
      </c>
      <c r="Q288" s="170" t="s">
        <v>45</v>
      </c>
      <c r="R288" s="171"/>
      <c r="S288" s="171"/>
      <c r="T288" s="106">
        <f t="shared" ref="T288:AC288" si="118">+T289</f>
        <v>0</v>
      </c>
      <c r="U288" s="103">
        <f t="shared" si="118"/>
        <v>0</v>
      </c>
      <c r="V288" s="103">
        <f t="shared" si="118"/>
        <v>0</v>
      </c>
      <c r="W288" s="103">
        <f t="shared" si="118"/>
        <v>0</v>
      </c>
      <c r="X288" s="103">
        <f t="shared" si="118"/>
        <v>0</v>
      </c>
      <c r="Y288" s="103">
        <f t="shared" si="118"/>
        <v>0</v>
      </c>
      <c r="Z288" s="103">
        <f t="shared" si="118"/>
        <v>0</v>
      </c>
      <c r="AA288" s="267">
        <f t="shared" si="118"/>
        <v>0</v>
      </c>
      <c r="AB288" s="299">
        <f t="shared" si="118"/>
        <v>0</v>
      </c>
      <c r="AC288" s="103">
        <f t="shared" si="118"/>
        <v>0</v>
      </c>
      <c r="AD288" s="300">
        <f>OAX!AD326</f>
        <v>0</v>
      </c>
      <c r="AE288" s="106"/>
      <c r="AF288" s="103"/>
      <c r="AG288" s="103">
        <f>OAX!AG326</f>
        <v>0</v>
      </c>
      <c r="AH288" s="103"/>
      <c r="AI288" s="103"/>
      <c r="AJ288" s="103">
        <f>OAX!AJ326</f>
        <v>0</v>
      </c>
      <c r="AK288" s="103"/>
      <c r="AL288" s="103"/>
      <c r="AM288" s="103">
        <f>OAX!AM326</f>
        <v>0</v>
      </c>
      <c r="AN288" s="103"/>
      <c r="AO288" s="103"/>
      <c r="AP288" s="103">
        <f>OAX!AP326</f>
        <v>0</v>
      </c>
      <c r="AQ288" s="103"/>
      <c r="AR288" s="103"/>
      <c r="AS288" s="103">
        <f>OAX!AS326</f>
        <v>0</v>
      </c>
      <c r="AT288" s="103">
        <f>OAX!AT326</f>
        <v>0</v>
      </c>
      <c r="AU288" s="103">
        <f>OAX!AU326</f>
        <v>0</v>
      </c>
      <c r="AV288" s="103">
        <f>OAX!AV326</f>
        <v>0</v>
      </c>
      <c r="AW288" s="103">
        <f>OAX!AW326</f>
        <v>0</v>
      </c>
      <c r="AX288" s="103">
        <f>OAX!AX326</f>
        <v>0</v>
      </c>
      <c r="AY288" s="103">
        <f>OAX!AY326</f>
        <v>0</v>
      </c>
      <c r="AZ288" s="103">
        <f>OAX!AZ326</f>
        <v>0</v>
      </c>
      <c r="BA288" s="103">
        <f>OAX!BA326</f>
        <v>0</v>
      </c>
    </row>
    <row r="289" spans="1:53" ht="48" hidden="1">
      <c r="A289" s="253"/>
      <c r="B289" s="73" t="str">
        <f t="shared" si="112"/>
        <v>135300031003174</v>
      </c>
      <c r="C289" s="107">
        <v>2023</v>
      </c>
      <c r="D289" s="107">
        <v>1</v>
      </c>
      <c r="E289" s="107">
        <v>1</v>
      </c>
      <c r="F289" s="107">
        <v>3</v>
      </c>
      <c r="G289" s="107">
        <v>5</v>
      </c>
      <c r="H289" s="107">
        <v>3000</v>
      </c>
      <c r="I289" s="107">
        <v>3100</v>
      </c>
      <c r="J289" s="107">
        <v>317</v>
      </c>
      <c r="K289" s="107"/>
      <c r="L289" s="107">
        <v>4</v>
      </c>
      <c r="M289" s="109" t="s">
        <v>282</v>
      </c>
      <c r="N289" s="110">
        <v>0</v>
      </c>
      <c r="O289" s="110">
        <v>0</v>
      </c>
      <c r="P289" s="110">
        <v>0</v>
      </c>
      <c r="Q289" s="172" t="s">
        <v>45</v>
      </c>
      <c r="R289" s="173"/>
      <c r="S289" s="173"/>
      <c r="T289" s="113">
        <f t="shared" ref="T289:AC289" si="119">SUM(T290:T291)</f>
        <v>0</v>
      </c>
      <c r="U289" s="110">
        <f t="shared" si="119"/>
        <v>0</v>
      </c>
      <c r="V289" s="110">
        <f t="shared" si="119"/>
        <v>0</v>
      </c>
      <c r="W289" s="110">
        <f t="shared" si="119"/>
        <v>0</v>
      </c>
      <c r="X289" s="110">
        <f t="shared" si="119"/>
        <v>0</v>
      </c>
      <c r="Y289" s="110">
        <f t="shared" si="119"/>
        <v>0</v>
      </c>
      <c r="Z289" s="110">
        <f t="shared" si="119"/>
        <v>0</v>
      </c>
      <c r="AA289" s="268">
        <f t="shared" si="119"/>
        <v>0</v>
      </c>
      <c r="AB289" s="301">
        <f t="shared" si="119"/>
        <v>0</v>
      </c>
      <c r="AC289" s="110">
        <f t="shared" si="119"/>
        <v>0</v>
      </c>
      <c r="AD289" s="302">
        <f>OAX!AD327</f>
        <v>0</v>
      </c>
      <c r="AE289" s="113"/>
      <c r="AF289" s="110"/>
      <c r="AG289" s="110">
        <f>OAX!AG327</f>
        <v>0</v>
      </c>
      <c r="AH289" s="110"/>
      <c r="AI289" s="110"/>
      <c r="AJ289" s="110">
        <f>OAX!AJ327</f>
        <v>0</v>
      </c>
      <c r="AK289" s="110"/>
      <c r="AL289" s="110"/>
      <c r="AM289" s="110">
        <f>OAX!AM327</f>
        <v>0</v>
      </c>
      <c r="AN289" s="110"/>
      <c r="AO289" s="110"/>
      <c r="AP289" s="110">
        <f>OAX!AP327</f>
        <v>0</v>
      </c>
      <c r="AQ289" s="110"/>
      <c r="AR289" s="110"/>
      <c r="AS289" s="110">
        <f>OAX!AS327</f>
        <v>0</v>
      </c>
      <c r="AT289" s="110">
        <f>OAX!AT327</f>
        <v>0</v>
      </c>
      <c r="AU289" s="110">
        <f>OAX!AU327</f>
        <v>0</v>
      </c>
      <c r="AV289" s="110">
        <f>OAX!AV327</f>
        <v>0</v>
      </c>
      <c r="AW289" s="110">
        <f>OAX!AW327</f>
        <v>0</v>
      </c>
      <c r="AX289" s="110">
        <f>OAX!AX327</f>
        <v>0</v>
      </c>
      <c r="AY289" s="110">
        <f>OAX!AY327</f>
        <v>0</v>
      </c>
      <c r="AZ289" s="110">
        <f>OAX!AZ327</f>
        <v>0</v>
      </c>
      <c r="BA289" s="110">
        <f>OAX!BA327</f>
        <v>0</v>
      </c>
    </row>
    <row r="290" spans="1:53" ht="24.75" hidden="1">
      <c r="A290" s="253"/>
      <c r="B290" s="73" t="str">
        <f t="shared" si="112"/>
        <v>1353000310031714</v>
      </c>
      <c r="C290" s="166">
        <v>2023</v>
      </c>
      <c r="D290" s="114">
        <v>1</v>
      </c>
      <c r="E290" s="114">
        <v>1</v>
      </c>
      <c r="F290" s="114">
        <v>3</v>
      </c>
      <c r="G290" s="114">
        <v>5</v>
      </c>
      <c r="H290" s="166">
        <v>3000</v>
      </c>
      <c r="I290" s="166">
        <v>3100</v>
      </c>
      <c r="J290" s="166">
        <v>317</v>
      </c>
      <c r="K290" s="115">
        <v>1</v>
      </c>
      <c r="L290" s="115">
        <v>4</v>
      </c>
      <c r="M290" s="140" t="s">
        <v>168</v>
      </c>
      <c r="N290" s="117">
        <v>0</v>
      </c>
      <c r="O290" s="117">
        <v>0</v>
      </c>
      <c r="P290" s="117">
        <v>0</v>
      </c>
      <c r="Q290" s="141" t="s">
        <v>80</v>
      </c>
      <c r="R290" s="119">
        <v>0</v>
      </c>
      <c r="S290" s="119">
        <v>0</v>
      </c>
      <c r="T290" s="120">
        <v>0</v>
      </c>
      <c r="U290" s="117">
        <v>0</v>
      </c>
      <c r="V290" s="117">
        <v>0</v>
      </c>
      <c r="W290" s="117">
        <v>0</v>
      </c>
      <c r="X290" s="117">
        <v>0</v>
      </c>
      <c r="Y290" s="117">
        <v>0</v>
      </c>
      <c r="Z290" s="117">
        <v>0</v>
      </c>
      <c r="AA290" s="269">
        <v>0</v>
      </c>
      <c r="AB290" s="303">
        <f>N290+T290-X290</f>
        <v>0</v>
      </c>
      <c r="AC290" s="117">
        <f>O290+U290-Y290</f>
        <v>0</v>
      </c>
      <c r="AD290" s="304">
        <f>OAX!AD328</f>
        <v>0</v>
      </c>
      <c r="AE290" s="120"/>
      <c r="AF290" s="117"/>
      <c r="AG290" s="117">
        <f>OAX!AG328</f>
        <v>0</v>
      </c>
      <c r="AH290" s="117"/>
      <c r="AI290" s="117"/>
      <c r="AJ290" s="117">
        <f>OAX!AJ328</f>
        <v>0</v>
      </c>
      <c r="AK290" s="117"/>
      <c r="AL290" s="117"/>
      <c r="AM290" s="117">
        <f>OAX!AM328</f>
        <v>0</v>
      </c>
      <c r="AN290" s="117"/>
      <c r="AO290" s="117"/>
      <c r="AP290" s="117">
        <f>OAX!AP328</f>
        <v>0</v>
      </c>
      <c r="AQ290" s="117"/>
      <c r="AR290" s="117"/>
      <c r="AS290" s="117">
        <f>OAX!AS328</f>
        <v>0</v>
      </c>
      <c r="AT290" s="117">
        <f>OAX!AT328</f>
        <v>0</v>
      </c>
      <c r="AU290" s="117">
        <f>OAX!AU328</f>
        <v>0</v>
      </c>
      <c r="AV290" s="117">
        <f>OAX!AV328</f>
        <v>0</v>
      </c>
      <c r="AW290" s="117">
        <f>OAX!AW328</f>
        <v>0</v>
      </c>
      <c r="AX290" s="117">
        <f>OAX!AX328</f>
        <v>0</v>
      </c>
      <c r="AY290" s="117">
        <f>OAX!AY328</f>
        <v>0</v>
      </c>
      <c r="AZ290" s="117">
        <f>OAX!AZ328</f>
        <v>0</v>
      </c>
      <c r="BA290" s="117">
        <f>OAX!BA328</f>
        <v>0</v>
      </c>
    </row>
    <row r="291" spans="1:53" ht="24.75" hidden="1">
      <c r="A291" s="253"/>
      <c r="B291" s="73" t="str">
        <f t="shared" si="112"/>
        <v>1353000310031724</v>
      </c>
      <c r="C291" s="166">
        <v>2023</v>
      </c>
      <c r="D291" s="114">
        <v>1</v>
      </c>
      <c r="E291" s="114">
        <v>1</v>
      </c>
      <c r="F291" s="114">
        <v>3</v>
      </c>
      <c r="G291" s="114">
        <v>5</v>
      </c>
      <c r="H291" s="166">
        <v>3000</v>
      </c>
      <c r="I291" s="166">
        <v>3100</v>
      </c>
      <c r="J291" s="166">
        <v>317</v>
      </c>
      <c r="K291" s="115">
        <v>2</v>
      </c>
      <c r="L291" s="115">
        <v>4</v>
      </c>
      <c r="M291" s="140" t="s">
        <v>283</v>
      </c>
      <c r="N291" s="117">
        <v>0</v>
      </c>
      <c r="O291" s="117">
        <v>0</v>
      </c>
      <c r="P291" s="117">
        <v>0</v>
      </c>
      <c r="Q291" s="141" t="s">
        <v>80</v>
      </c>
      <c r="R291" s="119">
        <v>0</v>
      </c>
      <c r="S291" s="119">
        <v>0</v>
      </c>
      <c r="T291" s="120">
        <v>0</v>
      </c>
      <c r="U291" s="117">
        <v>0</v>
      </c>
      <c r="V291" s="117">
        <v>0</v>
      </c>
      <c r="W291" s="117">
        <v>0</v>
      </c>
      <c r="X291" s="117">
        <v>0</v>
      </c>
      <c r="Y291" s="117">
        <v>0</v>
      </c>
      <c r="Z291" s="117">
        <v>0</v>
      </c>
      <c r="AA291" s="269">
        <v>0</v>
      </c>
      <c r="AB291" s="303">
        <f>N291+T291-X291</f>
        <v>0</v>
      </c>
      <c r="AC291" s="117">
        <f>O291+U291-Y291</f>
        <v>0</v>
      </c>
      <c r="AD291" s="304">
        <f>OAX!AD329</f>
        <v>0</v>
      </c>
      <c r="AE291" s="120"/>
      <c r="AF291" s="117"/>
      <c r="AG291" s="117">
        <f>OAX!AG329</f>
        <v>0</v>
      </c>
      <c r="AH291" s="117"/>
      <c r="AI291" s="117"/>
      <c r="AJ291" s="117">
        <f>OAX!AJ329</f>
        <v>0</v>
      </c>
      <c r="AK291" s="117"/>
      <c r="AL291" s="117"/>
      <c r="AM291" s="117">
        <f>OAX!AM329</f>
        <v>0</v>
      </c>
      <c r="AN291" s="117"/>
      <c r="AO291" s="117"/>
      <c r="AP291" s="117">
        <f>OAX!AP329</f>
        <v>0</v>
      </c>
      <c r="AQ291" s="117"/>
      <c r="AR291" s="117"/>
      <c r="AS291" s="117">
        <f>OAX!AS329</f>
        <v>0</v>
      </c>
      <c r="AT291" s="117">
        <f>OAX!AT329</f>
        <v>0</v>
      </c>
      <c r="AU291" s="117">
        <f>OAX!AU329</f>
        <v>0</v>
      </c>
      <c r="AV291" s="117">
        <f>OAX!AV329</f>
        <v>0</v>
      </c>
      <c r="AW291" s="117">
        <f>OAX!AW329</f>
        <v>0</v>
      </c>
      <c r="AX291" s="117">
        <f>OAX!AX329</f>
        <v>0</v>
      </c>
      <c r="AY291" s="117">
        <f>OAX!AY329</f>
        <v>0</v>
      </c>
      <c r="AZ291" s="117">
        <f>OAX!AZ329</f>
        <v>0</v>
      </c>
      <c r="BA291" s="117">
        <f>OAX!BA329</f>
        <v>0</v>
      </c>
    </row>
    <row r="292" spans="1:53" ht="24.75" hidden="1">
      <c r="A292" s="253"/>
      <c r="B292" s="73" t="str">
        <f t="shared" si="112"/>
        <v>135300036004</v>
      </c>
      <c r="C292" s="100">
        <v>2023</v>
      </c>
      <c r="D292" s="100">
        <v>1</v>
      </c>
      <c r="E292" s="100">
        <v>1</v>
      </c>
      <c r="F292" s="100">
        <v>3</v>
      </c>
      <c r="G292" s="100">
        <v>5</v>
      </c>
      <c r="H292" s="100">
        <v>3000</v>
      </c>
      <c r="I292" s="100">
        <v>3600</v>
      </c>
      <c r="J292" s="100"/>
      <c r="K292" s="100" t="s">
        <v>45</v>
      </c>
      <c r="L292" s="100">
        <v>4</v>
      </c>
      <c r="M292" s="102" t="s">
        <v>284</v>
      </c>
      <c r="N292" s="103">
        <v>0</v>
      </c>
      <c r="O292" s="103">
        <v>0</v>
      </c>
      <c r="P292" s="103">
        <v>0</v>
      </c>
      <c r="Q292" s="170" t="s">
        <v>45</v>
      </c>
      <c r="R292" s="171"/>
      <c r="S292" s="171"/>
      <c r="T292" s="106">
        <f t="shared" ref="T292:AC293" si="120">+T293</f>
        <v>0</v>
      </c>
      <c r="U292" s="103">
        <f t="shared" si="120"/>
        <v>0</v>
      </c>
      <c r="V292" s="103">
        <f t="shared" si="120"/>
        <v>0</v>
      </c>
      <c r="W292" s="103">
        <f t="shared" si="120"/>
        <v>0</v>
      </c>
      <c r="X292" s="103">
        <f t="shared" si="120"/>
        <v>0</v>
      </c>
      <c r="Y292" s="103">
        <f t="shared" si="120"/>
        <v>0</v>
      </c>
      <c r="Z292" s="103">
        <f t="shared" si="120"/>
        <v>0</v>
      </c>
      <c r="AA292" s="267">
        <f t="shared" si="120"/>
        <v>0</v>
      </c>
      <c r="AB292" s="299">
        <f t="shared" si="120"/>
        <v>0</v>
      </c>
      <c r="AC292" s="103">
        <f t="shared" si="120"/>
        <v>0</v>
      </c>
      <c r="AD292" s="300">
        <f>OAX!AD330</f>
        <v>0</v>
      </c>
      <c r="AE292" s="106"/>
      <c r="AF292" s="103"/>
      <c r="AG292" s="103">
        <f>OAX!AG330</f>
        <v>0</v>
      </c>
      <c r="AH292" s="103"/>
      <c r="AI292" s="103"/>
      <c r="AJ292" s="103">
        <f>OAX!AJ330</f>
        <v>0</v>
      </c>
      <c r="AK292" s="103"/>
      <c r="AL292" s="103"/>
      <c r="AM292" s="103">
        <f>OAX!AM330</f>
        <v>0</v>
      </c>
      <c r="AN292" s="103"/>
      <c r="AO292" s="103"/>
      <c r="AP292" s="103">
        <f>OAX!AP330</f>
        <v>0</v>
      </c>
      <c r="AQ292" s="103"/>
      <c r="AR292" s="103"/>
      <c r="AS292" s="103">
        <f>OAX!AS330</f>
        <v>0</v>
      </c>
      <c r="AT292" s="103">
        <f>OAX!AT330</f>
        <v>0</v>
      </c>
      <c r="AU292" s="103">
        <f>OAX!AU330</f>
        <v>0</v>
      </c>
      <c r="AV292" s="103">
        <f>OAX!AV330</f>
        <v>0</v>
      </c>
      <c r="AW292" s="103">
        <f>OAX!AW330</f>
        <v>0</v>
      </c>
      <c r="AX292" s="103">
        <f>OAX!AX330</f>
        <v>0</v>
      </c>
      <c r="AY292" s="103">
        <f>OAX!AY330</f>
        <v>0</v>
      </c>
      <c r="AZ292" s="103">
        <f>OAX!AZ330</f>
        <v>0</v>
      </c>
      <c r="BA292" s="103">
        <f>OAX!BA330</f>
        <v>0</v>
      </c>
    </row>
    <row r="293" spans="1:53" ht="48" hidden="1">
      <c r="A293" s="253"/>
      <c r="B293" s="73" t="str">
        <f t="shared" si="112"/>
        <v>135300036003614</v>
      </c>
      <c r="C293" s="107">
        <v>2023</v>
      </c>
      <c r="D293" s="107">
        <v>1</v>
      </c>
      <c r="E293" s="107">
        <v>1</v>
      </c>
      <c r="F293" s="107">
        <v>3</v>
      </c>
      <c r="G293" s="107">
        <v>5</v>
      </c>
      <c r="H293" s="107">
        <v>3000</v>
      </c>
      <c r="I293" s="107">
        <v>3600</v>
      </c>
      <c r="J293" s="107">
        <v>361</v>
      </c>
      <c r="K293" s="107"/>
      <c r="L293" s="107">
        <v>4</v>
      </c>
      <c r="M293" s="109" t="s">
        <v>285</v>
      </c>
      <c r="N293" s="110">
        <v>0</v>
      </c>
      <c r="O293" s="110">
        <v>0</v>
      </c>
      <c r="P293" s="110">
        <v>0</v>
      </c>
      <c r="Q293" s="172" t="s">
        <v>45</v>
      </c>
      <c r="R293" s="173"/>
      <c r="S293" s="173"/>
      <c r="T293" s="113">
        <f t="shared" si="120"/>
        <v>0</v>
      </c>
      <c r="U293" s="110">
        <f t="shared" si="120"/>
        <v>0</v>
      </c>
      <c r="V293" s="110">
        <f t="shared" si="120"/>
        <v>0</v>
      </c>
      <c r="W293" s="110">
        <f t="shared" si="120"/>
        <v>0</v>
      </c>
      <c r="X293" s="110">
        <f t="shared" si="120"/>
        <v>0</v>
      </c>
      <c r="Y293" s="110">
        <f t="shared" si="120"/>
        <v>0</v>
      </c>
      <c r="Z293" s="110">
        <f t="shared" si="120"/>
        <v>0</v>
      </c>
      <c r="AA293" s="268">
        <f t="shared" si="120"/>
        <v>0</v>
      </c>
      <c r="AB293" s="301">
        <f t="shared" si="120"/>
        <v>0</v>
      </c>
      <c r="AC293" s="110">
        <f t="shared" si="120"/>
        <v>0</v>
      </c>
      <c r="AD293" s="302">
        <f>OAX!AD331</f>
        <v>0</v>
      </c>
      <c r="AE293" s="113"/>
      <c r="AF293" s="110"/>
      <c r="AG293" s="110">
        <f>OAX!AG331</f>
        <v>0</v>
      </c>
      <c r="AH293" s="110"/>
      <c r="AI293" s="110"/>
      <c r="AJ293" s="110">
        <f>OAX!AJ331</f>
        <v>0</v>
      </c>
      <c r="AK293" s="110"/>
      <c r="AL293" s="110"/>
      <c r="AM293" s="110">
        <f>OAX!AM331</f>
        <v>0</v>
      </c>
      <c r="AN293" s="110"/>
      <c r="AO293" s="110"/>
      <c r="AP293" s="110">
        <f>OAX!AP331</f>
        <v>0</v>
      </c>
      <c r="AQ293" s="110"/>
      <c r="AR293" s="110"/>
      <c r="AS293" s="110">
        <f>OAX!AS331</f>
        <v>0</v>
      </c>
      <c r="AT293" s="110">
        <f>OAX!AT331</f>
        <v>0</v>
      </c>
      <c r="AU293" s="110">
        <f>OAX!AU331</f>
        <v>0</v>
      </c>
      <c r="AV293" s="110">
        <f>OAX!AV331</f>
        <v>0</v>
      </c>
      <c r="AW293" s="110">
        <f>OAX!AW331</f>
        <v>0</v>
      </c>
      <c r="AX293" s="110">
        <f>OAX!AX331</f>
        <v>0</v>
      </c>
      <c r="AY293" s="110">
        <f>OAX!AY331</f>
        <v>0</v>
      </c>
      <c r="AZ293" s="110">
        <f>OAX!AZ331</f>
        <v>0</v>
      </c>
      <c r="BA293" s="110">
        <f>OAX!BA331</f>
        <v>0</v>
      </c>
    </row>
    <row r="294" spans="1:53" ht="46.5" hidden="1">
      <c r="A294" s="253"/>
      <c r="B294" s="73" t="str">
        <f t="shared" si="112"/>
        <v>1353000360036114</v>
      </c>
      <c r="C294" s="166">
        <v>2023</v>
      </c>
      <c r="D294" s="114">
        <v>1</v>
      </c>
      <c r="E294" s="114">
        <v>1</v>
      </c>
      <c r="F294" s="114">
        <v>3</v>
      </c>
      <c r="G294" s="114">
        <v>5</v>
      </c>
      <c r="H294" s="114">
        <v>3000</v>
      </c>
      <c r="I294" s="166">
        <v>3600</v>
      </c>
      <c r="J294" s="166">
        <v>361</v>
      </c>
      <c r="K294" s="115">
        <v>1</v>
      </c>
      <c r="L294" s="115">
        <v>4</v>
      </c>
      <c r="M294" s="140" t="s">
        <v>286</v>
      </c>
      <c r="N294" s="117">
        <v>0</v>
      </c>
      <c r="O294" s="117">
        <v>0</v>
      </c>
      <c r="P294" s="117">
        <v>0</v>
      </c>
      <c r="Q294" s="141" t="s">
        <v>80</v>
      </c>
      <c r="R294" s="119">
        <v>0</v>
      </c>
      <c r="S294" s="119">
        <v>0</v>
      </c>
      <c r="T294" s="120">
        <v>0</v>
      </c>
      <c r="U294" s="117">
        <v>0</v>
      </c>
      <c r="V294" s="117">
        <v>0</v>
      </c>
      <c r="W294" s="117">
        <v>0</v>
      </c>
      <c r="X294" s="117">
        <v>0</v>
      </c>
      <c r="Y294" s="117">
        <v>0</v>
      </c>
      <c r="Z294" s="117">
        <v>0</v>
      </c>
      <c r="AA294" s="269">
        <v>0</v>
      </c>
      <c r="AB294" s="303">
        <f>N294+T294-X294</f>
        <v>0</v>
      </c>
      <c r="AC294" s="117">
        <f>O294+U294-Y294</f>
        <v>0</v>
      </c>
      <c r="AD294" s="304">
        <f>OAX!AD332</f>
        <v>0</v>
      </c>
      <c r="AE294" s="120"/>
      <c r="AF294" s="117"/>
      <c r="AG294" s="117">
        <f>OAX!AG332</f>
        <v>0</v>
      </c>
      <c r="AH294" s="117"/>
      <c r="AI294" s="117"/>
      <c r="AJ294" s="117">
        <f>OAX!AJ332</f>
        <v>0</v>
      </c>
      <c r="AK294" s="117"/>
      <c r="AL294" s="117"/>
      <c r="AM294" s="117">
        <f>OAX!AM332</f>
        <v>0</v>
      </c>
      <c r="AN294" s="117"/>
      <c r="AO294" s="117"/>
      <c r="AP294" s="117">
        <f>OAX!AP332</f>
        <v>0</v>
      </c>
      <c r="AQ294" s="117"/>
      <c r="AR294" s="117"/>
      <c r="AS294" s="117">
        <f>OAX!AS332</f>
        <v>0</v>
      </c>
      <c r="AT294" s="117">
        <f>OAX!AT332</f>
        <v>0</v>
      </c>
      <c r="AU294" s="117">
        <f>OAX!AU332</f>
        <v>0</v>
      </c>
      <c r="AV294" s="117">
        <f>OAX!AV332</f>
        <v>0</v>
      </c>
      <c r="AW294" s="117">
        <f>OAX!AW332</f>
        <v>0</v>
      </c>
      <c r="AX294" s="117">
        <f>OAX!AX332</f>
        <v>0</v>
      </c>
      <c r="AY294" s="117">
        <f>OAX!AY332</f>
        <v>0</v>
      </c>
      <c r="AZ294" s="117">
        <f>OAX!AZ332</f>
        <v>0</v>
      </c>
      <c r="BA294" s="117">
        <f>OAX!BA332</f>
        <v>0</v>
      </c>
    </row>
    <row r="295" spans="1:53" ht="24.75" hidden="1">
      <c r="A295" s="253"/>
      <c r="B295" s="73" t="str">
        <f t="shared" si="112"/>
        <v>13550004</v>
      </c>
      <c r="C295" s="93">
        <v>2023</v>
      </c>
      <c r="D295" s="93">
        <v>1</v>
      </c>
      <c r="E295" s="93">
        <v>1</v>
      </c>
      <c r="F295" s="93">
        <v>3</v>
      </c>
      <c r="G295" s="93">
        <v>5</v>
      </c>
      <c r="H295" s="93">
        <v>5000</v>
      </c>
      <c r="I295" s="93"/>
      <c r="J295" s="93"/>
      <c r="K295" s="93" t="s">
        <v>45</v>
      </c>
      <c r="L295" s="93">
        <v>4</v>
      </c>
      <c r="M295" s="95" t="s">
        <v>129</v>
      </c>
      <c r="N295" s="96">
        <v>0</v>
      </c>
      <c r="O295" s="96">
        <v>0</v>
      </c>
      <c r="P295" s="96">
        <v>0</v>
      </c>
      <c r="Q295" s="97" t="s">
        <v>45</v>
      </c>
      <c r="R295" s="98"/>
      <c r="S295" s="98"/>
      <c r="T295" s="99">
        <f t="shared" ref="T295:AC295" si="121">+T296+T311+T322+T325</f>
        <v>0</v>
      </c>
      <c r="U295" s="96">
        <f t="shared" si="121"/>
        <v>0</v>
      </c>
      <c r="V295" s="96">
        <f t="shared" si="121"/>
        <v>0</v>
      </c>
      <c r="W295" s="96">
        <f t="shared" si="121"/>
        <v>0</v>
      </c>
      <c r="X295" s="96">
        <f t="shared" si="121"/>
        <v>0</v>
      </c>
      <c r="Y295" s="96">
        <f t="shared" si="121"/>
        <v>0</v>
      </c>
      <c r="Z295" s="96">
        <f t="shared" si="121"/>
        <v>0</v>
      </c>
      <c r="AA295" s="266">
        <f t="shared" si="121"/>
        <v>0</v>
      </c>
      <c r="AB295" s="297">
        <f t="shared" si="121"/>
        <v>0</v>
      </c>
      <c r="AC295" s="96">
        <f t="shared" si="121"/>
        <v>0</v>
      </c>
      <c r="AD295" s="298">
        <f>OAX!AD333</f>
        <v>0</v>
      </c>
      <c r="AE295" s="99"/>
      <c r="AF295" s="96"/>
      <c r="AG295" s="96">
        <f>OAX!AG333</f>
        <v>0</v>
      </c>
      <c r="AH295" s="96"/>
      <c r="AI295" s="96"/>
      <c r="AJ295" s="96">
        <f>OAX!AJ333</f>
        <v>0</v>
      </c>
      <c r="AK295" s="96"/>
      <c r="AL295" s="96"/>
      <c r="AM295" s="96">
        <f>OAX!AM333</f>
        <v>0</v>
      </c>
      <c r="AN295" s="96"/>
      <c r="AO295" s="96"/>
      <c r="AP295" s="96">
        <f>OAX!AP333</f>
        <v>0</v>
      </c>
      <c r="AQ295" s="96"/>
      <c r="AR295" s="96"/>
      <c r="AS295" s="96">
        <f>OAX!AS333</f>
        <v>0</v>
      </c>
      <c r="AT295" s="96">
        <f>OAX!AT333</f>
        <v>0</v>
      </c>
      <c r="AU295" s="96">
        <f>OAX!AU333</f>
        <v>0</v>
      </c>
      <c r="AV295" s="96">
        <f>OAX!AV333</f>
        <v>0</v>
      </c>
      <c r="AW295" s="96">
        <f>OAX!AW333</f>
        <v>0</v>
      </c>
      <c r="AX295" s="96">
        <f>OAX!AX333</f>
        <v>0</v>
      </c>
      <c r="AY295" s="96">
        <f>OAX!AY333</f>
        <v>0</v>
      </c>
      <c r="AZ295" s="96">
        <f>OAX!AZ333</f>
        <v>0</v>
      </c>
      <c r="BA295" s="96">
        <f>OAX!BA333</f>
        <v>0</v>
      </c>
    </row>
    <row r="296" spans="1:53" ht="24.75" hidden="1">
      <c r="A296" s="253"/>
      <c r="B296" s="73" t="str">
        <f t="shared" si="112"/>
        <v>135500051004</v>
      </c>
      <c r="C296" s="100">
        <v>2023</v>
      </c>
      <c r="D296" s="100">
        <v>1</v>
      </c>
      <c r="E296" s="100">
        <v>1</v>
      </c>
      <c r="F296" s="100">
        <v>3</v>
      </c>
      <c r="G296" s="100">
        <v>5</v>
      </c>
      <c r="H296" s="100">
        <v>5000</v>
      </c>
      <c r="I296" s="100">
        <v>5100</v>
      </c>
      <c r="J296" s="100"/>
      <c r="K296" s="100"/>
      <c r="L296" s="100">
        <v>4</v>
      </c>
      <c r="M296" s="102" t="s">
        <v>130</v>
      </c>
      <c r="N296" s="103">
        <v>0</v>
      </c>
      <c r="O296" s="103">
        <v>0</v>
      </c>
      <c r="P296" s="103">
        <v>0</v>
      </c>
      <c r="Q296" s="170"/>
      <c r="R296" s="171"/>
      <c r="S296" s="171"/>
      <c r="T296" s="106">
        <f t="shared" ref="T296:AC296" si="122">+T297</f>
        <v>0</v>
      </c>
      <c r="U296" s="103">
        <f t="shared" si="122"/>
        <v>0</v>
      </c>
      <c r="V296" s="103">
        <f t="shared" si="122"/>
        <v>0</v>
      </c>
      <c r="W296" s="103">
        <f t="shared" si="122"/>
        <v>0</v>
      </c>
      <c r="X296" s="103">
        <f t="shared" si="122"/>
        <v>0</v>
      </c>
      <c r="Y296" s="103">
        <f t="shared" si="122"/>
        <v>0</v>
      </c>
      <c r="Z296" s="103">
        <f t="shared" si="122"/>
        <v>0</v>
      </c>
      <c r="AA296" s="267">
        <f t="shared" si="122"/>
        <v>0</v>
      </c>
      <c r="AB296" s="299">
        <f t="shared" si="122"/>
        <v>0</v>
      </c>
      <c r="AC296" s="103">
        <f t="shared" si="122"/>
        <v>0</v>
      </c>
      <c r="AD296" s="300">
        <f>OAX!AD334</f>
        <v>0</v>
      </c>
      <c r="AE296" s="106"/>
      <c r="AF296" s="103"/>
      <c r="AG296" s="103">
        <f>OAX!AG334</f>
        <v>0</v>
      </c>
      <c r="AH296" s="103"/>
      <c r="AI296" s="103"/>
      <c r="AJ296" s="103">
        <f>OAX!AJ334</f>
        <v>0</v>
      </c>
      <c r="AK296" s="103"/>
      <c r="AL296" s="103"/>
      <c r="AM296" s="103">
        <f>OAX!AM334</f>
        <v>0</v>
      </c>
      <c r="AN296" s="103"/>
      <c r="AO296" s="103"/>
      <c r="AP296" s="103">
        <f>OAX!AP334</f>
        <v>0</v>
      </c>
      <c r="AQ296" s="103"/>
      <c r="AR296" s="103"/>
      <c r="AS296" s="103">
        <f>OAX!AS334</f>
        <v>0</v>
      </c>
      <c r="AT296" s="103">
        <f>OAX!AT334</f>
        <v>0</v>
      </c>
      <c r="AU296" s="103">
        <f>OAX!AU334</f>
        <v>0</v>
      </c>
      <c r="AV296" s="103">
        <f>OAX!AV334</f>
        <v>0</v>
      </c>
      <c r="AW296" s="103">
        <f>OAX!AW334</f>
        <v>0</v>
      </c>
      <c r="AX296" s="103">
        <f>OAX!AX334</f>
        <v>0</v>
      </c>
      <c r="AY296" s="103">
        <f>OAX!AY334</f>
        <v>0</v>
      </c>
      <c r="AZ296" s="103">
        <f>OAX!AZ334</f>
        <v>0</v>
      </c>
      <c r="BA296" s="103">
        <f>OAX!BA334</f>
        <v>0</v>
      </c>
    </row>
    <row r="297" spans="1:53" ht="24.75" hidden="1">
      <c r="A297" s="253"/>
      <c r="B297" s="73" t="str">
        <f t="shared" si="112"/>
        <v>135500051005154</v>
      </c>
      <c r="C297" s="107">
        <v>2023</v>
      </c>
      <c r="D297" s="107">
        <v>1</v>
      </c>
      <c r="E297" s="107">
        <v>1</v>
      </c>
      <c r="F297" s="107">
        <v>3</v>
      </c>
      <c r="G297" s="107">
        <v>5</v>
      </c>
      <c r="H297" s="107">
        <v>5000</v>
      </c>
      <c r="I297" s="107">
        <v>5100</v>
      </c>
      <c r="J297" s="107">
        <v>515</v>
      </c>
      <c r="K297" s="107"/>
      <c r="L297" s="107">
        <v>4</v>
      </c>
      <c r="M297" s="109" t="s">
        <v>131</v>
      </c>
      <c r="N297" s="110">
        <v>0</v>
      </c>
      <c r="O297" s="110">
        <v>0</v>
      </c>
      <c r="P297" s="110">
        <v>0</v>
      </c>
      <c r="Q297" s="172" t="s">
        <v>45</v>
      </c>
      <c r="R297" s="173"/>
      <c r="S297" s="173"/>
      <c r="T297" s="113">
        <f t="shared" ref="T297:AC297" si="123">SUM(T298:T310)</f>
        <v>0</v>
      </c>
      <c r="U297" s="110">
        <f t="shared" si="123"/>
        <v>0</v>
      </c>
      <c r="V297" s="110">
        <f t="shared" si="123"/>
        <v>0</v>
      </c>
      <c r="W297" s="110">
        <f t="shared" si="123"/>
        <v>0</v>
      </c>
      <c r="X297" s="110">
        <f t="shared" si="123"/>
        <v>0</v>
      </c>
      <c r="Y297" s="110">
        <f t="shared" si="123"/>
        <v>0</v>
      </c>
      <c r="Z297" s="110">
        <f t="shared" si="123"/>
        <v>0</v>
      </c>
      <c r="AA297" s="268">
        <f t="shared" si="123"/>
        <v>0</v>
      </c>
      <c r="AB297" s="301">
        <f t="shared" si="123"/>
        <v>0</v>
      </c>
      <c r="AC297" s="110">
        <f t="shared" si="123"/>
        <v>0</v>
      </c>
      <c r="AD297" s="302">
        <f>OAX!AD335</f>
        <v>0</v>
      </c>
      <c r="AE297" s="113"/>
      <c r="AF297" s="110"/>
      <c r="AG297" s="110">
        <f>OAX!AG335</f>
        <v>0</v>
      </c>
      <c r="AH297" s="110"/>
      <c r="AI297" s="110"/>
      <c r="AJ297" s="110">
        <f>OAX!AJ335</f>
        <v>0</v>
      </c>
      <c r="AK297" s="110"/>
      <c r="AL297" s="110"/>
      <c r="AM297" s="110">
        <f>OAX!AM335</f>
        <v>0</v>
      </c>
      <c r="AN297" s="110"/>
      <c r="AO297" s="110"/>
      <c r="AP297" s="110">
        <f>OAX!AP335</f>
        <v>0</v>
      </c>
      <c r="AQ297" s="110"/>
      <c r="AR297" s="110"/>
      <c r="AS297" s="110">
        <f>OAX!AS335</f>
        <v>0</v>
      </c>
      <c r="AT297" s="110">
        <f>OAX!AT335</f>
        <v>0</v>
      </c>
      <c r="AU297" s="110">
        <f>OAX!AU335</f>
        <v>0</v>
      </c>
      <c r="AV297" s="110">
        <f>OAX!AV335</f>
        <v>0</v>
      </c>
      <c r="AW297" s="110">
        <f>OAX!AW335</f>
        <v>0</v>
      </c>
      <c r="AX297" s="110">
        <f>OAX!AX335</f>
        <v>0</v>
      </c>
      <c r="AY297" s="110">
        <f>OAX!AY335</f>
        <v>0</v>
      </c>
      <c r="AZ297" s="110">
        <f>OAX!AZ335</f>
        <v>0</v>
      </c>
      <c r="BA297" s="110">
        <f>OAX!BA335</f>
        <v>0</v>
      </c>
    </row>
    <row r="298" spans="1:53" ht="24.75" hidden="1">
      <c r="A298" s="253"/>
      <c r="B298" s="73" t="str">
        <f t="shared" si="112"/>
        <v>1355000510051514</v>
      </c>
      <c r="C298" s="166">
        <v>2023</v>
      </c>
      <c r="D298" s="114">
        <v>1</v>
      </c>
      <c r="E298" s="114">
        <v>1</v>
      </c>
      <c r="F298" s="114">
        <v>3</v>
      </c>
      <c r="G298" s="114">
        <v>5</v>
      </c>
      <c r="H298" s="166">
        <v>5000</v>
      </c>
      <c r="I298" s="166">
        <v>5100</v>
      </c>
      <c r="J298" s="166">
        <v>515</v>
      </c>
      <c r="K298" s="115">
        <v>1</v>
      </c>
      <c r="L298" s="115">
        <v>4</v>
      </c>
      <c r="M298" s="140" t="s">
        <v>287</v>
      </c>
      <c r="N298" s="117">
        <v>0</v>
      </c>
      <c r="O298" s="117">
        <v>0</v>
      </c>
      <c r="P298" s="117">
        <v>0</v>
      </c>
      <c r="Q298" s="141" t="s">
        <v>59</v>
      </c>
      <c r="R298" s="119">
        <v>0</v>
      </c>
      <c r="S298" s="119">
        <v>0</v>
      </c>
      <c r="T298" s="120">
        <v>0</v>
      </c>
      <c r="U298" s="117">
        <v>0</v>
      </c>
      <c r="V298" s="117">
        <v>0</v>
      </c>
      <c r="W298" s="117">
        <v>0</v>
      </c>
      <c r="X298" s="117">
        <v>0</v>
      </c>
      <c r="Y298" s="117">
        <v>0</v>
      </c>
      <c r="Z298" s="117">
        <v>0</v>
      </c>
      <c r="AA298" s="269">
        <v>0</v>
      </c>
      <c r="AB298" s="303">
        <f t="shared" ref="AB298:AB310" si="124">N298+T298-X298</f>
        <v>0</v>
      </c>
      <c r="AC298" s="117">
        <f t="shared" ref="AC298:AC310" si="125">O298+U298-Y298</f>
        <v>0</v>
      </c>
      <c r="AD298" s="304">
        <f>OAX!AD336</f>
        <v>0</v>
      </c>
      <c r="AE298" s="120"/>
      <c r="AF298" s="117"/>
      <c r="AG298" s="117">
        <f>OAX!AG336</f>
        <v>0</v>
      </c>
      <c r="AH298" s="117"/>
      <c r="AI298" s="117"/>
      <c r="AJ298" s="117">
        <f>OAX!AJ336</f>
        <v>0</v>
      </c>
      <c r="AK298" s="117"/>
      <c r="AL298" s="117"/>
      <c r="AM298" s="117">
        <f>OAX!AM336</f>
        <v>0</v>
      </c>
      <c r="AN298" s="117"/>
      <c r="AO298" s="117"/>
      <c r="AP298" s="117">
        <f>OAX!AP336</f>
        <v>0</v>
      </c>
      <c r="AQ298" s="117"/>
      <c r="AR298" s="117"/>
      <c r="AS298" s="117">
        <f>OAX!AS336</f>
        <v>0</v>
      </c>
      <c r="AT298" s="117">
        <f>OAX!AT336</f>
        <v>0</v>
      </c>
      <c r="AU298" s="117">
        <f>OAX!AU336</f>
        <v>0</v>
      </c>
      <c r="AV298" s="117">
        <f>OAX!AV336</f>
        <v>0</v>
      </c>
      <c r="AW298" s="117">
        <f>OAX!AW336</f>
        <v>0</v>
      </c>
      <c r="AX298" s="117">
        <f>OAX!AX336</f>
        <v>0</v>
      </c>
      <c r="AY298" s="117">
        <f>OAX!AY336</f>
        <v>0</v>
      </c>
      <c r="AZ298" s="117">
        <f>OAX!AZ336</f>
        <v>0</v>
      </c>
      <c r="BA298" s="117">
        <f>OAX!BA336</f>
        <v>0</v>
      </c>
    </row>
    <row r="299" spans="1:53" ht="24.75" hidden="1">
      <c r="A299" s="253"/>
      <c r="B299" s="73" t="str">
        <f t="shared" si="112"/>
        <v>1355000510051524</v>
      </c>
      <c r="C299" s="166">
        <v>2023</v>
      </c>
      <c r="D299" s="114">
        <v>1</v>
      </c>
      <c r="E299" s="114">
        <v>1</v>
      </c>
      <c r="F299" s="114">
        <v>3</v>
      </c>
      <c r="G299" s="114">
        <v>5</v>
      </c>
      <c r="H299" s="166">
        <v>5000</v>
      </c>
      <c r="I299" s="166">
        <v>5100</v>
      </c>
      <c r="J299" s="166">
        <v>515</v>
      </c>
      <c r="K299" s="115">
        <v>2</v>
      </c>
      <c r="L299" s="115">
        <v>4</v>
      </c>
      <c r="M299" s="140" t="s">
        <v>178</v>
      </c>
      <c r="N299" s="117">
        <v>0</v>
      </c>
      <c r="O299" s="117">
        <v>0</v>
      </c>
      <c r="P299" s="117">
        <v>0</v>
      </c>
      <c r="Q299" s="141" t="s">
        <v>59</v>
      </c>
      <c r="R299" s="119">
        <v>0</v>
      </c>
      <c r="S299" s="119">
        <v>0</v>
      </c>
      <c r="T299" s="120">
        <v>0</v>
      </c>
      <c r="U299" s="117">
        <v>0</v>
      </c>
      <c r="V299" s="117">
        <v>0</v>
      </c>
      <c r="W299" s="117">
        <v>0</v>
      </c>
      <c r="X299" s="117">
        <v>0</v>
      </c>
      <c r="Y299" s="117">
        <v>0</v>
      </c>
      <c r="Z299" s="117">
        <v>0</v>
      </c>
      <c r="AA299" s="269">
        <v>0</v>
      </c>
      <c r="AB299" s="303">
        <f t="shared" si="124"/>
        <v>0</v>
      </c>
      <c r="AC299" s="117">
        <f t="shared" si="125"/>
        <v>0</v>
      </c>
      <c r="AD299" s="304">
        <f>OAX!AD337</f>
        <v>0</v>
      </c>
      <c r="AE299" s="120"/>
      <c r="AF299" s="117"/>
      <c r="AG299" s="117">
        <f>OAX!AG337</f>
        <v>0</v>
      </c>
      <c r="AH299" s="117"/>
      <c r="AI299" s="117"/>
      <c r="AJ299" s="117">
        <f>OAX!AJ337</f>
        <v>0</v>
      </c>
      <c r="AK299" s="117"/>
      <c r="AL299" s="117"/>
      <c r="AM299" s="117">
        <f>OAX!AM337</f>
        <v>0</v>
      </c>
      <c r="AN299" s="117"/>
      <c r="AO299" s="117"/>
      <c r="AP299" s="117">
        <f>OAX!AP337</f>
        <v>0</v>
      </c>
      <c r="AQ299" s="117"/>
      <c r="AR299" s="117"/>
      <c r="AS299" s="117">
        <f>OAX!AS337</f>
        <v>0</v>
      </c>
      <c r="AT299" s="117">
        <f>OAX!AT337</f>
        <v>0</v>
      </c>
      <c r="AU299" s="117">
        <f>OAX!AU337</f>
        <v>0</v>
      </c>
      <c r="AV299" s="117">
        <f>OAX!AV337</f>
        <v>0</v>
      </c>
      <c r="AW299" s="117">
        <f>OAX!AW337</f>
        <v>0</v>
      </c>
      <c r="AX299" s="117">
        <f>OAX!AX337</f>
        <v>0</v>
      </c>
      <c r="AY299" s="117">
        <f>OAX!AY337</f>
        <v>0</v>
      </c>
      <c r="AZ299" s="117">
        <f>OAX!AZ337</f>
        <v>0</v>
      </c>
      <c r="BA299" s="117">
        <f>OAX!BA337</f>
        <v>0</v>
      </c>
    </row>
    <row r="300" spans="1:53" ht="24.75" hidden="1">
      <c r="A300" s="253"/>
      <c r="B300" s="73" t="str">
        <f t="shared" si="112"/>
        <v>1355000510051534</v>
      </c>
      <c r="C300" s="166">
        <v>2023</v>
      </c>
      <c r="D300" s="114">
        <v>1</v>
      </c>
      <c r="E300" s="114">
        <v>1</v>
      </c>
      <c r="F300" s="114">
        <v>3</v>
      </c>
      <c r="G300" s="114">
        <v>5</v>
      </c>
      <c r="H300" s="166">
        <v>5000</v>
      </c>
      <c r="I300" s="166">
        <v>5100</v>
      </c>
      <c r="J300" s="166">
        <v>515</v>
      </c>
      <c r="K300" s="115">
        <v>3</v>
      </c>
      <c r="L300" s="115">
        <v>4</v>
      </c>
      <c r="M300" s="140" t="s">
        <v>288</v>
      </c>
      <c r="N300" s="117">
        <v>0</v>
      </c>
      <c r="O300" s="117">
        <v>0</v>
      </c>
      <c r="P300" s="117">
        <v>0</v>
      </c>
      <c r="Q300" s="141" t="s">
        <v>59</v>
      </c>
      <c r="R300" s="119">
        <v>0</v>
      </c>
      <c r="S300" s="119">
        <v>0</v>
      </c>
      <c r="T300" s="120">
        <v>0</v>
      </c>
      <c r="U300" s="117">
        <v>0</v>
      </c>
      <c r="V300" s="117">
        <v>0</v>
      </c>
      <c r="W300" s="117">
        <v>0</v>
      </c>
      <c r="X300" s="117">
        <v>0</v>
      </c>
      <c r="Y300" s="117">
        <v>0</v>
      </c>
      <c r="Z300" s="117">
        <v>0</v>
      </c>
      <c r="AA300" s="269">
        <v>0</v>
      </c>
      <c r="AB300" s="303">
        <f t="shared" si="124"/>
        <v>0</v>
      </c>
      <c r="AC300" s="117">
        <f t="shared" si="125"/>
        <v>0</v>
      </c>
      <c r="AD300" s="304">
        <f>OAX!AD338</f>
        <v>0</v>
      </c>
      <c r="AE300" s="120"/>
      <c r="AF300" s="117"/>
      <c r="AG300" s="117">
        <f>OAX!AG338</f>
        <v>0</v>
      </c>
      <c r="AH300" s="117"/>
      <c r="AI300" s="117"/>
      <c r="AJ300" s="117">
        <f>OAX!AJ338</f>
        <v>0</v>
      </c>
      <c r="AK300" s="117"/>
      <c r="AL300" s="117"/>
      <c r="AM300" s="117">
        <f>OAX!AM338</f>
        <v>0</v>
      </c>
      <c r="AN300" s="117"/>
      <c r="AO300" s="117"/>
      <c r="AP300" s="117">
        <f>OAX!AP338</f>
        <v>0</v>
      </c>
      <c r="AQ300" s="117"/>
      <c r="AR300" s="117"/>
      <c r="AS300" s="117">
        <f>OAX!AS338</f>
        <v>0</v>
      </c>
      <c r="AT300" s="117">
        <f>OAX!AT338</f>
        <v>0</v>
      </c>
      <c r="AU300" s="117">
        <f>OAX!AU338</f>
        <v>0</v>
      </c>
      <c r="AV300" s="117">
        <f>OAX!AV338</f>
        <v>0</v>
      </c>
      <c r="AW300" s="117">
        <f>OAX!AW338</f>
        <v>0</v>
      </c>
      <c r="AX300" s="117">
        <f>OAX!AX338</f>
        <v>0</v>
      </c>
      <c r="AY300" s="117">
        <f>OAX!AY338</f>
        <v>0</v>
      </c>
      <c r="AZ300" s="117">
        <f>OAX!AZ338</f>
        <v>0</v>
      </c>
      <c r="BA300" s="117">
        <f>OAX!BA338</f>
        <v>0</v>
      </c>
    </row>
    <row r="301" spans="1:53" ht="24.75" hidden="1">
      <c r="A301" s="253"/>
      <c r="B301" s="73" t="str">
        <f t="shared" si="112"/>
        <v>1355000510051544</v>
      </c>
      <c r="C301" s="166">
        <v>2023</v>
      </c>
      <c r="D301" s="114">
        <v>1</v>
      </c>
      <c r="E301" s="114">
        <v>1</v>
      </c>
      <c r="F301" s="114">
        <v>3</v>
      </c>
      <c r="G301" s="114">
        <v>5</v>
      </c>
      <c r="H301" s="166">
        <v>5000</v>
      </c>
      <c r="I301" s="166">
        <v>5100</v>
      </c>
      <c r="J301" s="166">
        <v>515</v>
      </c>
      <c r="K301" s="115">
        <v>4</v>
      </c>
      <c r="L301" s="115">
        <v>4</v>
      </c>
      <c r="M301" s="140" t="s">
        <v>180</v>
      </c>
      <c r="N301" s="117">
        <v>0</v>
      </c>
      <c r="O301" s="117">
        <v>0</v>
      </c>
      <c r="P301" s="117">
        <v>0</v>
      </c>
      <c r="Q301" s="141" t="s">
        <v>59</v>
      </c>
      <c r="R301" s="119">
        <v>0</v>
      </c>
      <c r="S301" s="119">
        <v>0</v>
      </c>
      <c r="T301" s="120">
        <v>0</v>
      </c>
      <c r="U301" s="117">
        <v>0</v>
      </c>
      <c r="V301" s="117">
        <v>0</v>
      </c>
      <c r="W301" s="117">
        <v>0</v>
      </c>
      <c r="X301" s="117">
        <v>0</v>
      </c>
      <c r="Y301" s="117">
        <v>0</v>
      </c>
      <c r="Z301" s="117">
        <v>0</v>
      </c>
      <c r="AA301" s="269">
        <v>0</v>
      </c>
      <c r="AB301" s="303">
        <f t="shared" si="124"/>
        <v>0</v>
      </c>
      <c r="AC301" s="117">
        <f t="shared" si="125"/>
        <v>0</v>
      </c>
      <c r="AD301" s="304">
        <f>OAX!AD339</f>
        <v>0</v>
      </c>
      <c r="AE301" s="120"/>
      <c r="AF301" s="117"/>
      <c r="AG301" s="117">
        <f>OAX!AG339</f>
        <v>0</v>
      </c>
      <c r="AH301" s="117"/>
      <c r="AI301" s="117"/>
      <c r="AJ301" s="117">
        <f>OAX!AJ339</f>
        <v>0</v>
      </c>
      <c r="AK301" s="117"/>
      <c r="AL301" s="117"/>
      <c r="AM301" s="117">
        <f>OAX!AM339</f>
        <v>0</v>
      </c>
      <c r="AN301" s="117"/>
      <c r="AO301" s="117"/>
      <c r="AP301" s="117">
        <f>OAX!AP339</f>
        <v>0</v>
      </c>
      <c r="AQ301" s="117"/>
      <c r="AR301" s="117"/>
      <c r="AS301" s="117">
        <f>OAX!AS339</f>
        <v>0</v>
      </c>
      <c r="AT301" s="117">
        <f>OAX!AT339</f>
        <v>0</v>
      </c>
      <c r="AU301" s="117">
        <f>OAX!AU339</f>
        <v>0</v>
      </c>
      <c r="AV301" s="117">
        <f>OAX!AV339</f>
        <v>0</v>
      </c>
      <c r="AW301" s="117">
        <f>OAX!AW339</f>
        <v>0</v>
      </c>
      <c r="AX301" s="117">
        <f>OAX!AX339</f>
        <v>0</v>
      </c>
      <c r="AY301" s="117">
        <f>OAX!AY339</f>
        <v>0</v>
      </c>
      <c r="AZ301" s="117">
        <f>OAX!AZ339</f>
        <v>0</v>
      </c>
      <c r="BA301" s="117">
        <f>OAX!BA339</f>
        <v>0</v>
      </c>
    </row>
    <row r="302" spans="1:53" ht="24.75" hidden="1">
      <c r="A302" s="253"/>
      <c r="B302" s="73" t="str">
        <f t="shared" si="112"/>
        <v>1355000510051554</v>
      </c>
      <c r="C302" s="166">
        <v>2023</v>
      </c>
      <c r="D302" s="114">
        <v>1</v>
      </c>
      <c r="E302" s="114">
        <v>1</v>
      </c>
      <c r="F302" s="114">
        <v>3</v>
      </c>
      <c r="G302" s="114">
        <v>5</v>
      </c>
      <c r="H302" s="166">
        <v>5000</v>
      </c>
      <c r="I302" s="166">
        <v>5100</v>
      </c>
      <c r="J302" s="166">
        <v>515</v>
      </c>
      <c r="K302" s="115">
        <v>5</v>
      </c>
      <c r="L302" s="115">
        <v>4</v>
      </c>
      <c r="M302" s="140" t="s">
        <v>289</v>
      </c>
      <c r="N302" s="117">
        <v>0</v>
      </c>
      <c r="O302" s="117">
        <v>0</v>
      </c>
      <c r="P302" s="117">
        <v>0</v>
      </c>
      <c r="Q302" s="141" t="s">
        <v>59</v>
      </c>
      <c r="R302" s="119">
        <v>0</v>
      </c>
      <c r="S302" s="119">
        <v>0</v>
      </c>
      <c r="T302" s="120">
        <v>0</v>
      </c>
      <c r="U302" s="117">
        <v>0</v>
      </c>
      <c r="V302" s="117">
        <v>0</v>
      </c>
      <c r="W302" s="117">
        <v>0</v>
      </c>
      <c r="X302" s="117">
        <v>0</v>
      </c>
      <c r="Y302" s="117">
        <v>0</v>
      </c>
      <c r="Z302" s="117">
        <v>0</v>
      </c>
      <c r="AA302" s="269">
        <v>0</v>
      </c>
      <c r="AB302" s="303">
        <f t="shared" si="124"/>
        <v>0</v>
      </c>
      <c r="AC302" s="117">
        <f t="shared" si="125"/>
        <v>0</v>
      </c>
      <c r="AD302" s="304">
        <f>OAX!AD340</f>
        <v>0</v>
      </c>
      <c r="AE302" s="120"/>
      <c r="AF302" s="117"/>
      <c r="AG302" s="117">
        <f>OAX!AG340</f>
        <v>0</v>
      </c>
      <c r="AH302" s="117"/>
      <c r="AI302" s="117"/>
      <c r="AJ302" s="117">
        <f>OAX!AJ340</f>
        <v>0</v>
      </c>
      <c r="AK302" s="117"/>
      <c r="AL302" s="117"/>
      <c r="AM302" s="117">
        <f>OAX!AM340</f>
        <v>0</v>
      </c>
      <c r="AN302" s="117"/>
      <c r="AO302" s="117"/>
      <c r="AP302" s="117">
        <f>OAX!AP340</f>
        <v>0</v>
      </c>
      <c r="AQ302" s="117"/>
      <c r="AR302" s="117"/>
      <c r="AS302" s="117">
        <f>OAX!AS340</f>
        <v>0</v>
      </c>
      <c r="AT302" s="117">
        <f>OAX!AT340</f>
        <v>0</v>
      </c>
      <c r="AU302" s="117">
        <f>OAX!AU340</f>
        <v>0</v>
      </c>
      <c r="AV302" s="117">
        <f>OAX!AV340</f>
        <v>0</v>
      </c>
      <c r="AW302" s="117">
        <f>OAX!AW340</f>
        <v>0</v>
      </c>
      <c r="AX302" s="117">
        <f>OAX!AX340</f>
        <v>0</v>
      </c>
      <c r="AY302" s="117">
        <f>OAX!AY340</f>
        <v>0</v>
      </c>
      <c r="AZ302" s="117">
        <f>OAX!AZ340</f>
        <v>0</v>
      </c>
      <c r="BA302" s="117">
        <f>OAX!BA340</f>
        <v>0</v>
      </c>
    </row>
    <row r="303" spans="1:53" ht="24.75" hidden="1">
      <c r="A303" s="253"/>
      <c r="B303" s="73" t="str">
        <f t="shared" si="112"/>
        <v>1355000510051564</v>
      </c>
      <c r="C303" s="166">
        <v>2023</v>
      </c>
      <c r="D303" s="114">
        <v>1</v>
      </c>
      <c r="E303" s="114">
        <v>1</v>
      </c>
      <c r="F303" s="114">
        <v>3</v>
      </c>
      <c r="G303" s="114">
        <v>5</v>
      </c>
      <c r="H303" s="166">
        <v>5000</v>
      </c>
      <c r="I303" s="166">
        <v>5100</v>
      </c>
      <c r="J303" s="166">
        <v>515</v>
      </c>
      <c r="K303" s="115">
        <v>6</v>
      </c>
      <c r="L303" s="115">
        <v>4</v>
      </c>
      <c r="M303" s="140" t="s">
        <v>290</v>
      </c>
      <c r="N303" s="117">
        <v>0</v>
      </c>
      <c r="O303" s="117">
        <v>0</v>
      </c>
      <c r="P303" s="117">
        <v>0</v>
      </c>
      <c r="Q303" s="141" t="s">
        <v>59</v>
      </c>
      <c r="R303" s="119">
        <v>0</v>
      </c>
      <c r="S303" s="119">
        <v>0</v>
      </c>
      <c r="T303" s="120">
        <v>0</v>
      </c>
      <c r="U303" s="117">
        <v>0</v>
      </c>
      <c r="V303" s="117">
        <v>0</v>
      </c>
      <c r="W303" s="117">
        <v>0</v>
      </c>
      <c r="X303" s="117">
        <v>0</v>
      </c>
      <c r="Y303" s="117">
        <v>0</v>
      </c>
      <c r="Z303" s="117">
        <v>0</v>
      </c>
      <c r="AA303" s="269">
        <v>0</v>
      </c>
      <c r="AB303" s="303">
        <f t="shared" si="124"/>
        <v>0</v>
      </c>
      <c r="AC303" s="117">
        <f t="shared" si="125"/>
        <v>0</v>
      </c>
      <c r="AD303" s="304">
        <f>OAX!AD341</f>
        <v>0</v>
      </c>
      <c r="AE303" s="120"/>
      <c r="AF303" s="117"/>
      <c r="AG303" s="117">
        <f>OAX!AG341</f>
        <v>0</v>
      </c>
      <c r="AH303" s="117"/>
      <c r="AI303" s="117"/>
      <c r="AJ303" s="117">
        <f>OAX!AJ341</f>
        <v>0</v>
      </c>
      <c r="AK303" s="117"/>
      <c r="AL303" s="117"/>
      <c r="AM303" s="117">
        <f>OAX!AM341</f>
        <v>0</v>
      </c>
      <c r="AN303" s="117"/>
      <c r="AO303" s="117"/>
      <c r="AP303" s="117">
        <f>OAX!AP341</f>
        <v>0</v>
      </c>
      <c r="AQ303" s="117"/>
      <c r="AR303" s="117"/>
      <c r="AS303" s="117">
        <f>OAX!AS341</f>
        <v>0</v>
      </c>
      <c r="AT303" s="117">
        <f>OAX!AT341</f>
        <v>0</v>
      </c>
      <c r="AU303" s="117">
        <f>OAX!AU341</f>
        <v>0</v>
      </c>
      <c r="AV303" s="117">
        <f>OAX!AV341</f>
        <v>0</v>
      </c>
      <c r="AW303" s="117">
        <f>OAX!AW341</f>
        <v>0</v>
      </c>
      <c r="AX303" s="117">
        <f>OAX!AX341</f>
        <v>0</v>
      </c>
      <c r="AY303" s="117">
        <f>OAX!AY341</f>
        <v>0</v>
      </c>
      <c r="AZ303" s="117">
        <f>OAX!AZ341</f>
        <v>0</v>
      </c>
      <c r="BA303" s="117">
        <f>OAX!BA341</f>
        <v>0</v>
      </c>
    </row>
    <row r="304" spans="1:53" ht="46.5" hidden="1">
      <c r="A304" s="253"/>
      <c r="B304" s="73" t="str">
        <f t="shared" si="112"/>
        <v>1355000510051574</v>
      </c>
      <c r="C304" s="166">
        <v>2023</v>
      </c>
      <c r="D304" s="114">
        <v>1</v>
      </c>
      <c r="E304" s="114">
        <v>1</v>
      </c>
      <c r="F304" s="114">
        <v>3</v>
      </c>
      <c r="G304" s="114">
        <v>5</v>
      </c>
      <c r="H304" s="166">
        <v>5000</v>
      </c>
      <c r="I304" s="166">
        <v>5100</v>
      </c>
      <c r="J304" s="166">
        <v>515</v>
      </c>
      <c r="K304" s="115">
        <v>7</v>
      </c>
      <c r="L304" s="115">
        <v>4</v>
      </c>
      <c r="M304" s="140" t="s">
        <v>291</v>
      </c>
      <c r="N304" s="117">
        <v>0</v>
      </c>
      <c r="O304" s="117">
        <v>0</v>
      </c>
      <c r="P304" s="117">
        <v>0</v>
      </c>
      <c r="Q304" s="141" t="s">
        <v>59</v>
      </c>
      <c r="R304" s="119">
        <v>0</v>
      </c>
      <c r="S304" s="119">
        <v>0</v>
      </c>
      <c r="T304" s="120">
        <v>0</v>
      </c>
      <c r="U304" s="117">
        <v>0</v>
      </c>
      <c r="V304" s="117">
        <v>0</v>
      </c>
      <c r="W304" s="117">
        <v>0</v>
      </c>
      <c r="X304" s="117">
        <v>0</v>
      </c>
      <c r="Y304" s="117">
        <v>0</v>
      </c>
      <c r="Z304" s="117">
        <v>0</v>
      </c>
      <c r="AA304" s="269">
        <v>0</v>
      </c>
      <c r="AB304" s="303">
        <f t="shared" si="124"/>
        <v>0</v>
      </c>
      <c r="AC304" s="117">
        <f t="shared" si="125"/>
        <v>0</v>
      </c>
      <c r="AD304" s="304">
        <f>OAX!AD342</f>
        <v>0</v>
      </c>
      <c r="AE304" s="120"/>
      <c r="AF304" s="117"/>
      <c r="AG304" s="117">
        <f>OAX!AG342</f>
        <v>0</v>
      </c>
      <c r="AH304" s="117"/>
      <c r="AI304" s="117"/>
      <c r="AJ304" s="117">
        <f>OAX!AJ342</f>
        <v>0</v>
      </c>
      <c r="AK304" s="117"/>
      <c r="AL304" s="117"/>
      <c r="AM304" s="117">
        <f>OAX!AM342</f>
        <v>0</v>
      </c>
      <c r="AN304" s="117"/>
      <c r="AO304" s="117"/>
      <c r="AP304" s="117">
        <f>OAX!AP342</f>
        <v>0</v>
      </c>
      <c r="AQ304" s="117"/>
      <c r="AR304" s="117"/>
      <c r="AS304" s="117">
        <f>OAX!AS342</f>
        <v>0</v>
      </c>
      <c r="AT304" s="117">
        <f>OAX!AT342</f>
        <v>0</v>
      </c>
      <c r="AU304" s="117">
        <f>OAX!AU342</f>
        <v>0</v>
      </c>
      <c r="AV304" s="117">
        <f>OAX!AV342</f>
        <v>0</v>
      </c>
      <c r="AW304" s="117">
        <f>OAX!AW342</f>
        <v>0</v>
      </c>
      <c r="AX304" s="117">
        <f>OAX!AX342</f>
        <v>0</v>
      </c>
      <c r="AY304" s="117">
        <f>OAX!AY342</f>
        <v>0</v>
      </c>
      <c r="AZ304" s="117">
        <f>OAX!AZ342</f>
        <v>0</v>
      </c>
      <c r="BA304" s="117">
        <f>OAX!BA342</f>
        <v>0</v>
      </c>
    </row>
    <row r="305" spans="1:53" ht="24.75" hidden="1">
      <c r="A305" s="253"/>
      <c r="B305" s="73" t="str">
        <f t="shared" si="112"/>
        <v>1355000510051584</v>
      </c>
      <c r="C305" s="166">
        <v>2023</v>
      </c>
      <c r="D305" s="114">
        <v>1</v>
      </c>
      <c r="E305" s="114">
        <v>1</v>
      </c>
      <c r="F305" s="114">
        <v>3</v>
      </c>
      <c r="G305" s="114">
        <v>5</v>
      </c>
      <c r="H305" s="166">
        <v>5000</v>
      </c>
      <c r="I305" s="166">
        <v>5100</v>
      </c>
      <c r="J305" s="166">
        <v>515</v>
      </c>
      <c r="K305" s="115">
        <v>8</v>
      </c>
      <c r="L305" s="115">
        <v>4</v>
      </c>
      <c r="M305" s="140" t="s">
        <v>292</v>
      </c>
      <c r="N305" s="117">
        <v>0</v>
      </c>
      <c r="O305" s="117">
        <v>0</v>
      </c>
      <c r="P305" s="117">
        <v>0</v>
      </c>
      <c r="Q305" s="141" t="s">
        <v>59</v>
      </c>
      <c r="R305" s="119">
        <v>0</v>
      </c>
      <c r="S305" s="119">
        <v>0</v>
      </c>
      <c r="T305" s="120">
        <v>0</v>
      </c>
      <c r="U305" s="117">
        <v>0</v>
      </c>
      <c r="V305" s="117">
        <v>0</v>
      </c>
      <c r="W305" s="117">
        <v>0</v>
      </c>
      <c r="X305" s="117">
        <v>0</v>
      </c>
      <c r="Y305" s="117">
        <v>0</v>
      </c>
      <c r="Z305" s="117">
        <v>0</v>
      </c>
      <c r="AA305" s="269">
        <v>0</v>
      </c>
      <c r="AB305" s="303">
        <f t="shared" si="124"/>
        <v>0</v>
      </c>
      <c r="AC305" s="117">
        <f t="shared" si="125"/>
        <v>0</v>
      </c>
      <c r="AD305" s="304">
        <f>OAX!AD343</f>
        <v>0</v>
      </c>
      <c r="AE305" s="120"/>
      <c r="AF305" s="117"/>
      <c r="AG305" s="117">
        <f>OAX!AG343</f>
        <v>0</v>
      </c>
      <c r="AH305" s="117"/>
      <c r="AI305" s="117"/>
      <c r="AJ305" s="117">
        <f>OAX!AJ343</f>
        <v>0</v>
      </c>
      <c r="AK305" s="117"/>
      <c r="AL305" s="117"/>
      <c r="AM305" s="117">
        <f>OAX!AM343</f>
        <v>0</v>
      </c>
      <c r="AN305" s="117"/>
      <c r="AO305" s="117"/>
      <c r="AP305" s="117">
        <f>OAX!AP343</f>
        <v>0</v>
      </c>
      <c r="AQ305" s="117"/>
      <c r="AR305" s="117"/>
      <c r="AS305" s="117">
        <f>OAX!AS343</f>
        <v>0</v>
      </c>
      <c r="AT305" s="117">
        <f>OAX!AT343</f>
        <v>0</v>
      </c>
      <c r="AU305" s="117">
        <f>OAX!AU343</f>
        <v>0</v>
      </c>
      <c r="AV305" s="117">
        <f>OAX!AV343</f>
        <v>0</v>
      </c>
      <c r="AW305" s="117">
        <f>OAX!AW343</f>
        <v>0</v>
      </c>
      <c r="AX305" s="117">
        <f>OAX!AX343</f>
        <v>0</v>
      </c>
      <c r="AY305" s="117">
        <f>OAX!AY343</f>
        <v>0</v>
      </c>
      <c r="AZ305" s="117">
        <f>OAX!AZ343</f>
        <v>0</v>
      </c>
      <c r="BA305" s="117">
        <f>OAX!BA343</f>
        <v>0</v>
      </c>
    </row>
    <row r="306" spans="1:53" ht="24.75" hidden="1">
      <c r="A306" s="253"/>
      <c r="B306" s="73" t="str">
        <f t="shared" si="112"/>
        <v>1355000510051594</v>
      </c>
      <c r="C306" s="166">
        <v>2023</v>
      </c>
      <c r="D306" s="114">
        <v>1</v>
      </c>
      <c r="E306" s="114">
        <v>1</v>
      </c>
      <c r="F306" s="114">
        <v>3</v>
      </c>
      <c r="G306" s="114">
        <v>5</v>
      </c>
      <c r="H306" s="166">
        <v>5000</v>
      </c>
      <c r="I306" s="166">
        <v>5100</v>
      </c>
      <c r="J306" s="166">
        <v>515</v>
      </c>
      <c r="K306" s="115">
        <v>9</v>
      </c>
      <c r="L306" s="115">
        <v>4</v>
      </c>
      <c r="M306" s="140" t="s">
        <v>293</v>
      </c>
      <c r="N306" s="117">
        <v>0</v>
      </c>
      <c r="O306" s="117">
        <v>0</v>
      </c>
      <c r="P306" s="117">
        <v>0</v>
      </c>
      <c r="Q306" s="141" t="s">
        <v>59</v>
      </c>
      <c r="R306" s="119">
        <v>0</v>
      </c>
      <c r="S306" s="119">
        <v>0</v>
      </c>
      <c r="T306" s="120">
        <v>0</v>
      </c>
      <c r="U306" s="117">
        <v>0</v>
      </c>
      <c r="V306" s="117">
        <v>0</v>
      </c>
      <c r="W306" s="117">
        <v>0</v>
      </c>
      <c r="X306" s="117">
        <v>0</v>
      </c>
      <c r="Y306" s="117">
        <v>0</v>
      </c>
      <c r="Z306" s="117">
        <v>0</v>
      </c>
      <c r="AA306" s="269">
        <v>0</v>
      </c>
      <c r="AB306" s="303">
        <f t="shared" si="124"/>
        <v>0</v>
      </c>
      <c r="AC306" s="117">
        <f t="shared" si="125"/>
        <v>0</v>
      </c>
      <c r="AD306" s="304">
        <f>OAX!AD344</f>
        <v>0</v>
      </c>
      <c r="AE306" s="120"/>
      <c r="AF306" s="117"/>
      <c r="AG306" s="117">
        <f>OAX!AG344</f>
        <v>0</v>
      </c>
      <c r="AH306" s="117"/>
      <c r="AI306" s="117"/>
      <c r="AJ306" s="117">
        <f>OAX!AJ344</f>
        <v>0</v>
      </c>
      <c r="AK306" s="117"/>
      <c r="AL306" s="117"/>
      <c r="AM306" s="117">
        <f>OAX!AM344</f>
        <v>0</v>
      </c>
      <c r="AN306" s="117"/>
      <c r="AO306" s="117"/>
      <c r="AP306" s="117">
        <f>OAX!AP344</f>
        <v>0</v>
      </c>
      <c r="AQ306" s="117"/>
      <c r="AR306" s="117"/>
      <c r="AS306" s="117">
        <f>OAX!AS344</f>
        <v>0</v>
      </c>
      <c r="AT306" s="117">
        <f>OAX!AT344</f>
        <v>0</v>
      </c>
      <c r="AU306" s="117">
        <f>OAX!AU344</f>
        <v>0</v>
      </c>
      <c r="AV306" s="117">
        <f>OAX!AV344</f>
        <v>0</v>
      </c>
      <c r="AW306" s="117">
        <f>OAX!AW344</f>
        <v>0</v>
      </c>
      <c r="AX306" s="117">
        <f>OAX!AX344</f>
        <v>0</v>
      </c>
      <c r="AY306" s="117">
        <f>OAX!AY344</f>
        <v>0</v>
      </c>
      <c r="AZ306" s="117">
        <f>OAX!AZ344</f>
        <v>0</v>
      </c>
      <c r="BA306" s="117">
        <f>OAX!BA344</f>
        <v>0</v>
      </c>
    </row>
    <row r="307" spans="1:53" ht="24.75" hidden="1">
      <c r="A307" s="253"/>
      <c r="B307" s="73" t="str">
        <f t="shared" si="112"/>
        <v>13550005100515104</v>
      </c>
      <c r="C307" s="166">
        <v>2023</v>
      </c>
      <c r="D307" s="114">
        <v>1</v>
      </c>
      <c r="E307" s="114">
        <v>1</v>
      </c>
      <c r="F307" s="114">
        <v>3</v>
      </c>
      <c r="G307" s="114">
        <v>5</v>
      </c>
      <c r="H307" s="166">
        <v>5000</v>
      </c>
      <c r="I307" s="166">
        <v>5100</v>
      </c>
      <c r="J307" s="166">
        <v>515</v>
      </c>
      <c r="K307" s="115">
        <v>10</v>
      </c>
      <c r="L307" s="115">
        <v>4</v>
      </c>
      <c r="M307" s="140" t="s">
        <v>294</v>
      </c>
      <c r="N307" s="117">
        <v>0</v>
      </c>
      <c r="O307" s="117">
        <v>0</v>
      </c>
      <c r="P307" s="117">
        <v>0</v>
      </c>
      <c r="Q307" s="141" t="s">
        <v>59</v>
      </c>
      <c r="R307" s="119">
        <v>0</v>
      </c>
      <c r="S307" s="119">
        <v>0</v>
      </c>
      <c r="T307" s="120">
        <v>0</v>
      </c>
      <c r="U307" s="117">
        <v>0</v>
      </c>
      <c r="V307" s="117">
        <v>0</v>
      </c>
      <c r="W307" s="117">
        <v>0</v>
      </c>
      <c r="X307" s="117">
        <v>0</v>
      </c>
      <c r="Y307" s="117">
        <v>0</v>
      </c>
      <c r="Z307" s="117">
        <v>0</v>
      </c>
      <c r="AA307" s="269">
        <v>0</v>
      </c>
      <c r="AB307" s="303">
        <f t="shared" si="124"/>
        <v>0</v>
      </c>
      <c r="AC307" s="117">
        <f t="shared" si="125"/>
        <v>0</v>
      </c>
      <c r="AD307" s="304">
        <f>OAX!AD345</f>
        <v>0</v>
      </c>
      <c r="AE307" s="120"/>
      <c r="AF307" s="117"/>
      <c r="AG307" s="117">
        <f>OAX!AG345</f>
        <v>0</v>
      </c>
      <c r="AH307" s="117"/>
      <c r="AI307" s="117"/>
      <c r="AJ307" s="117">
        <f>OAX!AJ345</f>
        <v>0</v>
      </c>
      <c r="AK307" s="117"/>
      <c r="AL307" s="117"/>
      <c r="AM307" s="117">
        <f>OAX!AM345</f>
        <v>0</v>
      </c>
      <c r="AN307" s="117"/>
      <c r="AO307" s="117"/>
      <c r="AP307" s="117">
        <f>OAX!AP345</f>
        <v>0</v>
      </c>
      <c r="AQ307" s="117"/>
      <c r="AR307" s="117"/>
      <c r="AS307" s="117">
        <f>OAX!AS345</f>
        <v>0</v>
      </c>
      <c r="AT307" s="117">
        <f>OAX!AT345</f>
        <v>0</v>
      </c>
      <c r="AU307" s="117">
        <f>OAX!AU345</f>
        <v>0</v>
      </c>
      <c r="AV307" s="117">
        <f>OAX!AV345</f>
        <v>0</v>
      </c>
      <c r="AW307" s="117">
        <f>OAX!AW345</f>
        <v>0</v>
      </c>
      <c r="AX307" s="117">
        <f>OAX!AX345</f>
        <v>0</v>
      </c>
      <c r="AY307" s="117">
        <f>OAX!AY345</f>
        <v>0</v>
      </c>
      <c r="AZ307" s="117">
        <f>OAX!AZ345</f>
        <v>0</v>
      </c>
      <c r="BA307" s="117">
        <f>OAX!BA345</f>
        <v>0</v>
      </c>
    </row>
    <row r="308" spans="1:53" ht="24.75" hidden="1">
      <c r="A308" s="253"/>
      <c r="B308" s="73" t="str">
        <f t="shared" si="112"/>
        <v>13550005100515114</v>
      </c>
      <c r="C308" s="166">
        <v>2023</v>
      </c>
      <c r="D308" s="114">
        <v>1</v>
      </c>
      <c r="E308" s="114">
        <v>1</v>
      </c>
      <c r="F308" s="114">
        <v>3</v>
      </c>
      <c r="G308" s="114">
        <v>5</v>
      </c>
      <c r="H308" s="166">
        <v>5000</v>
      </c>
      <c r="I308" s="166">
        <v>5100</v>
      </c>
      <c r="J308" s="166">
        <v>515</v>
      </c>
      <c r="K308" s="115">
        <v>11</v>
      </c>
      <c r="L308" s="115">
        <v>4</v>
      </c>
      <c r="M308" s="140" t="s">
        <v>186</v>
      </c>
      <c r="N308" s="117">
        <v>0</v>
      </c>
      <c r="O308" s="117">
        <v>0</v>
      </c>
      <c r="P308" s="117">
        <v>0</v>
      </c>
      <c r="Q308" s="141" t="s">
        <v>59</v>
      </c>
      <c r="R308" s="119">
        <v>0</v>
      </c>
      <c r="S308" s="119">
        <v>0</v>
      </c>
      <c r="T308" s="120">
        <v>0</v>
      </c>
      <c r="U308" s="117">
        <v>0</v>
      </c>
      <c r="V308" s="117">
        <v>0</v>
      </c>
      <c r="W308" s="117">
        <v>0</v>
      </c>
      <c r="X308" s="117">
        <v>0</v>
      </c>
      <c r="Y308" s="117">
        <v>0</v>
      </c>
      <c r="Z308" s="117">
        <v>0</v>
      </c>
      <c r="AA308" s="269">
        <v>0</v>
      </c>
      <c r="AB308" s="303">
        <f t="shared" si="124"/>
        <v>0</v>
      </c>
      <c r="AC308" s="117">
        <f t="shared" si="125"/>
        <v>0</v>
      </c>
      <c r="AD308" s="304">
        <f>OAX!AD346</f>
        <v>0</v>
      </c>
      <c r="AE308" s="120"/>
      <c r="AF308" s="117"/>
      <c r="AG308" s="117">
        <f>OAX!AG346</f>
        <v>0</v>
      </c>
      <c r="AH308" s="117"/>
      <c r="AI308" s="117"/>
      <c r="AJ308" s="117">
        <f>OAX!AJ346</f>
        <v>0</v>
      </c>
      <c r="AK308" s="117"/>
      <c r="AL308" s="117"/>
      <c r="AM308" s="117">
        <f>OAX!AM346</f>
        <v>0</v>
      </c>
      <c r="AN308" s="117"/>
      <c r="AO308" s="117"/>
      <c r="AP308" s="117">
        <f>OAX!AP346</f>
        <v>0</v>
      </c>
      <c r="AQ308" s="117"/>
      <c r="AR308" s="117"/>
      <c r="AS308" s="117">
        <f>OAX!AS346</f>
        <v>0</v>
      </c>
      <c r="AT308" s="117">
        <f>OAX!AT346</f>
        <v>0</v>
      </c>
      <c r="AU308" s="117">
        <f>OAX!AU346</f>
        <v>0</v>
      </c>
      <c r="AV308" s="117">
        <f>OAX!AV346</f>
        <v>0</v>
      </c>
      <c r="AW308" s="117">
        <f>OAX!AW346</f>
        <v>0</v>
      </c>
      <c r="AX308" s="117">
        <f>OAX!AX346</f>
        <v>0</v>
      </c>
      <c r="AY308" s="117">
        <f>OAX!AY346</f>
        <v>0</v>
      </c>
      <c r="AZ308" s="117">
        <f>OAX!AZ346</f>
        <v>0</v>
      </c>
      <c r="BA308" s="117">
        <f>OAX!BA346</f>
        <v>0</v>
      </c>
    </row>
    <row r="309" spans="1:53" ht="46.5" hidden="1">
      <c r="A309" s="253"/>
      <c r="B309" s="73" t="str">
        <f t="shared" si="112"/>
        <v>13550005100515124</v>
      </c>
      <c r="C309" s="166">
        <v>2023</v>
      </c>
      <c r="D309" s="114">
        <v>1</v>
      </c>
      <c r="E309" s="114">
        <v>1</v>
      </c>
      <c r="F309" s="114">
        <v>3</v>
      </c>
      <c r="G309" s="114">
        <v>5</v>
      </c>
      <c r="H309" s="166">
        <v>5000</v>
      </c>
      <c r="I309" s="166">
        <v>5100</v>
      </c>
      <c r="J309" s="166">
        <v>515</v>
      </c>
      <c r="K309" s="115">
        <v>12</v>
      </c>
      <c r="L309" s="115">
        <v>4</v>
      </c>
      <c r="M309" s="140" t="s">
        <v>256</v>
      </c>
      <c r="N309" s="117">
        <v>0</v>
      </c>
      <c r="O309" s="117">
        <v>0</v>
      </c>
      <c r="P309" s="117">
        <v>0</v>
      </c>
      <c r="Q309" s="141" t="s">
        <v>205</v>
      </c>
      <c r="R309" s="119">
        <v>0</v>
      </c>
      <c r="S309" s="119">
        <v>0</v>
      </c>
      <c r="T309" s="120">
        <v>0</v>
      </c>
      <c r="U309" s="117">
        <v>0</v>
      </c>
      <c r="V309" s="117">
        <v>0</v>
      </c>
      <c r="W309" s="117">
        <v>0</v>
      </c>
      <c r="X309" s="117">
        <v>0</v>
      </c>
      <c r="Y309" s="117">
        <v>0</v>
      </c>
      <c r="Z309" s="117">
        <v>0</v>
      </c>
      <c r="AA309" s="269">
        <v>0</v>
      </c>
      <c r="AB309" s="303">
        <f t="shared" si="124"/>
        <v>0</v>
      </c>
      <c r="AC309" s="117">
        <f t="shared" si="125"/>
        <v>0</v>
      </c>
      <c r="AD309" s="304">
        <f>OAX!AD347</f>
        <v>0</v>
      </c>
      <c r="AE309" s="120"/>
      <c r="AF309" s="117"/>
      <c r="AG309" s="117">
        <f>OAX!AG347</f>
        <v>0</v>
      </c>
      <c r="AH309" s="117"/>
      <c r="AI309" s="117"/>
      <c r="AJ309" s="117">
        <f>OAX!AJ347</f>
        <v>0</v>
      </c>
      <c r="AK309" s="117"/>
      <c r="AL309" s="117"/>
      <c r="AM309" s="117">
        <f>OAX!AM347</f>
        <v>0</v>
      </c>
      <c r="AN309" s="117"/>
      <c r="AO309" s="117"/>
      <c r="AP309" s="117">
        <f>OAX!AP347</f>
        <v>0</v>
      </c>
      <c r="AQ309" s="117"/>
      <c r="AR309" s="117"/>
      <c r="AS309" s="117">
        <f>OAX!AS347</f>
        <v>0</v>
      </c>
      <c r="AT309" s="117">
        <f>OAX!AT347</f>
        <v>0</v>
      </c>
      <c r="AU309" s="117">
        <f>OAX!AU347</f>
        <v>0</v>
      </c>
      <c r="AV309" s="117">
        <f>OAX!AV347</f>
        <v>0</v>
      </c>
      <c r="AW309" s="117">
        <f>OAX!AW347</f>
        <v>0</v>
      </c>
      <c r="AX309" s="117">
        <f>OAX!AX347</f>
        <v>0</v>
      </c>
      <c r="AY309" s="117">
        <f>OAX!AY347</f>
        <v>0</v>
      </c>
      <c r="AZ309" s="117">
        <f>OAX!AZ347</f>
        <v>0</v>
      </c>
      <c r="BA309" s="117">
        <f>OAX!BA347</f>
        <v>0</v>
      </c>
    </row>
    <row r="310" spans="1:53" ht="46.5" hidden="1">
      <c r="A310" s="253"/>
      <c r="B310" s="73" t="str">
        <f t="shared" si="112"/>
        <v>13550005100515134</v>
      </c>
      <c r="C310" s="166">
        <v>2023</v>
      </c>
      <c r="D310" s="114">
        <v>1</v>
      </c>
      <c r="E310" s="114">
        <v>1</v>
      </c>
      <c r="F310" s="114">
        <v>3</v>
      </c>
      <c r="G310" s="114">
        <v>5</v>
      </c>
      <c r="H310" s="166">
        <v>5000</v>
      </c>
      <c r="I310" s="166">
        <v>5100</v>
      </c>
      <c r="J310" s="166">
        <v>515</v>
      </c>
      <c r="K310" s="115">
        <v>13</v>
      </c>
      <c r="L310" s="115">
        <v>4</v>
      </c>
      <c r="M310" s="140" t="s">
        <v>191</v>
      </c>
      <c r="N310" s="117">
        <v>0</v>
      </c>
      <c r="O310" s="117">
        <v>0</v>
      </c>
      <c r="P310" s="117">
        <v>0</v>
      </c>
      <c r="Q310" s="141" t="s">
        <v>205</v>
      </c>
      <c r="R310" s="119">
        <v>0</v>
      </c>
      <c r="S310" s="119">
        <v>0</v>
      </c>
      <c r="T310" s="120">
        <v>0</v>
      </c>
      <c r="U310" s="117">
        <v>0</v>
      </c>
      <c r="V310" s="117">
        <v>0</v>
      </c>
      <c r="W310" s="117">
        <v>0</v>
      </c>
      <c r="X310" s="117">
        <v>0</v>
      </c>
      <c r="Y310" s="117">
        <v>0</v>
      </c>
      <c r="Z310" s="117">
        <v>0</v>
      </c>
      <c r="AA310" s="269">
        <v>0</v>
      </c>
      <c r="AB310" s="303">
        <f t="shared" si="124"/>
        <v>0</v>
      </c>
      <c r="AC310" s="117">
        <f t="shared" si="125"/>
        <v>0</v>
      </c>
      <c r="AD310" s="304">
        <f>OAX!AD348</f>
        <v>0</v>
      </c>
      <c r="AE310" s="120"/>
      <c r="AF310" s="117"/>
      <c r="AG310" s="117">
        <f>OAX!AG348</f>
        <v>0</v>
      </c>
      <c r="AH310" s="117"/>
      <c r="AI310" s="117"/>
      <c r="AJ310" s="117">
        <f>OAX!AJ348</f>
        <v>0</v>
      </c>
      <c r="AK310" s="117"/>
      <c r="AL310" s="117"/>
      <c r="AM310" s="117">
        <f>OAX!AM348</f>
        <v>0</v>
      </c>
      <c r="AN310" s="117"/>
      <c r="AO310" s="117"/>
      <c r="AP310" s="117">
        <f>OAX!AP348</f>
        <v>0</v>
      </c>
      <c r="AQ310" s="117"/>
      <c r="AR310" s="117"/>
      <c r="AS310" s="117">
        <f>OAX!AS348</f>
        <v>0</v>
      </c>
      <c r="AT310" s="117">
        <f>OAX!AT348</f>
        <v>0</v>
      </c>
      <c r="AU310" s="117">
        <f>OAX!AU348</f>
        <v>0</v>
      </c>
      <c r="AV310" s="117">
        <f>OAX!AV348</f>
        <v>0</v>
      </c>
      <c r="AW310" s="117">
        <f>OAX!AW348</f>
        <v>0</v>
      </c>
      <c r="AX310" s="117">
        <f>OAX!AX348</f>
        <v>0</v>
      </c>
      <c r="AY310" s="117">
        <f>OAX!AY348</f>
        <v>0</v>
      </c>
      <c r="AZ310" s="117">
        <f>OAX!AZ348</f>
        <v>0</v>
      </c>
      <c r="BA310" s="117">
        <f>OAX!BA348</f>
        <v>0</v>
      </c>
    </row>
    <row r="311" spans="1:53" ht="24.75" hidden="1">
      <c r="A311" s="253"/>
      <c r="B311" s="73" t="str">
        <f t="shared" si="112"/>
        <v>135500052004</v>
      </c>
      <c r="C311" s="100">
        <v>2023</v>
      </c>
      <c r="D311" s="100">
        <v>1</v>
      </c>
      <c r="E311" s="100">
        <v>1</v>
      </c>
      <c r="F311" s="100">
        <v>3</v>
      </c>
      <c r="G311" s="100">
        <v>5</v>
      </c>
      <c r="H311" s="100">
        <v>5000</v>
      </c>
      <c r="I311" s="100">
        <v>5200</v>
      </c>
      <c r="J311" s="100"/>
      <c r="K311" s="100" t="s">
        <v>45</v>
      </c>
      <c r="L311" s="100">
        <v>4</v>
      </c>
      <c r="M311" s="102" t="s">
        <v>133</v>
      </c>
      <c r="N311" s="103">
        <v>0</v>
      </c>
      <c r="O311" s="103">
        <v>0</v>
      </c>
      <c r="P311" s="103">
        <v>0</v>
      </c>
      <c r="Q311" s="170" t="s">
        <v>45</v>
      </c>
      <c r="R311" s="171"/>
      <c r="S311" s="171"/>
      <c r="T311" s="106">
        <f t="shared" ref="T311:AC311" si="126">+T312+T317</f>
        <v>0</v>
      </c>
      <c r="U311" s="103">
        <f t="shared" si="126"/>
        <v>0</v>
      </c>
      <c r="V311" s="103">
        <f t="shared" si="126"/>
        <v>0</v>
      </c>
      <c r="W311" s="103">
        <f t="shared" si="126"/>
        <v>0</v>
      </c>
      <c r="X311" s="103">
        <f t="shared" si="126"/>
        <v>0</v>
      </c>
      <c r="Y311" s="103">
        <f t="shared" si="126"/>
        <v>0</v>
      </c>
      <c r="Z311" s="103">
        <f t="shared" si="126"/>
        <v>0</v>
      </c>
      <c r="AA311" s="267">
        <f t="shared" si="126"/>
        <v>0</v>
      </c>
      <c r="AB311" s="299">
        <f t="shared" si="126"/>
        <v>0</v>
      </c>
      <c r="AC311" s="103">
        <f t="shared" si="126"/>
        <v>0</v>
      </c>
      <c r="AD311" s="300">
        <f>OAX!AD349</f>
        <v>0</v>
      </c>
      <c r="AE311" s="106"/>
      <c r="AF311" s="103"/>
      <c r="AG311" s="103">
        <f>OAX!AG349</f>
        <v>0</v>
      </c>
      <c r="AH311" s="103"/>
      <c r="AI311" s="103"/>
      <c r="AJ311" s="103">
        <f>OAX!AJ349</f>
        <v>0</v>
      </c>
      <c r="AK311" s="103"/>
      <c r="AL311" s="103"/>
      <c r="AM311" s="103">
        <f>OAX!AM349</f>
        <v>0</v>
      </c>
      <c r="AN311" s="103"/>
      <c r="AO311" s="103"/>
      <c r="AP311" s="103">
        <f>OAX!AP349</f>
        <v>0</v>
      </c>
      <c r="AQ311" s="103"/>
      <c r="AR311" s="103"/>
      <c r="AS311" s="103">
        <f>OAX!AS349</f>
        <v>0</v>
      </c>
      <c r="AT311" s="103">
        <f>OAX!AT349</f>
        <v>0</v>
      </c>
      <c r="AU311" s="103">
        <f>OAX!AU349</f>
        <v>0</v>
      </c>
      <c r="AV311" s="103">
        <f>OAX!AV349</f>
        <v>0</v>
      </c>
      <c r="AW311" s="103">
        <f>OAX!AW349</f>
        <v>0</v>
      </c>
      <c r="AX311" s="103">
        <f>OAX!AX349</f>
        <v>0</v>
      </c>
      <c r="AY311" s="103">
        <f>OAX!AY349</f>
        <v>0</v>
      </c>
      <c r="AZ311" s="103">
        <f>OAX!AZ349</f>
        <v>0</v>
      </c>
      <c r="BA311" s="103">
        <f>OAX!BA349</f>
        <v>0</v>
      </c>
    </row>
    <row r="312" spans="1:53" ht="24.75" hidden="1">
      <c r="A312" s="253"/>
      <c r="B312" s="73" t="str">
        <f t="shared" si="112"/>
        <v>135500052005214</v>
      </c>
      <c r="C312" s="107">
        <v>2023</v>
      </c>
      <c r="D312" s="107">
        <v>1</v>
      </c>
      <c r="E312" s="107">
        <v>1</v>
      </c>
      <c r="F312" s="107">
        <v>3</v>
      </c>
      <c r="G312" s="107">
        <v>5</v>
      </c>
      <c r="H312" s="107">
        <v>5000</v>
      </c>
      <c r="I312" s="107">
        <v>5200</v>
      </c>
      <c r="J312" s="107">
        <v>521</v>
      </c>
      <c r="K312" s="107"/>
      <c r="L312" s="107">
        <v>4</v>
      </c>
      <c r="M312" s="109" t="s">
        <v>195</v>
      </c>
      <c r="N312" s="110">
        <v>0</v>
      </c>
      <c r="O312" s="110">
        <v>0</v>
      </c>
      <c r="P312" s="110">
        <v>0</v>
      </c>
      <c r="Q312" s="172" t="s">
        <v>45</v>
      </c>
      <c r="R312" s="173"/>
      <c r="S312" s="173"/>
      <c r="T312" s="113">
        <f t="shared" ref="T312:AC312" si="127">SUM(T313:T316)</f>
        <v>0</v>
      </c>
      <c r="U312" s="110">
        <f t="shared" si="127"/>
        <v>0</v>
      </c>
      <c r="V312" s="110">
        <f t="shared" si="127"/>
        <v>0</v>
      </c>
      <c r="W312" s="110">
        <f t="shared" si="127"/>
        <v>0</v>
      </c>
      <c r="X312" s="110">
        <f t="shared" si="127"/>
        <v>0</v>
      </c>
      <c r="Y312" s="110">
        <f t="shared" si="127"/>
        <v>0</v>
      </c>
      <c r="Z312" s="110">
        <f t="shared" si="127"/>
        <v>0</v>
      </c>
      <c r="AA312" s="268">
        <f t="shared" si="127"/>
        <v>0</v>
      </c>
      <c r="AB312" s="301">
        <f t="shared" si="127"/>
        <v>0</v>
      </c>
      <c r="AC312" s="110">
        <f t="shared" si="127"/>
        <v>0</v>
      </c>
      <c r="AD312" s="302">
        <f>OAX!AD350</f>
        <v>0</v>
      </c>
      <c r="AE312" s="113"/>
      <c r="AF312" s="110"/>
      <c r="AG312" s="110">
        <f>OAX!AG350</f>
        <v>0</v>
      </c>
      <c r="AH312" s="110"/>
      <c r="AI312" s="110"/>
      <c r="AJ312" s="110">
        <f>OAX!AJ350</f>
        <v>0</v>
      </c>
      <c r="AK312" s="110"/>
      <c r="AL312" s="110"/>
      <c r="AM312" s="110">
        <f>OAX!AM350</f>
        <v>0</v>
      </c>
      <c r="AN312" s="110"/>
      <c r="AO312" s="110"/>
      <c r="AP312" s="110">
        <f>OAX!AP350</f>
        <v>0</v>
      </c>
      <c r="AQ312" s="110"/>
      <c r="AR312" s="110"/>
      <c r="AS312" s="110">
        <f>OAX!AS350</f>
        <v>0</v>
      </c>
      <c r="AT312" s="110">
        <f>OAX!AT350</f>
        <v>0</v>
      </c>
      <c r="AU312" s="110">
        <f>OAX!AU350</f>
        <v>0</v>
      </c>
      <c r="AV312" s="110">
        <f>OAX!AV350</f>
        <v>0</v>
      </c>
      <c r="AW312" s="110">
        <f>OAX!AW350</f>
        <v>0</v>
      </c>
      <c r="AX312" s="110">
        <f>OAX!AX350</f>
        <v>0</v>
      </c>
      <c r="AY312" s="110">
        <f>OAX!AY350</f>
        <v>0</v>
      </c>
      <c r="AZ312" s="110">
        <f>OAX!AZ350</f>
        <v>0</v>
      </c>
      <c r="BA312" s="110">
        <f>OAX!BA350</f>
        <v>0</v>
      </c>
    </row>
    <row r="313" spans="1:53" ht="46.5" hidden="1">
      <c r="A313" s="253"/>
      <c r="B313" s="73" t="str">
        <f t="shared" si="112"/>
        <v>1355000520052114</v>
      </c>
      <c r="C313" s="166">
        <v>2023</v>
      </c>
      <c r="D313" s="114">
        <v>1</v>
      </c>
      <c r="E313" s="114">
        <v>1</v>
      </c>
      <c r="F313" s="114">
        <v>3</v>
      </c>
      <c r="G313" s="114">
        <v>5</v>
      </c>
      <c r="H313" s="166">
        <v>5000</v>
      </c>
      <c r="I313" s="166">
        <v>5200</v>
      </c>
      <c r="J313" s="166">
        <v>521</v>
      </c>
      <c r="K313" s="115">
        <v>1</v>
      </c>
      <c r="L313" s="115">
        <v>4</v>
      </c>
      <c r="M313" s="140" t="s">
        <v>295</v>
      </c>
      <c r="N313" s="117">
        <v>0</v>
      </c>
      <c r="O313" s="117">
        <v>0</v>
      </c>
      <c r="P313" s="117">
        <v>0</v>
      </c>
      <c r="Q313" s="141" t="s">
        <v>205</v>
      </c>
      <c r="R313" s="119">
        <v>0</v>
      </c>
      <c r="S313" s="119">
        <v>0</v>
      </c>
      <c r="T313" s="120">
        <v>0</v>
      </c>
      <c r="U313" s="117">
        <v>0</v>
      </c>
      <c r="V313" s="117">
        <v>0</v>
      </c>
      <c r="W313" s="117">
        <v>0</v>
      </c>
      <c r="X313" s="117">
        <v>0</v>
      </c>
      <c r="Y313" s="117">
        <v>0</v>
      </c>
      <c r="Z313" s="117">
        <v>0</v>
      </c>
      <c r="AA313" s="269">
        <v>0</v>
      </c>
      <c r="AB313" s="303">
        <f t="shared" ref="AB313:AC316" si="128">N313+T313-X313</f>
        <v>0</v>
      </c>
      <c r="AC313" s="117">
        <f t="shared" si="128"/>
        <v>0</v>
      </c>
      <c r="AD313" s="304">
        <f>OAX!AD351</f>
        <v>0</v>
      </c>
      <c r="AE313" s="120"/>
      <c r="AF313" s="117"/>
      <c r="AG313" s="117">
        <f>OAX!AG351</f>
        <v>0</v>
      </c>
      <c r="AH313" s="117"/>
      <c r="AI313" s="117"/>
      <c r="AJ313" s="117">
        <f>OAX!AJ351</f>
        <v>0</v>
      </c>
      <c r="AK313" s="117"/>
      <c r="AL313" s="117"/>
      <c r="AM313" s="117">
        <f>OAX!AM351</f>
        <v>0</v>
      </c>
      <c r="AN313" s="117"/>
      <c r="AO313" s="117"/>
      <c r="AP313" s="117">
        <f>OAX!AP351</f>
        <v>0</v>
      </c>
      <c r="AQ313" s="117"/>
      <c r="AR313" s="117"/>
      <c r="AS313" s="117">
        <f>OAX!AS351</f>
        <v>0</v>
      </c>
      <c r="AT313" s="117">
        <f>OAX!AT351</f>
        <v>0</v>
      </c>
      <c r="AU313" s="117">
        <f>OAX!AU351</f>
        <v>0</v>
      </c>
      <c r="AV313" s="117">
        <f>OAX!AV351</f>
        <v>0</v>
      </c>
      <c r="AW313" s="117">
        <f>OAX!AW351</f>
        <v>0</v>
      </c>
      <c r="AX313" s="117">
        <f>OAX!AX351</f>
        <v>0</v>
      </c>
      <c r="AY313" s="117">
        <f>OAX!AY351</f>
        <v>0</v>
      </c>
      <c r="AZ313" s="117">
        <f>OAX!AZ351</f>
        <v>0</v>
      </c>
      <c r="BA313" s="117">
        <f>OAX!BA351</f>
        <v>0</v>
      </c>
    </row>
    <row r="314" spans="1:53" ht="46.5" hidden="1">
      <c r="A314" s="253"/>
      <c r="B314" s="73" t="str">
        <f t="shared" si="112"/>
        <v>1355000520052124</v>
      </c>
      <c r="C314" s="166">
        <v>2023</v>
      </c>
      <c r="D314" s="114">
        <v>1</v>
      </c>
      <c r="E314" s="114">
        <v>1</v>
      </c>
      <c r="F314" s="114">
        <v>3</v>
      </c>
      <c r="G314" s="114">
        <v>5</v>
      </c>
      <c r="H314" s="166">
        <v>5000</v>
      </c>
      <c r="I314" s="166">
        <v>5200</v>
      </c>
      <c r="J314" s="166">
        <v>521</v>
      </c>
      <c r="K314" s="115">
        <v>2</v>
      </c>
      <c r="L314" s="115">
        <v>4</v>
      </c>
      <c r="M314" s="140" t="s">
        <v>296</v>
      </c>
      <c r="N314" s="117">
        <v>0</v>
      </c>
      <c r="O314" s="117">
        <v>0</v>
      </c>
      <c r="P314" s="117">
        <v>0</v>
      </c>
      <c r="Q314" s="141" t="s">
        <v>205</v>
      </c>
      <c r="R314" s="119">
        <v>0</v>
      </c>
      <c r="S314" s="119">
        <v>0</v>
      </c>
      <c r="T314" s="120">
        <v>0</v>
      </c>
      <c r="U314" s="117">
        <v>0</v>
      </c>
      <c r="V314" s="117">
        <v>0</v>
      </c>
      <c r="W314" s="117">
        <v>0</v>
      </c>
      <c r="X314" s="117">
        <v>0</v>
      </c>
      <c r="Y314" s="117">
        <v>0</v>
      </c>
      <c r="Z314" s="117">
        <v>0</v>
      </c>
      <c r="AA314" s="269">
        <v>0</v>
      </c>
      <c r="AB314" s="303">
        <f t="shared" si="128"/>
        <v>0</v>
      </c>
      <c r="AC314" s="117">
        <f t="shared" si="128"/>
        <v>0</v>
      </c>
      <c r="AD314" s="304">
        <f>OAX!AD352</f>
        <v>0</v>
      </c>
      <c r="AE314" s="120"/>
      <c r="AF314" s="117"/>
      <c r="AG314" s="117">
        <f>OAX!AG352</f>
        <v>0</v>
      </c>
      <c r="AH314" s="117"/>
      <c r="AI314" s="117"/>
      <c r="AJ314" s="117">
        <f>OAX!AJ352</f>
        <v>0</v>
      </c>
      <c r="AK314" s="117"/>
      <c r="AL314" s="117"/>
      <c r="AM314" s="117">
        <f>OAX!AM352</f>
        <v>0</v>
      </c>
      <c r="AN314" s="117"/>
      <c r="AO314" s="117"/>
      <c r="AP314" s="117">
        <f>OAX!AP352</f>
        <v>0</v>
      </c>
      <c r="AQ314" s="117"/>
      <c r="AR314" s="117"/>
      <c r="AS314" s="117">
        <f>OAX!AS352</f>
        <v>0</v>
      </c>
      <c r="AT314" s="117">
        <f>OAX!AT352</f>
        <v>0</v>
      </c>
      <c r="AU314" s="117">
        <f>OAX!AU352</f>
        <v>0</v>
      </c>
      <c r="AV314" s="117">
        <f>OAX!AV352</f>
        <v>0</v>
      </c>
      <c r="AW314" s="117">
        <f>OAX!AW352</f>
        <v>0</v>
      </c>
      <c r="AX314" s="117">
        <f>OAX!AX352</f>
        <v>0</v>
      </c>
      <c r="AY314" s="117">
        <f>OAX!AY352</f>
        <v>0</v>
      </c>
      <c r="AZ314" s="117">
        <f>OAX!AZ352</f>
        <v>0</v>
      </c>
      <c r="BA314" s="117">
        <f>OAX!BA352</f>
        <v>0</v>
      </c>
    </row>
    <row r="315" spans="1:53" ht="46.5" hidden="1">
      <c r="A315" s="253"/>
      <c r="B315" s="73" t="str">
        <f t="shared" si="112"/>
        <v>1355000520052134</v>
      </c>
      <c r="C315" s="166">
        <v>2023</v>
      </c>
      <c r="D315" s="114">
        <v>1</v>
      </c>
      <c r="E315" s="114">
        <v>1</v>
      </c>
      <c r="F315" s="114">
        <v>3</v>
      </c>
      <c r="G315" s="114">
        <v>5</v>
      </c>
      <c r="H315" s="166">
        <v>5000</v>
      </c>
      <c r="I315" s="166">
        <v>5200</v>
      </c>
      <c r="J315" s="166">
        <v>521</v>
      </c>
      <c r="K315" s="115">
        <v>3</v>
      </c>
      <c r="L315" s="115">
        <v>4</v>
      </c>
      <c r="M315" s="140" t="s">
        <v>297</v>
      </c>
      <c r="N315" s="117">
        <v>0</v>
      </c>
      <c r="O315" s="117">
        <v>0</v>
      </c>
      <c r="P315" s="117">
        <v>0</v>
      </c>
      <c r="Q315" s="141" t="s">
        <v>205</v>
      </c>
      <c r="R315" s="119">
        <v>0</v>
      </c>
      <c r="S315" s="119">
        <v>0</v>
      </c>
      <c r="T315" s="120">
        <v>0</v>
      </c>
      <c r="U315" s="117">
        <v>0</v>
      </c>
      <c r="V315" s="117">
        <v>0</v>
      </c>
      <c r="W315" s="117">
        <v>0</v>
      </c>
      <c r="X315" s="117">
        <v>0</v>
      </c>
      <c r="Y315" s="117">
        <v>0</v>
      </c>
      <c r="Z315" s="117">
        <v>0</v>
      </c>
      <c r="AA315" s="269">
        <v>0</v>
      </c>
      <c r="AB315" s="303">
        <f t="shared" si="128"/>
        <v>0</v>
      </c>
      <c r="AC315" s="117">
        <f t="shared" si="128"/>
        <v>0</v>
      </c>
      <c r="AD315" s="304">
        <f>OAX!AD353</f>
        <v>0</v>
      </c>
      <c r="AE315" s="120"/>
      <c r="AF315" s="117"/>
      <c r="AG315" s="117">
        <f>OAX!AG353</f>
        <v>0</v>
      </c>
      <c r="AH315" s="117"/>
      <c r="AI315" s="117"/>
      <c r="AJ315" s="117">
        <f>OAX!AJ353</f>
        <v>0</v>
      </c>
      <c r="AK315" s="117"/>
      <c r="AL315" s="117"/>
      <c r="AM315" s="117">
        <f>OAX!AM353</f>
        <v>0</v>
      </c>
      <c r="AN315" s="117"/>
      <c r="AO315" s="117"/>
      <c r="AP315" s="117">
        <f>OAX!AP353</f>
        <v>0</v>
      </c>
      <c r="AQ315" s="117"/>
      <c r="AR315" s="117"/>
      <c r="AS315" s="117">
        <f>OAX!AS353</f>
        <v>0</v>
      </c>
      <c r="AT315" s="117">
        <f>OAX!AT353</f>
        <v>0</v>
      </c>
      <c r="AU315" s="117">
        <f>OAX!AU353</f>
        <v>0</v>
      </c>
      <c r="AV315" s="117">
        <f>OAX!AV353</f>
        <v>0</v>
      </c>
      <c r="AW315" s="117">
        <f>OAX!AW353</f>
        <v>0</v>
      </c>
      <c r="AX315" s="117">
        <f>OAX!AX353</f>
        <v>0</v>
      </c>
      <c r="AY315" s="117">
        <f>OAX!AY353</f>
        <v>0</v>
      </c>
      <c r="AZ315" s="117">
        <f>OAX!AZ353</f>
        <v>0</v>
      </c>
      <c r="BA315" s="117">
        <f>OAX!BA353</f>
        <v>0</v>
      </c>
    </row>
    <row r="316" spans="1:53" ht="46.5" hidden="1">
      <c r="A316" s="253"/>
      <c r="B316" s="73" t="str">
        <f t="shared" si="112"/>
        <v>1355000520052144</v>
      </c>
      <c r="C316" s="166">
        <v>2023</v>
      </c>
      <c r="D316" s="114">
        <v>1</v>
      </c>
      <c r="E316" s="114">
        <v>1</v>
      </c>
      <c r="F316" s="114">
        <v>3</v>
      </c>
      <c r="G316" s="114">
        <v>5</v>
      </c>
      <c r="H316" s="166">
        <v>5000</v>
      </c>
      <c r="I316" s="166">
        <v>5200</v>
      </c>
      <c r="J316" s="166">
        <v>521</v>
      </c>
      <c r="K316" s="115">
        <v>4</v>
      </c>
      <c r="L316" s="115">
        <v>4</v>
      </c>
      <c r="M316" s="140" t="s">
        <v>298</v>
      </c>
      <c r="N316" s="117">
        <v>0</v>
      </c>
      <c r="O316" s="117">
        <v>0</v>
      </c>
      <c r="P316" s="117">
        <v>0</v>
      </c>
      <c r="Q316" s="141" t="s">
        <v>205</v>
      </c>
      <c r="R316" s="119">
        <v>0</v>
      </c>
      <c r="S316" s="119">
        <v>0</v>
      </c>
      <c r="T316" s="120">
        <v>0</v>
      </c>
      <c r="U316" s="117">
        <v>0</v>
      </c>
      <c r="V316" s="117">
        <v>0</v>
      </c>
      <c r="W316" s="117">
        <v>0</v>
      </c>
      <c r="X316" s="117">
        <v>0</v>
      </c>
      <c r="Y316" s="117">
        <v>0</v>
      </c>
      <c r="Z316" s="117">
        <v>0</v>
      </c>
      <c r="AA316" s="269">
        <v>0</v>
      </c>
      <c r="AB316" s="303">
        <f t="shared" si="128"/>
        <v>0</v>
      </c>
      <c r="AC316" s="117">
        <f t="shared" si="128"/>
        <v>0</v>
      </c>
      <c r="AD316" s="304">
        <f>OAX!AD354</f>
        <v>0</v>
      </c>
      <c r="AE316" s="120"/>
      <c r="AF316" s="117"/>
      <c r="AG316" s="117">
        <f>OAX!AG354</f>
        <v>0</v>
      </c>
      <c r="AH316" s="117"/>
      <c r="AI316" s="117"/>
      <c r="AJ316" s="117">
        <f>OAX!AJ354</f>
        <v>0</v>
      </c>
      <c r="AK316" s="117"/>
      <c r="AL316" s="117"/>
      <c r="AM316" s="117">
        <f>OAX!AM354</f>
        <v>0</v>
      </c>
      <c r="AN316" s="117"/>
      <c r="AO316" s="117"/>
      <c r="AP316" s="117">
        <f>OAX!AP354</f>
        <v>0</v>
      </c>
      <c r="AQ316" s="117"/>
      <c r="AR316" s="117"/>
      <c r="AS316" s="117">
        <f>OAX!AS354</f>
        <v>0</v>
      </c>
      <c r="AT316" s="117">
        <f>OAX!AT354</f>
        <v>0</v>
      </c>
      <c r="AU316" s="117">
        <f>OAX!AU354</f>
        <v>0</v>
      </c>
      <c r="AV316" s="117">
        <f>OAX!AV354</f>
        <v>0</v>
      </c>
      <c r="AW316" s="117">
        <f>OAX!AW354</f>
        <v>0</v>
      </c>
      <c r="AX316" s="117">
        <f>OAX!AX354</f>
        <v>0</v>
      </c>
      <c r="AY316" s="117">
        <f>OAX!AY354</f>
        <v>0</v>
      </c>
      <c r="AZ316" s="117">
        <f>OAX!AZ354</f>
        <v>0</v>
      </c>
      <c r="BA316" s="117">
        <f>OAX!BA354</f>
        <v>0</v>
      </c>
    </row>
    <row r="317" spans="1:53" ht="24.75" hidden="1">
      <c r="A317" s="253"/>
      <c r="B317" s="73" t="str">
        <f t="shared" si="112"/>
        <v>135500052005234</v>
      </c>
      <c r="C317" s="107">
        <v>2023</v>
      </c>
      <c r="D317" s="107">
        <v>1</v>
      </c>
      <c r="E317" s="107">
        <v>1</v>
      </c>
      <c r="F317" s="107">
        <v>3</v>
      </c>
      <c r="G317" s="107">
        <v>5</v>
      </c>
      <c r="H317" s="107">
        <v>5000</v>
      </c>
      <c r="I317" s="107">
        <v>5200</v>
      </c>
      <c r="J317" s="107">
        <v>523</v>
      </c>
      <c r="K317" s="107"/>
      <c r="L317" s="107">
        <v>4</v>
      </c>
      <c r="M317" s="109" t="s">
        <v>134</v>
      </c>
      <c r="N317" s="110">
        <v>0</v>
      </c>
      <c r="O317" s="110">
        <v>0</v>
      </c>
      <c r="P317" s="110">
        <v>0</v>
      </c>
      <c r="Q317" s="172" t="s">
        <v>45</v>
      </c>
      <c r="R317" s="173"/>
      <c r="S317" s="173"/>
      <c r="T317" s="113">
        <f t="shared" ref="T317:AC317" si="129">SUM(T318:T321)</f>
        <v>0</v>
      </c>
      <c r="U317" s="110">
        <f t="shared" si="129"/>
        <v>0</v>
      </c>
      <c r="V317" s="110">
        <f t="shared" si="129"/>
        <v>0</v>
      </c>
      <c r="W317" s="110">
        <f t="shared" si="129"/>
        <v>0</v>
      </c>
      <c r="X317" s="110">
        <f t="shared" si="129"/>
        <v>0</v>
      </c>
      <c r="Y317" s="110">
        <f t="shared" si="129"/>
        <v>0</v>
      </c>
      <c r="Z317" s="110">
        <f t="shared" si="129"/>
        <v>0</v>
      </c>
      <c r="AA317" s="268">
        <f t="shared" si="129"/>
        <v>0</v>
      </c>
      <c r="AB317" s="301">
        <f t="shared" si="129"/>
        <v>0</v>
      </c>
      <c r="AC317" s="110">
        <f t="shared" si="129"/>
        <v>0</v>
      </c>
      <c r="AD317" s="302">
        <f>OAX!AD355</f>
        <v>0</v>
      </c>
      <c r="AE317" s="113"/>
      <c r="AF317" s="110"/>
      <c r="AG317" s="110">
        <f>OAX!AG355</f>
        <v>0</v>
      </c>
      <c r="AH317" s="110"/>
      <c r="AI317" s="110"/>
      <c r="AJ317" s="110">
        <f>OAX!AJ355</f>
        <v>0</v>
      </c>
      <c r="AK317" s="110"/>
      <c r="AL317" s="110"/>
      <c r="AM317" s="110">
        <f>OAX!AM355</f>
        <v>0</v>
      </c>
      <c r="AN317" s="110"/>
      <c r="AO317" s="110"/>
      <c r="AP317" s="110">
        <f>OAX!AP355</f>
        <v>0</v>
      </c>
      <c r="AQ317" s="110"/>
      <c r="AR317" s="110"/>
      <c r="AS317" s="110">
        <f>OAX!AS355</f>
        <v>0</v>
      </c>
      <c r="AT317" s="110">
        <f>OAX!AT355</f>
        <v>0</v>
      </c>
      <c r="AU317" s="110">
        <f>OAX!AU355</f>
        <v>0</v>
      </c>
      <c r="AV317" s="110">
        <f>OAX!AV355</f>
        <v>0</v>
      </c>
      <c r="AW317" s="110">
        <f>OAX!AW355</f>
        <v>0</v>
      </c>
      <c r="AX317" s="110">
        <f>OAX!AX355</f>
        <v>0</v>
      </c>
      <c r="AY317" s="110">
        <f>OAX!AY355</f>
        <v>0</v>
      </c>
      <c r="AZ317" s="110">
        <f>OAX!AZ355</f>
        <v>0</v>
      </c>
      <c r="BA317" s="110">
        <f>OAX!BA355</f>
        <v>0</v>
      </c>
    </row>
    <row r="318" spans="1:53" ht="24.75" hidden="1">
      <c r="A318" s="253"/>
      <c r="B318" s="73" t="str">
        <f t="shared" si="112"/>
        <v>1355000520052314</v>
      </c>
      <c r="C318" s="166">
        <v>2023</v>
      </c>
      <c r="D318" s="114">
        <v>1</v>
      </c>
      <c r="E318" s="114">
        <v>1</v>
      </c>
      <c r="F318" s="114">
        <v>3</v>
      </c>
      <c r="G318" s="114">
        <v>5</v>
      </c>
      <c r="H318" s="166">
        <v>5000</v>
      </c>
      <c r="I318" s="166">
        <v>5200</v>
      </c>
      <c r="J318" s="166">
        <v>523</v>
      </c>
      <c r="K318" s="115">
        <v>1</v>
      </c>
      <c r="L318" s="115">
        <v>4</v>
      </c>
      <c r="M318" s="140" t="s">
        <v>299</v>
      </c>
      <c r="N318" s="117">
        <v>0</v>
      </c>
      <c r="O318" s="117">
        <v>0</v>
      </c>
      <c r="P318" s="117">
        <v>0</v>
      </c>
      <c r="Q318" s="141" t="s">
        <v>59</v>
      </c>
      <c r="R318" s="119">
        <v>0</v>
      </c>
      <c r="S318" s="119">
        <v>0</v>
      </c>
      <c r="T318" s="120">
        <v>0</v>
      </c>
      <c r="U318" s="117">
        <v>0</v>
      </c>
      <c r="V318" s="117">
        <v>0</v>
      </c>
      <c r="W318" s="117">
        <v>0</v>
      </c>
      <c r="X318" s="117">
        <v>0</v>
      </c>
      <c r="Y318" s="117">
        <v>0</v>
      </c>
      <c r="Z318" s="117">
        <v>0</v>
      </c>
      <c r="AA318" s="269">
        <v>0</v>
      </c>
      <c r="AB318" s="303">
        <f t="shared" ref="AB318:AC321" si="130">N318+T318-X318</f>
        <v>0</v>
      </c>
      <c r="AC318" s="117">
        <f t="shared" si="130"/>
        <v>0</v>
      </c>
      <c r="AD318" s="304">
        <f>OAX!AD356</f>
        <v>0</v>
      </c>
      <c r="AE318" s="120"/>
      <c r="AF318" s="117"/>
      <c r="AG318" s="117">
        <f>OAX!AG356</f>
        <v>0</v>
      </c>
      <c r="AH318" s="117"/>
      <c r="AI318" s="117"/>
      <c r="AJ318" s="117">
        <f>OAX!AJ356</f>
        <v>0</v>
      </c>
      <c r="AK318" s="117"/>
      <c r="AL318" s="117"/>
      <c r="AM318" s="117">
        <f>OAX!AM356</f>
        <v>0</v>
      </c>
      <c r="AN318" s="117"/>
      <c r="AO318" s="117"/>
      <c r="AP318" s="117">
        <f>OAX!AP356</f>
        <v>0</v>
      </c>
      <c r="AQ318" s="117"/>
      <c r="AR318" s="117"/>
      <c r="AS318" s="117">
        <f>OAX!AS356</f>
        <v>0</v>
      </c>
      <c r="AT318" s="117">
        <f>OAX!AT356</f>
        <v>0</v>
      </c>
      <c r="AU318" s="117">
        <f>OAX!AU356</f>
        <v>0</v>
      </c>
      <c r="AV318" s="117">
        <f>OAX!AV356</f>
        <v>0</v>
      </c>
      <c r="AW318" s="117">
        <f>OAX!AW356</f>
        <v>0</v>
      </c>
      <c r="AX318" s="117">
        <f>OAX!AX356</f>
        <v>0</v>
      </c>
      <c r="AY318" s="117">
        <f>OAX!AY356</f>
        <v>0</v>
      </c>
      <c r="AZ318" s="117">
        <f>OAX!AZ356</f>
        <v>0</v>
      </c>
      <c r="BA318" s="117">
        <f>OAX!BA356</f>
        <v>0</v>
      </c>
    </row>
    <row r="319" spans="1:53" ht="24.75" hidden="1">
      <c r="A319" s="253"/>
      <c r="B319" s="73" t="str">
        <f t="shared" si="112"/>
        <v>1355000520052324</v>
      </c>
      <c r="C319" s="166">
        <v>2023</v>
      </c>
      <c r="D319" s="114">
        <v>1</v>
      </c>
      <c r="E319" s="114">
        <v>1</v>
      </c>
      <c r="F319" s="114">
        <v>3</v>
      </c>
      <c r="G319" s="114">
        <v>5</v>
      </c>
      <c r="H319" s="166">
        <v>5000</v>
      </c>
      <c r="I319" s="166">
        <v>5200</v>
      </c>
      <c r="J319" s="166">
        <v>523</v>
      </c>
      <c r="K319" s="115">
        <v>2</v>
      </c>
      <c r="L319" s="115">
        <v>4</v>
      </c>
      <c r="M319" s="140" t="s">
        <v>201</v>
      </c>
      <c r="N319" s="117">
        <v>0</v>
      </c>
      <c r="O319" s="117">
        <v>0</v>
      </c>
      <c r="P319" s="117">
        <v>0</v>
      </c>
      <c r="Q319" s="141" t="s">
        <v>59</v>
      </c>
      <c r="R319" s="119">
        <v>0</v>
      </c>
      <c r="S319" s="119">
        <v>0</v>
      </c>
      <c r="T319" s="120">
        <v>0</v>
      </c>
      <c r="U319" s="117">
        <v>0</v>
      </c>
      <c r="V319" s="117">
        <v>0</v>
      </c>
      <c r="W319" s="117">
        <v>0</v>
      </c>
      <c r="X319" s="117">
        <v>0</v>
      </c>
      <c r="Y319" s="117">
        <v>0</v>
      </c>
      <c r="Z319" s="117">
        <v>0</v>
      </c>
      <c r="AA319" s="269">
        <v>0</v>
      </c>
      <c r="AB319" s="303">
        <f t="shared" si="130"/>
        <v>0</v>
      </c>
      <c r="AC319" s="117">
        <f t="shared" si="130"/>
        <v>0</v>
      </c>
      <c r="AD319" s="304">
        <f>OAX!AD357</f>
        <v>0</v>
      </c>
      <c r="AE319" s="120"/>
      <c r="AF319" s="117"/>
      <c r="AG319" s="117">
        <f>OAX!AG357</f>
        <v>0</v>
      </c>
      <c r="AH319" s="117"/>
      <c r="AI319" s="117"/>
      <c r="AJ319" s="117">
        <f>OAX!AJ357</f>
        <v>0</v>
      </c>
      <c r="AK319" s="117"/>
      <c r="AL319" s="117"/>
      <c r="AM319" s="117">
        <f>OAX!AM357</f>
        <v>0</v>
      </c>
      <c r="AN319" s="117"/>
      <c r="AO319" s="117"/>
      <c r="AP319" s="117">
        <f>OAX!AP357</f>
        <v>0</v>
      </c>
      <c r="AQ319" s="117"/>
      <c r="AR319" s="117"/>
      <c r="AS319" s="117">
        <f>OAX!AS357</f>
        <v>0</v>
      </c>
      <c r="AT319" s="117">
        <f>OAX!AT357</f>
        <v>0</v>
      </c>
      <c r="AU319" s="117">
        <f>OAX!AU357</f>
        <v>0</v>
      </c>
      <c r="AV319" s="117">
        <f>OAX!AV357</f>
        <v>0</v>
      </c>
      <c r="AW319" s="117">
        <f>OAX!AW357</f>
        <v>0</v>
      </c>
      <c r="AX319" s="117">
        <f>OAX!AX357</f>
        <v>0</v>
      </c>
      <c r="AY319" s="117">
        <f>OAX!AY357</f>
        <v>0</v>
      </c>
      <c r="AZ319" s="117">
        <f>OAX!AZ357</f>
        <v>0</v>
      </c>
      <c r="BA319" s="117">
        <f>OAX!BA357</f>
        <v>0</v>
      </c>
    </row>
    <row r="320" spans="1:53" ht="24.75" hidden="1">
      <c r="A320" s="253"/>
      <c r="B320" s="73" t="str">
        <f t="shared" si="112"/>
        <v>1355000520052334</v>
      </c>
      <c r="C320" s="166">
        <v>2023</v>
      </c>
      <c r="D320" s="114">
        <v>1</v>
      </c>
      <c r="E320" s="114">
        <v>1</v>
      </c>
      <c r="F320" s="114">
        <v>3</v>
      </c>
      <c r="G320" s="114">
        <v>5</v>
      </c>
      <c r="H320" s="166">
        <v>5000</v>
      </c>
      <c r="I320" s="166">
        <v>5200</v>
      </c>
      <c r="J320" s="166">
        <v>523</v>
      </c>
      <c r="K320" s="115">
        <v>3</v>
      </c>
      <c r="L320" s="115">
        <v>4</v>
      </c>
      <c r="M320" s="140" t="s">
        <v>268</v>
      </c>
      <c r="N320" s="117">
        <v>0</v>
      </c>
      <c r="O320" s="117">
        <v>0</v>
      </c>
      <c r="P320" s="117">
        <v>0</v>
      </c>
      <c r="Q320" s="141" t="s">
        <v>59</v>
      </c>
      <c r="R320" s="119">
        <v>0</v>
      </c>
      <c r="S320" s="119">
        <v>0</v>
      </c>
      <c r="T320" s="120">
        <v>0</v>
      </c>
      <c r="U320" s="117">
        <v>0</v>
      </c>
      <c r="V320" s="117">
        <v>0</v>
      </c>
      <c r="W320" s="117">
        <v>0</v>
      </c>
      <c r="X320" s="117">
        <v>0</v>
      </c>
      <c r="Y320" s="117">
        <v>0</v>
      </c>
      <c r="Z320" s="117">
        <v>0</v>
      </c>
      <c r="AA320" s="269">
        <v>0</v>
      </c>
      <c r="AB320" s="303">
        <f t="shared" si="130"/>
        <v>0</v>
      </c>
      <c r="AC320" s="117">
        <f t="shared" si="130"/>
        <v>0</v>
      </c>
      <c r="AD320" s="304">
        <f>OAX!AD358</f>
        <v>0</v>
      </c>
      <c r="AE320" s="120"/>
      <c r="AF320" s="117"/>
      <c r="AG320" s="117">
        <f>OAX!AG358</f>
        <v>0</v>
      </c>
      <c r="AH320" s="117"/>
      <c r="AI320" s="117"/>
      <c r="AJ320" s="117">
        <f>OAX!AJ358</f>
        <v>0</v>
      </c>
      <c r="AK320" s="117"/>
      <c r="AL320" s="117"/>
      <c r="AM320" s="117">
        <f>OAX!AM358</f>
        <v>0</v>
      </c>
      <c r="AN320" s="117"/>
      <c r="AO320" s="117"/>
      <c r="AP320" s="117">
        <f>OAX!AP358</f>
        <v>0</v>
      </c>
      <c r="AQ320" s="117"/>
      <c r="AR320" s="117"/>
      <c r="AS320" s="117">
        <f>OAX!AS358</f>
        <v>0</v>
      </c>
      <c r="AT320" s="117">
        <f>OAX!AT358</f>
        <v>0</v>
      </c>
      <c r="AU320" s="117">
        <f>OAX!AU358</f>
        <v>0</v>
      </c>
      <c r="AV320" s="117">
        <f>OAX!AV358</f>
        <v>0</v>
      </c>
      <c r="AW320" s="117">
        <f>OAX!AW358</f>
        <v>0</v>
      </c>
      <c r="AX320" s="117">
        <f>OAX!AX358</f>
        <v>0</v>
      </c>
      <c r="AY320" s="117">
        <f>OAX!AY358</f>
        <v>0</v>
      </c>
      <c r="AZ320" s="117">
        <f>OAX!AZ358</f>
        <v>0</v>
      </c>
      <c r="BA320" s="117">
        <f>OAX!BA358</f>
        <v>0</v>
      </c>
    </row>
    <row r="321" spans="1:53" ht="24.75" hidden="1">
      <c r="A321" s="253"/>
      <c r="B321" s="73" t="str">
        <f t="shared" si="112"/>
        <v>1355000520052344</v>
      </c>
      <c r="C321" s="166">
        <v>2023</v>
      </c>
      <c r="D321" s="114">
        <v>1</v>
      </c>
      <c r="E321" s="114">
        <v>1</v>
      </c>
      <c r="F321" s="114">
        <v>3</v>
      </c>
      <c r="G321" s="114">
        <v>5</v>
      </c>
      <c r="H321" s="166">
        <v>5000</v>
      </c>
      <c r="I321" s="166">
        <v>5200</v>
      </c>
      <c r="J321" s="166">
        <v>523</v>
      </c>
      <c r="K321" s="115">
        <v>4</v>
      </c>
      <c r="L321" s="115">
        <v>4</v>
      </c>
      <c r="M321" s="140" t="s">
        <v>300</v>
      </c>
      <c r="N321" s="117">
        <v>0</v>
      </c>
      <c r="O321" s="117">
        <v>0</v>
      </c>
      <c r="P321" s="117">
        <v>0</v>
      </c>
      <c r="Q321" s="141" t="s">
        <v>59</v>
      </c>
      <c r="R321" s="119">
        <v>0</v>
      </c>
      <c r="S321" s="119">
        <v>0</v>
      </c>
      <c r="T321" s="120">
        <v>0</v>
      </c>
      <c r="U321" s="117">
        <v>0</v>
      </c>
      <c r="V321" s="117">
        <v>0</v>
      </c>
      <c r="W321" s="117">
        <v>0</v>
      </c>
      <c r="X321" s="117">
        <v>0</v>
      </c>
      <c r="Y321" s="117">
        <v>0</v>
      </c>
      <c r="Z321" s="117">
        <v>0</v>
      </c>
      <c r="AA321" s="269">
        <v>0</v>
      </c>
      <c r="AB321" s="303">
        <f t="shared" si="130"/>
        <v>0</v>
      </c>
      <c r="AC321" s="117">
        <f t="shared" si="130"/>
        <v>0</v>
      </c>
      <c r="AD321" s="304">
        <f>OAX!AD359</f>
        <v>0</v>
      </c>
      <c r="AE321" s="120"/>
      <c r="AF321" s="117"/>
      <c r="AG321" s="117">
        <f>OAX!AG359</f>
        <v>0</v>
      </c>
      <c r="AH321" s="117"/>
      <c r="AI321" s="117"/>
      <c r="AJ321" s="117">
        <f>OAX!AJ359</f>
        <v>0</v>
      </c>
      <c r="AK321" s="117"/>
      <c r="AL321" s="117"/>
      <c r="AM321" s="117">
        <f>OAX!AM359</f>
        <v>0</v>
      </c>
      <c r="AN321" s="117"/>
      <c r="AO321" s="117"/>
      <c r="AP321" s="117">
        <f>OAX!AP359</f>
        <v>0</v>
      </c>
      <c r="AQ321" s="117"/>
      <c r="AR321" s="117"/>
      <c r="AS321" s="117">
        <f>OAX!AS359</f>
        <v>0</v>
      </c>
      <c r="AT321" s="117">
        <f>OAX!AT359</f>
        <v>0</v>
      </c>
      <c r="AU321" s="117">
        <f>OAX!AU359</f>
        <v>0</v>
      </c>
      <c r="AV321" s="117">
        <f>OAX!AV359</f>
        <v>0</v>
      </c>
      <c r="AW321" s="117">
        <f>OAX!AW359</f>
        <v>0</v>
      </c>
      <c r="AX321" s="117">
        <f>OAX!AX359</f>
        <v>0</v>
      </c>
      <c r="AY321" s="117">
        <f>OAX!AY359</f>
        <v>0</v>
      </c>
      <c r="AZ321" s="117">
        <f>OAX!AZ359</f>
        <v>0</v>
      </c>
      <c r="BA321" s="117">
        <f>OAX!BA359</f>
        <v>0</v>
      </c>
    </row>
    <row r="322" spans="1:53" ht="24.75" hidden="1">
      <c r="A322" s="253"/>
      <c r="B322" s="73" t="str">
        <f t="shared" si="112"/>
        <v>135500055004</v>
      </c>
      <c r="C322" s="100">
        <v>2023</v>
      </c>
      <c r="D322" s="100">
        <v>1</v>
      </c>
      <c r="E322" s="100">
        <v>1</v>
      </c>
      <c r="F322" s="100">
        <v>3</v>
      </c>
      <c r="G322" s="100">
        <v>5</v>
      </c>
      <c r="H322" s="100">
        <v>5000</v>
      </c>
      <c r="I322" s="100">
        <v>5500</v>
      </c>
      <c r="J322" s="100"/>
      <c r="K322" s="100"/>
      <c r="L322" s="100">
        <v>4</v>
      </c>
      <c r="M322" s="102" t="s">
        <v>150</v>
      </c>
      <c r="N322" s="103">
        <v>0</v>
      </c>
      <c r="O322" s="103">
        <v>0</v>
      </c>
      <c r="P322" s="103">
        <v>0</v>
      </c>
      <c r="Q322" s="170" t="s">
        <v>45</v>
      </c>
      <c r="R322" s="171"/>
      <c r="S322" s="171"/>
      <c r="T322" s="106">
        <f t="shared" ref="T322:AC323" si="131">+T323</f>
        <v>0</v>
      </c>
      <c r="U322" s="103">
        <f t="shared" si="131"/>
        <v>0</v>
      </c>
      <c r="V322" s="103">
        <f t="shared" si="131"/>
        <v>0</v>
      </c>
      <c r="W322" s="103">
        <f t="shared" si="131"/>
        <v>0</v>
      </c>
      <c r="X322" s="103">
        <f t="shared" si="131"/>
        <v>0</v>
      </c>
      <c r="Y322" s="103">
        <f t="shared" si="131"/>
        <v>0</v>
      </c>
      <c r="Z322" s="103">
        <f t="shared" si="131"/>
        <v>0</v>
      </c>
      <c r="AA322" s="267">
        <f t="shared" si="131"/>
        <v>0</v>
      </c>
      <c r="AB322" s="299">
        <f t="shared" si="131"/>
        <v>0</v>
      </c>
      <c r="AC322" s="103">
        <f t="shared" si="131"/>
        <v>0</v>
      </c>
      <c r="AD322" s="300">
        <f>OAX!AD360</f>
        <v>0</v>
      </c>
      <c r="AE322" s="106"/>
      <c r="AF322" s="103"/>
      <c r="AG322" s="103">
        <f>OAX!AG360</f>
        <v>0</v>
      </c>
      <c r="AH322" s="103"/>
      <c r="AI322" s="103"/>
      <c r="AJ322" s="103">
        <f>OAX!AJ360</f>
        <v>0</v>
      </c>
      <c r="AK322" s="103"/>
      <c r="AL322" s="103"/>
      <c r="AM322" s="103">
        <f>OAX!AM360</f>
        <v>0</v>
      </c>
      <c r="AN322" s="103"/>
      <c r="AO322" s="103"/>
      <c r="AP322" s="103">
        <f>OAX!AP360</f>
        <v>0</v>
      </c>
      <c r="AQ322" s="103"/>
      <c r="AR322" s="103"/>
      <c r="AS322" s="103">
        <f>OAX!AS360</f>
        <v>0</v>
      </c>
      <c r="AT322" s="103">
        <f>OAX!AT360</f>
        <v>0</v>
      </c>
      <c r="AU322" s="103">
        <f>OAX!AU360</f>
        <v>0</v>
      </c>
      <c r="AV322" s="103">
        <f>OAX!AV360</f>
        <v>0</v>
      </c>
      <c r="AW322" s="103">
        <f>OAX!AW360</f>
        <v>0</v>
      </c>
      <c r="AX322" s="103">
        <f>OAX!AX360</f>
        <v>0</v>
      </c>
      <c r="AY322" s="103">
        <f>OAX!AY360</f>
        <v>0</v>
      </c>
      <c r="AZ322" s="103">
        <f>OAX!AZ360</f>
        <v>0</v>
      </c>
      <c r="BA322" s="103">
        <f>OAX!BA360</f>
        <v>0</v>
      </c>
    </row>
    <row r="323" spans="1:53" ht="24.75" hidden="1">
      <c r="A323" s="253"/>
      <c r="B323" s="73" t="str">
        <f t="shared" si="112"/>
        <v>135500055005514</v>
      </c>
      <c r="C323" s="107">
        <v>2023</v>
      </c>
      <c r="D323" s="107">
        <v>1</v>
      </c>
      <c r="E323" s="107">
        <v>1</v>
      </c>
      <c r="F323" s="107">
        <v>3</v>
      </c>
      <c r="G323" s="107">
        <v>5</v>
      </c>
      <c r="H323" s="107">
        <v>5000</v>
      </c>
      <c r="I323" s="107">
        <v>5500</v>
      </c>
      <c r="J323" s="107">
        <v>551</v>
      </c>
      <c r="K323" s="107"/>
      <c r="L323" s="107">
        <v>4</v>
      </c>
      <c r="M323" s="109" t="s">
        <v>151</v>
      </c>
      <c r="N323" s="110">
        <v>0</v>
      </c>
      <c r="O323" s="110">
        <v>0</v>
      </c>
      <c r="P323" s="110">
        <v>0</v>
      </c>
      <c r="Q323" s="172" t="s">
        <v>45</v>
      </c>
      <c r="R323" s="173"/>
      <c r="S323" s="173"/>
      <c r="T323" s="113">
        <f t="shared" si="131"/>
        <v>0</v>
      </c>
      <c r="U323" s="110">
        <f t="shared" si="131"/>
        <v>0</v>
      </c>
      <c r="V323" s="110">
        <f t="shared" si="131"/>
        <v>0</v>
      </c>
      <c r="W323" s="110">
        <f t="shared" si="131"/>
        <v>0</v>
      </c>
      <c r="X323" s="110">
        <f t="shared" si="131"/>
        <v>0</v>
      </c>
      <c r="Y323" s="110">
        <f t="shared" si="131"/>
        <v>0</v>
      </c>
      <c r="Z323" s="110">
        <f t="shared" si="131"/>
        <v>0</v>
      </c>
      <c r="AA323" s="268">
        <f t="shared" si="131"/>
        <v>0</v>
      </c>
      <c r="AB323" s="301">
        <f t="shared" si="131"/>
        <v>0</v>
      </c>
      <c r="AC323" s="110">
        <f t="shared" si="131"/>
        <v>0</v>
      </c>
      <c r="AD323" s="302">
        <f>OAX!AD361</f>
        <v>0</v>
      </c>
      <c r="AE323" s="113"/>
      <c r="AF323" s="110"/>
      <c r="AG323" s="110">
        <f>OAX!AG361</f>
        <v>0</v>
      </c>
      <c r="AH323" s="110"/>
      <c r="AI323" s="110"/>
      <c r="AJ323" s="110">
        <f>OAX!AJ361</f>
        <v>0</v>
      </c>
      <c r="AK323" s="110"/>
      <c r="AL323" s="110"/>
      <c r="AM323" s="110">
        <f>OAX!AM361</f>
        <v>0</v>
      </c>
      <c r="AN323" s="110"/>
      <c r="AO323" s="110"/>
      <c r="AP323" s="110">
        <f>OAX!AP361</f>
        <v>0</v>
      </c>
      <c r="AQ323" s="110"/>
      <c r="AR323" s="110"/>
      <c r="AS323" s="110">
        <f>OAX!AS361</f>
        <v>0</v>
      </c>
      <c r="AT323" s="110">
        <f>OAX!AT361</f>
        <v>0</v>
      </c>
      <c r="AU323" s="110">
        <f>OAX!AU361</f>
        <v>0</v>
      </c>
      <c r="AV323" s="110">
        <f>OAX!AV361</f>
        <v>0</v>
      </c>
      <c r="AW323" s="110">
        <f>OAX!AW361</f>
        <v>0</v>
      </c>
      <c r="AX323" s="110">
        <f>OAX!AX361</f>
        <v>0</v>
      </c>
      <c r="AY323" s="110">
        <f>OAX!AY361</f>
        <v>0</v>
      </c>
      <c r="AZ323" s="110">
        <f>OAX!AZ361</f>
        <v>0</v>
      </c>
      <c r="BA323" s="110">
        <f>OAX!BA361</f>
        <v>0</v>
      </c>
    </row>
    <row r="324" spans="1:53" ht="24.75" hidden="1">
      <c r="A324" s="253"/>
      <c r="B324" s="73" t="str">
        <f t="shared" si="112"/>
        <v>1355000550055114</v>
      </c>
      <c r="C324" s="166">
        <v>2023</v>
      </c>
      <c r="D324" s="114">
        <v>1</v>
      </c>
      <c r="E324" s="114">
        <v>1</v>
      </c>
      <c r="F324" s="114">
        <v>3</v>
      </c>
      <c r="G324" s="114">
        <v>5</v>
      </c>
      <c r="H324" s="166">
        <v>5000</v>
      </c>
      <c r="I324" s="166">
        <v>5500</v>
      </c>
      <c r="J324" s="166">
        <v>551</v>
      </c>
      <c r="K324" s="115">
        <v>1</v>
      </c>
      <c r="L324" s="115">
        <v>4</v>
      </c>
      <c r="M324" s="140" t="s">
        <v>152</v>
      </c>
      <c r="N324" s="117">
        <v>0</v>
      </c>
      <c r="O324" s="117">
        <v>0</v>
      </c>
      <c r="P324" s="117">
        <v>0</v>
      </c>
      <c r="Q324" s="141" t="s">
        <v>59</v>
      </c>
      <c r="R324" s="119">
        <v>0</v>
      </c>
      <c r="S324" s="119">
        <v>0</v>
      </c>
      <c r="T324" s="120">
        <v>0</v>
      </c>
      <c r="U324" s="117">
        <v>0</v>
      </c>
      <c r="V324" s="117">
        <v>0</v>
      </c>
      <c r="W324" s="117">
        <v>0</v>
      </c>
      <c r="X324" s="117">
        <v>0</v>
      </c>
      <c r="Y324" s="117">
        <v>0</v>
      </c>
      <c r="Z324" s="117">
        <v>0</v>
      </c>
      <c r="AA324" s="269">
        <v>0</v>
      </c>
      <c r="AB324" s="303">
        <f>N324+T324-X324</f>
        <v>0</v>
      </c>
      <c r="AC324" s="117">
        <f>O324+U324-Y324</f>
        <v>0</v>
      </c>
      <c r="AD324" s="304">
        <f>OAX!AD362</f>
        <v>0</v>
      </c>
      <c r="AE324" s="120"/>
      <c r="AF324" s="117"/>
      <c r="AG324" s="117">
        <f>OAX!AG362</f>
        <v>0</v>
      </c>
      <c r="AH324" s="117"/>
      <c r="AI324" s="117"/>
      <c r="AJ324" s="117">
        <f>OAX!AJ362</f>
        <v>0</v>
      </c>
      <c r="AK324" s="117"/>
      <c r="AL324" s="117"/>
      <c r="AM324" s="117">
        <f>OAX!AM362</f>
        <v>0</v>
      </c>
      <c r="AN324" s="117"/>
      <c r="AO324" s="117"/>
      <c r="AP324" s="117">
        <f>OAX!AP362</f>
        <v>0</v>
      </c>
      <c r="AQ324" s="117"/>
      <c r="AR324" s="117"/>
      <c r="AS324" s="117">
        <f>OAX!AS362</f>
        <v>0</v>
      </c>
      <c r="AT324" s="117">
        <f>OAX!AT362</f>
        <v>0</v>
      </c>
      <c r="AU324" s="117">
        <f>OAX!AU362</f>
        <v>0</v>
      </c>
      <c r="AV324" s="117">
        <f>OAX!AV362</f>
        <v>0</v>
      </c>
      <c r="AW324" s="117">
        <f>OAX!AW362</f>
        <v>0</v>
      </c>
      <c r="AX324" s="117">
        <f>OAX!AX362</f>
        <v>0</v>
      </c>
      <c r="AY324" s="117">
        <f>OAX!AY362</f>
        <v>0</v>
      </c>
      <c r="AZ324" s="117">
        <f>OAX!AZ362</f>
        <v>0</v>
      </c>
      <c r="BA324" s="117">
        <f>OAX!BA362</f>
        <v>0</v>
      </c>
    </row>
    <row r="325" spans="1:53" ht="24.75" hidden="1">
      <c r="A325" s="253"/>
      <c r="B325" s="73" t="str">
        <f t="shared" si="112"/>
        <v>135500059004</v>
      </c>
      <c r="C325" s="100">
        <v>2023</v>
      </c>
      <c r="D325" s="100">
        <v>1</v>
      </c>
      <c r="E325" s="100">
        <v>1</v>
      </c>
      <c r="F325" s="100">
        <v>3</v>
      </c>
      <c r="G325" s="100">
        <v>5</v>
      </c>
      <c r="H325" s="100">
        <v>5000</v>
      </c>
      <c r="I325" s="100">
        <v>5900</v>
      </c>
      <c r="J325" s="100"/>
      <c r="K325" s="100"/>
      <c r="L325" s="100">
        <v>4</v>
      </c>
      <c r="M325" s="102" t="s">
        <v>240</v>
      </c>
      <c r="N325" s="103">
        <v>0</v>
      </c>
      <c r="O325" s="103">
        <v>0</v>
      </c>
      <c r="P325" s="103">
        <v>0</v>
      </c>
      <c r="Q325" s="170"/>
      <c r="R325" s="171"/>
      <c r="S325" s="171"/>
      <c r="T325" s="106">
        <f t="shared" ref="T325:AC326" si="132">+T326</f>
        <v>0</v>
      </c>
      <c r="U325" s="103">
        <f t="shared" si="132"/>
        <v>0</v>
      </c>
      <c r="V325" s="103">
        <f t="shared" si="132"/>
        <v>0</v>
      </c>
      <c r="W325" s="103">
        <f t="shared" si="132"/>
        <v>0</v>
      </c>
      <c r="X325" s="103">
        <f t="shared" si="132"/>
        <v>0</v>
      </c>
      <c r="Y325" s="103">
        <f t="shared" si="132"/>
        <v>0</v>
      </c>
      <c r="Z325" s="103">
        <f t="shared" si="132"/>
        <v>0</v>
      </c>
      <c r="AA325" s="267">
        <f t="shared" si="132"/>
        <v>0</v>
      </c>
      <c r="AB325" s="299">
        <f t="shared" si="132"/>
        <v>0</v>
      </c>
      <c r="AC325" s="103">
        <f t="shared" si="132"/>
        <v>0</v>
      </c>
      <c r="AD325" s="300">
        <f>OAX!AD363</f>
        <v>0</v>
      </c>
      <c r="AE325" s="106"/>
      <c r="AF325" s="103"/>
      <c r="AG325" s="103">
        <f>OAX!AG363</f>
        <v>0</v>
      </c>
      <c r="AH325" s="103"/>
      <c r="AI325" s="103"/>
      <c r="AJ325" s="103">
        <f>OAX!AJ363</f>
        <v>0</v>
      </c>
      <c r="AK325" s="103"/>
      <c r="AL325" s="103"/>
      <c r="AM325" s="103">
        <f>OAX!AM363</f>
        <v>0</v>
      </c>
      <c r="AN325" s="103"/>
      <c r="AO325" s="103"/>
      <c r="AP325" s="103">
        <f>OAX!AP363</f>
        <v>0</v>
      </c>
      <c r="AQ325" s="103"/>
      <c r="AR325" s="103"/>
      <c r="AS325" s="103">
        <f>OAX!AS363</f>
        <v>0</v>
      </c>
      <c r="AT325" s="103">
        <f>OAX!AT363</f>
        <v>0</v>
      </c>
      <c r="AU325" s="103">
        <f>OAX!AU363</f>
        <v>0</v>
      </c>
      <c r="AV325" s="103">
        <f>OAX!AV363</f>
        <v>0</v>
      </c>
      <c r="AW325" s="103">
        <f>OAX!AW363</f>
        <v>0</v>
      </c>
      <c r="AX325" s="103">
        <f>OAX!AX363</f>
        <v>0</v>
      </c>
      <c r="AY325" s="103">
        <f>OAX!AY363</f>
        <v>0</v>
      </c>
      <c r="AZ325" s="103">
        <f>OAX!AZ363</f>
        <v>0</v>
      </c>
      <c r="BA325" s="103">
        <f>OAX!BA363</f>
        <v>0</v>
      </c>
    </row>
    <row r="326" spans="1:53" ht="24.75" hidden="1">
      <c r="A326" s="253"/>
      <c r="B326" s="73" t="str">
        <f t="shared" si="112"/>
        <v>135500059005914</v>
      </c>
      <c r="C326" s="107">
        <v>2023</v>
      </c>
      <c r="D326" s="107">
        <v>1</v>
      </c>
      <c r="E326" s="107">
        <v>1</v>
      </c>
      <c r="F326" s="107">
        <v>3</v>
      </c>
      <c r="G326" s="107">
        <v>5</v>
      </c>
      <c r="H326" s="107">
        <v>5000</v>
      </c>
      <c r="I326" s="107">
        <v>5900</v>
      </c>
      <c r="J326" s="107">
        <v>591</v>
      </c>
      <c r="K326" s="107"/>
      <c r="L326" s="107">
        <v>4</v>
      </c>
      <c r="M326" s="109" t="s">
        <v>241</v>
      </c>
      <c r="N326" s="110">
        <v>0</v>
      </c>
      <c r="O326" s="110">
        <v>0</v>
      </c>
      <c r="P326" s="110">
        <v>0</v>
      </c>
      <c r="Q326" s="172" t="s">
        <v>45</v>
      </c>
      <c r="R326" s="173"/>
      <c r="S326" s="173"/>
      <c r="T326" s="113">
        <f t="shared" si="132"/>
        <v>0</v>
      </c>
      <c r="U326" s="110">
        <f t="shared" si="132"/>
        <v>0</v>
      </c>
      <c r="V326" s="110">
        <f t="shared" si="132"/>
        <v>0</v>
      </c>
      <c r="W326" s="110">
        <f t="shared" si="132"/>
        <v>0</v>
      </c>
      <c r="X326" s="110">
        <f t="shared" si="132"/>
        <v>0</v>
      </c>
      <c r="Y326" s="110">
        <f t="shared" si="132"/>
        <v>0</v>
      </c>
      <c r="Z326" s="110">
        <f t="shared" si="132"/>
        <v>0</v>
      </c>
      <c r="AA326" s="268">
        <f t="shared" si="132"/>
        <v>0</v>
      </c>
      <c r="AB326" s="301">
        <f t="shared" si="132"/>
        <v>0</v>
      </c>
      <c r="AC326" s="110">
        <f t="shared" si="132"/>
        <v>0</v>
      </c>
      <c r="AD326" s="302">
        <f>OAX!AD364</f>
        <v>0</v>
      </c>
      <c r="AE326" s="113"/>
      <c r="AF326" s="110"/>
      <c r="AG326" s="110">
        <f>OAX!AG364</f>
        <v>0</v>
      </c>
      <c r="AH326" s="110"/>
      <c r="AI326" s="110"/>
      <c r="AJ326" s="110">
        <f>OAX!AJ364</f>
        <v>0</v>
      </c>
      <c r="AK326" s="110"/>
      <c r="AL326" s="110"/>
      <c r="AM326" s="110">
        <f>OAX!AM364</f>
        <v>0</v>
      </c>
      <c r="AN326" s="110"/>
      <c r="AO326" s="110"/>
      <c r="AP326" s="110">
        <f>OAX!AP364</f>
        <v>0</v>
      </c>
      <c r="AQ326" s="110"/>
      <c r="AR326" s="110"/>
      <c r="AS326" s="110">
        <f>OAX!AS364</f>
        <v>0</v>
      </c>
      <c r="AT326" s="110">
        <f>OAX!AT364</f>
        <v>0</v>
      </c>
      <c r="AU326" s="110">
        <f>OAX!AU364</f>
        <v>0</v>
      </c>
      <c r="AV326" s="110">
        <f>OAX!AV364</f>
        <v>0</v>
      </c>
      <c r="AW326" s="110">
        <f>OAX!AW364</f>
        <v>0</v>
      </c>
      <c r="AX326" s="110">
        <f>OAX!AX364</f>
        <v>0</v>
      </c>
      <c r="AY326" s="110">
        <f>OAX!AY364</f>
        <v>0</v>
      </c>
      <c r="AZ326" s="110">
        <f>OAX!AZ364</f>
        <v>0</v>
      </c>
      <c r="BA326" s="110">
        <f>OAX!BA364</f>
        <v>0</v>
      </c>
    </row>
    <row r="327" spans="1:53" ht="24.75" hidden="1">
      <c r="A327" s="253"/>
      <c r="B327" s="73" t="str">
        <f t="shared" si="112"/>
        <v>1355000590059114</v>
      </c>
      <c r="C327" s="166">
        <v>2023</v>
      </c>
      <c r="D327" s="114">
        <v>1</v>
      </c>
      <c r="E327" s="114">
        <v>1</v>
      </c>
      <c r="F327" s="114">
        <v>3</v>
      </c>
      <c r="G327" s="114">
        <v>5</v>
      </c>
      <c r="H327" s="166">
        <v>5000</v>
      </c>
      <c r="I327" s="166">
        <v>5900</v>
      </c>
      <c r="J327" s="166">
        <v>591</v>
      </c>
      <c r="K327" s="115">
        <v>1</v>
      </c>
      <c r="L327" s="115">
        <v>4</v>
      </c>
      <c r="M327" s="140" t="s">
        <v>301</v>
      </c>
      <c r="N327" s="117">
        <v>0</v>
      </c>
      <c r="O327" s="117">
        <v>0</v>
      </c>
      <c r="P327" s="117">
        <v>0</v>
      </c>
      <c r="Q327" s="141" t="s">
        <v>243</v>
      </c>
      <c r="R327" s="119">
        <v>0</v>
      </c>
      <c r="S327" s="119">
        <v>0</v>
      </c>
      <c r="T327" s="120">
        <v>0</v>
      </c>
      <c r="U327" s="117">
        <v>0</v>
      </c>
      <c r="V327" s="117">
        <v>0</v>
      </c>
      <c r="W327" s="117">
        <v>0</v>
      </c>
      <c r="X327" s="117">
        <v>0</v>
      </c>
      <c r="Y327" s="117">
        <v>0</v>
      </c>
      <c r="Z327" s="117">
        <v>0</v>
      </c>
      <c r="AA327" s="269">
        <v>0</v>
      </c>
      <c r="AB327" s="303">
        <f>N327+T327-X327</f>
        <v>0</v>
      </c>
      <c r="AC327" s="117">
        <f>O327+U327-Y327</f>
        <v>0</v>
      </c>
      <c r="AD327" s="304">
        <f>OAX!AD365</f>
        <v>0</v>
      </c>
      <c r="AE327" s="120"/>
      <c r="AF327" s="117"/>
      <c r="AG327" s="117">
        <f>OAX!AG365</f>
        <v>0</v>
      </c>
      <c r="AH327" s="117"/>
      <c r="AI327" s="117"/>
      <c r="AJ327" s="117">
        <f>OAX!AJ365</f>
        <v>0</v>
      </c>
      <c r="AK327" s="117"/>
      <c r="AL327" s="117"/>
      <c r="AM327" s="117">
        <f>OAX!AM365</f>
        <v>0</v>
      </c>
      <c r="AN327" s="117"/>
      <c r="AO327" s="117"/>
      <c r="AP327" s="117">
        <f>OAX!AP365</f>
        <v>0</v>
      </c>
      <c r="AQ327" s="117"/>
      <c r="AR327" s="117"/>
      <c r="AS327" s="117">
        <f>OAX!AS365</f>
        <v>0</v>
      </c>
      <c r="AT327" s="117">
        <f>OAX!AT365</f>
        <v>0</v>
      </c>
      <c r="AU327" s="117">
        <f>OAX!AU365</f>
        <v>0</v>
      </c>
      <c r="AV327" s="117">
        <f>OAX!AV365</f>
        <v>0</v>
      </c>
      <c r="AW327" s="117">
        <f>OAX!AW365</f>
        <v>0</v>
      </c>
      <c r="AX327" s="117">
        <f>OAX!AX365</f>
        <v>0</v>
      </c>
      <c r="AY327" s="117">
        <f>OAX!AY365</f>
        <v>0</v>
      </c>
      <c r="AZ327" s="117">
        <f>OAX!AZ365</f>
        <v>0</v>
      </c>
      <c r="BA327" s="117">
        <f>OAX!BA365</f>
        <v>0</v>
      </c>
    </row>
    <row r="328" spans="1:53" ht="48.75" hidden="1">
      <c r="A328" s="253"/>
      <c r="B328" s="73" t="str">
        <f t="shared" si="112"/>
        <v>1355</v>
      </c>
      <c r="C328" s="151">
        <v>2023</v>
      </c>
      <c r="D328" s="152">
        <v>1</v>
      </c>
      <c r="E328" s="152">
        <v>1</v>
      </c>
      <c r="F328" s="152">
        <v>3</v>
      </c>
      <c r="G328" s="152">
        <v>5</v>
      </c>
      <c r="H328" s="152"/>
      <c r="I328" s="152"/>
      <c r="J328" s="153"/>
      <c r="K328" s="154"/>
      <c r="L328" s="154">
        <v>5</v>
      </c>
      <c r="M328" s="155" t="s">
        <v>302</v>
      </c>
      <c r="N328" s="156">
        <v>0</v>
      </c>
      <c r="O328" s="156">
        <v>0</v>
      </c>
      <c r="P328" s="156">
        <v>0</v>
      </c>
      <c r="Q328" s="157"/>
      <c r="R328" s="156"/>
      <c r="S328" s="156"/>
      <c r="T328" s="158">
        <f t="shared" ref="T328:AC328" si="133">+T329+T334</f>
        <v>0</v>
      </c>
      <c r="U328" s="156">
        <f t="shared" si="133"/>
        <v>0</v>
      </c>
      <c r="V328" s="156">
        <f t="shared" si="133"/>
        <v>0</v>
      </c>
      <c r="W328" s="156">
        <f t="shared" si="133"/>
        <v>0</v>
      </c>
      <c r="X328" s="156">
        <f t="shared" si="133"/>
        <v>0</v>
      </c>
      <c r="Y328" s="156">
        <f t="shared" si="133"/>
        <v>0</v>
      </c>
      <c r="Z328" s="156">
        <f t="shared" si="133"/>
        <v>0</v>
      </c>
      <c r="AA328" s="272">
        <f t="shared" si="133"/>
        <v>0</v>
      </c>
      <c r="AB328" s="156">
        <f t="shared" si="133"/>
        <v>0</v>
      </c>
      <c r="AC328" s="156">
        <f t="shared" si="133"/>
        <v>0</v>
      </c>
      <c r="AD328" s="156">
        <f>OAX!AD366</f>
        <v>0</v>
      </c>
      <c r="AE328" s="158"/>
      <c r="AF328" s="156"/>
      <c r="AG328" s="156">
        <f>OAX!AG366</f>
        <v>0</v>
      </c>
      <c r="AH328" s="156"/>
      <c r="AI328" s="156"/>
      <c r="AJ328" s="156">
        <f>OAX!AJ366</f>
        <v>0</v>
      </c>
      <c r="AK328" s="156"/>
      <c r="AL328" s="156"/>
      <c r="AM328" s="156">
        <f>OAX!AM366</f>
        <v>0</v>
      </c>
      <c r="AN328" s="156"/>
      <c r="AO328" s="156"/>
      <c r="AP328" s="156">
        <f>OAX!AP366</f>
        <v>0</v>
      </c>
      <c r="AQ328" s="156"/>
      <c r="AR328" s="156"/>
      <c r="AS328" s="156">
        <f>OAX!AS366</f>
        <v>0</v>
      </c>
      <c r="AT328" s="156">
        <f>OAX!AT366</f>
        <v>0</v>
      </c>
      <c r="AU328" s="156">
        <f>OAX!AU366</f>
        <v>0</v>
      </c>
      <c r="AV328" s="156">
        <f>OAX!AV366</f>
        <v>0</v>
      </c>
      <c r="AW328" s="156">
        <f>OAX!AW366</f>
        <v>0</v>
      </c>
      <c r="AX328" s="156">
        <f>OAX!AX366</f>
        <v>0</v>
      </c>
      <c r="AY328" s="156">
        <f>OAX!AY366</f>
        <v>0</v>
      </c>
      <c r="AZ328" s="156">
        <f>OAX!AZ366</f>
        <v>0</v>
      </c>
      <c r="BA328" s="156">
        <f>OAX!BA366</f>
        <v>0</v>
      </c>
    </row>
    <row r="329" spans="1:53" ht="24.75" hidden="1">
      <c r="A329" s="253"/>
      <c r="B329" s="73" t="str">
        <f t="shared" si="112"/>
        <v>13530005</v>
      </c>
      <c r="C329" s="131">
        <v>2023</v>
      </c>
      <c r="D329" s="131">
        <v>1</v>
      </c>
      <c r="E329" s="131">
        <v>1</v>
      </c>
      <c r="F329" s="131">
        <v>3</v>
      </c>
      <c r="G329" s="131">
        <v>5</v>
      </c>
      <c r="H329" s="131">
        <v>3000</v>
      </c>
      <c r="I329" s="131"/>
      <c r="J329" s="131"/>
      <c r="K329" s="131" t="s">
        <v>45</v>
      </c>
      <c r="L329" s="131">
        <v>5</v>
      </c>
      <c r="M329" s="95" t="s">
        <v>71</v>
      </c>
      <c r="N329" s="96">
        <v>0</v>
      </c>
      <c r="O329" s="96">
        <v>0</v>
      </c>
      <c r="P329" s="96">
        <v>0</v>
      </c>
      <c r="Q329" s="97" t="s">
        <v>45</v>
      </c>
      <c r="R329" s="98"/>
      <c r="S329" s="98"/>
      <c r="T329" s="99">
        <f t="shared" ref="T329:AC330" si="134">+T330</f>
        <v>0</v>
      </c>
      <c r="U329" s="96">
        <f t="shared" si="134"/>
        <v>0</v>
      </c>
      <c r="V329" s="96">
        <f t="shared" si="134"/>
        <v>0</v>
      </c>
      <c r="W329" s="96">
        <f t="shared" si="134"/>
        <v>0</v>
      </c>
      <c r="X329" s="96">
        <f t="shared" si="134"/>
        <v>0</v>
      </c>
      <c r="Y329" s="96">
        <f t="shared" si="134"/>
        <v>0</v>
      </c>
      <c r="Z329" s="96">
        <f t="shared" si="134"/>
        <v>0</v>
      </c>
      <c r="AA329" s="266">
        <f t="shared" si="134"/>
        <v>0</v>
      </c>
      <c r="AB329" s="297">
        <f t="shared" si="134"/>
        <v>0</v>
      </c>
      <c r="AC329" s="96">
        <f t="shared" si="134"/>
        <v>0</v>
      </c>
      <c r="AD329" s="298">
        <f>OAX!AD367</f>
        <v>0</v>
      </c>
      <c r="AE329" s="99"/>
      <c r="AF329" s="96"/>
      <c r="AG329" s="96">
        <f>OAX!AG367</f>
        <v>0</v>
      </c>
      <c r="AH329" s="96"/>
      <c r="AI329" s="96"/>
      <c r="AJ329" s="96">
        <f>OAX!AJ367</f>
        <v>0</v>
      </c>
      <c r="AK329" s="96"/>
      <c r="AL329" s="96"/>
      <c r="AM329" s="96">
        <f>OAX!AM367</f>
        <v>0</v>
      </c>
      <c r="AN329" s="96"/>
      <c r="AO329" s="96"/>
      <c r="AP329" s="96">
        <f>OAX!AP367</f>
        <v>0</v>
      </c>
      <c r="AQ329" s="96"/>
      <c r="AR329" s="96"/>
      <c r="AS329" s="96">
        <f>OAX!AS367</f>
        <v>0</v>
      </c>
      <c r="AT329" s="96">
        <f>OAX!AT367</f>
        <v>0</v>
      </c>
      <c r="AU329" s="96">
        <f>OAX!AU367</f>
        <v>0</v>
      </c>
      <c r="AV329" s="96">
        <f>OAX!AV367</f>
        <v>0</v>
      </c>
      <c r="AW329" s="96">
        <f>OAX!AW367</f>
        <v>0</v>
      </c>
      <c r="AX329" s="96">
        <f>OAX!AX367</f>
        <v>0</v>
      </c>
      <c r="AY329" s="96">
        <f>OAX!AY367</f>
        <v>0</v>
      </c>
      <c r="AZ329" s="96">
        <f>OAX!AZ367</f>
        <v>0</v>
      </c>
      <c r="BA329" s="96">
        <f>OAX!BA367</f>
        <v>0</v>
      </c>
    </row>
    <row r="330" spans="1:53" ht="48" hidden="1">
      <c r="A330" s="253"/>
      <c r="B330" s="73" t="str">
        <f t="shared" si="112"/>
        <v>135300033005</v>
      </c>
      <c r="C330" s="100">
        <v>2023</v>
      </c>
      <c r="D330" s="100">
        <v>1</v>
      </c>
      <c r="E330" s="100">
        <v>1</v>
      </c>
      <c r="F330" s="100">
        <v>3</v>
      </c>
      <c r="G330" s="100">
        <v>5</v>
      </c>
      <c r="H330" s="100">
        <v>3000</v>
      </c>
      <c r="I330" s="100">
        <v>3300</v>
      </c>
      <c r="J330" s="100"/>
      <c r="K330" s="100"/>
      <c r="L330" s="100">
        <v>5</v>
      </c>
      <c r="M330" s="102" t="s">
        <v>72</v>
      </c>
      <c r="N330" s="103">
        <v>0</v>
      </c>
      <c r="O330" s="103">
        <v>0</v>
      </c>
      <c r="P330" s="103">
        <v>0</v>
      </c>
      <c r="Q330" s="170"/>
      <c r="R330" s="171"/>
      <c r="S330" s="171"/>
      <c r="T330" s="106">
        <f t="shared" si="134"/>
        <v>0</v>
      </c>
      <c r="U330" s="103">
        <f t="shared" si="134"/>
        <v>0</v>
      </c>
      <c r="V330" s="103">
        <f t="shared" si="134"/>
        <v>0</v>
      </c>
      <c r="W330" s="103">
        <f t="shared" si="134"/>
        <v>0</v>
      </c>
      <c r="X330" s="103">
        <f t="shared" si="134"/>
        <v>0</v>
      </c>
      <c r="Y330" s="103">
        <f t="shared" si="134"/>
        <v>0</v>
      </c>
      <c r="Z330" s="103">
        <f t="shared" si="134"/>
        <v>0</v>
      </c>
      <c r="AA330" s="267">
        <f t="shared" si="134"/>
        <v>0</v>
      </c>
      <c r="AB330" s="299">
        <f t="shared" si="134"/>
        <v>0</v>
      </c>
      <c r="AC330" s="103">
        <f t="shared" si="134"/>
        <v>0</v>
      </c>
      <c r="AD330" s="300">
        <f>OAX!AD368</f>
        <v>0</v>
      </c>
      <c r="AE330" s="106"/>
      <c r="AF330" s="103"/>
      <c r="AG330" s="103">
        <f>OAX!AG368</f>
        <v>0</v>
      </c>
      <c r="AH330" s="103"/>
      <c r="AI330" s="103"/>
      <c r="AJ330" s="103">
        <f>OAX!AJ368</f>
        <v>0</v>
      </c>
      <c r="AK330" s="103"/>
      <c r="AL330" s="103"/>
      <c r="AM330" s="103">
        <f>OAX!AM368</f>
        <v>0</v>
      </c>
      <c r="AN330" s="103"/>
      <c r="AO330" s="103"/>
      <c r="AP330" s="103">
        <f>OAX!AP368</f>
        <v>0</v>
      </c>
      <c r="AQ330" s="103"/>
      <c r="AR330" s="103"/>
      <c r="AS330" s="103">
        <f>OAX!AS368</f>
        <v>0</v>
      </c>
      <c r="AT330" s="103">
        <f>OAX!AT368</f>
        <v>0</v>
      </c>
      <c r="AU330" s="103">
        <f>OAX!AU368</f>
        <v>0</v>
      </c>
      <c r="AV330" s="103">
        <f>OAX!AV368</f>
        <v>0</v>
      </c>
      <c r="AW330" s="103">
        <f>OAX!AW368</f>
        <v>0</v>
      </c>
      <c r="AX330" s="103">
        <f>OAX!AX368</f>
        <v>0</v>
      </c>
      <c r="AY330" s="103">
        <f>OAX!AY368</f>
        <v>0</v>
      </c>
      <c r="AZ330" s="103">
        <f>OAX!AZ368</f>
        <v>0</v>
      </c>
      <c r="BA330" s="103">
        <f>OAX!BA368</f>
        <v>0</v>
      </c>
    </row>
    <row r="331" spans="1:53" ht="48" hidden="1">
      <c r="A331" s="253"/>
      <c r="B331" s="73" t="str">
        <f t="shared" si="112"/>
        <v>135300033003335</v>
      </c>
      <c r="C331" s="107">
        <v>2023</v>
      </c>
      <c r="D331" s="107">
        <v>1</v>
      </c>
      <c r="E331" s="107">
        <v>1</v>
      </c>
      <c r="F331" s="107">
        <v>3</v>
      </c>
      <c r="G331" s="107">
        <v>5</v>
      </c>
      <c r="H331" s="107">
        <v>3000</v>
      </c>
      <c r="I331" s="107">
        <v>3300</v>
      </c>
      <c r="J331" s="107">
        <v>333</v>
      </c>
      <c r="K331" s="107"/>
      <c r="L331" s="107">
        <v>5</v>
      </c>
      <c r="M331" s="109" t="s">
        <v>174</v>
      </c>
      <c r="N331" s="110">
        <v>0</v>
      </c>
      <c r="O331" s="110">
        <v>0</v>
      </c>
      <c r="P331" s="110">
        <v>0</v>
      </c>
      <c r="Q331" s="172" t="s">
        <v>45</v>
      </c>
      <c r="R331" s="173"/>
      <c r="S331" s="173"/>
      <c r="T331" s="113">
        <f t="shared" ref="T331:AC331" si="135">SUM(T332:T333)</f>
        <v>0</v>
      </c>
      <c r="U331" s="110">
        <f t="shared" si="135"/>
        <v>0</v>
      </c>
      <c r="V331" s="110">
        <f t="shared" si="135"/>
        <v>0</v>
      </c>
      <c r="W331" s="110">
        <f t="shared" si="135"/>
        <v>0</v>
      </c>
      <c r="X331" s="110">
        <f t="shared" si="135"/>
        <v>0</v>
      </c>
      <c r="Y331" s="110">
        <f t="shared" si="135"/>
        <v>0</v>
      </c>
      <c r="Z331" s="110">
        <f t="shared" si="135"/>
        <v>0</v>
      </c>
      <c r="AA331" s="268">
        <f t="shared" si="135"/>
        <v>0</v>
      </c>
      <c r="AB331" s="301">
        <f t="shared" si="135"/>
        <v>0</v>
      </c>
      <c r="AC331" s="110">
        <f t="shared" si="135"/>
        <v>0</v>
      </c>
      <c r="AD331" s="302">
        <f>OAX!AD369</f>
        <v>0</v>
      </c>
      <c r="AE331" s="113"/>
      <c r="AF331" s="110"/>
      <c r="AG331" s="110">
        <f>OAX!AG369</f>
        <v>0</v>
      </c>
      <c r="AH331" s="110"/>
      <c r="AI331" s="110"/>
      <c r="AJ331" s="110">
        <f>OAX!AJ369</f>
        <v>0</v>
      </c>
      <c r="AK331" s="110"/>
      <c r="AL331" s="110"/>
      <c r="AM331" s="110">
        <f>OAX!AM369</f>
        <v>0</v>
      </c>
      <c r="AN331" s="110"/>
      <c r="AO331" s="110"/>
      <c r="AP331" s="110">
        <f>OAX!AP369</f>
        <v>0</v>
      </c>
      <c r="AQ331" s="110"/>
      <c r="AR331" s="110"/>
      <c r="AS331" s="110">
        <f>OAX!AS369</f>
        <v>0</v>
      </c>
      <c r="AT331" s="110">
        <f>OAX!AT369</f>
        <v>0</v>
      </c>
      <c r="AU331" s="110">
        <f>OAX!AU369</f>
        <v>0</v>
      </c>
      <c r="AV331" s="110">
        <f>OAX!AV369</f>
        <v>0</v>
      </c>
      <c r="AW331" s="110">
        <f>OAX!AW369</f>
        <v>0</v>
      </c>
      <c r="AX331" s="110">
        <f>OAX!AX369</f>
        <v>0</v>
      </c>
      <c r="AY331" s="110">
        <f>OAX!AY369</f>
        <v>0</v>
      </c>
      <c r="AZ331" s="110">
        <f>OAX!AZ369</f>
        <v>0</v>
      </c>
      <c r="BA331" s="110">
        <f>OAX!BA369</f>
        <v>0</v>
      </c>
    </row>
    <row r="332" spans="1:53" ht="24.75" hidden="1">
      <c r="A332" s="253"/>
      <c r="B332" s="73" t="str">
        <f t="shared" si="112"/>
        <v>1353000330033315</v>
      </c>
      <c r="C332" s="166">
        <v>2023</v>
      </c>
      <c r="D332" s="114">
        <v>1</v>
      </c>
      <c r="E332" s="114">
        <v>1</v>
      </c>
      <c r="F332" s="114">
        <v>3</v>
      </c>
      <c r="G332" s="114">
        <v>5</v>
      </c>
      <c r="H332" s="166">
        <v>3000</v>
      </c>
      <c r="I332" s="166">
        <v>3300</v>
      </c>
      <c r="J332" s="166">
        <v>333</v>
      </c>
      <c r="K332" s="115">
        <v>1</v>
      </c>
      <c r="L332" s="115">
        <v>5</v>
      </c>
      <c r="M332" s="140" t="s">
        <v>303</v>
      </c>
      <c r="N332" s="117">
        <v>0</v>
      </c>
      <c r="O332" s="117">
        <v>0</v>
      </c>
      <c r="P332" s="117">
        <v>0</v>
      </c>
      <c r="Q332" s="141" t="s">
        <v>80</v>
      </c>
      <c r="R332" s="119">
        <v>0</v>
      </c>
      <c r="S332" s="119">
        <v>0</v>
      </c>
      <c r="T332" s="120">
        <v>0</v>
      </c>
      <c r="U332" s="117">
        <v>0</v>
      </c>
      <c r="V332" s="117">
        <v>0</v>
      </c>
      <c r="W332" s="117">
        <v>0</v>
      </c>
      <c r="X332" s="117">
        <v>0</v>
      </c>
      <c r="Y332" s="117">
        <v>0</v>
      </c>
      <c r="Z332" s="117">
        <v>0</v>
      </c>
      <c r="AA332" s="269">
        <v>0</v>
      </c>
      <c r="AB332" s="303">
        <f>N332+T332-X332</f>
        <v>0</v>
      </c>
      <c r="AC332" s="117">
        <f>O332+U332-Y332</f>
        <v>0</v>
      </c>
      <c r="AD332" s="304">
        <f>OAX!AD370</f>
        <v>0</v>
      </c>
      <c r="AE332" s="120"/>
      <c r="AF332" s="117"/>
      <c r="AG332" s="117">
        <f>OAX!AG370</f>
        <v>0</v>
      </c>
      <c r="AH332" s="117"/>
      <c r="AI332" s="117"/>
      <c r="AJ332" s="117">
        <f>OAX!AJ370</f>
        <v>0</v>
      </c>
      <c r="AK332" s="117"/>
      <c r="AL332" s="117"/>
      <c r="AM332" s="117">
        <f>OAX!AM370</f>
        <v>0</v>
      </c>
      <c r="AN332" s="117"/>
      <c r="AO332" s="117"/>
      <c r="AP332" s="117">
        <f>OAX!AP370</f>
        <v>0</v>
      </c>
      <c r="AQ332" s="117"/>
      <c r="AR332" s="117"/>
      <c r="AS332" s="117">
        <f>OAX!AS370</f>
        <v>0</v>
      </c>
      <c r="AT332" s="117">
        <f>OAX!AT370</f>
        <v>0</v>
      </c>
      <c r="AU332" s="117">
        <f>OAX!AU370</f>
        <v>0</v>
      </c>
      <c r="AV332" s="117">
        <f>OAX!AV370</f>
        <v>0</v>
      </c>
      <c r="AW332" s="117">
        <f>OAX!AW370</f>
        <v>0</v>
      </c>
      <c r="AX332" s="117">
        <f>OAX!AX370</f>
        <v>0</v>
      </c>
      <c r="AY332" s="117">
        <f>OAX!AY370</f>
        <v>0</v>
      </c>
      <c r="AZ332" s="117">
        <f>OAX!AZ370</f>
        <v>0</v>
      </c>
      <c r="BA332" s="117">
        <f>OAX!BA370</f>
        <v>0</v>
      </c>
    </row>
    <row r="333" spans="1:53" ht="24.75" hidden="1">
      <c r="A333" s="253"/>
      <c r="B333" s="73" t="str">
        <f t="shared" si="112"/>
        <v>1353000330033325</v>
      </c>
      <c r="C333" s="166">
        <v>2023</v>
      </c>
      <c r="D333" s="114">
        <v>1</v>
      </c>
      <c r="E333" s="114">
        <v>1</v>
      </c>
      <c r="F333" s="114">
        <v>3</v>
      </c>
      <c r="G333" s="114">
        <v>5</v>
      </c>
      <c r="H333" s="166">
        <v>3000</v>
      </c>
      <c r="I333" s="166">
        <v>3300</v>
      </c>
      <c r="J333" s="166">
        <v>333</v>
      </c>
      <c r="K333" s="115">
        <v>2</v>
      </c>
      <c r="L333" s="115">
        <v>5</v>
      </c>
      <c r="M333" s="140" t="s">
        <v>304</v>
      </c>
      <c r="N333" s="117">
        <v>0</v>
      </c>
      <c r="O333" s="117">
        <v>0</v>
      </c>
      <c r="P333" s="117">
        <v>0</v>
      </c>
      <c r="Q333" s="141" t="s">
        <v>80</v>
      </c>
      <c r="R333" s="119">
        <v>0</v>
      </c>
      <c r="S333" s="119">
        <v>0</v>
      </c>
      <c r="T333" s="120">
        <v>0</v>
      </c>
      <c r="U333" s="117">
        <v>0</v>
      </c>
      <c r="V333" s="117">
        <v>0</v>
      </c>
      <c r="W333" s="117">
        <v>0</v>
      </c>
      <c r="X333" s="117">
        <v>0</v>
      </c>
      <c r="Y333" s="117">
        <v>0</v>
      </c>
      <c r="Z333" s="117">
        <v>0</v>
      </c>
      <c r="AA333" s="269">
        <v>0</v>
      </c>
      <c r="AB333" s="303">
        <f>N333+T333-X333</f>
        <v>0</v>
      </c>
      <c r="AC333" s="117">
        <f>O333+U333-Y333</f>
        <v>0</v>
      </c>
      <c r="AD333" s="304">
        <f>OAX!AD371</f>
        <v>0</v>
      </c>
      <c r="AE333" s="120"/>
      <c r="AF333" s="117"/>
      <c r="AG333" s="117">
        <f>OAX!AG371</f>
        <v>0</v>
      </c>
      <c r="AH333" s="117"/>
      <c r="AI333" s="117"/>
      <c r="AJ333" s="117">
        <f>OAX!AJ371</f>
        <v>0</v>
      </c>
      <c r="AK333" s="117"/>
      <c r="AL333" s="117"/>
      <c r="AM333" s="117">
        <f>OAX!AM371</f>
        <v>0</v>
      </c>
      <c r="AN333" s="117"/>
      <c r="AO333" s="117"/>
      <c r="AP333" s="117">
        <f>OAX!AP371</f>
        <v>0</v>
      </c>
      <c r="AQ333" s="117"/>
      <c r="AR333" s="117"/>
      <c r="AS333" s="117">
        <f>OAX!AS371</f>
        <v>0</v>
      </c>
      <c r="AT333" s="117">
        <f>OAX!AT371</f>
        <v>0</v>
      </c>
      <c r="AU333" s="117">
        <f>OAX!AU371</f>
        <v>0</v>
      </c>
      <c r="AV333" s="117">
        <f>OAX!AV371</f>
        <v>0</v>
      </c>
      <c r="AW333" s="117">
        <f>OAX!AW371</f>
        <v>0</v>
      </c>
      <c r="AX333" s="117">
        <f>OAX!AX371</f>
        <v>0</v>
      </c>
      <c r="AY333" s="117">
        <f>OAX!AY371</f>
        <v>0</v>
      </c>
      <c r="AZ333" s="117">
        <f>OAX!AZ371</f>
        <v>0</v>
      </c>
      <c r="BA333" s="117">
        <f>OAX!BA371</f>
        <v>0</v>
      </c>
    </row>
    <row r="334" spans="1:53" ht="24.75" hidden="1">
      <c r="A334" s="253"/>
      <c r="B334" s="73" t="str">
        <f t="shared" ref="B334:B397" si="136">+CONCATENATE(E334,F334,G334,H334,I334,J334,K334,L334)</f>
        <v>13550005</v>
      </c>
      <c r="C334" s="131">
        <v>2023</v>
      </c>
      <c r="D334" s="131">
        <v>1</v>
      </c>
      <c r="E334" s="131">
        <v>1</v>
      </c>
      <c r="F334" s="131">
        <v>3</v>
      </c>
      <c r="G334" s="131">
        <v>5</v>
      </c>
      <c r="H334" s="131">
        <v>5000</v>
      </c>
      <c r="I334" s="131"/>
      <c r="J334" s="131"/>
      <c r="K334" s="131" t="s">
        <v>45</v>
      </c>
      <c r="L334" s="131">
        <v>5</v>
      </c>
      <c r="M334" s="95" t="s">
        <v>129</v>
      </c>
      <c r="N334" s="96">
        <v>0</v>
      </c>
      <c r="O334" s="96">
        <v>0</v>
      </c>
      <c r="P334" s="96">
        <v>0</v>
      </c>
      <c r="Q334" s="97" t="s">
        <v>45</v>
      </c>
      <c r="R334" s="98"/>
      <c r="S334" s="98"/>
      <c r="T334" s="99">
        <f t="shared" ref="T334:AC334" si="137">+T335+T356</f>
        <v>0</v>
      </c>
      <c r="U334" s="96">
        <f t="shared" si="137"/>
        <v>0</v>
      </c>
      <c r="V334" s="96">
        <f t="shared" si="137"/>
        <v>0</v>
      </c>
      <c r="W334" s="96">
        <f t="shared" si="137"/>
        <v>0</v>
      </c>
      <c r="X334" s="96">
        <f t="shared" si="137"/>
        <v>0</v>
      </c>
      <c r="Y334" s="96">
        <f t="shared" si="137"/>
        <v>0</v>
      </c>
      <c r="Z334" s="96">
        <f t="shared" si="137"/>
        <v>0</v>
      </c>
      <c r="AA334" s="266">
        <f t="shared" si="137"/>
        <v>0</v>
      </c>
      <c r="AB334" s="297">
        <f t="shared" si="137"/>
        <v>0</v>
      </c>
      <c r="AC334" s="96">
        <f t="shared" si="137"/>
        <v>0</v>
      </c>
      <c r="AD334" s="298">
        <f>OAX!AD372</f>
        <v>0</v>
      </c>
      <c r="AE334" s="99"/>
      <c r="AF334" s="96"/>
      <c r="AG334" s="96">
        <f>OAX!AG372</f>
        <v>0</v>
      </c>
      <c r="AH334" s="96"/>
      <c r="AI334" s="96"/>
      <c r="AJ334" s="96">
        <f>OAX!AJ372</f>
        <v>0</v>
      </c>
      <c r="AK334" s="96"/>
      <c r="AL334" s="96"/>
      <c r="AM334" s="96">
        <f>OAX!AM372</f>
        <v>0</v>
      </c>
      <c r="AN334" s="96"/>
      <c r="AO334" s="96"/>
      <c r="AP334" s="96">
        <f>OAX!AP372</f>
        <v>0</v>
      </c>
      <c r="AQ334" s="96"/>
      <c r="AR334" s="96"/>
      <c r="AS334" s="96">
        <f>OAX!AS372</f>
        <v>0</v>
      </c>
      <c r="AT334" s="96">
        <f>OAX!AT372</f>
        <v>0</v>
      </c>
      <c r="AU334" s="96">
        <f>OAX!AU372</f>
        <v>0</v>
      </c>
      <c r="AV334" s="96">
        <f>OAX!AV372</f>
        <v>0</v>
      </c>
      <c r="AW334" s="96">
        <f>OAX!AW372</f>
        <v>0</v>
      </c>
      <c r="AX334" s="96">
        <f>OAX!AX372</f>
        <v>0</v>
      </c>
      <c r="AY334" s="96">
        <f>OAX!AY372</f>
        <v>0</v>
      </c>
      <c r="AZ334" s="96">
        <f>OAX!AZ372</f>
        <v>0</v>
      </c>
      <c r="BA334" s="96">
        <f>OAX!BA372</f>
        <v>0</v>
      </c>
    </row>
    <row r="335" spans="1:53" ht="24.75" hidden="1">
      <c r="A335" s="253"/>
      <c r="B335" s="73" t="str">
        <f t="shared" si="136"/>
        <v>135500051005</v>
      </c>
      <c r="C335" s="100">
        <v>2023</v>
      </c>
      <c r="D335" s="100">
        <v>1</v>
      </c>
      <c r="E335" s="100">
        <v>1</v>
      </c>
      <c r="F335" s="100">
        <v>3</v>
      </c>
      <c r="G335" s="100">
        <v>5</v>
      </c>
      <c r="H335" s="100">
        <v>5000</v>
      </c>
      <c r="I335" s="100">
        <v>5100</v>
      </c>
      <c r="J335" s="100"/>
      <c r="K335" s="100"/>
      <c r="L335" s="100">
        <v>5</v>
      </c>
      <c r="M335" s="102" t="s">
        <v>130</v>
      </c>
      <c r="N335" s="103">
        <v>0</v>
      </c>
      <c r="O335" s="103">
        <v>0</v>
      </c>
      <c r="P335" s="103">
        <v>0</v>
      </c>
      <c r="Q335" s="170"/>
      <c r="R335" s="171"/>
      <c r="S335" s="171"/>
      <c r="T335" s="106">
        <f t="shared" ref="T335:AC335" si="138">+T336+T353</f>
        <v>0</v>
      </c>
      <c r="U335" s="103">
        <f t="shared" si="138"/>
        <v>0</v>
      </c>
      <c r="V335" s="103">
        <f t="shared" si="138"/>
        <v>0</v>
      </c>
      <c r="W335" s="103">
        <f t="shared" si="138"/>
        <v>0</v>
      </c>
      <c r="X335" s="103">
        <f t="shared" si="138"/>
        <v>0</v>
      </c>
      <c r="Y335" s="103">
        <f t="shared" si="138"/>
        <v>0</v>
      </c>
      <c r="Z335" s="103">
        <f t="shared" si="138"/>
        <v>0</v>
      </c>
      <c r="AA335" s="267">
        <f t="shared" si="138"/>
        <v>0</v>
      </c>
      <c r="AB335" s="299">
        <f t="shared" si="138"/>
        <v>0</v>
      </c>
      <c r="AC335" s="103">
        <f t="shared" si="138"/>
        <v>0</v>
      </c>
      <c r="AD335" s="300">
        <f>OAX!AD373</f>
        <v>0</v>
      </c>
      <c r="AE335" s="106"/>
      <c r="AF335" s="103"/>
      <c r="AG335" s="103">
        <f>OAX!AG373</f>
        <v>0</v>
      </c>
      <c r="AH335" s="103"/>
      <c r="AI335" s="103"/>
      <c r="AJ335" s="103">
        <f>OAX!AJ373</f>
        <v>0</v>
      </c>
      <c r="AK335" s="103"/>
      <c r="AL335" s="103"/>
      <c r="AM335" s="103">
        <f>OAX!AM373</f>
        <v>0</v>
      </c>
      <c r="AN335" s="103"/>
      <c r="AO335" s="103"/>
      <c r="AP335" s="103">
        <f>OAX!AP373</f>
        <v>0</v>
      </c>
      <c r="AQ335" s="103"/>
      <c r="AR335" s="103"/>
      <c r="AS335" s="103">
        <f>OAX!AS373</f>
        <v>0</v>
      </c>
      <c r="AT335" s="103">
        <f>OAX!AT373</f>
        <v>0</v>
      </c>
      <c r="AU335" s="103">
        <f>OAX!AU373</f>
        <v>0</v>
      </c>
      <c r="AV335" s="103">
        <f>OAX!AV373</f>
        <v>0</v>
      </c>
      <c r="AW335" s="103">
        <f>OAX!AW373</f>
        <v>0</v>
      </c>
      <c r="AX335" s="103">
        <f>OAX!AX373</f>
        <v>0</v>
      </c>
      <c r="AY335" s="103">
        <f>OAX!AY373</f>
        <v>0</v>
      </c>
      <c r="AZ335" s="103">
        <f>OAX!AZ373</f>
        <v>0</v>
      </c>
      <c r="BA335" s="103">
        <f>OAX!BA373</f>
        <v>0</v>
      </c>
    </row>
    <row r="336" spans="1:53" ht="24.75" hidden="1">
      <c r="A336" s="253"/>
      <c r="B336" s="73" t="str">
        <f t="shared" si="136"/>
        <v>135500051005155</v>
      </c>
      <c r="C336" s="107">
        <v>2023</v>
      </c>
      <c r="D336" s="107">
        <v>1</v>
      </c>
      <c r="E336" s="107">
        <v>1</v>
      </c>
      <c r="F336" s="107">
        <v>3</v>
      </c>
      <c r="G336" s="107">
        <v>5</v>
      </c>
      <c r="H336" s="107">
        <v>5000</v>
      </c>
      <c r="I336" s="107">
        <v>5100</v>
      </c>
      <c r="J336" s="107">
        <v>515</v>
      </c>
      <c r="K336" s="107"/>
      <c r="L336" s="107">
        <v>5</v>
      </c>
      <c r="M336" s="109" t="s">
        <v>131</v>
      </c>
      <c r="N336" s="110">
        <v>0</v>
      </c>
      <c r="O336" s="110">
        <v>0</v>
      </c>
      <c r="P336" s="110">
        <v>0</v>
      </c>
      <c r="Q336" s="172" t="s">
        <v>45</v>
      </c>
      <c r="R336" s="173"/>
      <c r="S336" s="173"/>
      <c r="T336" s="113">
        <f t="shared" ref="T336:AC336" si="139">SUM(T337:T352)</f>
        <v>0</v>
      </c>
      <c r="U336" s="110">
        <f t="shared" si="139"/>
        <v>0</v>
      </c>
      <c r="V336" s="110">
        <f t="shared" si="139"/>
        <v>0</v>
      </c>
      <c r="W336" s="110">
        <f t="shared" si="139"/>
        <v>0</v>
      </c>
      <c r="X336" s="110">
        <f t="shared" si="139"/>
        <v>0</v>
      </c>
      <c r="Y336" s="110">
        <f t="shared" si="139"/>
        <v>0</v>
      </c>
      <c r="Z336" s="110">
        <f t="shared" si="139"/>
        <v>0</v>
      </c>
      <c r="AA336" s="268">
        <f t="shared" si="139"/>
        <v>0</v>
      </c>
      <c r="AB336" s="301">
        <f t="shared" si="139"/>
        <v>0</v>
      </c>
      <c r="AC336" s="110">
        <f t="shared" si="139"/>
        <v>0</v>
      </c>
      <c r="AD336" s="302">
        <f>OAX!AD374</f>
        <v>0</v>
      </c>
      <c r="AE336" s="113"/>
      <c r="AF336" s="110"/>
      <c r="AG336" s="110">
        <f>OAX!AG374</f>
        <v>0</v>
      </c>
      <c r="AH336" s="110"/>
      <c r="AI336" s="110"/>
      <c r="AJ336" s="110">
        <f>OAX!AJ374</f>
        <v>0</v>
      </c>
      <c r="AK336" s="110"/>
      <c r="AL336" s="110"/>
      <c r="AM336" s="110">
        <f>OAX!AM374</f>
        <v>0</v>
      </c>
      <c r="AN336" s="110"/>
      <c r="AO336" s="110"/>
      <c r="AP336" s="110">
        <f>OAX!AP374</f>
        <v>0</v>
      </c>
      <c r="AQ336" s="110"/>
      <c r="AR336" s="110"/>
      <c r="AS336" s="110">
        <f>OAX!AS374</f>
        <v>0</v>
      </c>
      <c r="AT336" s="110">
        <f>OAX!AT374</f>
        <v>0</v>
      </c>
      <c r="AU336" s="110">
        <f>OAX!AU374</f>
        <v>0</v>
      </c>
      <c r="AV336" s="110">
        <f>OAX!AV374</f>
        <v>0</v>
      </c>
      <c r="AW336" s="110">
        <f>OAX!AW374</f>
        <v>0</v>
      </c>
      <c r="AX336" s="110">
        <f>OAX!AX374</f>
        <v>0</v>
      </c>
      <c r="AY336" s="110">
        <f>OAX!AY374</f>
        <v>0</v>
      </c>
      <c r="AZ336" s="110">
        <f>OAX!AZ374</f>
        <v>0</v>
      </c>
      <c r="BA336" s="110">
        <f>OAX!BA374</f>
        <v>0</v>
      </c>
    </row>
    <row r="337" spans="1:53" ht="24.75" hidden="1">
      <c r="A337" s="253"/>
      <c r="B337" s="73" t="str">
        <f t="shared" si="136"/>
        <v>1355000510051515</v>
      </c>
      <c r="C337" s="166">
        <v>2023</v>
      </c>
      <c r="D337" s="114">
        <v>1</v>
      </c>
      <c r="E337" s="114">
        <v>1</v>
      </c>
      <c r="F337" s="114">
        <v>3</v>
      </c>
      <c r="G337" s="114">
        <v>5</v>
      </c>
      <c r="H337" s="166">
        <v>5000</v>
      </c>
      <c r="I337" s="166">
        <v>5100</v>
      </c>
      <c r="J337" s="166">
        <v>515</v>
      </c>
      <c r="K337" s="115">
        <v>1</v>
      </c>
      <c r="L337" s="115">
        <v>5</v>
      </c>
      <c r="M337" s="140" t="s">
        <v>287</v>
      </c>
      <c r="N337" s="117">
        <v>0</v>
      </c>
      <c r="O337" s="117">
        <v>0</v>
      </c>
      <c r="P337" s="117">
        <v>0</v>
      </c>
      <c r="Q337" s="141" t="s">
        <v>59</v>
      </c>
      <c r="R337" s="119">
        <v>0</v>
      </c>
      <c r="S337" s="119">
        <v>0</v>
      </c>
      <c r="T337" s="120">
        <v>0</v>
      </c>
      <c r="U337" s="117">
        <v>0</v>
      </c>
      <c r="V337" s="117">
        <v>0</v>
      </c>
      <c r="W337" s="117">
        <v>0</v>
      </c>
      <c r="X337" s="117">
        <v>0</v>
      </c>
      <c r="Y337" s="117">
        <v>0</v>
      </c>
      <c r="Z337" s="117">
        <v>0</v>
      </c>
      <c r="AA337" s="269">
        <v>0</v>
      </c>
      <c r="AB337" s="303">
        <f t="shared" ref="AB337:AB352" si="140">N337+T337-X337</f>
        <v>0</v>
      </c>
      <c r="AC337" s="117">
        <f t="shared" ref="AC337:AC352" si="141">O337+U337-Y337</f>
        <v>0</v>
      </c>
      <c r="AD337" s="304">
        <f>OAX!AD375</f>
        <v>0</v>
      </c>
      <c r="AE337" s="120"/>
      <c r="AF337" s="117"/>
      <c r="AG337" s="117">
        <f>OAX!AG375</f>
        <v>0</v>
      </c>
      <c r="AH337" s="117"/>
      <c r="AI337" s="117"/>
      <c r="AJ337" s="117">
        <f>OAX!AJ375</f>
        <v>0</v>
      </c>
      <c r="AK337" s="117"/>
      <c r="AL337" s="117"/>
      <c r="AM337" s="117">
        <f>OAX!AM375</f>
        <v>0</v>
      </c>
      <c r="AN337" s="117"/>
      <c r="AO337" s="117"/>
      <c r="AP337" s="117">
        <f>OAX!AP375</f>
        <v>0</v>
      </c>
      <c r="AQ337" s="117"/>
      <c r="AR337" s="117"/>
      <c r="AS337" s="117">
        <f>OAX!AS375</f>
        <v>0</v>
      </c>
      <c r="AT337" s="117">
        <f>OAX!AT375</f>
        <v>0</v>
      </c>
      <c r="AU337" s="117">
        <f>OAX!AU375</f>
        <v>0</v>
      </c>
      <c r="AV337" s="117">
        <f>OAX!AV375</f>
        <v>0</v>
      </c>
      <c r="AW337" s="117">
        <f>OAX!AW375</f>
        <v>0</v>
      </c>
      <c r="AX337" s="117">
        <f>OAX!AX375</f>
        <v>0</v>
      </c>
      <c r="AY337" s="117">
        <f>OAX!AY375</f>
        <v>0</v>
      </c>
      <c r="AZ337" s="117">
        <f>OAX!AZ375</f>
        <v>0</v>
      </c>
      <c r="BA337" s="117">
        <f>OAX!BA375</f>
        <v>0</v>
      </c>
    </row>
    <row r="338" spans="1:53" ht="24.75" hidden="1">
      <c r="A338" s="253"/>
      <c r="B338" s="73" t="str">
        <f t="shared" si="136"/>
        <v>1355000510051525</v>
      </c>
      <c r="C338" s="166">
        <v>2023</v>
      </c>
      <c r="D338" s="114">
        <v>1</v>
      </c>
      <c r="E338" s="114">
        <v>1</v>
      </c>
      <c r="F338" s="114">
        <v>3</v>
      </c>
      <c r="G338" s="114">
        <v>5</v>
      </c>
      <c r="H338" s="166">
        <v>5000</v>
      </c>
      <c r="I338" s="166">
        <v>5100</v>
      </c>
      <c r="J338" s="166">
        <v>515</v>
      </c>
      <c r="K338" s="115">
        <v>2</v>
      </c>
      <c r="L338" s="115">
        <v>5</v>
      </c>
      <c r="M338" s="140" t="s">
        <v>305</v>
      </c>
      <c r="N338" s="117">
        <v>0</v>
      </c>
      <c r="O338" s="117">
        <v>0</v>
      </c>
      <c r="P338" s="117">
        <v>0</v>
      </c>
      <c r="Q338" s="141" t="s">
        <v>59</v>
      </c>
      <c r="R338" s="119">
        <v>0</v>
      </c>
      <c r="S338" s="119">
        <v>0</v>
      </c>
      <c r="T338" s="120">
        <v>0</v>
      </c>
      <c r="U338" s="117">
        <v>0</v>
      </c>
      <c r="V338" s="117">
        <v>0</v>
      </c>
      <c r="W338" s="117">
        <v>0</v>
      </c>
      <c r="X338" s="117">
        <v>0</v>
      </c>
      <c r="Y338" s="117">
        <v>0</v>
      </c>
      <c r="Z338" s="117">
        <v>0</v>
      </c>
      <c r="AA338" s="269">
        <v>0</v>
      </c>
      <c r="AB338" s="303">
        <f t="shared" si="140"/>
        <v>0</v>
      </c>
      <c r="AC338" s="117">
        <f t="shared" si="141"/>
        <v>0</v>
      </c>
      <c r="AD338" s="304">
        <f>OAX!AD376</f>
        <v>0</v>
      </c>
      <c r="AE338" s="120"/>
      <c r="AF338" s="117"/>
      <c r="AG338" s="117">
        <f>OAX!AG376</f>
        <v>0</v>
      </c>
      <c r="AH338" s="117"/>
      <c r="AI338" s="117"/>
      <c r="AJ338" s="117">
        <f>OAX!AJ376</f>
        <v>0</v>
      </c>
      <c r="AK338" s="117"/>
      <c r="AL338" s="117"/>
      <c r="AM338" s="117">
        <f>OAX!AM376</f>
        <v>0</v>
      </c>
      <c r="AN338" s="117"/>
      <c r="AO338" s="117"/>
      <c r="AP338" s="117">
        <f>OAX!AP376</f>
        <v>0</v>
      </c>
      <c r="AQ338" s="117"/>
      <c r="AR338" s="117"/>
      <c r="AS338" s="117">
        <f>OAX!AS376</f>
        <v>0</v>
      </c>
      <c r="AT338" s="117">
        <f>OAX!AT376</f>
        <v>0</v>
      </c>
      <c r="AU338" s="117">
        <f>OAX!AU376</f>
        <v>0</v>
      </c>
      <c r="AV338" s="117">
        <f>OAX!AV376</f>
        <v>0</v>
      </c>
      <c r="AW338" s="117">
        <f>OAX!AW376</f>
        <v>0</v>
      </c>
      <c r="AX338" s="117">
        <f>OAX!AX376</f>
        <v>0</v>
      </c>
      <c r="AY338" s="117">
        <f>OAX!AY376</f>
        <v>0</v>
      </c>
      <c r="AZ338" s="117">
        <f>OAX!AZ376</f>
        <v>0</v>
      </c>
      <c r="BA338" s="117">
        <f>OAX!BA376</f>
        <v>0</v>
      </c>
    </row>
    <row r="339" spans="1:53" ht="24.75" hidden="1">
      <c r="A339" s="253"/>
      <c r="B339" s="73" t="str">
        <f t="shared" si="136"/>
        <v>1355000510051535</v>
      </c>
      <c r="C339" s="166">
        <v>2023</v>
      </c>
      <c r="D339" s="114">
        <v>1</v>
      </c>
      <c r="E339" s="114">
        <v>1</v>
      </c>
      <c r="F339" s="114">
        <v>3</v>
      </c>
      <c r="G339" s="114">
        <v>5</v>
      </c>
      <c r="H339" s="166">
        <v>5000</v>
      </c>
      <c r="I339" s="166">
        <v>5100</v>
      </c>
      <c r="J339" s="166">
        <v>515</v>
      </c>
      <c r="K339" s="115">
        <v>3</v>
      </c>
      <c r="L339" s="115">
        <v>5</v>
      </c>
      <c r="M339" s="140" t="s">
        <v>178</v>
      </c>
      <c r="N339" s="117">
        <v>0</v>
      </c>
      <c r="O339" s="117">
        <v>0</v>
      </c>
      <c r="P339" s="117">
        <v>0</v>
      </c>
      <c r="Q339" s="141" t="s">
        <v>59</v>
      </c>
      <c r="R339" s="119">
        <v>0</v>
      </c>
      <c r="S339" s="119">
        <v>0</v>
      </c>
      <c r="T339" s="120">
        <v>0</v>
      </c>
      <c r="U339" s="117">
        <v>0</v>
      </c>
      <c r="V339" s="117">
        <v>0</v>
      </c>
      <c r="W339" s="117">
        <v>0</v>
      </c>
      <c r="X339" s="117">
        <v>0</v>
      </c>
      <c r="Y339" s="117">
        <v>0</v>
      </c>
      <c r="Z339" s="117">
        <v>0</v>
      </c>
      <c r="AA339" s="269">
        <v>0</v>
      </c>
      <c r="AB339" s="303">
        <f t="shared" si="140"/>
        <v>0</v>
      </c>
      <c r="AC339" s="117">
        <f t="shared" si="141"/>
        <v>0</v>
      </c>
      <c r="AD339" s="304">
        <f>OAX!AD377</f>
        <v>0</v>
      </c>
      <c r="AE339" s="120"/>
      <c r="AF339" s="117"/>
      <c r="AG339" s="117">
        <f>OAX!AG377</f>
        <v>0</v>
      </c>
      <c r="AH339" s="117"/>
      <c r="AI339" s="117"/>
      <c r="AJ339" s="117">
        <f>OAX!AJ377</f>
        <v>0</v>
      </c>
      <c r="AK339" s="117"/>
      <c r="AL339" s="117"/>
      <c r="AM339" s="117">
        <f>OAX!AM377</f>
        <v>0</v>
      </c>
      <c r="AN339" s="117"/>
      <c r="AO339" s="117"/>
      <c r="AP339" s="117">
        <f>OAX!AP377</f>
        <v>0</v>
      </c>
      <c r="AQ339" s="117"/>
      <c r="AR339" s="117"/>
      <c r="AS339" s="117">
        <f>OAX!AS377</f>
        <v>0</v>
      </c>
      <c r="AT339" s="117">
        <f>OAX!AT377</f>
        <v>0</v>
      </c>
      <c r="AU339" s="117">
        <f>OAX!AU377</f>
        <v>0</v>
      </c>
      <c r="AV339" s="117">
        <f>OAX!AV377</f>
        <v>0</v>
      </c>
      <c r="AW339" s="117">
        <f>OAX!AW377</f>
        <v>0</v>
      </c>
      <c r="AX339" s="117">
        <f>OAX!AX377</f>
        <v>0</v>
      </c>
      <c r="AY339" s="117">
        <f>OAX!AY377</f>
        <v>0</v>
      </c>
      <c r="AZ339" s="117">
        <f>OAX!AZ377</f>
        <v>0</v>
      </c>
      <c r="BA339" s="117">
        <f>OAX!BA377</f>
        <v>0</v>
      </c>
    </row>
    <row r="340" spans="1:53" ht="24.75" hidden="1">
      <c r="A340" s="253"/>
      <c r="B340" s="73" t="str">
        <f t="shared" si="136"/>
        <v>1355000510051545</v>
      </c>
      <c r="C340" s="166">
        <v>2023</v>
      </c>
      <c r="D340" s="114">
        <v>1</v>
      </c>
      <c r="E340" s="114">
        <v>1</v>
      </c>
      <c r="F340" s="114">
        <v>3</v>
      </c>
      <c r="G340" s="114">
        <v>5</v>
      </c>
      <c r="H340" s="166">
        <v>5000</v>
      </c>
      <c r="I340" s="166">
        <v>5100</v>
      </c>
      <c r="J340" s="166">
        <v>515</v>
      </c>
      <c r="K340" s="115">
        <v>4</v>
      </c>
      <c r="L340" s="115">
        <v>5</v>
      </c>
      <c r="M340" s="140" t="s">
        <v>288</v>
      </c>
      <c r="N340" s="117">
        <v>0</v>
      </c>
      <c r="O340" s="117">
        <v>0</v>
      </c>
      <c r="P340" s="117">
        <v>0</v>
      </c>
      <c r="Q340" s="141" t="s">
        <v>59</v>
      </c>
      <c r="R340" s="119">
        <v>0</v>
      </c>
      <c r="S340" s="119">
        <v>0</v>
      </c>
      <c r="T340" s="120">
        <v>0</v>
      </c>
      <c r="U340" s="117">
        <v>0</v>
      </c>
      <c r="V340" s="117">
        <v>0</v>
      </c>
      <c r="W340" s="117">
        <v>0</v>
      </c>
      <c r="X340" s="117">
        <v>0</v>
      </c>
      <c r="Y340" s="117">
        <v>0</v>
      </c>
      <c r="Z340" s="117">
        <v>0</v>
      </c>
      <c r="AA340" s="269">
        <v>0</v>
      </c>
      <c r="AB340" s="303">
        <f t="shared" si="140"/>
        <v>0</v>
      </c>
      <c r="AC340" s="117">
        <f t="shared" si="141"/>
        <v>0</v>
      </c>
      <c r="AD340" s="304">
        <f>OAX!AD378</f>
        <v>0</v>
      </c>
      <c r="AE340" s="120"/>
      <c r="AF340" s="117"/>
      <c r="AG340" s="117">
        <f>OAX!AG378</f>
        <v>0</v>
      </c>
      <c r="AH340" s="117"/>
      <c r="AI340" s="117"/>
      <c r="AJ340" s="117">
        <f>OAX!AJ378</f>
        <v>0</v>
      </c>
      <c r="AK340" s="117"/>
      <c r="AL340" s="117"/>
      <c r="AM340" s="117">
        <f>OAX!AM378</f>
        <v>0</v>
      </c>
      <c r="AN340" s="117"/>
      <c r="AO340" s="117"/>
      <c r="AP340" s="117">
        <f>OAX!AP378</f>
        <v>0</v>
      </c>
      <c r="AQ340" s="117"/>
      <c r="AR340" s="117"/>
      <c r="AS340" s="117">
        <f>OAX!AS378</f>
        <v>0</v>
      </c>
      <c r="AT340" s="117">
        <f>OAX!AT378</f>
        <v>0</v>
      </c>
      <c r="AU340" s="117">
        <f>OAX!AU378</f>
        <v>0</v>
      </c>
      <c r="AV340" s="117">
        <f>OAX!AV378</f>
        <v>0</v>
      </c>
      <c r="AW340" s="117">
        <f>OAX!AW378</f>
        <v>0</v>
      </c>
      <c r="AX340" s="117">
        <f>OAX!AX378</f>
        <v>0</v>
      </c>
      <c r="AY340" s="117">
        <f>OAX!AY378</f>
        <v>0</v>
      </c>
      <c r="AZ340" s="117">
        <f>OAX!AZ378</f>
        <v>0</v>
      </c>
      <c r="BA340" s="117">
        <f>OAX!BA378</f>
        <v>0</v>
      </c>
    </row>
    <row r="341" spans="1:53" ht="24.75" hidden="1">
      <c r="A341" s="253"/>
      <c r="B341" s="73" t="str">
        <f t="shared" si="136"/>
        <v>1355000510051555</v>
      </c>
      <c r="C341" s="166">
        <v>2023</v>
      </c>
      <c r="D341" s="114">
        <v>1</v>
      </c>
      <c r="E341" s="114">
        <v>1</v>
      </c>
      <c r="F341" s="114">
        <v>3</v>
      </c>
      <c r="G341" s="114">
        <v>5</v>
      </c>
      <c r="H341" s="166">
        <v>5000</v>
      </c>
      <c r="I341" s="166">
        <v>5100</v>
      </c>
      <c r="J341" s="166">
        <v>515</v>
      </c>
      <c r="K341" s="115">
        <v>5</v>
      </c>
      <c r="L341" s="115">
        <v>5</v>
      </c>
      <c r="M341" s="140" t="s">
        <v>306</v>
      </c>
      <c r="N341" s="117">
        <v>0</v>
      </c>
      <c r="O341" s="117">
        <v>0</v>
      </c>
      <c r="P341" s="117">
        <v>0</v>
      </c>
      <c r="Q341" s="141" t="s">
        <v>59</v>
      </c>
      <c r="R341" s="119">
        <v>0</v>
      </c>
      <c r="S341" s="119">
        <v>0</v>
      </c>
      <c r="T341" s="120">
        <v>0</v>
      </c>
      <c r="U341" s="117">
        <v>0</v>
      </c>
      <c r="V341" s="117">
        <v>0</v>
      </c>
      <c r="W341" s="117">
        <v>0</v>
      </c>
      <c r="X341" s="117">
        <v>0</v>
      </c>
      <c r="Y341" s="117">
        <v>0</v>
      </c>
      <c r="Z341" s="117">
        <v>0</v>
      </c>
      <c r="AA341" s="269">
        <v>0</v>
      </c>
      <c r="AB341" s="303">
        <f t="shared" si="140"/>
        <v>0</v>
      </c>
      <c r="AC341" s="117">
        <f t="shared" si="141"/>
        <v>0</v>
      </c>
      <c r="AD341" s="304">
        <f>OAX!AD379</f>
        <v>0</v>
      </c>
      <c r="AE341" s="120"/>
      <c r="AF341" s="117"/>
      <c r="AG341" s="117">
        <f>OAX!AG379</f>
        <v>0</v>
      </c>
      <c r="AH341" s="117"/>
      <c r="AI341" s="117"/>
      <c r="AJ341" s="117">
        <f>OAX!AJ379</f>
        <v>0</v>
      </c>
      <c r="AK341" s="117"/>
      <c r="AL341" s="117"/>
      <c r="AM341" s="117">
        <f>OAX!AM379</f>
        <v>0</v>
      </c>
      <c r="AN341" s="117"/>
      <c r="AO341" s="117"/>
      <c r="AP341" s="117">
        <f>OAX!AP379</f>
        <v>0</v>
      </c>
      <c r="AQ341" s="117"/>
      <c r="AR341" s="117"/>
      <c r="AS341" s="117">
        <f>OAX!AS379</f>
        <v>0</v>
      </c>
      <c r="AT341" s="117">
        <f>OAX!AT379</f>
        <v>0</v>
      </c>
      <c r="AU341" s="117">
        <f>OAX!AU379</f>
        <v>0</v>
      </c>
      <c r="AV341" s="117">
        <f>OAX!AV379</f>
        <v>0</v>
      </c>
      <c r="AW341" s="117">
        <f>OAX!AW379</f>
        <v>0</v>
      </c>
      <c r="AX341" s="117">
        <f>OAX!AX379</f>
        <v>0</v>
      </c>
      <c r="AY341" s="117">
        <f>OAX!AY379</f>
        <v>0</v>
      </c>
      <c r="AZ341" s="117">
        <f>OAX!AZ379</f>
        <v>0</v>
      </c>
      <c r="BA341" s="117">
        <f>OAX!BA379</f>
        <v>0</v>
      </c>
    </row>
    <row r="342" spans="1:53" ht="24.75" hidden="1">
      <c r="A342" s="253"/>
      <c r="B342" s="73" t="str">
        <f t="shared" si="136"/>
        <v>1355000510051565</v>
      </c>
      <c r="C342" s="166">
        <v>2023</v>
      </c>
      <c r="D342" s="114">
        <v>1</v>
      </c>
      <c r="E342" s="114">
        <v>1</v>
      </c>
      <c r="F342" s="114">
        <v>3</v>
      </c>
      <c r="G342" s="114">
        <v>5</v>
      </c>
      <c r="H342" s="166">
        <v>5000</v>
      </c>
      <c r="I342" s="166">
        <v>5100</v>
      </c>
      <c r="J342" s="166">
        <v>515</v>
      </c>
      <c r="K342" s="115">
        <v>6</v>
      </c>
      <c r="L342" s="115">
        <v>5</v>
      </c>
      <c r="M342" s="140" t="s">
        <v>307</v>
      </c>
      <c r="N342" s="117">
        <v>0</v>
      </c>
      <c r="O342" s="117">
        <v>0</v>
      </c>
      <c r="P342" s="117">
        <v>0</v>
      </c>
      <c r="Q342" s="141" t="s">
        <v>59</v>
      </c>
      <c r="R342" s="119">
        <v>0</v>
      </c>
      <c r="S342" s="119">
        <v>0</v>
      </c>
      <c r="T342" s="120">
        <v>0</v>
      </c>
      <c r="U342" s="117">
        <v>0</v>
      </c>
      <c r="V342" s="117">
        <v>0</v>
      </c>
      <c r="W342" s="117">
        <v>0</v>
      </c>
      <c r="X342" s="117">
        <v>0</v>
      </c>
      <c r="Y342" s="117">
        <v>0</v>
      </c>
      <c r="Z342" s="117">
        <v>0</v>
      </c>
      <c r="AA342" s="269">
        <v>0</v>
      </c>
      <c r="AB342" s="303">
        <f t="shared" si="140"/>
        <v>0</v>
      </c>
      <c r="AC342" s="117">
        <f t="shared" si="141"/>
        <v>0</v>
      </c>
      <c r="AD342" s="304">
        <f>OAX!AD380</f>
        <v>0</v>
      </c>
      <c r="AE342" s="120"/>
      <c r="AF342" s="117"/>
      <c r="AG342" s="117">
        <f>OAX!AG380</f>
        <v>0</v>
      </c>
      <c r="AH342" s="117"/>
      <c r="AI342" s="117"/>
      <c r="AJ342" s="117">
        <f>OAX!AJ380</f>
        <v>0</v>
      </c>
      <c r="AK342" s="117"/>
      <c r="AL342" s="117"/>
      <c r="AM342" s="117">
        <f>OAX!AM380</f>
        <v>0</v>
      </c>
      <c r="AN342" s="117"/>
      <c r="AO342" s="117"/>
      <c r="AP342" s="117">
        <f>OAX!AP380</f>
        <v>0</v>
      </c>
      <c r="AQ342" s="117"/>
      <c r="AR342" s="117"/>
      <c r="AS342" s="117">
        <f>OAX!AS380</f>
        <v>0</v>
      </c>
      <c r="AT342" s="117">
        <f>OAX!AT380</f>
        <v>0</v>
      </c>
      <c r="AU342" s="117">
        <f>OAX!AU380</f>
        <v>0</v>
      </c>
      <c r="AV342" s="117">
        <f>OAX!AV380</f>
        <v>0</v>
      </c>
      <c r="AW342" s="117">
        <f>OAX!AW380</f>
        <v>0</v>
      </c>
      <c r="AX342" s="117">
        <f>OAX!AX380</f>
        <v>0</v>
      </c>
      <c r="AY342" s="117">
        <f>OAX!AY380</f>
        <v>0</v>
      </c>
      <c r="AZ342" s="117">
        <f>OAX!AZ380</f>
        <v>0</v>
      </c>
      <c r="BA342" s="117">
        <f>OAX!BA380</f>
        <v>0</v>
      </c>
    </row>
    <row r="343" spans="1:53" ht="24.75" hidden="1">
      <c r="A343" s="253"/>
      <c r="B343" s="73" t="str">
        <f t="shared" si="136"/>
        <v>1355000510051575</v>
      </c>
      <c r="C343" s="166">
        <v>2023</v>
      </c>
      <c r="D343" s="114">
        <v>1</v>
      </c>
      <c r="E343" s="114">
        <v>1</v>
      </c>
      <c r="F343" s="114">
        <v>3</v>
      </c>
      <c r="G343" s="114">
        <v>5</v>
      </c>
      <c r="H343" s="166">
        <v>5000</v>
      </c>
      <c r="I343" s="166">
        <v>5100</v>
      </c>
      <c r="J343" s="166">
        <v>515</v>
      </c>
      <c r="K343" s="115">
        <v>7</v>
      </c>
      <c r="L343" s="115">
        <v>5</v>
      </c>
      <c r="M343" s="140" t="s">
        <v>308</v>
      </c>
      <c r="N343" s="117">
        <v>0</v>
      </c>
      <c r="O343" s="117">
        <v>0</v>
      </c>
      <c r="P343" s="117">
        <v>0</v>
      </c>
      <c r="Q343" s="141" t="s">
        <v>59</v>
      </c>
      <c r="R343" s="119">
        <v>0</v>
      </c>
      <c r="S343" s="119">
        <v>0</v>
      </c>
      <c r="T343" s="120">
        <v>0</v>
      </c>
      <c r="U343" s="117">
        <v>0</v>
      </c>
      <c r="V343" s="117">
        <v>0</v>
      </c>
      <c r="W343" s="117">
        <v>0</v>
      </c>
      <c r="X343" s="117">
        <v>0</v>
      </c>
      <c r="Y343" s="117">
        <v>0</v>
      </c>
      <c r="Z343" s="117">
        <v>0</v>
      </c>
      <c r="AA343" s="269">
        <v>0</v>
      </c>
      <c r="AB343" s="303">
        <f t="shared" si="140"/>
        <v>0</v>
      </c>
      <c r="AC343" s="117">
        <f t="shared" si="141"/>
        <v>0</v>
      </c>
      <c r="AD343" s="304">
        <f>OAX!AD381</f>
        <v>0</v>
      </c>
      <c r="AE343" s="120"/>
      <c r="AF343" s="117"/>
      <c r="AG343" s="117">
        <f>OAX!AG381</f>
        <v>0</v>
      </c>
      <c r="AH343" s="117"/>
      <c r="AI343" s="117"/>
      <c r="AJ343" s="117">
        <f>OAX!AJ381</f>
        <v>0</v>
      </c>
      <c r="AK343" s="117"/>
      <c r="AL343" s="117"/>
      <c r="AM343" s="117">
        <f>OAX!AM381</f>
        <v>0</v>
      </c>
      <c r="AN343" s="117"/>
      <c r="AO343" s="117"/>
      <c r="AP343" s="117">
        <f>OAX!AP381</f>
        <v>0</v>
      </c>
      <c r="AQ343" s="117"/>
      <c r="AR343" s="117"/>
      <c r="AS343" s="117">
        <f>OAX!AS381</f>
        <v>0</v>
      </c>
      <c r="AT343" s="117">
        <f>OAX!AT381</f>
        <v>0</v>
      </c>
      <c r="AU343" s="117">
        <f>OAX!AU381</f>
        <v>0</v>
      </c>
      <c r="AV343" s="117">
        <f>OAX!AV381</f>
        <v>0</v>
      </c>
      <c r="AW343" s="117">
        <f>OAX!AW381</f>
        <v>0</v>
      </c>
      <c r="AX343" s="117">
        <f>OAX!AX381</f>
        <v>0</v>
      </c>
      <c r="AY343" s="117">
        <f>OAX!AY381</f>
        <v>0</v>
      </c>
      <c r="AZ343" s="117">
        <f>OAX!AZ381</f>
        <v>0</v>
      </c>
      <c r="BA343" s="117">
        <f>OAX!BA381</f>
        <v>0</v>
      </c>
    </row>
    <row r="344" spans="1:53" ht="24.75" hidden="1">
      <c r="A344" s="253"/>
      <c r="B344" s="73" t="str">
        <f t="shared" si="136"/>
        <v>1355000510051585</v>
      </c>
      <c r="C344" s="166">
        <v>2023</v>
      </c>
      <c r="D344" s="114">
        <v>1</v>
      </c>
      <c r="E344" s="114">
        <v>1</v>
      </c>
      <c r="F344" s="114">
        <v>3</v>
      </c>
      <c r="G344" s="114">
        <v>5</v>
      </c>
      <c r="H344" s="166">
        <v>5000</v>
      </c>
      <c r="I344" s="166">
        <v>5100</v>
      </c>
      <c r="J344" s="166">
        <v>515</v>
      </c>
      <c r="K344" s="115">
        <v>8</v>
      </c>
      <c r="L344" s="115">
        <v>5</v>
      </c>
      <c r="M344" s="140" t="s">
        <v>186</v>
      </c>
      <c r="N344" s="117">
        <v>0</v>
      </c>
      <c r="O344" s="117">
        <v>0</v>
      </c>
      <c r="P344" s="117">
        <v>0</v>
      </c>
      <c r="Q344" s="141" t="s">
        <v>59</v>
      </c>
      <c r="R344" s="119">
        <v>0</v>
      </c>
      <c r="S344" s="119">
        <v>0</v>
      </c>
      <c r="T344" s="120">
        <v>0</v>
      </c>
      <c r="U344" s="117">
        <v>0</v>
      </c>
      <c r="V344" s="117">
        <v>0</v>
      </c>
      <c r="W344" s="117">
        <v>0</v>
      </c>
      <c r="X344" s="117">
        <v>0</v>
      </c>
      <c r="Y344" s="117">
        <v>0</v>
      </c>
      <c r="Z344" s="117">
        <v>0</v>
      </c>
      <c r="AA344" s="269">
        <v>0</v>
      </c>
      <c r="AB344" s="303">
        <f t="shared" si="140"/>
        <v>0</v>
      </c>
      <c r="AC344" s="117">
        <f t="shared" si="141"/>
        <v>0</v>
      </c>
      <c r="AD344" s="304">
        <f>OAX!AD382</f>
        <v>0</v>
      </c>
      <c r="AE344" s="120"/>
      <c r="AF344" s="117"/>
      <c r="AG344" s="117">
        <f>OAX!AG382</f>
        <v>0</v>
      </c>
      <c r="AH344" s="117"/>
      <c r="AI344" s="117"/>
      <c r="AJ344" s="117">
        <f>OAX!AJ382</f>
        <v>0</v>
      </c>
      <c r="AK344" s="117"/>
      <c r="AL344" s="117"/>
      <c r="AM344" s="117">
        <f>OAX!AM382</f>
        <v>0</v>
      </c>
      <c r="AN344" s="117"/>
      <c r="AO344" s="117"/>
      <c r="AP344" s="117">
        <f>OAX!AP382</f>
        <v>0</v>
      </c>
      <c r="AQ344" s="117"/>
      <c r="AR344" s="117"/>
      <c r="AS344" s="117">
        <f>OAX!AS382</f>
        <v>0</v>
      </c>
      <c r="AT344" s="117">
        <f>OAX!AT382</f>
        <v>0</v>
      </c>
      <c r="AU344" s="117">
        <f>OAX!AU382</f>
        <v>0</v>
      </c>
      <c r="AV344" s="117">
        <f>OAX!AV382</f>
        <v>0</v>
      </c>
      <c r="AW344" s="117">
        <f>OAX!AW382</f>
        <v>0</v>
      </c>
      <c r="AX344" s="117">
        <f>OAX!AX382</f>
        <v>0</v>
      </c>
      <c r="AY344" s="117">
        <f>OAX!AY382</f>
        <v>0</v>
      </c>
      <c r="AZ344" s="117">
        <f>OAX!AZ382</f>
        <v>0</v>
      </c>
      <c r="BA344" s="117">
        <f>OAX!BA382</f>
        <v>0</v>
      </c>
    </row>
    <row r="345" spans="1:53" ht="24.75" hidden="1">
      <c r="A345" s="253"/>
      <c r="B345" s="73" t="str">
        <f t="shared" si="136"/>
        <v>1355000510051595</v>
      </c>
      <c r="C345" s="166">
        <v>2023</v>
      </c>
      <c r="D345" s="114">
        <v>1</v>
      </c>
      <c r="E345" s="114">
        <v>1</v>
      </c>
      <c r="F345" s="114">
        <v>3</v>
      </c>
      <c r="G345" s="114">
        <v>5</v>
      </c>
      <c r="H345" s="166">
        <v>5000</v>
      </c>
      <c r="I345" s="166">
        <v>5100</v>
      </c>
      <c r="J345" s="166">
        <v>515</v>
      </c>
      <c r="K345" s="115">
        <v>9</v>
      </c>
      <c r="L345" s="115">
        <v>5</v>
      </c>
      <c r="M345" s="140" t="s">
        <v>256</v>
      </c>
      <c r="N345" s="117">
        <v>0</v>
      </c>
      <c r="O345" s="117">
        <v>0</v>
      </c>
      <c r="P345" s="117">
        <v>0</v>
      </c>
      <c r="Q345" s="141" t="s">
        <v>59</v>
      </c>
      <c r="R345" s="119">
        <v>0</v>
      </c>
      <c r="S345" s="119">
        <v>0</v>
      </c>
      <c r="T345" s="120">
        <v>0</v>
      </c>
      <c r="U345" s="117">
        <v>0</v>
      </c>
      <c r="V345" s="117">
        <v>0</v>
      </c>
      <c r="W345" s="117">
        <v>0</v>
      </c>
      <c r="X345" s="117">
        <v>0</v>
      </c>
      <c r="Y345" s="117">
        <v>0</v>
      </c>
      <c r="Z345" s="117">
        <v>0</v>
      </c>
      <c r="AA345" s="269">
        <v>0</v>
      </c>
      <c r="AB345" s="303">
        <f t="shared" si="140"/>
        <v>0</v>
      </c>
      <c r="AC345" s="117">
        <f t="shared" si="141"/>
        <v>0</v>
      </c>
      <c r="AD345" s="304">
        <f>OAX!AD383</f>
        <v>0</v>
      </c>
      <c r="AE345" s="120"/>
      <c r="AF345" s="117"/>
      <c r="AG345" s="117">
        <f>OAX!AG383</f>
        <v>0</v>
      </c>
      <c r="AH345" s="117"/>
      <c r="AI345" s="117"/>
      <c r="AJ345" s="117">
        <f>OAX!AJ383</f>
        <v>0</v>
      </c>
      <c r="AK345" s="117"/>
      <c r="AL345" s="117"/>
      <c r="AM345" s="117">
        <f>OAX!AM383</f>
        <v>0</v>
      </c>
      <c r="AN345" s="117"/>
      <c r="AO345" s="117"/>
      <c r="AP345" s="117">
        <f>OAX!AP383</f>
        <v>0</v>
      </c>
      <c r="AQ345" s="117"/>
      <c r="AR345" s="117"/>
      <c r="AS345" s="117">
        <f>OAX!AS383</f>
        <v>0</v>
      </c>
      <c r="AT345" s="117">
        <f>OAX!AT383</f>
        <v>0</v>
      </c>
      <c r="AU345" s="117">
        <f>OAX!AU383</f>
        <v>0</v>
      </c>
      <c r="AV345" s="117">
        <f>OAX!AV383</f>
        <v>0</v>
      </c>
      <c r="AW345" s="117">
        <f>OAX!AW383</f>
        <v>0</v>
      </c>
      <c r="AX345" s="117">
        <f>OAX!AX383</f>
        <v>0</v>
      </c>
      <c r="AY345" s="117">
        <f>OAX!AY383</f>
        <v>0</v>
      </c>
      <c r="AZ345" s="117">
        <f>OAX!AZ383</f>
        <v>0</v>
      </c>
      <c r="BA345" s="117">
        <f>OAX!BA383</f>
        <v>0</v>
      </c>
    </row>
    <row r="346" spans="1:53" ht="24.75" hidden="1">
      <c r="A346" s="253"/>
      <c r="B346" s="73" t="str">
        <f t="shared" si="136"/>
        <v>13550005100515105</v>
      </c>
      <c r="C346" s="166">
        <v>2023</v>
      </c>
      <c r="D346" s="114">
        <v>1</v>
      </c>
      <c r="E346" s="114">
        <v>1</v>
      </c>
      <c r="F346" s="114">
        <v>3</v>
      </c>
      <c r="G346" s="114">
        <v>5</v>
      </c>
      <c r="H346" s="166">
        <v>5000</v>
      </c>
      <c r="I346" s="166">
        <v>5100</v>
      </c>
      <c r="J346" s="166">
        <v>515</v>
      </c>
      <c r="K346" s="115">
        <v>10</v>
      </c>
      <c r="L346" s="115">
        <v>5</v>
      </c>
      <c r="M346" s="140" t="s">
        <v>191</v>
      </c>
      <c r="N346" s="117">
        <v>0</v>
      </c>
      <c r="O346" s="117">
        <v>0</v>
      </c>
      <c r="P346" s="117">
        <v>0</v>
      </c>
      <c r="Q346" s="141" t="s">
        <v>59</v>
      </c>
      <c r="R346" s="119">
        <v>0</v>
      </c>
      <c r="S346" s="119">
        <v>0</v>
      </c>
      <c r="T346" s="120">
        <v>0</v>
      </c>
      <c r="U346" s="117">
        <v>0</v>
      </c>
      <c r="V346" s="117">
        <v>0</v>
      </c>
      <c r="W346" s="117">
        <v>0</v>
      </c>
      <c r="X346" s="117">
        <v>0</v>
      </c>
      <c r="Y346" s="117">
        <v>0</v>
      </c>
      <c r="Z346" s="117">
        <v>0</v>
      </c>
      <c r="AA346" s="269">
        <v>0</v>
      </c>
      <c r="AB346" s="303">
        <f t="shared" si="140"/>
        <v>0</v>
      </c>
      <c r="AC346" s="117">
        <f t="shared" si="141"/>
        <v>0</v>
      </c>
      <c r="AD346" s="304">
        <f>OAX!AD384</f>
        <v>0</v>
      </c>
      <c r="AE346" s="120"/>
      <c r="AF346" s="117"/>
      <c r="AG346" s="117">
        <f>OAX!AG384</f>
        <v>0</v>
      </c>
      <c r="AH346" s="117"/>
      <c r="AI346" s="117"/>
      <c r="AJ346" s="117">
        <f>OAX!AJ384</f>
        <v>0</v>
      </c>
      <c r="AK346" s="117"/>
      <c r="AL346" s="117"/>
      <c r="AM346" s="117">
        <f>OAX!AM384</f>
        <v>0</v>
      </c>
      <c r="AN346" s="117"/>
      <c r="AO346" s="117"/>
      <c r="AP346" s="117">
        <f>OAX!AP384</f>
        <v>0</v>
      </c>
      <c r="AQ346" s="117"/>
      <c r="AR346" s="117"/>
      <c r="AS346" s="117">
        <f>OAX!AS384</f>
        <v>0</v>
      </c>
      <c r="AT346" s="117">
        <f>OAX!AT384</f>
        <v>0</v>
      </c>
      <c r="AU346" s="117">
        <f>OAX!AU384</f>
        <v>0</v>
      </c>
      <c r="AV346" s="117">
        <f>OAX!AV384</f>
        <v>0</v>
      </c>
      <c r="AW346" s="117">
        <f>OAX!AW384</f>
        <v>0</v>
      </c>
      <c r="AX346" s="117">
        <f>OAX!AX384</f>
        <v>0</v>
      </c>
      <c r="AY346" s="117">
        <f>OAX!AY384</f>
        <v>0</v>
      </c>
      <c r="AZ346" s="117">
        <f>OAX!AZ384</f>
        <v>0</v>
      </c>
      <c r="BA346" s="117">
        <f>OAX!BA384</f>
        <v>0</v>
      </c>
    </row>
    <row r="347" spans="1:53" ht="24.75" hidden="1">
      <c r="A347" s="253"/>
      <c r="B347" s="73" t="str">
        <f t="shared" si="136"/>
        <v>13550005100515115</v>
      </c>
      <c r="C347" s="166">
        <v>2023</v>
      </c>
      <c r="D347" s="114">
        <v>1</v>
      </c>
      <c r="E347" s="114">
        <v>1</v>
      </c>
      <c r="F347" s="114">
        <v>3</v>
      </c>
      <c r="G347" s="114">
        <v>5</v>
      </c>
      <c r="H347" s="166">
        <v>5000</v>
      </c>
      <c r="I347" s="166">
        <v>5100</v>
      </c>
      <c r="J347" s="166">
        <v>515</v>
      </c>
      <c r="K347" s="115">
        <v>11</v>
      </c>
      <c r="L347" s="115">
        <v>5</v>
      </c>
      <c r="M347" s="140" t="s">
        <v>309</v>
      </c>
      <c r="N347" s="117">
        <v>0</v>
      </c>
      <c r="O347" s="117">
        <v>0</v>
      </c>
      <c r="P347" s="117">
        <v>0</v>
      </c>
      <c r="Q347" s="141" t="s">
        <v>59</v>
      </c>
      <c r="R347" s="119">
        <v>0</v>
      </c>
      <c r="S347" s="119">
        <v>0</v>
      </c>
      <c r="T347" s="120">
        <v>0</v>
      </c>
      <c r="U347" s="117">
        <v>0</v>
      </c>
      <c r="V347" s="117">
        <v>0</v>
      </c>
      <c r="W347" s="117">
        <v>0</v>
      </c>
      <c r="X347" s="117">
        <v>0</v>
      </c>
      <c r="Y347" s="117">
        <v>0</v>
      </c>
      <c r="Z347" s="117">
        <v>0</v>
      </c>
      <c r="AA347" s="269">
        <v>0</v>
      </c>
      <c r="AB347" s="303">
        <f t="shared" si="140"/>
        <v>0</v>
      </c>
      <c r="AC347" s="117">
        <f t="shared" si="141"/>
        <v>0</v>
      </c>
      <c r="AD347" s="304">
        <f>OAX!AD385</f>
        <v>0</v>
      </c>
      <c r="AE347" s="120"/>
      <c r="AF347" s="117"/>
      <c r="AG347" s="117">
        <f>OAX!AG385</f>
        <v>0</v>
      </c>
      <c r="AH347" s="117"/>
      <c r="AI347" s="117"/>
      <c r="AJ347" s="117">
        <f>OAX!AJ385</f>
        <v>0</v>
      </c>
      <c r="AK347" s="117"/>
      <c r="AL347" s="117"/>
      <c r="AM347" s="117">
        <f>OAX!AM385</f>
        <v>0</v>
      </c>
      <c r="AN347" s="117"/>
      <c r="AO347" s="117"/>
      <c r="AP347" s="117">
        <f>OAX!AP385</f>
        <v>0</v>
      </c>
      <c r="AQ347" s="117"/>
      <c r="AR347" s="117"/>
      <c r="AS347" s="117">
        <f>OAX!AS385</f>
        <v>0</v>
      </c>
      <c r="AT347" s="117">
        <f>OAX!AT385</f>
        <v>0</v>
      </c>
      <c r="AU347" s="117">
        <f>OAX!AU385</f>
        <v>0</v>
      </c>
      <c r="AV347" s="117">
        <f>OAX!AV385</f>
        <v>0</v>
      </c>
      <c r="AW347" s="117">
        <f>OAX!AW385</f>
        <v>0</v>
      </c>
      <c r="AX347" s="117">
        <f>OAX!AX385</f>
        <v>0</v>
      </c>
      <c r="AY347" s="117">
        <f>OAX!AY385</f>
        <v>0</v>
      </c>
      <c r="AZ347" s="117">
        <f>OAX!AZ385</f>
        <v>0</v>
      </c>
      <c r="BA347" s="117">
        <f>OAX!BA385</f>
        <v>0</v>
      </c>
    </row>
    <row r="348" spans="1:53" ht="46.5" hidden="1">
      <c r="A348" s="253"/>
      <c r="B348" s="73" t="str">
        <f t="shared" si="136"/>
        <v>13550005100515125</v>
      </c>
      <c r="C348" s="166">
        <v>2023</v>
      </c>
      <c r="D348" s="114">
        <v>1</v>
      </c>
      <c r="E348" s="114">
        <v>1</v>
      </c>
      <c r="F348" s="114">
        <v>3</v>
      </c>
      <c r="G348" s="114">
        <v>5</v>
      </c>
      <c r="H348" s="166">
        <v>5000</v>
      </c>
      <c r="I348" s="166">
        <v>5100</v>
      </c>
      <c r="J348" s="166">
        <v>515</v>
      </c>
      <c r="K348" s="115">
        <v>12</v>
      </c>
      <c r="L348" s="115">
        <v>5</v>
      </c>
      <c r="M348" s="140" t="s">
        <v>310</v>
      </c>
      <c r="N348" s="117">
        <v>0</v>
      </c>
      <c r="O348" s="117">
        <v>0</v>
      </c>
      <c r="P348" s="117">
        <v>0</v>
      </c>
      <c r="Q348" s="141" t="s">
        <v>59</v>
      </c>
      <c r="R348" s="119">
        <v>0</v>
      </c>
      <c r="S348" s="119">
        <v>0</v>
      </c>
      <c r="T348" s="120">
        <v>0</v>
      </c>
      <c r="U348" s="117">
        <v>0</v>
      </c>
      <c r="V348" s="117">
        <v>0</v>
      </c>
      <c r="W348" s="117">
        <v>0</v>
      </c>
      <c r="X348" s="117">
        <v>0</v>
      </c>
      <c r="Y348" s="117">
        <v>0</v>
      </c>
      <c r="Z348" s="117">
        <v>0</v>
      </c>
      <c r="AA348" s="269">
        <v>0</v>
      </c>
      <c r="AB348" s="303">
        <f t="shared" si="140"/>
        <v>0</v>
      </c>
      <c r="AC348" s="117">
        <f t="shared" si="141"/>
        <v>0</v>
      </c>
      <c r="AD348" s="304">
        <f>OAX!AD386</f>
        <v>0</v>
      </c>
      <c r="AE348" s="120"/>
      <c r="AF348" s="117"/>
      <c r="AG348" s="117">
        <f>OAX!AG386</f>
        <v>0</v>
      </c>
      <c r="AH348" s="117"/>
      <c r="AI348" s="117"/>
      <c r="AJ348" s="117">
        <f>OAX!AJ386</f>
        <v>0</v>
      </c>
      <c r="AK348" s="117"/>
      <c r="AL348" s="117"/>
      <c r="AM348" s="117">
        <f>OAX!AM386</f>
        <v>0</v>
      </c>
      <c r="AN348" s="117"/>
      <c r="AO348" s="117"/>
      <c r="AP348" s="117">
        <f>OAX!AP386</f>
        <v>0</v>
      </c>
      <c r="AQ348" s="117"/>
      <c r="AR348" s="117"/>
      <c r="AS348" s="117">
        <f>OAX!AS386</f>
        <v>0</v>
      </c>
      <c r="AT348" s="117">
        <f>OAX!AT386</f>
        <v>0</v>
      </c>
      <c r="AU348" s="117">
        <f>OAX!AU386</f>
        <v>0</v>
      </c>
      <c r="AV348" s="117">
        <f>OAX!AV386</f>
        <v>0</v>
      </c>
      <c r="AW348" s="117">
        <f>OAX!AW386</f>
        <v>0</v>
      </c>
      <c r="AX348" s="117">
        <f>OAX!AX386</f>
        <v>0</v>
      </c>
      <c r="AY348" s="117">
        <f>OAX!AY386</f>
        <v>0</v>
      </c>
      <c r="AZ348" s="117">
        <f>OAX!AZ386</f>
        <v>0</v>
      </c>
      <c r="BA348" s="117">
        <f>OAX!BA386</f>
        <v>0</v>
      </c>
    </row>
    <row r="349" spans="1:53" ht="46.5" hidden="1">
      <c r="A349" s="253"/>
      <c r="B349" s="73" t="str">
        <f t="shared" si="136"/>
        <v>13550005100515135</v>
      </c>
      <c r="C349" s="166">
        <v>2023</v>
      </c>
      <c r="D349" s="114">
        <v>1</v>
      </c>
      <c r="E349" s="114">
        <v>1</v>
      </c>
      <c r="F349" s="114">
        <v>3</v>
      </c>
      <c r="G349" s="114">
        <v>5</v>
      </c>
      <c r="H349" s="166">
        <v>5000</v>
      </c>
      <c r="I349" s="166">
        <v>5100</v>
      </c>
      <c r="J349" s="166">
        <v>515</v>
      </c>
      <c r="K349" s="115">
        <v>13</v>
      </c>
      <c r="L349" s="115">
        <v>5</v>
      </c>
      <c r="M349" s="140" t="s">
        <v>311</v>
      </c>
      <c r="N349" s="117">
        <v>0</v>
      </c>
      <c r="O349" s="117">
        <v>0</v>
      </c>
      <c r="P349" s="117">
        <v>0</v>
      </c>
      <c r="Q349" s="141" t="s">
        <v>59</v>
      </c>
      <c r="R349" s="119">
        <v>0</v>
      </c>
      <c r="S349" s="119">
        <v>0</v>
      </c>
      <c r="T349" s="120">
        <v>0</v>
      </c>
      <c r="U349" s="117">
        <v>0</v>
      </c>
      <c r="V349" s="117">
        <v>0</v>
      </c>
      <c r="W349" s="117">
        <v>0</v>
      </c>
      <c r="X349" s="117">
        <v>0</v>
      </c>
      <c r="Y349" s="117">
        <v>0</v>
      </c>
      <c r="Z349" s="117">
        <v>0</v>
      </c>
      <c r="AA349" s="269">
        <v>0</v>
      </c>
      <c r="AB349" s="303">
        <f t="shared" si="140"/>
        <v>0</v>
      </c>
      <c r="AC349" s="117">
        <f t="shared" si="141"/>
        <v>0</v>
      </c>
      <c r="AD349" s="304">
        <f>OAX!AD387</f>
        <v>0</v>
      </c>
      <c r="AE349" s="120"/>
      <c r="AF349" s="117"/>
      <c r="AG349" s="117">
        <f>OAX!AG387</f>
        <v>0</v>
      </c>
      <c r="AH349" s="117"/>
      <c r="AI349" s="117"/>
      <c r="AJ349" s="117">
        <f>OAX!AJ387</f>
        <v>0</v>
      </c>
      <c r="AK349" s="117"/>
      <c r="AL349" s="117"/>
      <c r="AM349" s="117">
        <f>OAX!AM387</f>
        <v>0</v>
      </c>
      <c r="AN349" s="117"/>
      <c r="AO349" s="117"/>
      <c r="AP349" s="117">
        <f>OAX!AP387</f>
        <v>0</v>
      </c>
      <c r="AQ349" s="117"/>
      <c r="AR349" s="117"/>
      <c r="AS349" s="117">
        <f>OAX!AS387</f>
        <v>0</v>
      </c>
      <c r="AT349" s="117">
        <f>OAX!AT387</f>
        <v>0</v>
      </c>
      <c r="AU349" s="117">
        <f>OAX!AU387</f>
        <v>0</v>
      </c>
      <c r="AV349" s="117">
        <f>OAX!AV387</f>
        <v>0</v>
      </c>
      <c r="AW349" s="117">
        <f>OAX!AW387</f>
        <v>0</v>
      </c>
      <c r="AX349" s="117">
        <f>OAX!AX387</f>
        <v>0</v>
      </c>
      <c r="AY349" s="117">
        <f>OAX!AY387</f>
        <v>0</v>
      </c>
      <c r="AZ349" s="117">
        <f>OAX!AZ387</f>
        <v>0</v>
      </c>
      <c r="BA349" s="117">
        <f>OAX!BA387</f>
        <v>0</v>
      </c>
    </row>
    <row r="350" spans="1:53" ht="46.5" hidden="1">
      <c r="A350" s="253"/>
      <c r="B350" s="73" t="str">
        <f t="shared" si="136"/>
        <v>13550005100515145</v>
      </c>
      <c r="C350" s="166">
        <v>2023</v>
      </c>
      <c r="D350" s="114">
        <v>1</v>
      </c>
      <c r="E350" s="114">
        <v>1</v>
      </c>
      <c r="F350" s="114">
        <v>3</v>
      </c>
      <c r="G350" s="114">
        <v>5</v>
      </c>
      <c r="H350" s="166">
        <v>5000</v>
      </c>
      <c r="I350" s="166">
        <v>5100</v>
      </c>
      <c r="J350" s="166">
        <v>515</v>
      </c>
      <c r="K350" s="115">
        <v>14</v>
      </c>
      <c r="L350" s="115">
        <v>5</v>
      </c>
      <c r="M350" s="140" t="s">
        <v>312</v>
      </c>
      <c r="N350" s="117">
        <v>0</v>
      </c>
      <c r="O350" s="117">
        <v>0</v>
      </c>
      <c r="P350" s="117">
        <v>0</v>
      </c>
      <c r="Q350" s="141" t="s">
        <v>59</v>
      </c>
      <c r="R350" s="119">
        <v>0</v>
      </c>
      <c r="S350" s="119">
        <v>0</v>
      </c>
      <c r="T350" s="120">
        <v>0</v>
      </c>
      <c r="U350" s="117">
        <v>0</v>
      </c>
      <c r="V350" s="117">
        <v>0</v>
      </c>
      <c r="W350" s="117">
        <v>0</v>
      </c>
      <c r="X350" s="117">
        <v>0</v>
      </c>
      <c r="Y350" s="117">
        <v>0</v>
      </c>
      <c r="Z350" s="117">
        <v>0</v>
      </c>
      <c r="AA350" s="269">
        <v>0</v>
      </c>
      <c r="AB350" s="303">
        <f t="shared" si="140"/>
        <v>0</v>
      </c>
      <c r="AC350" s="117">
        <f t="shared" si="141"/>
        <v>0</v>
      </c>
      <c r="AD350" s="304">
        <f>OAX!AD388</f>
        <v>0</v>
      </c>
      <c r="AE350" s="120"/>
      <c r="AF350" s="117"/>
      <c r="AG350" s="117">
        <f>OAX!AG388</f>
        <v>0</v>
      </c>
      <c r="AH350" s="117"/>
      <c r="AI350" s="117"/>
      <c r="AJ350" s="117">
        <f>OAX!AJ388</f>
        <v>0</v>
      </c>
      <c r="AK350" s="117"/>
      <c r="AL350" s="117"/>
      <c r="AM350" s="117">
        <f>OAX!AM388</f>
        <v>0</v>
      </c>
      <c r="AN350" s="117"/>
      <c r="AO350" s="117"/>
      <c r="AP350" s="117">
        <f>OAX!AP388</f>
        <v>0</v>
      </c>
      <c r="AQ350" s="117"/>
      <c r="AR350" s="117"/>
      <c r="AS350" s="117">
        <f>OAX!AS388</f>
        <v>0</v>
      </c>
      <c r="AT350" s="117">
        <f>OAX!AT388</f>
        <v>0</v>
      </c>
      <c r="AU350" s="117">
        <f>OAX!AU388</f>
        <v>0</v>
      </c>
      <c r="AV350" s="117">
        <f>OAX!AV388</f>
        <v>0</v>
      </c>
      <c r="AW350" s="117">
        <f>OAX!AW388</f>
        <v>0</v>
      </c>
      <c r="AX350" s="117">
        <f>OAX!AX388</f>
        <v>0</v>
      </c>
      <c r="AY350" s="117">
        <f>OAX!AY388</f>
        <v>0</v>
      </c>
      <c r="AZ350" s="117">
        <f>OAX!AZ388</f>
        <v>0</v>
      </c>
      <c r="BA350" s="117">
        <f>OAX!BA388</f>
        <v>0</v>
      </c>
    </row>
    <row r="351" spans="1:53" ht="46.5" hidden="1">
      <c r="A351" s="253"/>
      <c r="B351" s="73" t="str">
        <f t="shared" si="136"/>
        <v>13550005100515155</v>
      </c>
      <c r="C351" s="166">
        <v>2023</v>
      </c>
      <c r="D351" s="114">
        <v>1</v>
      </c>
      <c r="E351" s="114">
        <v>1</v>
      </c>
      <c r="F351" s="114">
        <v>3</v>
      </c>
      <c r="G351" s="114">
        <v>5</v>
      </c>
      <c r="H351" s="166">
        <v>5000</v>
      </c>
      <c r="I351" s="166">
        <v>5100</v>
      </c>
      <c r="J351" s="166">
        <v>515</v>
      </c>
      <c r="K351" s="115">
        <v>15</v>
      </c>
      <c r="L351" s="115">
        <v>5</v>
      </c>
      <c r="M351" s="140" t="s">
        <v>313</v>
      </c>
      <c r="N351" s="117">
        <v>0</v>
      </c>
      <c r="O351" s="117">
        <v>0</v>
      </c>
      <c r="P351" s="117">
        <v>0</v>
      </c>
      <c r="Q351" s="141" t="s">
        <v>59</v>
      </c>
      <c r="R351" s="119">
        <v>0</v>
      </c>
      <c r="S351" s="119">
        <v>0</v>
      </c>
      <c r="T351" s="120">
        <v>0</v>
      </c>
      <c r="U351" s="117">
        <v>0</v>
      </c>
      <c r="V351" s="117">
        <v>0</v>
      </c>
      <c r="W351" s="117">
        <v>0</v>
      </c>
      <c r="X351" s="117">
        <v>0</v>
      </c>
      <c r="Y351" s="117">
        <v>0</v>
      </c>
      <c r="Z351" s="117">
        <v>0</v>
      </c>
      <c r="AA351" s="269">
        <v>0</v>
      </c>
      <c r="AB351" s="303">
        <f t="shared" si="140"/>
        <v>0</v>
      </c>
      <c r="AC351" s="117">
        <f t="shared" si="141"/>
        <v>0</v>
      </c>
      <c r="AD351" s="304">
        <f>OAX!AD389</f>
        <v>0</v>
      </c>
      <c r="AE351" s="120"/>
      <c r="AF351" s="117"/>
      <c r="AG351" s="117">
        <f>OAX!AG389</f>
        <v>0</v>
      </c>
      <c r="AH351" s="117"/>
      <c r="AI351" s="117"/>
      <c r="AJ351" s="117">
        <f>OAX!AJ389</f>
        <v>0</v>
      </c>
      <c r="AK351" s="117"/>
      <c r="AL351" s="117"/>
      <c r="AM351" s="117">
        <f>OAX!AM389</f>
        <v>0</v>
      </c>
      <c r="AN351" s="117"/>
      <c r="AO351" s="117"/>
      <c r="AP351" s="117">
        <f>OAX!AP389</f>
        <v>0</v>
      </c>
      <c r="AQ351" s="117"/>
      <c r="AR351" s="117"/>
      <c r="AS351" s="117">
        <f>OAX!AS389</f>
        <v>0</v>
      </c>
      <c r="AT351" s="117">
        <f>OAX!AT389</f>
        <v>0</v>
      </c>
      <c r="AU351" s="117">
        <f>OAX!AU389</f>
        <v>0</v>
      </c>
      <c r="AV351" s="117">
        <f>OAX!AV389</f>
        <v>0</v>
      </c>
      <c r="AW351" s="117">
        <f>OAX!AW389</f>
        <v>0</v>
      </c>
      <c r="AX351" s="117">
        <f>OAX!AX389</f>
        <v>0</v>
      </c>
      <c r="AY351" s="117">
        <f>OAX!AY389</f>
        <v>0</v>
      </c>
      <c r="AZ351" s="117">
        <f>OAX!AZ389</f>
        <v>0</v>
      </c>
      <c r="BA351" s="117">
        <f>OAX!BA389</f>
        <v>0</v>
      </c>
    </row>
    <row r="352" spans="1:53" ht="24.75" hidden="1">
      <c r="A352" s="253"/>
      <c r="B352" s="73" t="str">
        <f t="shared" si="136"/>
        <v>13550005100515165</v>
      </c>
      <c r="C352" s="166">
        <v>2023</v>
      </c>
      <c r="D352" s="114">
        <v>1</v>
      </c>
      <c r="E352" s="114">
        <v>1</v>
      </c>
      <c r="F352" s="114">
        <v>3</v>
      </c>
      <c r="G352" s="114">
        <v>5</v>
      </c>
      <c r="H352" s="166">
        <v>5000</v>
      </c>
      <c r="I352" s="166">
        <v>5100</v>
      </c>
      <c r="J352" s="166">
        <v>515</v>
      </c>
      <c r="K352" s="115">
        <v>16</v>
      </c>
      <c r="L352" s="115">
        <v>5</v>
      </c>
      <c r="M352" s="140" t="s">
        <v>314</v>
      </c>
      <c r="N352" s="117">
        <v>0</v>
      </c>
      <c r="O352" s="117">
        <v>0</v>
      </c>
      <c r="P352" s="117">
        <v>0</v>
      </c>
      <c r="Q352" s="141" t="s">
        <v>59</v>
      </c>
      <c r="R352" s="119">
        <v>0</v>
      </c>
      <c r="S352" s="119">
        <v>0</v>
      </c>
      <c r="T352" s="120">
        <v>0</v>
      </c>
      <c r="U352" s="117">
        <v>0</v>
      </c>
      <c r="V352" s="117">
        <v>0</v>
      </c>
      <c r="W352" s="117">
        <v>0</v>
      </c>
      <c r="X352" s="117">
        <v>0</v>
      </c>
      <c r="Y352" s="117">
        <v>0</v>
      </c>
      <c r="Z352" s="117">
        <v>0</v>
      </c>
      <c r="AA352" s="269">
        <v>0</v>
      </c>
      <c r="AB352" s="303">
        <f t="shared" si="140"/>
        <v>0</v>
      </c>
      <c r="AC352" s="117">
        <f t="shared" si="141"/>
        <v>0</v>
      </c>
      <c r="AD352" s="304">
        <f>OAX!AD390</f>
        <v>0</v>
      </c>
      <c r="AE352" s="120"/>
      <c r="AF352" s="117"/>
      <c r="AG352" s="117">
        <f>OAX!AG390</f>
        <v>0</v>
      </c>
      <c r="AH352" s="117"/>
      <c r="AI352" s="117"/>
      <c r="AJ352" s="117">
        <f>OAX!AJ390</f>
        <v>0</v>
      </c>
      <c r="AK352" s="117"/>
      <c r="AL352" s="117"/>
      <c r="AM352" s="117">
        <f>OAX!AM390</f>
        <v>0</v>
      </c>
      <c r="AN352" s="117"/>
      <c r="AO352" s="117"/>
      <c r="AP352" s="117">
        <f>OAX!AP390</f>
        <v>0</v>
      </c>
      <c r="AQ352" s="117"/>
      <c r="AR352" s="117"/>
      <c r="AS352" s="117">
        <f>OAX!AS390</f>
        <v>0</v>
      </c>
      <c r="AT352" s="117">
        <f>OAX!AT390</f>
        <v>0</v>
      </c>
      <c r="AU352" s="117">
        <f>OAX!AU390</f>
        <v>0</v>
      </c>
      <c r="AV352" s="117">
        <f>OAX!AV390</f>
        <v>0</v>
      </c>
      <c r="AW352" s="117">
        <f>OAX!AW390</f>
        <v>0</v>
      </c>
      <c r="AX352" s="117">
        <f>OAX!AX390</f>
        <v>0</v>
      </c>
      <c r="AY352" s="117">
        <f>OAX!AY390</f>
        <v>0</v>
      </c>
      <c r="AZ352" s="117">
        <f>OAX!AZ390</f>
        <v>0</v>
      </c>
      <c r="BA352" s="117">
        <f>OAX!BA390</f>
        <v>0</v>
      </c>
    </row>
    <row r="353" spans="1:53" ht="24.75" hidden="1">
      <c r="A353" s="253"/>
      <c r="B353" s="73" t="str">
        <f t="shared" si="136"/>
        <v>135500051005195</v>
      </c>
      <c r="C353" s="107">
        <v>2023</v>
      </c>
      <c r="D353" s="107">
        <v>1</v>
      </c>
      <c r="E353" s="107">
        <v>1</v>
      </c>
      <c r="F353" s="107">
        <v>3</v>
      </c>
      <c r="G353" s="107">
        <v>5</v>
      </c>
      <c r="H353" s="107">
        <v>5000</v>
      </c>
      <c r="I353" s="107">
        <v>5100</v>
      </c>
      <c r="J353" s="107">
        <v>519</v>
      </c>
      <c r="K353" s="107"/>
      <c r="L353" s="107">
        <v>5</v>
      </c>
      <c r="M353" s="109" t="s">
        <v>192</v>
      </c>
      <c r="N353" s="110">
        <v>0</v>
      </c>
      <c r="O353" s="110">
        <v>0</v>
      </c>
      <c r="P353" s="110">
        <v>0</v>
      </c>
      <c r="Q353" s="172" t="s">
        <v>47</v>
      </c>
      <c r="R353" s="173"/>
      <c r="S353" s="173"/>
      <c r="T353" s="113">
        <f t="shared" ref="T353:AC353" si="142">SUM(T354:T355)</f>
        <v>0</v>
      </c>
      <c r="U353" s="110">
        <f t="shared" si="142"/>
        <v>0</v>
      </c>
      <c r="V353" s="110">
        <f t="shared" si="142"/>
        <v>0</v>
      </c>
      <c r="W353" s="110">
        <f t="shared" si="142"/>
        <v>0</v>
      </c>
      <c r="X353" s="110">
        <f t="shared" si="142"/>
        <v>0</v>
      </c>
      <c r="Y353" s="110">
        <f t="shared" si="142"/>
        <v>0</v>
      </c>
      <c r="Z353" s="110">
        <f t="shared" si="142"/>
        <v>0</v>
      </c>
      <c r="AA353" s="268">
        <f t="shared" si="142"/>
        <v>0</v>
      </c>
      <c r="AB353" s="301">
        <f t="shared" si="142"/>
        <v>0</v>
      </c>
      <c r="AC353" s="110">
        <f t="shared" si="142"/>
        <v>0</v>
      </c>
      <c r="AD353" s="302">
        <f>OAX!AD391</f>
        <v>0</v>
      </c>
      <c r="AE353" s="113"/>
      <c r="AF353" s="110"/>
      <c r="AG353" s="110">
        <f>OAX!AG391</f>
        <v>0</v>
      </c>
      <c r="AH353" s="110"/>
      <c r="AI353" s="110"/>
      <c r="AJ353" s="110">
        <f>OAX!AJ391</f>
        <v>0</v>
      </c>
      <c r="AK353" s="110"/>
      <c r="AL353" s="110"/>
      <c r="AM353" s="110">
        <f>OAX!AM391</f>
        <v>0</v>
      </c>
      <c r="AN353" s="110"/>
      <c r="AO353" s="110"/>
      <c r="AP353" s="110">
        <f>OAX!AP391</f>
        <v>0</v>
      </c>
      <c r="AQ353" s="110"/>
      <c r="AR353" s="110"/>
      <c r="AS353" s="110">
        <f>OAX!AS391</f>
        <v>0</v>
      </c>
      <c r="AT353" s="110">
        <f>OAX!AT391</f>
        <v>0</v>
      </c>
      <c r="AU353" s="110">
        <f>OAX!AU391</f>
        <v>0</v>
      </c>
      <c r="AV353" s="110">
        <f>OAX!AV391</f>
        <v>0</v>
      </c>
      <c r="AW353" s="110">
        <f>OAX!AW391</f>
        <v>0</v>
      </c>
      <c r="AX353" s="110">
        <f>OAX!AX391</f>
        <v>0</v>
      </c>
      <c r="AY353" s="110">
        <f>OAX!AY391</f>
        <v>0</v>
      </c>
      <c r="AZ353" s="110">
        <f>OAX!AZ391</f>
        <v>0</v>
      </c>
      <c r="BA353" s="110">
        <f>OAX!BA391</f>
        <v>0</v>
      </c>
    </row>
    <row r="354" spans="1:53" ht="24.75" hidden="1">
      <c r="A354" s="253"/>
      <c r="B354" s="73" t="str">
        <f t="shared" si="136"/>
        <v>1355000510051915</v>
      </c>
      <c r="C354" s="166">
        <v>2023</v>
      </c>
      <c r="D354" s="114">
        <v>1</v>
      </c>
      <c r="E354" s="114">
        <v>1</v>
      </c>
      <c r="F354" s="114">
        <v>3</v>
      </c>
      <c r="G354" s="114">
        <v>5</v>
      </c>
      <c r="H354" s="166">
        <v>5000</v>
      </c>
      <c r="I354" s="166">
        <v>5100</v>
      </c>
      <c r="J354" s="166">
        <v>519</v>
      </c>
      <c r="K354" s="115">
        <v>1</v>
      </c>
      <c r="L354" s="115">
        <v>5</v>
      </c>
      <c r="M354" s="140" t="s">
        <v>193</v>
      </c>
      <c r="N354" s="117">
        <v>0</v>
      </c>
      <c r="O354" s="117">
        <v>0</v>
      </c>
      <c r="P354" s="117">
        <v>0</v>
      </c>
      <c r="Q354" s="141" t="s">
        <v>59</v>
      </c>
      <c r="R354" s="119">
        <v>0</v>
      </c>
      <c r="S354" s="119">
        <v>0</v>
      </c>
      <c r="T354" s="120">
        <v>0</v>
      </c>
      <c r="U354" s="117">
        <v>0</v>
      </c>
      <c r="V354" s="117">
        <v>0</v>
      </c>
      <c r="W354" s="117">
        <v>0</v>
      </c>
      <c r="X354" s="117">
        <v>0</v>
      </c>
      <c r="Y354" s="117">
        <v>0</v>
      </c>
      <c r="Z354" s="117">
        <v>0</v>
      </c>
      <c r="AA354" s="269">
        <v>0</v>
      </c>
      <c r="AB354" s="303">
        <f>N354+T354-X354</f>
        <v>0</v>
      </c>
      <c r="AC354" s="117">
        <f>O354+U354-Y354</f>
        <v>0</v>
      </c>
      <c r="AD354" s="304">
        <f>OAX!AD392</f>
        <v>0</v>
      </c>
      <c r="AE354" s="120"/>
      <c r="AF354" s="117"/>
      <c r="AG354" s="117">
        <f>OAX!AG392</f>
        <v>0</v>
      </c>
      <c r="AH354" s="117"/>
      <c r="AI354" s="117"/>
      <c r="AJ354" s="117">
        <f>OAX!AJ392</f>
        <v>0</v>
      </c>
      <c r="AK354" s="117"/>
      <c r="AL354" s="117"/>
      <c r="AM354" s="117">
        <f>OAX!AM392</f>
        <v>0</v>
      </c>
      <c r="AN354" s="117"/>
      <c r="AO354" s="117"/>
      <c r="AP354" s="117">
        <f>OAX!AP392</f>
        <v>0</v>
      </c>
      <c r="AQ354" s="117"/>
      <c r="AR354" s="117"/>
      <c r="AS354" s="117">
        <f>OAX!AS392</f>
        <v>0</v>
      </c>
      <c r="AT354" s="117">
        <f>OAX!AT392</f>
        <v>0</v>
      </c>
      <c r="AU354" s="117">
        <f>OAX!AU392</f>
        <v>0</v>
      </c>
      <c r="AV354" s="117">
        <f>OAX!AV392</f>
        <v>0</v>
      </c>
      <c r="AW354" s="117">
        <f>OAX!AW392</f>
        <v>0</v>
      </c>
      <c r="AX354" s="117">
        <f>OAX!AX392</f>
        <v>0</v>
      </c>
      <c r="AY354" s="117">
        <f>OAX!AY392</f>
        <v>0</v>
      </c>
      <c r="AZ354" s="117">
        <f>OAX!AZ392</f>
        <v>0</v>
      </c>
      <c r="BA354" s="117">
        <f>OAX!BA392</f>
        <v>0</v>
      </c>
    </row>
    <row r="355" spans="1:53" ht="24.75" hidden="1">
      <c r="A355" s="253"/>
      <c r="B355" s="73" t="str">
        <f t="shared" si="136"/>
        <v>1355000510051925</v>
      </c>
      <c r="C355" s="166">
        <v>2023</v>
      </c>
      <c r="D355" s="114">
        <v>1</v>
      </c>
      <c r="E355" s="114">
        <v>1</v>
      </c>
      <c r="F355" s="114">
        <v>3</v>
      </c>
      <c r="G355" s="114">
        <v>5</v>
      </c>
      <c r="H355" s="166">
        <v>5000</v>
      </c>
      <c r="I355" s="166">
        <v>5100</v>
      </c>
      <c r="J355" s="166">
        <v>519</v>
      </c>
      <c r="K355" s="115">
        <v>2</v>
      </c>
      <c r="L355" s="115">
        <v>5</v>
      </c>
      <c r="M355" s="140" t="s">
        <v>315</v>
      </c>
      <c r="N355" s="117">
        <v>0</v>
      </c>
      <c r="O355" s="117">
        <v>0</v>
      </c>
      <c r="P355" s="117">
        <v>0</v>
      </c>
      <c r="Q355" s="141" t="s">
        <v>59</v>
      </c>
      <c r="R355" s="119">
        <v>0</v>
      </c>
      <c r="S355" s="119">
        <v>0</v>
      </c>
      <c r="T355" s="120">
        <v>0</v>
      </c>
      <c r="U355" s="117">
        <v>0</v>
      </c>
      <c r="V355" s="117">
        <v>0</v>
      </c>
      <c r="W355" s="117">
        <v>0</v>
      </c>
      <c r="X355" s="117">
        <v>0</v>
      </c>
      <c r="Y355" s="117">
        <v>0</v>
      </c>
      <c r="Z355" s="117">
        <v>0</v>
      </c>
      <c r="AA355" s="269">
        <v>0</v>
      </c>
      <c r="AB355" s="303">
        <f>N355+T355-X355</f>
        <v>0</v>
      </c>
      <c r="AC355" s="117">
        <f>O355+U355-Y355</f>
        <v>0</v>
      </c>
      <c r="AD355" s="304">
        <f>OAX!AD393</f>
        <v>0</v>
      </c>
      <c r="AE355" s="120"/>
      <c r="AF355" s="117"/>
      <c r="AG355" s="117">
        <f>OAX!AG393</f>
        <v>0</v>
      </c>
      <c r="AH355" s="117"/>
      <c r="AI355" s="117"/>
      <c r="AJ355" s="117">
        <f>OAX!AJ393</f>
        <v>0</v>
      </c>
      <c r="AK355" s="117"/>
      <c r="AL355" s="117"/>
      <c r="AM355" s="117">
        <f>OAX!AM393</f>
        <v>0</v>
      </c>
      <c r="AN355" s="117"/>
      <c r="AO355" s="117"/>
      <c r="AP355" s="117">
        <f>OAX!AP393</f>
        <v>0</v>
      </c>
      <c r="AQ355" s="117"/>
      <c r="AR355" s="117"/>
      <c r="AS355" s="117">
        <f>OAX!AS393</f>
        <v>0</v>
      </c>
      <c r="AT355" s="117">
        <f>OAX!AT393</f>
        <v>0</v>
      </c>
      <c r="AU355" s="117">
        <f>OAX!AU393</f>
        <v>0</v>
      </c>
      <c r="AV355" s="117">
        <f>OAX!AV393</f>
        <v>0</v>
      </c>
      <c r="AW355" s="117">
        <f>OAX!AW393</f>
        <v>0</v>
      </c>
      <c r="AX355" s="117">
        <f>OAX!AX393</f>
        <v>0</v>
      </c>
      <c r="AY355" s="117">
        <f>OAX!AY393</f>
        <v>0</v>
      </c>
      <c r="AZ355" s="117">
        <f>OAX!AZ393</f>
        <v>0</v>
      </c>
      <c r="BA355" s="117">
        <f>OAX!BA393</f>
        <v>0</v>
      </c>
    </row>
    <row r="356" spans="1:53" ht="24.75" hidden="1">
      <c r="A356" s="253"/>
      <c r="B356" s="73" t="str">
        <f t="shared" si="136"/>
        <v>135500052005</v>
      </c>
      <c r="C356" s="100">
        <v>2023</v>
      </c>
      <c r="D356" s="100">
        <v>1</v>
      </c>
      <c r="E356" s="100">
        <v>1</v>
      </c>
      <c r="F356" s="100">
        <v>3</v>
      </c>
      <c r="G356" s="100">
        <v>5</v>
      </c>
      <c r="H356" s="100">
        <v>5000</v>
      </c>
      <c r="I356" s="100">
        <v>5200</v>
      </c>
      <c r="J356" s="100"/>
      <c r="K356" s="100"/>
      <c r="L356" s="100">
        <v>5</v>
      </c>
      <c r="M356" s="102" t="s">
        <v>133</v>
      </c>
      <c r="N356" s="103">
        <v>0</v>
      </c>
      <c r="O356" s="103">
        <v>0</v>
      </c>
      <c r="P356" s="103">
        <v>0</v>
      </c>
      <c r="Q356" s="170" t="s">
        <v>45</v>
      </c>
      <c r="R356" s="171"/>
      <c r="S356" s="171"/>
      <c r="T356" s="106">
        <f t="shared" ref="T356:AC356" si="143">+T357+T359</f>
        <v>0</v>
      </c>
      <c r="U356" s="103">
        <f t="shared" si="143"/>
        <v>0</v>
      </c>
      <c r="V356" s="103">
        <f t="shared" si="143"/>
        <v>0</v>
      </c>
      <c r="W356" s="103">
        <f t="shared" si="143"/>
        <v>0</v>
      </c>
      <c r="X356" s="103">
        <f t="shared" si="143"/>
        <v>0</v>
      </c>
      <c r="Y356" s="103">
        <f t="shared" si="143"/>
        <v>0</v>
      </c>
      <c r="Z356" s="103">
        <f t="shared" si="143"/>
        <v>0</v>
      </c>
      <c r="AA356" s="267">
        <f t="shared" si="143"/>
        <v>0</v>
      </c>
      <c r="AB356" s="299">
        <f t="shared" si="143"/>
        <v>0</v>
      </c>
      <c r="AC356" s="103">
        <f t="shared" si="143"/>
        <v>0</v>
      </c>
      <c r="AD356" s="300">
        <f>OAX!AD394</f>
        <v>0</v>
      </c>
      <c r="AE356" s="106"/>
      <c r="AF356" s="103"/>
      <c r="AG356" s="103">
        <f>OAX!AG394</f>
        <v>0</v>
      </c>
      <c r="AH356" s="103"/>
      <c r="AI356" s="103"/>
      <c r="AJ356" s="103">
        <f>OAX!AJ394</f>
        <v>0</v>
      </c>
      <c r="AK356" s="103"/>
      <c r="AL356" s="103"/>
      <c r="AM356" s="103">
        <f>OAX!AM394</f>
        <v>0</v>
      </c>
      <c r="AN356" s="103"/>
      <c r="AO356" s="103"/>
      <c r="AP356" s="103">
        <f>OAX!AP394</f>
        <v>0</v>
      </c>
      <c r="AQ356" s="103"/>
      <c r="AR356" s="103"/>
      <c r="AS356" s="103">
        <f>OAX!AS394</f>
        <v>0</v>
      </c>
      <c r="AT356" s="103">
        <f>OAX!AT394</f>
        <v>0</v>
      </c>
      <c r="AU356" s="103">
        <f>OAX!AU394</f>
        <v>0</v>
      </c>
      <c r="AV356" s="103">
        <f>OAX!AV394</f>
        <v>0</v>
      </c>
      <c r="AW356" s="103">
        <f>OAX!AW394</f>
        <v>0</v>
      </c>
      <c r="AX356" s="103">
        <f>OAX!AX394</f>
        <v>0</v>
      </c>
      <c r="AY356" s="103">
        <f>OAX!AY394</f>
        <v>0</v>
      </c>
      <c r="AZ356" s="103">
        <f>OAX!AZ394</f>
        <v>0</v>
      </c>
      <c r="BA356" s="103">
        <f>OAX!BA394</f>
        <v>0</v>
      </c>
    </row>
    <row r="357" spans="1:53" ht="24.75" hidden="1">
      <c r="A357" s="253"/>
      <c r="B357" s="73" t="str">
        <f t="shared" si="136"/>
        <v>135500052005215</v>
      </c>
      <c r="C357" s="107">
        <v>2023</v>
      </c>
      <c r="D357" s="107">
        <v>1</v>
      </c>
      <c r="E357" s="107">
        <v>1</v>
      </c>
      <c r="F357" s="107">
        <v>3</v>
      </c>
      <c r="G357" s="107">
        <v>5</v>
      </c>
      <c r="H357" s="107">
        <v>5000</v>
      </c>
      <c r="I357" s="107">
        <v>5200</v>
      </c>
      <c r="J357" s="107">
        <v>521</v>
      </c>
      <c r="K357" s="107"/>
      <c r="L357" s="107">
        <v>5</v>
      </c>
      <c r="M357" s="109" t="s">
        <v>195</v>
      </c>
      <c r="N357" s="110">
        <v>0</v>
      </c>
      <c r="O357" s="110">
        <v>0</v>
      </c>
      <c r="P357" s="110">
        <v>0</v>
      </c>
      <c r="Q357" s="172" t="s">
        <v>45</v>
      </c>
      <c r="R357" s="173"/>
      <c r="S357" s="173"/>
      <c r="T357" s="113">
        <f t="shared" ref="T357:AC357" si="144">+T358</f>
        <v>0</v>
      </c>
      <c r="U357" s="110">
        <f t="shared" si="144"/>
        <v>0</v>
      </c>
      <c r="V357" s="110">
        <f t="shared" si="144"/>
        <v>0</v>
      </c>
      <c r="W357" s="110">
        <f t="shared" si="144"/>
        <v>0</v>
      </c>
      <c r="X357" s="110">
        <f t="shared" si="144"/>
        <v>0</v>
      </c>
      <c r="Y357" s="110">
        <f t="shared" si="144"/>
        <v>0</v>
      </c>
      <c r="Z357" s="110">
        <f t="shared" si="144"/>
        <v>0</v>
      </c>
      <c r="AA357" s="268">
        <f t="shared" si="144"/>
        <v>0</v>
      </c>
      <c r="AB357" s="301">
        <f t="shared" si="144"/>
        <v>0</v>
      </c>
      <c r="AC357" s="110">
        <f t="shared" si="144"/>
        <v>0</v>
      </c>
      <c r="AD357" s="302">
        <f>OAX!AD395</f>
        <v>0</v>
      </c>
      <c r="AE357" s="113"/>
      <c r="AF357" s="110"/>
      <c r="AG357" s="110">
        <f>OAX!AG395</f>
        <v>0</v>
      </c>
      <c r="AH357" s="110"/>
      <c r="AI357" s="110"/>
      <c r="AJ357" s="110">
        <f>OAX!AJ395</f>
        <v>0</v>
      </c>
      <c r="AK357" s="110"/>
      <c r="AL357" s="110"/>
      <c r="AM357" s="110">
        <f>OAX!AM395</f>
        <v>0</v>
      </c>
      <c r="AN357" s="110"/>
      <c r="AO357" s="110"/>
      <c r="AP357" s="110">
        <f>OAX!AP395</f>
        <v>0</v>
      </c>
      <c r="AQ357" s="110"/>
      <c r="AR357" s="110"/>
      <c r="AS357" s="110">
        <f>OAX!AS395</f>
        <v>0</v>
      </c>
      <c r="AT357" s="110">
        <f>OAX!AT395</f>
        <v>0</v>
      </c>
      <c r="AU357" s="110">
        <f>OAX!AU395</f>
        <v>0</v>
      </c>
      <c r="AV357" s="110">
        <f>OAX!AV395</f>
        <v>0</v>
      </c>
      <c r="AW357" s="110">
        <f>OAX!AW395</f>
        <v>0</v>
      </c>
      <c r="AX357" s="110">
        <f>OAX!AX395</f>
        <v>0</v>
      </c>
      <c r="AY357" s="110">
        <f>OAX!AY395</f>
        <v>0</v>
      </c>
      <c r="AZ357" s="110">
        <f>OAX!AZ395</f>
        <v>0</v>
      </c>
      <c r="BA357" s="110">
        <f>OAX!BA395</f>
        <v>0</v>
      </c>
    </row>
    <row r="358" spans="1:53" ht="24.75" hidden="1">
      <c r="A358" s="253"/>
      <c r="B358" s="73" t="str">
        <f t="shared" si="136"/>
        <v>1355000520052115</v>
      </c>
      <c r="C358" s="166">
        <v>2023</v>
      </c>
      <c r="D358" s="114">
        <v>1</v>
      </c>
      <c r="E358" s="114">
        <v>1</v>
      </c>
      <c r="F358" s="114">
        <v>3</v>
      </c>
      <c r="G358" s="114">
        <v>5</v>
      </c>
      <c r="H358" s="166">
        <v>5000</v>
      </c>
      <c r="I358" s="166">
        <v>5200</v>
      </c>
      <c r="J358" s="166">
        <v>521</v>
      </c>
      <c r="K358" s="115">
        <v>1</v>
      </c>
      <c r="L358" s="115">
        <v>5</v>
      </c>
      <c r="M358" s="140" t="s">
        <v>316</v>
      </c>
      <c r="N358" s="117">
        <v>0</v>
      </c>
      <c r="O358" s="117">
        <v>0</v>
      </c>
      <c r="P358" s="117">
        <v>0</v>
      </c>
      <c r="Q358" s="141" t="s">
        <v>59</v>
      </c>
      <c r="R358" s="119">
        <v>0</v>
      </c>
      <c r="S358" s="119">
        <v>0</v>
      </c>
      <c r="T358" s="120">
        <v>0</v>
      </c>
      <c r="U358" s="117">
        <v>0</v>
      </c>
      <c r="V358" s="117">
        <v>0</v>
      </c>
      <c r="W358" s="117">
        <v>0</v>
      </c>
      <c r="X358" s="117">
        <v>0</v>
      </c>
      <c r="Y358" s="117">
        <v>0</v>
      </c>
      <c r="Z358" s="117">
        <v>0</v>
      </c>
      <c r="AA358" s="269">
        <v>0</v>
      </c>
      <c r="AB358" s="303">
        <f>N358+T358-X358</f>
        <v>0</v>
      </c>
      <c r="AC358" s="117">
        <f>O358+U358-Y358</f>
        <v>0</v>
      </c>
      <c r="AD358" s="304">
        <f>OAX!AD396</f>
        <v>0</v>
      </c>
      <c r="AE358" s="120"/>
      <c r="AF358" s="117"/>
      <c r="AG358" s="117">
        <f>OAX!AG396</f>
        <v>0</v>
      </c>
      <c r="AH358" s="117"/>
      <c r="AI358" s="117"/>
      <c r="AJ358" s="117">
        <f>OAX!AJ396</f>
        <v>0</v>
      </c>
      <c r="AK358" s="117"/>
      <c r="AL358" s="117"/>
      <c r="AM358" s="117">
        <f>OAX!AM396</f>
        <v>0</v>
      </c>
      <c r="AN358" s="117"/>
      <c r="AO358" s="117"/>
      <c r="AP358" s="117">
        <f>OAX!AP396</f>
        <v>0</v>
      </c>
      <c r="AQ358" s="117"/>
      <c r="AR358" s="117"/>
      <c r="AS358" s="117">
        <f>OAX!AS396</f>
        <v>0</v>
      </c>
      <c r="AT358" s="117">
        <f>OAX!AT396</f>
        <v>0</v>
      </c>
      <c r="AU358" s="117">
        <f>OAX!AU396</f>
        <v>0</v>
      </c>
      <c r="AV358" s="117">
        <f>OAX!AV396</f>
        <v>0</v>
      </c>
      <c r="AW358" s="117">
        <f>OAX!AW396</f>
        <v>0</v>
      </c>
      <c r="AX358" s="117">
        <f>OAX!AX396</f>
        <v>0</v>
      </c>
      <c r="AY358" s="117">
        <f>OAX!AY396</f>
        <v>0</v>
      </c>
      <c r="AZ358" s="117">
        <f>OAX!AZ396</f>
        <v>0</v>
      </c>
      <c r="BA358" s="117">
        <f>OAX!BA396</f>
        <v>0</v>
      </c>
    </row>
    <row r="359" spans="1:53" ht="24.75" hidden="1">
      <c r="A359" s="253"/>
      <c r="B359" s="73" t="str">
        <f t="shared" si="136"/>
        <v>135500052005235</v>
      </c>
      <c r="C359" s="107">
        <v>2023</v>
      </c>
      <c r="D359" s="107">
        <v>1</v>
      </c>
      <c r="E359" s="107">
        <v>1</v>
      </c>
      <c r="F359" s="107">
        <v>3</v>
      </c>
      <c r="G359" s="107">
        <v>5</v>
      </c>
      <c r="H359" s="107">
        <v>5000</v>
      </c>
      <c r="I359" s="107">
        <v>5200</v>
      </c>
      <c r="J359" s="107">
        <v>523</v>
      </c>
      <c r="K359" s="107"/>
      <c r="L359" s="107">
        <v>5</v>
      </c>
      <c r="M359" s="109" t="s">
        <v>134</v>
      </c>
      <c r="N359" s="110">
        <v>0</v>
      </c>
      <c r="O359" s="110">
        <v>0</v>
      </c>
      <c r="P359" s="110">
        <v>0</v>
      </c>
      <c r="Q359" s="172" t="s">
        <v>45</v>
      </c>
      <c r="R359" s="173"/>
      <c r="S359" s="173"/>
      <c r="T359" s="113">
        <f t="shared" ref="T359:AC359" si="145">+T360</f>
        <v>0</v>
      </c>
      <c r="U359" s="110">
        <f t="shared" si="145"/>
        <v>0</v>
      </c>
      <c r="V359" s="110">
        <f t="shared" si="145"/>
        <v>0</v>
      </c>
      <c r="W359" s="110">
        <f t="shared" si="145"/>
        <v>0</v>
      </c>
      <c r="X359" s="110">
        <f t="shared" si="145"/>
        <v>0</v>
      </c>
      <c r="Y359" s="110">
        <f t="shared" si="145"/>
        <v>0</v>
      </c>
      <c r="Z359" s="110">
        <f t="shared" si="145"/>
        <v>0</v>
      </c>
      <c r="AA359" s="268">
        <f t="shared" si="145"/>
        <v>0</v>
      </c>
      <c r="AB359" s="301">
        <f t="shared" si="145"/>
        <v>0</v>
      </c>
      <c r="AC359" s="110">
        <f t="shared" si="145"/>
        <v>0</v>
      </c>
      <c r="AD359" s="302">
        <f>OAX!AD397</f>
        <v>0</v>
      </c>
      <c r="AE359" s="113"/>
      <c r="AF359" s="110"/>
      <c r="AG359" s="110">
        <f>OAX!AG397</f>
        <v>0</v>
      </c>
      <c r="AH359" s="110"/>
      <c r="AI359" s="110"/>
      <c r="AJ359" s="110">
        <f>OAX!AJ397</f>
        <v>0</v>
      </c>
      <c r="AK359" s="110"/>
      <c r="AL359" s="110"/>
      <c r="AM359" s="110">
        <f>OAX!AM397</f>
        <v>0</v>
      </c>
      <c r="AN359" s="110"/>
      <c r="AO359" s="110"/>
      <c r="AP359" s="110">
        <f>OAX!AP397</f>
        <v>0</v>
      </c>
      <c r="AQ359" s="110"/>
      <c r="AR359" s="110"/>
      <c r="AS359" s="110">
        <f>OAX!AS397</f>
        <v>0</v>
      </c>
      <c r="AT359" s="110">
        <f>OAX!AT397</f>
        <v>0</v>
      </c>
      <c r="AU359" s="110">
        <f>OAX!AU397</f>
        <v>0</v>
      </c>
      <c r="AV359" s="110">
        <f>OAX!AV397</f>
        <v>0</v>
      </c>
      <c r="AW359" s="110">
        <f>OAX!AW397</f>
        <v>0</v>
      </c>
      <c r="AX359" s="110">
        <f>OAX!AX397</f>
        <v>0</v>
      </c>
      <c r="AY359" s="110">
        <f>OAX!AY397</f>
        <v>0</v>
      </c>
      <c r="AZ359" s="110">
        <f>OAX!AZ397</f>
        <v>0</v>
      </c>
      <c r="BA359" s="110">
        <f>OAX!BA397</f>
        <v>0</v>
      </c>
    </row>
    <row r="360" spans="1:53" ht="24.75" hidden="1">
      <c r="A360" s="253"/>
      <c r="B360" s="73" t="str">
        <f t="shared" si="136"/>
        <v>1355000520052315</v>
      </c>
      <c r="C360" s="166">
        <v>2023</v>
      </c>
      <c r="D360" s="114">
        <v>1</v>
      </c>
      <c r="E360" s="114">
        <v>1</v>
      </c>
      <c r="F360" s="114">
        <v>3</v>
      </c>
      <c r="G360" s="114">
        <v>5</v>
      </c>
      <c r="H360" s="166">
        <v>5000</v>
      </c>
      <c r="I360" s="166">
        <v>5200</v>
      </c>
      <c r="J360" s="166">
        <v>523</v>
      </c>
      <c r="K360" s="115">
        <v>1</v>
      </c>
      <c r="L360" s="115">
        <v>5</v>
      </c>
      <c r="M360" s="140" t="s">
        <v>268</v>
      </c>
      <c r="N360" s="117">
        <v>0</v>
      </c>
      <c r="O360" s="117">
        <v>0</v>
      </c>
      <c r="P360" s="117">
        <v>0</v>
      </c>
      <c r="Q360" s="141" t="s">
        <v>59</v>
      </c>
      <c r="R360" s="119">
        <v>0</v>
      </c>
      <c r="S360" s="119">
        <v>0</v>
      </c>
      <c r="T360" s="120">
        <v>0</v>
      </c>
      <c r="U360" s="117">
        <v>0</v>
      </c>
      <c r="V360" s="117">
        <v>0</v>
      </c>
      <c r="W360" s="117">
        <v>0</v>
      </c>
      <c r="X360" s="117">
        <v>0</v>
      </c>
      <c r="Y360" s="117">
        <v>0</v>
      </c>
      <c r="Z360" s="117">
        <v>0</v>
      </c>
      <c r="AA360" s="269">
        <v>0</v>
      </c>
      <c r="AB360" s="303">
        <f>N360+T360-X360</f>
        <v>0</v>
      </c>
      <c r="AC360" s="117">
        <f>O360+U360-Y360</f>
        <v>0</v>
      </c>
      <c r="AD360" s="304">
        <f>OAX!AD398</f>
        <v>0</v>
      </c>
      <c r="AE360" s="120"/>
      <c r="AF360" s="117"/>
      <c r="AG360" s="117">
        <f>OAX!AG398</f>
        <v>0</v>
      </c>
      <c r="AH360" s="117"/>
      <c r="AI360" s="117"/>
      <c r="AJ360" s="117">
        <f>OAX!AJ398</f>
        <v>0</v>
      </c>
      <c r="AK360" s="117"/>
      <c r="AL360" s="117"/>
      <c r="AM360" s="117">
        <f>OAX!AM398</f>
        <v>0</v>
      </c>
      <c r="AN360" s="117"/>
      <c r="AO360" s="117"/>
      <c r="AP360" s="117">
        <f>OAX!AP398</f>
        <v>0</v>
      </c>
      <c r="AQ360" s="117"/>
      <c r="AR360" s="117"/>
      <c r="AS360" s="117">
        <f>OAX!AS398</f>
        <v>0</v>
      </c>
      <c r="AT360" s="117">
        <f>OAX!AT398</f>
        <v>0</v>
      </c>
      <c r="AU360" s="117">
        <f>OAX!AU398</f>
        <v>0</v>
      </c>
      <c r="AV360" s="117">
        <f>OAX!AV398</f>
        <v>0</v>
      </c>
      <c r="AW360" s="117">
        <f>OAX!AW398</f>
        <v>0</v>
      </c>
      <c r="AX360" s="117">
        <f>OAX!AX398</f>
        <v>0</v>
      </c>
      <c r="AY360" s="117">
        <f>OAX!AY398</f>
        <v>0</v>
      </c>
      <c r="AZ360" s="117">
        <f>OAX!AZ398</f>
        <v>0</v>
      </c>
      <c r="BA360" s="117">
        <f>OAX!BA398</f>
        <v>0</v>
      </c>
    </row>
    <row r="361" spans="1:53" ht="24.75" hidden="1">
      <c r="A361" s="253"/>
      <c r="B361" s="73" t="str">
        <f t="shared" si="136"/>
        <v>1356</v>
      </c>
      <c r="C361" s="151">
        <v>2023</v>
      </c>
      <c r="D361" s="152">
        <v>1</v>
      </c>
      <c r="E361" s="152">
        <v>1</v>
      </c>
      <c r="F361" s="152">
        <v>3</v>
      </c>
      <c r="G361" s="152">
        <v>5</v>
      </c>
      <c r="H361" s="152"/>
      <c r="I361" s="152"/>
      <c r="J361" s="153"/>
      <c r="K361" s="154"/>
      <c r="L361" s="154">
        <v>6</v>
      </c>
      <c r="M361" s="155" t="s">
        <v>317</v>
      </c>
      <c r="N361" s="156">
        <v>0</v>
      </c>
      <c r="O361" s="156">
        <v>0</v>
      </c>
      <c r="P361" s="156">
        <v>0</v>
      </c>
      <c r="Q361" s="157"/>
      <c r="R361" s="156"/>
      <c r="S361" s="156"/>
      <c r="T361" s="158">
        <f t="shared" ref="T361:AC361" si="146">+T362+T366+T370</f>
        <v>0</v>
      </c>
      <c r="U361" s="156">
        <f t="shared" si="146"/>
        <v>0</v>
      </c>
      <c r="V361" s="156">
        <f t="shared" si="146"/>
        <v>0</v>
      </c>
      <c r="W361" s="156">
        <f t="shared" si="146"/>
        <v>0</v>
      </c>
      <c r="X361" s="156">
        <f t="shared" si="146"/>
        <v>0</v>
      </c>
      <c r="Y361" s="156">
        <f t="shared" si="146"/>
        <v>0</v>
      </c>
      <c r="Z361" s="156">
        <f t="shared" si="146"/>
        <v>0</v>
      </c>
      <c r="AA361" s="272">
        <f t="shared" si="146"/>
        <v>0</v>
      </c>
      <c r="AB361" s="156">
        <f t="shared" si="146"/>
        <v>0</v>
      </c>
      <c r="AC361" s="156">
        <f t="shared" si="146"/>
        <v>0</v>
      </c>
      <c r="AD361" s="156">
        <f>OAX!AD399</f>
        <v>0</v>
      </c>
      <c r="AE361" s="158"/>
      <c r="AF361" s="156"/>
      <c r="AG361" s="156">
        <f>OAX!AG399</f>
        <v>0</v>
      </c>
      <c r="AH361" s="156"/>
      <c r="AI361" s="156"/>
      <c r="AJ361" s="156">
        <f>OAX!AJ399</f>
        <v>0</v>
      </c>
      <c r="AK361" s="156"/>
      <c r="AL361" s="156"/>
      <c r="AM361" s="156">
        <f>OAX!AM399</f>
        <v>0</v>
      </c>
      <c r="AN361" s="156"/>
      <c r="AO361" s="156"/>
      <c r="AP361" s="156">
        <f>OAX!AP399</f>
        <v>0</v>
      </c>
      <c r="AQ361" s="156"/>
      <c r="AR361" s="156"/>
      <c r="AS361" s="156">
        <f>OAX!AS399</f>
        <v>0</v>
      </c>
      <c r="AT361" s="156">
        <f>OAX!AT399</f>
        <v>0</v>
      </c>
      <c r="AU361" s="156">
        <f>OAX!AU399</f>
        <v>0</v>
      </c>
      <c r="AV361" s="156">
        <f>OAX!AV399</f>
        <v>0</v>
      </c>
      <c r="AW361" s="156">
        <f>OAX!AW399</f>
        <v>0</v>
      </c>
      <c r="AX361" s="156">
        <f>OAX!AX399</f>
        <v>0</v>
      </c>
      <c r="AY361" s="156">
        <f>OAX!AY399</f>
        <v>0</v>
      </c>
      <c r="AZ361" s="156">
        <f>OAX!AZ399</f>
        <v>0</v>
      </c>
      <c r="BA361" s="156">
        <f>OAX!BA399</f>
        <v>0</v>
      </c>
    </row>
    <row r="362" spans="1:53" ht="24.75" hidden="1">
      <c r="A362" s="253"/>
      <c r="B362" s="73" t="str">
        <f t="shared" si="136"/>
        <v>13520006</v>
      </c>
      <c r="C362" s="131">
        <v>2023</v>
      </c>
      <c r="D362" s="131">
        <v>1</v>
      </c>
      <c r="E362" s="131">
        <v>1</v>
      </c>
      <c r="F362" s="131">
        <v>3</v>
      </c>
      <c r="G362" s="131">
        <v>5</v>
      </c>
      <c r="H362" s="131">
        <v>2000</v>
      </c>
      <c r="I362" s="131"/>
      <c r="J362" s="131"/>
      <c r="K362" s="177" t="s">
        <v>45</v>
      </c>
      <c r="L362" s="177">
        <v>6</v>
      </c>
      <c r="M362" s="178" t="s">
        <v>55</v>
      </c>
      <c r="N362" s="179">
        <v>0</v>
      </c>
      <c r="O362" s="179">
        <v>0</v>
      </c>
      <c r="P362" s="179">
        <v>0</v>
      </c>
      <c r="Q362" s="168" t="s">
        <v>45</v>
      </c>
      <c r="R362" s="180"/>
      <c r="S362" s="180"/>
      <c r="T362" s="181">
        <f t="shared" ref="T362:AC363" si="147">+T363</f>
        <v>0</v>
      </c>
      <c r="U362" s="179">
        <f t="shared" si="147"/>
        <v>0</v>
      </c>
      <c r="V362" s="179">
        <f t="shared" si="147"/>
        <v>0</v>
      </c>
      <c r="W362" s="179">
        <f t="shared" si="147"/>
        <v>0</v>
      </c>
      <c r="X362" s="179">
        <f t="shared" si="147"/>
        <v>0</v>
      </c>
      <c r="Y362" s="179">
        <f t="shared" si="147"/>
        <v>0</v>
      </c>
      <c r="Z362" s="179">
        <f t="shared" si="147"/>
        <v>0</v>
      </c>
      <c r="AA362" s="274">
        <f t="shared" si="147"/>
        <v>0</v>
      </c>
      <c r="AB362" s="311">
        <f t="shared" si="147"/>
        <v>0</v>
      </c>
      <c r="AC362" s="179">
        <f t="shared" si="147"/>
        <v>0</v>
      </c>
      <c r="AD362" s="312">
        <f>OAX!AD400</f>
        <v>0</v>
      </c>
      <c r="AE362" s="181"/>
      <c r="AF362" s="179"/>
      <c r="AG362" s="179">
        <f>OAX!AG400</f>
        <v>0</v>
      </c>
      <c r="AH362" s="179"/>
      <c r="AI362" s="179"/>
      <c r="AJ362" s="179">
        <f>OAX!AJ400</f>
        <v>0</v>
      </c>
      <c r="AK362" s="179"/>
      <c r="AL362" s="179"/>
      <c r="AM362" s="179">
        <f>OAX!AM400</f>
        <v>0</v>
      </c>
      <c r="AN362" s="179"/>
      <c r="AO362" s="179"/>
      <c r="AP362" s="179">
        <f>OAX!AP400</f>
        <v>0</v>
      </c>
      <c r="AQ362" s="179"/>
      <c r="AR362" s="179"/>
      <c r="AS362" s="179">
        <f>OAX!AS400</f>
        <v>0</v>
      </c>
      <c r="AT362" s="179">
        <f>OAX!AT400</f>
        <v>0</v>
      </c>
      <c r="AU362" s="179">
        <f>OAX!AU400</f>
        <v>0</v>
      </c>
      <c r="AV362" s="179">
        <f>OAX!AV400</f>
        <v>0</v>
      </c>
      <c r="AW362" s="179">
        <f>OAX!AW400</f>
        <v>0</v>
      </c>
      <c r="AX362" s="179">
        <f>OAX!AX400</f>
        <v>0</v>
      </c>
      <c r="AY362" s="179">
        <f>OAX!AY400</f>
        <v>0</v>
      </c>
      <c r="AZ362" s="179">
        <f>OAX!AZ400</f>
        <v>0</v>
      </c>
      <c r="BA362" s="179">
        <f>OAX!BA400</f>
        <v>0</v>
      </c>
    </row>
    <row r="363" spans="1:53" ht="24.75" hidden="1">
      <c r="A363" s="253"/>
      <c r="B363" s="73" t="str">
        <f t="shared" si="136"/>
        <v>135200024006</v>
      </c>
      <c r="C363" s="182">
        <v>2023</v>
      </c>
      <c r="D363" s="182">
        <v>1</v>
      </c>
      <c r="E363" s="182">
        <v>1</v>
      </c>
      <c r="F363" s="182">
        <v>3</v>
      </c>
      <c r="G363" s="182">
        <v>5</v>
      </c>
      <c r="H363" s="183">
        <v>2000</v>
      </c>
      <c r="I363" s="183">
        <v>2400</v>
      </c>
      <c r="J363" s="183"/>
      <c r="K363" s="183" t="s">
        <v>45</v>
      </c>
      <c r="L363" s="183">
        <v>6</v>
      </c>
      <c r="M363" s="184" t="s">
        <v>318</v>
      </c>
      <c r="N363" s="185">
        <v>0</v>
      </c>
      <c r="O363" s="185">
        <v>0</v>
      </c>
      <c r="P363" s="185">
        <v>0</v>
      </c>
      <c r="Q363" s="170" t="s">
        <v>45</v>
      </c>
      <c r="R363" s="186"/>
      <c r="S363" s="186"/>
      <c r="T363" s="187">
        <f t="shared" si="147"/>
        <v>0</v>
      </c>
      <c r="U363" s="185">
        <f t="shared" si="147"/>
        <v>0</v>
      </c>
      <c r="V363" s="185">
        <f t="shared" si="147"/>
        <v>0</v>
      </c>
      <c r="W363" s="185">
        <f t="shared" si="147"/>
        <v>0</v>
      </c>
      <c r="X363" s="185">
        <f t="shared" si="147"/>
        <v>0</v>
      </c>
      <c r="Y363" s="185">
        <f t="shared" si="147"/>
        <v>0</v>
      </c>
      <c r="Z363" s="185">
        <f t="shared" si="147"/>
        <v>0</v>
      </c>
      <c r="AA363" s="275">
        <f t="shared" si="147"/>
        <v>0</v>
      </c>
      <c r="AB363" s="313">
        <f t="shared" si="147"/>
        <v>0</v>
      </c>
      <c r="AC363" s="185">
        <f t="shared" si="147"/>
        <v>0</v>
      </c>
      <c r="AD363" s="314">
        <f>OAX!AD401</f>
        <v>0</v>
      </c>
      <c r="AE363" s="187"/>
      <c r="AF363" s="185"/>
      <c r="AG363" s="185">
        <f>OAX!AG401</f>
        <v>0</v>
      </c>
      <c r="AH363" s="185"/>
      <c r="AI363" s="185"/>
      <c r="AJ363" s="185">
        <f>OAX!AJ401</f>
        <v>0</v>
      </c>
      <c r="AK363" s="185"/>
      <c r="AL363" s="185"/>
      <c r="AM363" s="185">
        <f>OAX!AM401</f>
        <v>0</v>
      </c>
      <c r="AN363" s="185"/>
      <c r="AO363" s="185"/>
      <c r="AP363" s="185">
        <f>OAX!AP401</f>
        <v>0</v>
      </c>
      <c r="AQ363" s="185"/>
      <c r="AR363" s="185"/>
      <c r="AS363" s="185">
        <f>OAX!AS401</f>
        <v>0</v>
      </c>
      <c r="AT363" s="185">
        <f>OAX!AT401</f>
        <v>0</v>
      </c>
      <c r="AU363" s="185">
        <f>OAX!AU401</f>
        <v>0</v>
      </c>
      <c r="AV363" s="185">
        <f>OAX!AV401</f>
        <v>0</v>
      </c>
      <c r="AW363" s="185">
        <f>OAX!AW401</f>
        <v>0</v>
      </c>
      <c r="AX363" s="185">
        <f>OAX!AX401</f>
        <v>0</v>
      </c>
      <c r="AY363" s="185">
        <f>OAX!AY401</f>
        <v>0</v>
      </c>
      <c r="AZ363" s="185">
        <f>OAX!AZ401</f>
        <v>0</v>
      </c>
      <c r="BA363" s="185">
        <f>OAX!BA401</f>
        <v>0</v>
      </c>
    </row>
    <row r="364" spans="1:53" ht="24.75" hidden="1">
      <c r="A364" s="253"/>
      <c r="B364" s="73" t="str">
        <f t="shared" si="136"/>
        <v>135200024002476</v>
      </c>
      <c r="C364" s="135">
        <v>2023</v>
      </c>
      <c r="D364" s="135">
        <v>1</v>
      </c>
      <c r="E364" s="135">
        <v>1</v>
      </c>
      <c r="F364" s="135">
        <v>3</v>
      </c>
      <c r="G364" s="135">
        <v>5</v>
      </c>
      <c r="H364" s="135">
        <v>2000</v>
      </c>
      <c r="I364" s="135">
        <v>2400</v>
      </c>
      <c r="J364" s="135">
        <v>247</v>
      </c>
      <c r="K364" s="135"/>
      <c r="L364" s="135">
        <v>6</v>
      </c>
      <c r="M364" s="109" t="s">
        <v>319</v>
      </c>
      <c r="N364" s="110">
        <v>0</v>
      </c>
      <c r="O364" s="110">
        <v>0</v>
      </c>
      <c r="P364" s="110">
        <v>0</v>
      </c>
      <c r="Q364" s="172"/>
      <c r="R364" s="172"/>
      <c r="S364" s="172"/>
      <c r="T364" s="113">
        <f t="shared" ref="T364:AC364" si="148">SUM(T365)</f>
        <v>0</v>
      </c>
      <c r="U364" s="110">
        <f t="shared" si="148"/>
        <v>0</v>
      </c>
      <c r="V364" s="110">
        <f t="shared" si="148"/>
        <v>0</v>
      </c>
      <c r="W364" s="110">
        <f t="shared" si="148"/>
        <v>0</v>
      </c>
      <c r="X364" s="110">
        <f t="shared" si="148"/>
        <v>0</v>
      </c>
      <c r="Y364" s="110">
        <f t="shared" si="148"/>
        <v>0</v>
      </c>
      <c r="Z364" s="110">
        <f t="shared" si="148"/>
        <v>0</v>
      </c>
      <c r="AA364" s="268">
        <f t="shared" si="148"/>
        <v>0</v>
      </c>
      <c r="AB364" s="301">
        <f t="shared" si="148"/>
        <v>0</v>
      </c>
      <c r="AC364" s="110">
        <f t="shared" si="148"/>
        <v>0</v>
      </c>
      <c r="AD364" s="302">
        <f>OAX!AD402</f>
        <v>0</v>
      </c>
      <c r="AE364" s="113"/>
      <c r="AF364" s="110"/>
      <c r="AG364" s="110">
        <f>OAX!AG402</f>
        <v>0</v>
      </c>
      <c r="AH364" s="110"/>
      <c r="AI364" s="110"/>
      <c r="AJ364" s="110">
        <f>OAX!AJ402</f>
        <v>0</v>
      </c>
      <c r="AK364" s="110"/>
      <c r="AL364" s="110"/>
      <c r="AM364" s="110">
        <f>OAX!AM402</f>
        <v>0</v>
      </c>
      <c r="AN364" s="110"/>
      <c r="AO364" s="110"/>
      <c r="AP364" s="110">
        <f>OAX!AP402</f>
        <v>0</v>
      </c>
      <c r="AQ364" s="110"/>
      <c r="AR364" s="110"/>
      <c r="AS364" s="110">
        <f>OAX!AS402</f>
        <v>0</v>
      </c>
      <c r="AT364" s="110">
        <f>OAX!AT402</f>
        <v>0</v>
      </c>
      <c r="AU364" s="110">
        <f>OAX!AU402</f>
        <v>0</v>
      </c>
      <c r="AV364" s="110">
        <f>OAX!AV402</f>
        <v>0</v>
      </c>
      <c r="AW364" s="110">
        <f>OAX!AW402</f>
        <v>0</v>
      </c>
      <c r="AX364" s="110">
        <f>OAX!AX402</f>
        <v>0</v>
      </c>
      <c r="AY364" s="110">
        <f>OAX!AY402</f>
        <v>0</v>
      </c>
      <c r="AZ364" s="110">
        <f>OAX!AZ402</f>
        <v>0</v>
      </c>
      <c r="BA364" s="110">
        <f>OAX!BA402</f>
        <v>0</v>
      </c>
    </row>
    <row r="365" spans="1:53" ht="46.5" hidden="1">
      <c r="A365" s="253"/>
      <c r="B365" s="73" t="str">
        <f t="shared" si="136"/>
        <v>1352000240024716</v>
      </c>
      <c r="C365" s="188">
        <v>2023</v>
      </c>
      <c r="D365" s="138">
        <v>1</v>
      </c>
      <c r="E365" s="138">
        <v>1</v>
      </c>
      <c r="F365" s="138">
        <v>3</v>
      </c>
      <c r="G365" s="138">
        <v>5</v>
      </c>
      <c r="H365" s="188">
        <v>2000</v>
      </c>
      <c r="I365" s="188">
        <v>2400</v>
      </c>
      <c r="J365" s="188">
        <v>247</v>
      </c>
      <c r="K365" s="115">
        <v>1</v>
      </c>
      <c r="L365" s="115">
        <v>6</v>
      </c>
      <c r="M365" s="140" t="s">
        <v>320</v>
      </c>
      <c r="N365" s="117">
        <v>0</v>
      </c>
      <c r="O365" s="117">
        <v>0</v>
      </c>
      <c r="P365" s="117">
        <v>0</v>
      </c>
      <c r="Q365" s="141" t="s">
        <v>158</v>
      </c>
      <c r="R365" s="119">
        <v>0</v>
      </c>
      <c r="S365" s="119">
        <v>0</v>
      </c>
      <c r="T365" s="120">
        <v>0</v>
      </c>
      <c r="U365" s="117">
        <v>0</v>
      </c>
      <c r="V365" s="117">
        <v>0</v>
      </c>
      <c r="W365" s="117">
        <v>0</v>
      </c>
      <c r="X365" s="117">
        <v>0</v>
      </c>
      <c r="Y365" s="117">
        <v>0</v>
      </c>
      <c r="Z365" s="117">
        <v>0</v>
      </c>
      <c r="AA365" s="269">
        <v>0</v>
      </c>
      <c r="AB365" s="303">
        <f>N365+T365-X365</f>
        <v>0</v>
      </c>
      <c r="AC365" s="117">
        <f>O365+U365-Y365</f>
        <v>0</v>
      </c>
      <c r="AD365" s="304">
        <f>OAX!AD403</f>
        <v>0</v>
      </c>
      <c r="AE365" s="120"/>
      <c r="AF365" s="117"/>
      <c r="AG365" s="117">
        <f>OAX!AG403</f>
        <v>0</v>
      </c>
      <c r="AH365" s="117"/>
      <c r="AI365" s="117"/>
      <c r="AJ365" s="117">
        <f>OAX!AJ403</f>
        <v>0</v>
      </c>
      <c r="AK365" s="117"/>
      <c r="AL365" s="117"/>
      <c r="AM365" s="117">
        <f>OAX!AM403</f>
        <v>0</v>
      </c>
      <c r="AN365" s="117"/>
      <c r="AO365" s="117"/>
      <c r="AP365" s="117">
        <f>OAX!AP403</f>
        <v>0</v>
      </c>
      <c r="AQ365" s="117"/>
      <c r="AR365" s="117"/>
      <c r="AS365" s="117">
        <f>OAX!AS403</f>
        <v>0</v>
      </c>
      <c r="AT365" s="117">
        <f>OAX!AT403</f>
        <v>0</v>
      </c>
      <c r="AU365" s="117">
        <f>OAX!AU403</f>
        <v>0</v>
      </c>
      <c r="AV365" s="117">
        <f>OAX!AV403</f>
        <v>0</v>
      </c>
      <c r="AW365" s="117">
        <f>OAX!AW403</f>
        <v>0</v>
      </c>
      <c r="AX365" s="117">
        <f>OAX!AX403</f>
        <v>0</v>
      </c>
      <c r="AY365" s="117">
        <f>OAX!AY403</f>
        <v>0</v>
      </c>
      <c r="AZ365" s="117">
        <f>OAX!AZ403</f>
        <v>0</v>
      </c>
      <c r="BA365" s="117">
        <f>OAX!BA403</f>
        <v>0</v>
      </c>
    </row>
    <row r="366" spans="1:53" ht="24.75" hidden="1">
      <c r="A366" s="253"/>
      <c r="B366" s="73" t="str">
        <f t="shared" si="136"/>
        <v>13530006</v>
      </c>
      <c r="C366" s="131">
        <v>2023</v>
      </c>
      <c r="D366" s="131">
        <v>1</v>
      </c>
      <c r="E366" s="131">
        <v>1</v>
      </c>
      <c r="F366" s="131">
        <v>3</v>
      </c>
      <c r="G366" s="131">
        <v>5</v>
      </c>
      <c r="H366" s="131">
        <v>3000</v>
      </c>
      <c r="I366" s="131"/>
      <c r="J366" s="131"/>
      <c r="K366" s="180" t="s">
        <v>45</v>
      </c>
      <c r="L366" s="180">
        <v>6</v>
      </c>
      <c r="M366" s="178" t="s">
        <v>71</v>
      </c>
      <c r="N366" s="179">
        <v>0</v>
      </c>
      <c r="O366" s="179">
        <v>0</v>
      </c>
      <c r="P366" s="179">
        <v>0</v>
      </c>
      <c r="Q366" s="168"/>
      <c r="R366" s="180"/>
      <c r="S366" s="180"/>
      <c r="T366" s="181">
        <f t="shared" ref="T366:AC367" si="149">+T367</f>
        <v>0</v>
      </c>
      <c r="U366" s="179">
        <f t="shared" si="149"/>
        <v>0</v>
      </c>
      <c r="V366" s="179">
        <f t="shared" si="149"/>
        <v>0</v>
      </c>
      <c r="W366" s="179">
        <f t="shared" si="149"/>
        <v>0</v>
      </c>
      <c r="X366" s="179">
        <f t="shared" si="149"/>
        <v>0</v>
      </c>
      <c r="Y366" s="179">
        <f t="shared" si="149"/>
        <v>0</v>
      </c>
      <c r="Z366" s="179">
        <f t="shared" si="149"/>
        <v>0</v>
      </c>
      <c r="AA366" s="274">
        <f t="shared" si="149"/>
        <v>0</v>
      </c>
      <c r="AB366" s="311">
        <f t="shared" si="149"/>
        <v>0</v>
      </c>
      <c r="AC366" s="179">
        <f t="shared" si="149"/>
        <v>0</v>
      </c>
      <c r="AD366" s="312">
        <f>OAX!AD404</f>
        <v>0</v>
      </c>
      <c r="AE366" s="181"/>
      <c r="AF366" s="179"/>
      <c r="AG366" s="179">
        <f>OAX!AG404</f>
        <v>0</v>
      </c>
      <c r="AH366" s="179"/>
      <c r="AI366" s="179"/>
      <c r="AJ366" s="179">
        <f>OAX!AJ404</f>
        <v>0</v>
      </c>
      <c r="AK366" s="179"/>
      <c r="AL366" s="179"/>
      <c r="AM366" s="179">
        <f>OAX!AM404</f>
        <v>0</v>
      </c>
      <c r="AN366" s="179"/>
      <c r="AO366" s="179"/>
      <c r="AP366" s="179">
        <f>OAX!AP404</f>
        <v>0</v>
      </c>
      <c r="AQ366" s="179"/>
      <c r="AR366" s="179"/>
      <c r="AS366" s="179">
        <f>OAX!AS404</f>
        <v>0</v>
      </c>
      <c r="AT366" s="179">
        <f>OAX!AT404</f>
        <v>0</v>
      </c>
      <c r="AU366" s="179">
        <f>OAX!AU404</f>
        <v>0</v>
      </c>
      <c r="AV366" s="179">
        <f>OAX!AV404</f>
        <v>0</v>
      </c>
      <c r="AW366" s="179">
        <f>OAX!AW404</f>
        <v>0</v>
      </c>
      <c r="AX366" s="179">
        <f>OAX!AX404</f>
        <v>0</v>
      </c>
      <c r="AY366" s="179">
        <f>OAX!AY404</f>
        <v>0</v>
      </c>
      <c r="AZ366" s="179">
        <f>OAX!AZ404</f>
        <v>0</v>
      </c>
      <c r="BA366" s="179">
        <f>OAX!BA404</f>
        <v>0</v>
      </c>
    </row>
    <row r="367" spans="1:53" ht="48" hidden="1">
      <c r="A367" s="253"/>
      <c r="B367" s="73" t="str">
        <f t="shared" si="136"/>
        <v>135300033006</v>
      </c>
      <c r="C367" s="182">
        <v>2023</v>
      </c>
      <c r="D367" s="182">
        <v>1</v>
      </c>
      <c r="E367" s="182">
        <v>1</v>
      </c>
      <c r="F367" s="182">
        <v>3</v>
      </c>
      <c r="G367" s="182">
        <v>5</v>
      </c>
      <c r="H367" s="182">
        <v>3000</v>
      </c>
      <c r="I367" s="182">
        <v>3300</v>
      </c>
      <c r="J367" s="182"/>
      <c r="K367" s="182" t="s">
        <v>45</v>
      </c>
      <c r="L367" s="182">
        <v>6</v>
      </c>
      <c r="M367" s="184" t="s">
        <v>72</v>
      </c>
      <c r="N367" s="185">
        <v>0</v>
      </c>
      <c r="O367" s="185">
        <v>0</v>
      </c>
      <c r="P367" s="185">
        <v>0</v>
      </c>
      <c r="Q367" s="189"/>
      <c r="R367" s="190"/>
      <c r="S367" s="190"/>
      <c r="T367" s="187">
        <f t="shared" si="149"/>
        <v>0</v>
      </c>
      <c r="U367" s="185">
        <f t="shared" si="149"/>
        <v>0</v>
      </c>
      <c r="V367" s="185">
        <f t="shared" si="149"/>
        <v>0</v>
      </c>
      <c r="W367" s="185">
        <f t="shared" si="149"/>
        <v>0</v>
      </c>
      <c r="X367" s="185">
        <f t="shared" si="149"/>
        <v>0</v>
      </c>
      <c r="Y367" s="185">
        <f t="shared" si="149"/>
        <v>0</v>
      </c>
      <c r="Z367" s="185">
        <f t="shared" si="149"/>
        <v>0</v>
      </c>
      <c r="AA367" s="275">
        <f t="shared" si="149"/>
        <v>0</v>
      </c>
      <c r="AB367" s="313">
        <f t="shared" si="149"/>
        <v>0</v>
      </c>
      <c r="AC367" s="185">
        <f t="shared" si="149"/>
        <v>0</v>
      </c>
      <c r="AD367" s="314">
        <f>OAX!AD405</f>
        <v>0</v>
      </c>
      <c r="AE367" s="187"/>
      <c r="AF367" s="185"/>
      <c r="AG367" s="185">
        <f>OAX!AG405</f>
        <v>0</v>
      </c>
      <c r="AH367" s="185"/>
      <c r="AI367" s="185"/>
      <c r="AJ367" s="185">
        <f>OAX!AJ405</f>
        <v>0</v>
      </c>
      <c r="AK367" s="185"/>
      <c r="AL367" s="185"/>
      <c r="AM367" s="185">
        <f>OAX!AM405</f>
        <v>0</v>
      </c>
      <c r="AN367" s="185"/>
      <c r="AO367" s="185"/>
      <c r="AP367" s="185">
        <f>OAX!AP405</f>
        <v>0</v>
      </c>
      <c r="AQ367" s="185"/>
      <c r="AR367" s="185"/>
      <c r="AS367" s="185">
        <f>OAX!AS405</f>
        <v>0</v>
      </c>
      <c r="AT367" s="185">
        <f>OAX!AT405</f>
        <v>0</v>
      </c>
      <c r="AU367" s="185">
        <f>OAX!AU405</f>
        <v>0</v>
      </c>
      <c r="AV367" s="185">
        <f>OAX!AV405</f>
        <v>0</v>
      </c>
      <c r="AW367" s="185">
        <f>OAX!AW405</f>
        <v>0</v>
      </c>
      <c r="AX367" s="185">
        <f>OAX!AX405</f>
        <v>0</v>
      </c>
      <c r="AY367" s="185">
        <f>OAX!AY405</f>
        <v>0</v>
      </c>
      <c r="AZ367" s="185">
        <f>OAX!AZ405</f>
        <v>0</v>
      </c>
      <c r="BA367" s="185">
        <f>OAX!BA405</f>
        <v>0</v>
      </c>
    </row>
    <row r="368" spans="1:53" ht="24.75" hidden="1">
      <c r="A368" s="253"/>
      <c r="B368" s="73" t="str">
        <f t="shared" si="136"/>
        <v>135300033003396</v>
      </c>
      <c r="C368" s="135">
        <v>2023</v>
      </c>
      <c r="D368" s="135">
        <v>1</v>
      </c>
      <c r="E368" s="135">
        <v>1</v>
      </c>
      <c r="F368" s="135">
        <v>3</v>
      </c>
      <c r="G368" s="135">
        <v>5</v>
      </c>
      <c r="H368" s="135">
        <v>3000</v>
      </c>
      <c r="I368" s="135">
        <v>3300</v>
      </c>
      <c r="J368" s="135">
        <v>339</v>
      </c>
      <c r="K368" s="135"/>
      <c r="L368" s="135">
        <v>6</v>
      </c>
      <c r="M368" s="109" t="s">
        <v>73</v>
      </c>
      <c r="N368" s="110">
        <v>0</v>
      </c>
      <c r="O368" s="110">
        <v>0</v>
      </c>
      <c r="P368" s="110">
        <v>0</v>
      </c>
      <c r="Q368" s="172"/>
      <c r="R368" s="173"/>
      <c r="S368" s="173"/>
      <c r="T368" s="113">
        <f t="shared" ref="T368:AC368" si="150">SUM(T369)</f>
        <v>0</v>
      </c>
      <c r="U368" s="110">
        <f t="shared" si="150"/>
        <v>0</v>
      </c>
      <c r="V368" s="110">
        <f t="shared" si="150"/>
        <v>0</v>
      </c>
      <c r="W368" s="110">
        <f t="shared" si="150"/>
        <v>0</v>
      </c>
      <c r="X368" s="110">
        <f t="shared" si="150"/>
        <v>0</v>
      </c>
      <c r="Y368" s="110">
        <f t="shared" si="150"/>
        <v>0</v>
      </c>
      <c r="Z368" s="110">
        <f t="shared" si="150"/>
        <v>0</v>
      </c>
      <c r="AA368" s="268">
        <f t="shared" si="150"/>
        <v>0</v>
      </c>
      <c r="AB368" s="301">
        <f t="shared" si="150"/>
        <v>0</v>
      </c>
      <c r="AC368" s="110">
        <f t="shared" si="150"/>
        <v>0</v>
      </c>
      <c r="AD368" s="302">
        <f>OAX!AD406</f>
        <v>0</v>
      </c>
      <c r="AE368" s="113"/>
      <c r="AF368" s="110"/>
      <c r="AG368" s="110">
        <f>OAX!AG406</f>
        <v>0</v>
      </c>
      <c r="AH368" s="110"/>
      <c r="AI368" s="110"/>
      <c r="AJ368" s="110">
        <f>OAX!AJ406</f>
        <v>0</v>
      </c>
      <c r="AK368" s="110"/>
      <c r="AL368" s="110"/>
      <c r="AM368" s="110">
        <f>OAX!AM406</f>
        <v>0</v>
      </c>
      <c r="AN368" s="110"/>
      <c r="AO368" s="110"/>
      <c r="AP368" s="110">
        <f>OAX!AP406</f>
        <v>0</v>
      </c>
      <c r="AQ368" s="110"/>
      <c r="AR368" s="110"/>
      <c r="AS368" s="110">
        <f>OAX!AS406</f>
        <v>0</v>
      </c>
      <c r="AT368" s="110">
        <f>OAX!AT406</f>
        <v>0</v>
      </c>
      <c r="AU368" s="110">
        <f>OAX!AU406</f>
        <v>0</v>
      </c>
      <c r="AV368" s="110">
        <f>OAX!AV406</f>
        <v>0</v>
      </c>
      <c r="AW368" s="110">
        <f>OAX!AW406</f>
        <v>0</v>
      </c>
      <c r="AX368" s="110">
        <f>OAX!AX406</f>
        <v>0</v>
      </c>
      <c r="AY368" s="110">
        <f>OAX!AY406</f>
        <v>0</v>
      </c>
      <c r="AZ368" s="110">
        <f>OAX!AZ406</f>
        <v>0</v>
      </c>
      <c r="BA368" s="110">
        <f>OAX!BA406</f>
        <v>0</v>
      </c>
    </row>
    <row r="369" spans="1:53" ht="46.5" hidden="1">
      <c r="A369" s="253"/>
      <c r="B369" s="73" t="str">
        <f t="shared" si="136"/>
        <v>1353000330033926</v>
      </c>
      <c r="C369" s="188">
        <v>2023</v>
      </c>
      <c r="D369" s="138">
        <v>1</v>
      </c>
      <c r="E369" s="138">
        <v>1</v>
      </c>
      <c r="F369" s="138">
        <v>3</v>
      </c>
      <c r="G369" s="138">
        <v>5</v>
      </c>
      <c r="H369" s="188">
        <v>3000</v>
      </c>
      <c r="I369" s="188">
        <v>3300</v>
      </c>
      <c r="J369" s="188">
        <v>339</v>
      </c>
      <c r="K369" s="115">
        <v>2</v>
      </c>
      <c r="L369" s="115">
        <v>6</v>
      </c>
      <c r="M369" s="140" t="s">
        <v>321</v>
      </c>
      <c r="N369" s="117">
        <v>0</v>
      </c>
      <c r="O369" s="117">
        <v>0</v>
      </c>
      <c r="P369" s="117">
        <v>0</v>
      </c>
      <c r="Q369" s="141" t="s">
        <v>322</v>
      </c>
      <c r="R369" s="119">
        <v>0</v>
      </c>
      <c r="S369" s="119">
        <v>0</v>
      </c>
      <c r="T369" s="120">
        <v>0</v>
      </c>
      <c r="U369" s="117">
        <v>0</v>
      </c>
      <c r="V369" s="117">
        <v>0</v>
      </c>
      <c r="W369" s="117">
        <v>0</v>
      </c>
      <c r="X369" s="117">
        <v>0</v>
      </c>
      <c r="Y369" s="117">
        <v>0</v>
      </c>
      <c r="Z369" s="117">
        <v>0</v>
      </c>
      <c r="AA369" s="269">
        <v>0</v>
      </c>
      <c r="AB369" s="303">
        <f>N369+T369-X369</f>
        <v>0</v>
      </c>
      <c r="AC369" s="117">
        <f>O369+U369-Y369</f>
        <v>0</v>
      </c>
      <c r="AD369" s="304">
        <f>OAX!AD407</f>
        <v>0</v>
      </c>
      <c r="AE369" s="120"/>
      <c r="AF369" s="117"/>
      <c r="AG369" s="117">
        <f>OAX!AG407</f>
        <v>0</v>
      </c>
      <c r="AH369" s="117"/>
      <c r="AI369" s="117"/>
      <c r="AJ369" s="117">
        <f>OAX!AJ407</f>
        <v>0</v>
      </c>
      <c r="AK369" s="117"/>
      <c r="AL369" s="117"/>
      <c r="AM369" s="117">
        <f>OAX!AM407</f>
        <v>0</v>
      </c>
      <c r="AN369" s="117"/>
      <c r="AO369" s="117"/>
      <c r="AP369" s="117">
        <f>OAX!AP407</f>
        <v>0</v>
      </c>
      <c r="AQ369" s="117"/>
      <c r="AR369" s="117"/>
      <c r="AS369" s="117">
        <f>OAX!AS407</f>
        <v>0</v>
      </c>
      <c r="AT369" s="117">
        <f>OAX!AT407</f>
        <v>0</v>
      </c>
      <c r="AU369" s="117">
        <f>OAX!AU407</f>
        <v>0</v>
      </c>
      <c r="AV369" s="117">
        <f>OAX!AV407</f>
        <v>0</v>
      </c>
      <c r="AW369" s="117">
        <f>OAX!AW407</f>
        <v>0</v>
      </c>
      <c r="AX369" s="117">
        <f>OAX!AX407</f>
        <v>0</v>
      </c>
      <c r="AY369" s="117">
        <f>OAX!AY407</f>
        <v>0</v>
      </c>
      <c r="AZ369" s="117">
        <f>OAX!AZ407</f>
        <v>0</v>
      </c>
      <c r="BA369" s="117">
        <f>OAX!BA407</f>
        <v>0</v>
      </c>
    </row>
    <row r="370" spans="1:53" ht="24.75" hidden="1">
      <c r="A370" s="253"/>
      <c r="B370" s="73" t="str">
        <f t="shared" si="136"/>
        <v>13550006</v>
      </c>
      <c r="C370" s="131">
        <v>2023</v>
      </c>
      <c r="D370" s="131">
        <v>1</v>
      </c>
      <c r="E370" s="131">
        <v>1</v>
      </c>
      <c r="F370" s="131">
        <v>3</v>
      </c>
      <c r="G370" s="131">
        <v>5</v>
      </c>
      <c r="H370" s="131">
        <v>5000</v>
      </c>
      <c r="I370" s="180"/>
      <c r="J370" s="180"/>
      <c r="K370" s="180"/>
      <c r="L370" s="180">
        <v>6</v>
      </c>
      <c r="M370" s="178" t="s">
        <v>129</v>
      </c>
      <c r="N370" s="179">
        <v>0</v>
      </c>
      <c r="O370" s="179">
        <v>0</v>
      </c>
      <c r="P370" s="179">
        <v>0</v>
      </c>
      <c r="Q370" s="168"/>
      <c r="R370" s="191"/>
      <c r="S370" s="191"/>
      <c r="T370" s="181">
        <f t="shared" ref="T370:AC370" si="151">+T371+T377</f>
        <v>0</v>
      </c>
      <c r="U370" s="179">
        <f t="shared" si="151"/>
        <v>0</v>
      </c>
      <c r="V370" s="179">
        <f t="shared" si="151"/>
        <v>0</v>
      </c>
      <c r="W370" s="179">
        <f t="shared" si="151"/>
        <v>0</v>
      </c>
      <c r="X370" s="179">
        <f t="shared" si="151"/>
        <v>0</v>
      </c>
      <c r="Y370" s="179">
        <f t="shared" si="151"/>
        <v>0</v>
      </c>
      <c r="Z370" s="179">
        <f t="shared" si="151"/>
        <v>0</v>
      </c>
      <c r="AA370" s="274">
        <f t="shared" si="151"/>
        <v>0</v>
      </c>
      <c r="AB370" s="311">
        <f t="shared" si="151"/>
        <v>0</v>
      </c>
      <c r="AC370" s="179">
        <f t="shared" si="151"/>
        <v>0</v>
      </c>
      <c r="AD370" s="312">
        <f>OAX!AD408</f>
        <v>0</v>
      </c>
      <c r="AE370" s="181"/>
      <c r="AF370" s="179"/>
      <c r="AG370" s="179">
        <f>OAX!AG408</f>
        <v>0</v>
      </c>
      <c r="AH370" s="179"/>
      <c r="AI370" s="179"/>
      <c r="AJ370" s="179">
        <f>OAX!AJ408</f>
        <v>0</v>
      </c>
      <c r="AK370" s="179"/>
      <c r="AL370" s="179"/>
      <c r="AM370" s="179">
        <f>OAX!AM408</f>
        <v>0</v>
      </c>
      <c r="AN370" s="179"/>
      <c r="AO370" s="179"/>
      <c r="AP370" s="179">
        <f>OAX!AP408</f>
        <v>0</v>
      </c>
      <c r="AQ370" s="179"/>
      <c r="AR370" s="179"/>
      <c r="AS370" s="179">
        <f>OAX!AS408</f>
        <v>0</v>
      </c>
      <c r="AT370" s="179">
        <f>OAX!AT408</f>
        <v>0</v>
      </c>
      <c r="AU370" s="179">
        <f>OAX!AU408</f>
        <v>0</v>
      </c>
      <c r="AV370" s="179">
        <f>OAX!AV408</f>
        <v>0</v>
      </c>
      <c r="AW370" s="179">
        <f>OAX!AW408</f>
        <v>0</v>
      </c>
      <c r="AX370" s="179">
        <f>OAX!AX408</f>
        <v>0</v>
      </c>
      <c r="AY370" s="179">
        <f>OAX!AY408</f>
        <v>0</v>
      </c>
      <c r="AZ370" s="179">
        <f>OAX!AZ408</f>
        <v>0</v>
      </c>
      <c r="BA370" s="179">
        <f>OAX!BA408</f>
        <v>0</v>
      </c>
    </row>
    <row r="371" spans="1:53" ht="24.75" hidden="1">
      <c r="A371" s="253"/>
      <c r="B371" s="73" t="str">
        <f t="shared" si="136"/>
        <v>135500051006</v>
      </c>
      <c r="C371" s="182">
        <v>2023</v>
      </c>
      <c r="D371" s="182">
        <v>1</v>
      </c>
      <c r="E371" s="182">
        <v>1</v>
      </c>
      <c r="F371" s="182">
        <v>3</v>
      </c>
      <c r="G371" s="182">
        <v>5</v>
      </c>
      <c r="H371" s="182">
        <v>5000</v>
      </c>
      <c r="I371" s="182">
        <v>5100</v>
      </c>
      <c r="J371" s="182"/>
      <c r="K371" s="182"/>
      <c r="L371" s="182">
        <v>6</v>
      </c>
      <c r="M371" s="184" t="s">
        <v>130</v>
      </c>
      <c r="N371" s="185">
        <v>0</v>
      </c>
      <c r="O371" s="185">
        <v>0</v>
      </c>
      <c r="P371" s="185">
        <v>0</v>
      </c>
      <c r="Q371" s="189"/>
      <c r="R371" s="192"/>
      <c r="S371" s="192"/>
      <c r="T371" s="187">
        <f t="shared" ref="T371:AC371" si="152">+T372</f>
        <v>0</v>
      </c>
      <c r="U371" s="185">
        <f t="shared" si="152"/>
        <v>0</v>
      </c>
      <c r="V371" s="185">
        <f t="shared" si="152"/>
        <v>0</v>
      </c>
      <c r="W371" s="185">
        <f t="shared" si="152"/>
        <v>0</v>
      </c>
      <c r="X371" s="185">
        <f t="shared" si="152"/>
        <v>0</v>
      </c>
      <c r="Y371" s="185">
        <f t="shared" si="152"/>
        <v>0</v>
      </c>
      <c r="Z371" s="185">
        <f t="shared" si="152"/>
        <v>0</v>
      </c>
      <c r="AA371" s="275">
        <f t="shared" si="152"/>
        <v>0</v>
      </c>
      <c r="AB371" s="313">
        <f t="shared" si="152"/>
        <v>0</v>
      </c>
      <c r="AC371" s="185">
        <f t="shared" si="152"/>
        <v>0</v>
      </c>
      <c r="AD371" s="314">
        <f>OAX!AD409</f>
        <v>0</v>
      </c>
      <c r="AE371" s="187"/>
      <c r="AF371" s="185"/>
      <c r="AG371" s="185">
        <f>OAX!AG409</f>
        <v>0</v>
      </c>
      <c r="AH371" s="185"/>
      <c r="AI371" s="185"/>
      <c r="AJ371" s="185">
        <f>OAX!AJ409</f>
        <v>0</v>
      </c>
      <c r="AK371" s="185"/>
      <c r="AL371" s="185"/>
      <c r="AM371" s="185">
        <f>OAX!AM409</f>
        <v>0</v>
      </c>
      <c r="AN371" s="185"/>
      <c r="AO371" s="185"/>
      <c r="AP371" s="185">
        <f>OAX!AP409</f>
        <v>0</v>
      </c>
      <c r="AQ371" s="185"/>
      <c r="AR371" s="185"/>
      <c r="AS371" s="185">
        <f>OAX!AS409</f>
        <v>0</v>
      </c>
      <c r="AT371" s="185">
        <f>OAX!AT409</f>
        <v>0</v>
      </c>
      <c r="AU371" s="185">
        <f>OAX!AU409</f>
        <v>0</v>
      </c>
      <c r="AV371" s="185">
        <f>OAX!AV409</f>
        <v>0</v>
      </c>
      <c r="AW371" s="185">
        <f>OAX!AW409</f>
        <v>0</v>
      </c>
      <c r="AX371" s="185">
        <f>OAX!AX409</f>
        <v>0</v>
      </c>
      <c r="AY371" s="185">
        <f>OAX!AY409</f>
        <v>0</v>
      </c>
      <c r="AZ371" s="185">
        <f>OAX!AZ409</f>
        <v>0</v>
      </c>
      <c r="BA371" s="185">
        <f>OAX!BA409</f>
        <v>0</v>
      </c>
    </row>
    <row r="372" spans="1:53" ht="24.75" hidden="1">
      <c r="A372" s="253"/>
      <c r="B372" s="73" t="str">
        <f t="shared" si="136"/>
        <v>135500051005156</v>
      </c>
      <c r="C372" s="135">
        <v>2023</v>
      </c>
      <c r="D372" s="135">
        <v>1</v>
      </c>
      <c r="E372" s="135">
        <v>1</v>
      </c>
      <c r="F372" s="135">
        <v>3</v>
      </c>
      <c r="G372" s="135">
        <v>5</v>
      </c>
      <c r="H372" s="135">
        <v>5000</v>
      </c>
      <c r="I372" s="135">
        <v>5100</v>
      </c>
      <c r="J372" s="135">
        <v>515</v>
      </c>
      <c r="K372" s="135"/>
      <c r="L372" s="135">
        <v>6</v>
      </c>
      <c r="M372" s="109" t="s">
        <v>131</v>
      </c>
      <c r="N372" s="110">
        <v>0</v>
      </c>
      <c r="O372" s="110">
        <v>0</v>
      </c>
      <c r="P372" s="110">
        <v>0</v>
      </c>
      <c r="Q372" s="172"/>
      <c r="R372" s="172"/>
      <c r="S372" s="172"/>
      <c r="T372" s="113">
        <f t="shared" ref="T372:AC372" si="153">SUM(T373:T376)</f>
        <v>0</v>
      </c>
      <c r="U372" s="110">
        <f t="shared" si="153"/>
        <v>0</v>
      </c>
      <c r="V372" s="110">
        <f t="shared" si="153"/>
        <v>0</v>
      </c>
      <c r="W372" s="110">
        <f t="shared" si="153"/>
        <v>0</v>
      </c>
      <c r="X372" s="110">
        <f t="shared" si="153"/>
        <v>0</v>
      </c>
      <c r="Y372" s="110">
        <f t="shared" si="153"/>
        <v>0</v>
      </c>
      <c r="Z372" s="110">
        <f t="shared" si="153"/>
        <v>0</v>
      </c>
      <c r="AA372" s="268">
        <f t="shared" si="153"/>
        <v>0</v>
      </c>
      <c r="AB372" s="301">
        <f t="shared" si="153"/>
        <v>0</v>
      </c>
      <c r="AC372" s="110">
        <f t="shared" si="153"/>
        <v>0</v>
      </c>
      <c r="AD372" s="302">
        <f>OAX!AD410</f>
        <v>0</v>
      </c>
      <c r="AE372" s="113"/>
      <c r="AF372" s="110"/>
      <c r="AG372" s="110">
        <f>OAX!AG410</f>
        <v>0</v>
      </c>
      <c r="AH372" s="110"/>
      <c r="AI372" s="110"/>
      <c r="AJ372" s="110">
        <f>OAX!AJ410</f>
        <v>0</v>
      </c>
      <c r="AK372" s="110"/>
      <c r="AL372" s="110"/>
      <c r="AM372" s="110">
        <f>OAX!AM410</f>
        <v>0</v>
      </c>
      <c r="AN372" s="110"/>
      <c r="AO372" s="110"/>
      <c r="AP372" s="110">
        <f>OAX!AP410</f>
        <v>0</v>
      </c>
      <c r="AQ372" s="110"/>
      <c r="AR372" s="110"/>
      <c r="AS372" s="110">
        <f>OAX!AS410</f>
        <v>0</v>
      </c>
      <c r="AT372" s="110">
        <f>OAX!AT410</f>
        <v>0</v>
      </c>
      <c r="AU372" s="110">
        <f>OAX!AU410</f>
        <v>0</v>
      </c>
      <c r="AV372" s="110">
        <f>OAX!AV410</f>
        <v>0</v>
      </c>
      <c r="AW372" s="110">
        <f>OAX!AW410</f>
        <v>0</v>
      </c>
      <c r="AX372" s="110">
        <f>OAX!AX410</f>
        <v>0</v>
      </c>
      <c r="AY372" s="110">
        <f>OAX!AY410</f>
        <v>0</v>
      </c>
      <c r="AZ372" s="110">
        <f>OAX!AZ410</f>
        <v>0</v>
      </c>
      <c r="BA372" s="110">
        <f>OAX!BA410</f>
        <v>0</v>
      </c>
    </row>
    <row r="373" spans="1:53" ht="46.5" hidden="1">
      <c r="A373" s="253"/>
      <c r="B373" s="73" t="str">
        <f t="shared" si="136"/>
        <v>1355000510051516</v>
      </c>
      <c r="C373" s="188">
        <v>2023</v>
      </c>
      <c r="D373" s="138">
        <v>1</v>
      </c>
      <c r="E373" s="138">
        <v>1</v>
      </c>
      <c r="F373" s="138">
        <v>3</v>
      </c>
      <c r="G373" s="138">
        <v>5</v>
      </c>
      <c r="H373" s="188">
        <v>5000</v>
      </c>
      <c r="I373" s="188">
        <v>5100</v>
      </c>
      <c r="J373" s="188">
        <v>515</v>
      </c>
      <c r="K373" s="115">
        <v>1</v>
      </c>
      <c r="L373" s="115">
        <v>6</v>
      </c>
      <c r="M373" s="140" t="s">
        <v>180</v>
      </c>
      <c r="N373" s="117">
        <v>0</v>
      </c>
      <c r="O373" s="117">
        <v>0</v>
      </c>
      <c r="P373" s="117">
        <v>0</v>
      </c>
      <c r="Q373" s="141" t="s">
        <v>205</v>
      </c>
      <c r="R373" s="119">
        <v>0</v>
      </c>
      <c r="S373" s="119">
        <v>0</v>
      </c>
      <c r="T373" s="120">
        <v>0</v>
      </c>
      <c r="U373" s="117">
        <v>0</v>
      </c>
      <c r="V373" s="117">
        <v>0</v>
      </c>
      <c r="W373" s="117">
        <v>0</v>
      </c>
      <c r="X373" s="117">
        <v>0</v>
      </c>
      <c r="Y373" s="117">
        <v>0</v>
      </c>
      <c r="Z373" s="117">
        <v>0</v>
      </c>
      <c r="AA373" s="269">
        <v>0</v>
      </c>
      <c r="AB373" s="303">
        <f t="shared" ref="AB373:AC376" si="154">N373+T373-X373</f>
        <v>0</v>
      </c>
      <c r="AC373" s="117">
        <f t="shared" si="154"/>
        <v>0</v>
      </c>
      <c r="AD373" s="304">
        <f>OAX!AD411</f>
        <v>0</v>
      </c>
      <c r="AE373" s="120"/>
      <c r="AF373" s="117"/>
      <c r="AG373" s="117">
        <f>OAX!AG411</f>
        <v>0</v>
      </c>
      <c r="AH373" s="117"/>
      <c r="AI373" s="117"/>
      <c r="AJ373" s="117">
        <f>OAX!AJ411</f>
        <v>0</v>
      </c>
      <c r="AK373" s="117"/>
      <c r="AL373" s="117"/>
      <c r="AM373" s="117">
        <f>OAX!AM411</f>
        <v>0</v>
      </c>
      <c r="AN373" s="117"/>
      <c r="AO373" s="117"/>
      <c r="AP373" s="117">
        <f>OAX!AP411</f>
        <v>0</v>
      </c>
      <c r="AQ373" s="117"/>
      <c r="AR373" s="117"/>
      <c r="AS373" s="117">
        <f>OAX!AS411</f>
        <v>0</v>
      </c>
      <c r="AT373" s="117">
        <f>OAX!AT411</f>
        <v>0</v>
      </c>
      <c r="AU373" s="117">
        <f>OAX!AU411</f>
        <v>0</v>
      </c>
      <c r="AV373" s="117">
        <f>OAX!AV411</f>
        <v>0</v>
      </c>
      <c r="AW373" s="117">
        <f>OAX!AW411</f>
        <v>0</v>
      </c>
      <c r="AX373" s="117">
        <f>OAX!AX411</f>
        <v>0</v>
      </c>
      <c r="AY373" s="117">
        <f>OAX!AY411</f>
        <v>0</v>
      </c>
      <c r="AZ373" s="117">
        <f>OAX!AZ411</f>
        <v>0</v>
      </c>
      <c r="BA373" s="117">
        <f>OAX!BA411</f>
        <v>0</v>
      </c>
    </row>
    <row r="374" spans="1:53" ht="46.5" hidden="1">
      <c r="A374" s="253"/>
      <c r="B374" s="73" t="str">
        <f t="shared" si="136"/>
        <v>1355000510051526</v>
      </c>
      <c r="C374" s="188">
        <v>2023</v>
      </c>
      <c r="D374" s="138">
        <v>1</v>
      </c>
      <c r="E374" s="138">
        <v>1</v>
      </c>
      <c r="F374" s="138">
        <v>3</v>
      </c>
      <c r="G374" s="138">
        <v>5</v>
      </c>
      <c r="H374" s="188">
        <v>5000</v>
      </c>
      <c r="I374" s="188">
        <v>5100</v>
      </c>
      <c r="J374" s="188">
        <v>515</v>
      </c>
      <c r="K374" s="115">
        <v>2</v>
      </c>
      <c r="L374" s="115">
        <v>6</v>
      </c>
      <c r="M374" s="140" t="s">
        <v>323</v>
      </c>
      <c r="N374" s="117">
        <v>0</v>
      </c>
      <c r="O374" s="117">
        <v>0</v>
      </c>
      <c r="P374" s="117">
        <v>0</v>
      </c>
      <c r="Q374" s="141" t="s">
        <v>205</v>
      </c>
      <c r="R374" s="119">
        <v>0</v>
      </c>
      <c r="S374" s="119">
        <v>0</v>
      </c>
      <c r="T374" s="120">
        <v>0</v>
      </c>
      <c r="U374" s="117">
        <v>0</v>
      </c>
      <c r="V374" s="117">
        <v>0</v>
      </c>
      <c r="W374" s="117">
        <v>0</v>
      </c>
      <c r="X374" s="117">
        <v>0</v>
      </c>
      <c r="Y374" s="117">
        <v>0</v>
      </c>
      <c r="Z374" s="117">
        <v>0</v>
      </c>
      <c r="AA374" s="269">
        <v>0</v>
      </c>
      <c r="AB374" s="303">
        <f t="shared" si="154"/>
        <v>0</v>
      </c>
      <c r="AC374" s="117">
        <f t="shared" si="154"/>
        <v>0</v>
      </c>
      <c r="AD374" s="304">
        <f>OAX!AD412</f>
        <v>0</v>
      </c>
      <c r="AE374" s="120"/>
      <c r="AF374" s="117"/>
      <c r="AG374" s="117">
        <f>OAX!AG412</f>
        <v>0</v>
      </c>
      <c r="AH374" s="117"/>
      <c r="AI374" s="117"/>
      <c r="AJ374" s="117">
        <f>OAX!AJ412</f>
        <v>0</v>
      </c>
      <c r="AK374" s="117"/>
      <c r="AL374" s="117"/>
      <c r="AM374" s="117">
        <f>OAX!AM412</f>
        <v>0</v>
      </c>
      <c r="AN374" s="117"/>
      <c r="AO374" s="117"/>
      <c r="AP374" s="117">
        <f>OAX!AP412</f>
        <v>0</v>
      </c>
      <c r="AQ374" s="117"/>
      <c r="AR374" s="117"/>
      <c r="AS374" s="117">
        <f>OAX!AS412</f>
        <v>0</v>
      </c>
      <c r="AT374" s="117">
        <f>OAX!AT412</f>
        <v>0</v>
      </c>
      <c r="AU374" s="117">
        <f>OAX!AU412</f>
        <v>0</v>
      </c>
      <c r="AV374" s="117">
        <f>OAX!AV412</f>
        <v>0</v>
      </c>
      <c r="AW374" s="117">
        <f>OAX!AW412</f>
        <v>0</v>
      </c>
      <c r="AX374" s="117">
        <f>OAX!AX412</f>
        <v>0</v>
      </c>
      <c r="AY374" s="117">
        <f>OAX!AY412</f>
        <v>0</v>
      </c>
      <c r="AZ374" s="117">
        <f>OAX!AZ412</f>
        <v>0</v>
      </c>
      <c r="BA374" s="117">
        <f>OAX!BA412</f>
        <v>0</v>
      </c>
    </row>
    <row r="375" spans="1:53" ht="46.5" hidden="1">
      <c r="A375" s="253"/>
      <c r="B375" s="73" t="str">
        <f t="shared" si="136"/>
        <v>1355000510051536</v>
      </c>
      <c r="C375" s="188">
        <v>2023</v>
      </c>
      <c r="D375" s="138">
        <v>1</v>
      </c>
      <c r="E375" s="138">
        <v>1</v>
      </c>
      <c r="F375" s="138">
        <v>3</v>
      </c>
      <c r="G375" s="138">
        <v>5</v>
      </c>
      <c r="H375" s="188">
        <v>5000</v>
      </c>
      <c r="I375" s="188">
        <v>5100</v>
      </c>
      <c r="J375" s="188">
        <v>515</v>
      </c>
      <c r="K375" s="115">
        <v>3</v>
      </c>
      <c r="L375" s="115">
        <v>6</v>
      </c>
      <c r="M375" s="140" t="s">
        <v>324</v>
      </c>
      <c r="N375" s="117">
        <v>0</v>
      </c>
      <c r="O375" s="117">
        <v>0</v>
      </c>
      <c r="P375" s="117">
        <v>0</v>
      </c>
      <c r="Q375" s="141" t="s">
        <v>205</v>
      </c>
      <c r="R375" s="119">
        <v>0</v>
      </c>
      <c r="S375" s="119">
        <v>0</v>
      </c>
      <c r="T375" s="120">
        <v>0</v>
      </c>
      <c r="U375" s="117">
        <v>0</v>
      </c>
      <c r="V375" s="117">
        <v>0</v>
      </c>
      <c r="W375" s="117">
        <v>0</v>
      </c>
      <c r="X375" s="117">
        <v>0</v>
      </c>
      <c r="Y375" s="117">
        <v>0</v>
      </c>
      <c r="Z375" s="117">
        <v>0</v>
      </c>
      <c r="AA375" s="269">
        <v>0</v>
      </c>
      <c r="AB375" s="303">
        <f t="shared" si="154"/>
        <v>0</v>
      </c>
      <c r="AC375" s="117">
        <f t="shared" si="154"/>
        <v>0</v>
      </c>
      <c r="AD375" s="304">
        <f>OAX!AD413</f>
        <v>0</v>
      </c>
      <c r="AE375" s="120"/>
      <c r="AF375" s="117"/>
      <c r="AG375" s="117">
        <f>OAX!AG413</f>
        <v>0</v>
      </c>
      <c r="AH375" s="117"/>
      <c r="AI375" s="117"/>
      <c r="AJ375" s="117">
        <f>OAX!AJ413</f>
        <v>0</v>
      </c>
      <c r="AK375" s="117"/>
      <c r="AL375" s="117"/>
      <c r="AM375" s="117">
        <f>OAX!AM413</f>
        <v>0</v>
      </c>
      <c r="AN375" s="117"/>
      <c r="AO375" s="117"/>
      <c r="AP375" s="117">
        <f>OAX!AP413</f>
        <v>0</v>
      </c>
      <c r="AQ375" s="117"/>
      <c r="AR375" s="117"/>
      <c r="AS375" s="117">
        <f>OAX!AS413</f>
        <v>0</v>
      </c>
      <c r="AT375" s="117">
        <f>OAX!AT413</f>
        <v>0</v>
      </c>
      <c r="AU375" s="117">
        <f>OAX!AU413</f>
        <v>0</v>
      </c>
      <c r="AV375" s="117">
        <f>OAX!AV413</f>
        <v>0</v>
      </c>
      <c r="AW375" s="117">
        <f>OAX!AW413</f>
        <v>0</v>
      </c>
      <c r="AX375" s="117">
        <f>OAX!AX413</f>
        <v>0</v>
      </c>
      <c r="AY375" s="117">
        <f>OAX!AY413</f>
        <v>0</v>
      </c>
      <c r="AZ375" s="117">
        <f>OAX!AZ413</f>
        <v>0</v>
      </c>
      <c r="BA375" s="117">
        <f>OAX!BA413</f>
        <v>0</v>
      </c>
    </row>
    <row r="376" spans="1:53" ht="46.5" hidden="1">
      <c r="A376" s="253"/>
      <c r="B376" s="73" t="str">
        <f t="shared" si="136"/>
        <v>1355000510051556</v>
      </c>
      <c r="C376" s="188">
        <v>2023</v>
      </c>
      <c r="D376" s="138">
        <v>1</v>
      </c>
      <c r="E376" s="138">
        <v>1</v>
      </c>
      <c r="F376" s="138">
        <v>3</v>
      </c>
      <c r="G376" s="138">
        <v>5</v>
      </c>
      <c r="H376" s="188">
        <v>5000</v>
      </c>
      <c r="I376" s="188">
        <v>5100</v>
      </c>
      <c r="J376" s="188">
        <v>515</v>
      </c>
      <c r="K376" s="115">
        <v>5</v>
      </c>
      <c r="L376" s="115">
        <v>6</v>
      </c>
      <c r="M376" s="140" t="s">
        <v>325</v>
      </c>
      <c r="N376" s="117">
        <v>0</v>
      </c>
      <c r="O376" s="117">
        <v>0</v>
      </c>
      <c r="P376" s="117">
        <v>0</v>
      </c>
      <c r="Q376" s="141" t="s">
        <v>205</v>
      </c>
      <c r="R376" s="119">
        <v>0</v>
      </c>
      <c r="S376" s="119">
        <v>0</v>
      </c>
      <c r="T376" s="120">
        <v>0</v>
      </c>
      <c r="U376" s="117">
        <v>0</v>
      </c>
      <c r="V376" s="117">
        <v>0</v>
      </c>
      <c r="W376" s="117">
        <v>0</v>
      </c>
      <c r="X376" s="117">
        <v>0</v>
      </c>
      <c r="Y376" s="117">
        <v>0</v>
      </c>
      <c r="Z376" s="117">
        <v>0</v>
      </c>
      <c r="AA376" s="269">
        <v>0</v>
      </c>
      <c r="AB376" s="303">
        <f t="shared" si="154"/>
        <v>0</v>
      </c>
      <c r="AC376" s="117">
        <f t="shared" si="154"/>
        <v>0</v>
      </c>
      <c r="AD376" s="304">
        <f>OAX!AD414</f>
        <v>0</v>
      </c>
      <c r="AE376" s="120"/>
      <c r="AF376" s="117"/>
      <c r="AG376" s="117">
        <f>OAX!AG414</f>
        <v>0</v>
      </c>
      <c r="AH376" s="117"/>
      <c r="AI376" s="117"/>
      <c r="AJ376" s="117">
        <f>OAX!AJ414</f>
        <v>0</v>
      </c>
      <c r="AK376" s="117"/>
      <c r="AL376" s="117"/>
      <c r="AM376" s="117">
        <f>OAX!AM414</f>
        <v>0</v>
      </c>
      <c r="AN376" s="117"/>
      <c r="AO376" s="117"/>
      <c r="AP376" s="117">
        <f>OAX!AP414</f>
        <v>0</v>
      </c>
      <c r="AQ376" s="117"/>
      <c r="AR376" s="117"/>
      <c r="AS376" s="117">
        <f>OAX!AS414</f>
        <v>0</v>
      </c>
      <c r="AT376" s="117">
        <f>OAX!AT414</f>
        <v>0</v>
      </c>
      <c r="AU376" s="117">
        <f>OAX!AU414</f>
        <v>0</v>
      </c>
      <c r="AV376" s="117">
        <f>OAX!AV414</f>
        <v>0</v>
      </c>
      <c r="AW376" s="117">
        <f>OAX!AW414</f>
        <v>0</v>
      </c>
      <c r="AX376" s="117">
        <f>OAX!AX414</f>
        <v>0</v>
      </c>
      <c r="AY376" s="117">
        <f>OAX!AY414</f>
        <v>0</v>
      </c>
      <c r="AZ376" s="117">
        <f>OAX!AZ414</f>
        <v>0</v>
      </c>
      <c r="BA376" s="117">
        <f>OAX!BA414</f>
        <v>0</v>
      </c>
    </row>
    <row r="377" spans="1:53" ht="24.75" hidden="1">
      <c r="A377" s="253"/>
      <c r="B377" s="73" t="str">
        <f t="shared" si="136"/>
        <v>135500052006</v>
      </c>
      <c r="C377" s="182">
        <v>2023</v>
      </c>
      <c r="D377" s="182">
        <v>1</v>
      </c>
      <c r="E377" s="182">
        <v>1</v>
      </c>
      <c r="F377" s="182">
        <v>3</v>
      </c>
      <c r="G377" s="182">
        <v>5</v>
      </c>
      <c r="H377" s="182">
        <v>5000</v>
      </c>
      <c r="I377" s="182">
        <v>5200</v>
      </c>
      <c r="J377" s="182"/>
      <c r="K377" s="182"/>
      <c r="L377" s="182">
        <v>6</v>
      </c>
      <c r="M377" s="184" t="s">
        <v>326</v>
      </c>
      <c r="N377" s="185">
        <v>0</v>
      </c>
      <c r="O377" s="185">
        <v>0</v>
      </c>
      <c r="P377" s="185">
        <v>0</v>
      </c>
      <c r="Q377" s="193" t="s">
        <v>45</v>
      </c>
      <c r="R377" s="194"/>
      <c r="S377" s="194"/>
      <c r="T377" s="187">
        <f t="shared" ref="T377:AC377" si="155">+T378</f>
        <v>0</v>
      </c>
      <c r="U377" s="185">
        <f t="shared" si="155"/>
        <v>0</v>
      </c>
      <c r="V377" s="185">
        <f t="shared" si="155"/>
        <v>0</v>
      </c>
      <c r="W377" s="185">
        <f t="shared" si="155"/>
        <v>0</v>
      </c>
      <c r="X377" s="185">
        <f t="shared" si="155"/>
        <v>0</v>
      </c>
      <c r="Y377" s="185">
        <f t="shared" si="155"/>
        <v>0</v>
      </c>
      <c r="Z377" s="185">
        <f t="shared" si="155"/>
        <v>0</v>
      </c>
      <c r="AA377" s="275">
        <f t="shared" si="155"/>
        <v>0</v>
      </c>
      <c r="AB377" s="313">
        <f t="shared" si="155"/>
        <v>0</v>
      </c>
      <c r="AC377" s="185">
        <f t="shared" si="155"/>
        <v>0</v>
      </c>
      <c r="AD377" s="314">
        <f>OAX!AD415</f>
        <v>0</v>
      </c>
      <c r="AE377" s="187"/>
      <c r="AF377" s="185"/>
      <c r="AG377" s="185">
        <f>OAX!AG415</f>
        <v>0</v>
      </c>
      <c r="AH377" s="185"/>
      <c r="AI377" s="185"/>
      <c r="AJ377" s="185">
        <f>OAX!AJ415</f>
        <v>0</v>
      </c>
      <c r="AK377" s="185"/>
      <c r="AL377" s="185"/>
      <c r="AM377" s="185">
        <f>OAX!AM415</f>
        <v>0</v>
      </c>
      <c r="AN377" s="185"/>
      <c r="AO377" s="185"/>
      <c r="AP377" s="185">
        <f>OAX!AP415</f>
        <v>0</v>
      </c>
      <c r="AQ377" s="185"/>
      <c r="AR377" s="185"/>
      <c r="AS377" s="185">
        <f>OAX!AS415</f>
        <v>0</v>
      </c>
      <c r="AT377" s="185">
        <f>OAX!AT415</f>
        <v>0</v>
      </c>
      <c r="AU377" s="185">
        <f>OAX!AU415</f>
        <v>0</v>
      </c>
      <c r="AV377" s="185">
        <f>OAX!AV415</f>
        <v>0</v>
      </c>
      <c r="AW377" s="185">
        <f>OAX!AW415</f>
        <v>0</v>
      </c>
      <c r="AX377" s="185">
        <f>OAX!AX415</f>
        <v>0</v>
      </c>
      <c r="AY377" s="185">
        <f>OAX!AY415</f>
        <v>0</v>
      </c>
      <c r="AZ377" s="185">
        <f>OAX!AZ415</f>
        <v>0</v>
      </c>
      <c r="BA377" s="185">
        <f>OAX!BA415</f>
        <v>0</v>
      </c>
    </row>
    <row r="378" spans="1:53" ht="24.75" hidden="1">
      <c r="A378" s="253"/>
      <c r="B378" s="73" t="str">
        <f t="shared" si="136"/>
        <v>135500052005236</v>
      </c>
      <c r="C378" s="135">
        <v>2023</v>
      </c>
      <c r="D378" s="135">
        <v>1</v>
      </c>
      <c r="E378" s="135">
        <v>1</v>
      </c>
      <c r="F378" s="135">
        <v>3</v>
      </c>
      <c r="G378" s="135">
        <v>5</v>
      </c>
      <c r="H378" s="135">
        <v>5000</v>
      </c>
      <c r="I378" s="135">
        <v>5200</v>
      </c>
      <c r="J378" s="135">
        <v>523</v>
      </c>
      <c r="K378" s="135"/>
      <c r="L378" s="135">
        <v>6</v>
      </c>
      <c r="M378" s="109" t="s">
        <v>134</v>
      </c>
      <c r="N378" s="110">
        <v>0</v>
      </c>
      <c r="O378" s="110">
        <v>0</v>
      </c>
      <c r="P378" s="110">
        <v>0</v>
      </c>
      <c r="Q378" s="172"/>
      <c r="R378" s="172"/>
      <c r="S378" s="172"/>
      <c r="T378" s="113">
        <f t="shared" ref="T378:AC378" si="156">SUM(T379)</f>
        <v>0</v>
      </c>
      <c r="U378" s="110">
        <f t="shared" si="156"/>
        <v>0</v>
      </c>
      <c r="V378" s="110">
        <f t="shared" si="156"/>
        <v>0</v>
      </c>
      <c r="W378" s="110">
        <f t="shared" si="156"/>
        <v>0</v>
      </c>
      <c r="X378" s="110">
        <f t="shared" si="156"/>
        <v>0</v>
      </c>
      <c r="Y378" s="110">
        <f t="shared" si="156"/>
        <v>0</v>
      </c>
      <c r="Z378" s="110">
        <f t="shared" si="156"/>
        <v>0</v>
      </c>
      <c r="AA378" s="268">
        <f t="shared" si="156"/>
        <v>0</v>
      </c>
      <c r="AB378" s="301">
        <f t="shared" si="156"/>
        <v>0</v>
      </c>
      <c r="AC378" s="110">
        <f t="shared" si="156"/>
        <v>0</v>
      </c>
      <c r="AD378" s="302">
        <f>OAX!AD416</f>
        <v>0</v>
      </c>
      <c r="AE378" s="113"/>
      <c r="AF378" s="110"/>
      <c r="AG378" s="110">
        <f>OAX!AG416</f>
        <v>0</v>
      </c>
      <c r="AH378" s="110"/>
      <c r="AI378" s="110"/>
      <c r="AJ378" s="110">
        <f>OAX!AJ416</f>
        <v>0</v>
      </c>
      <c r="AK378" s="110"/>
      <c r="AL378" s="110"/>
      <c r="AM378" s="110">
        <f>OAX!AM416</f>
        <v>0</v>
      </c>
      <c r="AN378" s="110"/>
      <c r="AO378" s="110"/>
      <c r="AP378" s="110">
        <f>OAX!AP416</f>
        <v>0</v>
      </c>
      <c r="AQ378" s="110"/>
      <c r="AR378" s="110"/>
      <c r="AS378" s="110">
        <f>OAX!AS416</f>
        <v>0</v>
      </c>
      <c r="AT378" s="110">
        <f>OAX!AT416</f>
        <v>0</v>
      </c>
      <c r="AU378" s="110">
        <f>OAX!AU416</f>
        <v>0</v>
      </c>
      <c r="AV378" s="110">
        <f>OAX!AV416</f>
        <v>0</v>
      </c>
      <c r="AW378" s="110">
        <f>OAX!AW416</f>
        <v>0</v>
      </c>
      <c r="AX378" s="110">
        <f>OAX!AX416</f>
        <v>0</v>
      </c>
      <c r="AY378" s="110">
        <f>OAX!AY416</f>
        <v>0</v>
      </c>
      <c r="AZ378" s="110">
        <f>OAX!AZ416</f>
        <v>0</v>
      </c>
      <c r="BA378" s="110">
        <f>OAX!BA416</f>
        <v>0</v>
      </c>
    </row>
    <row r="379" spans="1:53" ht="46.5" hidden="1">
      <c r="A379" s="253"/>
      <c r="B379" s="73" t="str">
        <f t="shared" si="136"/>
        <v>1355000520052316</v>
      </c>
      <c r="C379" s="188">
        <v>2023</v>
      </c>
      <c r="D379" s="138">
        <v>1</v>
      </c>
      <c r="E379" s="138">
        <v>1</v>
      </c>
      <c r="F379" s="138">
        <v>3</v>
      </c>
      <c r="G379" s="138">
        <v>5</v>
      </c>
      <c r="H379" s="188">
        <v>5000</v>
      </c>
      <c r="I379" s="188">
        <v>5200</v>
      </c>
      <c r="J379" s="188">
        <v>523</v>
      </c>
      <c r="K379" s="115">
        <v>1</v>
      </c>
      <c r="L379" s="115">
        <v>6</v>
      </c>
      <c r="M379" s="140" t="s">
        <v>268</v>
      </c>
      <c r="N379" s="117">
        <v>0</v>
      </c>
      <c r="O379" s="117">
        <v>0</v>
      </c>
      <c r="P379" s="117">
        <v>0</v>
      </c>
      <c r="Q379" s="141" t="s">
        <v>205</v>
      </c>
      <c r="R379" s="119">
        <v>0</v>
      </c>
      <c r="S379" s="119">
        <v>0</v>
      </c>
      <c r="T379" s="120">
        <v>0</v>
      </c>
      <c r="U379" s="117">
        <v>0</v>
      </c>
      <c r="V379" s="117">
        <v>0</v>
      </c>
      <c r="W379" s="117">
        <v>0</v>
      </c>
      <c r="X379" s="117">
        <v>0</v>
      </c>
      <c r="Y379" s="117">
        <v>0</v>
      </c>
      <c r="Z379" s="117">
        <v>0</v>
      </c>
      <c r="AA379" s="269">
        <v>0</v>
      </c>
      <c r="AB379" s="303">
        <f>N379+T379-X379</f>
        <v>0</v>
      </c>
      <c r="AC379" s="117">
        <f>O379+U379-Y379</f>
        <v>0</v>
      </c>
      <c r="AD379" s="304">
        <f>OAX!AD417</f>
        <v>0</v>
      </c>
      <c r="AE379" s="120"/>
      <c r="AF379" s="117"/>
      <c r="AG379" s="117">
        <f>OAX!AG417</f>
        <v>0</v>
      </c>
      <c r="AH379" s="117"/>
      <c r="AI379" s="117"/>
      <c r="AJ379" s="117">
        <f>OAX!AJ417</f>
        <v>0</v>
      </c>
      <c r="AK379" s="117"/>
      <c r="AL379" s="117"/>
      <c r="AM379" s="117">
        <f>OAX!AM417</f>
        <v>0</v>
      </c>
      <c r="AN379" s="117"/>
      <c r="AO379" s="117"/>
      <c r="AP379" s="117">
        <f>OAX!AP417</f>
        <v>0</v>
      </c>
      <c r="AQ379" s="117"/>
      <c r="AR379" s="117"/>
      <c r="AS379" s="117">
        <f>OAX!AS417</f>
        <v>0</v>
      </c>
      <c r="AT379" s="117">
        <f>OAX!AT417</f>
        <v>0</v>
      </c>
      <c r="AU379" s="117">
        <f>OAX!AU417</f>
        <v>0</v>
      </c>
      <c r="AV379" s="117">
        <f>OAX!AV417</f>
        <v>0</v>
      </c>
      <c r="AW379" s="117">
        <f>OAX!AW417</f>
        <v>0</v>
      </c>
      <c r="AX379" s="117">
        <f>OAX!AX417</f>
        <v>0</v>
      </c>
      <c r="AY379" s="117">
        <f>OAX!AY417</f>
        <v>0</v>
      </c>
      <c r="AZ379" s="117">
        <f>OAX!AZ417</f>
        <v>0</v>
      </c>
      <c r="BA379" s="117">
        <f>OAX!BA417</f>
        <v>0</v>
      </c>
    </row>
    <row r="380" spans="1:53" ht="48" hidden="1">
      <c r="A380" s="253"/>
      <c r="B380" s="73" t="str">
        <f t="shared" si="136"/>
        <v>136</v>
      </c>
      <c r="C380" s="142">
        <v>2023</v>
      </c>
      <c r="D380" s="142">
        <v>1</v>
      </c>
      <c r="E380" s="142">
        <v>1</v>
      </c>
      <c r="F380" s="142">
        <v>3</v>
      </c>
      <c r="G380" s="142">
        <v>6</v>
      </c>
      <c r="H380" s="142"/>
      <c r="I380" s="142"/>
      <c r="J380" s="142"/>
      <c r="K380" s="142"/>
      <c r="L380" s="142"/>
      <c r="M380" s="195" t="s">
        <v>327</v>
      </c>
      <c r="N380" s="196">
        <v>0</v>
      </c>
      <c r="O380" s="196">
        <v>0</v>
      </c>
      <c r="P380" s="196">
        <v>0</v>
      </c>
      <c r="Q380" s="129"/>
      <c r="R380" s="197"/>
      <c r="S380" s="197"/>
      <c r="T380" s="198">
        <f t="shared" ref="T380:AC380" si="157">+T381+T386+T396</f>
        <v>0</v>
      </c>
      <c r="U380" s="196">
        <f t="shared" si="157"/>
        <v>0</v>
      </c>
      <c r="V380" s="196">
        <f t="shared" si="157"/>
        <v>0</v>
      </c>
      <c r="W380" s="196">
        <f t="shared" si="157"/>
        <v>0</v>
      </c>
      <c r="X380" s="196">
        <f t="shared" si="157"/>
        <v>0</v>
      </c>
      <c r="Y380" s="196">
        <f t="shared" si="157"/>
        <v>0</v>
      </c>
      <c r="Z380" s="196">
        <f t="shared" si="157"/>
        <v>0</v>
      </c>
      <c r="AA380" s="276">
        <f t="shared" si="157"/>
        <v>0</v>
      </c>
      <c r="AB380" s="315">
        <f t="shared" si="157"/>
        <v>0</v>
      </c>
      <c r="AC380" s="196">
        <f t="shared" si="157"/>
        <v>0</v>
      </c>
      <c r="AD380" s="316">
        <f>OAX!AD418</f>
        <v>0</v>
      </c>
      <c r="AE380" s="198"/>
      <c r="AF380" s="196"/>
      <c r="AG380" s="196">
        <f>OAX!AG418</f>
        <v>0</v>
      </c>
      <c r="AH380" s="196"/>
      <c r="AI380" s="196"/>
      <c r="AJ380" s="196">
        <f>OAX!AJ418</f>
        <v>0</v>
      </c>
      <c r="AK380" s="196"/>
      <c r="AL380" s="196"/>
      <c r="AM380" s="196">
        <f>OAX!AM418</f>
        <v>0</v>
      </c>
      <c r="AN380" s="196"/>
      <c r="AO380" s="196"/>
      <c r="AP380" s="196">
        <f>OAX!AP418</f>
        <v>0</v>
      </c>
      <c r="AQ380" s="196"/>
      <c r="AR380" s="196"/>
      <c r="AS380" s="196">
        <f>OAX!AS418</f>
        <v>0</v>
      </c>
      <c r="AT380" s="196">
        <f>OAX!AT418</f>
        <v>0</v>
      </c>
      <c r="AU380" s="196">
        <f>OAX!AU418</f>
        <v>0</v>
      </c>
      <c r="AV380" s="196">
        <f>OAX!AV418</f>
        <v>0</v>
      </c>
      <c r="AW380" s="196">
        <f>OAX!AW418</f>
        <v>0</v>
      </c>
      <c r="AX380" s="196">
        <f>OAX!AX418</f>
        <v>0</v>
      </c>
      <c r="AY380" s="196">
        <f>OAX!AY418</f>
        <v>0</v>
      </c>
      <c r="AZ380" s="196">
        <f>OAX!AZ418</f>
        <v>0</v>
      </c>
      <c r="BA380" s="196">
        <f>OAX!BA418</f>
        <v>0</v>
      </c>
    </row>
    <row r="381" spans="1:53" ht="24.75" hidden="1">
      <c r="A381" s="253"/>
      <c r="B381" s="73" t="str">
        <f t="shared" si="136"/>
        <v>1362000</v>
      </c>
      <c r="C381" s="131">
        <v>2023</v>
      </c>
      <c r="D381" s="131">
        <v>1</v>
      </c>
      <c r="E381" s="131">
        <v>1</v>
      </c>
      <c r="F381" s="131">
        <v>3</v>
      </c>
      <c r="G381" s="131">
        <v>6</v>
      </c>
      <c r="H381" s="131">
        <v>2000</v>
      </c>
      <c r="I381" s="131"/>
      <c r="J381" s="131"/>
      <c r="K381" s="131"/>
      <c r="L381" s="131"/>
      <c r="M381" s="95" t="s">
        <v>55</v>
      </c>
      <c r="N381" s="96">
        <v>0</v>
      </c>
      <c r="O381" s="96">
        <v>0</v>
      </c>
      <c r="P381" s="96">
        <v>0</v>
      </c>
      <c r="Q381" s="97"/>
      <c r="R381" s="97"/>
      <c r="S381" s="97"/>
      <c r="T381" s="99">
        <f t="shared" ref="T381:AC382" si="158">+T382</f>
        <v>0</v>
      </c>
      <c r="U381" s="96">
        <f t="shared" si="158"/>
        <v>0</v>
      </c>
      <c r="V381" s="96">
        <f t="shared" si="158"/>
        <v>0</v>
      </c>
      <c r="W381" s="96">
        <f t="shared" si="158"/>
        <v>0</v>
      </c>
      <c r="X381" s="96">
        <f t="shared" si="158"/>
        <v>0</v>
      </c>
      <c r="Y381" s="96">
        <f t="shared" si="158"/>
        <v>0</v>
      </c>
      <c r="Z381" s="96">
        <f t="shared" si="158"/>
        <v>0</v>
      </c>
      <c r="AA381" s="266">
        <f t="shared" si="158"/>
        <v>0</v>
      </c>
      <c r="AB381" s="297">
        <f t="shared" si="158"/>
        <v>0</v>
      </c>
      <c r="AC381" s="96">
        <f t="shared" si="158"/>
        <v>0</v>
      </c>
      <c r="AD381" s="298">
        <f>OAX!AD419</f>
        <v>0</v>
      </c>
      <c r="AE381" s="99"/>
      <c r="AF381" s="96"/>
      <c r="AG381" s="96">
        <f>OAX!AG419</f>
        <v>0</v>
      </c>
      <c r="AH381" s="96"/>
      <c r="AI381" s="96"/>
      <c r="AJ381" s="96">
        <f>OAX!AJ419</f>
        <v>0</v>
      </c>
      <c r="AK381" s="96"/>
      <c r="AL381" s="96"/>
      <c r="AM381" s="96">
        <f>OAX!AM419</f>
        <v>0</v>
      </c>
      <c r="AN381" s="96"/>
      <c r="AO381" s="96"/>
      <c r="AP381" s="96">
        <f>OAX!AP419</f>
        <v>0</v>
      </c>
      <c r="AQ381" s="96"/>
      <c r="AR381" s="96"/>
      <c r="AS381" s="96">
        <f>OAX!AS419</f>
        <v>0</v>
      </c>
      <c r="AT381" s="96">
        <f>OAX!AT419</f>
        <v>0</v>
      </c>
      <c r="AU381" s="96">
        <f>OAX!AU419</f>
        <v>0</v>
      </c>
      <c r="AV381" s="96">
        <f>OAX!AV419</f>
        <v>0</v>
      </c>
      <c r="AW381" s="96">
        <f>OAX!AW419</f>
        <v>0</v>
      </c>
      <c r="AX381" s="96">
        <f>OAX!AX419</f>
        <v>0</v>
      </c>
      <c r="AY381" s="96">
        <f>OAX!AY419</f>
        <v>0</v>
      </c>
      <c r="AZ381" s="96">
        <f>OAX!AZ419</f>
        <v>0</v>
      </c>
      <c r="BA381" s="96">
        <f>OAX!BA419</f>
        <v>0</v>
      </c>
    </row>
    <row r="382" spans="1:53" ht="48" hidden="1">
      <c r="A382" s="253"/>
      <c r="B382" s="73" t="str">
        <f t="shared" si="136"/>
        <v>13620002700</v>
      </c>
      <c r="C382" s="132">
        <v>2023</v>
      </c>
      <c r="D382" s="132">
        <v>1</v>
      </c>
      <c r="E382" s="132">
        <v>1</v>
      </c>
      <c r="F382" s="132">
        <v>3</v>
      </c>
      <c r="G382" s="132">
        <v>6</v>
      </c>
      <c r="H382" s="132">
        <v>2000</v>
      </c>
      <c r="I382" s="132">
        <v>2700</v>
      </c>
      <c r="J382" s="132"/>
      <c r="K382" s="132"/>
      <c r="L382" s="132"/>
      <c r="M382" s="102" t="s">
        <v>328</v>
      </c>
      <c r="N382" s="103">
        <v>0</v>
      </c>
      <c r="O382" s="103">
        <v>0</v>
      </c>
      <c r="P382" s="103">
        <v>0</v>
      </c>
      <c r="Q382" s="170"/>
      <c r="R382" s="170"/>
      <c r="S382" s="170"/>
      <c r="T382" s="106">
        <f t="shared" si="158"/>
        <v>0</v>
      </c>
      <c r="U382" s="103">
        <f t="shared" si="158"/>
        <v>0</v>
      </c>
      <c r="V382" s="103">
        <f t="shared" si="158"/>
        <v>0</v>
      </c>
      <c r="W382" s="103">
        <f t="shared" si="158"/>
        <v>0</v>
      </c>
      <c r="X382" s="103">
        <f t="shared" si="158"/>
        <v>0</v>
      </c>
      <c r="Y382" s="103">
        <f t="shared" si="158"/>
        <v>0</v>
      </c>
      <c r="Z382" s="103">
        <f t="shared" si="158"/>
        <v>0</v>
      </c>
      <c r="AA382" s="267">
        <f t="shared" si="158"/>
        <v>0</v>
      </c>
      <c r="AB382" s="299">
        <f t="shared" si="158"/>
        <v>0</v>
      </c>
      <c r="AC382" s="103">
        <f t="shared" si="158"/>
        <v>0</v>
      </c>
      <c r="AD382" s="300">
        <f>OAX!AD420</f>
        <v>0</v>
      </c>
      <c r="AE382" s="106"/>
      <c r="AF382" s="103"/>
      <c r="AG382" s="103">
        <f>OAX!AG420</f>
        <v>0</v>
      </c>
      <c r="AH382" s="103"/>
      <c r="AI382" s="103"/>
      <c r="AJ382" s="103">
        <f>OAX!AJ420</f>
        <v>0</v>
      </c>
      <c r="AK382" s="103"/>
      <c r="AL382" s="103"/>
      <c r="AM382" s="103">
        <f>OAX!AM420</f>
        <v>0</v>
      </c>
      <c r="AN382" s="103"/>
      <c r="AO382" s="103"/>
      <c r="AP382" s="103">
        <f>OAX!AP420</f>
        <v>0</v>
      </c>
      <c r="AQ382" s="103"/>
      <c r="AR382" s="103"/>
      <c r="AS382" s="103">
        <f>OAX!AS420</f>
        <v>0</v>
      </c>
      <c r="AT382" s="103">
        <f>OAX!AT420</f>
        <v>0</v>
      </c>
      <c r="AU382" s="103">
        <f>OAX!AU420</f>
        <v>0</v>
      </c>
      <c r="AV382" s="103">
        <f>OAX!AV420</f>
        <v>0</v>
      </c>
      <c r="AW382" s="103">
        <f>OAX!AW420</f>
        <v>0</v>
      </c>
      <c r="AX382" s="103">
        <f>OAX!AX420</f>
        <v>0</v>
      </c>
      <c r="AY382" s="103">
        <f>OAX!AY420</f>
        <v>0</v>
      </c>
      <c r="AZ382" s="103">
        <f>OAX!AZ420</f>
        <v>0</v>
      </c>
      <c r="BA382" s="103">
        <f>OAX!BA420</f>
        <v>0</v>
      </c>
    </row>
    <row r="383" spans="1:53" ht="24.75" hidden="1">
      <c r="A383" s="253"/>
      <c r="B383" s="73" t="str">
        <f t="shared" si="136"/>
        <v>13620002700272</v>
      </c>
      <c r="C383" s="135">
        <v>2023</v>
      </c>
      <c r="D383" s="135">
        <v>1</v>
      </c>
      <c r="E383" s="135">
        <v>1</v>
      </c>
      <c r="F383" s="135">
        <v>3</v>
      </c>
      <c r="G383" s="135">
        <v>6</v>
      </c>
      <c r="H383" s="135">
        <v>2000</v>
      </c>
      <c r="I383" s="135">
        <v>2700</v>
      </c>
      <c r="J383" s="135">
        <v>272</v>
      </c>
      <c r="K383" s="135"/>
      <c r="L383" s="135"/>
      <c r="M383" s="109" t="s">
        <v>329</v>
      </c>
      <c r="N383" s="110">
        <v>0</v>
      </c>
      <c r="O383" s="110">
        <v>0</v>
      </c>
      <c r="P383" s="110">
        <v>0</v>
      </c>
      <c r="Q383" s="111"/>
      <c r="R383" s="111"/>
      <c r="S383" s="111"/>
      <c r="T383" s="113">
        <f t="shared" ref="T383:AC383" si="159">SUM(T384:T385)</f>
        <v>0</v>
      </c>
      <c r="U383" s="110">
        <f t="shared" si="159"/>
        <v>0</v>
      </c>
      <c r="V383" s="110">
        <f t="shared" si="159"/>
        <v>0</v>
      </c>
      <c r="W383" s="110">
        <f t="shared" si="159"/>
        <v>0</v>
      </c>
      <c r="X383" s="110">
        <f t="shared" si="159"/>
        <v>0</v>
      </c>
      <c r="Y383" s="110">
        <f t="shared" si="159"/>
        <v>0</v>
      </c>
      <c r="Z383" s="110">
        <f t="shared" si="159"/>
        <v>0</v>
      </c>
      <c r="AA383" s="268">
        <f t="shared" si="159"/>
        <v>0</v>
      </c>
      <c r="AB383" s="301">
        <f t="shared" si="159"/>
        <v>0</v>
      </c>
      <c r="AC383" s="110">
        <f t="shared" si="159"/>
        <v>0</v>
      </c>
      <c r="AD383" s="302">
        <f>OAX!AD421</f>
        <v>0</v>
      </c>
      <c r="AE383" s="113"/>
      <c r="AF383" s="110"/>
      <c r="AG383" s="110">
        <f>OAX!AG421</f>
        <v>0</v>
      </c>
      <c r="AH383" s="110"/>
      <c r="AI383" s="110"/>
      <c r="AJ383" s="110">
        <f>OAX!AJ421</f>
        <v>0</v>
      </c>
      <c r="AK383" s="110"/>
      <c r="AL383" s="110"/>
      <c r="AM383" s="110">
        <f>OAX!AM421</f>
        <v>0</v>
      </c>
      <c r="AN383" s="110"/>
      <c r="AO383" s="110"/>
      <c r="AP383" s="110">
        <f>OAX!AP421</f>
        <v>0</v>
      </c>
      <c r="AQ383" s="110"/>
      <c r="AR383" s="110"/>
      <c r="AS383" s="110">
        <f>OAX!AS421</f>
        <v>0</v>
      </c>
      <c r="AT383" s="110">
        <f>OAX!AT421</f>
        <v>0</v>
      </c>
      <c r="AU383" s="110">
        <f>OAX!AU421</f>
        <v>0</v>
      </c>
      <c r="AV383" s="110">
        <f>OAX!AV421</f>
        <v>0</v>
      </c>
      <c r="AW383" s="110">
        <f>OAX!AW421</f>
        <v>0</v>
      </c>
      <c r="AX383" s="110">
        <f>OAX!AX421</f>
        <v>0</v>
      </c>
      <c r="AY383" s="110">
        <f>OAX!AY421</f>
        <v>0</v>
      </c>
      <c r="AZ383" s="110">
        <f>OAX!AZ421</f>
        <v>0</v>
      </c>
      <c r="BA383" s="110">
        <f>OAX!BA421</f>
        <v>0</v>
      </c>
    </row>
    <row r="384" spans="1:53" ht="24.75" hidden="1">
      <c r="A384" s="253"/>
      <c r="B384" s="73" t="str">
        <f t="shared" si="136"/>
        <v>136200027002721</v>
      </c>
      <c r="C384" s="166">
        <v>2023</v>
      </c>
      <c r="D384" s="114">
        <v>1</v>
      </c>
      <c r="E384" s="138">
        <v>1</v>
      </c>
      <c r="F384" s="138">
        <v>3</v>
      </c>
      <c r="G384" s="138">
        <v>6</v>
      </c>
      <c r="H384" s="138">
        <v>2000</v>
      </c>
      <c r="I384" s="138">
        <v>2700</v>
      </c>
      <c r="J384" s="138">
        <v>272</v>
      </c>
      <c r="K384" s="139">
        <v>1</v>
      </c>
      <c r="L384" s="139"/>
      <c r="M384" s="116" t="s">
        <v>330</v>
      </c>
      <c r="N384" s="117">
        <v>0</v>
      </c>
      <c r="O384" s="117">
        <v>0</v>
      </c>
      <c r="P384" s="117">
        <v>0</v>
      </c>
      <c r="Q384" s="118" t="s">
        <v>59</v>
      </c>
      <c r="R384" s="119">
        <v>0</v>
      </c>
      <c r="S384" s="119">
        <v>0</v>
      </c>
      <c r="T384" s="120">
        <v>0</v>
      </c>
      <c r="U384" s="117">
        <v>0</v>
      </c>
      <c r="V384" s="117">
        <v>0</v>
      </c>
      <c r="W384" s="117">
        <v>0</v>
      </c>
      <c r="X384" s="117">
        <v>0</v>
      </c>
      <c r="Y384" s="117">
        <v>0</v>
      </c>
      <c r="Z384" s="117">
        <v>0</v>
      </c>
      <c r="AA384" s="269">
        <v>0</v>
      </c>
      <c r="AB384" s="303">
        <f>N384+T384-X384</f>
        <v>0</v>
      </c>
      <c r="AC384" s="117">
        <f>O384+U384-Y384</f>
        <v>0</v>
      </c>
      <c r="AD384" s="304">
        <f>OAX!AD422</f>
        <v>0</v>
      </c>
      <c r="AE384" s="120"/>
      <c r="AF384" s="117"/>
      <c r="AG384" s="117">
        <f>OAX!AG422</f>
        <v>0</v>
      </c>
      <c r="AH384" s="117"/>
      <c r="AI384" s="117"/>
      <c r="AJ384" s="117">
        <f>OAX!AJ422</f>
        <v>0</v>
      </c>
      <c r="AK384" s="117"/>
      <c r="AL384" s="117"/>
      <c r="AM384" s="117">
        <f>OAX!AM422</f>
        <v>0</v>
      </c>
      <c r="AN384" s="117"/>
      <c r="AO384" s="117"/>
      <c r="AP384" s="117">
        <f>OAX!AP422</f>
        <v>0</v>
      </c>
      <c r="AQ384" s="117"/>
      <c r="AR384" s="117"/>
      <c r="AS384" s="117">
        <f>OAX!AS422</f>
        <v>0</v>
      </c>
      <c r="AT384" s="117">
        <f>OAX!AT422</f>
        <v>0</v>
      </c>
      <c r="AU384" s="117">
        <f>OAX!AU422</f>
        <v>0</v>
      </c>
      <c r="AV384" s="117">
        <f>OAX!AV422</f>
        <v>0</v>
      </c>
      <c r="AW384" s="117">
        <f>OAX!AW422</f>
        <v>0</v>
      </c>
      <c r="AX384" s="117">
        <f>OAX!AX422</f>
        <v>0</v>
      </c>
      <c r="AY384" s="117">
        <f>OAX!AY422</f>
        <v>0</v>
      </c>
      <c r="AZ384" s="117">
        <f>OAX!AZ422</f>
        <v>0</v>
      </c>
      <c r="BA384" s="117">
        <f>OAX!BA422</f>
        <v>0</v>
      </c>
    </row>
    <row r="385" spans="1:53" ht="24.75" hidden="1">
      <c r="A385" s="253"/>
      <c r="B385" s="73" t="str">
        <f t="shared" si="136"/>
        <v>136200027002722</v>
      </c>
      <c r="C385" s="166">
        <v>2023</v>
      </c>
      <c r="D385" s="114">
        <v>1</v>
      </c>
      <c r="E385" s="138">
        <v>1</v>
      </c>
      <c r="F385" s="138">
        <v>3</v>
      </c>
      <c r="G385" s="138">
        <v>6</v>
      </c>
      <c r="H385" s="138">
        <v>2000</v>
      </c>
      <c r="I385" s="138">
        <v>2700</v>
      </c>
      <c r="J385" s="138">
        <v>272</v>
      </c>
      <c r="K385" s="139">
        <v>2</v>
      </c>
      <c r="L385" s="139"/>
      <c r="M385" s="116" t="s">
        <v>331</v>
      </c>
      <c r="N385" s="117">
        <v>0</v>
      </c>
      <c r="O385" s="117">
        <v>0</v>
      </c>
      <c r="P385" s="117">
        <v>0</v>
      </c>
      <c r="Q385" s="118" t="s">
        <v>59</v>
      </c>
      <c r="R385" s="119">
        <v>0</v>
      </c>
      <c r="S385" s="119">
        <v>0</v>
      </c>
      <c r="T385" s="120">
        <v>0</v>
      </c>
      <c r="U385" s="117">
        <v>0</v>
      </c>
      <c r="V385" s="117">
        <v>0</v>
      </c>
      <c r="W385" s="117">
        <v>0</v>
      </c>
      <c r="X385" s="117">
        <v>0</v>
      </c>
      <c r="Y385" s="117">
        <v>0</v>
      </c>
      <c r="Z385" s="117">
        <v>0</v>
      </c>
      <c r="AA385" s="269">
        <v>0</v>
      </c>
      <c r="AB385" s="303">
        <f>N385+T385-X385</f>
        <v>0</v>
      </c>
      <c r="AC385" s="117">
        <f>O385+U385-Y385</f>
        <v>0</v>
      </c>
      <c r="AD385" s="304">
        <f>OAX!AD423</f>
        <v>0</v>
      </c>
      <c r="AE385" s="120"/>
      <c r="AF385" s="117"/>
      <c r="AG385" s="117">
        <f>OAX!AG423</f>
        <v>0</v>
      </c>
      <c r="AH385" s="117"/>
      <c r="AI385" s="117"/>
      <c r="AJ385" s="117">
        <f>OAX!AJ423</f>
        <v>0</v>
      </c>
      <c r="AK385" s="117"/>
      <c r="AL385" s="117"/>
      <c r="AM385" s="117">
        <f>OAX!AM423</f>
        <v>0</v>
      </c>
      <c r="AN385" s="117"/>
      <c r="AO385" s="117"/>
      <c r="AP385" s="117">
        <f>OAX!AP423</f>
        <v>0</v>
      </c>
      <c r="AQ385" s="117"/>
      <c r="AR385" s="117"/>
      <c r="AS385" s="117">
        <f>OAX!AS423</f>
        <v>0</v>
      </c>
      <c r="AT385" s="117">
        <f>OAX!AT423</f>
        <v>0</v>
      </c>
      <c r="AU385" s="117">
        <f>OAX!AU423</f>
        <v>0</v>
      </c>
      <c r="AV385" s="117">
        <f>OAX!AV423</f>
        <v>0</v>
      </c>
      <c r="AW385" s="117">
        <f>OAX!AW423</f>
        <v>0</v>
      </c>
      <c r="AX385" s="117">
        <f>OAX!AX423</f>
        <v>0</v>
      </c>
      <c r="AY385" s="117">
        <f>OAX!AY423</f>
        <v>0</v>
      </c>
      <c r="AZ385" s="117">
        <f>OAX!AZ423</f>
        <v>0</v>
      </c>
      <c r="BA385" s="117">
        <f>OAX!BA423</f>
        <v>0</v>
      </c>
    </row>
    <row r="386" spans="1:53" ht="24.75" hidden="1">
      <c r="A386" s="253"/>
      <c r="B386" s="73" t="str">
        <f t="shared" si="136"/>
        <v>1363000</v>
      </c>
      <c r="C386" s="131">
        <v>2023</v>
      </c>
      <c r="D386" s="131">
        <v>1</v>
      </c>
      <c r="E386" s="131">
        <v>1</v>
      </c>
      <c r="F386" s="131">
        <v>3</v>
      </c>
      <c r="G386" s="131">
        <v>6</v>
      </c>
      <c r="H386" s="131">
        <v>3000</v>
      </c>
      <c r="I386" s="131"/>
      <c r="J386" s="131"/>
      <c r="K386" s="131"/>
      <c r="L386" s="131"/>
      <c r="M386" s="95" t="s">
        <v>71</v>
      </c>
      <c r="N386" s="96">
        <v>0</v>
      </c>
      <c r="O386" s="96">
        <v>0</v>
      </c>
      <c r="P386" s="96">
        <v>0</v>
      </c>
      <c r="Q386" s="97"/>
      <c r="R386" s="97"/>
      <c r="S386" s="97"/>
      <c r="T386" s="99">
        <f t="shared" ref="T386:AC386" si="160">+T387+T390</f>
        <v>0</v>
      </c>
      <c r="U386" s="96">
        <f t="shared" si="160"/>
        <v>0</v>
      </c>
      <c r="V386" s="96">
        <f t="shared" si="160"/>
        <v>0</v>
      </c>
      <c r="W386" s="96">
        <f t="shared" si="160"/>
        <v>0</v>
      </c>
      <c r="X386" s="96">
        <f t="shared" si="160"/>
        <v>0</v>
      </c>
      <c r="Y386" s="96">
        <f t="shared" si="160"/>
        <v>0</v>
      </c>
      <c r="Z386" s="96">
        <f t="shared" si="160"/>
        <v>0</v>
      </c>
      <c r="AA386" s="266">
        <f t="shared" si="160"/>
        <v>0</v>
      </c>
      <c r="AB386" s="297">
        <f t="shared" si="160"/>
        <v>0</v>
      </c>
      <c r="AC386" s="96">
        <f t="shared" si="160"/>
        <v>0</v>
      </c>
      <c r="AD386" s="298">
        <f>OAX!AD424</f>
        <v>0</v>
      </c>
      <c r="AE386" s="99"/>
      <c r="AF386" s="96"/>
      <c r="AG386" s="96">
        <f>OAX!AG424</f>
        <v>0</v>
      </c>
      <c r="AH386" s="96"/>
      <c r="AI386" s="96"/>
      <c r="AJ386" s="96">
        <f>OAX!AJ424</f>
        <v>0</v>
      </c>
      <c r="AK386" s="96"/>
      <c r="AL386" s="96"/>
      <c r="AM386" s="96">
        <f>OAX!AM424</f>
        <v>0</v>
      </c>
      <c r="AN386" s="96"/>
      <c r="AO386" s="96"/>
      <c r="AP386" s="96">
        <f>OAX!AP424</f>
        <v>0</v>
      </c>
      <c r="AQ386" s="96"/>
      <c r="AR386" s="96"/>
      <c r="AS386" s="96">
        <f>OAX!AS424</f>
        <v>0</v>
      </c>
      <c r="AT386" s="96">
        <f>OAX!AT424</f>
        <v>0</v>
      </c>
      <c r="AU386" s="96">
        <f>OAX!AU424</f>
        <v>0</v>
      </c>
      <c r="AV386" s="96">
        <f>OAX!AV424</f>
        <v>0</v>
      </c>
      <c r="AW386" s="96">
        <f>OAX!AW424</f>
        <v>0</v>
      </c>
      <c r="AX386" s="96">
        <f>OAX!AX424</f>
        <v>0</v>
      </c>
      <c r="AY386" s="96">
        <f>OAX!AY424</f>
        <v>0</v>
      </c>
      <c r="AZ386" s="96">
        <f>OAX!AZ424</f>
        <v>0</v>
      </c>
      <c r="BA386" s="96">
        <f>OAX!BA424</f>
        <v>0</v>
      </c>
    </row>
    <row r="387" spans="1:53" ht="24.75" hidden="1">
      <c r="A387" s="253"/>
      <c r="B387" s="73" t="str">
        <f t="shared" si="136"/>
        <v>13630003100</v>
      </c>
      <c r="C387" s="132">
        <v>2023</v>
      </c>
      <c r="D387" s="132">
        <v>1</v>
      </c>
      <c r="E387" s="132">
        <v>1</v>
      </c>
      <c r="F387" s="132">
        <v>3</v>
      </c>
      <c r="G387" s="132">
        <v>6</v>
      </c>
      <c r="H387" s="132">
        <v>3000</v>
      </c>
      <c r="I387" s="132">
        <v>3100</v>
      </c>
      <c r="J387" s="132"/>
      <c r="K387" s="170"/>
      <c r="L387" s="170"/>
      <c r="M387" s="102" t="s">
        <v>166</v>
      </c>
      <c r="N387" s="103">
        <v>0</v>
      </c>
      <c r="O387" s="103">
        <v>0</v>
      </c>
      <c r="P387" s="103">
        <v>0</v>
      </c>
      <c r="Q387" s="170"/>
      <c r="R387" s="170"/>
      <c r="S387" s="170"/>
      <c r="T387" s="106">
        <f t="shared" ref="T387:AC388" si="161">+T388</f>
        <v>0</v>
      </c>
      <c r="U387" s="103">
        <f t="shared" si="161"/>
        <v>0</v>
      </c>
      <c r="V387" s="103">
        <f t="shared" si="161"/>
        <v>0</v>
      </c>
      <c r="W387" s="103">
        <f t="shared" si="161"/>
        <v>0</v>
      </c>
      <c r="X387" s="103">
        <f t="shared" si="161"/>
        <v>0</v>
      </c>
      <c r="Y387" s="103">
        <f t="shared" si="161"/>
        <v>0</v>
      </c>
      <c r="Z387" s="103">
        <f t="shared" si="161"/>
        <v>0</v>
      </c>
      <c r="AA387" s="267">
        <f t="shared" si="161"/>
        <v>0</v>
      </c>
      <c r="AB387" s="299">
        <f t="shared" si="161"/>
        <v>0</v>
      </c>
      <c r="AC387" s="103">
        <f t="shared" si="161"/>
        <v>0</v>
      </c>
      <c r="AD387" s="300">
        <f>OAX!AD425</f>
        <v>0</v>
      </c>
      <c r="AE387" s="106"/>
      <c r="AF387" s="103"/>
      <c r="AG387" s="103">
        <f>OAX!AG425</f>
        <v>0</v>
      </c>
      <c r="AH387" s="103"/>
      <c r="AI387" s="103"/>
      <c r="AJ387" s="103">
        <f>OAX!AJ425</f>
        <v>0</v>
      </c>
      <c r="AK387" s="103"/>
      <c r="AL387" s="103"/>
      <c r="AM387" s="103">
        <f>OAX!AM425</f>
        <v>0</v>
      </c>
      <c r="AN387" s="103"/>
      <c r="AO387" s="103"/>
      <c r="AP387" s="103">
        <f>OAX!AP425</f>
        <v>0</v>
      </c>
      <c r="AQ387" s="103"/>
      <c r="AR387" s="103"/>
      <c r="AS387" s="103">
        <f>OAX!AS425</f>
        <v>0</v>
      </c>
      <c r="AT387" s="103">
        <f>OAX!AT425</f>
        <v>0</v>
      </c>
      <c r="AU387" s="103">
        <f>OAX!AU425</f>
        <v>0</v>
      </c>
      <c r="AV387" s="103">
        <f>OAX!AV425</f>
        <v>0</v>
      </c>
      <c r="AW387" s="103">
        <f>OAX!AW425</f>
        <v>0</v>
      </c>
      <c r="AX387" s="103">
        <f>OAX!AX425</f>
        <v>0</v>
      </c>
      <c r="AY387" s="103">
        <f>OAX!AY425</f>
        <v>0</v>
      </c>
      <c r="AZ387" s="103">
        <f>OAX!AZ425</f>
        <v>0</v>
      </c>
      <c r="BA387" s="103">
        <f>OAX!BA425</f>
        <v>0</v>
      </c>
    </row>
    <row r="388" spans="1:53" ht="48" hidden="1">
      <c r="A388" s="253"/>
      <c r="B388" s="73" t="str">
        <f t="shared" si="136"/>
        <v>13630003100317</v>
      </c>
      <c r="C388" s="135">
        <v>2023</v>
      </c>
      <c r="D388" s="135">
        <v>1</v>
      </c>
      <c r="E388" s="135">
        <v>1</v>
      </c>
      <c r="F388" s="135">
        <v>3</v>
      </c>
      <c r="G388" s="135">
        <v>6</v>
      </c>
      <c r="H388" s="135">
        <v>3000</v>
      </c>
      <c r="I388" s="135">
        <v>3100</v>
      </c>
      <c r="J388" s="135">
        <v>317</v>
      </c>
      <c r="K388" s="135"/>
      <c r="L388" s="135"/>
      <c r="M388" s="109" t="s">
        <v>332</v>
      </c>
      <c r="N388" s="110">
        <v>0</v>
      </c>
      <c r="O388" s="110">
        <v>0</v>
      </c>
      <c r="P388" s="110">
        <v>0</v>
      </c>
      <c r="Q388" s="111"/>
      <c r="R388" s="111"/>
      <c r="S388" s="111"/>
      <c r="T388" s="113">
        <f t="shared" si="161"/>
        <v>0</v>
      </c>
      <c r="U388" s="110">
        <f t="shared" si="161"/>
        <v>0</v>
      </c>
      <c r="V388" s="110">
        <f t="shared" si="161"/>
        <v>0</v>
      </c>
      <c r="W388" s="110">
        <f t="shared" si="161"/>
        <v>0</v>
      </c>
      <c r="X388" s="110">
        <f t="shared" si="161"/>
        <v>0</v>
      </c>
      <c r="Y388" s="110">
        <f t="shared" si="161"/>
        <v>0</v>
      </c>
      <c r="Z388" s="110">
        <f t="shared" si="161"/>
        <v>0</v>
      </c>
      <c r="AA388" s="268">
        <f t="shared" si="161"/>
        <v>0</v>
      </c>
      <c r="AB388" s="301">
        <f t="shared" si="161"/>
        <v>0</v>
      </c>
      <c r="AC388" s="110">
        <f t="shared" si="161"/>
        <v>0</v>
      </c>
      <c r="AD388" s="302">
        <f>OAX!AD426</f>
        <v>0</v>
      </c>
      <c r="AE388" s="113"/>
      <c r="AF388" s="110"/>
      <c r="AG388" s="110">
        <f>OAX!AG426</f>
        <v>0</v>
      </c>
      <c r="AH388" s="110"/>
      <c r="AI388" s="110"/>
      <c r="AJ388" s="110">
        <f>OAX!AJ426</f>
        <v>0</v>
      </c>
      <c r="AK388" s="110"/>
      <c r="AL388" s="110"/>
      <c r="AM388" s="110">
        <f>OAX!AM426</f>
        <v>0</v>
      </c>
      <c r="AN388" s="110"/>
      <c r="AO388" s="110"/>
      <c r="AP388" s="110">
        <f>OAX!AP426</f>
        <v>0</v>
      </c>
      <c r="AQ388" s="110"/>
      <c r="AR388" s="110"/>
      <c r="AS388" s="110">
        <f>OAX!AS426</f>
        <v>0</v>
      </c>
      <c r="AT388" s="110">
        <f>OAX!AT426</f>
        <v>0</v>
      </c>
      <c r="AU388" s="110">
        <f>OAX!AU426</f>
        <v>0</v>
      </c>
      <c r="AV388" s="110">
        <f>OAX!AV426</f>
        <v>0</v>
      </c>
      <c r="AW388" s="110">
        <f>OAX!AW426</f>
        <v>0</v>
      </c>
      <c r="AX388" s="110">
        <f>OAX!AX426</f>
        <v>0</v>
      </c>
      <c r="AY388" s="110">
        <f>OAX!AY426</f>
        <v>0</v>
      </c>
      <c r="AZ388" s="110">
        <f>OAX!AZ426</f>
        <v>0</v>
      </c>
      <c r="BA388" s="110">
        <f>OAX!BA426</f>
        <v>0</v>
      </c>
    </row>
    <row r="389" spans="1:53" ht="24.75" hidden="1">
      <c r="A389" s="253"/>
      <c r="B389" s="73" t="str">
        <f t="shared" si="136"/>
        <v>136300031003171</v>
      </c>
      <c r="C389" s="166">
        <v>2023</v>
      </c>
      <c r="D389" s="114">
        <v>1</v>
      </c>
      <c r="E389" s="138">
        <v>1</v>
      </c>
      <c r="F389" s="138">
        <v>3</v>
      </c>
      <c r="G389" s="138">
        <v>6</v>
      </c>
      <c r="H389" s="138">
        <v>3000</v>
      </c>
      <c r="I389" s="138">
        <v>3100</v>
      </c>
      <c r="J389" s="138">
        <v>317</v>
      </c>
      <c r="K389" s="139">
        <v>1</v>
      </c>
      <c r="L389" s="139"/>
      <c r="M389" s="116" t="s">
        <v>168</v>
      </c>
      <c r="N389" s="117">
        <v>0</v>
      </c>
      <c r="O389" s="117">
        <v>0</v>
      </c>
      <c r="P389" s="117">
        <v>0</v>
      </c>
      <c r="Q389" s="118" t="s">
        <v>80</v>
      </c>
      <c r="R389" s="119">
        <v>0</v>
      </c>
      <c r="S389" s="119">
        <v>0</v>
      </c>
      <c r="T389" s="120">
        <v>0</v>
      </c>
      <c r="U389" s="117">
        <v>0</v>
      </c>
      <c r="V389" s="117">
        <v>0</v>
      </c>
      <c r="W389" s="117">
        <v>0</v>
      </c>
      <c r="X389" s="117">
        <v>0</v>
      </c>
      <c r="Y389" s="117">
        <v>0</v>
      </c>
      <c r="Z389" s="117">
        <v>0</v>
      </c>
      <c r="AA389" s="269">
        <v>0</v>
      </c>
      <c r="AB389" s="303">
        <f>N389+T389-X389</f>
        <v>0</v>
      </c>
      <c r="AC389" s="117">
        <f>O389+U389-Y389</f>
        <v>0</v>
      </c>
      <c r="AD389" s="304">
        <f>OAX!AD427</f>
        <v>0</v>
      </c>
      <c r="AE389" s="120"/>
      <c r="AF389" s="117"/>
      <c r="AG389" s="117">
        <f>OAX!AG427</f>
        <v>0</v>
      </c>
      <c r="AH389" s="117"/>
      <c r="AI389" s="117"/>
      <c r="AJ389" s="117">
        <f>OAX!AJ427</f>
        <v>0</v>
      </c>
      <c r="AK389" s="117"/>
      <c r="AL389" s="117"/>
      <c r="AM389" s="117">
        <f>OAX!AM427</f>
        <v>0</v>
      </c>
      <c r="AN389" s="117"/>
      <c r="AO389" s="117"/>
      <c r="AP389" s="117">
        <f>OAX!AP427</f>
        <v>0</v>
      </c>
      <c r="AQ389" s="117"/>
      <c r="AR389" s="117"/>
      <c r="AS389" s="117">
        <f>OAX!AS427</f>
        <v>0</v>
      </c>
      <c r="AT389" s="117">
        <f>OAX!AT427</f>
        <v>0</v>
      </c>
      <c r="AU389" s="117">
        <f>OAX!AU427</f>
        <v>0</v>
      </c>
      <c r="AV389" s="117">
        <f>OAX!AV427</f>
        <v>0</v>
      </c>
      <c r="AW389" s="117">
        <f>OAX!AW427</f>
        <v>0</v>
      </c>
      <c r="AX389" s="117">
        <f>OAX!AX427</f>
        <v>0</v>
      </c>
      <c r="AY389" s="117">
        <f>OAX!AY427</f>
        <v>0</v>
      </c>
      <c r="AZ389" s="117">
        <f>OAX!AZ427</f>
        <v>0</v>
      </c>
      <c r="BA389" s="117">
        <f>OAX!BA427</f>
        <v>0</v>
      </c>
    </row>
    <row r="390" spans="1:53" ht="48" hidden="1">
      <c r="A390" s="253"/>
      <c r="B390" s="73" t="str">
        <f t="shared" si="136"/>
        <v>13630003300</v>
      </c>
      <c r="C390" s="132">
        <v>2023</v>
      </c>
      <c r="D390" s="132">
        <v>1</v>
      </c>
      <c r="E390" s="132">
        <v>1</v>
      </c>
      <c r="F390" s="132">
        <v>3</v>
      </c>
      <c r="G390" s="132">
        <v>6</v>
      </c>
      <c r="H390" s="132">
        <v>3000</v>
      </c>
      <c r="I390" s="132">
        <v>3300</v>
      </c>
      <c r="J390" s="132"/>
      <c r="K390" s="170"/>
      <c r="L390" s="170"/>
      <c r="M390" s="102" t="s">
        <v>72</v>
      </c>
      <c r="N390" s="103">
        <v>0</v>
      </c>
      <c r="O390" s="103">
        <v>0</v>
      </c>
      <c r="P390" s="103">
        <v>0</v>
      </c>
      <c r="Q390" s="170"/>
      <c r="R390" s="170"/>
      <c r="S390" s="170"/>
      <c r="T390" s="106">
        <f t="shared" ref="T390:AC390" si="162">+T391</f>
        <v>0</v>
      </c>
      <c r="U390" s="103">
        <f t="shared" si="162"/>
        <v>0</v>
      </c>
      <c r="V390" s="103">
        <f t="shared" si="162"/>
        <v>0</v>
      </c>
      <c r="W390" s="103">
        <f t="shared" si="162"/>
        <v>0</v>
      </c>
      <c r="X390" s="103">
        <f t="shared" si="162"/>
        <v>0</v>
      </c>
      <c r="Y390" s="103">
        <f t="shared" si="162"/>
        <v>0</v>
      </c>
      <c r="Z390" s="103">
        <f t="shared" si="162"/>
        <v>0</v>
      </c>
      <c r="AA390" s="267">
        <f t="shared" si="162"/>
        <v>0</v>
      </c>
      <c r="AB390" s="299">
        <f t="shared" si="162"/>
        <v>0</v>
      </c>
      <c r="AC390" s="103">
        <f t="shared" si="162"/>
        <v>0</v>
      </c>
      <c r="AD390" s="300">
        <f>OAX!AD428</f>
        <v>0</v>
      </c>
      <c r="AE390" s="106"/>
      <c r="AF390" s="103"/>
      <c r="AG390" s="103">
        <f>OAX!AG428</f>
        <v>0</v>
      </c>
      <c r="AH390" s="103"/>
      <c r="AI390" s="103"/>
      <c r="AJ390" s="103">
        <f>OAX!AJ428</f>
        <v>0</v>
      </c>
      <c r="AK390" s="103"/>
      <c r="AL390" s="103"/>
      <c r="AM390" s="103">
        <f>OAX!AM428</f>
        <v>0</v>
      </c>
      <c r="AN390" s="103"/>
      <c r="AO390" s="103"/>
      <c r="AP390" s="103">
        <f>OAX!AP428</f>
        <v>0</v>
      </c>
      <c r="AQ390" s="103"/>
      <c r="AR390" s="103"/>
      <c r="AS390" s="103">
        <f>OAX!AS428</f>
        <v>0</v>
      </c>
      <c r="AT390" s="103">
        <f>OAX!AT428</f>
        <v>0</v>
      </c>
      <c r="AU390" s="103">
        <f>OAX!AU428</f>
        <v>0</v>
      </c>
      <c r="AV390" s="103">
        <f>OAX!AV428</f>
        <v>0</v>
      </c>
      <c r="AW390" s="103">
        <f>OAX!AW428</f>
        <v>0</v>
      </c>
      <c r="AX390" s="103">
        <f>OAX!AX428</f>
        <v>0</v>
      </c>
      <c r="AY390" s="103">
        <f>OAX!AY428</f>
        <v>0</v>
      </c>
      <c r="AZ390" s="103">
        <f>OAX!AZ428</f>
        <v>0</v>
      </c>
      <c r="BA390" s="103">
        <f>OAX!BA428</f>
        <v>0</v>
      </c>
    </row>
    <row r="391" spans="1:53" ht="48" hidden="1">
      <c r="A391" s="253"/>
      <c r="B391" s="73" t="str">
        <f t="shared" si="136"/>
        <v>13630003300333</v>
      </c>
      <c r="C391" s="135">
        <v>2023</v>
      </c>
      <c r="D391" s="135">
        <v>1</v>
      </c>
      <c r="E391" s="135">
        <v>1</v>
      </c>
      <c r="F391" s="135">
        <v>3</v>
      </c>
      <c r="G391" s="135">
        <v>6</v>
      </c>
      <c r="H391" s="135">
        <v>3000</v>
      </c>
      <c r="I391" s="135">
        <v>3300</v>
      </c>
      <c r="J391" s="135">
        <v>333</v>
      </c>
      <c r="K391" s="135"/>
      <c r="L391" s="135"/>
      <c r="M391" s="109" t="s">
        <v>333</v>
      </c>
      <c r="N391" s="110">
        <v>0</v>
      </c>
      <c r="O391" s="110">
        <v>0</v>
      </c>
      <c r="P391" s="110">
        <v>0</v>
      </c>
      <c r="Q391" s="111"/>
      <c r="R391" s="111"/>
      <c r="S391" s="111"/>
      <c r="T391" s="113">
        <f t="shared" ref="T391:AC391" si="163">SUM(T392:T395)</f>
        <v>0</v>
      </c>
      <c r="U391" s="110">
        <f t="shared" si="163"/>
        <v>0</v>
      </c>
      <c r="V391" s="110">
        <f t="shared" si="163"/>
        <v>0</v>
      </c>
      <c r="W391" s="110">
        <f t="shared" si="163"/>
        <v>0</v>
      </c>
      <c r="X391" s="110">
        <f t="shared" si="163"/>
        <v>0</v>
      </c>
      <c r="Y391" s="110">
        <f t="shared" si="163"/>
        <v>0</v>
      </c>
      <c r="Z391" s="110">
        <f t="shared" si="163"/>
        <v>0</v>
      </c>
      <c r="AA391" s="268">
        <f t="shared" si="163"/>
        <v>0</v>
      </c>
      <c r="AB391" s="301">
        <f t="shared" si="163"/>
        <v>0</v>
      </c>
      <c r="AC391" s="110">
        <f t="shared" si="163"/>
        <v>0</v>
      </c>
      <c r="AD391" s="302">
        <f>OAX!AD429</f>
        <v>0</v>
      </c>
      <c r="AE391" s="113"/>
      <c r="AF391" s="110"/>
      <c r="AG391" s="110">
        <f>OAX!AG429</f>
        <v>0</v>
      </c>
      <c r="AH391" s="110"/>
      <c r="AI391" s="110"/>
      <c r="AJ391" s="110">
        <f>OAX!AJ429</f>
        <v>0</v>
      </c>
      <c r="AK391" s="110"/>
      <c r="AL391" s="110"/>
      <c r="AM391" s="110">
        <f>OAX!AM429</f>
        <v>0</v>
      </c>
      <c r="AN391" s="110"/>
      <c r="AO391" s="110"/>
      <c r="AP391" s="110">
        <f>OAX!AP429</f>
        <v>0</v>
      </c>
      <c r="AQ391" s="110"/>
      <c r="AR391" s="110"/>
      <c r="AS391" s="110">
        <f>OAX!AS429</f>
        <v>0</v>
      </c>
      <c r="AT391" s="110">
        <f>OAX!AT429</f>
        <v>0</v>
      </c>
      <c r="AU391" s="110">
        <f>OAX!AU429</f>
        <v>0</v>
      </c>
      <c r="AV391" s="110">
        <f>OAX!AV429</f>
        <v>0</v>
      </c>
      <c r="AW391" s="110">
        <f>OAX!AW429</f>
        <v>0</v>
      </c>
      <c r="AX391" s="110">
        <f>OAX!AX429</f>
        <v>0</v>
      </c>
      <c r="AY391" s="110">
        <f>OAX!AY429</f>
        <v>0</v>
      </c>
      <c r="AZ391" s="110">
        <f>OAX!AZ429</f>
        <v>0</v>
      </c>
      <c r="BA391" s="110">
        <f>OAX!BA429</f>
        <v>0</v>
      </c>
    </row>
    <row r="392" spans="1:53" ht="24.75" hidden="1">
      <c r="A392" s="253"/>
      <c r="B392" s="73" t="str">
        <f t="shared" si="136"/>
        <v>136300033003331</v>
      </c>
      <c r="C392" s="166">
        <v>2023</v>
      </c>
      <c r="D392" s="114">
        <v>1</v>
      </c>
      <c r="E392" s="138">
        <v>1</v>
      </c>
      <c r="F392" s="138">
        <v>3</v>
      </c>
      <c r="G392" s="138">
        <v>6</v>
      </c>
      <c r="H392" s="138">
        <v>3000</v>
      </c>
      <c r="I392" s="138">
        <v>3300</v>
      </c>
      <c r="J392" s="138">
        <v>333</v>
      </c>
      <c r="K392" s="139">
        <v>1</v>
      </c>
      <c r="L392" s="139"/>
      <c r="M392" s="116" t="s">
        <v>334</v>
      </c>
      <c r="N392" s="117">
        <v>0</v>
      </c>
      <c r="O392" s="117">
        <v>0</v>
      </c>
      <c r="P392" s="117">
        <v>0</v>
      </c>
      <c r="Q392" s="118" t="s">
        <v>175</v>
      </c>
      <c r="R392" s="119">
        <v>0</v>
      </c>
      <c r="S392" s="119">
        <v>0</v>
      </c>
      <c r="T392" s="120">
        <v>0</v>
      </c>
      <c r="U392" s="117">
        <v>0</v>
      </c>
      <c r="V392" s="117">
        <v>0</v>
      </c>
      <c r="W392" s="117">
        <v>0</v>
      </c>
      <c r="X392" s="117">
        <v>0</v>
      </c>
      <c r="Y392" s="117">
        <v>0</v>
      </c>
      <c r="Z392" s="117">
        <v>0</v>
      </c>
      <c r="AA392" s="269">
        <v>0</v>
      </c>
      <c r="AB392" s="303">
        <f t="shared" ref="AB392:AC395" si="164">N392+T392-X392</f>
        <v>0</v>
      </c>
      <c r="AC392" s="117">
        <f t="shared" si="164"/>
        <v>0</v>
      </c>
      <c r="AD392" s="304">
        <f>OAX!AD430</f>
        <v>0</v>
      </c>
      <c r="AE392" s="120"/>
      <c r="AF392" s="117"/>
      <c r="AG392" s="117">
        <f>OAX!AG430</f>
        <v>0</v>
      </c>
      <c r="AH392" s="117"/>
      <c r="AI392" s="117"/>
      <c r="AJ392" s="117">
        <f>OAX!AJ430</f>
        <v>0</v>
      </c>
      <c r="AK392" s="117"/>
      <c r="AL392" s="117"/>
      <c r="AM392" s="117">
        <f>OAX!AM430</f>
        <v>0</v>
      </c>
      <c r="AN392" s="117"/>
      <c r="AO392" s="117"/>
      <c r="AP392" s="117">
        <f>OAX!AP430</f>
        <v>0</v>
      </c>
      <c r="AQ392" s="117"/>
      <c r="AR392" s="117"/>
      <c r="AS392" s="117">
        <f>OAX!AS430</f>
        <v>0</v>
      </c>
      <c r="AT392" s="117">
        <f>OAX!AT430</f>
        <v>0</v>
      </c>
      <c r="AU392" s="117">
        <f>OAX!AU430</f>
        <v>0</v>
      </c>
      <c r="AV392" s="117">
        <f>OAX!AV430</f>
        <v>0</v>
      </c>
      <c r="AW392" s="117">
        <f>OAX!AW430</f>
        <v>0</v>
      </c>
      <c r="AX392" s="117">
        <f>OAX!AX430</f>
        <v>0</v>
      </c>
      <c r="AY392" s="117">
        <f>OAX!AY430</f>
        <v>0</v>
      </c>
      <c r="AZ392" s="117">
        <f>OAX!AZ430</f>
        <v>0</v>
      </c>
      <c r="BA392" s="117">
        <f>OAX!BA430</f>
        <v>0</v>
      </c>
    </row>
    <row r="393" spans="1:53" ht="69.75" hidden="1">
      <c r="A393" s="253"/>
      <c r="B393" s="73" t="str">
        <f t="shared" si="136"/>
        <v>136300033003332</v>
      </c>
      <c r="C393" s="166">
        <v>2023</v>
      </c>
      <c r="D393" s="114">
        <v>1</v>
      </c>
      <c r="E393" s="138">
        <v>1</v>
      </c>
      <c r="F393" s="138">
        <v>3</v>
      </c>
      <c r="G393" s="138">
        <v>6</v>
      </c>
      <c r="H393" s="138">
        <v>3000</v>
      </c>
      <c r="I393" s="138">
        <v>3300</v>
      </c>
      <c r="J393" s="138">
        <v>333</v>
      </c>
      <c r="K393" s="139">
        <v>2</v>
      </c>
      <c r="L393" s="139"/>
      <c r="M393" s="116" t="s">
        <v>335</v>
      </c>
      <c r="N393" s="117">
        <v>0</v>
      </c>
      <c r="O393" s="117">
        <v>0</v>
      </c>
      <c r="P393" s="117">
        <v>0</v>
      </c>
      <c r="Q393" s="118" t="s">
        <v>175</v>
      </c>
      <c r="R393" s="119">
        <v>0</v>
      </c>
      <c r="S393" s="119">
        <v>0</v>
      </c>
      <c r="T393" s="120">
        <v>0</v>
      </c>
      <c r="U393" s="117">
        <v>0</v>
      </c>
      <c r="V393" s="117">
        <v>0</v>
      </c>
      <c r="W393" s="117">
        <v>0</v>
      </c>
      <c r="X393" s="117">
        <v>0</v>
      </c>
      <c r="Y393" s="117">
        <v>0</v>
      </c>
      <c r="Z393" s="117">
        <v>0</v>
      </c>
      <c r="AA393" s="269">
        <v>0</v>
      </c>
      <c r="AB393" s="303">
        <f t="shared" si="164"/>
        <v>0</v>
      </c>
      <c r="AC393" s="117">
        <f t="shared" si="164"/>
        <v>0</v>
      </c>
      <c r="AD393" s="304">
        <f>OAX!AD431</f>
        <v>0</v>
      </c>
      <c r="AE393" s="120"/>
      <c r="AF393" s="117"/>
      <c r="AG393" s="117">
        <f>OAX!AG431</f>
        <v>0</v>
      </c>
      <c r="AH393" s="117"/>
      <c r="AI393" s="117"/>
      <c r="AJ393" s="117">
        <f>OAX!AJ431</f>
        <v>0</v>
      </c>
      <c r="AK393" s="117"/>
      <c r="AL393" s="117"/>
      <c r="AM393" s="117">
        <f>OAX!AM431</f>
        <v>0</v>
      </c>
      <c r="AN393" s="117"/>
      <c r="AO393" s="117"/>
      <c r="AP393" s="117">
        <f>OAX!AP431</f>
        <v>0</v>
      </c>
      <c r="AQ393" s="117"/>
      <c r="AR393" s="117"/>
      <c r="AS393" s="117">
        <f>OAX!AS431</f>
        <v>0</v>
      </c>
      <c r="AT393" s="117">
        <f>OAX!AT431</f>
        <v>0</v>
      </c>
      <c r="AU393" s="117">
        <f>OAX!AU431</f>
        <v>0</v>
      </c>
      <c r="AV393" s="117">
        <f>OAX!AV431</f>
        <v>0</v>
      </c>
      <c r="AW393" s="117">
        <f>OAX!AW431</f>
        <v>0</v>
      </c>
      <c r="AX393" s="117">
        <f>OAX!AX431</f>
        <v>0</v>
      </c>
      <c r="AY393" s="117">
        <f>OAX!AY431</f>
        <v>0</v>
      </c>
      <c r="AZ393" s="117">
        <f>OAX!AZ431</f>
        <v>0</v>
      </c>
      <c r="BA393" s="117">
        <f>OAX!BA431</f>
        <v>0</v>
      </c>
    </row>
    <row r="394" spans="1:53" ht="24.75" hidden="1">
      <c r="A394" s="253"/>
      <c r="B394" s="73" t="str">
        <f t="shared" si="136"/>
        <v>136300033003333</v>
      </c>
      <c r="C394" s="166">
        <v>2023</v>
      </c>
      <c r="D394" s="114">
        <v>1</v>
      </c>
      <c r="E394" s="138">
        <v>1</v>
      </c>
      <c r="F394" s="138">
        <v>3</v>
      </c>
      <c r="G394" s="138">
        <v>6</v>
      </c>
      <c r="H394" s="138">
        <v>3000</v>
      </c>
      <c r="I394" s="138">
        <v>3300</v>
      </c>
      <c r="J394" s="138">
        <v>333</v>
      </c>
      <c r="K394" s="139">
        <v>3</v>
      </c>
      <c r="L394" s="139"/>
      <c r="M394" s="116" t="s">
        <v>336</v>
      </c>
      <c r="N394" s="117">
        <v>0</v>
      </c>
      <c r="O394" s="117">
        <v>0</v>
      </c>
      <c r="P394" s="117">
        <v>0</v>
      </c>
      <c r="Q394" s="118" t="s">
        <v>175</v>
      </c>
      <c r="R394" s="119">
        <v>0</v>
      </c>
      <c r="S394" s="119">
        <v>0</v>
      </c>
      <c r="T394" s="120">
        <v>0</v>
      </c>
      <c r="U394" s="117">
        <v>0</v>
      </c>
      <c r="V394" s="117">
        <v>0</v>
      </c>
      <c r="W394" s="117">
        <v>0</v>
      </c>
      <c r="X394" s="117">
        <v>0</v>
      </c>
      <c r="Y394" s="117">
        <v>0</v>
      </c>
      <c r="Z394" s="117">
        <v>0</v>
      </c>
      <c r="AA394" s="269">
        <v>0</v>
      </c>
      <c r="AB394" s="303">
        <f t="shared" si="164"/>
        <v>0</v>
      </c>
      <c r="AC394" s="117">
        <f t="shared" si="164"/>
        <v>0</v>
      </c>
      <c r="AD394" s="304">
        <f>OAX!AD432</f>
        <v>0</v>
      </c>
      <c r="AE394" s="120"/>
      <c r="AF394" s="117"/>
      <c r="AG394" s="117">
        <f>OAX!AG432</f>
        <v>0</v>
      </c>
      <c r="AH394" s="117"/>
      <c r="AI394" s="117"/>
      <c r="AJ394" s="117">
        <f>OAX!AJ432</f>
        <v>0</v>
      </c>
      <c r="AK394" s="117"/>
      <c r="AL394" s="117"/>
      <c r="AM394" s="117">
        <f>OAX!AM432</f>
        <v>0</v>
      </c>
      <c r="AN394" s="117"/>
      <c r="AO394" s="117"/>
      <c r="AP394" s="117">
        <f>OAX!AP432</f>
        <v>0</v>
      </c>
      <c r="AQ394" s="117"/>
      <c r="AR394" s="117"/>
      <c r="AS394" s="117">
        <f>OAX!AS432</f>
        <v>0</v>
      </c>
      <c r="AT394" s="117">
        <f>OAX!AT432</f>
        <v>0</v>
      </c>
      <c r="AU394" s="117">
        <f>OAX!AU432</f>
        <v>0</v>
      </c>
      <c r="AV394" s="117">
        <f>OAX!AV432</f>
        <v>0</v>
      </c>
      <c r="AW394" s="117">
        <f>OAX!AW432</f>
        <v>0</v>
      </c>
      <c r="AX394" s="117">
        <f>OAX!AX432</f>
        <v>0</v>
      </c>
      <c r="AY394" s="117">
        <f>OAX!AY432</f>
        <v>0</v>
      </c>
      <c r="AZ394" s="117">
        <f>OAX!AZ432</f>
        <v>0</v>
      </c>
      <c r="BA394" s="117">
        <f>OAX!BA432</f>
        <v>0</v>
      </c>
    </row>
    <row r="395" spans="1:53" ht="46.5" hidden="1">
      <c r="A395" s="253"/>
      <c r="B395" s="73" t="str">
        <f t="shared" si="136"/>
        <v>136300033003334</v>
      </c>
      <c r="C395" s="166">
        <v>2023</v>
      </c>
      <c r="D395" s="114">
        <v>1</v>
      </c>
      <c r="E395" s="138">
        <v>1</v>
      </c>
      <c r="F395" s="138">
        <v>3</v>
      </c>
      <c r="G395" s="138">
        <v>6</v>
      </c>
      <c r="H395" s="138">
        <v>3000</v>
      </c>
      <c r="I395" s="138">
        <v>3300</v>
      </c>
      <c r="J395" s="138">
        <v>333</v>
      </c>
      <c r="K395" s="139">
        <v>4</v>
      </c>
      <c r="L395" s="139"/>
      <c r="M395" s="116" t="s">
        <v>337</v>
      </c>
      <c r="N395" s="117">
        <v>0</v>
      </c>
      <c r="O395" s="117">
        <v>0</v>
      </c>
      <c r="P395" s="117">
        <v>0</v>
      </c>
      <c r="Q395" s="118" t="s">
        <v>175</v>
      </c>
      <c r="R395" s="119">
        <v>0</v>
      </c>
      <c r="S395" s="119">
        <v>0</v>
      </c>
      <c r="T395" s="120">
        <v>0</v>
      </c>
      <c r="U395" s="117">
        <v>0</v>
      </c>
      <c r="V395" s="117">
        <v>0</v>
      </c>
      <c r="W395" s="117">
        <v>0</v>
      </c>
      <c r="X395" s="117">
        <v>0</v>
      </c>
      <c r="Y395" s="117">
        <v>0</v>
      </c>
      <c r="Z395" s="117">
        <v>0</v>
      </c>
      <c r="AA395" s="269">
        <v>0</v>
      </c>
      <c r="AB395" s="303">
        <f t="shared" si="164"/>
        <v>0</v>
      </c>
      <c r="AC395" s="117">
        <f t="shared" si="164"/>
        <v>0</v>
      </c>
      <c r="AD395" s="304">
        <f>OAX!AD433</f>
        <v>0</v>
      </c>
      <c r="AE395" s="120"/>
      <c r="AF395" s="117"/>
      <c r="AG395" s="117">
        <f>OAX!AG433</f>
        <v>0</v>
      </c>
      <c r="AH395" s="117"/>
      <c r="AI395" s="117"/>
      <c r="AJ395" s="117">
        <f>OAX!AJ433</f>
        <v>0</v>
      </c>
      <c r="AK395" s="117"/>
      <c r="AL395" s="117"/>
      <c r="AM395" s="117">
        <f>OAX!AM433</f>
        <v>0</v>
      </c>
      <c r="AN395" s="117"/>
      <c r="AO395" s="117"/>
      <c r="AP395" s="117">
        <f>OAX!AP433</f>
        <v>0</v>
      </c>
      <c r="AQ395" s="117"/>
      <c r="AR395" s="117"/>
      <c r="AS395" s="117">
        <f>OAX!AS433</f>
        <v>0</v>
      </c>
      <c r="AT395" s="117">
        <f>OAX!AT433</f>
        <v>0</v>
      </c>
      <c r="AU395" s="117">
        <f>OAX!AU433</f>
        <v>0</v>
      </c>
      <c r="AV395" s="117">
        <f>OAX!AV433</f>
        <v>0</v>
      </c>
      <c r="AW395" s="117">
        <f>OAX!AW433</f>
        <v>0</v>
      </c>
      <c r="AX395" s="117">
        <f>OAX!AX433</f>
        <v>0</v>
      </c>
      <c r="AY395" s="117">
        <f>OAX!AY433</f>
        <v>0</v>
      </c>
      <c r="AZ395" s="117">
        <f>OAX!AZ433</f>
        <v>0</v>
      </c>
      <c r="BA395" s="117">
        <f>OAX!BA433</f>
        <v>0</v>
      </c>
    </row>
    <row r="396" spans="1:53" ht="24.75" hidden="1">
      <c r="A396" s="253"/>
      <c r="B396" s="73" t="str">
        <f t="shared" si="136"/>
        <v>1365000</v>
      </c>
      <c r="C396" s="131">
        <v>2023</v>
      </c>
      <c r="D396" s="131">
        <v>1</v>
      </c>
      <c r="E396" s="131">
        <v>1</v>
      </c>
      <c r="F396" s="131">
        <v>3</v>
      </c>
      <c r="G396" s="131">
        <v>6</v>
      </c>
      <c r="H396" s="131">
        <v>5000</v>
      </c>
      <c r="I396" s="131"/>
      <c r="J396" s="131"/>
      <c r="K396" s="131"/>
      <c r="L396" s="131"/>
      <c r="M396" s="95" t="s">
        <v>129</v>
      </c>
      <c r="N396" s="96">
        <v>0</v>
      </c>
      <c r="O396" s="96">
        <v>0</v>
      </c>
      <c r="P396" s="96">
        <v>0</v>
      </c>
      <c r="Q396" s="97"/>
      <c r="R396" s="97"/>
      <c r="S396" s="97"/>
      <c r="T396" s="99">
        <f t="shared" ref="T396:AC396" si="165">+T397+T406+T412+T554</f>
        <v>0</v>
      </c>
      <c r="U396" s="96">
        <f t="shared" si="165"/>
        <v>0</v>
      </c>
      <c r="V396" s="96">
        <f t="shared" si="165"/>
        <v>0</v>
      </c>
      <c r="W396" s="96">
        <f t="shared" si="165"/>
        <v>0</v>
      </c>
      <c r="X396" s="96">
        <f t="shared" si="165"/>
        <v>0</v>
      </c>
      <c r="Y396" s="96">
        <f t="shared" si="165"/>
        <v>0</v>
      </c>
      <c r="Z396" s="96">
        <f t="shared" si="165"/>
        <v>0</v>
      </c>
      <c r="AA396" s="266">
        <f t="shared" si="165"/>
        <v>0</v>
      </c>
      <c r="AB396" s="297">
        <f t="shared" si="165"/>
        <v>0</v>
      </c>
      <c r="AC396" s="96">
        <f t="shared" si="165"/>
        <v>0</v>
      </c>
      <c r="AD396" s="298">
        <f>OAX!AD434</f>
        <v>0</v>
      </c>
      <c r="AE396" s="99"/>
      <c r="AF396" s="96"/>
      <c r="AG396" s="96">
        <f>OAX!AG434</f>
        <v>0</v>
      </c>
      <c r="AH396" s="96"/>
      <c r="AI396" s="96"/>
      <c r="AJ396" s="96">
        <f>OAX!AJ434</f>
        <v>0</v>
      </c>
      <c r="AK396" s="96"/>
      <c r="AL396" s="96"/>
      <c r="AM396" s="96">
        <f>OAX!AM434</f>
        <v>0</v>
      </c>
      <c r="AN396" s="96"/>
      <c r="AO396" s="96"/>
      <c r="AP396" s="96">
        <f>OAX!AP434</f>
        <v>0</v>
      </c>
      <c r="AQ396" s="96"/>
      <c r="AR396" s="96"/>
      <c r="AS396" s="96">
        <f>OAX!AS434</f>
        <v>0</v>
      </c>
      <c r="AT396" s="96">
        <f>OAX!AT434</f>
        <v>0</v>
      </c>
      <c r="AU396" s="96">
        <f>OAX!AU434</f>
        <v>0</v>
      </c>
      <c r="AV396" s="96">
        <f>OAX!AV434</f>
        <v>0</v>
      </c>
      <c r="AW396" s="96">
        <f>OAX!AW434</f>
        <v>0</v>
      </c>
      <c r="AX396" s="96">
        <f>OAX!AX434</f>
        <v>0</v>
      </c>
      <c r="AY396" s="96">
        <f>OAX!AY434</f>
        <v>0</v>
      </c>
      <c r="AZ396" s="96">
        <f>OAX!AZ434</f>
        <v>0</v>
      </c>
      <c r="BA396" s="96">
        <f>OAX!BA434</f>
        <v>0</v>
      </c>
    </row>
    <row r="397" spans="1:53" ht="24.75" hidden="1">
      <c r="A397" s="253"/>
      <c r="B397" s="73" t="str">
        <f t="shared" si="136"/>
        <v>13650005100</v>
      </c>
      <c r="C397" s="132">
        <v>2023</v>
      </c>
      <c r="D397" s="132">
        <v>1</v>
      </c>
      <c r="E397" s="132">
        <v>1</v>
      </c>
      <c r="F397" s="132">
        <v>3</v>
      </c>
      <c r="G397" s="132">
        <v>6</v>
      </c>
      <c r="H397" s="132">
        <v>5000</v>
      </c>
      <c r="I397" s="132">
        <v>5100</v>
      </c>
      <c r="J397" s="132"/>
      <c r="K397" s="170"/>
      <c r="L397" s="170"/>
      <c r="M397" s="102" t="s">
        <v>130</v>
      </c>
      <c r="N397" s="103">
        <v>0</v>
      </c>
      <c r="O397" s="103">
        <v>0</v>
      </c>
      <c r="P397" s="103">
        <v>0</v>
      </c>
      <c r="Q397" s="170"/>
      <c r="R397" s="170"/>
      <c r="S397" s="170"/>
      <c r="T397" s="106">
        <f t="shared" ref="T397:AC397" si="166">+T398</f>
        <v>0</v>
      </c>
      <c r="U397" s="103">
        <f t="shared" si="166"/>
        <v>0</v>
      </c>
      <c r="V397" s="103">
        <f t="shared" si="166"/>
        <v>0</v>
      </c>
      <c r="W397" s="103">
        <f t="shared" si="166"/>
        <v>0</v>
      </c>
      <c r="X397" s="103">
        <f t="shared" si="166"/>
        <v>0</v>
      </c>
      <c r="Y397" s="103">
        <f t="shared" si="166"/>
        <v>0</v>
      </c>
      <c r="Z397" s="103">
        <f t="shared" si="166"/>
        <v>0</v>
      </c>
      <c r="AA397" s="267">
        <f t="shared" si="166"/>
        <v>0</v>
      </c>
      <c r="AB397" s="299">
        <f t="shared" si="166"/>
        <v>0</v>
      </c>
      <c r="AC397" s="103">
        <f t="shared" si="166"/>
        <v>0</v>
      </c>
      <c r="AD397" s="300">
        <f>OAX!AD435</f>
        <v>0</v>
      </c>
      <c r="AE397" s="106"/>
      <c r="AF397" s="103"/>
      <c r="AG397" s="103">
        <f>OAX!AG435</f>
        <v>0</v>
      </c>
      <c r="AH397" s="103"/>
      <c r="AI397" s="103"/>
      <c r="AJ397" s="103">
        <f>OAX!AJ435</f>
        <v>0</v>
      </c>
      <c r="AK397" s="103"/>
      <c r="AL397" s="103"/>
      <c r="AM397" s="103">
        <f>OAX!AM435</f>
        <v>0</v>
      </c>
      <c r="AN397" s="103"/>
      <c r="AO397" s="103"/>
      <c r="AP397" s="103">
        <f>OAX!AP435</f>
        <v>0</v>
      </c>
      <c r="AQ397" s="103"/>
      <c r="AR397" s="103"/>
      <c r="AS397" s="103">
        <f>OAX!AS435</f>
        <v>0</v>
      </c>
      <c r="AT397" s="103">
        <f>OAX!AT435</f>
        <v>0</v>
      </c>
      <c r="AU397" s="103">
        <f>OAX!AU435</f>
        <v>0</v>
      </c>
      <c r="AV397" s="103">
        <f>OAX!AV435</f>
        <v>0</v>
      </c>
      <c r="AW397" s="103">
        <f>OAX!AW435</f>
        <v>0</v>
      </c>
      <c r="AX397" s="103">
        <f>OAX!AX435</f>
        <v>0</v>
      </c>
      <c r="AY397" s="103">
        <f>OAX!AY435</f>
        <v>0</v>
      </c>
      <c r="AZ397" s="103">
        <f>OAX!AZ435</f>
        <v>0</v>
      </c>
      <c r="BA397" s="103">
        <f>OAX!BA435</f>
        <v>0</v>
      </c>
    </row>
    <row r="398" spans="1:53" ht="24.75" hidden="1">
      <c r="A398" s="253"/>
      <c r="B398" s="73" t="str">
        <f t="shared" ref="B398:B461" si="167">+CONCATENATE(E398,F398,G398,H398,I398,J398,K398,L398)</f>
        <v>13650005100515</v>
      </c>
      <c r="C398" s="135">
        <v>2023</v>
      </c>
      <c r="D398" s="135">
        <v>1</v>
      </c>
      <c r="E398" s="135">
        <v>1</v>
      </c>
      <c r="F398" s="135">
        <v>3</v>
      </c>
      <c r="G398" s="135">
        <v>6</v>
      </c>
      <c r="H398" s="135">
        <v>5000</v>
      </c>
      <c r="I398" s="135">
        <v>5100</v>
      </c>
      <c r="J398" s="135">
        <v>515</v>
      </c>
      <c r="K398" s="135"/>
      <c r="L398" s="135"/>
      <c r="M398" s="109" t="s">
        <v>338</v>
      </c>
      <c r="N398" s="110">
        <v>0</v>
      </c>
      <c r="O398" s="110">
        <v>0</v>
      </c>
      <c r="P398" s="110">
        <v>0</v>
      </c>
      <c r="Q398" s="111"/>
      <c r="R398" s="111"/>
      <c r="S398" s="111"/>
      <c r="T398" s="113">
        <f t="shared" ref="T398:AC398" si="168">SUM(T399:T405)</f>
        <v>0</v>
      </c>
      <c r="U398" s="110">
        <f t="shared" si="168"/>
        <v>0</v>
      </c>
      <c r="V398" s="110">
        <f t="shared" si="168"/>
        <v>0</v>
      </c>
      <c r="W398" s="110">
        <f t="shared" si="168"/>
        <v>0</v>
      </c>
      <c r="X398" s="110">
        <f t="shared" si="168"/>
        <v>0</v>
      </c>
      <c r="Y398" s="110">
        <f t="shared" si="168"/>
        <v>0</v>
      </c>
      <c r="Z398" s="110">
        <f t="shared" si="168"/>
        <v>0</v>
      </c>
      <c r="AA398" s="268">
        <f t="shared" si="168"/>
        <v>0</v>
      </c>
      <c r="AB398" s="301">
        <f t="shared" si="168"/>
        <v>0</v>
      </c>
      <c r="AC398" s="110">
        <f t="shared" si="168"/>
        <v>0</v>
      </c>
      <c r="AD398" s="302">
        <f>OAX!AD436</f>
        <v>0</v>
      </c>
      <c r="AE398" s="113"/>
      <c r="AF398" s="110"/>
      <c r="AG398" s="110">
        <f>OAX!AG436</f>
        <v>0</v>
      </c>
      <c r="AH398" s="110"/>
      <c r="AI398" s="110"/>
      <c r="AJ398" s="110">
        <f>OAX!AJ436</f>
        <v>0</v>
      </c>
      <c r="AK398" s="110"/>
      <c r="AL398" s="110"/>
      <c r="AM398" s="110">
        <f>OAX!AM436</f>
        <v>0</v>
      </c>
      <c r="AN398" s="110"/>
      <c r="AO398" s="110"/>
      <c r="AP398" s="110">
        <f>OAX!AP436</f>
        <v>0</v>
      </c>
      <c r="AQ398" s="110"/>
      <c r="AR398" s="110"/>
      <c r="AS398" s="110">
        <f>OAX!AS436</f>
        <v>0</v>
      </c>
      <c r="AT398" s="110">
        <f>OAX!AT436</f>
        <v>0</v>
      </c>
      <c r="AU398" s="110">
        <f>OAX!AU436</f>
        <v>0</v>
      </c>
      <c r="AV398" s="110">
        <f>OAX!AV436</f>
        <v>0</v>
      </c>
      <c r="AW398" s="110">
        <f>OAX!AW436</f>
        <v>0</v>
      </c>
      <c r="AX398" s="110">
        <f>OAX!AX436</f>
        <v>0</v>
      </c>
      <c r="AY398" s="110">
        <f>OAX!AY436</f>
        <v>0</v>
      </c>
      <c r="AZ398" s="110">
        <f>OAX!AZ436</f>
        <v>0</v>
      </c>
      <c r="BA398" s="110">
        <f>OAX!BA436</f>
        <v>0</v>
      </c>
    </row>
    <row r="399" spans="1:53" ht="24.75" hidden="1">
      <c r="A399" s="253"/>
      <c r="B399" s="73" t="str">
        <f t="shared" si="167"/>
        <v>136500051005151</v>
      </c>
      <c r="C399" s="166">
        <v>2023</v>
      </c>
      <c r="D399" s="114">
        <v>1</v>
      </c>
      <c r="E399" s="138">
        <v>1</v>
      </c>
      <c r="F399" s="138">
        <v>3</v>
      </c>
      <c r="G399" s="138">
        <v>6</v>
      </c>
      <c r="H399" s="138">
        <v>5000</v>
      </c>
      <c r="I399" s="138">
        <v>5100</v>
      </c>
      <c r="J399" s="138">
        <v>515</v>
      </c>
      <c r="K399" s="139">
        <v>1</v>
      </c>
      <c r="L399" s="139"/>
      <c r="M399" s="116" t="s">
        <v>178</v>
      </c>
      <c r="N399" s="117">
        <v>0</v>
      </c>
      <c r="O399" s="117">
        <v>0</v>
      </c>
      <c r="P399" s="117">
        <v>0</v>
      </c>
      <c r="Q399" s="118" t="s">
        <v>59</v>
      </c>
      <c r="R399" s="119">
        <v>0</v>
      </c>
      <c r="S399" s="119">
        <v>0</v>
      </c>
      <c r="T399" s="120">
        <v>0</v>
      </c>
      <c r="U399" s="117">
        <v>0</v>
      </c>
      <c r="V399" s="117">
        <v>0</v>
      </c>
      <c r="W399" s="117">
        <v>0</v>
      </c>
      <c r="X399" s="117">
        <v>0</v>
      </c>
      <c r="Y399" s="117">
        <v>0</v>
      </c>
      <c r="Z399" s="117">
        <v>0</v>
      </c>
      <c r="AA399" s="269">
        <v>0</v>
      </c>
      <c r="AB399" s="303">
        <f t="shared" ref="AB399:AC405" si="169">N399+T399-X399</f>
        <v>0</v>
      </c>
      <c r="AC399" s="117">
        <f t="shared" si="169"/>
        <v>0</v>
      </c>
      <c r="AD399" s="304">
        <f>OAX!AD437</f>
        <v>0</v>
      </c>
      <c r="AE399" s="120"/>
      <c r="AF399" s="117"/>
      <c r="AG399" s="117">
        <f>OAX!AG437</f>
        <v>0</v>
      </c>
      <c r="AH399" s="117"/>
      <c r="AI399" s="117"/>
      <c r="AJ399" s="117">
        <f>OAX!AJ437</f>
        <v>0</v>
      </c>
      <c r="AK399" s="117"/>
      <c r="AL399" s="117"/>
      <c r="AM399" s="117">
        <f>OAX!AM437</f>
        <v>0</v>
      </c>
      <c r="AN399" s="117"/>
      <c r="AO399" s="117"/>
      <c r="AP399" s="117">
        <f>OAX!AP437</f>
        <v>0</v>
      </c>
      <c r="AQ399" s="117"/>
      <c r="AR399" s="117"/>
      <c r="AS399" s="117">
        <f>OAX!AS437</f>
        <v>0</v>
      </c>
      <c r="AT399" s="117">
        <f>OAX!AT437</f>
        <v>0</v>
      </c>
      <c r="AU399" s="117">
        <f>OAX!AU437</f>
        <v>0</v>
      </c>
      <c r="AV399" s="117">
        <f>OAX!AV437</f>
        <v>0</v>
      </c>
      <c r="AW399" s="117">
        <f>OAX!AW437</f>
        <v>0</v>
      </c>
      <c r="AX399" s="117">
        <f>OAX!AX437</f>
        <v>0</v>
      </c>
      <c r="AY399" s="117">
        <f>OAX!AY437</f>
        <v>0</v>
      </c>
      <c r="AZ399" s="117">
        <f>OAX!AZ437</f>
        <v>0</v>
      </c>
      <c r="BA399" s="117">
        <f>OAX!BA437</f>
        <v>0</v>
      </c>
    </row>
    <row r="400" spans="1:53" ht="24.75" hidden="1">
      <c r="A400" s="253"/>
      <c r="B400" s="73" t="str">
        <f t="shared" si="167"/>
        <v>136500051005152</v>
      </c>
      <c r="C400" s="166">
        <v>2023</v>
      </c>
      <c r="D400" s="114">
        <v>1</v>
      </c>
      <c r="E400" s="138">
        <v>1</v>
      </c>
      <c r="F400" s="138">
        <v>3</v>
      </c>
      <c r="G400" s="138">
        <v>6</v>
      </c>
      <c r="H400" s="138">
        <v>5000</v>
      </c>
      <c r="I400" s="138">
        <v>5100</v>
      </c>
      <c r="J400" s="138">
        <v>515</v>
      </c>
      <c r="K400" s="139">
        <v>2</v>
      </c>
      <c r="L400" s="139"/>
      <c r="M400" s="116" t="s">
        <v>288</v>
      </c>
      <c r="N400" s="117">
        <v>0</v>
      </c>
      <c r="O400" s="117">
        <v>0</v>
      </c>
      <c r="P400" s="117">
        <v>0</v>
      </c>
      <c r="Q400" s="118" t="s">
        <v>59</v>
      </c>
      <c r="R400" s="119">
        <v>0</v>
      </c>
      <c r="S400" s="119">
        <v>0</v>
      </c>
      <c r="T400" s="120">
        <v>0</v>
      </c>
      <c r="U400" s="117">
        <v>0</v>
      </c>
      <c r="V400" s="117">
        <v>0</v>
      </c>
      <c r="W400" s="117">
        <v>0</v>
      </c>
      <c r="X400" s="117">
        <v>0</v>
      </c>
      <c r="Y400" s="117">
        <v>0</v>
      </c>
      <c r="Z400" s="117">
        <v>0</v>
      </c>
      <c r="AA400" s="269">
        <v>0</v>
      </c>
      <c r="AB400" s="303">
        <f t="shared" si="169"/>
        <v>0</v>
      </c>
      <c r="AC400" s="117">
        <f t="shared" si="169"/>
        <v>0</v>
      </c>
      <c r="AD400" s="304">
        <f>OAX!AD438</f>
        <v>0</v>
      </c>
      <c r="AE400" s="120"/>
      <c r="AF400" s="117"/>
      <c r="AG400" s="117">
        <f>OAX!AG438</f>
        <v>0</v>
      </c>
      <c r="AH400" s="117"/>
      <c r="AI400" s="117"/>
      <c r="AJ400" s="117">
        <f>OAX!AJ438</f>
        <v>0</v>
      </c>
      <c r="AK400" s="117"/>
      <c r="AL400" s="117"/>
      <c r="AM400" s="117">
        <f>OAX!AM438</f>
        <v>0</v>
      </c>
      <c r="AN400" s="117"/>
      <c r="AO400" s="117"/>
      <c r="AP400" s="117">
        <f>OAX!AP438</f>
        <v>0</v>
      </c>
      <c r="AQ400" s="117"/>
      <c r="AR400" s="117"/>
      <c r="AS400" s="117">
        <f>OAX!AS438</f>
        <v>0</v>
      </c>
      <c r="AT400" s="117">
        <f>OAX!AT438</f>
        <v>0</v>
      </c>
      <c r="AU400" s="117">
        <f>OAX!AU438</f>
        <v>0</v>
      </c>
      <c r="AV400" s="117">
        <f>OAX!AV438</f>
        <v>0</v>
      </c>
      <c r="AW400" s="117">
        <f>OAX!AW438</f>
        <v>0</v>
      </c>
      <c r="AX400" s="117">
        <f>OAX!AX438</f>
        <v>0</v>
      </c>
      <c r="AY400" s="117">
        <f>OAX!AY438</f>
        <v>0</v>
      </c>
      <c r="AZ400" s="117">
        <f>OAX!AZ438</f>
        <v>0</v>
      </c>
      <c r="BA400" s="117">
        <f>OAX!BA438</f>
        <v>0</v>
      </c>
    </row>
    <row r="401" spans="1:53" ht="24.75" hidden="1">
      <c r="A401" s="253"/>
      <c r="B401" s="73" t="str">
        <f t="shared" si="167"/>
        <v>136500051005153</v>
      </c>
      <c r="C401" s="166">
        <v>2023</v>
      </c>
      <c r="D401" s="114">
        <v>1</v>
      </c>
      <c r="E401" s="138">
        <v>1</v>
      </c>
      <c r="F401" s="138">
        <v>3</v>
      </c>
      <c r="G401" s="138">
        <v>6</v>
      </c>
      <c r="H401" s="138">
        <v>5000</v>
      </c>
      <c r="I401" s="138">
        <v>5100</v>
      </c>
      <c r="J401" s="138">
        <v>515</v>
      </c>
      <c r="K401" s="139">
        <v>3</v>
      </c>
      <c r="L401" s="139"/>
      <c r="M401" s="116" t="s">
        <v>180</v>
      </c>
      <c r="N401" s="117">
        <v>0</v>
      </c>
      <c r="O401" s="117">
        <v>0</v>
      </c>
      <c r="P401" s="117">
        <v>0</v>
      </c>
      <c r="Q401" s="118" t="s">
        <v>59</v>
      </c>
      <c r="R401" s="119">
        <v>0</v>
      </c>
      <c r="S401" s="119">
        <v>0</v>
      </c>
      <c r="T401" s="120">
        <v>0</v>
      </c>
      <c r="U401" s="117">
        <v>0</v>
      </c>
      <c r="V401" s="117">
        <v>0</v>
      </c>
      <c r="W401" s="117">
        <v>0</v>
      </c>
      <c r="X401" s="117">
        <v>0</v>
      </c>
      <c r="Y401" s="117">
        <v>0</v>
      </c>
      <c r="Z401" s="117">
        <v>0</v>
      </c>
      <c r="AA401" s="269">
        <v>0</v>
      </c>
      <c r="AB401" s="303">
        <f t="shared" si="169"/>
        <v>0</v>
      </c>
      <c r="AC401" s="117">
        <f t="shared" si="169"/>
        <v>0</v>
      </c>
      <c r="AD401" s="304">
        <f>OAX!AD439</f>
        <v>0</v>
      </c>
      <c r="AE401" s="120"/>
      <c r="AF401" s="117"/>
      <c r="AG401" s="117">
        <f>OAX!AG439</f>
        <v>0</v>
      </c>
      <c r="AH401" s="117"/>
      <c r="AI401" s="117"/>
      <c r="AJ401" s="117">
        <f>OAX!AJ439</f>
        <v>0</v>
      </c>
      <c r="AK401" s="117"/>
      <c r="AL401" s="117"/>
      <c r="AM401" s="117">
        <f>OAX!AM439</f>
        <v>0</v>
      </c>
      <c r="AN401" s="117"/>
      <c r="AO401" s="117"/>
      <c r="AP401" s="117">
        <f>OAX!AP439</f>
        <v>0</v>
      </c>
      <c r="AQ401" s="117"/>
      <c r="AR401" s="117"/>
      <c r="AS401" s="117">
        <f>OAX!AS439</f>
        <v>0</v>
      </c>
      <c r="AT401" s="117">
        <f>OAX!AT439</f>
        <v>0</v>
      </c>
      <c r="AU401" s="117">
        <f>OAX!AU439</f>
        <v>0</v>
      </c>
      <c r="AV401" s="117">
        <f>OAX!AV439</f>
        <v>0</v>
      </c>
      <c r="AW401" s="117">
        <f>OAX!AW439</f>
        <v>0</v>
      </c>
      <c r="AX401" s="117">
        <f>OAX!AX439</f>
        <v>0</v>
      </c>
      <c r="AY401" s="117">
        <f>OAX!AY439</f>
        <v>0</v>
      </c>
      <c r="AZ401" s="117">
        <f>OAX!AZ439</f>
        <v>0</v>
      </c>
      <c r="BA401" s="117">
        <f>OAX!BA439</f>
        <v>0</v>
      </c>
    </row>
    <row r="402" spans="1:53" ht="24.75" hidden="1">
      <c r="A402" s="253"/>
      <c r="B402" s="73" t="str">
        <f t="shared" si="167"/>
        <v>136500051005154</v>
      </c>
      <c r="C402" s="166">
        <v>2023</v>
      </c>
      <c r="D402" s="114">
        <v>1</v>
      </c>
      <c r="E402" s="138">
        <v>1</v>
      </c>
      <c r="F402" s="138">
        <v>3</v>
      </c>
      <c r="G402" s="138">
        <v>6</v>
      </c>
      <c r="H402" s="138">
        <v>5000</v>
      </c>
      <c r="I402" s="138">
        <v>5100</v>
      </c>
      <c r="J402" s="138">
        <v>515</v>
      </c>
      <c r="K402" s="139">
        <v>4</v>
      </c>
      <c r="L402" s="139"/>
      <c r="M402" s="116" t="s">
        <v>339</v>
      </c>
      <c r="N402" s="117">
        <v>0</v>
      </c>
      <c r="O402" s="117">
        <v>0</v>
      </c>
      <c r="P402" s="117">
        <v>0</v>
      </c>
      <c r="Q402" s="118" t="s">
        <v>59</v>
      </c>
      <c r="R402" s="119">
        <v>0</v>
      </c>
      <c r="S402" s="119">
        <v>0</v>
      </c>
      <c r="T402" s="120">
        <v>0</v>
      </c>
      <c r="U402" s="117">
        <v>0</v>
      </c>
      <c r="V402" s="117">
        <v>0</v>
      </c>
      <c r="W402" s="117">
        <v>0</v>
      </c>
      <c r="X402" s="117">
        <v>0</v>
      </c>
      <c r="Y402" s="117">
        <v>0</v>
      </c>
      <c r="Z402" s="117">
        <v>0</v>
      </c>
      <c r="AA402" s="269">
        <v>0</v>
      </c>
      <c r="AB402" s="303">
        <f t="shared" si="169"/>
        <v>0</v>
      </c>
      <c r="AC402" s="117">
        <f t="shared" si="169"/>
        <v>0</v>
      </c>
      <c r="AD402" s="304">
        <f>OAX!AD440</f>
        <v>0</v>
      </c>
      <c r="AE402" s="120"/>
      <c r="AF402" s="117"/>
      <c r="AG402" s="117">
        <f>OAX!AG440</f>
        <v>0</v>
      </c>
      <c r="AH402" s="117"/>
      <c r="AI402" s="117"/>
      <c r="AJ402" s="117">
        <f>OAX!AJ440</f>
        <v>0</v>
      </c>
      <c r="AK402" s="117"/>
      <c r="AL402" s="117"/>
      <c r="AM402" s="117">
        <f>OAX!AM440</f>
        <v>0</v>
      </c>
      <c r="AN402" s="117"/>
      <c r="AO402" s="117"/>
      <c r="AP402" s="117">
        <f>OAX!AP440</f>
        <v>0</v>
      </c>
      <c r="AQ402" s="117"/>
      <c r="AR402" s="117"/>
      <c r="AS402" s="117">
        <f>OAX!AS440</f>
        <v>0</v>
      </c>
      <c r="AT402" s="117">
        <f>OAX!AT440</f>
        <v>0</v>
      </c>
      <c r="AU402" s="117">
        <f>OAX!AU440</f>
        <v>0</v>
      </c>
      <c r="AV402" s="117">
        <f>OAX!AV440</f>
        <v>0</v>
      </c>
      <c r="AW402" s="117">
        <f>OAX!AW440</f>
        <v>0</v>
      </c>
      <c r="AX402" s="117">
        <f>OAX!AX440</f>
        <v>0</v>
      </c>
      <c r="AY402" s="117">
        <f>OAX!AY440</f>
        <v>0</v>
      </c>
      <c r="AZ402" s="117">
        <f>OAX!AZ440</f>
        <v>0</v>
      </c>
      <c r="BA402" s="117">
        <f>OAX!BA440</f>
        <v>0</v>
      </c>
    </row>
    <row r="403" spans="1:53" ht="24.75" hidden="1">
      <c r="A403" s="253"/>
      <c r="B403" s="73" t="str">
        <f t="shared" si="167"/>
        <v>136500051005155</v>
      </c>
      <c r="C403" s="166">
        <v>2023</v>
      </c>
      <c r="D403" s="114">
        <v>1</v>
      </c>
      <c r="E403" s="138">
        <v>1</v>
      </c>
      <c r="F403" s="138">
        <v>3</v>
      </c>
      <c r="G403" s="138">
        <v>6</v>
      </c>
      <c r="H403" s="138">
        <v>5000</v>
      </c>
      <c r="I403" s="138">
        <v>5100</v>
      </c>
      <c r="J403" s="138">
        <v>515</v>
      </c>
      <c r="K403" s="139">
        <v>5</v>
      </c>
      <c r="L403" s="139"/>
      <c r="M403" s="116" t="s">
        <v>340</v>
      </c>
      <c r="N403" s="117">
        <v>0</v>
      </c>
      <c r="O403" s="117">
        <v>0</v>
      </c>
      <c r="P403" s="117">
        <v>0</v>
      </c>
      <c r="Q403" s="118" t="s">
        <v>59</v>
      </c>
      <c r="R403" s="119">
        <v>0</v>
      </c>
      <c r="S403" s="119">
        <v>0</v>
      </c>
      <c r="T403" s="120">
        <v>0</v>
      </c>
      <c r="U403" s="117">
        <v>0</v>
      </c>
      <c r="V403" s="117">
        <v>0</v>
      </c>
      <c r="W403" s="117">
        <v>0</v>
      </c>
      <c r="X403" s="117">
        <v>0</v>
      </c>
      <c r="Y403" s="117">
        <v>0</v>
      </c>
      <c r="Z403" s="117">
        <v>0</v>
      </c>
      <c r="AA403" s="269">
        <v>0</v>
      </c>
      <c r="AB403" s="303">
        <f t="shared" si="169"/>
        <v>0</v>
      </c>
      <c r="AC403" s="117">
        <f t="shared" si="169"/>
        <v>0</v>
      </c>
      <c r="AD403" s="304">
        <f>OAX!AD441</f>
        <v>0</v>
      </c>
      <c r="AE403" s="120"/>
      <c r="AF403" s="117"/>
      <c r="AG403" s="117">
        <f>OAX!AG441</f>
        <v>0</v>
      </c>
      <c r="AH403" s="117"/>
      <c r="AI403" s="117"/>
      <c r="AJ403" s="117">
        <f>OAX!AJ441</f>
        <v>0</v>
      </c>
      <c r="AK403" s="117"/>
      <c r="AL403" s="117"/>
      <c r="AM403" s="117">
        <f>OAX!AM441</f>
        <v>0</v>
      </c>
      <c r="AN403" s="117"/>
      <c r="AO403" s="117"/>
      <c r="AP403" s="117">
        <f>OAX!AP441</f>
        <v>0</v>
      </c>
      <c r="AQ403" s="117"/>
      <c r="AR403" s="117"/>
      <c r="AS403" s="117">
        <f>OAX!AS441</f>
        <v>0</v>
      </c>
      <c r="AT403" s="117">
        <f>OAX!AT441</f>
        <v>0</v>
      </c>
      <c r="AU403" s="117">
        <f>OAX!AU441</f>
        <v>0</v>
      </c>
      <c r="AV403" s="117">
        <f>OAX!AV441</f>
        <v>0</v>
      </c>
      <c r="AW403" s="117">
        <f>OAX!AW441</f>
        <v>0</v>
      </c>
      <c r="AX403" s="117">
        <f>OAX!AX441</f>
        <v>0</v>
      </c>
      <c r="AY403" s="117">
        <f>OAX!AY441</f>
        <v>0</v>
      </c>
      <c r="AZ403" s="117">
        <f>OAX!AZ441</f>
        <v>0</v>
      </c>
      <c r="BA403" s="117">
        <f>OAX!BA441</f>
        <v>0</v>
      </c>
    </row>
    <row r="404" spans="1:53" ht="24.75" hidden="1">
      <c r="A404" s="253"/>
      <c r="B404" s="73" t="str">
        <f t="shared" si="167"/>
        <v>136500051005156</v>
      </c>
      <c r="C404" s="166">
        <v>2023</v>
      </c>
      <c r="D404" s="114">
        <v>1</v>
      </c>
      <c r="E404" s="138">
        <v>1</v>
      </c>
      <c r="F404" s="138">
        <v>3</v>
      </c>
      <c r="G404" s="138">
        <v>6</v>
      </c>
      <c r="H404" s="138">
        <v>5000</v>
      </c>
      <c r="I404" s="138">
        <v>5100</v>
      </c>
      <c r="J404" s="138">
        <v>515</v>
      </c>
      <c r="K404" s="139">
        <v>6</v>
      </c>
      <c r="L404" s="139"/>
      <c r="M404" s="116" t="s">
        <v>191</v>
      </c>
      <c r="N404" s="117">
        <v>0</v>
      </c>
      <c r="O404" s="117">
        <v>0</v>
      </c>
      <c r="P404" s="117">
        <v>0</v>
      </c>
      <c r="Q404" s="118" t="s">
        <v>59</v>
      </c>
      <c r="R404" s="119">
        <v>0</v>
      </c>
      <c r="S404" s="119">
        <v>0</v>
      </c>
      <c r="T404" s="120">
        <v>0</v>
      </c>
      <c r="U404" s="117">
        <v>0</v>
      </c>
      <c r="V404" s="117">
        <v>0</v>
      </c>
      <c r="W404" s="117">
        <v>0</v>
      </c>
      <c r="X404" s="117">
        <v>0</v>
      </c>
      <c r="Y404" s="117">
        <v>0</v>
      </c>
      <c r="Z404" s="117">
        <v>0</v>
      </c>
      <c r="AA404" s="269">
        <v>0</v>
      </c>
      <c r="AB404" s="303">
        <f t="shared" si="169"/>
        <v>0</v>
      </c>
      <c r="AC404" s="117">
        <f t="shared" si="169"/>
        <v>0</v>
      </c>
      <c r="AD404" s="304">
        <f>OAX!AD442</f>
        <v>0</v>
      </c>
      <c r="AE404" s="120"/>
      <c r="AF404" s="117"/>
      <c r="AG404" s="117">
        <f>OAX!AG442</f>
        <v>0</v>
      </c>
      <c r="AH404" s="117"/>
      <c r="AI404" s="117"/>
      <c r="AJ404" s="117">
        <f>OAX!AJ442</f>
        <v>0</v>
      </c>
      <c r="AK404" s="117"/>
      <c r="AL404" s="117"/>
      <c r="AM404" s="117">
        <f>OAX!AM442</f>
        <v>0</v>
      </c>
      <c r="AN404" s="117"/>
      <c r="AO404" s="117"/>
      <c r="AP404" s="117">
        <f>OAX!AP442</f>
        <v>0</v>
      </c>
      <c r="AQ404" s="117"/>
      <c r="AR404" s="117"/>
      <c r="AS404" s="117">
        <f>OAX!AS442</f>
        <v>0</v>
      </c>
      <c r="AT404" s="117">
        <f>OAX!AT442</f>
        <v>0</v>
      </c>
      <c r="AU404" s="117">
        <f>OAX!AU442</f>
        <v>0</v>
      </c>
      <c r="AV404" s="117">
        <f>OAX!AV442</f>
        <v>0</v>
      </c>
      <c r="AW404" s="117">
        <f>OAX!AW442</f>
        <v>0</v>
      </c>
      <c r="AX404" s="117">
        <f>OAX!AX442</f>
        <v>0</v>
      </c>
      <c r="AY404" s="117">
        <f>OAX!AY442</f>
        <v>0</v>
      </c>
      <c r="AZ404" s="117">
        <f>OAX!AZ442</f>
        <v>0</v>
      </c>
      <c r="BA404" s="117">
        <f>OAX!BA442</f>
        <v>0</v>
      </c>
    </row>
    <row r="405" spans="1:53" ht="24.75" hidden="1">
      <c r="A405" s="253"/>
      <c r="B405" s="73" t="str">
        <f t="shared" si="167"/>
        <v>136500051005157</v>
      </c>
      <c r="C405" s="166">
        <v>2023</v>
      </c>
      <c r="D405" s="114">
        <v>1</v>
      </c>
      <c r="E405" s="138">
        <v>1</v>
      </c>
      <c r="F405" s="138">
        <v>3</v>
      </c>
      <c r="G405" s="138">
        <v>6</v>
      </c>
      <c r="H405" s="138">
        <v>5000</v>
      </c>
      <c r="I405" s="138">
        <v>5100</v>
      </c>
      <c r="J405" s="138">
        <v>515</v>
      </c>
      <c r="K405" s="139">
        <v>7</v>
      </c>
      <c r="L405" s="139"/>
      <c r="M405" s="116" t="s">
        <v>341</v>
      </c>
      <c r="N405" s="117">
        <v>0</v>
      </c>
      <c r="O405" s="117">
        <v>0</v>
      </c>
      <c r="P405" s="117">
        <v>0</v>
      </c>
      <c r="Q405" s="118" t="s">
        <v>59</v>
      </c>
      <c r="R405" s="119">
        <v>0</v>
      </c>
      <c r="S405" s="119">
        <v>0</v>
      </c>
      <c r="T405" s="120">
        <v>0</v>
      </c>
      <c r="U405" s="117">
        <v>0</v>
      </c>
      <c r="V405" s="117">
        <v>0</v>
      </c>
      <c r="W405" s="117">
        <v>0</v>
      </c>
      <c r="X405" s="117">
        <v>0</v>
      </c>
      <c r="Y405" s="117">
        <v>0</v>
      </c>
      <c r="Z405" s="117">
        <v>0</v>
      </c>
      <c r="AA405" s="269">
        <v>0</v>
      </c>
      <c r="AB405" s="303">
        <f t="shared" si="169"/>
        <v>0</v>
      </c>
      <c r="AC405" s="117">
        <f t="shared" si="169"/>
        <v>0</v>
      </c>
      <c r="AD405" s="304">
        <f>OAX!AD443</f>
        <v>0</v>
      </c>
      <c r="AE405" s="120"/>
      <c r="AF405" s="117"/>
      <c r="AG405" s="117">
        <f>OAX!AG443</f>
        <v>0</v>
      </c>
      <c r="AH405" s="117"/>
      <c r="AI405" s="117"/>
      <c r="AJ405" s="117">
        <f>OAX!AJ443</f>
        <v>0</v>
      </c>
      <c r="AK405" s="117"/>
      <c r="AL405" s="117"/>
      <c r="AM405" s="117">
        <f>OAX!AM443</f>
        <v>0</v>
      </c>
      <c r="AN405" s="117"/>
      <c r="AO405" s="117"/>
      <c r="AP405" s="117">
        <f>OAX!AP443</f>
        <v>0</v>
      </c>
      <c r="AQ405" s="117"/>
      <c r="AR405" s="117"/>
      <c r="AS405" s="117">
        <f>OAX!AS443</f>
        <v>0</v>
      </c>
      <c r="AT405" s="117">
        <f>OAX!AT443</f>
        <v>0</v>
      </c>
      <c r="AU405" s="117">
        <f>OAX!AU443</f>
        <v>0</v>
      </c>
      <c r="AV405" s="117">
        <f>OAX!AV443</f>
        <v>0</v>
      </c>
      <c r="AW405" s="117">
        <f>OAX!AW443</f>
        <v>0</v>
      </c>
      <c r="AX405" s="117">
        <f>OAX!AX443</f>
        <v>0</v>
      </c>
      <c r="AY405" s="117">
        <f>OAX!AY443</f>
        <v>0</v>
      </c>
      <c r="AZ405" s="117">
        <f>OAX!AZ443</f>
        <v>0</v>
      </c>
      <c r="BA405" s="117">
        <f>OAX!BA443</f>
        <v>0</v>
      </c>
    </row>
    <row r="406" spans="1:53" ht="24.75" hidden="1">
      <c r="A406" s="253"/>
      <c r="B406" s="73" t="str">
        <f t="shared" si="167"/>
        <v>13650005200</v>
      </c>
      <c r="C406" s="132">
        <v>2023</v>
      </c>
      <c r="D406" s="132">
        <v>1</v>
      </c>
      <c r="E406" s="132">
        <v>1</v>
      </c>
      <c r="F406" s="132">
        <v>3</v>
      </c>
      <c r="G406" s="132">
        <v>6</v>
      </c>
      <c r="H406" s="132">
        <v>5000</v>
      </c>
      <c r="I406" s="132">
        <v>5200</v>
      </c>
      <c r="J406" s="132"/>
      <c r="K406" s="170"/>
      <c r="L406" s="170"/>
      <c r="M406" s="102" t="s">
        <v>133</v>
      </c>
      <c r="N406" s="103">
        <v>0</v>
      </c>
      <c r="O406" s="103">
        <v>0</v>
      </c>
      <c r="P406" s="103">
        <v>0</v>
      </c>
      <c r="Q406" s="170"/>
      <c r="R406" s="170"/>
      <c r="S406" s="170"/>
      <c r="T406" s="106">
        <f t="shared" ref="T406:AC406" si="170">+T407</f>
        <v>0</v>
      </c>
      <c r="U406" s="103">
        <f t="shared" si="170"/>
        <v>0</v>
      </c>
      <c r="V406" s="103">
        <f t="shared" si="170"/>
        <v>0</v>
      </c>
      <c r="W406" s="103">
        <f t="shared" si="170"/>
        <v>0</v>
      </c>
      <c r="X406" s="103">
        <f t="shared" si="170"/>
        <v>0</v>
      </c>
      <c r="Y406" s="103">
        <f t="shared" si="170"/>
        <v>0</v>
      </c>
      <c r="Z406" s="103">
        <f t="shared" si="170"/>
        <v>0</v>
      </c>
      <c r="AA406" s="267">
        <f t="shared" si="170"/>
        <v>0</v>
      </c>
      <c r="AB406" s="299">
        <f t="shared" si="170"/>
        <v>0</v>
      </c>
      <c r="AC406" s="103">
        <f t="shared" si="170"/>
        <v>0</v>
      </c>
      <c r="AD406" s="300">
        <f>OAX!AD444</f>
        <v>0</v>
      </c>
      <c r="AE406" s="106"/>
      <c r="AF406" s="103"/>
      <c r="AG406" s="103">
        <f>OAX!AG444</f>
        <v>0</v>
      </c>
      <c r="AH406" s="103"/>
      <c r="AI406" s="103"/>
      <c r="AJ406" s="103">
        <f>OAX!AJ444</f>
        <v>0</v>
      </c>
      <c r="AK406" s="103"/>
      <c r="AL406" s="103"/>
      <c r="AM406" s="103">
        <f>OAX!AM444</f>
        <v>0</v>
      </c>
      <c r="AN406" s="103"/>
      <c r="AO406" s="103"/>
      <c r="AP406" s="103">
        <f>OAX!AP444</f>
        <v>0</v>
      </c>
      <c r="AQ406" s="103"/>
      <c r="AR406" s="103"/>
      <c r="AS406" s="103">
        <f>OAX!AS444</f>
        <v>0</v>
      </c>
      <c r="AT406" s="103">
        <f>OAX!AT444</f>
        <v>0</v>
      </c>
      <c r="AU406" s="103">
        <f>OAX!AU444</f>
        <v>0</v>
      </c>
      <c r="AV406" s="103">
        <f>OAX!AV444</f>
        <v>0</v>
      </c>
      <c r="AW406" s="103">
        <f>OAX!AW444</f>
        <v>0</v>
      </c>
      <c r="AX406" s="103">
        <f>OAX!AX444</f>
        <v>0</v>
      </c>
      <c r="AY406" s="103">
        <f>OAX!AY444</f>
        <v>0</v>
      </c>
      <c r="AZ406" s="103">
        <f>OAX!AZ444</f>
        <v>0</v>
      </c>
      <c r="BA406" s="103">
        <f>OAX!BA444</f>
        <v>0</v>
      </c>
    </row>
    <row r="407" spans="1:53" ht="24.75" hidden="1">
      <c r="A407" s="253"/>
      <c r="B407" s="73" t="str">
        <f t="shared" si="167"/>
        <v>13650005200523</v>
      </c>
      <c r="C407" s="135">
        <v>2023</v>
      </c>
      <c r="D407" s="135">
        <v>1</v>
      </c>
      <c r="E407" s="135">
        <v>1</v>
      </c>
      <c r="F407" s="135">
        <v>3</v>
      </c>
      <c r="G407" s="135">
        <v>6</v>
      </c>
      <c r="H407" s="135">
        <v>5000</v>
      </c>
      <c r="I407" s="135">
        <v>5200</v>
      </c>
      <c r="J407" s="135">
        <v>523</v>
      </c>
      <c r="K407" s="135"/>
      <c r="L407" s="135"/>
      <c r="M407" s="109" t="s">
        <v>134</v>
      </c>
      <c r="N407" s="110">
        <v>0</v>
      </c>
      <c r="O407" s="110">
        <v>0</v>
      </c>
      <c r="P407" s="110">
        <v>0</v>
      </c>
      <c r="Q407" s="111"/>
      <c r="R407" s="111"/>
      <c r="S407" s="111"/>
      <c r="T407" s="113">
        <f t="shared" ref="T407:AC407" si="171">SUM(T408:T411)</f>
        <v>0</v>
      </c>
      <c r="U407" s="110">
        <f t="shared" si="171"/>
        <v>0</v>
      </c>
      <c r="V407" s="110">
        <f t="shared" si="171"/>
        <v>0</v>
      </c>
      <c r="W407" s="110">
        <f t="shared" si="171"/>
        <v>0</v>
      </c>
      <c r="X407" s="110">
        <f t="shared" si="171"/>
        <v>0</v>
      </c>
      <c r="Y407" s="110">
        <f t="shared" si="171"/>
        <v>0</v>
      </c>
      <c r="Z407" s="110">
        <f t="shared" si="171"/>
        <v>0</v>
      </c>
      <c r="AA407" s="268">
        <f t="shared" si="171"/>
        <v>0</v>
      </c>
      <c r="AB407" s="301">
        <f t="shared" si="171"/>
        <v>0</v>
      </c>
      <c r="AC407" s="110">
        <f t="shared" si="171"/>
        <v>0</v>
      </c>
      <c r="AD407" s="302">
        <f>OAX!AD445</f>
        <v>0</v>
      </c>
      <c r="AE407" s="113"/>
      <c r="AF407" s="110"/>
      <c r="AG407" s="110">
        <f>OAX!AG445</f>
        <v>0</v>
      </c>
      <c r="AH407" s="110"/>
      <c r="AI407" s="110"/>
      <c r="AJ407" s="110">
        <f>OAX!AJ445</f>
        <v>0</v>
      </c>
      <c r="AK407" s="110"/>
      <c r="AL407" s="110"/>
      <c r="AM407" s="110">
        <f>OAX!AM445</f>
        <v>0</v>
      </c>
      <c r="AN407" s="110"/>
      <c r="AO407" s="110"/>
      <c r="AP407" s="110">
        <f>OAX!AP445</f>
        <v>0</v>
      </c>
      <c r="AQ407" s="110"/>
      <c r="AR407" s="110"/>
      <c r="AS407" s="110">
        <f>OAX!AS445</f>
        <v>0</v>
      </c>
      <c r="AT407" s="110">
        <f>OAX!AT445</f>
        <v>0</v>
      </c>
      <c r="AU407" s="110">
        <f>OAX!AU445</f>
        <v>0</v>
      </c>
      <c r="AV407" s="110">
        <f>OAX!AV445</f>
        <v>0</v>
      </c>
      <c r="AW407" s="110">
        <f>OAX!AW445</f>
        <v>0</v>
      </c>
      <c r="AX407" s="110">
        <f>OAX!AX445</f>
        <v>0</v>
      </c>
      <c r="AY407" s="110">
        <f>OAX!AY445</f>
        <v>0</v>
      </c>
      <c r="AZ407" s="110">
        <f>OAX!AZ445</f>
        <v>0</v>
      </c>
      <c r="BA407" s="110">
        <f>OAX!BA445</f>
        <v>0</v>
      </c>
    </row>
    <row r="408" spans="1:53" ht="24.75" hidden="1">
      <c r="A408" s="253"/>
      <c r="B408" s="73" t="str">
        <f t="shared" si="167"/>
        <v>136500052005231</v>
      </c>
      <c r="C408" s="166">
        <v>2023</v>
      </c>
      <c r="D408" s="114">
        <v>1</v>
      </c>
      <c r="E408" s="138">
        <v>1</v>
      </c>
      <c r="F408" s="138">
        <v>3</v>
      </c>
      <c r="G408" s="138">
        <v>6</v>
      </c>
      <c r="H408" s="138">
        <v>5000</v>
      </c>
      <c r="I408" s="138">
        <v>5200</v>
      </c>
      <c r="J408" s="138">
        <v>523</v>
      </c>
      <c r="K408" s="139">
        <v>1</v>
      </c>
      <c r="L408" s="139"/>
      <c r="M408" s="116" t="s">
        <v>342</v>
      </c>
      <c r="N408" s="117">
        <v>0</v>
      </c>
      <c r="O408" s="117">
        <v>0</v>
      </c>
      <c r="P408" s="117">
        <v>0</v>
      </c>
      <c r="Q408" s="141" t="s">
        <v>59</v>
      </c>
      <c r="R408" s="119">
        <v>0</v>
      </c>
      <c r="S408" s="119">
        <v>0</v>
      </c>
      <c r="T408" s="120">
        <v>0</v>
      </c>
      <c r="U408" s="117">
        <v>0</v>
      </c>
      <c r="V408" s="117">
        <v>0</v>
      </c>
      <c r="W408" s="117">
        <v>0</v>
      </c>
      <c r="X408" s="117">
        <v>0</v>
      </c>
      <c r="Y408" s="117">
        <v>0</v>
      </c>
      <c r="Z408" s="117">
        <v>0</v>
      </c>
      <c r="AA408" s="269">
        <v>0</v>
      </c>
      <c r="AB408" s="303">
        <f t="shared" ref="AB408:AC411" si="172">N408+T408-X408</f>
        <v>0</v>
      </c>
      <c r="AC408" s="117">
        <f t="shared" si="172"/>
        <v>0</v>
      </c>
      <c r="AD408" s="304">
        <f>OAX!AD446</f>
        <v>0</v>
      </c>
      <c r="AE408" s="120"/>
      <c r="AF408" s="117"/>
      <c r="AG408" s="117">
        <f>OAX!AG446</f>
        <v>0</v>
      </c>
      <c r="AH408" s="117"/>
      <c r="AI408" s="117"/>
      <c r="AJ408" s="117">
        <f>OAX!AJ446</f>
        <v>0</v>
      </c>
      <c r="AK408" s="117"/>
      <c r="AL408" s="117"/>
      <c r="AM408" s="117">
        <f>OAX!AM446</f>
        <v>0</v>
      </c>
      <c r="AN408" s="117"/>
      <c r="AO408" s="117"/>
      <c r="AP408" s="117">
        <f>OAX!AP446</f>
        <v>0</v>
      </c>
      <c r="AQ408" s="117"/>
      <c r="AR408" s="117"/>
      <c r="AS408" s="117">
        <f>OAX!AS446</f>
        <v>0</v>
      </c>
      <c r="AT408" s="117">
        <f>OAX!AT446</f>
        <v>0</v>
      </c>
      <c r="AU408" s="117">
        <f>OAX!AU446</f>
        <v>0</v>
      </c>
      <c r="AV408" s="117">
        <f>OAX!AV446</f>
        <v>0</v>
      </c>
      <c r="AW408" s="117">
        <f>OAX!AW446</f>
        <v>0</v>
      </c>
      <c r="AX408" s="117">
        <f>OAX!AX446</f>
        <v>0</v>
      </c>
      <c r="AY408" s="117">
        <f>OAX!AY446</f>
        <v>0</v>
      </c>
      <c r="AZ408" s="117">
        <f>OAX!AZ446</f>
        <v>0</v>
      </c>
      <c r="BA408" s="117">
        <f>OAX!BA446</f>
        <v>0</v>
      </c>
    </row>
    <row r="409" spans="1:53" ht="24.75" hidden="1">
      <c r="A409" s="253"/>
      <c r="B409" s="73" t="str">
        <f t="shared" si="167"/>
        <v>136500052005232</v>
      </c>
      <c r="C409" s="166">
        <v>2023</v>
      </c>
      <c r="D409" s="114">
        <v>1</v>
      </c>
      <c r="E409" s="138">
        <v>1</v>
      </c>
      <c r="F409" s="138">
        <v>3</v>
      </c>
      <c r="G409" s="138">
        <v>6</v>
      </c>
      <c r="H409" s="138">
        <v>5000</v>
      </c>
      <c r="I409" s="138">
        <v>5200</v>
      </c>
      <c r="J409" s="138">
        <v>523</v>
      </c>
      <c r="K409" s="139">
        <v>2</v>
      </c>
      <c r="L409" s="139"/>
      <c r="M409" s="116" t="s">
        <v>343</v>
      </c>
      <c r="N409" s="117">
        <v>0</v>
      </c>
      <c r="O409" s="117">
        <v>0</v>
      </c>
      <c r="P409" s="117">
        <v>0</v>
      </c>
      <c r="Q409" s="141" t="s">
        <v>59</v>
      </c>
      <c r="R409" s="119">
        <v>0</v>
      </c>
      <c r="S409" s="119">
        <v>0</v>
      </c>
      <c r="T409" s="120">
        <v>0</v>
      </c>
      <c r="U409" s="117">
        <v>0</v>
      </c>
      <c r="V409" s="117">
        <v>0</v>
      </c>
      <c r="W409" s="117">
        <v>0</v>
      </c>
      <c r="X409" s="117">
        <v>0</v>
      </c>
      <c r="Y409" s="117">
        <v>0</v>
      </c>
      <c r="Z409" s="117">
        <v>0</v>
      </c>
      <c r="AA409" s="269">
        <v>0</v>
      </c>
      <c r="AB409" s="303">
        <f t="shared" si="172"/>
        <v>0</v>
      </c>
      <c r="AC409" s="117">
        <f t="shared" si="172"/>
        <v>0</v>
      </c>
      <c r="AD409" s="304">
        <f>OAX!AD447</f>
        <v>0</v>
      </c>
      <c r="AE409" s="120"/>
      <c r="AF409" s="117"/>
      <c r="AG409" s="117">
        <f>OAX!AG447</f>
        <v>0</v>
      </c>
      <c r="AH409" s="117"/>
      <c r="AI409" s="117"/>
      <c r="AJ409" s="117">
        <f>OAX!AJ447</f>
        <v>0</v>
      </c>
      <c r="AK409" s="117"/>
      <c r="AL409" s="117"/>
      <c r="AM409" s="117">
        <f>OAX!AM447</f>
        <v>0</v>
      </c>
      <c r="AN409" s="117"/>
      <c r="AO409" s="117"/>
      <c r="AP409" s="117">
        <f>OAX!AP447</f>
        <v>0</v>
      </c>
      <c r="AQ409" s="117"/>
      <c r="AR409" s="117"/>
      <c r="AS409" s="117">
        <f>OAX!AS447</f>
        <v>0</v>
      </c>
      <c r="AT409" s="117">
        <f>OAX!AT447</f>
        <v>0</v>
      </c>
      <c r="AU409" s="117">
        <f>OAX!AU447</f>
        <v>0</v>
      </c>
      <c r="AV409" s="117">
        <f>OAX!AV447</f>
        <v>0</v>
      </c>
      <c r="AW409" s="117">
        <f>OAX!AW447</f>
        <v>0</v>
      </c>
      <c r="AX409" s="117">
        <f>OAX!AX447</f>
        <v>0</v>
      </c>
      <c r="AY409" s="117">
        <f>OAX!AY447</f>
        <v>0</v>
      </c>
      <c r="AZ409" s="117">
        <f>OAX!AZ447</f>
        <v>0</v>
      </c>
      <c r="BA409" s="117">
        <f>OAX!BA447</f>
        <v>0</v>
      </c>
    </row>
    <row r="410" spans="1:53" ht="24.75" hidden="1">
      <c r="A410" s="253"/>
      <c r="B410" s="73" t="str">
        <f t="shared" si="167"/>
        <v>136500052005233</v>
      </c>
      <c r="C410" s="166">
        <v>2023</v>
      </c>
      <c r="D410" s="114">
        <v>1</v>
      </c>
      <c r="E410" s="138">
        <v>1</v>
      </c>
      <c r="F410" s="138">
        <v>3</v>
      </c>
      <c r="G410" s="138">
        <v>6</v>
      </c>
      <c r="H410" s="138">
        <v>5000</v>
      </c>
      <c r="I410" s="138">
        <v>5200</v>
      </c>
      <c r="J410" s="138">
        <v>523</v>
      </c>
      <c r="K410" s="139">
        <v>3</v>
      </c>
      <c r="L410" s="139"/>
      <c r="M410" s="116" t="s">
        <v>344</v>
      </c>
      <c r="N410" s="117">
        <v>0</v>
      </c>
      <c r="O410" s="117">
        <v>0</v>
      </c>
      <c r="P410" s="117">
        <v>0</v>
      </c>
      <c r="Q410" s="141" t="s">
        <v>59</v>
      </c>
      <c r="R410" s="119">
        <v>0</v>
      </c>
      <c r="S410" s="119">
        <v>0</v>
      </c>
      <c r="T410" s="120">
        <v>0</v>
      </c>
      <c r="U410" s="117">
        <v>0</v>
      </c>
      <c r="V410" s="117">
        <v>0</v>
      </c>
      <c r="W410" s="117">
        <v>0</v>
      </c>
      <c r="X410" s="117">
        <v>0</v>
      </c>
      <c r="Y410" s="117">
        <v>0</v>
      </c>
      <c r="Z410" s="117">
        <v>0</v>
      </c>
      <c r="AA410" s="269">
        <v>0</v>
      </c>
      <c r="AB410" s="303">
        <f t="shared" si="172"/>
        <v>0</v>
      </c>
      <c r="AC410" s="117">
        <f t="shared" si="172"/>
        <v>0</v>
      </c>
      <c r="AD410" s="304">
        <f>OAX!AD448</f>
        <v>0</v>
      </c>
      <c r="AE410" s="120"/>
      <c r="AF410" s="117"/>
      <c r="AG410" s="117">
        <f>OAX!AG448</f>
        <v>0</v>
      </c>
      <c r="AH410" s="117"/>
      <c r="AI410" s="117"/>
      <c r="AJ410" s="117">
        <f>OAX!AJ448</f>
        <v>0</v>
      </c>
      <c r="AK410" s="117"/>
      <c r="AL410" s="117"/>
      <c r="AM410" s="117">
        <f>OAX!AM448</f>
        <v>0</v>
      </c>
      <c r="AN410" s="117"/>
      <c r="AO410" s="117"/>
      <c r="AP410" s="117">
        <f>OAX!AP448</f>
        <v>0</v>
      </c>
      <c r="AQ410" s="117"/>
      <c r="AR410" s="117"/>
      <c r="AS410" s="117">
        <f>OAX!AS448</f>
        <v>0</v>
      </c>
      <c r="AT410" s="117">
        <f>OAX!AT448</f>
        <v>0</v>
      </c>
      <c r="AU410" s="117">
        <f>OAX!AU448</f>
        <v>0</v>
      </c>
      <c r="AV410" s="117">
        <f>OAX!AV448</f>
        <v>0</v>
      </c>
      <c r="AW410" s="117">
        <f>OAX!AW448</f>
        <v>0</v>
      </c>
      <c r="AX410" s="117">
        <f>OAX!AX448</f>
        <v>0</v>
      </c>
      <c r="AY410" s="117">
        <f>OAX!AY448</f>
        <v>0</v>
      </c>
      <c r="AZ410" s="117">
        <f>OAX!AZ448</f>
        <v>0</v>
      </c>
      <c r="BA410" s="117">
        <f>OAX!BA448</f>
        <v>0</v>
      </c>
    </row>
    <row r="411" spans="1:53" ht="24.75" hidden="1">
      <c r="A411" s="253"/>
      <c r="B411" s="73" t="str">
        <f t="shared" si="167"/>
        <v>136500052005234</v>
      </c>
      <c r="C411" s="166">
        <v>2023</v>
      </c>
      <c r="D411" s="114">
        <v>1</v>
      </c>
      <c r="E411" s="138">
        <v>1</v>
      </c>
      <c r="F411" s="138">
        <v>3</v>
      </c>
      <c r="G411" s="138">
        <v>6</v>
      </c>
      <c r="H411" s="138">
        <v>5000</v>
      </c>
      <c r="I411" s="138">
        <v>5200</v>
      </c>
      <c r="J411" s="138">
        <v>523</v>
      </c>
      <c r="K411" s="139">
        <v>4</v>
      </c>
      <c r="L411" s="139"/>
      <c r="M411" s="116" t="s">
        <v>345</v>
      </c>
      <c r="N411" s="117">
        <v>0</v>
      </c>
      <c r="O411" s="117">
        <v>0</v>
      </c>
      <c r="P411" s="117">
        <v>0</v>
      </c>
      <c r="Q411" s="141" t="s">
        <v>59</v>
      </c>
      <c r="R411" s="119">
        <v>0</v>
      </c>
      <c r="S411" s="119">
        <v>0</v>
      </c>
      <c r="T411" s="120">
        <v>0</v>
      </c>
      <c r="U411" s="117">
        <v>0</v>
      </c>
      <c r="V411" s="117">
        <v>0</v>
      </c>
      <c r="W411" s="117">
        <v>0</v>
      </c>
      <c r="X411" s="117">
        <v>0</v>
      </c>
      <c r="Y411" s="117">
        <v>0</v>
      </c>
      <c r="Z411" s="117">
        <v>0</v>
      </c>
      <c r="AA411" s="269">
        <v>0</v>
      </c>
      <c r="AB411" s="303">
        <f t="shared" si="172"/>
        <v>0</v>
      </c>
      <c r="AC411" s="117">
        <f t="shared" si="172"/>
        <v>0</v>
      </c>
      <c r="AD411" s="304">
        <f>OAX!AD449</f>
        <v>0</v>
      </c>
      <c r="AE411" s="120"/>
      <c r="AF411" s="117"/>
      <c r="AG411" s="117">
        <f>OAX!AG449</f>
        <v>0</v>
      </c>
      <c r="AH411" s="117"/>
      <c r="AI411" s="117"/>
      <c r="AJ411" s="117">
        <f>OAX!AJ449</f>
        <v>0</v>
      </c>
      <c r="AK411" s="117"/>
      <c r="AL411" s="117"/>
      <c r="AM411" s="117">
        <f>OAX!AM449</f>
        <v>0</v>
      </c>
      <c r="AN411" s="117"/>
      <c r="AO411" s="117"/>
      <c r="AP411" s="117">
        <f>OAX!AP449</f>
        <v>0</v>
      </c>
      <c r="AQ411" s="117"/>
      <c r="AR411" s="117"/>
      <c r="AS411" s="117">
        <f>OAX!AS449</f>
        <v>0</v>
      </c>
      <c r="AT411" s="117">
        <f>OAX!AT449</f>
        <v>0</v>
      </c>
      <c r="AU411" s="117">
        <f>OAX!AU449</f>
        <v>0</v>
      </c>
      <c r="AV411" s="117">
        <f>OAX!AV449</f>
        <v>0</v>
      </c>
      <c r="AW411" s="117">
        <f>OAX!AW449</f>
        <v>0</v>
      </c>
      <c r="AX411" s="117">
        <f>OAX!AX449</f>
        <v>0</v>
      </c>
      <c r="AY411" s="117">
        <f>OAX!AY449</f>
        <v>0</v>
      </c>
      <c r="AZ411" s="117">
        <f>OAX!AZ449</f>
        <v>0</v>
      </c>
      <c r="BA411" s="117">
        <f>OAX!BA449</f>
        <v>0</v>
      </c>
    </row>
    <row r="412" spans="1:53" ht="24.75" hidden="1">
      <c r="A412" s="253"/>
      <c r="B412" s="73" t="str">
        <f t="shared" si="167"/>
        <v>13650005300</v>
      </c>
      <c r="C412" s="132">
        <v>2023</v>
      </c>
      <c r="D412" s="132">
        <v>1</v>
      </c>
      <c r="E412" s="132">
        <v>1</v>
      </c>
      <c r="F412" s="132">
        <v>3</v>
      </c>
      <c r="G412" s="132">
        <v>6</v>
      </c>
      <c r="H412" s="132">
        <v>5000</v>
      </c>
      <c r="I412" s="132">
        <v>5300</v>
      </c>
      <c r="J412" s="132"/>
      <c r="K412" s="170"/>
      <c r="L412" s="170"/>
      <c r="M412" s="102" t="s">
        <v>346</v>
      </c>
      <c r="N412" s="103">
        <v>0</v>
      </c>
      <c r="O412" s="103">
        <v>0</v>
      </c>
      <c r="P412" s="103">
        <v>0</v>
      </c>
      <c r="Q412" s="170"/>
      <c r="R412" s="170"/>
      <c r="S412" s="170"/>
      <c r="T412" s="106">
        <f t="shared" ref="T412:AC412" si="173">+T413</f>
        <v>0</v>
      </c>
      <c r="U412" s="103">
        <f t="shared" si="173"/>
        <v>0</v>
      </c>
      <c r="V412" s="103">
        <f t="shared" si="173"/>
        <v>0</v>
      </c>
      <c r="W412" s="103">
        <f t="shared" si="173"/>
        <v>0</v>
      </c>
      <c r="X412" s="103">
        <f t="shared" si="173"/>
        <v>0</v>
      </c>
      <c r="Y412" s="103">
        <f t="shared" si="173"/>
        <v>0</v>
      </c>
      <c r="Z412" s="103">
        <f t="shared" si="173"/>
        <v>0</v>
      </c>
      <c r="AA412" s="267">
        <f t="shared" si="173"/>
        <v>0</v>
      </c>
      <c r="AB412" s="299">
        <f t="shared" si="173"/>
        <v>0</v>
      </c>
      <c r="AC412" s="103">
        <f t="shared" si="173"/>
        <v>0</v>
      </c>
      <c r="AD412" s="300">
        <f>OAX!AD450</f>
        <v>0</v>
      </c>
      <c r="AE412" s="106"/>
      <c r="AF412" s="103"/>
      <c r="AG412" s="103">
        <f>OAX!AG450</f>
        <v>0</v>
      </c>
      <c r="AH412" s="103"/>
      <c r="AI412" s="103"/>
      <c r="AJ412" s="103">
        <f>OAX!AJ450</f>
        <v>0</v>
      </c>
      <c r="AK412" s="103"/>
      <c r="AL412" s="103"/>
      <c r="AM412" s="103">
        <f>OAX!AM450</f>
        <v>0</v>
      </c>
      <c r="AN412" s="103"/>
      <c r="AO412" s="103"/>
      <c r="AP412" s="103">
        <f>OAX!AP450</f>
        <v>0</v>
      </c>
      <c r="AQ412" s="103"/>
      <c r="AR412" s="103"/>
      <c r="AS412" s="103">
        <f>OAX!AS450</f>
        <v>0</v>
      </c>
      <c r="AT412" s="103">
        <f>OAX!AT450</f>
        <v>0</v>
      </c>
      <c r="AU412" s="103">
        <f>OAX!AU450</f>
        <v>0</v>
      </c>
      <c r="AV412" s="103">
        <f>OAX!AV450</f>
        <v>0</v>
      </c>
      <c r="AW412" s="103">
        <f>OAX!AW450</f>
        <v>0</v>
      </c>
      <c r="AX412" s="103">
        <f>OAX!AX450</f>
        <v>0</v>
      </c>
      <c r="AY412" s="103">
        <f>OAX!AY450</f>
        <v>0</v>
      </c>
      <c r="AZ412" s="103">
        <f>OAX!AZ450</f>
        <v>0</v>
      </c>
      <c r="BA412" s="103">
        <f>OAX!BA450</f>
        <v>0</v>
      </c>
    </row>
    <row r="413" spans="1:53" ht="24.75" hidden="1">
      <c r="A413" s="253"/>
      <c r="B413" s="73" t="str">
        <f t="shared" si="167"/>
        <v>13650005300531</v>
      </c>
      <c r="C413" s="135">
        <v>2023</v>
      </c>
      <c r="D413" s="135">
        <v>1</v>
      </c>
      <c r="E413" s="135">
        <v>1</v>
      </c>
      <c r="F413" s="135">
        <v>3</v>
      </c>
      <c r="G413" s="135">
        <v>6</v>
      </c>
      <c r="H413" s="135">
        <v>5000</v>
      </c>
      <c r="I413" s="135">
        <v>5300</v>
      </c>
      <c r="J413" s="135">
        <v>531</v>
      </c>
      <c r="K413" s="135"/>
      <c r="L413" s="135"/>
      <c r="M413" s="109" t="s">
        <v>347</v>
      </c>
      <c r="N413" s="110">
        <v>0</v>
      </c>
      <c r="O413" s="110">
        <v>0</v>
      </c>
      <c r="P413" s="110">
        <v>0</v>
      </c>
      <c r="Q413" s="111"/>
      <c r="R413" s="111"/>
      <c r="S413" s="111"/>
      <c r="T413" s="113">
        <f t="shared" ref="T413:AC413" si="174">SUM(T414:T553)</f>
        <v>0</v>
      </c>
      <c r="U413" s="110">
        <f t="shared" si="174"/>
        <v>0</v>
      </c>
      <c r="V413" s="110">
        <f t="shared" si="174"/>
        <v>0</v>
      </c>
      <c r="W413" s="110">
        <f t="shared" si="174"/>
        <v>0</v>
      </c>
      <c r="X413" s="110">
        <f t="shared" si="174"/>
        <v>0</v>
      </c>
      <c r="Y413" s="110">
        <f t="shared" si="174"/>
        <v>0</v>
      </c>
      <c r="Z413" s="110">
        <f t="shared" si="174"/>
        <v>0</v>
      </c>
      <c r="AA413" s="268">
        <f t="shared" si="174"/>
        <v>0</v>
      </c>
      <c r="AB413" s="301">
        <f t="shared" si="174"/>
        <v>0</v>
      </c>
      <c r="AC413" s="110">
        <f t="shared" si="174"/>
        <v>0</v>
      </c>
      <c r="AD413" s="302">
        <f>OAX!AD451</f>
        <v>0</v>
      </c>
      <c r="AE413" s="113"/>
      <c r="AF413" s="110"/>
      <c r="AG413" s="110">
        <f>OAX!AG451</f>
        <v>0</v>
      </c>
      <c r="AH413" s="110"/>
      <c r="AI413" s="110"/>
      <c r="AJ413" s="110">
        <f>OAX!AJ451</f>
        <v>0</v>
      </c>
      <c r="AK413" s="110"/>
      <c r="AL413" s="110"/>
      <c r="AM413" s="110">
        <f>OAX!AM451</f>
        <v>0</v>
      </c>
      <c r="AN413" s="110"/>
      <c r="AO413" s="110"/>
      <c r="AP413" s="110">
        <f>OAX!AP451</f>
        <v>0</v>
      </c>
      <c r="AQ413" s="110"/>
      <c r="AR413" s="110"/>
      <c r="AS413" s="110">
        <f>OAX!AS451</f>
        <v>0</v>
      </c>
      <c r="AT413" s="110">
        <f>OAX!AT451</f>
        <v>0</v>
      </c>
      <c r="AU413" s="110">
        <f>OAX!AU451</f>
        <v>0</v>
      </c>
      <c r="AV413" s="110">
        <f>OAX!AV451</f>
        <v>0</v>
      </c>
      <c r="AW413" s="110">
        <f>OAX!AW451</f>
        <v>0</v>
      </c>
      <c r="AX413" s="110">
        <f>OAX!AX451</f>
        <v>0</v>
      </c>
      <c r="AY413" s="110">
        <f>OAX!AY451</f>
        <v>0</v>
      </c>
      <c r="AZ413" s="110">
        <f>OAX!AZ451</f>
        <v>0</v>
      </c>
      <c r="BA413" s="110">
        <f>OAX!BA451</f>
        <v>0</v>
      </c>
    </row>
    <row r="414" spans="1:53" ht="24.75" hidden="1">
      <c r="A414" s="253"/>
      <c r="B414" s="73" t="str">
        <f t="shared" si="167"/>
        <v>136500053005311</v>
      </c>
      <c r="C414" s="166">
        <v>2023</v>
      </c>
      <c r="D414" s="114">
        <v>1</v>
      </c>
      <c r="E414" s="138">
        <v>1</v>
      </c>
      <c r="F414" s="138">
        <v>3</v>
      </c>
      <c r="G414" s="138">
        <v>6</v>
      </c>
      <c r="H414" s="138">
        <v>5000</v>
      </c>
      <c r="I414" s="138">
        <v>5300</v>
      </c>
      <c r="J414" s="138">
        <v>531</v>
      </c>
      <c r="K414" s="139">
        <v>1</v>
      </c>
      <c r="L414" s="139"/>
      <c r="M414" s="116" t="s">
        <v>348</v>
      </c>
      <c r="N414" s="117">
        <v>0</v>
      </c>
      <c r="O414" s="117">
        <v>0</v>
      </c>
      <c r="P414" s="117">
        <v>0</v>
      </c>
      <c r="Q414" s="118" t="s">
        <v>59</v>
      </c>
      <c r="R414" s="119">
        <v>0</v>
      </c>
      <c r="S414" s="119">
        <v>0</v>
      </c>
      <c r="T414" s="120">
        <v>0</v>
      </c>
      <c r="U414" s="117">
        <v>0</v>
      </c>
      <c r="V414" s="117">
        <v>0</v>
      </c>
      <c r="W414" s="117">
        <v>0</v>
      </c>
      <c r="X414" s="117">
        <v>0</v>
      </c>
      <c r="Y414" s="117">
        <v>0</v>
      </c>
      <c r="Z414" s="117">
        <v>0</v>
      </c>
      <c r="AA414" s="269">
        <v>0</v>
      </c>
      <c r="AB414" s="303">
        <f t="shared" ref="AB414:AB445" si="175">N414+T414-X414</f>
        <v>0</v>
      </c>
      <c r="AC414" s="117">
        <f t="shared" ref="AC414:AC445" si="176">O414+U414-Y414</f>
        <v>0</v>
      </c>
      <c r="AD414" s="304">
        <f>OAX!AD452</f>
        <v>0</v>
      </c>
      <c r="AE414" s="120"/>
      <c r="AF414" s="117"/>
      <c r="AG414" s="117">
        <f>OAX!AG452</f>
        <v>0</v>
      </c>
      <c r="AH414" s="117"/>
      <c r="AI414" s="117"/>
      <c r="AJ414" s="117">
        <f>OAX!AJ452</f>
        <v>0</v>
      </c>
      <c r="AK414" s="117"/>
      <c r="AL414" s="117"/>
      <c r="AM414" s="117">
        <f>OAX!AM452</f>
        <v>0</v>
      </c>
      <c r="AN414" s="117"/>
      <c r="AO414" s="117"/>
      <c r="AP414" s="117">
        <f>OAX!AP452</f>
        <v>0</v>
      </c>
      <c r="AQ414" s="117"/>
      <c r="AR414" s="117"/>
      <c r="AS414" s="117">
        <f>OAX!AS452</f>
        <v>0</v>
      </c>
      <c r="AT414" s="117">
        <f>OAX!AT452</f>
        <v>0</v>
      </c>
      <c r="AU414" s="117">
        <f>OAX!AU452</f>
        <v>0</v>
      </c>
      <c r="AV414" s="117">
        <f>OAX!AV452</f>
        <v>0</v>
      </c>
      <c r="AW414" s="117">
        <f>OAX!AW452</f>
        <v>0</v>
      </c>
      <c r="AX414" s="117">
        <f>OAX!AX452</f>
        <v>0</v>
      </c>
      <c r="AY414" s="117">
        <f>OAX!AY452</f>
        <v>0</v>
      </c>
      <c r="AZ414" s="117">
        <f>OAX!AZ452</f>
        <v>0</v>
      </c>
      <c r="BA414" s="117">
        <f>OAX!BA452</f>
        <v>0</v>
      </c>
    </row>
    <row r="415" spans="1:53" ht="24.75" hidden="1">
      <c r="A415" s="253"/>
      <c r="B415" s="73" t="str">
        <f t="shared" si="167"/>
        <v>136500053005312</v>
      </c>
      <c r="C415" s="166">
        <v>2023</v>
      </c>
      <c r="D415" s="114">
        <v>1</v>
      </c>
      <c r="E415" s="138">
        <v>1</v>
      </c>
      <c r="F415" s="138">
        <v>3</v>
      </c>
      <c r="G415" s="138">
        <v>6</v>
      </c>
      <c r="H415" s="138">
        <v>5000</v>
      </c>
      <c r="I415" s="138">
        <v>5300</v>
      </c>
      <c r="J415" s="138">
        <v>531</v>
      </c>
      <c r="K415" s="139">
        <v>2</v>
      </c>
      <c r="L415" s="139"/>
      <c r="M415" s="116" t="s">
        <v>349</v>
      </c>
      <c r="N415" s="117">
        <v>0</v>
      </c>
      <c r="O415" s="117">
        <v>0</v>
      </c>
      <c r="P415" s="117">
        <v>0</v>
      </c>
      <c r="Q415" s="118" t="s">
        <v>59</v>
      </c>
      <c r="R415" s="119">
        <v>0</v>
      </c>
      <c r="S415" s="119">
        <v>0</v>
      </c>
      <c r="T415" s="120">
        <v>0</v>
      </c>
      <c r="U415" s="117">
        <v>0</v>
      </c>
      <c r="V415" s="117">
        <v>0</v>
      </c>
      <c r="W415" s="117">
        <v>0</v>
      </c>
      <c r="X415" s="117">
        <v>0</v>
      </c>
      <c r="Y415" s="117">
        <v>0</v>
      </c>
      <c r="Z415" s="117">
        <v>0</v>
      </c>
      <c r="AA415" s="269">
        <v>0</v>
      </c>
      <c r="AB415" s="303">
        <f t="shared" si="175"/>
        <v>0</v>
      </c>
      <c r="AC415" s="117">
        <f t="shared" si="176"/>
        <v>0</v>
      </c>
      <c r="AD415" s="304">
        <f>OAX!AD453</f>
        <v>0</v>
      </c>
      <c r="AE415" s="120"/>
      <c r="AF415" s="117"/>
      <c r="AG415" s="117">
        <f>OAX!AG453</f>
        <v>0</v>
      </c>
      <c r="AH415" s="117"/>
      <c r="AI415" s="117"/>
      <c r="AJ415" s="117">
        <f>OAX!AJ453</f>
        <v>0</v>
      </c>
      <c r="AK415" s="117"/>
      <c r="AL415" s="117"/>
      <c r="AM415" s="117">
        <f>OAX!AM453</f>
        <v>0</v>
      </c>
      <c r="AN415" s="117"/>
      <c r="AO415" s="117"/>
      <c r="AP415" s="117">
        <f>OAX!AP453</f>
        <v>0</v>
      </c>
      <c r="AQ415" s="117"/>
      <c r="AR415" s="117"/>
      <c r="AS415" s="117">
        <f>OAX!AS453</f>
        <v>0</v>
      </c>
      <c r="AT415" s="117">
        <f>OAX!AT453</f>
        <v>0</v>
      </c>
      <c r="AU415" s="117">
        <f>OAX!AU453</f>
        <v>0</v>
      </c>
      <c r="AV415" s="117">
        <f>OAX!AV453</f>
        <v>0</v>
      </c>
      <c r="AW415" s="117">
        <f>OAX!AW453</f>
        <v>0</v>
      </c>
      <c r="AX415" s="117">
        <f>OAX!AX453</f>
        <v>0</v>
      </c>
      <c r="AY415" s="117">
        <f>OAX!AY453</f>
        <v>0</v>
      </c>
      <c r="AZ415" s="117">
        <f>OAX!AZ453</f>
        <v>0</v>
      </c>
      <c r="BA415" s="117">
        <f>OAX!BA453</f>
        <v>0</v>
      </c>
    </row>
    <row r="416" spans="1:53" ht="24.75" hidden="1">
      <c r="A416" s="253"/>
      <c r="B416" s="73" t="str">
        <f t="shared" si="167"/>
        <v>136500053005313</v>
      </c>
      <c r="C416" s="166">
        <v>2023</v>
      </c>
      <c r="D416" s="114">
        <v>1</v>
      </c>
      <c r="E416" s="138">
        <v>1</v>
      </c>
      <c r="F416" s="138">
        <v>3</v>
      </c>
      <c r="G416" s="138">
        <v>6</v>
      </c>
      <c r="H416" s="138">
        <v>5000</v>
      </c>
      <c r="I416" s="138">
        <v>5300</v>
      </c>
      <c r="J416" s="138">
        <v>531</v>
      </c>
      <c r="K416" s="139">
        <v>3</v>
      </c>
      <c r="L416" s="139"/>
      <c r="M416" s="116" t="s">
        <v>350</v>
      </c>
      <c r="N416" s="117">
        <v>0</v>
      </c>
      <c r="O416" s="117">
        <v>0</v>
      </c>
      <c r="P416" s="117">
        <v>0</v>
      </c>
      <c r="Q416" s="118" t="s">
        <v>59</v>
      </c>
      <c r="R416" s="119">
        <v>0</v>
      </c>
      <c r="S416" s="119">
        <v>0</v>
      </c>
      <c r="T416" s="120">
        <v>0</v>
      </c>
      <c r="U416" s="117">
        <v>0</v>
      </c>
      <c r="V416" s="117">
        <v>0</v>
      </c>
      <c r="W416" s="117">
        <v>0</v>
      </c>
      <c r="X416" s="117">
        <v>0</v>
      </c>
      <c r="Y416" s="117">
        <v>0</v>
      </c>
      <c r="Z416" s="117">
        <v>0</v>
      </c>
      <c r="AA416" s="269">
        <v>0</v>
      </c>
      <c r="AB416" s="303">
        <f t="shared" si="175"/>
        <v>0</v>
      </c>
      <c r="AC416" s="117">
        <f t="shared" si="176"/>
        <v>0</v>
      </c>
      <c r="AD416" s="304">
        <f>OAX!AD454</f>
        <v>0</v>
      </c>
      <c r="AE416" s="120"/>
      <c r="AF416" s="117"/>
      <c r="AG416" s="117">
        <f>OAX!AG454</f>
        <v>0</v>
      </c>
      <c r="AH416" s="117"/>
      <c r="AI416" s="117"/>
      <c r="AJ416" s="117">
        <f>OAX!AJ454</f>
        <v>0</v>
      </c>
      <c r="AK416" s="117"/>
      <c r="AL416" s="117"/>
      <c r="AM416" s="117">
        <f>OAX!AM454</f>
        <v>0</v>
      </c>
      <c r="AN416" s="117"/>
      <c r="AO416" s="117"/>
      <c r="AP416" s="117">
        <f>OAX!AP454</f>
        <v>0</v>
      </c>
      <c r="AQ416" s="117"/>
      <c r="AR416" s="117"/>
      <c r="AS416" s="117">
        <f>OAX!AS454</f>
        <v>0</v>
      </c>
      <c r="AT416" s="117">
        <f>OAX!AT454</f>
        <v>0</v>
      </c>
      <c r="AU416" s="117">
        <f>OAX!AU454</f>
        <v>0</v>
      </c>
      <c r="AV416" s="117">
        <f>OAX!AV454</f>
        <v>0</v>
      </c>
      <c r="AW416" s="117">
        <f>OAX!AW454</f>
        <v>0</v>
      </c>
      <c r="AX416" s="117">
        <f>OAX!AX454</f>
        <v>0</v>
      </c>
      <c r="AY416" s="117">
        <f>OAX!AY454</f>
        <v>0</v>
      </c>
      <c r="AZ416" s="117">
        <f>OAX!AZ454</f>
        <v>0</v>
      </c>
      <c r="BA416" s="117">
        <f>OAX!BA454</f>
        <v>0</v>
      </c>
    </row>
    <row r="417" spans="1:53" ht="24.75" hidden="1">
      <c r="A417" s="253"/>
      <c r="B417" s="73" t="str">
        <f t="shared" si="167"/>
        <v>136500053005314</v>
      </c>
      <c r="C417" s="166">
        <v>2023</v>
      </c>
      <c r="D417" s="114">
        <v>1</v>
      </c>
      <c r="E417" s="138">
        <v>1</v>
      </c>
      <c r="F417" s="138">
        <v>3</v>
      </c>
      <c r="G417" s="138">
        <v>6</v>
      </c>
      <c r="H417" s="138">
        <v>5000</v>
      </c>
      <c r="I417" s="138">
        <v>5300</v>
      </c>
      <c r="J417" s="138">
        <v>531</v>
      </c>
      <c r="K417" s="139">
        <v>4</v>
      </c>
      <c r="L417" s="139"/>
      <c r="M417" s="116" t="s">
        <v>351</v>
      </c>
      <c r="N417" s="117">
        <v>0</v>
      </c>
      <c r="O417" s="117">
        <v>0</v>
      </c>
      <c r="P417" s="117">
        <v>0</v>
      </c>
      <c r="Q417" s="118" t="s">
        <v>59</v>
      </c>
      <c r="R417" s="119">
        <v>0</v>
      </c>
      <c r="S417" s="119">
        <v>0</v>
      </c>
      <c r="T417" s="120">
        <v>0</v>
      </c>
      <c r="U417" s="117">
        <v>0</v>
      </c>
      <c r="V417" s="117">
        <v>0</v>
      </c>
      <c r="W417" s="117">
        <v>0</v>
      </c>
      <c r="X417" s="117">
        <v>0</v>
      </c>
      <c r="Y417" s="117">
        <v>0</v>
      </c>
      <c r="Z417" s="117">
        <v>0</v>
      </c>
      <c r="AA417" s="269">
        <v>0</v>
      </c>
      <c r="AB417" s="303">
        <f t="shared" si="175"/>
        <v>0</v>
      </c>
      <c r="AC417" s="117">
        <f t="shared" si="176"/>
        <v>0</v>
      </c>
      <c r="AD417" s="304">
        <f>OAX!AD455</f>
        <v>0</v>
      </c>
      <c r="AE417" s="120"/>
      <c r="AF417" s="117"/>
      <c r="AG417" s="117">
        <f>OAX!AG455</f>
        <v>0</v>
      </c>
      <c r="AH417" s="117"/>
      <c r="AI417" s="117"/>
      <c r="AJ417" s="117">
        <f>OAX!AJ455</f>
        <v>0</v>
      </c>
      <c r="AK417" s="117"/>
      <c r="AL417" s="117"/>
      <c r="AM417" s="117">
        <f>OAX!AM455</f>
        <v>0</v>
      </c>
      <c r="AN417" s="117"/>
      <c r="AO417" s="117"/>
      <c r="AP417" s="117">
        <f>OAX!AP455</f>
        <v>0</v>
      </c>
      <c r="AQ417" s="117"/>
      <c r="AR417" s="117"/>
      <c r="AS417" s="117">
        <f>OAX!AS455</f>
        <v>0</v>
      </c>
      <c r="AT417" s="117">
        <f>OAX!AT455</f>
        <v>0</v>
      </c>
      <c r="AU417" s="117">
        <f>OAX!AU455</f>
        <v>0</v>
      </c>
      <c r="AV417" s="117">
        <f>OAX!AV455</f>
        <v>0</v>
      </c>
      <c r="AW417" s="117">
        <f>OAX!AW455</f>
        <v>0</v>
      </c>
      <c r="AX417" s="117">
        <f>OAX!AX455</f>
        <v>0</v>
      </c>
      <c r="AY417" s="117">
        <f>OAX!AY455</f>
        <v>0</v>
      </c>
      <c r="AZ417" s="117">
        <f>OAX!AZ455</f>
        <v>0</v>
      </c>
      <c r="BA417" s="117">
        <f>OAX!BA455</f>
        <v>0</v>
      </c>
    </row>
    <row r="418" spans="1:53" ht="24.75" hidden="1">
      <c r="A418" s="253"/>
      <c r="B418" s="73" t="str">
        <f t="shared" si="167"/>
        <v>136500053005315</v>
      </c>
      <c r="C418" s="166">
        <v>2023</v>
      </c>
      <c r="D418" s="114">
        <v>1</v>
      </c>
      <c r="E418" s="138">
        <v>1</v>
      </c>
      <c r="F418" s="138">
        <v>3</v>
      </c>
      <c r="G418" s="138">
        <v>6</v>
      </c>
      <c r="H418" s="138">
        <v>5000</v>
      </c>
      <c r="I418" s="138">
        <v>5300</v>
      </c>
      <c r="J418" s="138">
        <v>531</v>
      </c>
      <c r="K418" s="139">
        <v>5</v>
      </c>
      <c r="L418" s="139"/>
      <c r="M418" s="116" t="s">
        <v>352</v>
      </c>
      <c r="N418" s="117">
        <v>0</v>
      </c>
      <c r="O418" s="117">
        <v>0</v>
      </c>
      <c r="P418" s="117">
        <v>0</v>
      </c>
      <c r="Q418" s="118" t="s">
        <v>59</v>
      </c>
      <c r="R418" s="119">
        <v>0</v>
      </c>
      <c r="S418" s="119">
        <v>0</v>
      </c>
      <c r="T418" s="120">
        <v>0</v>
      </c>
      <c r="U418" s="117">
        <v>0</v>
      </c>
      <c r="V418" s="117">
        <v>0</v>
      </c>
      <c r="W418" s="117">
        <v>0</v>
      </c>
      <c r="X418" s="117">
        <v>0</v>
      </c>
      <c r="Y418" s="117">
        <v>0</v>
      </c>
      <c r="Z418" s="117">
        <v>0</v>
      </c>
      <c r="AA418" s="269">
        <v>0</v>
      </c>
      <c r="AB418" s="303">
        <f t="shared" si="175"/>
        <v>0</v>
      </c>
      <c r="AC418" s="117">
        <f t="shared" si="176"/>
        <v>0</v>
      </c>
      <c r="AD418" s="304">
        <f>OAX!AD456</f>
        <v>0</v>
      </c>
      <c r="AE418" s="120"/>
      <c r="AF418" s="117"/>
      <c r="AG418" s="117">
        <f>OAX!AG456</f>
        <v>0</v>
      </c>
      <c r="AH418" s="117"/>
      <c r="AI418" s="117"/>
      <c r="AJ418" s="117">
        <f>OAX!AJ456</f>
        <v>0</v>
      </c>
      <c r="AK418" s="117"/>
      <c r="AL418" s="117"/>
      <c r="AM418" s="117">
        <f>OAX!AM456</f>
        <v>0</v>
      </c>
      <c r="AN418" s="117"/>
      <c r="AO418" s="117"/>
      <c r="AP418" s="117">
        <f>OAX!AP456</f>
        <v>0</v>
      </c>
      <c r="AQ418" s="117"/>
      <c r="AR418" s="117"/>
      <c r="AS418" s="117">
        <f>OAX!AS456</f>
        <v>0</v>
      </c>
      <c r="AT418" s="117">
        <f>OAX!AT456</f>
        <v>0</v>
      </c>
      <c r="AU418" s="117">
        <f>OAX!AU456</f>
        <v>0</v>
      </c>
      <c r="AV418" s="117">
        <f>OAX!AV456</f>
        <v>0</v>
      </c>
      <c r="AW418" s="117">
        <f>OAX!AW456</f>
        <v>0</v>
      </c>
      <c r="AX418" s="117">
        <f>OAX!AX456</f>
        <v>0</v>
      </c>
      <c r="AY418" s="117">
        <f>OAX!AY456</f>
        <v>0</v>
      </c>
      <c r="AZ418" s="117">
        <f>OAX!AZ456</f>
        <v>0</v>
      </c>
      <c r="BA418" s="117">
        <f>OAX!BA456</f>
        <v>0</v>
      </c>
    </row>
    <row r="419" spans="1:53" ht="46.5" hidden="1">
      <c r="A419" s="253"/>
      <c r="B419" s="73" t="str">
        <f t="shared" si="167"/>
        <v>136500053005316</v>
      </c>
      <c r="C419" s="166">
        <v>2023</v>
      </c>
      <c r="D419" s="114">
        <v>1</v>
      </c>
      <c r="E419" s="138">
        <v>1</v>
      </c>
      <c r="F419" s="138">
        <v>3</v>
      </c>
      <c r="G419" s="138">
        <v>6</v>
      </c>
      <c r="H419" s="138">
        <v>5000</v>
      </c>
      <c r="I419" s="138">
        <v>5300</v>
      </c>
      <c r="J419" s="138">
        <v>531</v>
      </c>
      <c r="K419" s="139">
        <v>6</v>
      </c>
      <c r="L419" s="139"/>
      <c r="M419" s="116" t="s">
        <v>353</v>
      </c>
      <c r="N419" s="117">
        <v>0</v>
      </c>
      <c r="O419" s="117">
        <v>0</v>
      </c>
      <c r="P419" s="117">
        <v>0</v>
      </c>
      <c r="Q419" s="118" t="s">
        <v>59</v>
      </c>
      <c r="R419" s="119">
        <v>0</v>
      </c>
      <c r="S419" s="119">
        <v>0</v>
      </c>
      <c r="T419" s="120">
        <v>0</v>
      </c>
      <c r="U419" s="117">
        <v>0</v>
      </c>
      <c r="V419" s="117">
        <v>0</v>
      </c>
      <c r="W419" s="117">
        <v>0</v>
      </c>
      <c r="X419" s="117">
        <v>0</v>
      </c>
      <c r="Y419" s="117">
        <v>0</v>
      </c>
      <c r="Z419" s="117">
        <v>0</v>
      </c>
      <c r="AA419" s="269">
        <v>0</v>
      </c>
      <c r="AB419" s="303">
        <f t="shared" si="175"/>
        <v>0</v>
      </c>
      <c r="AC419" s="117">
        <f t="shared" si="176"/>
        <v>0</v>
      </c>
      <c r="AD419" s="304">
        <f>OAX!AD457</f>
        <v>0</v>
      </c>
      <c r="AE419" s="120"/>
      <c r="AF419" s="117"/>
      <c r="AG419" s="117">
        <f>OAX!AG457</f>
        <v>0</v>
      </c>
      <c r="AH419" s="117"/>
      <c r="AI419" s="117"/>
      <c r="AJ419" s="117">
        <f>OAX!AJ457</f>
        <v>0</v>
      </c>
      <c r="AK419" s="117"/>
      <c r="AL419" s="117"/>
      <c r="AM419" s="117">
        <f>OAX!AM457</f>
        <v>0</v>
      </c>
      <c r="AN419" s="117"/>
      <c r="AO419" s="117"/>
      <c r="AP419" s="117">
        <f>OAX!AP457</f>
        <v>0</v>
      </c>
      <c r="AQ419" s="117"/>
      <c r="AR419" s="117"/>
      <c r="AS419" s="117">
        <f>OAX!AS457</f>
        <v>0</v>
      </c>
      <c r="AT419" s="117">
        <f>OAX!AT457</f>
        <v>0</v>
      </c>
      <c r="AU419" s="117">
        <f>OAX!AU457</f>
        <v>0</v>
      </c>
      <c r="AV419" s="117">
        <f>OAX!AV457</f>
        <v>0</v>
      </c>
      <c r="AW419" s="117">
        <f>OAX!AW457</f>
        <v>0</v>
      </c>
      <c r="AX419" s="117">
        <f>OAX!AX457</f>
        <v>0</v>
      </c>
      <c r="AY419" s="117">
        <f>OAX!AY457</f>
        <v>0</v>
      </c>
      <c r="AZ419" s="117">
        <f>OAX!AZ457</f>
        <v>0</v>
      </c>
      <c r="BA419" s="117">
        <f>OAX!BA457</f>
        <v>0</v>
      </c>
    </row>
    <row r="420" spans="1:53" ht="24.75" hidden="1">
      <c r="A420" s="253"/>
      <c r="B420" s="73" t="str">
        <f t="shared" si="167"/>
        <v>136500053005317</v>
      </c>
      <c r="C420" s="166">
        <v>2023</v>
      </c>
      <c r="D420" s="114">
        <v>1</v>
      </c>
      <c r="E420" s="138">
        <v>1</v>
      </c>
      <c r="F420" s="138">
        <v>3</v>
      </c>
      <c r="G420" s="138">
        <v>6</v>
      </c>
      <c r="H420" s="138">
        <v>5000</v>
      </c>
      <c r="I420" s="138">
        <v>5300</v>
      </c>
      <c r="J420" s="138">
        <v>531</v>
      </c>
      <c r="K420" s="139">
        <v>7</v>
      </c>
      <c r="L420" s="139"/>
      <c r="M420" s="116" t="s">
        <v>354</v>
      </c>
      <c r="N420" s="117">
        <v>0</v>
      </c>
      <c r="O420" s="117">
        <v>0</v>
      </c>
      <c r="P420" s="117">
        <v>0</v>
      </c>
      <c r="Q420" s="118" t="s">
        <v>59</v>
      </c>
      <c r="R420" s="119">
        <v>0</v>
      </c>
      <c r="S420" s="119">
        <v>0</v>
      </c>
      <c r="T420" s="120">
        <v>0</v>
      </c>
      <c r="U420" s="117">
        <v>0</v>
      </c>
      <c r="V420" s="117">
        <v>0</v>
      </c>
      <c r="W420" s="117">
        <v>0</v>
      </c>
      <c r="X420" s="117">
        <v>0</v>
      </c>
      <c r="Y420" s="117">
        <v>0</v>
      </c>
      <c r="Z420" s="117">
        <v>0</v>
      </c>
      <c r="AA420" s="269">
        <v>0</v>
      </c>
      <c r="AB420" s="303">
        <f t="shared" si="175"/>
        <v>0</v>
      </c>
      <c r="AC420" s="117">
        <f t="shared" si="176"/>
        <v>0</v>
      </c>
      <c r="AD420" s="304">
        <f>OAX!AD458</f>
        <v>0</v>
      </c>
      <c r="AE420" s="120"/>
      <c r="AF420" s="117"/>
      <c r="AG420" s="117">
        <f>OAX!AG458</f>
        <v>0</v>
      </c>
      <c r="AH420" s="117"/>
      <c r="AI420" s="117"/>
      <c r="AJ420" s="117">
        <f>OAX!AJ458</f>
        <v>0</v>
      </c>
      <c r="AK420" s="117"/>
      <c r="AL420" s="117"/>
      <c r="AM420" s="117">
        <f>OAX!AM458</f>
        <v>0</v>
      </c>
      <c r="AN420" s="117"/>
      <c r="AO420" s="117"/>
      <c r="AP420" s="117">
        <f>OAX!AP458</f>
        <v>0</v>
      </c>
      <c r="AQ420" s="117"/>
      <c r="AR420" s="117"/>
      <c r="AS420" s="117">
        <f>OAX!AS458</f>
        <v>0</v>
      </c>
      <c r="AT420" s="117">
        <f>OAX!AT458</f>
        <v>0</v>
      </c>
      <c r="AU420" s="117">
        <f>OAX!AU458</f>
        <v>0</v>
      </c>
      <c r="AV420" s="117">
        <f>OAX!AV458</f>
        <v>0</v>
      </c>
      <c r="AW420" s="117">
        <f>OAX!AW458</f>
        <v>0</v>
      </c>
      <c r="AX420" s="117">
        <f>OAX!AX458</f>
        <v>0</v>
      </c>
      <c r="AY420" s="117">
        <f>OAX!AY458</f>
        <v>0</v>
      </c>
      <c r="AZ420" s="117">
        <f>OAX!AZ458</f>
        <v>0</v>
      </c>
      <c r="BA420" s="117">
        <f>OAX!BA458</f>
        <v>0</v>
      </c>
    </row>
    <row r="421" spans="1:53" ht="24.75" hidden="1">
      <c r="A421" s="253"/>
      <c r="B421" s="73" t="str">
        <f t="shared" si="167"/>
        <v>136500053005318</v>
      </c>
      <c r="C421" s="166">
        <v>2023</v>
      </c>
      <c r="D421" s="114">
        <v>1</v>
      </c>
      <c r="E421" s="138">
        <v>1</v>
      </c>
      <c r="F421" s="138">
        <v>3</v>
      </c>
      <c r="G421" s="138">
        <v>6</v>
      </c>
      <c r="H421" s="138">
        <v>5000</v>
      </c>
      <c r="I421" s="138">
        <v>5300</v>
      </c>
      <c r="J421" s="138">
        <v>531</v>
      </c>
      <c r="K421" s="139">
        <v>8</v>
      </c>
      <c r="L421" s="139"/>
      <c r="M421" s="116" t="s">
        <v>355</v>
      </c>
      <c r="N421" s="117">
        <v>0</v>
      </c>
      <c r="O421" s="117">
        <v>0</v>
      </c>
      <c r="P421" s="117">
        <v>0</v>
      </c>
      <c r="Q421" s="118" t="s">
        <v>59</v>
      </c>
      <c r="R421" s="119">
        <v>0</v>
      </c>
      <c r="S421" s="119">
        <v>0</v>
      </c>
      <c r="T421" s="120">
        <v>0</v>
      </c>
      <c r="U421" s="117">
        <v>0</v>
      </c>
      <c r="V421" s="117">
        <v>0</v>
      </c>
      <c r="W421" s="117">
        <v>0</v>
      </c>
      <c r="X421" s="117">
        <v>0</v>
      </c>
      <c r="Y421" s="117">
        <v>0</v>
      </c>
      <c r="Z421" s="117">
        <v>0</v>
      </c>
      <c r="AA421" s="269">
        <v>0</v>
      </c>
      <c r="AB421" s="303">
        <f t="shared" si="175"/>
        <v>0</v>
      </c>
      <c r="AC421" s="117">
        <f t="shared" si="176"/>
        <v>0</v>
      </c>
      <c r="AD421" s="304">
        <f>OAX!AD459</f>
        <v>0</v>
      </c>
      <c r="AE421" s="120"/>
      <c r="AF421" s="117"/>
      <c r="AG421" s="117">
        <f>OAX!AG459</f>
        <v>0</v>
      </c>
      <c r="AH421" s="117"/>
      <c r="AI421" s="117"/>
      <c r="AJ421" s="117">
        <f>OAX!AJ459</f>
        <v>0</v>
      </c>
      <c r="AK421" s="117"/>
      <c r="AL421" s="117"/>
      <c r="AM421" s="117">
        <f>OAX!AM459</f>
        <v>0</v>
      </c>
      <c r="AN421" s="117"/>
      <c r="AO421" s="117"/>
      <c r="AP421" s="117">
        <f>OAX!AP459</f>
        <v>0</v>
      </c>
      <c r="AQ421" s="117"/>
      <c r="AR421" s="117"/>
      <c r="AS421" s="117">
        <f>OAX!AS459</f>
        <v>0</v>
      </c>
      <c r="AT421" s="117">
        <f>OAX!AT459</f>
        <v>0</v>
      </c>
      <c r="AU421" s="117">
        <f>OAX!AU459</f>
        <v>0</v>
      </c>
      <c r="AV421" s="117">
        <f>OAX!AV459</f>
        <v>0</v>
      </c>
      <c r="AW421" s="117">
        <f>OAX!AW459</f>
        <v>0</v>
      </c>
      <c r="AX421" s="117">
        <f>OAX!AX459</f>
        <v>0</v>
      </c>
      <c r="AY421" s="117">
        <f>OAX!AY459</f>
        <v>0</v>
      </c>
      <c r="AZ421" s="117">
        <f>OAX!AZ459</f>
        <v>0</v>
      </c>
      <c r="BA421" s="117">
        <f>OAX!BA459</f>
        <v>0</v>
      </c>
    </row>
    <row r="422" spans="1:53" ht="24.75" hidden="1">
      <c r="A422" s="253"/>
      <c r="B422" s="73" t="str">
        <f t="shared" si="167"/>
        <v>136500053005319</v>
      </c>
      <c r="C422" s="166">
        <v>2023</v>
      </c>
      <c r="D422" s="114">
        <v>1</v>
      </c>
      <c r="E422" s="138">
        <v>1</v>
      </c>
      <c r="F422" s="138">
        <v>3</v>
      </c>
      <c r="G422" s="138">
        <v>6</v>
      </c>
      <c r="H422" s="138">
        <v>5000</v>
      </c>
      <c r="I422" s="138">
        <v>5300</v>
      </c>
      <c r="J422" s="138">
        <v>531</v>
      </c>
      <c r="K422" s="139">
        <v>9</v>
      </c>
      <c r="L422" s="139"/>
      <c r="M422" s="116" t="s">
        <v>356</v>
      </c>
      <c r="N422" s="117">
        <v>0</v>
      </c>
      <c r="O422" s="117">
        <v>0</v>
      </c>
      <c r="P422" s="117">
        <v>0</v>
      </c>
      <c r="Q422" s="118" t="s">
        <v>59</v>
      </c>
      <c r="R422" s="119">
        <v>0</v>
      </c>
      <c r="S422" s="119">
        <v>0</v>
      </c>
      <c r="T422" s="120">
        <v>0</v>
      </c>
      <c r="U422" s="117">
        <v>0</v>
      </c>
      <c r="V422" s="117">
        <v>0</v>
      </c>
      <c r="W422" s="117">
        <v>0</v>
      </c>
      <c r="X422" s="117">
        <v>0</v>
      </c>
      <c r="Y422" s="117">
        <v>0</v>
      </c>
      <c r="Z422" s="117">
        <v>0</v>
      </c>
      <c r="AA422" s="269">
        <v>0</v>
      </c>
      <c r="AB422" s="303">
        <f t="shared" si="175"/>
        <v>0</v>
      </c>
      <c r="AC422" s="117">
        <f t="shared" si="176"/>
        <v>0</v>
      </c>
      <c r="AD422" s="304">
        <f>OAX!AD460</f>
        <v>0</v>
      </c>
      <c r="AE422" s="120"/>
      <c r="AF422" s="117"/>
      <c r="AG422" s="117">
        <f>OAX!AG460</f>
        <v>0</v>
      </c>
      <c r="AH422" s="117"/>
      <c r="AI422" s="117"/>
      <c r="AJ422" s="117">
        <f>OAX!AJ460</f>
        <v>0</v>
      </c>
      <c r="AK422" s="117"/>
      <c r="AL422" s="117"/>
      <c r="AM422" s="117">
        <f>OAX!AM460</f>
        <v>0</v>
      </c>
      <c r="AN422" s="117"/>
      <c r="AO422" s="117"/>
      <c r="AP422" s="117">
        <f>OAX!AP460</f>
        <v>0</v>
      </c>
      <c r="AQ422" s="117"/>
      <c r="AR422" s="117"/>
      <c r="AS422" s="117">
        <f>OAX!AS460</f>
        <v>0</v>
      </c>
      <c r="AT422" s="117">
        <f>OAX!AT460</f>
        <v>0</v>
      </c>
      <c r="AU422" s="117">
        <f>OAX!AU460</f>
        <v>0</v>
      </c>
      <c r="AV422" s="117">
        <f>OAX!AV460</f>
        <v>0</v>
      </c>
      <c r="AW422" s="117">
        <f>OAX!AW460</f>
        <v>0</v>
      </c>
      <c r="AX422" s="117">
        <f>OAX!AX460</f>
        <v>0</v>
      </c>
      <c r="AY422" s="117">
        <f>OAX!AY460</f>
        <v>0</v>
      </c>
      <c r="AZ422" s="117">
        <f>OAX!AZ460</f>
        <v>0</v>
      </c>
      <c r="BA422" s="117">
        <f>OAX!BA460</f>
        <v>0</v>
      </c>
    </row>
    <row r="423" spans="1:53" ht="69.75" hidden="1">
      <c r="A423" s="253"/>
      <c r="B423" s="73" t="str">
        <f t="shared" si="167"/>
        <v>1365000530053110</v>
      </c>
      <c r="C423" s="166">
        <v>2023</v>
      </c>
      <c r="D423" s="114">
        <v>1</v>
      </c>
      <c r="E423" s="138">
        <v>1</v>
      </c>
      <c r="F423" s="138">
        <v>3</v>
      </c>
      <c r="G423" s="138">
        <v>6</v>
      </c>
      <c r="H423" s="138">
        <v>5000</v>
      </c>
      <c r="I423" s="138">
        <v>5300</v>
      </c>
      <c r="J423" s="138">
        <v>531</v>
      </c>
      <c r="K423" s="139">
        <v>10</v>
      </c>
      <c r="L423" s="139"/>
      <c r="M423" s="116" t="s">
        <v>357</v>
      </c>
      <c r="N423" s="117">
        <v>0</v>
      </c>
      <c r="O423" s="117">
        <v>0</v>
      </c>
      <c r="P423" s="117">
        <v>0</v>
      </c>
      <c r="Q423" s="118" t="s">
        <v>59</v>
      </c>
      <c r="R423" s="119">
        <v>0</v>
      </c>
      <c r="S423" s="119">
        <v>0</v>
      </c>
      <c r="T423" s="120">
        <v>0</v>
      </c>
      <c r="U423" s="117">
        <v>0</v>
      </c>
      <c r="V423" s="117">
        <v>0</v>
      </c>
      <c r="W423" s="117">
        <v>0</v>
      </c>
      <c r="X423" s="117">
        <v>0</v>
      </c>
      <c r="Y423" s="117">
        <v>0</v>
      </c>
      <c r="Z423" s="117">
        <v>0</v>
      </c>
      <c r="AA423" s="269">
        <v>0</v>
      </c>
      <c r="AB423" s="303">
        <f t="shared" si="175"/>
        <v>0</v>
      </c>
      <c r="AC423" s="117">
        <f t="shared" si="176"/>
        <v>0</v>
      </c>
      <c r="AD423" s="304">
        <f>OAX!AD461</f>
        <v>0</v>
      </c>
      <c r="AE423" s="120"/>
      <c r="AF423" s="117"/>
      <c r="AG423" s="117">
        <f>OAX!AG461</f>
        <v>0</v>
      </c>
      <c r="AH423" s="117"/>
      <c r="AI423" s="117"/>
      <c r="AJ423" s="117">
        <f>OAX!AJ461</f>
        <v>0</v>
      </c>
      <c r="AK423" s="117"/>
      <c r="AL423" s="117"/>
      <c r="AM423" s="117">
        <f>OAX!AM461</f>
        <v>0</v>
      </c>
      <c r="AN423" s="117"/>
      <c r="AO423" s="117"/>
      <c r="AP423" s="117">
        <f>OAX!AP461</f>
        <v>0</v>
      </c>
      <c r="AQ423" s="117"/>
      <c r="AR423" s="117"/>
      <c r="AS423" s="117">
        <f>OAX!AS461</f>
        <v>0</v>
      </c>
      <c r="AT423" s="117">
        <f>OAX!AT461</f>
        <v>0</v>
      </c>
      <c r="AU423" s="117">
        <f>OAX!AU461</f>
        <v>0</v>
      </c>
      <c r="AV423" s="117">
        <f>OAX!AV461</f>
        <v>0</v>
      </c>
      <c r="AW423" s="117">
        <f>OAX!AW461</f>
        <v>0</v>
      </c>
      <c r="AX423" s="117">
        <f>OAX!AX461</f>
        <v>0</v>
      </c>
      <c r="AY423" s="117">
        <f>OAX!AY461</f>
        <v>0</v>
      </c>
      <c r="AZ423" s="117">
        <f>OAX!AZ461</f>
        <v>0</v>
      </c>
      <c r="BA423" s="117">
        <f>OAX!BA461</f>
        <v>0</v>
      </c>
    </row>
    <row r="424" spans="1:53" ht="24.75" hidden="1">
      <c r="A424" s="253"/>
      <c r="B424" s="73" t="str">
        <f t="shared" si="167"/>
        <v>1365000530053111</v>
      </c>
      <c r="C424" s="166">
        <v>2023</v>
      </c>
      <c r="D424" s="114">
        <v>1</v>
      </c>
      <c r="E424" s="138">
        <v>1</v>
      </c>
      <c r="F424" s="138">
        <v>3</v>
      </c>
      <c r="G424" s="138">
        <v>6</v>
      </c>
      <c r="H424" s="138">
        <v>5000</v>
      </c>
      <c r="I424" s="138">
        <v>5300</v>
      </c>
      <c r="J424" s="138">
        <v>531</v>
      </c>
      <c r="K424" s="139">
        <v>11</v>
      </c>
      <c r="L424" s="139"/>
      <c r="M424" s="116" t="s">
        <v>358</v>
      </c>
      <c r="N424" s="117">
        <v>0</v>
      </c>
      <c r="O424" s="117">
        <v>0</v>
      </c>
      <c r="P424" s="117">
        <v>0</v>
      </c>
      <c r="Q424" s="118" t="s">
        <v>59</v>
      </c>
      <c r="R424" s="119">
        <v>0</v>
      </c>
      <c r="S424" s="119">
        <v>0</v>
      </c>
      <c r="T424" s="120">
        <v>0</v>
      </c>
      <c r="U424" s="117">
        <v>0</v>
      </c>
      <c r="V424" s="117">
        <v>0</v>
      </c>
      <c r="W424" s="117">
        <v>0</v>
      </c>
      <c r="X424" s="117">
        <v>0</v>
      </c>
      <c r="Y424" s="117">
        <v>0</v>
      </c>
      <c r="Z424" s="117">
        <v>0</v>
      </c>
      <c r="AA424" s="269">
        <v>0</v>
      </c>
      <c r="AB424" s="303">
        <f t="shared" si="175"/>
        <v>0</v>
      </c>
      <c r="AC424" s="117">
        <f t="shared" si="176"/>
        <v>0</v>
      </c>
      <c r="AD424" s="304">
        <f>OAX!AD462</f>
        <v>0</v>
      </c>
      <c r="AE424" s="120"/>
      <c r="AF424" s="117"/>
      <c r="AG424" s="117">
        <f>OAX!AG462</f>
        <v>0</v>
      </c>
      <c r="AH424" s="117"/>
      <c r="AI424" s="117"/>
      <c r="AJ424" s="117">
        <f>OAX!AJ462</f>
        <v>0</v>
      </c>
      <c r="AK424" s="117"/>
      <c r="AL424" s="117"/>
      <c r="AM424" s="117">
        <f>OAX!AM462</f>
        <v>0</v>
      </c>
      <c r="AN424" s="117"/>
      <c r="AO424" s="117"/>
      <c r="AP424" s="117">
        <f>OAX!AP462</f>
        <v>0</v>
      </c>
      <c r="AQ424" s="117"/>
      <c r="AR424" s="117"/>
      <c r="AS424" s="117">
        <f>OAX!AS462</f>
        <v>0</v>
      </c>
      <c r="AT424" s="117">
        <f>OAX!AT462</f>
        <v>0</v>
      </c>
      <c r="AU424" s="117">
        <f>OAX!AU462</f>
        <v>0</v>
      </c>
      <c r="AV424" s="117">
        <f>OAX!AV462</f>
        <v>0</v>
      </c>
      <c r="AW424" s="117">
        <f>OAX!AW462</f>
        <v>0</v>
      </c>
      <c r="AX424" s="117">
        <f>OAX!AX462</f>
        <v>0</v>
      </c>
      <c r="AY424" s="117">
        <f>OAX!AY462</f>
        <v>0</v>
      </c>
      <c r="AZ424" s="117">
        <f>OAX!AZ462</f>
        <v>0</v>
      </c>
      <c r="BA424" s="117">
        <f>OAX!BA462</f>
        <v>0</v>
      </c>
    </row>
    <row r="425" spans="1:53" ht="24.75" hidden="1">
      <c r="A425" s="253"/>
      <c r="B425" s="73" t="str">
        <f t="shared" si="167"/>
        <v>1365000530053112</v>
      </c>
      <c r="C425" s="166">
        <v>2023</v>
      </c>
      <c r="D425" s="114">
        <v>1</v>
      </c>
      <c r="E425" s="138">
        <v>1</v>
      </c>
      <c r="F425" s="138">
        <v>3</v>
      </c>
      <c r="G425" s="138">
        <v>6</v>
      </c>
      <c r="H425" s="138">
        <v>5000</v>
      </c>
      <c r="I425" s="138">
        <v>5300</v>
      </c>
      <c r="J425" s="138">
        <v>531</v>
      </c>
      <c r="K425" s="139">
        <v>12</v>
      </c>
      <c r="L425" s="139"/>
      <c r="M425" s="116" t="s">
        <v>359</v>
      </c>
      <c r="N425" s="117">
        <v>0</v>
      </c>
      <c r="O425" s="117">
        <v>0</v>
      </c>
      <c r="P425" s="117">
        <v>0</v>
      </c>
      <c r="Q425" s="118" t="s">
        <v>59</v>
      </c>
      <c r="R425" s="119">
        <v>0</v>
      </c>
      <c r="S425" s="119">
        <v>0</v>
      </c>
      <c r="T425" s="120">
        <v>0</v>
      </c>
      <c r="U425" s="117">
        <v>0</v>
      </c>
      <c r="V425" s="117">
        <v>0</v>
      </c>
      <c r="W425" s="117">
        <v>0</v>
      </c>
      <c r="X425" s="117">
        <v>0</v>
      </c>
      <c r="Y425" s="117">
        <v>0</v>
      </c>
      <c r="Z425" s="117">
        <v>0</v>
      </c>
      <c r="AA425" s="269">
        <v>0</v>
      </c>
      <c r="AB425" s="303">
        <f t="shared" si="175"/>
        <v>0</v>
      </c>
      <c r="AC425" s="117">
        <f t="shared" si="176"/>
        <v>0</v>
      </c>
      <c r="AD425" s="304">
        <f>OAX!AD463</f>
        <v>0</v>
      </c>
      <c r="AE425" s="120"/>
      <c r="AF425" s="117"/>
      <c r="AG425" s="117">
        <f>OAX!AG463</f>
        <v>0</v>
      </c>
      <c r="AH425" s="117"/>
      <c r="AI425" s="117"/>
      <c r="AJ425" s="117">
        <f>OAX!AJ463</f>
        <v>0</v>
      </c>
      <c r="AK425" s="117"/>
      <c r="AL425" s="117"/>
      <c r="AM425" s="117">
        <f>OAX!AM463</f>
        <v>0</v>
      </c>
      <c r="AN425" s="117"/>
      <c r="AO425" s="117"/>
      <c r="AP425" s="117">
        <f>OAX!AP463</f>
        <v>0</v>
      </c>
      <c r="AQ425" s="117"/>
      <c r="AR425" s="117"/>
      <c r="AS425" s="117">
        <f>OAX!AS463</f>
        <v>0</v>
      </c>
      <c r="AT425" s="117">
        <f>OAX!AT463</f>
        <v>0</v>
      </c>
      <c r="AU425" s="117">
        <f>OAX!AU463</f>
        <v>0</v>
      </c>
      <c r="AV425" s="117">
        <f>OAX!AV463</f>
        <v>0</v>
      </c>
      <c r="AW425" s="117">
        <f>OAX!AW463</f>
        <v>0</v>
      </c>
      <c r="AX425" s="117">
        <f>OAX!AX463</f>
        <v>0</v>
      </c>
      <c r="AY425" s="117">
        <f>OAX!AY463</f>
        <v>0</v>
      </c>
      <c r="AZ425" s="117">
        <f>OAX!AZ463</f>
        <v>0</v>
      </c>
      <c r="BA425" s="117">
        <f>OAX!BA463</f>
        <v>0</v>
      </c>
    </row>
    <row r="426" spans="1:53" ht="24.75" hidden="1">
      <c r="A426" s="253"/>
      <c r="B426" s="73" t="str">
        <f t="shared" si="167"/>
        <v>1365000530053113</v>
      </c>
      <c r="C426" s="166">
        <v>2023</v>
      </c>
      <c r="D426" s="114">
        <v>1</v>
      </c>
      <c r="E426" s="138">
        <v>1</v>
      </c>
      <c r="F426" s="138">
        <v>3</v>
      </c>
      <c r="G426" s="138">
        <v>6</v>
      </c>
      <c r="H426" s="138">
        <v>5000</v>
      </c>
      <c r="I426" s="138">
        <v>5300</v>
      </c>
      <c r="J426" s="138">
        <v>531</v>
      </c>
      <c r="K426" s="139">
        <v>13</v>
      </c>
      <c r="L426" s="139"/>
      <c r="M426" s="116" t="s">
        <v>360</v>
      </c>
      <c r="N426" s="117">
        <v>0</v>
      </c>
      <c r="O426" s="117">
        <v>0</v>
      </c>
      <c r="P426" s="117">
        <v>0</v>
      </c>
      <c r="Q426" s="118" t="s">
        <v>59</v>
      </c>
      <c r="R426" s="119">
        <v>0</v>
      </c>
      <c r="S426" s="119">
        <v>0</v>
      </c>
      <c r="T426" s="120">
        <v>0</v>
      </c>
      <c r="U426" s="117">
        <v>0</v>
      </c>
      <c r="V426" s="117">
        <v>0</v>
      </c>
      <c r="W426" s="117">
        <v>0</v>
      </c>
      <c r="X426" s="117">
        <v>0</v>
      </c>
      <c r="Y426" s="117">
        <v>0</v>
      </c>
      <c r="Z426" s="117">
        <v>0</v>
      </c>
      <c r="AA426" s="269">
        <v>0</v>
      </c>
      <c r="AB426" s="303">
        <f t="shared" si="175"/>
        <v>0</v>
      </c>
      <c r="AC426" s="117">
        <f t="shared" si="176"/>
        <v>0</v>
      </c>
      <c r="AD426" s="304">
        <f>OAX!AD464</f>
        <v>0</v>
      </c>
      <c r="AE426" s="120"/>
      <c r="AF426" s="117"/>
      <c r="AG426" s="117">
        <f>OAX!AG464</f>
        <v>0</v>
      </c>
      <c r="AH426" s="117"/>
      <c r="AI426" s="117"/>
      <c r="AJ426" s="117">
        <f>OAX!AJ464</f>
        <v>0</v>
      </c>
      <c r="AK426" s="117"/>
      <c r="AL426" s="117"/>
      <c r="AM426" s="117">
        <f>OAX!AM464</f>
        <v>0</v>
      </c>
      <c r="AN426" s="117"/>
      <c r="AO426" s="117"/>
      <c r="AP426" s="117">
        <f>OAX!AP464</f>
        <v>0</v>
      </c>
      <c r="AQ426" s="117"/>
      <c r="AR426" s="117"/>
      <c r="AS426" s="117">
        <f>OAX!AS464</f>
        <v>0</v>
      </c>
      <c r="AT426" s="117">
        <f>OAX!AT464</f>
        <v>0</v>
      </c>
      <c r="AU426" s="117">
        <f>OAX!AU464</f>
        <v>0</v>
      </c>
      <c r="AV426" s="117">
        <f>OAX!AV464</f>
        <v>0</v>
      </c>
      <c r="AW426" s="117">
        <f>OAX!AW464</f>
        <v>0</v>
      </c>
      <c r="AX426" s="117">
        <f>OAX!AX464</f>
        <v>0</v>
      </c>
      <c r="AY426" s="117">
        <f>OAX!AY464</f>
        <v>0</v>
      </c>
      <c r="AZ426" s="117">
        <f>OAX!AZ464</f>
        <v>0</v>
      </c>
      <c r="BA426" s="117">
        <f>OAX!BA464</f>
        <v>0</v>
      </c>
    </row>
    <row r="427" spans="1:53" ht="24.75" hidden="1">
      <c r="A427" s="253"/>
      <c r="B427" s="73" t="str">
        <f t="shared" si="167"/>
        <v>1365000530053114</v>
      </c>
      <c r="C427" s="166">
        <v>2023</v>
      </c>
      <c r="D427" s="114">
        <v>1</v>
      </c>
      <c r="E427" s="138">
        <v>1</v>
      </c>
      <c r="F427" s="138">
        <v>3</v>
      </c>
      <c r="G427" s="138">
        <v>6</v>
      </c>
      <c r="H427" s="138">
        <v>5000</v>
      </c>
      <c r="I427" s="138">
        <v>5300</v>
      </c>
      <c r="J427" s="138">
        <v>531</v>
      </c>
      <c r="K427" s="139">
        <v>14</v>
      </c>
      <c r="L427" s="139"/>
      <c r="M427" s="116" t="s">
        <v>361</v>
      </c>
      <c r="N427" s="117">
        <v>0</v>
      </c>
      <c r="O427" s="117">
        <v>0</v>
      </c>
      <c r="P427" s="117">
        <v>0</v>
      </c>
      <c r="Q427" s="118" t="s">
        <v>59</v>
      </c>
      <c r="R427" s="119">
        <v>0</v>
      </c>
      <c r="S427" s="119">
        <v>0</v>
      </c>
      <c r="T427" s="120">
        <v>0</v>
      </c>
      <c r="U427" s="117">
        <v>0</v>
      </c>
      <c r="V427" s="117">
        <v>0</v>
      </c>
      <c r="W427" s="117">
        <v>0</v>
      </c>
      <c r="X427" s="117">
        <v>0</v>
      </c>
      <c r="Y427" s="117">
        <v>0</v>
      </c>
      <c r="Z427" s="117">
        <v>0</v>
      </c>
      <c r="AA427" s="269">
        <v>0</v>
      </c>
      <c r="AB427" s="303">
        <f t="shared" si="175"/>
        <v>0</v>
      </c>
      <c r="AC427" s="117">
        <f t="shared" si="176"/>
        <v>0</v>
      </c>
      <c r="AD427" s="304">
        <f>OAX!AD465</f>
        <v>0</v>
      </c>
      <c r="AE427" s="120"/>
      <c r="AF427" s="117"/>
      <c r="AG427" s="117">
        <f>OAX!AG465</f>
        <v>0</v>
      </c>
      <c r="AH427" s="117"/>
      <c r="AI427" s="117"/>
      <c r="AJ427" s="117">
        <f>OAX!AJ465</f>
        <v>0</v>
      </c>
      <c r="AK427" s="117"/>
      <c r="AL427" s="117"/>
      <c r="AM427" s="117">
        <f>OAX!AM465</f>
        <v>0</v>
      </c>
      <c r="AN427" s="117"/>
      <c r="AO427" s="117"/>
      <c r="AP427" s="117">
        <f>OAX!AP465</f>
        <v>0</v>
      </c>
      <c r="AQ427" s="117"/>
      <c r="AR427" s="117"/>
      <c r="AS427" s="117">
        <f>OAX!AS465</f>
        <v>0</v>
      </c>
      <c r="AT427" s="117">
        <f>OAX!AT465</f>
        <v>0</v>
      </c>
      <c r="AU427" s="117">
        <f>OAX!AU465</f>
        <v>0</v>
      </c>
      <c r="AV427" s="117">
        <f>OAX!AV465</f>
        <v>0</v>
      </c>
      <c r="AW427" s="117">
        <f>OAX!AW465</f>
        <v>0</v>
      </c>
      <c r="AX427" s="117">
        <f>OAX!AX465</f>
        <v>0</v>
      </c>
      <c r="AY427" s="117">
        <f>OAX!AY465</f>
        <v>0</v>
      </c>
      <c r="AZ427" s="117">
        <f>OAX!AZ465</f>
        <v>0</v>
      </c>
      <c r="BA427" s="117">
        <f>OAX!BA465</f>
        <v>0</v>
      </c>
    </row>
    <row r="428" spans="1:53" ht="24.75" hidden="1">
      <c r="A428" s="253"/>
      <c r="B428" s="73" t="str">
        <f t="shared" si="167"/>
        <v>1365000530053115</v>
      </c>
      <c r="C428" s="166">
        <v>2023</v>
      </c>
      <c r="D428" s="114">
        <v>1</v>
      </c>
      <c r="E428" s="138">
        <v>1</v>
      </c>
      <c r="F428" s="138">
        <v>3</v>
      </c>
      <c r="G428" s="138">
        <v>6</v>
      </c>
      <c r="H428" s="138">
        <v>5000</v>
      </c>
      <c r="I428" s="138">
        <v>5300</v>
      </c>
      <c r="J428" s="138">
        <v>531</v>
      </c>
      <c r="K428" s="139">
        <v>15</v>
      </c>
      <c r="L428" s="139"/>
      <c r="M428" s="116" t="s">
        <v>362</v>
      </c>
      <c r="N428" s="117">
        <v>0</v>
      </c>
      <c r="O428" s="117">
        <v>0</v>
      </c>
      <c r="P428" s="117">
        <v>0</v>
      </c>
      <c r="Q428" s="118" t="s">
        <v>59</v>
      </c>
      <c r="R428" s="119">
        <v>0</v>
      </c>
      <c r="S428" s="119">
        <v>0</v>
      </c>
      <c r="T428" s="120">
        <v>0</v>
      </c>
      <c r="U428" s="117">
        <v>0</v>
      </c>
      <c r="V428" s="117">
        <v>0</v>
      </c>
      <c r="W428" s="117">
        <v>0</v>
      </c>
      <c r="X428" s="117">
        <v>0</v>
      </c>
      <c r="Y428" s="117">
        <v>0</v>
      </c>
      <c r="Z428" s="117">
        <v>0</v>
      </c>
      <c r="AA428" s="269">
        <v>0</v>
      </c>
      <c r="AB428" s="303">
        <f t="shared" si="175"/>
        <v>0</v>
      </c>
      <c r="AC428" s="117">
        <f t="shared" si="176"/>
        <v>0</v>
      </c>
      <c r="AD428" s="304">
        <f>OAX!AD466</f>
        <v>0</v>
      </c>
      <c r="AE428" s="120"/>
      <c r="AF428" s="117"/>
      <c r="AG428" s="117">
        <f>OAX!AG466</f>
        <v>0</v>
      </c>
      <c r="AH428" s="117"/>
      <c r="AI428" s="117"/>
      <c r="AJ428" s="117">
        <f>OAX!AJ466</f>
        <v>0</v>
      </c>
      <c r="AK428" s="117"/>
      <c r="AL428" s="117"/>
      <c r="AM428" s="117">
        <f>OAX!AM466</f>
        <v>0</v>
      </c>
      <c r="AN428" s="117"/>
      <c r="AO428" s="117"/>
      <c r="AP428" s="117">
        <f>OAX!AP466</f>
        <v>0</v>
      </c>
      <c r="AQ428" s="117"/>
      <c r="AR428" s="117"/>
      <c r="AS428" s="117">
        <f>OAX!AS466</f>
        <v>0</v>
      </c>
      <c r="AT428" s="117">
        <f>OAX!AT466</f>
        <v>0</v>
      </c>
      <c r="AU428" s="117">
        <f>OAX!AU466</f>
        <v>0</v>
      </c>
      <c r="AV428" s="117">
        <f>OAX!AV466</f>
        <v>0</v>
      </c>
      <c r="AW428" s="117">
        <f>OAX!AW466</f>
        <v>0</v>
      </c>
      <c r="AX428" s="117">
        <f>OAX!AX466</f>
        <v>0</v>
      </c>
      <c r="AY428" s="117">
        <f>OAX!AY466</f>
        <v>0</v>
      </c>
      <c r="AZ428" s="117">
        <f>OAX!AZ466</f>
        <v>0</v>
      </c>
      <c r="BA428" s="117">
        <f>OAX!BA466</f>
        <v>0</v>
      </c>
    </row>
    <row r="429" spans="1:53" ht="24.75" hidden="1">
      <c r="A429" s="253"/>
      <c r="B429" s="73" t="str">
        <f t="shared" si="167"/>
        <v>1365000530053116</v>
      </c>
      <c r="C429" s="166">
        <v>2023</v>
      </c>
      <c r="D429" s="114">
        <v>1</v>
      </c>
      <c r="E429" s="138">
        <v>1</v>
      </c>
      <c r="F429" s="138">
        <v>3</v>
      </c>
      <c r="G429" s="138">
        <v>6</v>
      </c>
      <c r="H429" s="138">
        <v>5000</v>
      </c>
      <c r="I429" s="138">
        <v>5300</v>
      </c>
      <c r="J429" s="138">
        <v>531</v>
      </c>
      <c r="K429" s="139">
        <v>16</v>
      </c>
      <c r="L429" s="139"/>
      <c r="M429" s="116" t="s">
        <v>363</v>
      </c>
      <c r="N429" s="117">
        <v>0</v>
      </c>
      <c r="O429" s="117">
        <v>0</v>
      </c>
      <c r="P429" s="117">
        <v>0</v>
      </c>
      <c r="Q429" s="118" t="s">
        <v>59</v>
      </c>
      <c r="R429" s="119">
        <v>0</v>
      </c>
      <c r="S429" s="119">
        <v>0</v>
      </c>
      <c r="T429" s="120">
        <v>0</v>
      </c>
      <c r="U429" s="117">
        <v>0</v>
      </c>
      <c r="V429" s="117">
        <v>0</v>
      </c>
      <c r="W429" s="117">
        <v>0</v>
      </c>
      <c r="X429" s="117">
        <v>0</v>
      </c>
      <c r="Y429" s="117">
        <v>0</v>
      </c>
      <c r="Z429" s="117">
        <v>0</v>
      </c>
      <c r="AA429" s="269">
        <v>0</v>
      </c>
      <c r="AB429" s="303">
        <f t="shared" si="175"/>
        <v>0</v>
      </c>
      <c r="AC429" s="117">
        <f t="shared" si="176"/>
        <v>0</v>
      </c>
      <c r="AD429" s="304">
        <f>OAX!AD467</f>
        <v>0</v>
      </c>
      <c r="AE429" s="120"/>
      <c r="AF429" s="117"/>
      <c r="AG429" s="117">
        <f>OAX!AG467</f>
        <v>0</v>
      </c>
      <c r="AH429" s="117"/>
      <c r="AI429" s="117"/>
      <c r="AJ429" s="117">
        <f>OAX!AJ467</f>
        <v>0</v>
      </c>
      <c r="AK429" s="117"/>
      <c r="AL429" s="117"/>
      <c r="AM429" s="117">
        <f>OAX!AM467</f>
        <v>0</v>
      </c>
      <c r="AN429" s="117"/>
      <c r="AO429" s="117"/>
      <c r="AP429" s="117">
        <f>OAX!AP467</f>
        <v>0</v>
      </c>
      <c r="AQ429" s="117"/>
      <c r="AR429" s="117"/>
      <c r="AS429" s="117">
        <f>OAX!AS467</f>
        <v>0</v>
      </c>
      <c r="AT429" s="117">
        <f>OAX!AT467</f>
        <v>0</v>
      </c>
      <c r="AU429" s="117">
        <f>OAX!AU467</f>
        <v>0</v>
      </c>
      <c r="AV429" s="117">
        <f>OAX!AV467</f>
        <v>0</v>
      </c>
      <c r="AW429" s="117">
        <f>OAX!AW467</f>
        <v>0</v>
      </c>
      <c r="AX429" s="117">
        <f>OAX!AX467</f>
        <v>0</v>
      </c>
      <c r="AY429" s="117">
        <f>OAX!AY467</f>
        <v>0</v>
      </c>
      <c r="AZ429" s="117">
        <f>OAX!AZ467</f>
        <v>0</v>
      </c>
      <c r="BA429" s="117">
        <f>OAX!BA467</f>
        <v>0</v>
      </c>
    </row>
    <row r="430" spans="1:53" ht="24.75" hidden="1">
      <c r="A430" s="253"/>
      <c r="B430" s="73" t="str">
        <f t="shared" si="167"/>
        <v>1365000530053117</v>
      </c>
      <c r="C430" s="166">
        <v>2023</v>
      </c>
      <c r="D430" s="114">
        <v>1</v>
      </c>
      <c r="E430" s="138">
        <v>1</v>
      </c>
      <c r="F430" s="138">
        <v>3</v>
      </c>
      <c r="G430" s="138">
        <v>6</v>
      </c>
      <c r="H430" s="138">
        <v>5000</v>
      </c>
      <c r="I430" s="138">
        <v>5300</v>
      </c>
      <c r="J430" s="138">
        <v>531</v>
      </c>
      <c r="K430" s="139">
        <v>17</v>
      </c>
      <c r="L430" s="139"/>
      <c r="M430" s="116" t="s">
        <v>206</v>
      </c>
      <c r="N430" s="117">
        <v>0</v>
      </c>
      <c r="O430" s="117">
        <v>0</v>
      </c>
      <c r="P430" s="117">
        <v>0</v>
      </c>
      <c r="Q430" s="118" t="s">
        <v>59</v>
      </c>
      <c r="R430" s="119">
        <v>0</v>
      </c>
      <c r="S430" s="119">
        <v>0</v>
      </c>
      <c r="T430" s="120">
        <v>0</v>
      </c>
      <c r="U430" s="117">
        <v>0</v>
      </c>
      <c r="V430" s="117">
        <v>0</v>
      </c>
      <c r="W430" s="117">
        <v>0</v>
      </c>
      <c r="X430" s="117">
        <v>0</v>
      </c>
      <c r="Y430" s="117">
        <v>0</v>
      </c>
      <c r="Z430" s="117">
        <v>0</v>
      </c>
      <c r="AA430" s="269">
        <v>0</v>
      </c>
      <c r="AB430" s="303">
        <f t="shared" si="175"/>
        <v>0</v>
      </c>
      <c r="AC430" s="117">
        <f t="shared" si="176"/>
        <v>0</v>
      </c>
      <c r="AD430" s="304">
        <f>OAX!AD468</f>
        <v>0</v>
      </c>
      <c r="AE430" s="120"/>
      <c r="AF430" s="117"/>
      <c r="AG430" s="117">
        <f>OAX!AG468</f>
        <v>0</v>
      </c>
      <c r="AH430" s="117"/>
      <c r="AI430" s="117"/>
      <c r="AJ430" s="117">
        <f>OAX!AJ468</f>
        <v>0</v>
      </c>
      <c r="AK430" s="117"/>
      <c r="AL430" s="117"/>
      <c r="AM430" s="117">
        <f>OAX!AM468</f>
        <v>0</v>
      </c>
      <c r="AN430" s="117"/>
      <c r="AO430" s="117"/>
      <c r="AP430" s="117">
        <f>OAX!AP468</f>
        <v>0</v>
      </c>
      <c r="AQ430" s="117"/>
      <c r="AR430" s="117"/>
      <c r="AS430" s="117">
        <f>OAX!AS468</f>
        <v>0</v>
      </c>
      <c r="AT430" s="117">
        <f>OAX!AT468</f>
        <v>0</v>
      </c>
      <c r="AU430" s="117">
        <f>OAX!AU468</f>
        <v>0</v>
      </c>
      <c r="AV430" s="117">
        <f>OAX!AV468</f>
        <v>0</v>
      </c>
      <c r="AW430" s="117">
        <f>OAX!AW468</f>
        <v>0</v>
      </c>
      <c r="AX430" s="117">
        <f>OAX!AX468</f>
        <v>0</v>
      </c>
      <c r="AY430" s="117">
        <f>OAX!AY468</f>
        <v>0</v>
      </c>
      <c r="AZ430" s="117">
        <f>OAX!AZ468</f>
        <v>0</v>
      </c>
      <c r="BA430" s="117">
        <f>OAX!BA468</f>
        <v>0</v>
      </c>
    </row>
    <row r="431" spans="1:53" ht="24.75" hidden="1">
      <c r="A431" s="253"/>
      <c r="B431" s="73" t="str">
        <f t="shared" si="167"/>
        <v>1365000530053118</v>
      </c>
      <c r="C431" s="166">
        <v>2023</v>
      </c>
      <c r="D431" s="114">
        <v>1</v>
      </c>
      <c r="E431" s="138">
        <v>1</v>
      </c>
      <c r="F431" s="138">
        <v>3</v>
      </c>
      <c r="G431" s="138">
        <v>6</v>
      </c>
      <c r="H431" s="138">
        <v>5000</v>
      </c>
      <c r="I431" s="138">
        <v>5300</v>
      </c>
      <c r="J431" s="138">
        <v>531</v>
      </c>
      <c r="K431" s="139">
        <v>18</v>
      </c>
      <c r="L431" s="139"/>
      <c r="M431" s="116" t="s">
        <v>364</v>
      </c>
      <c r="N431" s="117">
        <v>0</v>
      </c>
      <c r="O431" s="117">
        <v>0</v>
      </c>
      <c r="P431" s="117">
        <v>0</v>
      </c>
      <c r="Q431" s="118" t="s">
        <v>59</v>
      </c>
      <c r="R431" s="119">
        <v>0</v>
      </c>
      <c r="S431" s="119">
        <v>0</v>
      </c>
      <c r="T431" s="120">
        <v>0</v>
      </c>
      <c r="U431" s="117">
        <v>0</v>
      </c>
      <c r="V431" s="117">
        <v>0</v>
      </c>
      <c r="W431" s="117">
        <v>0</v>
      </c>
      <c r="X431" s="117">
        <v>0</v>
      </c>
      <c r="Y431" s="117">
        <v>0</v>
      </c>
      <c r="Z431" s="117">
        <v>0</v>
      </c>
      <c r="AA431" s="269">
        <v>0</v>
      </c>
      <c r="AB431" s="303">
        <f t="shared" si="175"/>
        <v>0</v>
      </c>
      <c r="AC431" s="117">
        <f t="shared" si="176"/>
        <v>0</v>
      </c>
      <c r="AD431" s="304">
        <f>OAX!AD469</f>
        <v>0</v>
      </c>
      <c r="AE431" s="120"/>
      <c r="AF431" s="117"/>
      <c r="AG431" s="117">
        <f>OAX!AG469</f>
        <v>0</v>
      </c>
      <c r="AH431" s="117"/>
      <c r="AI431" s="117"/>
      <c r="AJ431" s="117">
        <f>OAX!AJ469</f>
        <v>0</v>
      </c>
      <c r="AK431" s="117"/>
      <c r="AL431" s="117"/>
      <c r="AM431" s="117">
        <f>OAX!AM469</f>
        <v>0</v>
      </c>
      <c r="AN431" s="117"/>
      <c r="AO431" s="117"/>
      <c r="AP431" s="117">
        <f>OAX!AP469</f>
        <v>0</v>
      </c>
      <c r="AQ431" s="117"/>
      <c r="AR431" s="117"/>
      <c r="AS431" s="117">
        <f>OAX!AS469</f>
        <v>0</v>
      </c>
      <c r="AT431" s="117">
        <f>OAX!AT469</f>
        <v>0</v>
      </c>
      <c r="AU431" s="117">
        <f>OAX!AU469</f>
        <v>0</v>
      </c>
      <c r="AV431" s="117">
        <f>OAX!AV469</f>
        <v>0</v>
      </c>
      <c r="AW431" s="117">
        <f>OAX!AW469</f>
        <v>0</v>
      </c>
      <c r="AX431" s="117">
        <f>OAX!AX469</f>
        <v>0</v>
      </c>
      <c r="AY431" s="117">
        <f>OAX!AY469</f>
        <v>0</v>
      </c>
      <c r="AZ431" s="117">
        <f>OAX!AZ469</f>
        <v>0</v>
      </c>
      <c r="BA431" s="117">
        <f>OAX!BA469</f>
        <v>0</v>
      </c>
    </row>
    <row r="432" spans="1:53" ht="24.75" hidden="1">
      <c r="A432" s="253"/>
      <c r="B432" s="73" t="str">
        <f t="shared" si="167"/>
        <v>1365000530053119</v>
      </c>
      <c r="C432" s="166">
        <v>2023</v>
      </c>
      <c r="D432" s="114">
        <v>1</v>
      </c>
      <c r="E432" s="138">
        <v>1</v>
      </c>
      <c r="F432" s="138">
        <v>3</v>
      </c>
      <c r="G432" s="138">
        <v>6</v>
      </c>
      <c r="H432" s="138">
        <v>5000</v>
      </c>
      <c r="I432" s="138">
        <v>5300</v>
      </c>
      <c r="J432" s="138">
        <v>531</v>
      </c>
      <c r="K432" s="139">
        <v>19</v>
      </c>
      <c r="L432" s="139"/>
      <c r="M432" s="116" t="s">
        <v>365</v>
      </c>
      <c r="N432" s="117">
        <v>0</v>
      </c>
      <c r="O432" s="117">
        <v>0</v>
      </c>
      <c r="P432" s="117">
        <v>0</v>
      </c>
      <c r="Q432" s="118" t="s">
        <v>59</v>
      </c>
      <c r="R432" s="119">
        <v>0</v>
      </c>
      <c r="S432" s="119">
        <v>0</v>
      </c>
      <c r="T432" s="120">
        <v>0</v>
      </c>
      <c r="U432" s="117">
        <v>0</v>
      </c>
      <c r="V432" s="117">
        <v>0</v>
      </c>
      <c r="W432" s="117">
        <v>0</v>
      </c>
      <c r="X432" s="117">
        <v>0</v>
      </c>
      <c r="Y432" s="117">
        <v>0</v>
      </c>
      <c r="Z432" s="117">
        <v>0</v>
      </c>
      <c r="AA432" s="269">
        <v>0</v>
      </c>
      <c r="AB432" s="303">
        <f t="shared" si="175"/>
        <v>0</v>
      </c>
      <c r="AC432" s="117">
        <f t="shared" si="176"/>
        <v>0</v>
      </c>
      <c r="AD432" s="304">
        <f>OAX!AD470</f>
        <v>0</v>
      </c>
      <c r="AE432" s="120"/>
      <c r="AF432" s="117"/>
      <c r="AG432" s="117">
        <f>OAX!AG470</f>
        <v>0</v>
      </c>
      <c r="AH432" s="117"/>
      <c r="AI432" s="117"/>
      <c r="AJ432" s="117">
        <f>OAX!AJ470</f>
        <v>0</v>
      </c>
      <c r="AK432" s="117"/>
      <c r="AL432" s="117"/>
      <c r="AM432" s="117">
        <f>OAX!AM470</f>
        <v>0</v>
      </c>
      <c r="AN432" s="117"/>
      <c r="AO432" s="117"/>
      <c r="AP432" s="117">
        <f>OAX!AP470</f>
        <v>0</v>
      </c>
      <c r="AQ432" s="117"/>
      <c r="AR432" s="117"/>
      <c r="AS432" s="117">
        <f>OAX!AS470</f>
        <v>0</v>
      </c>
      <c r="AT432" s="117">
        <f>OAX!AT470</f>
        <v>0</v>
      </c>
      <c r="AU432" s="117">
        <f>OAX!AU470</f>
        <v>0</v>
      </c>
      <c r="AV432" s="117">
        <f>OAX!AV470</f>
        <v>0</v>
      </c>
      <c r="AW432" s="117">
        <f>OAX!AW470</f>
        <v>0</v>
      </c>
      <c r="AX432" s="117">
        <f>OAX!AX470</f>
        <v>0</v>
      </c>
      <c r="AY432" s="117">
        <f>OAX!AY470</f>
        <v>0</v>
      </c>
      <c r="AZ432" s="117">
        <f>OAX!AZ470</f>
        <v>0</v>
      </c>
      <c r="BA432" s="117">
        <f>OAX!BA470</f>
        <v>0</v>
      </c>
    </row>
    <row r="433" spans="1:53" ht="24.75" hidden="1">
      <c r="A433" s="253"/>
      <c r="B433" s="73" t="str">
        <f t="shared" si="167"/>
        <v>1365000530053120</v>
      </c>
      <c r="C433" s="166">
        <v>2023</v>
      </c>
      <c r="D433" s="114">
        <v>1</v>
      </c>
      <c r="E433" s="138">
        <v>1</v>
      </c>
      <c r="F433" s="138">
        <v>3</v>
      </c>
      <c r="G433" s="138">
        <v>6</v>
      </c>
      <c r="H433" s="138">
        <v>5000</v>
      </c>
      <c r="I433" s="138">
        <v>5300</v>
      </c>
      <c r="J433" s="138">
        <v>531</v>
      </c>
      <c r="K433" s="139">
        <v>20</v>
      </c>
      <c r="L433" s="139"/>
      <c r="M433" s="116" t="s">
        <v>366</v>
      </c>
      <c r="N433" s="117">
        <v>0</v>
      </c>
      <c r="O433" s="117">
        <v>0</v>
      </c>
      <c r="P433" s="117">
        <v>0</v>
      </c>
      <c r="Q433" s="118" t="s">
        <v>59</v>
      </c>
      <c r="R433" s="119">
        <v>0</v>
      </c>
      <c r="S433" s="119">
        <v>0</v>
      </c>
      <c r="T433" s="120">
        <v>0</v>
      </c>
      <c r="U433" s="117">
        <v>0</v>
      </c>
      <c r="V433" s="117">
        <v>0</v>
      </c>
      <c r="W433" s="117">
        <v>0</v>
      </c>
      <c r="X433" s="117">
        <v>0</v>
      </c>
      <c r="Y433" s="117">
        <v>0</v>
      </c>
      <c r="Z433" s="117">
        <v>0</v>
      </c>
      <c r="AA433" s="269">
        <v>0</v>
      </c>
      <c r="AB433" s="303">
        <f t="shared" si="175"/>
        <v>0</v>
      </c>
      <c r="AC433" s="117">
        <f t="shared" si="176"/>
        <v>0</v>
      </c>
      <c r="AD433" s="304">
        <f>OAX!AD471</f>
        <v>0</v>
      </c>
      <c r="AE433" s="120"/>
      <c r="AF433" s="117"/>
      <c r="AG433" s="117">
        <f>OAX!AG471</f>
        <v>0</v>
      </c>
      <c r="AH433" s="117"/>
      <c r="AI433" s="117"/>
      <c r="AJ433" s="117">
        <f>OAX!AJ471</f>
        <v>0</v>
      </c>
      <c r="AK433" s="117"/>
      <c r="AL433" s="117"/>
      <c r="AM433" s="117">
        <f>OAX!AM471</f>
        <v>0</v>
      </c>
      <c r="AN433" s="117"/>
      <c r="AO433" s="117"/>
      <c r="AP433" s="117">
        <f>OAX!AP471</f>
        <v>0</v>
      </c>
      <c r="AQ433" s="117"/>
      <c r="AR433" s="117"/>
      <c r="AS433" s="117">
        <f>OAX!AS471</f>
        <v>0</v>
      </c>
      <c r="AT433" s="117">
        <f>OAX!AT471</f>
        <v>0</v>
      </c>
      <c r="AU433" s="117">
        <f>OAX!AU471</f>
        <v>0</v>
      </c>
      <c r="AV433" s="117">
        <f>OAX!AV471</f>
        <v>0</v>
      </c>
      <c r="AW433" s="117">
        <f>OAX!AW471</f>
        <v>0</v>
      </c>
      <c r="AX433" s="117">
        <f>OAX!AX471</f>
        <v>0</v>
      </c>
      <c r="AY433" s="117">
        <f>OAX!AY471</f>
        <v>0</v>
      </c>
      <c r="AZ433" s="117">
        <f>OAX!AZ471</f>
        <v>0</v>
      </c>
      <c r="BA433" s="117">
        <f>OAX!BA471</f>
        <v>0</v>
      </c>
    </row>
    <row r="434" spans="1:53" ht="24.75" hidden="1">
      <c r="A434" s="253"/>
      <c r="B434" s="73" t="str">
        <f t="shared" si="167"/>
        <v>1365000530053121</v>
      </c>
      <c r="C434" s="166">
        <v>2023</v>
      </c>
      <c r="D434" s="114">
        <v>1</v>
      </c>
      <c r="E434" s="138">
        <v>1</v>
      </c>
      <c r="F434" s="138">
        <v>3</v>
      </c>
      <c r="G434" s="138">
        <v>6</v>
      </c>
      <c r="H434" s="138">
        <v>5000</v>
      </c>
      <c r="I434" s="138">
        <v>5300</v>
      </c>
      <c r="J434" s="138">
        <v>531</v>
      </c>
      <c r="K434" s="139">
        <v>21</v>
      </c>
      <c r="L434" s="139"/>
      <c r="M434" s="116" t="s">
        <v>367</v>
      </c>
      <c r="N434" s="117">
        <v>0</v>
      </c>
      <c r="O434" s="117">
        <v>0</v>
      </c>
      <c r="P434" s="117">
        <v>0</v>
      </c>
      <c r="Q434" s="118" t="s">
        <v>59</v>
      </c>
      <c r="R434" s="119">
        <v>0</v>
      </c>
      <c r="S434" s="119">
        <v>0</v>
      </c>
      <c r="T434" s="120">
        <v>0</v>
      </c>
      <c r="U434" s="117">
        <v>0</v>
      </c>
      <c r="V434" s="117">
        <v>0</v>
      </c>
      <c r="W434" s="117">
        <v>0</v>
      </c>
      <c r="X434" s="117">
        <v>0</v>
      </c>
      <c r="Y434" s="117">
        <v>0</v>
      </c>
      <c r="Z434" s="117">
        <v>0</v>
      </c>
      <c r="AA434" s="269">
        <v>0</v>
      </c>
      <c r="AB434" s="303">
        <f t="shared" si="175"/>
        <v>0</v>
      </c>
      <c r="AC434" s="117">
        <f t="shared" si="176"/>
        <v>0</v>
      </c>
      <c r="AD434" s="304">
        <f>OAX!AD472</f>
        <v>0</v>
      </c>
      <c r="AE434" s="120"/>
      <c r="AF434" s="117"/>
      <c r="AG434" s="117">
        <f>OAX!AG472</f>
        <v>0</v>
      </c>
      <c r="AH434" s="117"/>
      <c r="AI434" s="117"/>
      <c r="AJ434" s="117">
        <f>OAX!AJ472</f>
        <v>0</v>
      </c>
      <c r="AK434" s="117"/>
      <c r="AL434" s="117"/>
      <c r="AM434" s="117">
        <f>OAX!AM472</f>
        <v>0</v>
      </c>
      <c r="AN434" s="117"/>
      <c r="AO434" s="117"/>
      <c r="AP434" s="117">
        <f>OAX!AP472</f>
        <v>0</v>
      </c>
      <c r="AQ434" s="117"/>
      <c r="AR434" s="117"/>
      <c r="AS434" s="117">
        <f>OAX!AS472</f>
        <v>0</v>
      </c>
      <c r="AT434" s="117">
        <f>OAX!AT472</f>
        <v>0</v>
      </c>
      <c r="AU434" s="117">
        <f>OAX!AU472</f>
        <v>0</v>
      </c>
      <c r="AV434" s="117">
        <f>OAX!AV472</f>
        <v>0</v>
      </c>
      <c r="AW434" s="117">
        <f>OAX!AW472</f>
        <v>0</v>
      </c>
      <c r="AX434" s="117">
        <f>OAX!AX472</f>
        <v>0</v>
      </c>
      <c r="AY434" s="117">
        <f>OAX!AY472</f>
        <v>0</v>
      </c>
      <c r="AZ434" s="117">
        <f>OAX!AZ472</f>
        <v>0</v>
      </c>
      <c r="BA434" s="117">
        <f>OAX!BA472</f>
        <v>0</v>
      </c>
    </row>
    <row r="435" spans="1:53" ht="24.75" hidden="1">
      <c r="A435" s="253"/>
      <c r="B435" s="73" t="str">
        <f t="shared" si="167"/>
        <v>1365000530053122</v>
      </c>
      <c r="C435" s="166">
        <v>2023</v>
      </c>
      <c r="D435" s="114">
        <v>1</v>
      </c>
      <c r="E435" s="138">
        <v>1</v>
      </c>
      <c r="F435" s="138">
        <v>3</v>
      </c>
      <c r="G435" s="138">
        <v>6</v>
      </c>
      <c r="H435" s="138">
        <v>5000</v>
      </c>
      <c r="I435" s="138">
        <v>5300</v>
      </c>
      <c r="J435" s="138">
        <v>531</v>
      </c>
      <c r="K435" s="139">
        <v>22</v>
      </c>
      <c r="L435" s="139"/>
      <c r="M435" s="116" t="s">
        <v>368</v>
      </c>
      <c r="N435" s="117">
        <v>0</v>
      </c>
      <c r="O435" s="117">
        <v>0</v>
      </c>
      <c r="P435" s="117">
        <v>0</v>
      </c>
      <c r="Q435" s="118" t="s">
        <v>59</v>
      </c>
      <c r="R435" s="119">
        <v>0</v>
      </c>
      <c r="S435" s="119">
        <v>0</v>
      </c>
      <c r="T435" s="120">
        <v>0</v>
      </c>
      <c r="U435" s="117">
        <v>0</v>
      </c>
      <c r="V435" s="117">
        <v>0</v>
      </c>
      <c r="W435" s="117">
        <v>0</v>
      </c>
      <c r="X435" s="117">
        <v>0</v>
      </c>
      <c r="Y435" s="117">
        <v>0</v>
      </c>
      <c r="Z435" s="117">
        <v>0</v>
      </c>
      <c r="AA435" s="269">
        <v>0</v>
      </c>
      <c r="AB435" s="303">
        <f t="shared" si="175"/>
        <v>0</v>
      </c>
      <c r="AC435" s="117">
        <f t="shared" si="176"/>
        <v>0</v>
      </c>
      <c r="AD435" s="304">
        <f>OAX!AD473</f>
        <v>0</v>
      </c>
      <c r="AE435" s="120"/>
      <c r="AF435" s="117"/>
      <c r="AG435" s="117">
        <f>OAX!AG473</f>
        <v>0</v>
      </c>
      <c r="AH435" s="117"/>
      <c r="AI435" s="117"/>
      <c r="AJ435" s="117">
        <f>OAX!AJ473</f>
        <v>0</v>
      </c>
      <c r="AK435" s="117"/>
      <c r="AL435" s="117"/>
      <c r="AM435" s="117">
        <f>OAX!AM473</f>
        <v>0</v>
      </c>
      <c r="AN435" s="117"/>
      <c r="AO435" s="117"/>
      <c r="AP435" s="117">
        <f>OAX!AP473</f>
        <v>0</v>
      </c>
      <c r="AQ435" s="117"/>
      <c r="AR435" s="117"/>
      <c r="AS435" s="117">
        <f>OAX!AS473</f>
        <v>0</v>
      </c>
      <c r="AT435" s="117">
        <f>OAX!AT473</f>
        <v>0</v>
      </c>
      <c r="AU435" s="117">
        <f>OAX!AU473</f>
        <v>0</v>
      </c>
      <c r="AV435" s="117">
        <f>OAX!AV473</f>
        <v>0</v>
      </c>
      <c r="AW435" s="117">
        <f>OAX!AW473</f>
        <v>0</v>
      </c>
      <c r="AX435" s="117">
        <f>OAX!AX473</f>
        <v>0</v>
      </c>
      <c r="AY435" s="117">
        <f>OAX!AY473</f>
        <v>0</v>
      </c>
      <c r="AZ435" s="117">
        <f>OAX!AZ473</f>
        <v>0</v>
      </c>
      <c r="BA435" s="117">
        <f>OAX!BA473</f>
        <v>0</v>
      </c>
    </row>
    <row r="436" spans="1:53" ht="46.5" hidden="1">
      <c r="A436" s="253"/>
      <c r="B436" s="73" t="str">
        <f t="shared" si="167"/>
        <v>1365000530053123</v>
      </c>
      <c r="C436" s="166">
        <v>2023</v>
      </c>
      <c r="D436" s="114">
        <v>1</v>
      </c>
      <c r="E436" s="138">
        <v>1</v>
      </c>
      <c r="F436" s="138">
        <v>3</v>
      </c>
      <c r="G436" s="138">
        <v>6</v>
      </c>
      <c r="H436" s="138">
        <v>5000</v>
      </c>
      <c r="I436" s="138">
        <v>5300</v>
      </c>
      <c r="J436" s="138">
        <v>531</v>
      </c>
      <c r="K436" s="139">
        <v>23</v>
      </c>
      <c r="L436" s="139"/>
      <c r="M436" s="116" t="s">
        <v>369</v>
      </c>
      <c r="N436" s="117">
        <v>0</v>
      </c>
      <c r="O436" s="117">
        <v>0</v>
      </c>
      <c r="P436" s="117">
        <v>0</v>
      </c>
      <c r="Q436" s="118" t="s">
        <v>59</v>
      </c>
      <c r="R436" s="119">
        <v>0</v>
      </c>
      <c r="S436" s="119">
        <v>0</v>
      </c>
      <c r="T436" s="120">
        <v>0</v>
      </c>
      <c r="U436" s="117">
        <v>0</v>
      </c>
      <c r="V436" s="117">
        <v>0</v>
      </c>
      <c r="W436" s="117">
        <v>0</v>
      </c>
      <c r="X436" s="117">
        <v>0</v>
      </c>
      <c r="Y436" s="117">
        <v>0</v>
      </c>
      <c r="Z436" s="117">
        <v>0</v>
      </c>
      <c r="AA436" s="269">
        <v>0</v>
      </c>
      <c r="AB436" s="303">
        <f t="shared" si="175"/>
        <v>0</v>
      </c>
      <c r="AC436" s="117">
        <f t="shared" si="176"/>
        <v>0</v>
      </c>
      <c r="AD436" s="304">
        <f>OAX!AD474</f>
        <v>0</v>
      </c>
      <c r="AE436" s="120"/>
      <c r="AF436" s="117"/>
      <c r="AG436" s="117">
        <f>OAX!AG474</f>
        <v>0</v>
      </c>
      <c r="AH436" s="117"/>
      <c r="AI436" s="117"/>
      <c r="AJ436" s="117">
        <f>OAX!AJ474</f>
        <v>0</v>
      </c>
      <c r="AK436" s="117"/>
      <c r="AL436" s="117"/>
      <c r="AM436" s="117">
        <f>OAX!AM474</f>
        <v>0</v>
      </c>
      <c r="AN436" s="117"/>
      <c r="AO436" s="117"/>
      <c r="AP436" s="117">
        <f>OAX!AP474</f>
        <v>0</v>
      </c>
      <c r="AQ436" s="117"/>
      <c r="AR436" s="117"/>
      <c r="AS436" s="117">
        <f>OAX!AS474</f>
        <v>0</v>
      </c>
      <c r="AT436" s="117">
        <f>OAX!AT474</f>
        <v>0</v>
      </c>
      <c r="AU436" s="117">
        <f>OAX!AU474</f>
        <v>0</v>
      </c>
      <c r="AV436" s="117">
        <f>OAX!AV474</f>
        <v>0</v>
      </c>
      <c r="AW436" s="117">
        <f>OAX!AW474</f>
        <v>0</v>
      </c>
      <c r="AX436" s="117">
        <f>OAX!AX474</f>
        <v>0</v>
      </c>
      <c r="AY436" s="117">
        <f>OAX!AY474</f>
        <v>0</v>
      </c>
      <c r="AZ436" s="117">
        <f>OAX!AZ474</f>
        <v>0</v>
      </c>
      <c r="BA436" s="117">
        <f>OAX!BA474</f>
        <v>0</v>
      </c>
    </row>
    <row r="437" spans="1:53" ht="24.75" hidden="1">
      <c r="A437" s="253"/>
      <c r="B437" s="73" t="str">
        <f t="shared" si="167"/>
        <v>1365000530053124</v>
      </c>
      <c r="C437" s="166">
        <v>2023</v>
      </c>
      <c r="D437" s="114">
        <v>1</v>
      </c>
      <c r="E437" s="138">
        <v>1</v>
      </c>
      <c r="F437" s="138">
        <v>3</v>
      </c>
      <c r="G437" s="138">
        <v>6</v>
      </c>
      <c r="H437" s="138">
        <v>5000</v>
      </c>
      <c r="I437" s="138">
        <v>5300</v>
      </c>
      <c r="J437" s="138">
        <v>531</v>
      </c>
      <c r="K437" s="139">
        <v>24</v>
      </c>
      <c r="L437" s="139"/>
      <c r="M437" s="116" t="s">
        <v>370</v>
      </c>
      <c r="N437" s="117">
        <v>0</v>
      </c>
      <c r="O437" s="117">
        <v>0</v>
      </c>
      <c r="P437" s="117">
        <v>0</v>
      </c>
      <c r="Q437" s="118" t="s">
        <v>59</v>
      </c>
      <c r="R437" s="119">
        <v>0</v>
      </c>
      <c r="S437" s="119">
        <v>0</v>
      </c>
      <c r="T437" s="120">
        <v>0</v>
      </c>
      <c r="U437" s="117">
        <v>0</v>
      </c>
      <c r="V437" s="117">
        <v>0</v>
      </c>
      <c r="W437" s="117">
        <v>0</v>
      </c>
      <c r="X437" s="117">
        <v>0</v>
      </c>
      <c r="Y437" s="117">
        <v>0</v>
      </c>
      <c r="Z437" s="117">
        <v>0</v>
      </c>
      <c r="AA437" s="269">
        <v>0</v>
      </c>
      <c r="AB437" s="303">
        <f t="shared" si="175"/>
        <v>0</v>
      </c>
      <c r="AC437" s="117">
        <f t="shared" si="176"/>
        <v>0</v>
      </c>
      <c r="AD437" s="304">
        <f>OAX!AD475</f>
        <v>0</v>
      </c>
      <c r="AE437" s="120"/>
      <c r="AF437" s="117"/>
      <c r="AG437" s="117">
        <f>OAX!AG475</f>
        <v>0</v>
      </c>
      <c r="AH437" s="117"/>
      <c r="AI437" s="117"/>
      <c r="AJ437" s="117">
        <f>OAX!AJ475</f>
        <v>0</v>
      </c>
      <c r="AK437" s="117"/>
      <c r="AL437" s="117"/>
      <c r="AM437" s="117">
        <f>OAX!AM475</f>
        <v>0</v>
      </c>
      <c r="AN437" s="117"/>
      <c r="AO437" s="117"/>
      <c r="AP437" s="117">
        <f>OAX!AP475</f>
        <v>0</v>
      </c>
      <c r="AQ437" s="117"/>
      <c r="AR437" s="117"/>
      <c r="AS437" s="117">
        <f>OAX!AS475</f>
        <v>0</v>
      </c>
      <c r="AT437" s="117">
        <f>OAX!AT475</f>
        <v>0</v>
      </c>
      <c r="AU437" s="117">
        <f>OAX!AU475</f>
        <v>0</v>
      </c>
      <c r="AV437" s="117">
        <f>OAX!AV475</f>
        <v>0</v>
      </c>
      <c r="AW437" s="117">
        <f>OAX!AW475</f>
        <v>0</v>
      </c>
      <c r="AX437" s="117">
        <f>OAX!AX475</f>
        <v>0</v>
      </c>
      <c r="AY437" s="117">
        <f>OAX!AY475</f>
        <v>0</v>
      </c>
      <c r="AZ437" s="117">
        <f>OAX!AZ475</f>
        <v>0</v>
      </c>
      <c r="BA437" s="117">
        <f>OAX!BA475</f>
        <v>0</v>
      </c>
    </row>
    <row r="438" spans="1:53" ht="24.75" hidden="1">
      <c r="A438" s="253"/>
      <c r="B438" s="73" t="str">
        <f t="shared" si="167"/>
        <v>1365000530053125</v>
      </c>
      <c r="C438" s="166">
        <v>2023</v>
      </c>
      <c r="D438" s="114">
        <v>1</v>
      </c>
      <c r="E438" s="138">
        <v>1</v>
      </c>
      <c r="F438" s="138">
        <v>3</v>
      </c>
      <c r="G438" s="138">
        <v>6</v>
      </c>
      <c r="H438" s="138">
        <v>5000</v>
      </c>
      <c r="I438" s="138">
        <v>5300</v>
      </c>
      <c r="J438" s="138">
        <v>531</v>
      </c>
      <c r="K438" s="139">
        <v>25</v>
      </c>
      <c r="L438" s="139"/>
      <c r="M438" s="116" t="s">
        <v>371</v>
      </c>
      <c r="N438" s="117">
        <v>0</v>
      </c>
      <c r="O438" s="117">
        <v>0</v>
      </c>
      <c r="P438" s="117">
        <v>0</v>
      </c>
      <c r="Q438" s="118" t="s">
        <v>59</v>
      </c>
      <c r="R438" s="119">
        <v>0</v>
      </c>
      <c r="S438" s="119">
        <v>0</v>
      </c>
      <c r="T438" s="120">
        <v>0</v>
      </c>
      <c r="U438" s="117">
        <v>0</v>
      </c>
      <c r="V438" s="117">
        <v>0</v>
      </c>
      <c r="W438" s="117">
        <v>0</v>
      </c>
      <c r="X438" s="117">
        <v>0</v>
      </c>
      <c r="Y438" s="117">
        <v>0</v>
      </c>
      <c r="Z438" s="117">
        <v>0</v>
      </c>
      <c r="AA438" s="269">
        <v>0</v>
      </c>
      <c r="AB438" s="303">
        <f t="shared" si="175"/>
        <v>0</v>
      </c>
      <c r="AC438" s="117">
        <f t="shared" si="176"/>
        <v>0</v>
      </c>
      <c r="AD438" s="304">
        <f>OAX!AD476</f>
        <v>0</v>
      </c>
      <c r="AE438" s="120"/>
      <c r="AF438" s="117"/>
      <c r="AG438" s="117">
        <f>OAX!AG476</f>
        <v>0</v>
      </c>
      <c r="AH438" s="117"/>
      <c r="AI438" s="117"/>
      <c r="AJ438" s="117">
        <f>OAX!AJ476</f>
        <v>0</v>
      </c>
      <c r="AK438" s="117"/>
      <c r="AL438" s="117"/>
      <c r="AM438" s="117">
        <f>OAX!AM476</f>
        <v>0</v>
      </c>
      <c r="AN438" s="117"/>
      <c r="AO438" s="117"/>
      <c r="AP438" s="117">
        <f>OAX!AP476</f>
        <v>0</v>
      </c>
      <c r="AQ438" s="117"/>
      <c r="AR438" s="117"/>
      <c r="AS438" s="117">
        <f>OAX!AS476</f>
        <v>0</v>
      </c>
      <c r="AT438" s="117">
        <f>OAX!AT476</f>
        <v>0</v>
      </c>
      <c r="AU438" s="117">
        <f>OAX!AU476</f>
        <v>0</v>
      </c>
      <c r="AV438" s="117">
        <f>OAX!AV476</f>
        <v>0</v>
      </c>
      <c r="AW438" s="117">
        <f>OAX!AW476</f>
        <v>0</v>
      </c>
      <c r="AX438" s="117">
        <f>OAX!AX476</f>
        <v>0</v>
      </c>
      <c r="AY438" s="117">
        <f>OAX!AY476</f>
        <v>0</v>
      </c>
      <c r="AZ438" s="117">
        <f>OAX!AZ476</f>
        <v>0</v>
      </c>
      <c r="BA438" s="117">
        <f>OAX!BA476</f>
        <v>0</v>
      </c>
    </row>
    <row r="439" spans="1:53" ht="24.75" hidden="1">
      <c r="A439" s="253"/>
      <c r="B439" s="73" t="str">
        <f t="shared" si="167"/>
        <v>1365000530053126</v>
      </c>
      <c r="C439" s="166">
        <v>2023</v>
      </c>
      <c r="D439" s="114">
        <v>1</v>
      </c>
      <c r="E439" s="138">
        <v>1</v>
      </c>
      <c r="F439" s="138">
        <v>3</v>
      </c>
      <c r="G439" s="138">
        <v>6</v>
      </c>
      <c r="H439" s="138">
        <v>5000</v>
      </c>
      <c r="I439" s="138">
        <v>5300</v>
      </c>
      <c r="J439" s="138">
        <v>531</v>
      </c>
      <c r="K439" s="139">
        <v>26</v>
      </c>
      <c r="L439" s="139"/>
      <c r="M439" s="116" t="s">
        <v>372</v>
      </c>
      <c r="N439" s="117">
        <v>0</v>
      </c>
      <c r="O439" s="117">
        <v>0</v>
      </c>
      <c r="P439" s="117">
        <v>0</v>
      </c>
      <c r="Q439" s="118" t="s">
        <v>59</v>
      </c>
      <c r="R439" s="119">
        <v>0</v>
      </c>
      <c r="S439" s="119">
        <v>0</v>
      </c>
      <c r="T439" s="120">
        <v>0</v>
      </c>
      <c r="U439" s="117">
        <v>0</v>
      </c>
      <c r="V439" s="117">
        <v>0</v>
      </c>
      <c r="W439" s="117">
        <v>0</v>
      </c>
      <c r="X439" s="117">
        <v>0</v>
      </c>
      <c r="Y439" s="117">
        <v>0</v>
      </c>
      <c r="Z439" s="117">
        <v>0</v>
      </c>
      <c r="AA439" s="269">
        <v>0</v>
      </c>
      <c r="AB439" s="303">
        <f t="shared" si="175"/>
        <v>0</v>
      </c>
      <c r="AC439" s="117">
        <f t="shared" si="176"/>
        <v>0</v>
      </c>
      <c r="AD439" s="304">
        <f>OAX!AD477</f>
        <v>0</v>
      </c>
      <c r="AE439" s="120"/>
      <c r="AF439" s="117"/>
      <c r="AG439" s="117">
        <f>OAX!AG477</f>
        <v>0</v>
      </c>
      <c r="AH439" s="117"/>
      <c r="AI439" s="117"/>
      <c r="AJ439" s="117">
        <f>OAX!AJ477</f>
        <v>0</v>
      </c>
      <c r="AK439" s="117"/>
      <c r="AL439" s="117"/>
      <c r="AM439" s="117">
        <f>OAX!AM477</f>
        <v>0</v>
      </c>
      <c r="AN439" s="117"/>
      <c r="AO439" s="117"/>
      <c r="AP439" s="117">
        <f>OAX!AP477</f>
        <v>0</v>
      </c>
      <c r="AQ439" s="117"/>
      <c r="AR439" s="117"/>
      <c r="AS439" s="117">
        <f>OAX!AS477</f>
        <v>0</v>
      </c>
      <c r="AT439" s="117">
        <f>OAX!AT477</f>
        <v>0</v>
      </c>
      <c r="AU439" s="117">
        <f>OAX!AU477</f>
        <v>0</v>
      </c>
      <c r="AV439" s="117">
        <f>OAX!AV477</f>
        <v>0</v>
      </c>
      <c r="AW439" s="117">
        <f>OAX!AW477</f>
        <v>0</v>
      </c>
      <c r="AX439" s="117">
        <f>OAX!AX477</f>
        <v>0</v>
      </c>
      <c r="AY439" s="117">
        <f>OAX!AY477</f>
        <v>0</v>
      </c>
      <c r="AZ439" s="117">
        <f>OAX!AZ477</f>
        <v>0</v>
      </c>
      <c r="BA439" s="117">
        <f>OAX!BA477</f>
        <v>0</v>
      </c>
    </row>
    <row r="440" spans="1:53" ht="24.75" hidden="1">
      <c r="A440" s="253"/>
      <c r="B440" s="73" t="str">
        <f t="shared" si="167"/>
        <v>1365000530053127</v>
      </c>
      <c r="C440" s="166">
        <v>2023</v>
      </c>
      <c r="D440" s="114">
        <v>1</v>
      </c>
      <c r="E440" s="138">
        <v>1</v>
      </c>
      <c r="F440" s="138">
        <v>3</v>
      </c>
      <c r="G440" s="138">
        <v>6</v>
      </c>
      <c r="H440" s="138">
        <v>5000</v>
      </c>
      <c r="I440" s="138">
        <v>5300</v>
      </c>
      <c r="J440" s="138">
        <v>531</v>
      </c>
      <c r="K440" s="139">
        <v>27</v>
      </c>
      <c r="L440" s="139"/>
      <c r="M440" s="116" t="s">
        <v>373</v>
      </c>
      <c r="N440" s="117">
        <v>0</v>
      </c>
      <c r="O440" s="117">
        <v>0</v>
      </c>
      <c r="P440" s="117">
        <v>0</v>
      </c>
      <c r="Q440" s="118" t="s">
        <v>59</v>
      </c>
      <c r="R440" s="119">
        <v>0</v>
      </c>
      <c r="S440" s="119">
        <v>0</v>
      </c>
      <c r="T440" s="120">
        <v>0</v>
      </c>
      <c r="U440" s="117">
        <v>0</v>
      </c>
      <c r="V440" s="117">
        <v>0</v>
      </c>
      <c r="W440" s="117">
        <v>0</v>
      </c>
      <c r="X440" s="117">
        <v>0</v>
      </c>
      <c r="Y440" s="117">
        <v>0</v>
      </c>
      <c r="Z440" s="117">
        <v>0</v>
      </c>
      <c r="AA440" s="269">
        <v>0</v>
      </c>
      <c r="AB440" s="303">
        <f t="shared" si="175"/>
        <v>0</v>
      </c>
      <c r="AC440" s="117">
        <f t="shared" si="176"/>
        <v>0</v>
      </c>
      <c r="AD440" s="304">
        <f>OAX!AD478</f>
        <v>0</v>
      </c>
      <c r="AE440" s="120"/>
      <c r="AF440" s="117"/>
      <c r="AG440" s="117">
        <f>OAX!AG478</f>
        <v>0</v>
      </c>
      <c r="AH440" s="117"/>
      <c r="AI440" s="117"/>
      <c r="AJ440" s="117">
        <f>OAX!AJ478</f>
        <v>0</v>
      </c>
      <c r="AK440" s="117"/>
      <c r="AL440" s="117"/>
      <c r="AM440" s="117">
        <f>OAX!AM478</f>
        <v>0</v>
      </c>
      <c r="AN440" s="117"/>
      <c r="AO440" s="117"/>
      <c r="AP440" s="117">
        <f>OAX!AP478</f>
        <v>0</v>
      </c>
      <c r="AQ440" s="117"/>
      <c r="AR440" s="117"/>
      <c r="AS440" s="117">
        <f>OAX!AS478</f>
        <v>0</v>
      </c>
      <c r="AT440" s="117">
        <f>OAX!AT478</f>
        <v>0</v>
      </c>
      <c r="AU440" s="117">
        <f>OAX!AU478</f>
        <v>0</v>
      </c>
      <c r="AV440" s="117">
        <f>OAX!AV478</f>
        <v>0</v>
      </c>
      <c r="AW440" s="117">
        <f>OAX!AW478</f>
        <v>0</v>
      </c>
      <c r="AX440" s="117">
        <f>OAX!AX478</f>
        <v>0</v>
      </c>
      <c r="AY440" s="117">
        <f>OAX!AY478</f>
        <v>0</v>
      </c>
      <c r="AZ440" s="117">
        <f>OAX!AZ478</f>
        <v>0</v>
      </c>
      <c r="BA440" s="117">
        <f>OAX!BA478</f>
        <v>0</v>
      </c>
    </row>
    <row r="441" spans="1:53" ht="24.75" hidden="1">
      <c r="A441" s="253"/>
      <c r="B441" s="73" t="str">
        <f t="shared" si="167"/>
        <v>1365000530053128</v>
      </c>
      <c r="C441" s="166">
        <v>2023</v>
      </c>
      <c r="D441" s="114">
        <v>1</v>
      </c>
      <c r="E441" s="138">
        <v>1</v>
      </c>
      <c r="F441" s="138">
        <v>3</v>
      </c>
      <c r="G441" s="138">
        <v>6</v>
      </c>
      <c r="H441" s="138">
        <v>5000</v>
      </c>
      <c r="I441" s="138">
        <v>5300</v>
      </c>
      <c r="J441" s="138">
        <v>531</v>
      </c>
      <c r="K441" s="139">
        <v>28</v>
      </c>
      <c r="L441" s="139"/>
      <c r="M441" s="116" t="s">
        <v>374</v>
      </c>
      <c r="N441" s="117">
        <v>0</v>
      </c>
      <c r="O441" s="117">
        <v>0</v>
      </c>
      <c r="P441" s="117">
        <v>0</v>
      </c>
      <c r="Q441" s="118" t="s">
        <v>59</v>
      </c>
      <c r="R441" s="119">
        <v>0</v>
      </c>
      <c r="S441" s="119">
        <v>0</v>
      </c>
      <c r="T441" s="120">
        <v>0</v>
      </c>
      <c r="U441" s="117">
        <v>0</v>
      </c>
      <c r="V441" s="117">
        <v>0</v>
      </c>
      <c r="W441" s="117">
        <v>0</v>
      </c>
      <c r="X441" s="117">
        <v>0</v>
      </c>
      <c r="Y441" s="117">
        <v>0</v>
      </c>
      <c r="Z441" s="117">
        <v>0</v>
      </c>
      <c r="AA441" s="269">
        <v>0</v>
      </c>
      <c r="AB441" s="303">
        <f t="shared" si="175"/>
        <v>0</v>
      </c>
      <c r="AC441" s="117">
        <f t="shared" si="176"/>
        <v>0</v>
      </c>
      <c r="AD441" s="304">
        <f>OAX!AD479</f>
        <v>0</v>
      </c>
      <c r="AE441" s="120"/>
      <c r="AF441" s="117"/>
      <c r="AG441" s="117">
        <f>OAX!AG479</f>
        <v>0</v>
      </c>
      <c r="AH441" s="117"/>
      <c r="AI441" s="117"/>
      <c r="AJ441" s="117">
        <f>OAX!AJ479</f>
        <v>0</v>
      </c>
      <c r="AK441" s="117"/>
      <c r="AL441" s="117"/>
      <c r="AM441" s="117">
        <f>OAX!AM479</f>
        <v>0</v>
      </c>
      <c r="AN441" s="117"/>
      <c r="AO441" s="117"/>
      <c r="AP441" s="117">
        <f>OAX!AP479</f>
        <v>0</v>
      </c>
      <c r="AQ441" s="117"/>
      <c r="AR441" s="117"/>
      <c r="AS441" s="117">
        <f>OAX!AS479</f>
        <v>0</v>
      </c>
      <c r="AT441" s="117">
        <f>OAX!AT479</f>
        <v>0</v>
      </c>
      <c r="AU441" s="117">
        <f>OAX!AU479</f>
        <v>0</v>
      </c>
      <c r="AV441" s="117">
        <f>OAX!AV479</f>
        <v>0</v>
      </c>
      <c r="AW441" s="117">
        <f>OAX!AW479</f>
        <v>0</v>
      </c>
      <c r="AX441" s="117">
        <f>OAX!AX479</f>
        <v>0</v>
      </c>
      <c r="AY441" s="117">
        <f>OAX!AY479</f>
        <v>0</v>
      </c>
      <c r="AZ441" s="117">
        <f>OAX!AZ479</f>
        <v>0</v>
      </c>
      <c r="BA441" s="117">
        <f>OAX!BA479</f>
        <v>0</v>
      </c>
    </row>
    <row r="442" spans="1:53" ht="24.75" hidden="1">
      <c r="A442" s="253"/>
      <c r="B442" s="73" t="str">
        <f t="shared" si="167"/>
        <v>1365000530053129</v>
      </c>
      <c r="C442" s="166">
        <v>2023</v>
      </c>
      <c r="D442" s="114">
        <v>1</v>
      </c>
      <c r="E442" s="138">
        <v>1</v>
      </c>
      <c r="F442" s="138">
        <v>3</v>
      </c>
      <c r="G442" s="138">
        <v>6</v>
      </c>
      <c r="H442" s="138">
        <v>5000</v>
      </c>
      <c r="I442" s="138">
        <v>5300</v>
      </c>
      <c r="J442" s="138">
        <v>531</v>
      </c>
      <c r="K442" s="139">
        <v>29</v>
      </c>
      <c r="L442" s="139"/>
      <c r="M442" s="116" t="s">
        <v>375</v>
      </c>
      <c r="N442" s="117">
        <v>0</v>
      </c>
      <c r="O442" s="117">
        <v>0</v>
      </c>
      <c r="P442" s="117">
        <v>0</v>
      </c>
      <c r="Q442" s="118" t="s">
        <v>59</v>
      </c>
      <c r="R442" s="119">
        <v>0</v>
      </c>
      <c r="S442" s="119">
        <v>0</v>
      </c>
      <c r="T442" s="120">
        <v>0</v>
      </c>
      <c r="U442" s="117">
        <v>0</v>
      </c>
      <c r="V442" s="117">
        <v>0</v>
      </c>
      <c r="W442" s="117">
        <v>0</v>
      </c>
      <c r="X442" s="117">
        <v>0</v>
      </c>
      <c r="Y442" s="117">
        <v>0</v>
      </c>
      <c r="Z442" s="117">
        <v>0</v>
      </c>
      <c r="AA442" s="269">
        <v>0</v>
      </c>
      <c r="AB442" s="303">
        <f t="shared" si="175"/>
        <v>0</v>
      </c>
      <c r="AC442" s="117">
        <f t="shared" si="176"/>
        <v>0</v>
      </c>
      <c r="AD442" s="304">
        <f>OAX!AD480</f>
        <v>0</v>
      </c>
      <c r="AE442" s="120"/>
      <c r="AF442" s="117"/>
      <c r="AG442" s="117">
        <f>OAX!AG480</f>
        <v>0</v>
      </c>
      <c r="AH442" s="117"/>
      <c r="AI442" s="117"/>
      <c r="AJ442" s="117">
        <f>OAX!AJ480</f>
        <v>0</v>
      </c>
      <c r="AK442" s="117"/>
      <c r="AL442" s="117"/>
      <c r="AM442" s="117">
        <f>OAX!AM480</f>
        <v>0</v>
      </c>
      <c r="AN442" s="117"/>
      <c r="AO442" s="117"/>
      <c r="AP442" s="117">
        <f>OAX!AP480</f>
        <v>0</v>
      </c>
      <c r="AQ442" s="117"/>
      <c r="AR442" s="117"/>
      <c r="AS442" s="117">
        <f>OAX!AS480</f>
        <v>0</v>
      </c>
      <c r="AT442" s="117">
        <f>OAX!AT480</f>
        <v>0</v>
      </c>
      <c r="AU442" s="117">
        <f>OAX!AU480</f>
        <v>0</v>
      </c>
      <c r="AV442" s="117">
        <f>OAX!AV480</f>
        <v>0</v>
      </c>
      <c r="AW442" s="117">
        <f>OAX!AW480</f>
        <v>0</v>
      </c>
      <c r="AX442" s="117">
        <f>OAX!AX480</f>
        <v>0</v>
      </c>
      <c r="AY442" s="117">
        <f>OAX!AY480</f>
        <v>0</v>
      </c>
      <c r="AZ442" s="117">
        <f>OAX!AZ480</f>
        <v>0</v>
      </c>
      <c r="BA442" s="117">
        <f>OAX!BA480</f>
        <v>0</v>
      </c>
    </row>
    <row r="443" spans="1:53" ht="24.75" hidden="1">
      <c r="A443" s="253"/>
      <c r="B443" s="73" t="str">
        <f t="shared" si="167"/>
        <v>1365000530053130</v>
      </c>
      <c r="C443" s="166">
        <v>2023</v>
      </c>
      <c r="D443" s="114">
        <v>1</v>
      </c>
      <c r="E443" s="138">
        <v>1</v>
      </c>
      <c r="F443" s="138">
        <v>3</v>
      </c>
      <c r="G443" s="138">
        <v>6</v>
      </c>
      <c r="H443" s="138">
        <v>5000</v>
      </c>
      <c r="I443" s="138">
        <v>5300</v>
      </c>
      <c r="J443" s="138">
        <v>531</v>
      </c>
      <c r="K443" s="139">
        <v>30</v>
      </c>
      <c r="L443" s="139"/>
      <c r="M443" s="116" t="s">
        <v>376</v>
      </c>
      <c r="N443" s="117">
        <v>0</v>
      </c>
      <c r="O443" s="117">
        <v>0</v>
      </c>
      <c r="P443" s="117">
        <v>0</v>
      </c>
      <c r="Q443" s="118" t="s">
        <v>59</v>
      </c>
      <c r="R443" s="119">
        <v>0</v>
      </c>
      <c r="S443" s="119">
        <v>0</v>
      </c>
      <c r="T443" s="120">
        <v>0</v>
      </c>
      <c r="U443" s="117">
        <v>0</v>
      </c>
      <c r="V443" s="117">
        <v>0</v>
      </c>
      <c r="W443" s="117">
        <v>0</v>
      </c>
      <c r="X443" s="117">
        <v>0</v>
      </c>
      <c r="Y443" s="117">
        <v>0</v>
      </c>
      <c r="Z443" s="117">
        <v>0</v>
      </c>
      <c r="AA443" s="269">
        <v>0</v>
      </c>
      <c r="AB443" s="303">
        <f t="shared" si="175"/>
        <v>0</v>
      </c>
      <c r="AC443" s="117">
        <f t="shared" si="176"/>
        <v>0</v>
      </c>
      <c r="AD443" s="304">
        <f>OAX!AD481</f>
        <v>0</v>
      </c>
      <c r="AE443" s="120"/>
      <c r="AF443" s="117"/>
      <c r="AG443" s="117">
        <f>OAX!AG481</f>
        <v>0</v>
      </c>
      <c r="AH443" s="117"/>
      <c r="AI443" s="117"/>
      <c r="AJ443" s="117">
        <f>OAX!AJ481</f>
        <v>0</v>
      </c>
      <c r="AK443" s="117"/>
      <c r="AL443" s="117"/>
      <c r="AM443" s="117">
        <f>OAX!AM481</f>
        <v>0</v>
      </c>
      <c r="AN443" s="117"/>
      <c r="AO443" s="117"/>
      <c r="AP443" s="117">
        <f>OAX!AP481</f>
        <v>0</v>
      </c>
      <c r="AQ443" s="117"/>
      <c r="AR443" s="117"/>
      <c r="AS443" s="117">
        <f>OAX!AS481</f>
        <v>0</v>
      </c>
      <c r="AT443" s="117">
        <f>OAX!AT481</f>
        <v>0</v>
      </c>
      <c r="AU443" s="117">
        <f>OAX!AU481</f>
        <v>0</v>
      </c>
      <c r="AV443" s="117">
        <f>OAX!AV481</f>
        <v>0</v>
      </c>
      <c r="AW443" s="117">
        <f>OAX!AW481</f>
        <v>0</v>
      </c>
      <c r="AX443" s="117">
        <f>OAX!AX481</f>
        <v>0</v>
      </c>
      <c r="AY443" s="117">
        <f>OAX!AY481</f>
        <v>0</v>
      </c>
      <c r="AZ443" s="117">
        <f>OAX!AZ481</f>
        <v>0</v>
      </c>
      <c r="BA443" s="117">
        <f>OAX!BA481</f>
        <v>0</v>
      </c>
    </row>
    <row r="444" spans="1:53" ht="24.75" hidden="1">
      <c r="A444" s="253"/>
      <c r="B444" s="73" t="str">
        <f t="shared" si="167"/>
        <v>1365000530053131</v>
      </c>
      <c r="C444" s="166">
        <v>2023</v>
      </c>
      <c r="D444" s="114">
        <v>1</v>
      </c>
      <c r="E444" s="138">
        <v>1</v>
      </c>
      <c r="F444" s="138">
        <v>3</v>
      </c>
      <c r="G444" s="138">
        <v>6</v>
      </c>
      <c r="H444" s="138">
        <v>5000</v>
      </c>
      <c r="I444" s="138">
        <v>5300</v>
      </c>
      <c r="J444" s="138">
        <v>531</v>
      </c>
      <c r="K444" s="139">
        <v>31</v>
      </c>
      <c r="L444" s="139"/>
      <c r="M444" s="116" t="s">
        <v>377</v>
      </c>
      <c r="N444" s="117">
        <v>0</v>
      </c>
      <c r="O444" s="117">
        <v>0</v>
      </c>
      <c r="P444" s="117">
        <v>0</v>
      </c>
      <c r="Q444" s="118" t="s">
        <v>59</v>
      </c>
      <c r="R444" s="119">
        <v>0</v>
      </c>
      <c r="S444" s="119">
        <v>0</v>
      </c>
      <c r="T444" s="120">
        <v>0</v>
      </c>
      <c r="U444" s="117">
        <v>0</v>
      </c>
      <c r="V444" s="117">
        <v>0</v>
      </c>
      <c r="W444" s="117">
        <v>0</v>
      </c>
      <c r="X444" s="117">
        <v>0</v>
      </c>
      <c r="Y444" s="117">
        <v>0</v>
      </c>
      <c r="Z444" s="117">
        <v>0</v>
      </c>
      <c r="AA444" s="269">
        <v>0</v>
      </c>
      <c r="AB444" s="303">
        <f t="shared" si="175"/>
        <v>0</v>
      </c>
      <c r="AC444" s="117">
        <f t="shared" si="176"/>
        <v>0</v>
      </c>
      <c r="AD444" s="304">
        <f>OAX!AD482</f>
        <v>0</v>
      </c>
      <c r="AE444" s="120"/>
      <c r="AF444" s="117"/>
      <c r="AG444" s="117">
        <f>OAX!AG482</f>
        <v>0</v>
      </c>
      <c r="AH444" s="117"/>
      <c r="AI444" s="117"/>
      <c r="AJ444" s="117">
        <f>OAX!AJ482</f>
        <v>0</v>
      </c>
      <c r="AK444" s="117"/>
      <c r="AL444" s="117"/>
      <c r="AM444" s="117">
        <f>OAX!AM482</f>
        <v>0</v>
      </c>
      <c r="AN444" s="117"/>
      <c r="AO444" s="117"/>
      <c r="AP444" s="117">
        <f>OAX!AP482</f>
        <v>0</v>
      </c>
      <c r="AQ444" s="117"/>
      <c r="AR444" s="117"/>
      <c r="AS444" s="117">
        <f>OAX!AS482</f>
        <v>0</v>
      </c>
      <c r="AT444" s="117">
        <f>OAX!AT482</f>
        <v>0</v>
      </c>
      <c r="AU444" s="117">
        <f>OAX!AU482</f>
        <v>0</v>
      </c>
      <c r="AV444" s="117">
        <f>OAX!AV482</f>
        <v>0</v>
      </c>
      <c r="AW444" s="117">
        <f>OAX!AW482</f>
        <v>0</v>
      </c>
      <c r="AX444" s="117">
        <f>OAX!AX482</f>
        <v>0</v>
      </c>
      <c r="AY444" s="117">
        <f>OAX!AY482</f>
        <v>0</v>
      </c>
      <c r="AZ444" s="117">
        <f>OAX!AZ482</f>
        <v>0</v>
      </c>
      <c r="BA444" s="117">
        <f>OAX!BA482</f>
        <v>0</v>
      </c>
    </row>
    <row r="445" spans="1:53" ht="24.75" hidden="1">
      <c r="A445" s="253"/>
      <c r="B445" s="73" t="str">
        <f t="shared" si="167"/>
        <v>1365000530053132</v>
      </c>
      <c r="C445" s="166">
        <v>2023</v>
      </c>
      <c r="D445" s="114">
        <v>1</v>
      </c>
      <c r="E445" s="138">
        <v>1</v>
      </c>
      <c r="F445" s="138">
        <v>3</v>
      </c>
      <c r="G445" s="138">
        <v>6</v>
      </c>
      <c r="H445" s="138">
        <v>5000</v>
      </c>
      <c r="I445" s="138">
        <v>5300</v>
      </c>
      <c r="J445" s="138">
        <v>531</v>
      </c>
      <c r="K445" s="139">
        <v>32</v>
      </c>
      <c r="L445" s="139"/>
      <c r="M445" s="116" t="s">
        <v>378</v>
      </c>
      <c r="N445" s="117">
        <v>0</v>
      </c>
      <c r="O445" s="117">
        <v>0</v>
      </c>
      <c r="P445" s="117">
        <v>0</v>
      </c>
      <c r="Q445" s="118" t="s">
        <v>59</v>
      </c>
      <c r="R445" s="119">
        <v>0</v>
      </c>
      <c r="S445" s="119">
        <v>0</v>
      </c>
      <c r="T445" s="120">
        <v>0</v>
      </c>
      <c r="U445" s="117">
        <v>0</v>
      </c>
      <c r="V445" s="117">
        <v>0</v>
      </c>
      <c r="W445" s="117">
        <v>0</v>
      </c>
      <c r="X445" s="117">
        <v>0</v>
      </c>
      <c r="Y445" s="117">
        <v>0</v>
      </c>
      <c r="Z445" s="117">
        <v>0</v>
      </c>
      <c r="AA445" s="269">
        <v>0</v>
      </c>
      <c r="AB445" s="303">
        <f t="shared" si="175"/>
        <v>0</v>
      </c>
      <c r="AC445" s="117">
        <f t="shared" si="176"/>
        <v>0</v>
      </c>
      <c r="AD445" s="304">
        <f>OAX!AD483</f>
        <v>0</v>
      </c>
      <c r="AE445" s="120"/>
      <c r="AF445" s="117"/>
      <c r="AG445" s="117">
        <f>OAX!AG483</f>
        <v>0</v>
      </c>
      <c r="AH445" s="117"/>
      <c r="AI445" s="117"/>
      <c r="AJ445" s="117">
        <f>OAX!AJ483</f>
        <v>0</v>
      </c>
      <c r="AK445" s="117"/>
      <c r="AL445" s="117"/>
      <c r="AM445" s="117">
        <f>OAX!AM483</f>
        <v>0</v>
      </c>
      <c r="AN445" s="117"/>
      <c r="AO445" s="117"/>
      <c r="AP445" s="117">
        <f>OAX!AP483</f>
        <v>0</v>
      </c>
      <c r="AQ445" s="117"/>
      <c r="AR445" s="117"/>
      <c r="AS445" s="117">
        <f>OAX!AS483</f>
        <v>0</v>
      </c>
      <c r="AT445" s="117">
        <f>OAX!AT483</f>
        <v>0</v>
      </c>
      <c r="AU445" s="117">
        <f>OAX!AU483</f>
        <v>0</v>
      </c>
      <c r="AV445" s="117">
        <f>OAX!AV483</f>
        <v>0</v>
      </c>
      <c r="AW445" s="117">
        <f>OAX!AW483</f>
        <v>0</v>
      </c>
      <c r="AX445" s="117">
        <f>OAX!AX483</f>
        <v>0</v>
      </c>
      <c r="AY445" s="117">
        <f>OAX!AY483</f>
        <v>0</v>
      </c>
      <c r="AZ445" s="117">
        <f>OAX!AZ483</f>
        <v>0</v>
      </c>
      <c r="BA445" s="117">
        <f>OAX!BA483</f>
        <v>0</v>
      </c>
    </row>
    <row r="446" spans="1:53" ht="24.75" hidden="1">
      <c r="A446" s="253"/>
      <c r="B446" s="73" t="str">
        <f t="shared" si="167"/>
        <v>1365000530053133</v>
      </c>
      <c r="C446" s="166">
        <v>2023</v>
      </c>
      <c r="D446" s="114">
        <v>1</v>
      </c>
      <c r="E446" s="138">
        <v>1</v>
      </c>
      <c r="F446" s="138">
        <v>3</v>
      </c>
      <c r="G446" s="138">
        <v>6</v>
      </c>
      <c r="H446" s="138">
        <v>5000</v>
      </c>
      <c r="I446" s="138">
        <v>5300</v>
      </c>
      <c r="J446" s="138">
        <v>531</v>
      </c>
      <c r="K446" s="139">
        <v>33</v>
      </c>
      <c r="L446" s="139"/>
      <c r="M446" s="116" t="s">
        <v>379</v>
      </c>
      <c r="N446" s="117">
        <v>0</v>
      </c>
      <c r="O446" s="117">
        <v>0</v>
      </c>
      <c r="P446" s="117">
        <v>0</v>
      </c>
      <c r="Q446" s="118" t="s">
        <v>59</v>
      </c>
      <c r="R446" s="119">
        <v>0</v>
      </c>
      <c r="S446" s="119">
        <v>0</v>
      </c>
      <c r="T446" s="120">
        <v>0</v>
      </c>
      <c r="U446" s="117">
        <v>0</v>
      </c>
      <c r="V446" s="117">
        <v>0</v>
      </c>
      <c r="W446" s="117">
        <v>0</v>
      </c>
      <c r="X446" s="117">
        <v>0</v>
      </c>
      <c r="Y446" s="117">
        <v>0</v>
      </c>
      <c r="Z446" s="117">
        <v>0</v>
      </c>
      <c r="AA446" s="269">
        <v>0</v>
      </c>
      <c r="AB446" s="303">
        <f t="shared" ref="AB446:AB477" si="177">N446+T446-X446</f>
        <v>0</v>
      </c>
      <c r="AC446" s="117">
        <f t="shared" ref="AC446:AC477" si="178">O446+U446-Y446</f>
        <v>0</v>
      </c>
      <c r="AD446" s="304">
        <f>OAX!AD484</f>
        <v>0</v>
      </c>
      <c r="AE446" s="120"/>
      <c r="AF446" s="117"/>
      <c r="AG446" s="117">
        <f>OAX!AG484</f>
        <v>0</v>
      </c>
      <c r="AH446" s="117"/>
      <c r="AI446" s="117"/>
      <c r="AJ446" s="117">
        <f>OAX!AJ484</f>
        <v>0</v>
      </c>
      <c r="AK446" s="117"/>
      <c r="AL446" s="117"/>
      <c r="AM446" s="117">
        <f>OAX!AM484</f>
        <v>0</v>
      </c>
      <c r="AN446" s="117"/>
      <c r="AO446" s="117"/>
      <c r="AP446" s="117">
        <f>OAX!AP484</f>
        <v>0</v>
      </c>
      <c r="AQ446" s="117"/>
      <c r="AR446" s="117"/>
      <c r="AS446" s="117">
        <f>OAX!AS484</f>
        <v>0</v>
      </c>
      <c r="AT446" s="117">
        <f>OAX!AT484</f>
        <v>0</v>
      </c>
      <c r="AU446" s="117">
        <f>OAX!AU484</f>
        <v>0</v>
      </c>
      <c r="AV446" s="117">
        <f>OAX!AV484</f>
        <v>0</v>
      </c>
      <c r="AW446" s="117">
        <f>OAX!AW484</f>
        <v>0</v>
      </c>
      <c r="AX446" s="117">
        <f>OAX!AX484</f>
        <v>0</v>
      </c>
      <c r="AY446" s="117">
        <f>OAX!AY484</f>
        <v>0</v>
      </c>
      <c r="AZ446" s="117">
        <f>OAX!AZ484</f>
        <v>0</v>
      </c>
      <c r="BA446" s="117">
        <f>OAX!BA484</f>
        <v>0</v>
      </c>
    </row>
    <row r="447" spans="1:53" ht="24.75" hidden="1">
      <c r="A447" s="253"/>
      <c r="B447" s="73" t="str">
        <f t="shared" si="167"/>
        <v>1365000530053134</v>
      </c>
      <c r="C447" s="166">
        <v>2023</v>
      </c>
      <c r="D447" s="114">
        <v>1</v>
      </c>
      <c r="E447" s="138">
        <v>1</v>
      </c>
      <c r="F447" s="138">
        <v>3</v>
      </c>
      <c r="G447" s="138">
        <v>6</v>
      </c>
      <c r="H447" s="138">
        <v>5000</v>
      </c>
      <c r="I447" s="138">
        <v>5300</v>
      </c>
      <c r="J447" s="138">
        <v>531</v>
      </c>
      <c r="K447" s="139">
        <v>34</v>
      </c>
      <c r="L447" s="139"/>
      <c r="M447" s="116" t="s">
        <v>380</v>
      </c>
      <c r="N447" s="117">
        <v>0</v>
      </c>
      <c r="O447" s="117">
        <v>0</v>
      </c>
      <c r="P447" s="117">
        <v>0</v>
      </c>
      <c r="Q447" s="118" t="s">
        <v>59</v>
      </c>
      <c r="R447" s="119">
        <v>0</v>
      </c>
      <c r="S447" s="119">
        <v>0</v>
      </c>
      <c r="T447" s="120">
        <v>0</v>
      </c>
      <c r="U447" s="117">
        <v>0</v>
      </c>
      <c r="V447" s="117">
        <v>0</v>
      </c>
      <c r="W447" s="117">
        <v>0</v>
      </c>
      <c r="X447" s="117">
        <v>0</v>
      </c>
      <c r="Y447" s="117">
        <v>0</v>
      </c>
      <c r="Z447" s="117">
        <v>0</v>
      </c>
      <c r="AA447" s="269">
        <v>0</v>
      </c>
      <c r="AB447" s="303">
        <f t="shared" si="177"/>
        <v>0</v>
      </c>
      <c r="AC447" s="117">
        <f t="shared" si="178"/>
        <v>0</v>
      </c>
      <c r="AD447" s="304">
        <f>OAX!AD485</f>
        <v>0</v>
      </c>
      <c r="AE447" s="120"/>
      <c r="AF447" s="117"/>
      <c r="AG447" s="117">
        <f>OAX!AG485</f>
        <v>0</v>
      </c>
      <c r="AH447" s="117"/>
      <c r="AI447" s="117"/>
      <c r="AJ447" s="117">
        <f>OAX!AJ485</f>
        <v>0</v>
      </c>
      <c r="AK447" s="117"/>
      <c r="AL447" s="117"/>
      <c r="AM447" s="117">
        <f>OAX!AM485</f>
        <v>0</v>
      </c>
      <c r="AN447" s="117"/>
      <c r="AO447" s="117"/>
      <c r="AP447" s="117">
        <f>OAX!AP485</f>
        <v>0</v>
      </c>
      <c r="AQ447" s="117"/>
      <c r="AR447" s="117"/>
      <c r="AS447" s="117">
        <f>OAX!AS485</f>
        <v>0</v>
      </c>
      <c r="AT447" s="117">
        <f>OAX!AT485</f>
        <v>0</v>
      </c>
      <c r="AU447" s="117">
        <f>OAX!AU485</f>
        <v>0</v>
      </c>
      <c r="AV447" s="117">
        <f>OAX!AV485</f>
        <v>0</v>
      </c>
      <c r="AW447" s="117">
        <f>OAX!AW485</f>
        <v>0</v>
      </c>
      <c r="AX447" s="117">
        <f>OAX!AX485</f>
        <v>0</v>
      </c>
      <c r="AY447" s="117">
        <f>OAX!AY485</f>
        <v>0</v>
      </c>
      <c r="AZ447" s="117">
        <f>OAX!AZ485</f>
        <v>0</v>
      </c>
      <c r="BA447" s="117">
        <f>OAX!BA485</f>
        <v>0</v>
      </c>
    </row>
    <row r="448" spans="1:53" ht="24.75" hidden="1">
      <c r="A448" s="253"/>
      <c r="B448" s="73" t="str">
        <f t="shared" si="167"/>
        <v>1365000530053135</v>
      </c>
      <c r="C448" s="166">
        <v>2023</v>
      </c>
      <c r="D448" s="114">
        <v>1</v>
      </c>
      <c r="E448" s="138">
        <v>1</v>
      </c>
      <c r="F448" s="138">
        <v>3</v>
      </c>
      <c r="G448" s="138">
        <v>6</v>
      </c>
      <c r="H448" s="138">
        <v>5000</v>
      </c>
      <c r="I448" s="138">
        <v>5300</v>
      </c>
      <c r="J448" s="138">
        <v>531</v>
      </c>
      <c r="K448" s="139">
        <v>35</v>
      </c>
      <c r="L448" s="139"/>
      <c r="M448" s="116" t="s">
        <v>381</v>
      </c>
      <c r="N448" s="117">
        <v>0</v>
      </c>
      <c r="O448" s="117">
        <v>0</v>
      </c>
      <c r="P448" s="117">
        <v>0</v>
      </c>
      <c r="Q448" s="118" t="s">
        <v>59</v>
      </c>
      <c r="R448" s="119">
        <v>0</v>
      </c>
      <c r="S448" s="119">
        <v>0</v>
      </c>
      <c r="T448" s="120">
        <v>0</v>
      </c>
      <c r="U448" s="117">
        <v>0</v>
      </c>
      <c r="V448" s="117">
        <v>0</v>
      </c>
      <c r="W448" s="117">
        <v>0</v>
      </c>
      <c r="X448" s="117">
        <v>0</v>
      </c>
      <c r="Y448" s="117">
        <v>0</v>
      </c>
      <c r="Z448" s="117">
        <v>0</v>
      </c>
      <c r="AA448" s="269">
        <v>0</v>
      </c>
      <c r="AB448" s="303">
        <f t="shared" si="177"/>
        <v>0</v>
      </c>
      <c r="AC448" s="117">
        <f t="shared" si="178"/>
        <v>0</v>
      </c>
      <c r="AD448" s="304">
        <f>OAX!AD486</f>
        <v>0</v>
      </c>
      <c r="AE448" s="120"/>
      <c r="AF448" s="117"/>
      <c r="AG448" s="117">
        <f>OAX!AG486</f>
        <v>0</v>
      </c>
      <c r="AH448" s="117"/>
      <c r="AI448" s="117"/>
      <c r="AJ448" s="117">
        <f>OAX!AJ486</f>
        <v>0</v>
      </c>
      <c r="AK448" s="117"/>
      <c r="AL448" s="117"/>
      <c r="AM448" s="117">
        <f>OAX!AM486</f>
        <v>0</v>
      </c>
      <c r="AN448" s="117"/>
      <c r="AO448" s="117"/>
      <c r="AP448" s="117">
        <f>OAX!AP486</f>
        <v>0</v>
      </c>
      <c r="AQ448" s="117"/>
      <c r="AR448" s="117"/>
      <c r="AS448" s="117">
        <f>OAX!AS486</f>
        <v>0</v>
      </c>
      <c r="AT448" s="117">
        <f>OAX!AT486</f>
        <v>0</v>
      </c>
      <c r="AU448" s="117">
        <f>OAX!AU486</f>
        <v>0</v>
      </c>
      <c r="AV448" s="117">
        <f>OAX!AV486</f>
        <v>0</v>
      </c>
      <c r="AW448" s="117">
        <f>OAX!AW486</f>
        <v>0</v>
      </c>
      <c r="AX448" s="117">
        <f>OAX!AX486</f>
        <v>0</v>
      </c>
      <c r="AY448" s="117">
        <f>OAX!AY486</f>
        <v>0</v>
      </c>
      <c r="AZ448" s="117">
        <f>OAX!AZ486</f>
        <v>0</v>
      </c>
      <c r="BA448" s="117">
        <f>OAX!BA486</f>
        <v>0</v>
      </c>
    </row>
    <row r="449" spans="1:53" ht="24.75" hidden="1">
      <c r="A449" s="253"/>
      <c r="B449" s="73" t="str">
        <f t="shared" si="167"/>
        <v>1365000530053136</v>
      </c>
      <c r="C449" s="166">
        <v>2023</v>
      </c>
      <c r="D449" s="114">
        <v>1</v>
      </c>
      <c r="E449" s="138">
        <v>1</v>
      </c>
      <c r="F449" s="138">
        <v>3</v>
      </c>
      <c r="G449" s="138">
        <v>6</v>
      </c>
      <c r="H449" s="138">
        <v>5000</v>
      </c>
      <c r="I449" s="138">
        <v>5300</v>
      </c>
      <c r="J449" s="138">
        <v>531</v>
      </c>
      <c r="K449" s="139">
        <v>36</v>
      </c>
      <c r="L449" s="139"/>
      <c r="M449" s="116" t="s">
        <v>382</v>
      </c>
      <c r="N449" s="117">
        <v>0</v>
      </c>
      <c r="O449" s="117">
        <v>0</v>
      </c>
      <c r="P449" s="117">
        <v>0</v>
      </c>
      <c r="Q449" s="118" t="s">
        <v>59</v>
      </c>
      <c r="R449" s="119">
        <v>0</v>
      </c>
      <c r="S449" s="119">
        <v>0</v>
      </c>
      <c r="T449" s="120">
        <v>0</v>
      </c>
      <c r="U449" s="117">
        <v>0</v>
      </c>
      <c r="V449" s="117">
        <v>0</v>
      </c>
      <c r="W449" s="117">
        <v>0</v>
      </c>
      <c r="X449" s="117">
        <v>0</v>
      </c>
      <c r="Y449" s="117">
        <v>0</v>
      </c>
      <c r="Z449" s="117">
        <v>0</v>
      </c>
      <c r="AA449" s="269">
        <v>0</v>
      </c>
      <c r="AB449" s="303">
        <f t="shared" si="177"/>
        <v>0</v>
      </c>
      <c r="AC449" s="117">
        <f t="shared" si="178"/>
        <v>0</v>
      </c>
      <c r="AD449" s="304">
        <f>OAX!AD487</f>
        <v>0</v>
      </c>
      <c r="AE449" s="120"/>
      <c r="AF449" s="117"/>
      <c r="AG449" s="117">
        <f>OAX!AG487</f>
        <v>0</v>
      </c>
      <c r="AH449" s="117"/>
      <c r="AI449" s="117"/>
      <c r="AJ449" s="117">
        <f>OAX!AJ487</f>
        <v>0</v>
      </c>
      <c r="AK449" s="117"/>
      <c r="AL449" s="117"/>
      <c r="AM449" s="117">
        <f>OAX!AM487</f>
        <v>0</v>
      </c>
      <c r="AN449" s="117"/>
      <c r="AO449" s="117"/>
      <c r="AP449" s="117">
        <f>OAX!AP487</f>
        <v>0</v>
      </c>
      <c r="AQ449" s="117"/>
      <c r="AR449" s="117"/>
      <c r="AS449" s="117">
        <f>OAX!AS487</f>
        <v>0</v>
      </c>
      <c r="AT449" s="117">
        <f>OAX!AT487</f>
        <v>0</v>
      </c>
      <c r="AU449" s="117">
        <f>OAX!AU487</f>
        <v>0</v>
      </c>
      <c r="AV449" s="117">
        <f>OAX!AV487</f>
        <v>0</v>
      </c>
      <c r="AW449" s="117">
        <f>OAX!AW487</f>
        <v>0</v>
      </c>
      <c r="AX449" s="117">
        <f>OAX!AX487</f>
        <v>0</v>
      </c>
      <c r="AY449" s="117">
        <f>OAX!AY487</f>
        <v>0</v>
      </c>
      <c r="AZ449" s="117">
        <f>OAX!AZ487</f>
        <v>0</v>
      </c>
      <c r="BA449" s="117">
        <f>OAX!BA487</f>
        <v>0</v>
      </c>
    </row>
    <row r="450" spans="1:53" ht="24.75" hidden="1">
      <c r="A450" s="253"/>
      <c r="B450" s="73" t="str">
        <f t="shared" si="167"/>
        <v>1365000530053137</v>
      </c>
      <c r="C450" s="166">
        <v>2023</v>
      </c>
      <c r="D450" s="114">
        <v>1</v>
      </c>
      <c r="E450" s="138">
        <v>1</v>
      </c>
      <c r="F450" s="138">
        <v>3</v>
      </c>
      <c r="G450" s="138">
        <v>6</v>
      </c>
      <c r="H450" s="138">
        <v>5000</v>
      </c>
      <c r="I450" s="138">
        <v>5300</v>
      </c>
      <c r="J450" s="138">
        <v>531</v>
      </c>
      <c r="K450" s="139">
        <v>37</v>
      </c>
      <c r="L450" s="139"/>
      <c r="M450" s="116" t="s">
        <v>383</v>
      </c>
      <c r="N450" s="117">
        <v>0</v>
      </c>
      <c r="O450" s="117">
        <v>0</v>
      </c>
      <c r="P450" s="117">
        <v>0</v>
      </c>
      <c r="Q450" s="118" t="s">
        <v>59</v>
      </c>
      <c r="R450" s="119">
        <v>0</v>
      </c>
      <c r="S450" s="119">
        <v>0</v>
      </c>
      <c r="T450" s="120">
        <v>0</v>
      </c>
      <c r="U450" s="117">
        <v>0</v>
      </c>
      <c r="V450" s="117">
        <v>0</v>
      </c>
      <c r="W450" s="117">
        <v>0</v>
      </c>
      <c r="X450" s="117">
        <v>0</v>
      </c>
      <c r="Y450" s="117">
        <v>0</v>
      </c>
      <c r="Z450" s="117">
        <v>0</v>
      </c>
      <c r="AA450" s="269">
        <v>0</v>
      </c>
      <c r="AB450" s="303">
        <f t="shared" si="177"/>
        <v>0</v>
      </c>
      <c r="AC450" s="117">
        <f t="shared" si="178"/>
        <v>0</v>
      </c>
      <c r="AD450" s="304">
        <f>OAX!AD488</f>
        <v>0</v>
      </c>
      <c r="AE450" s="120"/>
      <c r="AF450" s="117"/>
      <c r="AG450" s="117">
        <f>OAX!AG488</f>
        <v>0</v>
      </c>
      <c r="AH450" s="117"/>
      <c r="AI450" s="117"/>
      <c r="AJ450" s="117">
        <f>OAX!AJ488</f>
        <v>0</v>
      </c>
      <c r="AK450" s="117"/>
      <c r="AL450" s="117"/>
      <c r="AM450" s="117">
        <f>OAX!AM488</f>
        <v>0</v>
      </c>
      <c r="AN450" s="117"/>
      <c r="AO450" s="117"/>
      <c r="AP450" s="117">
        <f>OAX!AP488</f>
        <v>0</v>
      </c>
      <c r="AQ450" s="117"/>
      <c r="AR450" s="117"/>
      <c r="AS450" s="117">
        <f>OAX!AS488</f>
        <v>0</v>
      </c>
      <c r="AT450" s="117">
        <f>OAX!AT488</f>
        <v>0</v>
      </c>
      <c r="AU450" s="117">
        <f>OAX!AU488</f>
        <v>0</v>
      </c>
      <c r="AV450" s="117">
        <f>OAX!AV488</f>
        <v>0</v>
      </c>
      <c r="AW450" s="117">
        <f>OAX!AW488</f>
        <v>0</v>
      </c>
      <c r="AX450" s="117">
        <f>OAX!AX488</f>
        <v>0</v>
      </c>
      <c r="AY450" s="117">
        <f>OAX!AY488</f>
        <v>0</v>
      </c>
      <c r="AZ450" s="117">
        <f>OAX!AZ488</f>
        <v>0</v>
      </c>
      <c r="BA450" s="117">
        <f>OAX!BA488</f>
        <v>0</v>
      </c>
    </row>
    <row r="451" spans="1:53" ht="24.75" hidden="1">
      <c r="A451" s="253"/>
      <c r="B451" s="73" t="str">
        <f t="shared" si="167"/>
        <v>1365000530053138</v>
      </c>
      <c r="C451" s="166">
        <v>2023</v>
      </c>
      <c r="D451" s="114">
        <v>1</v>
      </c>
      <c r="E451" s="138">
        <v>1</v>
      </c>
      <c r="F451" s="138">
        <v>3</v>
      </c>
      <c r="G451" s="138">
        <v>6</v>
      </c>
      <c r="H451" s="138">
        <v>5000</v>
      </c>
      <c r="I451" s="138">
        <v>5300</v>
      </c>
      <c r="J451" s="138">
        <v>531</v>
      </c>
      <c r="K451" s="139">
        <v>38</v>
      </c>
      <c r="L451" s="139"/>
      <c r="M451" s="116" t="s">
        <v>384</v>
      </c>
      <c r="N451" s="117">
        <v>0</v>
      </c>
      <c r="O451" s="117">
        <v>0</v>
      </c>
      <c r="P451" s="117">
        <v>0</v>
      </c>
      <c r="Q451" s="118" t="s">
        <v>59</v>
      </c>
      <c r="R451" s="119">
        <v>0</v>
      </c>
      <c r="S451" s="119">
        <v>0</v>
      </c>
      <c r="T451" s="120">
        <v>0</v>
      </c>
      <c r="U451" s="117">
        <v>0</v>
      </c>
      <c r="V451" s="117">
        <v>0</v>
      </c>
      <c r="W451" s="117">
        <v>0</v>
      </c>
      <c r="X451" s="117">
        <v>0</v>
      </c>
      <c r="Y451" s="117">
        <v>0</v>
      </c>
      <c r="Z451" s="117">
        <v>0</v>
      </c>
      <c r="AA451" s="269">
        <v>0</v>
      </c>
      <c r="AB451" s="303">
        <f t="shared" si="177"/>
        <v>0</v>
      </c>
      <c r="AC451" s="117">
        <f t="shared" si="178"/>
        <v>0</v>
      </c>
      <c r="AD451" s="304">
        <f>OAX!AD489</f>
        <v>0</v>
      </c>
      <c r="AE451" s="120"/>
      <c r="AF451" s="117"/>
      <c r="AG451" s="117">
        <f>OAX!AG489</f>
        <v>0</v>
      </c>
      <c r="AH451" s="117"/>
      <c r="AI451" s="117"/>
      <c r="AJ451" s="117">
        <f>OAX!AJ489</f>
        <v>0</v>
      </c>
      <c r="AK451" s="117"/>
      <c r="AL451" s="117"/>
      <c r="AM451" s="117">
        <f>OAX!AM489</f>
        <v>0</v>
      </c>
      <c r="AN451" s="117"/>
      <c r="AO451" s="117"/>
      <c r="AP451" s="117">
        <f>OAX!AP489</f>
        <v>0</v>
      </c>
      <c r="AQ451" s="117"/>
      <c r="AR451" s="117"/>
      <c r="AS451" s="117">
        <f>OAX!AS489</f>
        <v>0</v>
      </c>
      <c r="AT451" s="117">
        <f>OAX!AT489</f>
        <v>0</v>
      </c>
      <c r="AU451" s="117">
        <f>OAX!AU489</f>
        <v>0</v>
      </c>
      <c r="AV451" s="117">
        <f>OAX!AV489</f>
        <v>0</v>
      </c>
      <c r="AW451" s="117">
        <f>OAX!AW489</f>
        <v>0</v>
      </c>
      <c r="AX451" s="117">
        <f>OAX!AX489</f>
        <v>0</v>
      </c>
      <c r="AY451" s="117">
        <f>OAX!AY489</f>
        <v>0</v>
      </c>
      <c r="AZ451" s="117">
        <f>OAX!AZ489</f>
        <v>0</v>
      </c>
      <c r="BA451" s="117">
        <f>OAX!BA489</f>
        <v>0</v>
      </c>
    </row>
    <row r="452" spans="1:53" ht="24.75" hidden="1">
      <c r="A452" s="253"/>
      <c r="B452" s="73" t="str">
        <f t="shared" si="167"/>
        <v>1365000530053139</v>
      </c>
      <c r="C452" s="166">
        <v>2023</v>
      </c>
      <c r="D452" s="114">
        <v>1</v>
      </c>
      <c r="E452" s="138">
        <v>1</v>
      </c>
      <c r="F452" s="138">
        <v>3</v>
      </c>
      <c r="G452" s="138">
        <v>6</v>
      </c>
      <c r="H452" s="138">
        <v>5000</v>
      </c>
      <c r="I452" s="138">
        <v>5300</v>
      </c>
      <c r="J452" s="138">
        <v>531</v>
      </c>
      <c r="K452" s="139">
        <v>39</v>
      </c>
      <c r="L452" s="139"/>
      <c r="M452" s="116" t="s">
        <v>385</v>
      </c>
      <c r="N452" s="117">
        <v>0</v>
      </c>
      <c r="O452" s="117">
        <v>0</v>
      </c>
      <c r="P452" s="117">
        <v>0</v>
      </c>
      <c r="Q452" s="118" t="s">
        <v>59</v>
      </c>
      <c r="R452" s="119">
        <v>0</v>
      </c>
      <c r="S452" s="119">
        <v>0</v>
      </c>
      <c r="T452" s="120">
        <v>0</v>
      </c>
      <c r="U452" s="117">
        <v>0</v>
      </c>
      <c r="V452" s="117">
        <v>0</v>
      </c>
      <c r="W452" s="117">
        <v>0</v>
      </c>
      <c r="X452" s="117">
        <v>0</v>
      </c>
      <c r="Y452" s="117">
        <v>0</v>
      </c>
      <c r="Z452" s="117">
        <v>0</v>
      </c>
      <c r="AA452" s="269">
        <v>0</v>
      </c>
      <c r="AB452" s="303">
        <f t="shared" si="177"/>
        <v>0</v>
      </c>
      <c r="AC452" s="117">
        <f t="shared" si="178"/>
        <v>0</v>
      </c>
      <c r="AD452" s="304">
        <f>OAX!AD490</f>
        <v>0</v>
      </c>
      <c r="AE452" s="120"/>
      <c r="AF452" s="117"/>
      <c r="AG452" s="117">
        <f>OAX!AG490</f>
        <v>0</v>
      </c>
      <c r="AH452" s="117"/>
      <c r="AI452" s="117"/>
      <c r="AJ452" s="117">
        <f>OAX!AJ490</f>
        <v>0</v>
      </c>
      <c r="AK452" s="117"/>
      <c r="AL452" s="117"/>
      <c r="AM452" s="117">
        <f>OAX!AM490</f>
        <v>0</v>
      </c>
      <c r="AN452" s="117"/>
      <c r="AO452" s="117"/>
      <c r="AP452" s="117">
        <f>OAX!AP490</f>
        <v>0</v>
      </c>
      <c r="AQ452" s="117"/>
      <c r="AR452" s="117"/>
      <c r="AS452" s="117">
        <f>OAX!AS490</f>
        <v>0</v>
      </c>
      <c r="AT452" s="117">
        <f>OAX!AT490</f>
        <v>0</v>
      </c>
      <c r="AU452" s="117">
        <f>OAX!AU490</f>
        <v>0</v>
      </c>
      <c r="AV452" s="117">
        <f>OAX!AV490</f>
        <v>0</v>
      </c>
      <c r="AW452" s="117">
        <f>OAX!AW490</f>
        <v>0</v>
      </c>
      <c r="AX452" s="117">
        <f>OAX!AX490</f>
        <v>0</v>
      </c>
      <c r="AY452" s="117">
        <f>OAX!AY490</f>
        <v>0</v>
      </c>
      <c r="AZ452" s="117">
        <f>OAX!AZ490</f>
        <v>0</v>
      </c>
      <c r="BA452" s="117">
        <f>OAX!BA490</f>
        <v>0</v>
      </c>
    </row>
    <row r="453" spans="1:53" ht="24.75" hidden="1">
      <c r="A453" s="253"/>
      <c r="B453" s="73" t="str">
        <f t="shared" si="167"/>
        <v>1365000530053140</v>
      </c>
      <c r="C453" s="166">
        <v>2023</v>
      </c>
      <c r="D453" s="114">
        <v>1</v>
      </c>
      <c r="E453" s="138">
        <v>1</v>
      </c>
      <c r="F453" s="138">
        <v>3</v>
      </c>
      <c r="G453" s="138">
        <v>6</v>
      </c>
      <c r="H453" s="138">
        <v>5000</v>
      </c>
      <c r="I453" s="138">
        <v>5300</v>
      </c>
      <c r="J453" s="138">
        <v>531</v>
      </c>
      <c r="K453" s="139">
        <v>40</v>
      </c>
      <c r="L453" s="139"/>
      <c r="M453" s="116" t="s">
        <v>386</v>
      </c>
      <c r="N453" s="117">
        <v>0</v>
      </c>
      <c r="O453" s="117">
        <v>0</v>
      </c>
      <c r="P453" s="117">
        <v>0</v>
      </c>
      <c r="Q453" s="118" t="s">
        <v>59</v>
      </c>
      <c r="R453" s="119">
        <v>0</v>
      </c>
      <c r="S453" s="119">
        <v>0</v>
      </c>
      <c r="T453" s="120">
        <v>0</v>
      </c>
      <c r="U453" s="117">
        <v>0</v>
      </c>
      <c r="V453" s="117">
        <v>0</v>
      </c>
      <c r="W453" s="117">
        <v>0</v>
      </c>
      <c r="X453" s="117">
        <v>0</v>
      </c>
      <c r="Y453" s="117">
        <v>0</v>
      </c>
      <c r="Z453" s="117">
        <v>0</v>
      </c>
      <c r="AA453" s="269">
        <v>0</v>
      </c>
      <c r="AB453" s="303">
        <f t="shared" si="177"/>
        <v>0</v>
      </c>
      <c r="AC453" s="117">
        <f t="shared" si="178"/>
        <v>0</v>
      </c>
      <c r="AD453" s="304">
        <f>OAX!AD491</f>
        <v>0</v>
      </c>
      <c r="AE453" s="120"/>
      <c r="AF453" s="117"/>
      <c r="AG453" s="117">
        <f>OAX!AG491</f>
        <v>0</v>
      </c>
      <c r="AH453" s="117"/>
      <c r="AI453" s="117"/>
      <c r="AJ453" s="117">
        <f>OAX!AJ491</f>
        <v>0</v>
      </c>
      <c r="AK453" s="117"/>
      <c r="AL453" s="117"/>
      <c r="AM453" s="117">
        <f>OAX!AM491</f>
        <v>0</v>
      </c>
      <c r="AN453" s="117"/>
      <c r="AO453" s="117"/>
      <c r="AP453" s="117">
        <f>OAX!AP491</f>
        <v>0</v>
      </c>
      <c r="AQ453" s="117"/>
      <c r="AR453" s="117"/>
      <c r="AS453" s="117">
        <f>OAX!AS491</f>
        <v>0</v>
      </c>
      <c r="AT453" s="117">
        <f>OAX!AT491</f>
        <v>0</v>
      </c>
      <c r="AU453" s="117">
        <f>OAX!AU491</f>
        <v>0</v>
      </c>
      <c r="AV453" s="117">
        <f>OAX!AV491</f>
        <v>0</v>
      </c>
      <c r="AW453" s="117">
        <f>OAX!AW491</f>
        <v>0</v>
      </c>
      <c r="AX453" s="117">
        <f>OAX!AX491</f>
        <v>0</v>
      </c>
      <c r="AY453" s="117">
        <f>OAX!AY491</f>
        <v>0</v>
      </c>
      <c r="AZ453" s="117">
        <f>OAX!AZ491</f>
        <v>0</v>
      </c>
      <c r="BA453" s="117">
        <f>OAX!BA491</f>
        <v>0</v>
      </c>
    </row>
    <row r="454" spans="1:53" ht="46.5" hidden="1">
      <c r="A454" s="253"/>
      <c r="B454" s="73" t="str">
        <f t="shared" si="167"/>
        <v>1365000530053141</v>
      </c>
      <c r="C454" s="166">
        <v>2023</v>
      </c>
      <c r="D454" s="114">
        <v>1</v>
      </c>
      <c r="E454" s="138">
        <v>1</v>
      </c>
      <c r="F454" s="138">
        <v>3</v>
      </c>
      <c r="G454" s="138">
        <v>6</v>
      </c>
      <c r="H454" s="138">
        <v>5000</v>
      </c>
      <c r="I454" s="138">
        <v>5300</v>
      </c>
      <c r="J454" s="138">
        <v>531</v>
      </c>
      <c r="K454" s="139">
        <v>41</v>
      </c>
      <c r="L454" s="139"/>
      <c r="M454" s="116" t="s">
        <v>387</v>
      </c>
      <c r="N454" s="117">
        <v>0</v>
      </c>
      <c r="O454" s="117">
        <v>0</v>
      </c>
      <c r="P454" s="117">
        <v>0</v>
      </c>
      <c r="Q454" s="118" t="s">
        <v>59</v>
      </c>
      <c r="R454" s="119">
        <v>0</v>
      </c>
      <c r="S454" s="119">
        <v>0</v>
      </c>
      <c r="T454" s="120">
        <v>0</v>
      </c>
      <c r="U454" s="117">
        <v>0</v>
      </c>
      <c r="V454" s="117">
        <v>0</v>
      </c>
      <c r="W454" s="117">
        <v>0</v>
      </c>
      <c r="X454" s="117">
        <v>0</v>
      </c>
      <c r="Y454" s="117">
        <v>0</v>
      </c>
      <c r="Z454" s="117">
        <v>0</v>
      </c>
      <c r="AA454" s="269">
        <v>0</v>
      </c>
      <c r="AB454" s="303">
        <f t="shared" si="177"/>
        <v>0</v>
      </c>
      <c r="AC454" s="117">
        <f t="shared" si="178"/>
        <v>0</v>
      </c>
      <c r="AD454" s="304">
        <f>OAX!AD492</f>
        <v>0</v>
      </c>
      <c r="AE454" s="120"/>
      <c r="AF454" s="117"/>
      <c r="AG454" s="117">
        <f>OAX!AG492</f>
        <v>0</v>
      </c>
      <c r="AH454" s="117"/>
      <c r="AI454" s="117"/>
      <c r="AJ454" s="117">
        <f>OAX!AJ492</f>
        <v>0</v>
      </c>
      <c r="AK454" s="117"/>
      <c r="AL454" s="117"/>
      <c r="AM454" s="117">
        <f>OAX!AM492</f>
        <v>0</v>
      </c>
      <c r="AN454" s="117"/>
      <c r="AO454" s="117"/>
      <c r="AP454" s="117">
        <f>OAX!AP492</f>
        <v>0</v>
      </c>
      <c r="AQ454" s="117"/>
      <c r="AR454" s="117"/>
      <c r="AS454" s="117">
        <f>OAX!AS492</f>
        <v>0</v>
      </c>
      <c r="AT454" s="117">
        <f>OAX!AT492</f>
        <v>0</v>
      </c>
      <c r="AU454" s="117">
        <f>OAX!AU492</f>
        <v>0</v>
      </c>
      <c r="AV454" s="117">
        <f>OAX!AV492</f>
        <v>0</v>
      </c>
      <c r="AW454" s="117">
        <f>OAX!AW492</f>
        <v>0</v>
      </c>
      <c r="AX454" s="117">
        <f>OAX!AX492</f>
        <v>0</v>
      </c>
      <c r="AY454" s="117">
        <f>OAX!AY492</f>
        <v>0</v>
      </c>
      <c r="AZ454" s="117">
        <f>OAX!AZ492</f>
        <v>0</v>
      </c>
      <c r="BA454" s="117">
        <f>OAX!BA492</f>
        <v>0</v>
      </c>
    </row>
    <row r="455" spans="1:53" ht="24.75" hidden="1">
      <c r="A455" s="253"/>
      <c r="B455" s="73" t="str">
        <f t="shared" si="167"/>
        <v>1365000530053142</v>
      </c>
      <c r="C455" s="166">
        <v>2023</v>
      </c>
      <c r="D455" s="114">
        <v>1</v>
      </c>
      <c r="E455" s="138">
        <v>1</v>
      </c>
      <c r="F455" s="138">
        <v>3</v>
      </c>
      <c r="G455" s="138">
        <v>6</v>
      </c>
      <c r="H455" s="138">
        <v>5000</v>
      </c>
      <c r="I455" s="138">
        <v>5300</v>
      </c>
      <c r="J455" s="138">
        <v>531</v>
      </c>
      <c r="K455" s="139">
        <v>42</v>
      </c>
      <c r="L455" s="139"/>
      <c r="M455" s="116" t="s">
        <v>388</v>
      </c>
      <c r="N455" s="117">
        <v>0</v>
      </c>
      <c r="O455" s="117">
        <v>0</v>
      </c>
      <c r="P455" s="117">
        <v>0</v>
      </c>
      <c r="Q455" s="118" t="s">
        <v>59</v>
      </c>
      <c r="R455" s="119">
        <v>0</v>
      </c>
      <c r="S455" s="119">
        <v>0</v>
      </c>
      <c r="T455" s="120">
        <v>0</v>
      </c>
      <c r="U455" s="117">
        <v>0</v>
      </c>
      <c r="V455" s="117">
        <v>0</v>
      </c>
      <c r="W455" s="117">
        <v>0</v>
      </c>
      <c r="X455" s="117">
        <v>0</v>
      </c>
      <c r="Y455" s="117">
        <v>0</v>
      </c>
      <c r="Z455" s="117">
        <v>0</v>
      </c>
      <c r="AA455" s="269">
        <v>0</v>
      </c>
      <c r="AB455" s="303">
        <f t="shared" si="177"/>
        <v>0</v>
      </c>
      <c r="AC455" s="117">
        <f t="shared" si="178"/>
        <v>0</v>
      </c>
      <c r="AD455" s="304">
        <f>OAX!AD493</f>
        <v>0</v>
      </c>
      <c r="AE455" s="120"/>
      <c r="AF455" s="117"/>
      <c r="AG455" s="117">
        <f>OAX!AG493</f>
        <v>0</v>
      </c>
      <c r="AH455" s="117"/>
      <c r="AI455" s="117"/>
      <c r="AJ455" s="117">
        <f>OAX!AJ493</f>
        <v>0</v>
      </c>
      <c r="AK455" s="117"/>
      <c r="AL455" s="117"/>
      <c r="AM455" s="117">
        <f>OAX!AM493</f>
        <v>0</v>
      </c>
      <c r="AN455" s="117"/>
      <c r="AO455" s="117"/>
      <c r="AP455" s="117">
        <f>OAX!AP493</f>
        <v>0</v>
      </c>
      <c r="AQ455" s="117"/>
      <c r="AR455" s="117"/>
      <c r="AS455" s="117">
        <f>OAX!AS493</f>
        <v>0</v>
      </c>
      <c r="AT455" s="117">
        <f>OAX!AT493</f>
        <v>0</v>
      </c>
      <c r="AU455" s="117">
        <f>OAX!AU493</f>
        <v>0</v>
      </c>
      <c r="AV455" s="117">
        <f>OAX!AV493</f>
        <v>0</v>
      </c>
      <c r="AW455" s="117">
        <f>OAX!AW493</f>
        <v>0</v>
      </c>
      <c r="AX455" s="117">
        <f>OAX!AX493</f>
        <v>0</v>
      </c>
      <c r="AY455" s="117">
        <f>OAX!AY493</f>
        <v>0</v>
      </c>
      <c r="AZ455" s="117">
        <f>OAX!AZ493</f>
        <v>0</v>
      </c>
      <c r="BA455" s="117">
        <f>OAX!BA493</f>
        <v>0</v>
      </c>
    </row>
    <row r="456" spans="1:53" ht="24.75" hidden="1">
      <c r="A456" s="253"/>
      <c r="B456" s="73" t="str">
        <f t="shared" si="167"/>
        <v>1365000530053143</v>
      </c>
      <c r="C456" s="166">
        <v>2023</v>
      </c>
      <c r="D456" s="114">
        <v>1</v>
      </c>
      <c r="E456" s="138">
        <v>1</v>
      </c>
      <c r="F456" s="138">
        <v>3</v>
      </c>
      <c r="G456" s="138">
        <v>6</v>
      </c>
      <c r="H456" s="138">
        <v>5000</v>
      </c>
      <c r="I456" s="138">
        <v>5300</v>
      </c>
      <c r="J456" s="138">
        <v>531</v>
      </c>
      <c r="K456" s="139">
        <v>43</v>
      </c>
      <c r="L456" s="139"/>
      <c r="M456" s="116" t="s">
        <v>389</v>
      </c>
      <c r="N456" s="117">
        <v>0</v>
      </c>
      <c r="O456" s="117">
        <v>0</v>
      </c>
      <c r="P456" s="117">
        <v>0</v>
      </c>
      <c r="Q456" s="118" t="s">
        <v>59</v>
      </c>
      <c r="R456" s="119">
        <v>0</v>
      </c>
      <c r="S456" s="119">
        <v>0</v>
      </c>
      <c r="T456" s="120">
        <v>0</v>
      </c>
      <c r="U456" s="117">
        <v>0</v>
      </c>
      <c r="V456" s="117">
        <v>0</v>
      </c>
      <c r="W456" s="117">
        <v>0</v>
      </c>
      <c r="X456" s="117">
        <v>0</v>
      </c>
      <c r="Y456" s="117">
        <v>0</v>
      </c>
      <c r="Z456" s="117">
        <v>0</v>
      </c>
      <c r="AA456" s="269">
        <v>0</v>
      </c>
      <c r="AB456" s="303">
        <f t="shared" si="177"/>
        <v>0</v>
      </c>
      <c r="AC456" s="117">
        <f t="shared" si="178"/>
        <v>0</v>
      </c>
      <c r="AD456" s="304">
        <f>OAX!AD494</f>
        <v>0</v>
      </c>
      <c r="AE456" s="120"/>
      <c r="AF456" s="117"/>
      <c r="AG456" s="117">
        <f>OAX!AG494</f>
        <v>0</v>
      </c>
      <c r="AH456" s="117"/>
      <c r="AI456" s="117"/>
      <c r="AJ456" s="117">
        <f>OAX!AJ494</f>
        <v>0</v>
      </c>
      <c r="AK456" s="117"/>
      <c r="AL456" s="117"/>
      <c r="AM456" s="117">
        <f>OAX!AM494</f>
        <v>0</v>
      </c>
      <c r="AN456" s="117"/>
      <c r="AO456" s="117"/>
      <c r="AP456" s="117">
        <f>OAX!AP494</f>
        <v>0</v>
      </c>
      <c r="AQ456" s="117"/>
      <c r="AR456" s="117"/>
      <c r="AS456" s="117">
        <f>OAX!AS494</f>
        <v>0</v>
      </c>
      <c r="AT456" s="117">
        <f>OAX!AT494</f>
        <v>0</v>
      </c>
      <c r="AU456" s="117">
        <f>OAX!AU494</f>
        <v>0</v>
      </c>
      <c r="AV456" s="117">
        <f>OAX!AV494</f>
        <v>0</v>
      </c>
      <c r="AW456" s="117">
        <f>OAX!AW494</f>
        <v>0</v>
      </c>
      <c r="AX456" s="117">
        <f>OAX!AX494</f>
        <v>0</v>
      </c>
      <c r="AY456" s="117">
        <f>OAX!AY494</f>
        <v>0</v>
      </c>
      <c r="AZ456" s="117">
        <f>OAX!AZ494</f>
        <v>0</v>
      </c>
      <c r="BA456" s="117">
        <f>OAX!BA494</f>
        <v>0</v>
      </c>
    </row>
    <row r="457" spans="1:53" ht="46.5" hidden="1">
      <c r="A457" s="253"/>
      <c r="B457" s="73" t="str">
        <f t="shared" si="167"/>
        <v>1365000530053144</v>
      </c>
      <c r="C457" s="166">
        <v>2023</v>
      </c>
      <c r="D457" s="114">
        <v>1</v>
      </c>
      <c r="E457" s="138">
        <v>1</v>
      </c>
      <c r="F457" s="138">
        <v>3</v>
      </c>
      <c r="G457" s="138">
        <v>6</v>
      </c>
      <c r="H457" s="138">
        <v>5000</v>
      </c>
      <c r="I457" s="138">
        <v>5300</v>
      </c>
      <c r="J457" s="138">
        <v>531</v>
      </c>
      <c r="K457" s="139">
        <v>44</v>
      </c>
      <c r="L457" s="139"/>
      <c r="M457" s="116" t="s">
        <v>390</v>
      </c>
      <c r="N457" s="117">
        <v>0</v>
      </c>
      <c r="O457" s="117">
        <v>0</v>
      </c>
      <c r="P457" s="117">
        <v>0</v>
      </c>
      <c r="Q457" s="118" t="s">
        <v>59</v>
      </c>
      <c r="R457" s="119">
        <v>0</v>
      </c>
      <c r="S457" s="119">
        <v>0</v>
      </c>
      <c r="T457" s="120">
        <v>0</v>
      </c>
      <c r="U457" s="117">
        <v>0</v>
      </c>
      <c r="V457" s="117">
        <v>0</v>
      </c>
      <c r="W457" s="117">
        <v>0</v>
      </c>
      <c r="X457" s="117">
        <v>0</v>
      </c>
      <c r="Y457" s="117">
        <v>0</v>
      </c>
      <c r="Z457" s="117">
        <v>0</v>
      </c>
      <c r="AA457" s="269">
        <v>0</v>
      </c>
      <c r="AB457" s="303">
        <f t="shared" si="177"/>
        <v>0</v>
      </c>
      <c r="AC457" s="117">
        <f t="shared" si="178"/>
        <v>0</v>
      </c>
      <c r="AD457" s="304">
        <f>OAX!AD495</f>
        <v>0</v>
      </c>
      <c r="AE457" s="120"/>
      <c r="AF457" s="117"/>
      <c r="AG457" s="117">
        <f>OAX!AG495</f>
        <v>0</v>
      </c>
      <c r="AH457" s="117"/>
      <c r="AI457" s="117"/>
      <c r="AJ457" s="117">
        <f>OAX!AJ495</f>
        <v>0</v>
      </c>
      <c r="AK457" s="117"/>
      <c r="AL457" s="117"/>
      <c r="AM457" s="117">
        <f>OAX!AM495</f>
        <v>0</v>
      </c>
      <c r="AN457" s="117"/>
      <c r="AO457" s="117"/>
      <c r="AP457" s="117">
        <f>OAX!AP495</f>
        <v>0</v>
      </c>
      <c r="AQ457" s="117"/>
      <c r="AR457" s="117"/>
      <c r="AS457" s="117">
        <f>OAX!AS495</f>
        <v>0</v>
      </c>
      <c r="AT457" s="117">
        <f>OAX!AT495</f>
        <v>0</v>
      </c>
      <c r="AU457" s="117">
        <f>OAX!AU495</f>
        <v>0</v>
      </c>
      <c r="AV457" s="117">
        <f>OAX!AV495</f>
        <v>0</v>
      </c>
      <c r="AW457" s="117">
        <f>OAX!AW495</f>
        <v>0</v>
      </c>
      <c r="AX457" s="117">
        <f>OAX!AX495</f>
        <v>0</v>
      </c>
      <c r="AY457" s="117">
        <f>OAX!AY495</f>
        <v>0</v>
      </c>
      <c r="AZ457" s="117">
        <f>OAX!AZ495</f>
        <v>0</v>
      </c>
      <c r="BA457" s="117">
        <f>OAX!BA495</f>
        <v>0</v>
      </c>
    </row>
    <row r="458" spans="1:53" ht="46.5" hidden="1">
      <c r="A458" s="253"/>
      <c r="B458" s="73" t="str">
        <f t="shared" si="167"/>
        <v>1365000530053145</v>
      </c>
      <c r="C458" s="166">
        <v>2023</v>
      </c>
      <c r="D458" s="114">
        <v>1</v>
      </c>
      <c r="E458" s="138">
        <v>1</v>
      </c>
      <c r="F458" s="138">
        <v>3</v>
      </c>
      <c r="G458" s="138">
        <v>6</v>
      </c>
      <c r="H458" s="138">
        <v>5000</v>
      </c>
      <c r="I458" s="138">
        <v>5300</v>
      </c>
      <c r="J458" s="138">
        <v>531</v>
      </c>
      <c r="K458" s="139">
        <v>45</v>
      </c>
      <c r="L458" s="139"/>
      <c r="M458" s="116" t="s">
        <v>391</v>
      </c>
      <c r="N458" s="117">
        <v>0</v>
      </c>
      <c r="O458" s="117">
        <v>0</v>
      </c>
      <c r="P458" s="117">
        <v>0</v>
      </c>
      <c r="Q458" s="118" t="s">
        <v>59</v>
      </c>
      <c r="R458" s="119">
        <v>0</v>
      </c>
      <c r="S458" s="119">
        <v>0</v>
      </c>
      <c r="T458" s="120">
        <v>0</v>
      </c>
      <c r="U458" s="117">
        <v>0</v>
      </c>
      <c r="V458" s="117">
        <v>0</v>
      </c>
      <c r="W458" s="117">
        <v>0</v>
      </c>
      <c r="X458" s="117">
        <v>0</v>
      </c>
      <c r="Y458" s="117">
        <v>0</v>
      </c>
      <c r="Z458" s="117">
        <v>0</v>
      </c>
      <c r="AA458" s="269">
        <v>0</v>
      </c>
      <c r="AB458" s="303">
        <f t="shared" si="177"/>
        <v>0</v>
      </c>
      <c r="AC458" s="117">
        <f t="shared" si="178"/>
        <v>0</v>
      </c>
      <c r="AD458" s="304">
        <f>OAX!AD496</f>
        <v>0</v>
      </c>
      <c r="AE458" s="120"/>
      <c r="AF458" s="117"/>
      <c r="AG458" s="117">
        <f>OAX!AG496</f>
        <v>0</v>
      </c>
      <c r="AH458" s="117"/>
      <c r="AI458" s="117"/>
      <c r="AJ458" s="117">
        <f>OAX!AJ496</f>
        <v>0</v>
      </c>
      <c r="AK458" s="117"/>
      <c r="AL458" s="117"/>
      <c r="AM458" s="117">
        <f>OAX!AM496</f>
        <v>0</v>
      </c>
      <c r="AN458" s="117"/>
      <c r="AO458" s="117"/>
      <c r="AP458" s="117">
        <f>OAX!AP496</f>
        <v>0</v>
      </c>
      <c r="AQ458" s="117"/>
      <c r="AR458" s="117"/>
      <c r="AS458" s="117">
        <f>OAX!AS496</f>
        <v>0</v>
      </c>
      <c r="AT458" s="117">
        <f>OAX!AT496</f>
        <v>0</v>
      </c>
      <c r="AU458" s="117">
        <f>OAX!AU496</f>
        <v>0</v>
      </c>
      <c r="AV458" s="117">
        <f>OAX!AV496</f>
        <v>0</v>
      </c>
      <c r="AW458" s="117">
        <f>OAX!AW496</f>
        <v>0</v>
      </c>
      <c r="AX458" s="117">
        <f>OAX!AX496</f>
        <v>0</v>
      </c>
      <c r="AY458" s="117">
        <f>OAX!AY496</f>
        <v>0</v>
      </c>
      <c r="AZ458" s="117">
        <f>OAX!AZ496</f>
        <v>0</v>
      </c>
      <c r="BA458" s="117">
        <f>OAX!BA496</f>
        <v>0</v>
      </c>
    </row>
    <row r="459" spans="1:53" ht="24.75" hidden="1">
      <c r="A459" s="253"/>
      <c r="B459" s="73" t="str">
        <f t="shared" si="167"/>
        <v>1365000530053146</v>
      </c>
      <c r="C459" s="166">
        <v>2023</v>
      </c>
      <c r="D459" s="114">
        <v>1</v>
      </c>
      <c r="E459" s="138">
        <v>1</v>
      </c>
      <c r="F459" s="138">
        <v>3</v>
      </c>
      <c r="G459" s="138">
        <v>6</v>
      </c>
      <c r="H459" s="138">
        <v>5000</v>
      </c>
      <c r="I459" s="138">
        <v>5300</v>
      </c>
      <c r="J459" s="138">
        <v>531</v>
      </c>
      <c r="K459" s="139">
        <v>46</v>
      </c>
      <c r="L459" s="139"/>
      <c r="M459" s="116" t="s">
        <v>392</v>
      </c>
      <c r="N459" s="117">
        <v>0</v>
      </c>
      <c r="O459" s="117">
        <v>0</v>
      </c>
      <c r="P459" s="117">
        <v>0</v>
      </c>
      <c r="Q459" s="118" t="s">
        <v>59</v>
      </c>
      <c r="R459" s="119">
        <v>0</v>
      </c>
      <c r="S459" s="119">
        <v>0</v>
      </c>
      <c r="T459" s="120">
        <v>0</v>
      </c>
      <c r="U459" s="117">
        <v>0</v>
      </c>
      <c r="V459" s="117">
        <v>0</v>
      </c>
      <c r="W459" s="117">
        <v>0</v>
      </c>
      <c r="X459" s="117">
        <v>0</v>
      </c>
      <c r="Y459" s="117">
        <v>0</v>
      </c>
      <c r="Z459" s="117">
        <v>0</v>
      </c>
      <c r="AA459" s="269">
        <v>0</v>
      </c>
      <c r="AB459" s="303">
        <f t="shared" si="177"/>
        <v>0</v>
      </c>
      <c r="AC459" s="117">
        <f t="shared" si="178"/>
        <v>0</v>
      </c>
      <c r="AD459" s="304">
        <f>OAX!AD497</f>
        <v>0</v>
      </c>
      <c r="AE459" s="120"/>
      <c r="AF459" s="117"/>
      <c r="AG459" s="117">
        <f>OAX!AG497</f>
        <v>0</v>
      </c>
      <c r="AH459" s="117"/>
      <c r="AI459" s="117"/>
      <c r="AJ459" s="117">
        <f>OAX!AJ497</f>
        <v>0</v>
      </c>
      <c r="AK459" s="117"/>
      <c r="AL459" s="117"/>
      <c r="AM459" s="117">
        <f>OAX!AM497</f>
        <v>0</v>
      </c>
      <c r="AN459" s="117"/>
      <c r="AO459" s="117"/>
      <c r="AP459" s="117">
        <f>OAX!AP497</f>
        <v>0</v>
      </c>
      <c r="AQ459" s="117"/>
      <c r="AR459" s="117"/>
      <c r="AS459" s="117">
        <f>OAX!AS497</f>
        <v>0</v>
      </c>
      <c r="AT459" s="117">
        <f>OAX!AT497</f>
        <v>0</v>
      </c>
      <c r="AU459" s="117">
        <f>OAX!AU497</f>
        <v>0</v>
      </c>
      <c r="AV459" s="117">
        <f>OAX!AV497</f>
        <v>0</v>
      </c>
      <c r="AW459" s="117">
        <f>OAX!AW497</f>
        <v>0</v>
      </c>
      <c r="AX459" s="117">
        <f>OAX!AX497</f>
        <v>0</v>
      </c>
      <c r="AY459" s="117">
        <f>OAX!AY497</f>
        <v>0</v>
      </c>
      <c r="AZ459" s="117">
        <f>OAX!AZ497</f>
        <v>0</v>
      </c>
      <c r="BA459" s="117">
        <f>OAX!BA497</f>
        <v>0</v>
      </c>
    </row>
    <row r="460" spans="1:53" ht="24.75" hidden="1">
      <c r="A460" s="253"/>
      <c r="B460" s="73" t="str">
        <f t="shared" si="167"/>
        <v>1365000530053147</v>
      </c>
      <c r="C460" s="166">
        <v>2023</v>
      </c>
      <c r="D460" s="114">
        <v>1</v>
      </c>
      <c r="E460" s="138">
        <v>1</v>
      </c>
      <c r="F460" s="138">
        <v>3</v>
      </c>
      <c r="G460" s="138">
        <v>6</v>
      </c>
      <c r="H460" s="138">
        <v>5000</v>
      </c>
      <c r="I460" s="138">
        <v>5300</v>
      </c>
      <c r="J460" s="138">
        <v>531</v>
      </c>
      <c r="K460" s="139">
        <v>47</v>
      </c>
      <c r="L460" s="139"/>
      <c r="M460" s="116" t="s">
        <v>393</v>
      </c>
      <c r="N460" s="117">
        <v>0</v>
      </c>
      <c r="O460" s="117">
        <v>0</v>
      </c>
      <c r="P460" s="117">
        <v>0</v>
      </c>
      <c r="Q460" s="118" t="s">
        <v>59</v>
      </c>
      <c r="R460" s="119">
        <v>0</v>
      </c>
      <c r="S460" s="119">
        <v>0</v>
      </c>
      <c r="T460" s="120">
        <v>0</v>
      </c>
      <c r="U460" s="117">
        <v>0</v>
      </c>
      <c r="V460" s="117">
        <v>0</v>
      </c>
      <c r="W460" s="117">
        <v>0</v>
      </c>
      <c r="X460" s="117">
        <v>0</v>
      </c>
      <c r="Y460" s="117">
        <v>0</v>
      </c>
      <c r="Z460" s="117">
        <v>0</v>
      </c>
      <c r="AA460" s="269">
        <v>0</v>
      </c>
      <c r="AB460" s="303">
        <f t="shared" si="177"/>
        <v>0</v>
      </c>
      <c r="AC460" s="117">
        <f t="shared" si="178"/>
        <v>0</v>
      </c>
      <c r="AD460" s="304">
        <f>OAX!AD498</f>
        <v>0</v>
      </c>
      <c r="AE460" s="120"/>
      <c r="AF460" s="117"/>
      <c r="AG460" s="117">
        <f>OAX!AG498</f>
        <v>0</v>
      </c>
      <c r="AH460" s="117"/>
      <c r="AI460" s="117"/>
      <c r="AJ460" s="117">
        <f>OAX!AJ498</f>
        <v>0</v>
      </c>
      <c r="AK460" s="117"/>
      <c r="AL460" s="117"/>
      <c r="AM460" s="117">
        <f>OAX!AM498</f>
        <v>0</v>
      </c>
      <c r="AN460" s="117"/>
      <c r="AO460" s="117"/>
      <c r="AP460" s="117">
        <f>OAX!AP498</f>
        <v>0</v>
      </c>
      <c r="AQ460" s="117"/>
      <c r="AR460" s="117"/>
      <c r="AS460" s="117">
        <f>OAX!AS498</f>
        <v>0</v>
      </c>
      <c r="AT460" s="117">
        <f>OAX!AT498</f>
        <v>0</v>
      </c>
      <c r="AU460" s="117">
        <f>OAX!AU498</f>
        <v>0</v>
      </c>
      <c r="AV460" s="117">
        <f>OAX!AV498</f>
        <v>0</v>
      </c>
      <c r="AW460" s="117">
        <f>OAX!AW498</f>
        <v>0</v>
      </c>
      <c r="AX460" s="117">
        <f>OAX!AX498</f>
        <v>0</v>
      </c>
      <c r="AY460" s="117">
        <f>OAX!AY498</f>
        <v>0</v>
      </c>
      <c r="AZ460" s="117">
        <f>OAX!AZ498</f>
        <v>0</v>
      </c>
      <c r="BA460" s="117">
        <f>OAX!BA498</f>
        <v>0</v>
      </c>
    </row>
    <row r="461" spans="1:53" ht="24.75" hidden="1">
      <c r="A461" s="253"/>
      <c r="B461" s="73" t="str">
        <f t="shared" si="167"/>
        <v>1365000530053148</v>
      </c>
      <c r="C461" s="166">
        <v>2023</v>
      </c>
      <c r="D461" s="114">
        <v>1</v>
      </c>
      <c r="E461" s="138">
        <v>1</v>
      </c>
      <c r="F461" s="138">
        <v>3</v>
      </c>
      <c r="G461" s="138">
        <v>6</v>
      </c>
      <c r="H461" s="138">
        <v>5000</v>
      </c>
      <c r="I461" s="138">
        <v>5300</v>
      </c>
      <c r="J461" s="138">
        <v>531</v>
      </c>
      <c r="K461" s="139">
        <v>48</v>
      </c>
      <c r="L461" s="139"/>
      <c r="M461" s="116" t="s">
        <v>394</v>
      </c>
      <c r="N461" s="117">
        <v>0</v>
      </c>
      <c r="O461" s="117">
        <v>0</v>
      </c>
      <c r="P461" s="117">
        <v>0</v>
      </c>
      <c r="Q461" s="118" t="s">
        <v>59</v>
      </c>
      <c r="R461" s="119">
        <v>0</v>
      </c>
      <c r="S461" s="119">
        <v>0</v>
      </c>
      <c r="T461" s="120">
        <v>0</v>
      </c>
      <c r="U461" s="117">
        <v>0</v>
      </c>
      <c r="V461" s="117">
        <v>0</v>
      </c>
      <c r="W461" s="117">
        <v>0</v>
      </c>
      <c r="X461" s="117">
        <v>0</v>
      </c>
      <c r="Y461" s="117">
        <v>0</v>
      </c>
      <c r="Z461" s="117">
        <v>0</v>
      </c>
      <c r="AA461" s="269">
        <v>0</v>
      </c>
      <c r="AB461" s="303">
        <f t="shared" si="177"/>
        <v>0</v>
      </c>
      <c r="AC461" s="117">
        <f t="shared" si="178"/>
        <v>0</v>
      </c>
      <c r="AD461" s="304">
        <f>OAX!AD499</f>
        <v>0</v>
      </c>
      <c r="AE461" s="120"/>
      <c r="AF461" s="117"/>
      <c r="AG461" s="117">
        <f>OAX!AG499</f>
        <v>0</v>
      </c>
      <c r="AH461" s="117"/>
      <c r="AI461" s="117"/>
      <c r="AJ461" s="117">
        <f>OAX!AJ499</f>
        <v>0</v>
      </c>
      <c r="AK461" s="117"/>
      <c r="AL461" s="117"/>
      <c r="AM461" s="117">
        <f>OAX!AM499</f>
        <v>0</v>
      </c>
      <c r="AN461" s="117"/>
      <c r="AO461" s="117"/>
      <c r="AP461" s="117">
        <f>OAX!AP499</f>
        <v>0</v>
      </c>
      <c r="AQ461" s="117"/>
      <c r="AR461" s="117"/>
      <c r="AS461" s="117">
        <f>OAX!AS499</f>
        <v>0</v>
      </c>
      <c r="AT461" s="117">
        <f>OAX!AT499</f>
        <v>0</v>
      </c>
      <c r="AU461" s="117">
        <f>OAX!AU499</f>
        <v>0</v>
      </c>
      <c r="AV461" s="117">
        <f>OAX!AV499</f>
        <v>0</v>
      </c>
      <c r="AW461" s="117">
        <f>OAX!AW499</f>
        <v>0</v>
      </c>
      <c r="AX461" s="117">
        <f>OAX!AX499</f>
        <v>0</v>
      </c>
      <c r="AY461" s="117">
        <f>OAX!AY499</f>
        <v>0</v>
      </c>
      <c r="AZ461" s="117">
        <f>OAX!AZ499</f>
        <v>0</v>
      </c>
      <c r="BA461" s="117">
        <f>OAX!BA499</f>
        <v>0</v>
      </c>
    </row>
    <row r="462" spans="1:53" ht="46.5" hidden="1">
      <c r="A462" s="253"/>
      <c r="B462" s="73" t="str">
        <f t="shared" ref="B462:B525" si="179">+CONCATENATE(E462,F462,G462,H462,I462,J462,K462,L462)</f>
        <v>1365000530053149</v>
      </c>
      <c r="C462" s="166">
        <v>2023</v>
      </c>
      <c r="D462" s="114">
        <v>1</v>
      </c>
      <c r="E462" s="138">
        <v>1</v>
      </c>
      <c r="F462" s="138">
        <v>3</v>
      </c>
      <c r="G462" s="138">
        <v>6</v>
      </c>
      <c r="H462" s="138">
        <v>5000</v>
      </c>
      <c r="I462" s="138">
        <v>5300</v>
      </c>
      <c r="J462" s="138">
        <v>531</v>
      </c>
      <c r="K462" s="139">
        <v>49</v>
      </c>
      <c r="L462" s="139"/>
      <c r="M462" s="116" t="s">
        <v>395</v>
      </c>
      <c r="N462" s="117">
        <v>0</v>
      </c>
      <c r="O462" s="117">
        <v>0</v>
      </c>
      <c r="P462" s="117">
        <v>0</v>
      </c>
      <c r="Q462" s="118" t="s">
        <v>59</v>
      </c>
      <c r="R462" s="119">
        <v>0</v>
      </c>
      <c r="S462" s="119">
        <v>0</v>
      </c>
      <c r="T462" s="120">
        <v>0</v>
      </c>
      <c r="U462" s="117">
        <v>0</v>
      </c>
      <c r="V462" s="117">
        <v>0</v>
      </c>
      <c r="W462" s="117">
        <v>0</v>
      </c>
      <c r="X462" s="117">
        <v>0</v>
      </c>
      <c r="Y462" s="117">
        <v>0</v>
      </c>
      <c r="Z462" s="117">
        <v>0</v>
      </c>
      <c r="AA462" s="269">
        <v>0</v>
      </c>
      <c r="AB462" s="303">
        <f t="shared" si="177"/>
        <v>0</v>
      </c>
      <c r="AC462" s="117">
        <f t="shared" si="178"/>
        <v>0</v>
      </c>
      <c r="AD462" s="304">
        <f>OAX!AD500</f>
        <v>0</v>
      </c>
      <c r="AE462" s="120"/>
      <c r="AF462" s="117"/>
      <c r="AG462" s="117">
        <f>OAX!AG500</f>
        <v>0</v>
      </c>
      <c r="AH462" s="117"/>
      <c r="AI462" s="117"/>
      <c r="AJ462" s="117">
        <f>OAX!AJ500</f>
        <v>0</v>
      </c>
      <c r="AK462" s="117"/>
      <c r="AL462" s="117"/>
      <c r="AM462" s="117">
        <f>OAX!AM500</f>
        <v>0</v>
      </c>
      <c r="AN462" s="117"/>
      <c r="AO462" s="117"/>
      <c r="AP462" s="117">
        <f>OAX!AP500</f>
        <v>0</v>
      </c>
      <c r="AQ462" s="117"/>
      <c r="AR462" s="117"/>
      <c r="AS462" s="117">
        <f>OAX!AS500</f>
        <v>0</v>
      </c>
      <c r="AT462" s="117">
        <f>OAX!AT500</f>
        <v>0</v>
      </c>
      <c r="AU462" s="117">
        <f>OAX!AU500</f>
        <v>0</v>
      </c>
      <c r="AV462" s="117">
        <f>OAX!AV500</f>
        <v>0</v>
      </c>
      <c r="AW462" s="117">
        <f>OAX!AW500</f>
        <v>0</v>
      </c>
      <c r="AX462" s="117">
        <f>OAX!AX500</f>
        <v>0</v>
      </c>
      <c r="AY462" s="117">
        <f>OAX!AY500</f>
        <v>0</v>
      </c>
      <c r="AZ462" s="117">
        <f>OAX!AZ500</f>
        <v>0</v>
      </c>
      <c r="BA462" s="117">
        <f>OAX!BA500</f>
        <v>0</v>
      </c>
    </row>
    <row r="463" spans="1:53" ht="24.75" hidden="1">
      <c r="A463" s="253"/>
      <c r="B463" s="73" t="str">
        <f t="shared" si="179"/>
        <v>1365000530053150</v>
      </c>
      <c r="C463" s="166">
        <v>2023</v>
      </c>
      <c r="D463" s="114">
        <v>1</v>
      </c>
      <c r="E463" s="138">
        <v>1</v>
      </c>
      <c r="F463" s="138">
        <v>3</v>
      </c>
      <c r="G463" s="138">
        <v>6</v>
      </c>
      <c r="H463" s="138">
        <v>5000</v>
      </c>
      <c r="I463" s="138">
        <v>5300</v>
      </c>
      <c r="J463" s="138">
        <v>531</v>
      </c>
      <c r="K463" s="139">
        <v>50</v>
      </c>
      <c r="L463" s="139"/>
      <c r="M463" s="116" t="s">
        <v>396</v>
      </c>
      <c r="N463" s="117">
        <v>0</v>
      </c>
      <c r="O463" s="117">
        <v>0</v>
      </c>
      <c r="P463" s="117">
        <v>0</v>
      </c>
      <c r="Q463" s="118" t="s">
        <v>59</v>
      </c>
      <c r="R463" s="119">
        <v>0</v>
      </c>
      <c r="S463" s="119">
        <v>0</v>
      </c>
      <c r="T463" s="120">
        <v>0</v>
      </c>
      <c r="U463" s="117">
        <v>0</v>
      </c>
      <c r="V463" s="117">
        <v>0</v>
      </c>
      <c r="W463" s="117">
        <v>0</v>
      </c>
      <c r="X463" s="117">
        <v>0</v>
      </c>
      <c r="Y463" s="117">
        <v>0</v>
      </c>
      <c r="Z463" s="117">
        <v>0</v>
      </c>
      <c r="AA463" s="269">
        <v>0</v>
      </c>
      <c r="AB463" s="303">
        <f t="shared" si="177"/>
        <v>0</v>
      </c>
      <c r="AC463" s="117">
        <f t="shared" si="178"/>
        <v>0</v>
      </c>
      <c r="AD463" s="304">
        <f>OAX!AD501</f>
        <v>0</v>
      </c>
      <c r="AE463" s="120"/>
      <c r="AF463" s="117"/>
      <c r="AG463" s="117">
        <f>OAX!AG501</f>
        <v>0</v>
      </c>
      <c r="AH463" s="117"/>
      <c r="AI463" s="117"/>
      <c r="AJ463" s="117">
        <f>OAX!AJ501</f>
        <v>0</v>
      </c>
      <c r="AK463" s="117"/>
      <c r="AL463" s="117"/>
      <c r="AM463" s="117">
        <f>OAX!AM501</f>
        <v>0</v>
      </c>
      <c r="AN463" s="117"/>
      <c r="AO463" s="117"/>
      <c r="AP463" s="117">
        <f>OAX!AP501</f>
        <v>0</v>
      </c>
      <c r="AQ463" s="117"/>
      <c r="AR463" s="117"/>
      <c r="AS463" s="117">
        <f>OAX!AS501</f>
        <v>0</v>
      </c>
      <c r="AT463" s="117">
        <f>OAX!AT501</f>
        <v>0</v>
      </c>
      <c r="AU463" s="117">
        <f>OAX!AU501</f>
        <v>0</v>
      </c>
      <c r="AV463" s="117">
        <f>OAX!AV501</f>
        <v>0</v>
      </c>
      <c r="AW463" s="117">
        <f>OAX!AW501</f>
        <v>0</v>
      </c>
      <c r="AX463" s="117">
        <f>OAX!AX501</f>
        <v>0</v>
      </c>
      <c r="AY463" s="117">
        <f>OAX!AY501</f>
        <v>0</v>
      </c>
      <c r="AZ463" s="117">
        <f>OAX!AZ501</f>
        <v>0</v>
      </c>
      <c r="BA463" s="117">
        <f>OAX!BA501</f>
        <v>0</v>
      </c>
    </row>
    <row r="464" spans="1:53" ht="24.75" hidden="1">
      <c r="A464" s="253"/>
      <c r="B464" s="73" t="str">
        <f t="shared" si="179"/>
        <v>1365000530053151</v>
      </c>
      <c r="C464" s="166">
        <v>2023</v>
      </c>
      <c r="D464" s="114">
        <v>1</v>
      </c>
      <c r="E464" s="138">
        <v>1</v>
      </c>
      <c r="F464" s="138">
        <v>3</v>
      </c>
      <c r="G464" s="138">
        <v>6</v>
      </c>
      <c r="H464" s="138">
        <v>5000</v>
      </c>
      <c r="I464" s="138">
        <v>5300</v>
      </c>
      <c r="J464" s="138">
        <v>531</v>
      </c>
      <c r="K464" s="139">
        <v>51</v>
      </c>
      <c r="L464" s="139"/>
      <c r="M464" s="116" t="s">
        <v>397</v>
      </c>
      <c r="N464" s="117">
        <v>0</v>
      </c>
      <c r="O464" s="117">
        <v>0</v>
      </c>
      <c r="P464" s="117">
        <v>0</v>
      </c>
      <c r="Q464" s="118" t="s">
        <v>59</v>
      </c>
      <c r="R464" s="119">
        <v>0</v>
      </c>
      <c r="S464" s="119">
        <v>0</v>
      </c>
      <c r="T464" s="120">
        <v>0</v>
      </c>
      <c r="U464" s="117">
        <v>0</v>
      </c>
      <c r="V464" s="117">
        <v>0</v>
      </c>
      <c r="W464" s="117">
        <v>0</v>
      </c>
      <c r="X464" s="117">
        <v>0</v>
      </c>
      <c r="Y464" s="117">
        <v>0</v>
      </c>
      <c r="Z464" s="117">
        <v>0</v>
      </c>
      <c r="AA464" s="269">
        <v>0</v>
      </c>
      <c r="AB464" s="303">
        <f t="shared" si="177"/>
        <v>0</v>
      </c>
      <c r="AC464" s="117">
        <f t="shared" si="178"/>
        <v>0</v>
      </c>
      <c r="AD464" s="304">
        <f>OAX!AD502</f>
        <v>0</v>
      </c>
      <c r="AE464" s="120"/>
      <c r="AF464" s="117"/>
      <c r="AG464" s="117">
        <f>OAX!AG502</f>
        <v>0</v>
      </c>
      <c r="AH464" s="117"/>
      <c r="AI464" s="117"/>
      <c r="AJ464" s="117">
        <f>OAX!AJ502</f>
        <v>0</v>
      </c>
      <c r="AK464" s="117"/>
      <c r="AL464" s="117"/>
      <c r="AM464" s="117">
        <f>OAX!AM502</f>
        <v>0</v>
      </c>
      <c r="AN464" s="117"/>
      <c r="AO464" s="117"/>
      <c r="AP464" s="117">
        <f>OAX!AP502</f>
        <v>0</v>
      </c>
      <c r="AQ464" s="117"/>
      <c r="AR464" s="117"/>
      <c r="AS464" s="117">
        <f>OAX!AS502</f>
        <v>0</v>
      </c>
      <c r="AT464" s="117">
        <f>OAX!AT502</f>
        <v>0</v>
      </c>
      <c r="AU464" s="117">
        <f>OAX!AU502</f>
        <v>0</v>
      </c>
      <c r="AV464" s="117">
        <f>OAX!AV502</f>
        <v>0</v>
      </c>
      <c r="AW464" s="117">
        <f>OAX!AW502</f>
        <v>0</v>
      </c>
      <c r="AX464" s="117">
        <f>OAX!AX502</f>
        <v>0</v>
      </c>
      <c r="AY464" s="117">
        <f>OAX!AY502</f>
        <v>0</v>
      </c>
      <c r="AZ464" s="117">
        <f>OAX!AZ502</f>
        <v>0</v>
      </c>
      <c r="BA464" s="117">
        <f>OAX!BA502</f>
        <v>0</v>
      </c>
    </row>
    <row r="465" spans="1:53" ht="24.75" hidden="1">
      <c r="A465" s="253"/>
      <c r="B465" s="73" t="str">
        <f t="shared" si="179"/>
        <v>1365000530053152</v>
      </c>
      <c r="C465" s="166">
        <v>2023</v>
      </c>
      <c r="D465" s="114">
        <v>1</v>
      </c>
      <c r="E465" s="138">
        <v>1</v>
      </c>
      <c r="F465" s="138">
        <v>3</v>
      </c>
      <c r="G465" s="138">
        <v>6</v>
      </c>
      <c r="H465" s="138">
        <v>5000</v>
      </c>
      <c r="I465" s="138">
        <v>5300</v>
      </c>
      <c r="J465" s="138">
        <v>531</v>
      </c>
      <c r="K465" s="139">
        <v>52</v>
      </c>
      <c r="L465" s="139"/>
      <c r="M465" s="116" t="s">
        <v>398</v>
      </c>
      <c r="N465" s="117">
        <v>0</v>
      </c>
      <c r="O465" s="117">
        <v>0</v>
      </c>
      <c r="P465" s="117">
        <v>0</v>
      </c>
      <c r="Q465" s="118" t="s">
        <v>59</v>
      </c>
      <c r="R465" s="119">
        <v>0</v>
      </c>
      <c r="S465" s="119">
        <v>0</v>
      </c>
      <c r="T465" s="120">
        <v>0</v>
      </c>
      <c r="U465" s="117">
        <v>0</v>
      </c>
      <c r="V465" s="117">
        <v>0</v>
      </c>
      <c r="W465" s="117">
        <v>0</v>
      </c>
      <c r="X465" s="117">
        <v>0</v>
      </c>
      <c r="Y465" s="117">
        <v>0</v>
      </c>
      <c r="Z465" s="117">
        <v>0</v>
      </c>
      <c r="AA465" s="269">
        <v>0</v>
      </c>
      <c r="AB465" s="303">
        <f t="shared" si="177"/>
        <v>0</v>
      </c>
      <c r="AC465" s="117">
        <f t="shared" si="178"/>
        <v>0</v>
      </c>
      <c r="AD465" s="304">
        <f>OAX!AD503</f>
        <v>0</v>
      </c>
      <c r="AE465" s="120"/>
      <c r="AF465" s="117"/>
      <c r="AG465" s="117">
        <f>OAX!AG503</f>
        <v>0</v>
      </c>
      <c r="AH465" s="117"/>
      <c r="AI465" s="117"/>
      <c r="AJ465" s="117">
        <f>OAX!AJ503</f>
        <v>0</v>
      </c>
      <c r="AK465" s="117"/>
      <c r="AL465" s="117"/>
      <c r="AM465" s="117">
        <f>OAX!AM503</f>
        <v>0</v>
      </c>
      <c r="AN465" s="117"/>
      <c r="AO465" s="117"/>
      <c r="AP465" s="117">
        <f>OAX!AP503</f>
        <v>0</v>
      </c>
      <c r="AQ465" s="117"/>
      <c r="AR465" s="117"/>
      <c r="AS465" s="117">
        <f>OAX!AS503</f>
        <v>0</v>
      </c>
      <c r="AT465" s="117">
        <f>OAX!AT503</f>
        <v>0</v>
      </c>
      <c r="AU465" s="117">
        <f>OAX!AU503</f>
        <v>0</v>
      </c>
      <c r="AV465" s="117">
        <f>OAX!AV503</f>
        <v>0</v>
      </c>
      <c r="AW465" s="117">
        <f>OAX!AW503</f>
        <v>0</v>
      </c>
      <c r="AX465" s="117">
        <f>OAX!AX503</f>
        <v>0</v>
      </c>
      <c r="AY465" s="117">
        <f>OAX!AY503</f>
        <v>0</v>
      </c>
      <c r="AZ465" s="117">
        <f>OAX!AZ503</f>
        <v>0</v>
      </c>
      <c r="BA465" s="117">
        <f>OAX!BA503</f>
        <v>0</v>
      </c>
    </row>
    <row r="466" spans="1:53" ht="24.75" hidden="1">
      <c r="A466" s="253"/>
      <c r="B466" s="73" t="str">
        <f t="shared" si="179"/>
        <v>1365000530053153</v>
      </c>
      <c r="C466" s="166">
        <v>2023</v>
      </c>
      <c r="D466" s="114">
        <v>1</v>
      </c>
      <c r="E466" s="138">
        <v>1</v>
      </c>
      <c r="F466" s="138">
        <v>3</v>
      </c>
      <c r="G466" s="138">
        <v>6</v>
      </c>
      <c r="H466" s="138">
        <v>5000</v>
      </c>
      <c r="I466" s="138">
        <v>5300</v>
      </c>
      <c r="J466" s="138">
        <v>531</v>
      </c>
      <c r="K466" s="139">
        <v>53</v>
      </c>
      <c r="L466" s="139"/>
      <c r="M466" s="116" t="s">
        <v>399</v>
      </c>
      <c r="N466" s="117">
        <v>0</v>
      </c>
      <c r="O466" s="117">
        <v>0</v>
      </c>
      <c r="P466" s="117">
        <v>0</v>
      </c>
      <c r="Q466" s="118" t="s">
        <v>59</v>
      </c>
      <c r="R466" s="119">
        <v>0</v>
      </c>
      <c r="S466" s="119">
        <v>0</v>
      </c>
      <c r="T466" s="120">
        <v>0</v>
      </c>
      <c r="U466" s="117">
        <v>0</v>
      </c>
      <c r="V466" s="117">
        <v>0</v>
      </c>
      <c r="W466" s="117">
        <v>0</v>
      </c>
      <c r="X466" s="117">
        <v>0</v>
      </c>
      <c r="Y466" s="117">
        <v>0</v>
      </c>
      <c r="Z466" s="117">
        <v>0</v>
      </c>
      <c r="AA466" s="269">
        <v>0</v>
      </c>
      <c r="AB466" s="303">
        <f t="shared" si="177"/>
        <v>0</v>
      </c>
      <c r="AC466" s="117">
        <f t="shared" si="178"/>
        <v>0</v>
      </c>
      <c r="AD466" s="304">
        <f>OAX!AD504</f>
        <v>0</v>
      </c>
      <c r="AE466" s="120"/>
      <c r="AF466" s="117"/>
      <c r="AG466" s="117">
        <f>OAX!AG504</f>
        <v>0</v>
      </c>
      <c r="AH466" s="117"/>
      <c r="AI466" s="117"/>
      <c r="AJ466" s="117">
        <f>OAX!AJ504</f>
        <v>0</v>
      </c>
      <c r="AK466" s="117"/>
      <c r="AL466" s="117"/>
      <c r="AM466" s="117">
        <f>OAX!AM504</f>
        <v>0</v>
      </c>
      <c r="AN466" s="117"/>
      <c r="AO466" s="117"/>
      <c r="AP466" s="117">
        <f>OAX!AP504</f>
        <v>0</v>
      </c>
      <c r="AQ466" s="117"/>
      <c r="AR466" s="117"/>
      <c r="AS466" s="117">
        <f>OAX!AS504</f>
        <v>0</v>
      </c>
      <c r="AT466" s="117">
        <f>OAX!AT504</f>
        <v>0</v>
      </c>
      <c r="AU466" s="117">
        <f>OAX!AU504</f>
        <v>0</v>
      </c>
      <c r="AV466" s="117">
        <f>OAX!AV504</f>
        <v>0</v>
      </c>
      <c r="AW466" s="117">
        <f>OAX!AW504</f>
        <v>0</v>
      </c>
      <c r="AX466" s="117">
        <f>OAX!AX504</f>
        <v>0</v>
      </c>
      <c r="AY466" s="117">
        <f>OAX!AY504</f>
        <v>0</v>
      </c>
      <c r="AZ466" s="117">
        <f>OAX!AZ504</f>
        <v>0</v>
      </c>
      <c r="BA466" s="117">
        <f>OAX!BA504</f>
        <v>0</v>
      </c>
    </row>
    <row r="467" spans="1:53" ht="24.75" hidden="1">
      <c r="A467" s="253"/>
      <c r="B467" s="73" t="str">
        <f t="shared" si="179"/>
        <v>1365000530053154</v>
      </c>
      <c r="C467" s="166">
        <v>2023</v>
      </c>
      <c r="D467" s="114">
        <v>1</v>
      </c>
      <c r="E467" s="138">
        <v>1</v>
      </c>
      <c r="F467" s="138">
        <v>3</v>
      </c>
      <c r="G467" s="138">
        <v>6</v>
      </c>
      <c r="H467" s="138">
        <v>5000</v>
      </c>
      <c r="I467" s="138">
        <v>5300</v>
      </c>
      <c r="J467" s="138">
        <v>531</v>
      </c>
      <c r="K467" s="139">
        <v>54</v>
      </c>
      <c r="L467" s="139"/>
      <c r="M467" s="116" t="s">
        <v>400</v>
      </c>
      <c r="N467" s="117">
        <v>0</v>
      </c>
      <c r="O467" s="117">
        <v>0</v>
      </c>
      <c r="P467" s="117">
        <v>0</v>
      </c>
      <c r="Q467" s="118" t="s">
        <v>59</v>
      </c>
      <c r="R467" s="119">
        <v>0</v>
      </c>
      <c r="S467" s="119">
        <v>0</v>
      </c>
      <c r="T467" s="120">
        <v>0</v>
      </c>
      <c r="U467" s="117">
        <v>0</v>
      </c>
      <c r="V467" s="117">
        <v>0</v>
      </c>
      <c r="W467" s="117">
        <v>0</v>
      </c>
      <c r="X467" s="117">
        <v>0</v>
      </c>
      <c r="Y467" s="117">
        <v>0</v>
      </c>
      <c r="Z467" s="117">
        <v>0</v>
      </c>
      <c r="AA467" s="269">
        <v>0</v>
      </c>
      <c r="AB467" s="303">
        <f t="shared" si="177"/>
        <v>0</v>
      </c>
      <c r="AC467" s="117">
        <f t="shared" si="178"/>
        <v>0</v>
      </c>
      <c r="AD467" s="304">
        <f>OAX!AD505</f>
        <v>0</v>
      </c>
      <c r="AE467" s="120"/>
      <c r="AF467" s="117"/>
      <c r="AG467" s="117">
        <f>OAX!AG505</f>
        <v>0</v>
      </c>
      <c r="AH467" s="117"/>
      <c r="AI467" s="117"/>
      <c r="AJ467" s="117">
        <f>OAX!AJ505</f>
        <v>0</v>
      </c>
      <c r="AK467" s="117"/>
      <c r="AL467" s="117"/>
      <c r="AM467" s="117">
        <f>OAX!AM505</f>
        <v>0</v>
      </c>
      <c r="AN467" s="117"/>
      <c r="AO467" s="117"/>
      <c r="AP467" s="117">
        <f>OAX!AP505</f>
        <v>0</v>
      </c>
      <c r="AQ467" s="117"/>
      <c r="AR467" s="117"/>
      <c r="AS467" s="117">
        <f>OAX!AS505</f>
        <v>0</v>
      </c>
      <c r="AT467" s="117">
        <f>OAX!AT505</f>
        <v>0</v>
      </c>
      <c r="AU467" s="117">
        <f>OAX!AU505</f>
        <v>0</v>
      </c>
      <c r="AV467" s="117">
        <f>OAX!AV505</f>
        <v>0</v>
      </c>
      <c r="AW467" s="117">
        <f>OAX!AW505</f>
        <v>0</v>
      </c>
      <c r="AX467" s="117">
        <f>OAX!AX505</f>
        <v>0</v>
      </c>
      <c r="AY467" s="117">
        <f>OAX!AY505</f>
        <v>0</v>
      </c>
      <c r="AZ467" s="117">
        <f>OAX!AZ505</f>
        <v>0</v>
      </c>
      <c r="BA467" s="117">
        <f>OAX!BA505</f>
        <v>0</v>
      </c>
    </row>
    <row r="468" spans="1:53" ht="24.75" hidden="1">
      <c r="A468" s="253"/>
      <c r="B468" s="73" t="str">
        <f t="shared" si="179"/>
        <v>1365000530053155</v>
      </c>
      <c r="C468" s="166">
        <v>2023</v>
      </c>
      <c r="D468" s="114">
        <v>1</v>
      </c>
      <c r="E468" s="138">
        <v>1</v>
      </c>
      <c r="F468" s="138">
        <v>3</v>
      </c>
      <c r="G468" s="138">
        <v>6</v>
      </c>
      <c r="H468" s="138">
        <v>5000</v>
      </c>
      <c r="I468" s="138">
        <v>5300</v>
      </c>
      <c r="J468" s="138">
        <v>531</v>
      </c>
      <c r="K468" s="139">
        <v>55</v>
      </c>
      <c r="L468" s="139"/>
      <c r="M468" s="116" t="s">
        <v>401</v>
      </c>
      <c r="N468" s="117">
        <v>0</v>
      </c>
      <c r="O468" s="117">
        <v>0</v>
      </c>
      <c r="P468" s="117">
        <v>0</v>
      </c>
      <c r="Q468" s="118" t="s">
        <v>59</v>
      </c>
      <c r="R468" s="119">
        <v>0</v>
      </c>
      <c r="S468" s="119">
        <v>0</v>
      </c>
      <c r="T468" s="120">
        <v>0</v>
      </c>
      <c r="U468" s="117">
        <v>0</v>
      </c>
      <c r="V468" s="117">
        <v>0</v>
      </c>
      <c r="W468" s="117">
        <v>0</v>
      </c>
      <c r="X468" s="117">
        <v>0</v>
      </c>
      <c r="Y468" s="117">
        <v>0</v>
      </c>
      <c r="Z468" s="117">
        <v>0</v>
      </c>
      <c r="AA468" s="269">
        <v>0</v>
      </c>
      <c r="AB468" s="303">
        <f t="shared" si="177"/>
        <v>0</v>
      </c>
      <c r="AC468" s="117">
        <f t="shared" si="178"/>
        <v>0</v>
      </c>
      <c r="AD468" s="304">
        <f>OAX!AD506</f>
        <v>0</v>
      </c>
      <c r="AE468" s="120"/>
      <c r="AF468" s="117"/>
      <c r="AG468" s="117">
        <f>OAX!AG506</f>
        <v>0</v>
      </c>
      <c r="AH468" s="117"/>
      <c r="AI468" s="117"/>
      <c r="AJ468" s="117">
        <f>OAX!AJ506</f>
        <v>0</v>
      </c>
      <c r="AK468" s="117"/>
      <c r="AL468" s="117"/>
      <c r="AM468" s="117">
        <f>OAX!AM506</f>
        <v>0</v>
      </c>
      <c r="AN468" s="117"/>
      <c r="AO468" s="117"/>
      <c r="AP468" s="117">
        <f>OAX!AP506</f>
        <v>0</v>
      </c>
      <c r="AQ468" s="117"/>
      <c r="AR468" s="117"/>
      <c r="AS468" s="117">
        <f>OAX!AS506</f>
        <v>0</v>
      </c>
      <c r="AT468" s="117">
        <f>OAX!AT506</f>
        <v>0</v>
      </c>
      <c r="AU468" s="117">
        <f>OAX!AU506</f>
        <v>0</v>
      </c>
      <c r="AV468" s="117">
        <f>OAX!AV506</f>
        <v>0</v>
      </c>
      <c r="AW468" s="117">
        <f>OAX!AW506</f>
        <v>0</v>
      </c>
      <c r="AX468" s="117">
        <f>OAX!AX506</f>
        <v>0</v>
      </c>
      <c r="AY468" s="117">
        <f>OAX!AY506</f>
        <v>0</v>
      </c>
      <c r="AZ468" s="117">
        <f>OAX!AZ506</f>
        <v>0</v>
      </c>
      <c r="BA468" s="117">
        <f>OAX!BA506</f>
        <v>0</v>
      </c>
    </row>
    <row r="469" spans="1:53" ht="24.75" hidden="1">
      <c r="A469" s="253"/>
      <c r="B469" s="73" t="str">
        <f t="shared" si="179"/>
        <v>1365000530053156</v>
      </c>
      <c r="C469" s="166">
        <v>2023</v>
      </c>
      <c r="D469" s="114">
        <v>1</v>
      </c>
      <c r="E469" s="138">
        <v>1</v>
      </c>
      <c r="F469" s="138">
        <v>3</v>
      </c>
      <c r="G469" s="138">
        <v>6</v>
      </c>
      <c r="H469" s="138">
        <v>5000</v>
      </c>
      <c r="I469" s="138">
        <v>5300</v>
      </c>
      <c r="J469" s="138">
        <v>531</v>
      </c>
      <c r="K469" s="139">
        <v>56</v>
      </c>
      <c r="L469" s="139"/>
      <c r="M469" s="116" t="s">
        <v>402</v>
      </c>
      <c r="N469" s="117">
        <v>0</v>
      </c>
      <c r="O469" s="117">
        <v>0</v>
      </c>
      <c r="P469" s="117">
        <v>0</v>
      </c>
      <c r="Q469" s="118" t="s">
        <v>59</v>
      </c>
      <c r="R469" s="119">
        <v>0</v>
      </c>
      <c r="S469" s="119">
        <v>0</v>
      </c>
      <c r="T469" s="120">
        <v>0</v>
      </c>
      <c r="U469" s="117">
        <v>0</v>
      </c>
      <c r="V469" s="117">
        <v>0</v>
      </c>
      <c r="W469" s="117">
        <v>0</v>
      </c>
      <c r="X469" s="117">
        <v>0</v>
      </c>
      <c r="Y469" s="117">
        <v>0</v>
      </c>
      <c r="Z469" s="117">
        <v>0</v>
      </c>
      <c r="AA469" s="269">
        <v>0</v>
      </c>
      <c r="AB469" s="303">
        <f t="shared" si="177"/>
        <v>0</v>
      </c>
      <c r="AC469" s="117">
        <f t="shared" si="178"/>
        <v>0</v>
      </c>
      <c r="AD469" s="304">
        <f>OAX!AD507</f>
        <v>0</v>
      </c>
      <c r="AE469" s="120"/>
      <c r="AF469" s="117"/>
      <c r="AG469" s="117">
        <f>OAX!AG507</f>
        <v>0</v>
      </c>
      <c r="AH469" s="117"/>
      <c r="AI469" s="117"/>
      <c r="AJ469" s="117">
        <f>OAX!AJ507</f>
        <v>0</v>
      </c>
      <c r="AK469" s="117"/>
      <c r="AL469" s="117"/>
      <c r="AM469" s="117">
        <f>OAX!AM507</f>
        <v>0</v>
      </c>
      <c r="AN469" s="117"/>
      <c r="AO469" s="117"/>
      <c r="AP469" s="117">
        <f>OAX!AP507</f>
        <v>0</v>
      </c>
      <c r="AQ469" s="117"/>
      <c r="AR469" s="117"/>
      <c r="AS469" s="117">
        <f>OAX!AS507</f>
        <v>0</v>
      </c>
      <c r="AT469" s="117">
        <f>OAX!AT507</f>
        <v>0</v>
      </c>
      <c r="AU469" s="117">
        <f>OAX!AU507</f>
        <v>0</v>
      </c>
      <c r="AV469" s="117">
        <f>OAX!AV507</f>
        <v>0</v>
      </c>
      <c r="AW469" s="117">
        <f>OAX!AW507</f>
        <v>0</v>
      </c>
      <c r="AX469" s="117">
        <f>OAX!AX507</f>
        <v>0</v>
      </c>
      <c r="AY469" s="117">
        <f>OAX!AY507</f>
        <v>0</v>
      </c>
      <c r="AZ469" s="117">
        <f>OAX!AZ507</f>
        <v>0</v>
      </c>
      <c r="BA469" s="117">
        <f>OAX!BA507</f>
        <v>0</v>
      </c>
    </row>
    <row r="470" spans="1:53" ht="46.5" hidden="1">
      <c r="A470" s="253"/>
      <c r="B470" s="73" t="str">
        <f t="shared" si="179"/>
        <v>1365000530053157</v>
      </c>
      <c r="C470" s="166">
        <v>2023</v>
      </c>
      <c r="D470" s="114">
        <v>1</v>
      </c>
      <c r="E470" s="138">
        <v>1</v>
      </c>
      <c r="F470" s="138">
        <v>3</v>
      </c>
      <c r="G470" s="138">
        <v>6</v>
      </c>
      <c r="H470" s="138">
        <v>5000</v>
      </c>
      <c r="I470" s="138">
        <v>5300</v>
      </c>
      <c r="J470" s="138">
        <v>531</v>
      </c>
      <c r="K470" s="139">
        <v>57</v>
      </c>
      <c r="L470" s="139"/>
      <c r="M470" s="116" t="s">
        <v>403</v>
      </c>
      <c r="N470" s="117">
        <v>0</v>
      </c>
      <c r="O470" s="117">
        <v>0</v>
      </c>
      <c r="P470" s="117">
        <v>0</v>
      </c>
      <c r="Q470" s="118" t="s">
        <v>59</v>
      </c>
      <c r="R470" s="119">
        <v>0</v>
      </c>
      <c r="S470" s="119">
        <v>0</v>
      </c>
      <c r="T470" s="120">
        <v>0</v>
      </c>
      <c r="U470" s="117">
        <v>0</v>
      </c>
      <c r="V470" s="117">
        <v>0</v>
      </c>
      <c r="W470" s="117">
        <v>0</v>
      </c>
      <c r="X470" s="117">
        <v>0</v>
      </c>
      <c r="Y470" s="117">
        <v>0</v>
      </c>
      <c r="Z470" s="117">
        <v>0</v>
      </c>
      <c r="AA470" s="269">
        <v>0</v>
      </c>
      <c r="AB470" s="303">
        <f t="shared" si="177"/>
        <v>0</v>
      </c>
      <c r="AC470" s="117">
        <f t="shared" si="178"/>
        <v>0</v>
      </c>
      <c r="AD470" s="304">
        <f>OAX!AD508</f>
        <v>0</v>
      </c>
      <c r="AE470" s="120"/>
      <c r="AF470" s="117"/>
      <c r="AG470" s="117">
        <f>OAX!AG508</f>
        <v>0</v>
      </c>
      <c r="AH470" s="117"/>
      <c r="AI470" s="117"/>
      <c r="AJ470" s="117">
        <f>OAX!AJ508</f>
        <v>0</v>
      </c>
      <c r="AK470" s="117"/>
      <c r="AL470" s="117"/>
      <c r="AM470" s="117">
        <f>OAX!AM508</f>
        <v>0</v>
      </c>
      <c r="AN470" s="117"/>
      <c r="AO470" s="117"/>
      <c r="AP470" s="117">
        <f>OAX!AP508</f>
        <v>0</v>
      </c>
      <c r="AQ470" s="117"/>
      <c r="AR470" s="117"/>
      <c r="AS470" s="117">
        <f>OAX!AS508</f>
        <v>0</v>
      </c>
      <c r="AT470" s="117">
        <f>OAX!AT508</f>
        <v>0</v>
      </c>
      <c r="AU470" s="117">
        <f>OAX!AU508</f>
        <v>0</v>
      </c>
      <c r="AV470" s="117">
        <f>OAX!AV508</f>
        <v>0</v>
      </c>
      <c r="AW470" s="117">
        <f>OAX!AW508</f>
        <v>0</v>
      </c>
      <c r="AX470" s="117">
        <f>OAX!AX508</f>
        <v>0</v>
      </c>
      <c r="AY470" s="117">
        <f>OAX!AY508</f>
        <v>0</v>
      </c>
      <c r="AZ470" s="117">
        <f>OAX!AZ508</f>
        <v>0</v>
      </c>
      <c r="BA470" s="117">
        <f>OAX!BA508</f>
        <v>0</v>
      </c>
    </row>
    <row r="471" spans="1:53" ht="46.5" hidden="1">
      <c r="A471" s="253"/>
      <c r="B471" s="73" t="str">
        <f t="shared" si="179"/>
        <v>1365000530053158</v>
      </c>
      <c r="C471" s="166">
        <v>2023</v>
      </c>
      <c r="D471" s="114">
        <v>1</v>
      </c>
      <c r="E471" s="138">
        <v>1</v>
      </c>
      <c r="F471" s="138">
        <v>3</v>
      </c>
      <c r="G471" s="138">
        <v>6</v>
      </c>
      <c r="H471" s="138">
        <v>5000</v>
      </c>
      <c r="I471" s="138">
        <v>5300</v>
      </c>
      <c r="J471" s="138">
        <v>531</v>
      </c>
      <c r="K471" s="139">
        <v>58</v>
      </c>
      <c r="L471" s="139"/>
      <c r="M471" s="116" t="s">
        <v>404</v>
      </c>
      <c r="N471" s="117">
        <v>0</v>
      </c>
      <c r="O471" s="117">
        <v>0</v>
      </c>
      <c r="P471" s="117">
        <v>0</v>
      </c>
      <c r="Q471" s="118" t="s">
        <v>59</v>
      </c>
      <c r="R471" s="119">
        <v>0</v>
      </c>
      <c r="S471" s="119">
        <v>0</v>
      </c>
      <c r="T471" s="120">
        <v>0</v>
      </c>
      <c r="U471" s="117">
        <v>0</v>
      </c>
      <c r="V471" s="117">
        <v>0</v>
      </c>
      <c r="W471" s="117">
        <v>0</v>
      </c>
      <c r="X471" s="117">
        <v>0</v>
      </c>
      <c r="Y471" s="117">
        <v>0</v>
      </c>
      <c r="Z471" s="117">
        <v>0</v>
      </c>
      <c r="AA471" s="269">
        <v>0</v>
      </c>
      <c r="AB471" s="303">
        <f t="shared" si="177"/>
        <v>0</v>
      </c>
      <c r="AC471" s="117">
        <f t="shared" si="178"/>
        <v>0</v>
      </c>
      <c r="AD471" s="304">
        <f>OAX!AD509</f>
        <v>0</v>
      </c>
      <c r="AE471" s="120"/>
      <c r="AF471" s="117"/>
      <c r="AG471" s="117">
        <f>OAX!AG509</f>
        <v>0</v>
      </c>
      <c r="AH471" s="117"/>
      <c r="AI471" s="117"/>
      <c r="AJ471" s="117">
        <f>OAX!AJ509</f>
        <v>0</v>
      </c>
      <c r="AK471" s="117"/>
      <c r="AL471" s="117"/>
      <c r="AM471" s="117">
        <f>OAX!AM509</f>
        <v>0</v>
      </c>
      <c r="AN471" s="117"/>
      <c r="AO471" s="117"/>
      <c r="AP471" s="117">
        <f>OAX!AP509</f>
        <v>0</v>
      </c>
      <c r="AQ471" s="117"/>
      <c r="AR471" s="117"/>
      <c r="AS471" s="117">
        <f>OAX!AS509</f>
        <v>0</v>
      </c>
      <c r="AT471" s="117">
        <f>OAX!AT509</f>
        <v>0</v>
      </c>
      <c r="AU471" s="117">
        <f>OAX!AU509</f>
        <v>0</v>
      </c>
      <c r="AV471" s="117">
        <f>OAX!AV509</f>
        <v>0</v>
      </c>
      <c r="AW471" s="117">
        <f>OAX!AW509</f>
        <v>0</v>
      </c>
      <c r="AX471" s="117">
        <f>OAX!AX509</f>
        <v>0</v>
      </c>
      <c r="AY471" s="117">
        <f>OAX!AY509</f>
        <v>0</v>
      </c>
      <c r="AZ471" s="117">
        <f>OAX!AZ509</f>
        <v>0</v>
      </c>
      <c r="BA471" s="117">
        <f>OAX!BA509</f>
        <v>0</v>
      </c>
    </row>
    <row r="472" spans="1:53" ht="46.5" hidden="1">
      <c r="A472" s="253"/>
      <c r="B472" s="73" t="str">
        <f t="shared" si="179"/>
        <v>1365000530053159</v>
      </c>
      <c r="C472" s="166">
        <v>2023</v>
      </c>
      <c r="D472" s="114">
        <v>1</v>
      </c>
      <c r="E472" s="138">
        <v>1</v>
      </c>
      <c r="F472" s="138">
        <v>3</v>
      </c>
      <c r="G472" s="138">
        <v>6</v>
      </c>
      <c r="H472" s="138">
        <v>5000</v>
      </c>
      <c r="I472" s="138">
        <v>5300</v>
      </c>
      <c r="J472" s="138">
        <v>531</v>
      </c>
      <c r="K472" s="139">
        <v>59</v>
      </c>
      <c r="L472" s="139"/>
      <c r="M472" s="116" t="s">
        <v>405</v>
      </c>
      <c r="N472" s="117">
        <v>0</v>
      </c>
      <c r="O472" s="117">
        <v>0</v>
      </c>
      <c r="P472" s="117">
        <v>0</v>
      </c>
      <c r="Q472" s="118" t="s">
        <v>59</v>
      </c>
      <c r="R472" s="119">
        <v>0</v>
      </c>
      <c r="S472" s="119">
        <v>0</v>
      </c>
      <c r="T472" s="120">
        <v>0</v>
      </c>
      <c r="U472" s="117">
        <v>0</v>
      </c>
      <c r="V472" s="117">
        <v>0</v>
      </c>
      <c r="W472" s="117">
        <v>0</v>
      </c>
      <c r="X472" s="117">
        <v>0</v>
      </c>
      <c r="Y472" s="117">
        <v>0</v>
      </c>
      <c r="Z472" s="117">
        <v>0</v>
      </c>
      <c r="AA472" s="269">
        <v>0</v>
      </c>
      <c r="AB472" s="303">
        <f t="shared" si="177"/>
        <v>0</v>
      </c>
      <c r="AC472" s="117">
        <f t="shared" si="178"/>
        <v>0</v>
      </c>
      <c r="AD472" s="304">
        <f>OAX!AD510</f>
        <v>0</v>
      </c>
      <c r="AE472" s="120"/>
      <c r="AF472" s="117"/>
      <c r="AG472" s="117">
        <f>OAX!AG510</f>
        <v>0</v>
      </c>
      <c r="AH472" s="117"/>
      <c r="AI472" s="117"/>
      <c r="AJ472" s="117">
        <f>OAX!AJ510</f>
        <v>0</v>
      </c>
      <c r="AK472" s="117"/>
      <c r="AL472" s="117"/>
      <c r="AM472" s="117">
        <f>OAX!AM510</f>
        <v>0</v>
      </c>
      <c r="AN472" s="117"/>
      <c r="AO472" s="117"/>
      <c r="AP472" s="117">
        <f>OAX!AP510</f>
        <v>0</v>
      </c>
      <c r="AQ472" s="117"/>
      <c r="AR472" s="117"/>
      <c r="AS472" s="117">
        <f>OAX!AS510</f>
        <v>0</v>
      </c>
      <c r="AT472" s="117">
        <f>OAX!AT510</f>
        <v>0</v>
      </c>
      <c r="AU472" s="117">
        <f>OAX!AU510</f>
        <v>0</v>
      </c>
      <c r="AV472" s="117">
        <f>OAX!AV510</f>
        <v>0</v>
      </c>
      <c r="AW472" s="117">
        <f>OAX!AW510</f>
        <v>0</v>
      </c>
      <c r="AX472" s="117">
        <f>OAX!AX510</f>
        <v>0</v>
      </c>
      <c r="AY472" s="117">
        <f>OAX!AY510</f>
        <v>0</v>
      </c>
      <c r="AZ472" s="117">
        <f>OAX!AZ510</f>
        <v>0</v>
      </c>
      <c r="BA472" s="117">
        <f>OAX!BA510</f>
        <v>0</v>
      </c>
    </row>
    <row r="473" spans="1:53" ht="24.75" hidden="1">
      <c r="A473" s="253"/>
      <c r="B473" s="73" t="str">
        <f t="shared" si="179"/>
        <v>1365000530053160</v>
      </c>
      <c r="C473" s="166">
        <v>2023</v>
      </c>
      <c r="D473" s="114">
        <v>1</v>
      </c>
      <c r="E473" s="138">
        <v>1</v>
      </c>
      <c r="F473" s="138">
        <v>3</v>
      </c>
      <c r="G473" s="138">
        <v>6</v>
      </c>
      <c r="H473" s="138">
        <v>5000</v>
      </c>
      <c r="I473" s="138">
        <v>5300</v>
      </c>
      <c r="J473" s="138">
        <v>531</v>
      </c>
      <c r="K473" s="139">
        <v>60</v>
      </c>
      <c r="L473" s="139"/>
      <c r="M473" s="116" t="s">
        <v>406</v>
      </c>
      <c r="N473" s="117">
        <v>0</v>
      </c>
      <c r="O473" s="117">
        <v>0</v>
      </c>
      <c r="P473" s="117">
        <v>0</v>
      </c>
      <c r="Q473" s="118" t="s">
        <v>59</v>
      </c>
      <c r="R473" s="119">
        <v>0</v>
      </c>
      <c r="S473" s="119">
        <v>0</v>
      </c>
      <c r="T473" s="120">
        <v>0</v>
      </c>
      <c r="U473" s="117">
        <v>0</v>
      </c>
      <c r="V473" s="117">
        <v>0</v>
      </c>
      <c r="W473" s="117">
        <v>0</v>
      </c>
      <c r="X473" s="117">
        <v>0</v>
      </c>
      <c r="Y473" s="117">
        <v>0</v>
      </c>
      <c r="Z473" s="117">
        <v>0</v>
      </c>
      <c r="AA473" s="269">
        <v>0</v>
      </c>
      <c r="AB473" s="303">
        <f t="shared" si="177"/>
        <v>0</v>
      </c>
      <c r="AC473" s="117">
        <f t="shared" si="178"/>
        <v>0</v>
      </c>
      <c r="AD473" s="304">
        <f>OAX!AD511</f>
        <v>0</v>
      </c>
      <c r="AE473" s="120"/>
      <c r="AF473" s="117"/>
      <c r="AG473" s="117">
        <f>OAX!AG511</f>
        <v>0</v>
      </c>
      <c r="AH473" s="117"/>
      <c r="AI473" s="117"/>
      <c r="AJ473" s="117">
        <f>OAX!AJ511</f>
        <v>0</v>
      </c>
      <c r="AK473" s="117"/>
      <c r="AL473" s="117"/>
      <c r="AM473" s="117">
        <f>OAX!AM511</f>
        <v>0</v>
      </c>
      <c r="AN473" s="117"/>
      <c r="AO473" s="117"/>
      <c r="AP473" s="117">
        <f>OAX!AP511</f>
        <v>0</v>
      </c>
      <c r="AQ473" s="117"/>
      <c r="AR473" s="117"/>
      <c r="AS473" s="117">
        <f>OAX!AS511</f>
        <v>0</v>
      </c>
      <c r="AT473" s="117">
        <f>OAX!AT511</f>
        <v>0</v>
      </c>
      <c r="AU473" s="117">
        <f>OAX!AU511</f>
        <v>0</v>
      </c>
      <c r="AV473" s="117">
        <f>OAX!AV511</f>
        <v>0</v>
      </c>
      <c r="AW473" s="117">
        <f>OAX!AW511</f>
        <v>0</v>
      </c>
      <c r="AX473" s="117">
        <f>OAX!AX511</f>
        <v>0</v>
      </c>
      <c r="AY473" s="117">
        <f>OAX!AY511</f>
        <v>0</v>
      </c>
      <c r="AZ473" s="117">
        <f>OAX!AZ511</f>
        <v>0</v>
      </c>
      <c r="BA473" s="117">
        <f>OAX!BA511</f>
        <v>0</v>
      </c>
    </row>
    <row r="474" spans="1:53" ht="46.5" hidden="1">
      <c r="A474" s="253"/>
      <c r="B474" s="73" t="str">
        <f t="shared" si="179"/>
        <v>1365000530053161</v>
      </c>
      <c r="C474" s="166">
        <v>2023</v>
      </c>
      <c r="D474" s="114">
        <v>1</v>
      </c>
      <c r="E474" s="138">
        <v>1</v>
      </c>
      <c r="F474" s="138">
        <v>3</v>
      </c>
      <c r="G474" s="138">
        <v>6</v>
      </c>
      <c r="H474" s="138">
        <v>5000</v>
      </c>
      <c r="I474" s="138">
        <v>5300</v>
      </c>
      <c r="J474" s="138">
        <v>531</v>
      </c>
      <c r="K474" s="139">
        <v>61</v>
      </c>
      <c r="L474" s="139"/>
      <c r="M474" s="116" t="s">
        <v>407</v>
      </c>
      <c r="N474" s="117">
        <v>0</v>
      </c>
      <c r="O474" s="117">
        <v>0</v>
      </c>
      <c r="P474" s="117">
        <v>0</v>
      </c>
      <c r="Q474" s="118" t="s">
        <v>59</v>
      </c>
      <c r="R474" s="119">
        <v>0</v>
      </c>
      <c r="S474" s="119">
        <v>0</v>
      </c>
      <c r="T474" s="120">
        <v>0</v>
      </c>
      <c r="U474" s="117">
        <v>0</v>
      </c>
      <c r="V474" s="117">
        <v>0</v>
      </c>
      <c r="W474" s="117">
        <v>0</v>
      </c>
      <c r="X474" s="117">
        <v>0</v>
      </c>
      <c r="Y474" s="117">
        <v>0</v>
      </c>
      <c r="Z474" s="117">
        <v>0</v>
      </c>
      <c r="AA474" s="269">
        <v>0</v>
      </c>
      <c r="AB474" s="303">
        <f t="shared" si="177"/>
        <v>0</v>
      </c>
      <c r="AC474" s="117">
        <f t="shared" si="178"/>
        <v>0</v>
      </c>
      <c r="AD474" s="304">
        <f>OAX!AD512</f>
        <v>0</v>
      </c>
      <c r="AE474" s="120"/>
      <c r="AF474" s="117"/>
      <c r="AG474" s="117">
        <f>OAX!AG512</f>
        <v>0</v>
      </c>
      <c r="AH474" s="117"/>
      <c r="AI474" s="117"/>
      <c r="AJ474" s="117">
        <f>OAX!AJ512</f>
        <v>0</v>
      </c>
      <c r="AK474" s="117"/>
      <c r="AL474" s="117"/>
      <c r="AM474" s="117">
        <f>OAX!AM512</f>
        <v>0</v>
      </c>
      <c r="AN474" s="117"/>
      <c r="AO474" s="117"/>
      <c r="AP474" s="117">
        <f>OAX!AP512</f>
        <v>0</v>
      </c>
      <c r="AQ474" s="117"/>
      <c r="AR474" s="117"/>
      <c r="AS474" s="117">
        <f>OAX!AS512</f>
        <v>0</v>
      </c>
      <c r="AT474" s="117">
        <f>OAX!AT512</f>
        <v>0</v>
      </c>
      <c r="AU474" s="117">
        <f>OAX!AU512</f>
        <v>0</v>
      </c>
      <c r="AV474" s="117">
        <f>OAX!AV512</f>
        <v>0</v>
      </c>
      <c r="AW474" s="117">
        <f>OAX!AW512</f>
        <v>0</v>
      </c>
      <c r="AX474" s="117">
        <f>OAX!AX512</f>
        <v>0</v>
      </c>
      <c r="AY474" s="117">
        <f>OAX!AY512</f>
        <v>0</v>
      </c>
      <c r="AZ474" s="117">
        <f>OAX!AZ512</f>
        <v>0</v>
      </c>
      <c r="BA474" s="117">
        <f>OAX!BA512</f>
        <v>0</v>
      </c>
    </row>
    <row r="475" spans="1:53" ht="24.75" hidden="1">
      <c r="A475" s="253"/>
      <c r="B475" s="73" t="str">
        <f t="shared" si="179"/>
        <v>1365000530053162</v>
      </c>
      <c r="C475" s="166">
        <v>2023</v>
      </c>
      <c r="D475" s="114">
        <v>1</v>
      </c>
      <c r="E475" s="138">
        <v>1</v>
      </c>
      <c r="F475" s="138">
        <v>3</v>
      </c>
      <c r="G475" s="138">
        <v>6</v>
      </c>
      <c r="H475" s="138">
        <v>5000</v>
      </c>
      <c r="I475" s="138">
        <v>5300</v>
      </c>
      <c r="J475" s="138">
        <v>531</v>
      </c>
      <c r="K475" s="139">
        <v>62</v>
      </c>
      <c r="L475" s="139"/>
      <c r="M475" s="116" t="s">
        <v>408</v>
      </c>
      <c r="N475" s="117">
        <v>0</v>
      </c>
      <c r="O475" s="117">
        <v>0</v>
      </c>
      <c r="P475" s="117">
        <v>0</v>
      </c>
      <c r="Q475" s="118" t="s">
        <v>59</v>
      </c>
      <c r="R475" s="119">
        <v>0</v>
      </c>
      <c r="S475" s="119">
        <v>0</v>
      </c>
      <c r="T475" s="120">
        <v>0</v>
      </c>
      <c r="U475" s="117">
        <v>0</v>
      </c>
      <c r="V475" s="117">
        <v>0</v>
      </c>
      <c r="W475" s="117">
        <v>0</v>
      </c>
      <c r="X475" s="117">
        <v>0</v>
      </c>
      <c r="Y475" s="117">
        <v>0</v>
      </c>
      <c r="Z475" s="117">
        <v>0</v>
      </c>
      <c r="AA475" s="269">
        <v>0</v>
      </c>
      <c r="AB475" s="303">
        <f t="shared" si="177"/>
        <v>0</v>
      </c>
      <c r="AC475" s="117">
        <f t="shared" si="178"/>
        <v>0</v>
      </c>
      <c r="AD475" s="304">
        <f>OAX!AD513</f>
        <v>0</v>
      </c>
      <c r="AE475" s="120"/>
      <c r="AF475" s="117"/>
      <c r="AG475" s="117">
        <f>OAX!AG513</f>
        <v>0</v>
      </c>
      <c r="AH475" s="117"/>
      <c r="AI475" s="117"/>
      <c r="AJ475" s="117">
        <f>OAX!AJ513</f>
        <v>0</v>
      </c>
      <c r="AK475" s="117"/>
      <c r="AL475" s="117"/>
      <c r="AM475" s="117">
        <f>OAX!AM513</f>
        <v>0</v>
      </c>
      <c r="AN475" s="117"/>
      <c r="AO475" s="117"/>
      <c r="AP475" s="117">
        <f>OAX!AP513</f>
        <v>0</v>
      </c>
      <c r="AQ475" s="117"/>
      <c r="AR475" s="117"/>
      <c r="AS475" s="117">
        <f>OAX!AS513</f>
        <v>0</v>
      </c>
      <c r="AT475" s="117">
        <f>OAX!AT513</f>
        <v>0</v>
      </c>
      <c r="AU475" s="117">
        <f>OAX!AU513</f>
        <v>0</v>
      </c>
      <c r="AV475" s="117">
        <f>OAX!AV513</f>
        <v>0</v>
      </c>
      <c r="AW475" s="117">
        <f>OAX!AW513</f>
        <v>0</v>
      </c>
      <c r="AX475" s="117">
        <f>OAX!AX513</f>
        <v>0</v>
      </c>
      <c r="AY475" s="117">
        <f>OAX!AY513</f>
        <v>0</v>
      </c>
      <c r="AZ475" s="117">
        <f>OAX!AZ513</f>
        <v>0</v>
      </c>
      <c r="BA475" s="117">
        <f>OAX!BA513</f>
        <v>0</v>
      </c>
    </row>
    <row r="476" spans="1:53" ht="46.5" hidden="1">
      <c r="A476" s="253"/>
      <c r="B476" s="73" t="str">
        <f t="shared" si="179"/>
        <v>1365000530053163</v>
      </c>
      <c r="C476" s="166">
        <v>2023</v>
      </c>
      <c r="D476" s="114">
        <v>1</v>
      </c>
      <c r="E476" s="138">
        <v>1</v>
      </c>
      <c r="F476" s="138">
        <v>3</v>
      </c>
      <c r="G476" s="138">
        <v>6</v>
      </c>
      <c r="H476" s="138">
        <v>5000</v>
      </c>
      <c r="I476" s="138">
        <v>5300</v>
      </c>
      <c r="J476" s="138">
        <v>531</v>
      </c>
      <c r="K476" s="139">
        <v>63</v>
      </c>
      <c r="L476" s="139"/>
      <c r="M476" s="116" t="s">
        <v>409</v>
      </c>
      <c r="N476" s="117">
        <v>0</v>
      </c>
      <c r="O476" s="117">
        <v>0</v>
      </c>
      <c r="P476" s="117">
        <v>0</v>
      </c>
      <c r="Q476" s="118" t="s">
        <v>59</v>
      </c>
      <c r="R476" s="119">
        <v>0</v>
      </c>
      <c r="S476" s="119">
        <v>0</v>
      </c>
      <c r="T476" s="120">
        <v>0</v>
      </c>
      <c r="U476" s="117">
        <v>0</v>
      </c>
      <c r="V476" s="117">
        <v>0</v>
      </c>
      <c r="W476" s="117">
        <v>0</v>
      </c>
      <c r="X476" s="117">
        <v>0</v>
      </c>
      <c r="Y476" s="117">
        <v>0</v>
      </c>
      <c r="Z476" s="117">
        <v>0</v>
      </c>
      <c r="AA476" s="269">
        <v>0</v>
      </c>
      <c r="AB476" s="303">
        <f t="shared" si="177"/>
        <v>0</v>
      </c>
      <c r="AC476" s="117">
        <f t="shared" si="178"/>
        <v>0</v>
      </c>
      <c r="AD476" s="304">
        <f>OAX!AD514</f>
        <v>0</v>
      </c>
      <c r="AE476" s="120"/>
      <c r="AF476" s="117"/>
      <c r="AG476" s="117">
        <f>OAX!AG514</f>
        <v>0</v>
      </c>
      <c r="AH476" s="117"/>
      <c r="AI476" s="117"/>
      <c r="AJ476" s="117">
        <f>OAX!AJ514</f>
        <v>0</v>
      </c>
      <c r="AK476" s="117"/>
      <c r="AL476" s="117"/>
      <c r="AM476" s="117">
        <f>OAX!AM514</f>
        <v>0</v>
      </c>
      <c r="AN476" s="117"/>
      <c r="AO476" s="117"/>
      <c r="AP476" s="117">
        <f>OAX!AP514</f>
        <v>0</v>
      </c>
      <c r="AQ476" s="117"/>
      <c r="AR476" s="117"/>
      <c r="AS476" s="117">
        <f>OAX!AS514</f>
        <v>0</v>
      </c>
      <c r="AT476" s="117">
        <f>OAX!AT514</f>
        <v>0</v>
      </c>
      <c r="AU476" s="117">
        <f>OAX!AU514</f>
        <v>0</v>
      </c>
      <c r="AV476" s="117">
        <f>OAX!AV514</f>
        <v>0</v>
      </c>
      <c r="AW476" s="117">
        <f>OAX!AW514</f>
        <v>0</v>
      </c>
      <c r="AX476" s="117">
        <f>OAX!AX514</f>
        <v>0</v>
      </c>
      <c r="AY476" s="117">
        <f>OAX!AY514</f>
        <v>0</v>
      </c>
      <c r="AZ476" s="117">
        <f>OAX!AZ514</f>
        <v>0</v>
      </c>
      <c r="BA476" s="117">
        <f>OAX!BA514</f>
        <v>0</v>
      </c>
    </row>
    <row r="477" spans="1:53" ht="24.75" hidden="1">
      <c r="A477" s="253"/>
      <c r="B477" s="73" t="str">
        <f t="shared" si="179"/>
        <v>1365000530053164</v>
      </c>
      <c r="C477" s="166">
        <v>2023</v>
      </c>
      <c r="D477" s="114">
        <v>1</v>
      </c>
      <c r="E477" s="138">
        <v>1</v>
      </c>
      <c r="F477" s="138">
        <v>3</v>
      </c>
      <c r="G477" s="138">
        <v>6</v>
      </c>
      <c r="H477" s="138">
        <v>5000</v>
      </c>
      <c r="I477" s="138">
        <v>5300</v>
      </c>
      <c r="J477" s="138">
        <v>531</v>
      </c>
      <c r="K477" s="139">
        <v>64</v>
      </c>
      <c r="L477" s="139"/>
      <c r="M477" s="116" t="s">
        <v>410</v>
      </c>
      <c r="N477" s="117">
        <v>0</v>
      </c>
      <c r="O477" s="117">
        <v>0</v>
      </c>
      <c r="P477" s="117">
        <v>0</v>
      </c>
      <c r="Q477" s="118" t="s">
        <v>59</v>
      </c>
      <c r="R477" s="119">
        <v>0</v>
      </c>
      <c r="S477" s="119">
        <v>0</v>
      </c>
      <c r="T477" s="120">
        <v>0</v>
      </c>
      <c r="U477" s="117">
        <v>0</v>
      </c>
      <c r="V477" s="117">
        <v>0</v>
      </c>
      <c r="W477" s="117">
        <v>0</v>
      </c>
      <c r="X477" s="117">
        <v>0</v>
      </c>
      <c r="Y477" s="117">
        <v>0</v>
      </c>
      <c r="Z477" s="117">
        <v>0</v>
      </c>
      <c r="AA477" s="269">
        <v>0</v>
      </c>
      <c r="AB477" s="303">
        <f t="shared" si="177"/>
        <v>0</v>
      </c>
      <c r="AC477" s="117">
        <f t="shared" si="178"/>
        <v>0</v>
      </c>
      <c r="AD477" s="304">
        <f>OAX!AD515</f>
        <v>0</v>
      </c>
      <c r="AE477" s="120"/>
      <c r="AF477" s="117"/>
      <c r="AG477" s="117">
        <f>OAX!AG515</f>
        <v>0</v>
      </c>
      <c r="AH477" s="117"/>
      <c r="AI477" s="117"/>
      <c r="AJ477" s="117">
        <f>OAX!AJ515</f>
        <v>0</v>
      </c>
      <c r="AK477" s="117"/>
      <c r="AL477" s="117"/>
      <c r="AM477" s="117">
        <f>OAX!AM515</f>
        <v>0</v>
      </c>
      <c r="AN477" s="117"/>
      <c r="AO477" s="117"/>
      <c r="AP477" s="117">
        <f>OAX!AP515</f>
        <v>0</v>
      </c>
      <c r="AQ477" s="117"/>
      <c r="AR477" s="117"/>
      <c r="AS477" s="117">
        <f>OAX!AS515</f>
        <v>0</v>
      </c>
      <c r="AT477" s="117">
        <f>OAX!AT515</f>
        <v>0</v>
      </c>
      <c r="AU477" s="117">
        <f>OAX!AU515</f>
        <v>0</v>
      </c>
      <c r="AV477" s="117">
        <f>OAX!AV515</f>
        <v>0</v>
      </c>
      <c r="AW477" s="117">
        <f>OAX!AW515</f>
        <v>0</v>
      </c>
      <c r="AX477" s="117">
        <f>OAX!AX515</f>
        <v>0</v>
      </c>
      <c r="AY477" s="117">
        <f>OAX!AY515</f>
        <v>0</v>
      </c>
      <c r="AZ477" s="117">
        <f>OAX!AZ515</f>
        <v>0</v>
      </c>
      <c r="BA477" s="117">
        <f>OAX!BA515</f>
        <v>0</v>
      </c>
    </row>
    <row r="478" spans="1:53" ht="46.5" hidden="1">
      <c r="A478" s="253"/>
      <c r="B478" s="73" t="str">
        <f t="shared" si="179"/>
        <v>1365000530053165</v>
      </c>
      <c r="C478" s="166">
        <v>2023</v>
      </c>
      <c r="D478" s="114">
        <v>1</v>
      </c>
      <c r="E478" s="138">
        <v>1</v>
      </c>
      <c r="F478" s="138">
        <v>3</v>
      </c>
      <c r="G478" s="138">
        <v>6</v>
      </c>
      <c r="H478" s="138">
        <v>5000</v>
      </c>
      <c r="I478" s="138">
        <v>5300</v>
      </c>
      <c r="J478" s="138">
        <v>531</v>
      </c>
      <c r="K478" s="139">
        <v>65</v>
      </c>
      <c r="L478" s="139"/>
      <c r="M478" s="116" t="s">
        <v>411</v>
      </c>
      <c r="N478" s="117">
        <v>0</v>
      </c>
      <c r="O478" s="117">
        <v>0</v>
      </c>
      <c r="P478" s="117">
        <v>0</v>
      </c>
      <c r="Q478" s="118" t="s">
        <v>59</v>
      </c>
      <c r="R478" s="119">
        <v>0</v>
      </c>
      <c r="S478" s="119">
        <v>0</v>
      </c>
      <c r="T478" s="120">
        <v>0</v>
      </c>
      <c r="U478" s="117">
        <v>0</v>
      </c>
      <c r="V478" s="117">
        <v>0</v>
      </c>
      <c r="W478" s="117">
        <v>0</v>
      </c>
      <c r="X478" s="117">
        <v>0</v>
      </c>
      <c r="Y478" s="117">
        <v>0</v>
      </c>
      <c r="Z478" s="117">
        <v>0</v>
      </c>
      <c r="AA478" s="269">
        <v>0</v>
      </c>
      <c r="AB478" s="303">
        <f t="shared" ref="AB478:AB509" si="180">N478+T478-X478</f>
        <v>0</v>
      </c>
      <c r="AC478" s="117">
        <f t="shared" ref="AC478:AC509" si="181">O478+U478-Y478</f>
        <v>0</v>
      </c>
      <c r="AD478" s="304">
        <f>OAX!AD516</f>
        <v>0</v>
      </c>
      <c r="AE478" s="120"/>
      <c r="AF478" s="117"/>
      <c r="AG478" s="117">
        <f>OAX!AG516</f>
        <v>0</v>
      </c>
      <c r="AH478" s="117"/>
      <c r="AI478" s="117"/>
      <c r="AJ478" s="117">
        <f>OAX!AJ516</f>
        <v>0</v>
      </c>
      <c r="AK478" s="117"/>
      <c r="AL478" s="117"/>
      <c r="AM478" s="117">
        <f>OAX!AM516</f>
        <v>0</v>
      </c>
      <c r="AN478" s="117"/>
      <c r="AO478" s="117"/>
      <c r="AP478" s="117">
        <f>OAX!AP516</f>
        <v>0</v>
      </c>
      <c r="AQ478" s="117"/>
      <c r="AR478" s="117"/>
      <c r="AS478" s="117">
        <f>OAX!AS516</f>
        <v>0</v>
      </c>
      <c r="AT478" s="117">
        <f>OAX!AT516</f>
        <v>0</v>
      </c>
      <c r="AU478" s="117">
        <f>OAX!AU516</f>
        <v>0</v>
      </c>
      <c r="AV478" s="117">
        <f>OAX!AV516</f>
        <v>0</v>
      </c>
      <c r="AW478" s="117">
        <f>OAX!AW516</f>
        <v>0</v>
      </c>
      <c r="AX478" s="117">
        <f>OAX!AX516</f>
        <v>0</v>
      </c>
      <c r="AY478" s="117">
        <f>OAX!AY516</f>
        <v>0</v>
      </c>
      <c r="AZ478" s="117">
        <f>OAX!AZ516</f>
        <v>0</v>
      </c>
      <c r="BA478" s="117">
        <f>OAX!BA516</f>
        <v>0</v>
      </c>
    </row>
    <row r="479" spans="1:53" ht="46.5" hidden="1">
      <c r="A479" s="253"/>
      <c r="B479" s="73" t="str">
        <f t="shared" si="179"/>
        <v>1365000530053166</v>
      </c>
      <c r="C479" s="166">
        <v>2023</v>
      </c>
      <c r="D479" s="114">
        <v>1</v>
      </c>
      <c r="E479" s="138">
        <v>1</v>
      </c>
      <c r="F479" s="138">
        <v>3</v>
      </c>
      <c r="G479" s="138">
        <v>6</v>
      </c>
      <c r="H479" s="138">
        <v>5000</v>
      </c>
      <c r="I479" s="138">
        <v>5300</v>
      </c>
      <c r="J479" s="138">
        <v>531</v>
      </c>
      <c r="K479" s="139">
        <v>66</v>
      </c>
      <c r="L479" s="139"/>
      <c r="M479" s="116" t="s">
        <v>412</v>
      </c>
      <c r="N479" s="117">
        <v>0</v>
      </c>
      <c r="O479" s="117">
        <v>0</v>
      </c>
      <c r="P479" s="117">
        <v>0</v>
      </c>
      <c r="Q479" s="118" t="s">
        <v>59</v>
      </c>
      <c r="R479" s="119">
        <v>0</v>
      </c>
      <c r="S479" s="119">
        <v>0</v>
      </c>
      <c r="T479" s="120">
        <v>0</v>
      </c>
      <c r="U479" s="117">
        <v>0</v>
      </c>
      <c r="V479" s="117">
        <v>0</v>
      </c>
      <c r="W479" s="117">
        <v>0</v>
      </c>
      <c r="X479" s="117">
        <v>0</v>
      </c>
      <c r="Y479" s="117">
        <v>0</v>
      </c>
      <c r="Z479" s="117">
        <v>0</v>
      </c>
      <c r="AA479" s="269">
        <v>0</v>
      </c>
      <c r="AB479" s="303">
        <f t="shared" si="180"/>
        <v>0</v>
      </c>
      <c r="AC479" s="117">
        <f t="shared" si="181"/>
        <v>0</v>
      </c>
      <c r="AD479" s="304">
        <f>OAX!AD517</f>
        <v>0</v>
      </c>
      <c r="AE479" s="120"/>
      <c r="AF479" s="117"/>
      <c r="AG479" s="117">
        <f>OAX!AG517</f>
        <v>0</v>
      </c>
      <c r="AH479" s="117"/>
      <c r="AI479" s="117"/>
      <c r="AJ479" s="117">
        <f>OAX!AJ517</f>
        <v>0</v>
      </c>
      <c r="AK479" s="117"/>
      <c r="AL479" s="117"/>
      <c r="AM479" s="117">
        <f>OAX!AM517</f>
        <v>0</v>
      </c>
      <c r="AN479" s="117"/>
      <c r="AO479" s="117"/>
      <c r="AP479" s="117">
        <f>OAX!AP517</f>
        <v>0</v>
      </c>
      <c r="AQ479" s="117"/>
      <c r="AR479" s="117"/>
      <c r="AS479" s="117">
        <f>OAX!AS517</f>
        <v>0</v>
      </c>
      <c r="AT479" s="117">
        <f>OAX!AT517</f>
        <v>0</v>
      </c>
      <c r="AU479" s="117">
        <f>OAX!AU517</f>
        <v>0</v>
      </c>
      <c r="AV479" s="117">
        <f>OAX!AV517</f>
        <v>0</v>
      </c>
      <c r="AW479" s="117">
        <f>OAX!AW517</f>
        <v>0</v>
      </c>
      <c r="AX479" s="117">
        <f>OAX!AX517</f>
        <v>0</v>
      </c>
      <c r="AY479" s="117">
        <f>OAX!AY517</f>
        <v>0</v>
      </c>
      <c r="AZ479" s="117">
        <f>OAX!AZ517</f>
        <v>0</v>
      </c>
      <c r="BA479" s="117">
        <f>OAX!BA517</f>
        <v>0</v>
      </c>
    </row>
    <row r="480" spans="1:53" ht="46.5" hidden="1">
      <c r="A480" s="253"/>
      <c r="B480" s="73" t="str">
        <f t="shared" si="179"/>
        <v>1365000530053167</v>
      </c>
      <c r="C480" s="166">
        <v>2023</v>
      </c>
      <c r="D480" s="114">
        <v>1</v>
      </c>
      <c r="E480" s="138">
        <v>1</v>
      </c>
      <c r="F480" s="138">
        <v>3</v>
      </c>
      <c r="G480" s="138">
        <v>6</v>
      </c>
      <c r="H480" s="138">
        <v>5000</v>
      </c>
      <c r="I480" s="138">
        <v>5300</v>
      </c>
      <c r="J480" s="138">
        <v>531</v>
      </c>
      <c r="K480" s="139">
        <v>67</v>
      </c>
      <c r="L480" s="139"/>
      <c r="M480" s="116" t="s">
        <v>413</v>
      </c>
      <c r="N480" s="117">
        <v>0</v>
      </c>
      <c r="O480" s="117">
        <v>0</v>
      </c>
      <c r="P480" s="117">
        <v>0</v>
      </c>
      <c r="Q480" s="118" t="s">
        <v>59</v>
      </c>
      <c r="R480" s="119">
        <v>0</v>
      </c>
      <c r="S480" s="119">
        <v>0</v>
      </c>
      <c r="T480" s="120">
        <v>0</v>
      </c>
      <c r="U480" s="117">
        <v>0</v>
      </c>
      <c r="V480" s="117">
        <v>0</v>
      </c>
      <c r="W480" s="117">
        <v>0</v>
      </c>
      <c r="X480" s="117">
        <v>0</v>
      </c>
      <c r="Y480" s="117">
        <v>0</v>
      </c>
      <c r="Z480" s="117">
        <v>0</v>
      </c>
      <c r="AA480" s="269">
        <v>0</v>
      </c>
      <c r="AB480" s="303">
        <f t="shared" si="180"/>
        <v>0</v>
      </c>
      <c r="AC480" s="117">
        <f t="shared" si="181"/>
        <v>0</v>
      </c>
      <c r="AD480" s="304">
        <f>OAX!AD518</f>
        <v>0</v>
      </c>
      <c r="AE480" s="120"/>
      <c r="AF480" s="117"/>
      <c r="AG480" s="117">
        <f>OAX!AG518</f>
        <v>0</v>
      </c>
      <c r="AH480" s="117"/>
      <c r="AI480" s="117"/>
      <c r="AJ480" s="117">
        <f>OAX!AJ518</f>
        <v>0</v>
      </c>
      <c r="AK480" s="117"/>
      <c r="AL480" s="117"/>
      <c r="AM480" s="117">
        <f>OAX!AM518</f>
        <v>0</v>
      </c>
      <c r="AN480" s="117"/>
      <c r="AO480" s="117"/>
      <c r="AP480" s="117">
        <f>OAX!AP518</f>
        <v>0</v>
      </c>
      <c r="AQ480" s="117"/>
      <c r="AR480" s="117"/>
      <c r="AS480" s="117">
        <f>OAX!AS518</f>
        <v>0</v>
      </c>
      <c r="AT480" s="117">
        <f>OAX!AT518</f>
        <v>0</v>
      </c>
      <c r="AU480" s="117">
        <f>OAX!AU518</f>
        <v>0</v>
      </c>
      <c r="AV480" s="117">
        <f>OAX!AV518</f>
        <v>0</v>
      </c>
      <c r="AW480" s="117">
        <f>OAX!AW518</f>
        <v>0</v>
      </c>
      <c r="AX480" s="117">
        <f>OAX!AX518</f>
        <v>0</v>
      </c>
      <c r="AY480" s="117">
        <f>OAX!AY518</f>
        <v>0</v>
      </c>
      <c r="AZ480" s="117">
        <f>OAX!AZ518</f>
        <v>0</v>
      </c>
      <c r="BA480" s="117">
        <f>OAX!BA518</f>
        <v>0</v>
      </c>
    </row>
    <row r="481" spans="1:53" ht="46.5" hidden="1">
      <c r="A481" s="253"/>
      <c r="B481" s="73" t="str">
        <f t="shared" si="179"/>
        <v>1365000530053168</v>
      </c>
      <c r="C481" s="166">
        <v>2023</v>
      </c>
      <c r="D481" s="114">
        <v>1</v>
      </c>
      <c r="E481" s="138">
        <v>1</v>
      </c>
      <c r="F481" s="138">
        <v>3</v>
      </c>
      <c r="G481" s="138">
        <v>6</v>
      </c>
      <c r="H481" s="138">
        <v>5000</v>
      </c>
      <c r="I481" s="138">
        <v>5300</v>
      </c>
      <c r="J481" s="138">
        <v>531</v>
      </c>
      <c r="K481" s="139">
        <v>68</v>
      </c>
      <c r="L481" s="139"/>
      <c r="M481" s="116" t="s">
        <v>414</v>
      </c>
      <c r="N481" s="117">
        <v>0</v>
      </c>
      <c r="O481" s="117">
        <v>0</v>
      </c>
      <c r="P481" s="117">
        <v>0</v>
      </c>
      <c r="Q481" s="118" t="s">
        <v>59</v>
      </c>
      <c r="R481" s="119">
        <v>0</v>
      </c>
      <c r="S481" s="119">
        <v>0</v>
      </c>
      <c r="T481" s="120">
        <v>0</v>
      </c>
      <c r="U481" s="117">
        <v>0</v>
      </c>
      <c r="V481" s="117">
        <v>0</v>
      </c>
      <c r="W481" s="117">
        <v>0</v>
      </c>
      <c r="X481" s="117">
        <v>0</v>
      </c>
      <c r="Y481" s="117">
        <v>0</v>
      </c>
      <c r="Z481" s="117">
        <v>0</v>
      </c>
      <c r="AA481" s="269">
        <v>0</v>
      </c>
      <c r="AB481" s="303">
        <f t="shared" si="180"/>
        <v>0</v>
      </c>
      <c r="AC481" s="117">
        <f t="shared" si="181"/>
        <v>0</v>
      </c>
      <c r="AD481" s="304">
        <f>OAX!AD519</f>
        <v>0</v>
      </c>
      <c r="AE481" s="120"/>
      <c r="AF481" s="117"/>
      <c r="AG481" s="117">
        <f>OAX!AG519</f>
        <v>0</v>
      </c>
      <c r="AH481" s="117"/>
      <c r="AI481" s="117"/>
      <c r="AJ481" s="117">
        <f>OAX!AJ519</f>
        <v>0</v>
      </c>
      <c r="AK481" s="117"/>
      <c r="AL481" s="117"/>
      <c r="AM481" s="117">
        <f>OAX!AM519</f>
        <v>0</v>
      </c>
      <c r="AN481" s="117"/>
      <c r="AO481" s="117"/>
      <c r="AP481" s="117">
        <f>OAX!AP519</f>
        <v>0</v>
      </c>
      <c r="AQ481" s="117"/>
      <c r="AR481" s="117"/>
      <c r="AS481" s="117">
        <f>OAX!AS519</f>
        <v>0</v>
      </c>
      <c r="AT481" s="117">
        <f>OAX!AT519</f>
        <v>0</v>
      </c>
      <c r="AU481" s="117">
        <f>OAX!AU519</f>
        <v>0</v>
      </c>
      <c r="AV481" s="117">
        <f>OAX!AV519</f>
        <v>0</v>
      </c>
      <c r="AW481" s="117">
        <f>OAX!AW519</f>
        <v>0</v>
      </c>
      <c r="AX481" s="117">
        <f>OAX!AX519</f>
        <v>0</v>
      </c>
      <c r="AY481" s="117">
        <f>OAX!AY519</f>
        <v>0</v>
      </c>
      <c r="AZ481" s="117">
        <f>OAX!AZ519</f>
        <v>0</v>
      </c>
      <c r="BA481" s="117">
        <f>OAX!BA519</f>
        <v>0</v>
      </c>
    </row>
    <row r="482" spans="1:53" ht="69.75" hidden="1">
      <c r="A482" s="253"/>
      <c r="B482" s="73" t="str">
        <f t="shared" si="179"/>
        <v>1365000530053169</v>
      </c>
      <c r="C482" s="166">
        <v>2023</v>
      </c>
      <c r="D482" s="114">
        <v>1</v>
      </c>
      <c r="E482" s="138">
        <v>1</v>
      </c>
      <c r="F482" s="138">
        <v>3</v>
      </c>
      <c r="G482" s="138">
        <v>6</v>
      </c>
      <c r="H482" s="138">
        <v>5000</v>
      </c>
      <c r="I482" s="138">
        <v>5300</v>
      </c>
      <c r="J482" s="138">
        <v>531</v>
      </c>
      <c r="K482" s="139">
        <v>69</v>
      </c>
      <c r="L482" s="139"/>
      <c r="M482" s="116" t="s">
        <v>415</v>
      </c>
      <c r="N482" s="117">
        <v>0</v>
      </c>
      <c r="O482" s="117">
        <v>0</v>
      </c>
      <c r="P482" s="117">
        <v>0</v>
      </c>
      <c r="Q482" s="118" t="s">
        <v>59</v>
      </c>
      <c r="R482" s="119">
        <v>0</v>
      </c>
      <c r="S482" s="119">
        <v>0</v>
      </c>
      <c r="T482" s="120">
        <v>0</v>
      </c>
      <c r="U482" s="117">
        <v>0</v>
      </c>
      <c r="V482" s="117">
        <v>0</v>
      </c>
      <c r="W482" s="117">
        <v>0</v>
      </c>
      <c r="X482" s="117">
        <v>0</v>
      </c>
      <c r="Y482" s="117">
        <v>0</v>
      </c>
      <c r="Z482" s="117">
        <v>0</v>
      </c>
      <c r="AA482" s="269">
        <v>0</v>
      </c>
      <c r="AB482" s="303">
        <f t="shared" si="180"/>
        <v>0</v>
      </c>
      <c r="AC482" s="117">
        <f t="shared" si="181"/>
        <v>0</v>
      </c>
      <c r="AD482" s="304">
        <f>OAX!AD520</f>
        <v>0</v>
      </c>
      <c r="AE482" s="120"/>
      <c r="AF482" s="117"/>
      <c r="AG482" s="117">
        <f>OAX!AG520</f>
        <v>0</v>
      </c>
      <c r="AH482" s="117"/>
      <c r="AI482" s="117"/>
      <c r="AJ482" s="117">
        <f>OAX!AJ520</f>
        <v>0</v>
      </c>
      <c r="AK482" s="117"/>
      <c r="AL482" s="117"/>
      <c r="AM482" s="117">
        <f>OAX!AM520</f>
        <v>0</v>
      </c>
      <c r="AN482" s="117"/>
      <c r="AO482" s="117"/>
      <c r="AP482" s="117">
        <f>OAX!AP520</f>
        <v>0</v>
      </c>
      <c r="AQ482" s="117"/>
      <c r="AR482" s="117"/>
      <c r="AS482" s="117">
        <f>OAX!AS520</f>
        <v>0</v>
      </c>
      <c r="AT482" s="117">
        <f>OAX!AT520</f>
        <v>0</v>
      </c>
      <c r="AU482" s="117">
        <f>OAX!AU520</f>
        <v>0</v>
      </c>
      <c r="AV482" s="117">
        <f>OAX!AV520</f>
        <v>0</v>
      </c>
      <c r="AW482" s="117">
        <f>OAX!AW520</f>
        <v>0</v>
      </c>
      <c r="AX482" s="117">
        <f>OAX!AX520</f>
        <v>0</v>
      </c>
      <c r="AY482" s="117">
        <f>OAX!AY520</f>
        <v>0</v>
      </c>
      <c r="AZ482" s="117">
        <f>OAX!AZ520</f>
        <v>0</v>
      </c>
      <c r="BA482" s="117">
        <f>OAX!BA520</f>
        <v>0</v>
      </c>
    </row>
    <row r="483" spans="1:53" ht="24.75" hidden="1">
      <c r="A483" s="253"/>
      <c r="B483" s="73" t="str">
        <f t="shared" si="179"/>
        <v>1365000530053170</v>
      </c>
      <c r="C483" s="166">
        <v>2023</v>
      </c>
      <c r="D483" s="114">
        <v>1</v>
      </c>
      <c r="E483" s="138">
        <v>1</v>
      </c>
      <c r="F483" s="138">
        <v>3</v>
      </c>
      <c r="G483" s="138">
        <v>6</v>
      </c>
      <c r="H483" s="138">
        <v>5000</v>
      </c>
      <c r="I483" s="138">
        <v>5300</v>
      </c>
      <c r="J483" s="138">
        <v>531</v>
      </c>
      <c r="K483" s="139">
        <v>70</v>
      </c>
      <c r="L483" s="139"/>
      <c r="M483" s="116" t="s">
        <v>416</v>
      </c>
      <c r="N483" s="117">
        <v>0</v>
      </c>
      <c r="O483" s="117">
        <v>0</v>
      </c>
      <c r="P483" s="117">
        <v>0</v>
      </c>
      <c r="Q483" s="118" t="s">
        <v>59</v>
      </c>
      <c r="R483" s="119">
        <v>0</v>
      </c>
      <c r="S483" s="119">
        <v>0</v>
      </c>
      <c r="T483" s="120">
        <v>0</v>
      </c>
      <c r="U483" s="117">
        <v>0</v>
      </c>
      <c r="V483" s="117">
        <v>0</v>
      </c>
      <c r="W483" s="117">
        <v>0</v>
      </c>
      <c r="X483" s="117">
        <v>0</v>
      </c>
      <c r="Y483" s="117">
        <v>0</v>
      </c>
      <c r="Z483" s="117">
        <v>0</v>
      </c>
      <c r="AA483" s="269">
        <v>0</v>
      </c>
      <c r="AB483" s="303">
        <f t="shared" si="180"/>
        <v>0</v>
      </c>
      <c r="AC483" s="117">
        <f t="shared" si="181"/>
        <v>0</v>
      </c>
      <c r="AD483" s="304">
        <f>OAX!AD521</f>
        <v>0</v>
      </c>
      <c r="AE483" s="120"/>
      <c r="AF483" s="117"/>
      <c r="AG483" s="117">
        <f>OAX!AG521</f>
        <v>0</v>
      </c>
      <c r="AH483" s="117"/>
      <c r="AI483" s="117"/>
      <c r="AJ483" s="117">
        <f>OAX!AJ521</f>
        <v>0</v>
      </c>
      <c r="AK483" s="117"/>
      <c r="AL483" s="117"/>
      <c r="AM483" s="117">
        <f>OAX!AM521</f>
        <v>0</v>
      </c>
      <c r="AN483" s="117"/>
      <c r="AO483" s="117"/>
      <c r="AP483" s="117">
        <f>OAX!AP521</f>
        <v>0</v>
      </c>
      <c r="AQ483" s="117"/>
      <c r="AR483" s="117"/>
      <c r="AS483" s="117">
        <f>OAX!AS521</f>
        <v>0</v>
      </c>
      <c r="AT483" s="117">
        <f>OAX!AT521</f>
        <v>0</v>
      </c>
      <c r="AU483" s="117">
        <f>OAX!AU521</f>
        <v>0</v>
      </c>
      <c r="AV483" s="117">
        <f>OAX!AV521</f>
        <v>0</v>
      </c>
      <c r="AW483" s="117">
        <f>OAX!AW521</f>
        <v>0</v>
      </c>
      <c r="AX483" s="117">
        <f>OAX!AX521</f>
        <v>0</v>
      </c>
      <c r="AY483" s="117">
        <f>OAX!AY521</f>
        <v>0</v>
      </c>
      <c r="AZ483" s="117">
        <f>OAX!AZ521</f>
        <v>0</v>
      </c>
      <c r="BA483" s="117">
        <f>OAX!BA521</f>
        <v>0</v>
      </c>
    </row>
    <row r="484" spans="1:53" ht="24.75" hidden="1">
      <c r="A484" s="253"/>
      <c r="B484" s="73" t="str">
        <f t="shared" si="179"/>
        <v>1365000530053171</v>
      </c>
      <c r="C484" s="166">
        <v>2023</v>
      </c>
      <c r="D484" s="114">
        <v>1</v>
      </c>
      <c r="E484" s="138">
        <v>1</v>
      </c>
      <c r="F484" s="138">
        <v>3</v>
      </c>
      <c r="G484" s="138">
        <v>6</v>
      </c>
      <c r="H484" s="138">
        <v>5000</v>
      </c>
      <c r="I484" s="138">
        <v>5300</v>
      </c>
      <c r="J484" s="138">
        <v>531</v>
      </c>
      <c r="K484" s="139">
        <v>71</v>
      </c>
      <c r="L484" s="139"/>
      <c r="M484" s="116" t="s">
        <v>417</v>
      </c>
      <c r="N484" s="117">
        <v>0</v>
      </c>
      <c r="O484" s="117">
        <v>0</v>
      </c>
      <c r="P484" s="117">
        <v>0</v>
      </c>
      <c r="Q484" s="118" t="s">
        <v>59</v>
      </c>
      <c r="R484" s="119">
        <v>0</v>
      </c>
      <c r="S484" s="119">
        <v>0</v>
      </c>
      <c r="T484" s="120">
        <v>0</v>
      </c>
      <c r="U484" s="117">
        <v>0</v>
      </c>
      <c r="V484" s="117">
        <v>0</v>
      </c>
      <c r="W484" s="117">
        <v>0</v>
      </c>
      <c r="X484" s="117">
        <v>0</v>
      </c>
      <c r="Y484" s="117">
        <v>0</v>
      </c>
      <c r="Z484" s="117">
        <v>0</v>
      </c>
      <c r="AA484" s="269">
        <v>0</v>
      </c>
      <c r="AB484" s="303">
        <f t="shared" si="180"/>
        <v>0</v>
      </c>
      <c r="AC484" s="117">
        <f t="shared" si="181"/>
        <v>0</v>
      </c>
      <c r="AD484" s="304">
        <f>OAX!AD522</f>
        <v>0</v>
      </c>
      <c r="AE484" s="120"/>
      <c r="AF484" s="117"/>
      <c r="AG484" s="117">
        <f>OAX!AG522</f>
        <v>0</v>
      </c>
      <c r="AH484" s="117"/>
      <c r="AI484" s="117"/>
      <c r="AJ484" s="117">
        <f>OAX!AJ522</f>
        <v>0</v>
      </c>
      <c r="AK484" s="117"/>
      <c r="AL484" s="117"/>
      <c r="AM484" s="117">
        <f>OAX!AM522</f>
        <v>0</v>
      </c>
      <c r="AN484" s="117"/>
      <c r="AO484" s="117"/>
      <c r="AP484" s="117">
        <f>OAX!AP522</f>
        <v>0</v>
      </c>
      <c r="AQ484" s="117"/>
      <c r="AR484" s="117"/>
      <c r="AS484" s="117">
        <f>OAX!AS522</f>
        <v>0</v>
      </c>
      <c r="AT484" s="117">
        <f>OAX!AT522</f>
        <v>0</v>
      </c>
      <c r="AU484" s="117">
        <f>OAX!AU522</f>
        <v>0</v>
      </c>
      <c r="AV484" s="117">
        <f>OAX!AV522</f>
        <v>0</v>
      </c>
      <c r="AW484" s="117">
        <f>OAX!AW522</f>
        <v>0</v>
      </c>
      <c r="AX484" s="117">
        <f>OAX!AX522</f>
        <v>0</v>
      </c>
      <c r="AY484" s="117">
        <f>OAX!AY522</f>
        <v>0</v>
      </c>
      <c r="AZ484" s="117">
        <f>OAX!AZ522</f>
        <v>0</v>
      </c>
      <c r="BA484" s="117">
        <f>OAX!BA522</f>
        <v>0</v>
      </c>
    </row>
    <row r="485" spans="1:53" ht="24.75" hidden="1">
      <c r="A485" s="253"/>
      <c r="B485" s="73" t="str">
        <f t="shared" si="179"/>
        <v>1365000530053172</v>
      </c>
      <c r="C485" s="166">
        <v>2023</v>
      </c>
      <c r="D485" s="114">
        <v>1</v>
      </c>
      <c r="E485" s="138">
        <v>1</v>
      </c>
      <c r="F485" s="138">
        <v>3</v>
      </c>
      <c r="G485" s="138">
        <v>6</v>
      </c>
      <c r="H485" s="138">
        <v>5000</v>
      </c>
      <c r="I485" s="138">
        <v>5300</v>
      </c>
      <c r="J485" s="138">
        <v>531</v>
      </c>
      <c r="K485" s="139">
        <v>72</v>
      </c>
      <c r="L485" s="139"/>
      <c r="M485" s="116" t="s">
        <v>418</v>
      </c>
      <c r="N485" s="117">
        <v>0</v>
      </c>
      <c r="O485" s="117">
        <v>0</v>
      </c>
      <c r="P485" s="117">
        <v>0</v>
      </c>
      <c r="Q485" s="118" t="s">
        <v>59</v>
      </c>
      <c r="R485" s="119">
        <v>0</v>
      </c>
      <c r="S485" s="119">
        <v>0</v>
      </c>
      <c r="T485" s="120">
        <v>0</v>
      </c>
      <c r="U485" s="117">
        <v>0</v>
      </c>
      <c r="V485" s="117">
        <v>0</v>
      </c>
      <c r="W485" s="117">
        <v>0</v>
      </c>
      <c r="X485" s="117">
        <v>0</v>
      </c>
      <c r="Y485" s="117">
        <v>0</v>
      </c>
      <c r="Z485" s="117">
        <v>0</v>
      </c>
      <c r="AA485" s="269">
        <v>0</v>
      </c>
      <c r="AB485" s="303">
        <f t="shared" si="180"/>
        <v>0</v>
      </c>
      <c r="AC485" s="117">
        <f t="shared" si="181"/>
        <v>0</v>
      </c>
      <c r="AD485" s="304">
        <f>OAX!AD523</f>
        <v>0</v>
      </c>
      <c r="AE485" s="120"/>
      <c r="AF485" s="117"/>
      <c r="AG485" s="117">
        <f>OAX!AG523</f>
        <v>0</v>
      </c>
      <c r="AH485" s="117"/>
      <c r="AI485" s="117"/>
      <c r="AJ485" s="117">
        <f>OAX!AJ523</f>
        <v>0</v>
      </c>
      <c r="AK485" s="117"/>
      <c r="AL485" s="117"/>
      <c r="AM485" s="117">
        <f>OAX!AM523</f>
        <v>0</v>
      </c>
      <c r="AN485" s="117"/>
      <c r="AO485" s="117"/>
      <c r="AP485" s="117">
        <f>OAX!AP523</f>
        <v>0</v>
      </c>
      <c r="AQ485" s="117"/>
      <c r="AR485" s="117"/>
      <c r="AS485" s="117">
        <f>OAX!AS523</f>
        <v>0</v>
      </c>
      <c r="AT485" s="117">
        <f>OAX!AT523</f>
        <v>0</v>
      </c>
      <c r="AU485" s="117">
        <f>OAX!AU523</f>
        <v>0</v>
      </c>
      <c r="AV485" s="117">
        <f>OAX!AV523</f>
        <v>0</v>
      </c>
      <c r="AW485" s="117">
        <f>OAX!AW523</f>
        <v>0</v>
      </c>
      <c r="AX485" s="117">
        <f>OAX!AX523</f>
        <v>0</v>
      </c>
      <c r="AY485" s="117">
        <f>OAX!AY523</f>
        <v>0</v>
      </c>
      <c r="AZ485" s="117">
        <f>OAX!AZ523</f>
        <v>0</v>
      </c>
      <c r="BA485" s="117">
        <f>OAX!BA523</f>
        <v>0</v>
      </c>
    </row>
    <row r="486" spans="1:53" ht="24.75" hidden="1">
      <c r="A486" s="253"/>
      <c r="B486" s="73" t="str">
        <f t="shared" si="179"/>
        <v>1365000530053173</v>
      </c>
      <c r="C486" s="166">
        <v>2023</v>
      </c>
      <c r="D486" s="114">
        <v>1</v>
      </c>
      <c r="E486" s="138">
        <v>1</v>
      </c>
      <c r="F486" s="138">
        <v>3</v>
      </c>
      <c r="G486" s="138">
        <v>6</v>
      </c>
      <c r="H486" s="138">
        <v>5000</v>
      </c>
      <c r="I486" s="138">
        <v>5300</v>
      </c>
      <c r="J486" s="138">
        <v>531</v>
      </c>
      <c r="K486" s="139">
        <v>73</v>
      </c>
      <c r="L486" s="139"/>
      <c r="M486" s="116" t="s">
        <v>419</v>
      </c>
      <c r="N486" s="117">
        <v>0</v>
      </c>
      <c r="O486" s="117">
        <v>0</v>
      </c>
      <c r="P486" s="117">
        <v>0</v>
      </c>
      <c r="Q486" s="118" t="s">
        <v>59</v>
      </c>
      <c r="R486" s="119">
        <v>0</v>
      </c>
      <c r="S486" s="119">
        <v>0</v>
      </c>
      <c r="T486" s="120">
        <v>0</v>
      </c>
      <c r="U486" s="117">
        <v>0</v>
      </c>
      <c r="V486" s="117">
        <v>0</v>
      </c>
      <c r="W486" s="117">
        <v>0</v>
      </c>
      <c r="X486" s="117">
        <v>0</v>
      </c>
      <c r="Y486" s="117">
        <v>0</v>
      </c>
      <c r="Z486" s="117">
        <v>0</v>
      </c>
      <c r="AA486" s="269">
        <v>0</v>
      </c>
      <c r="AB486" s="303">
        <f t="shared" si="180"/>
        <v>0</v>
      </c>
      <c r="AC486" s="117">
        <f t="shared" si="181"/>
        <v>0</v>
      </c>
      <c r="AD486" s="304">
        <f>OAX!AD524</f>
        <v>0</v>
      </c>
      <c r="AE486" s="120"/>
      <c r="AF486" s="117"/>
      <c r="AG486" s="117">
        <f>OAX!AG524</f>
        <v>0</v>
      </c>
      <c r="AH486" s="117"/>
      <c r="AI486" s="117"/>
      <c r="AJ486" s="117">
        <f>OAX!AJ524</f>
        <v>0</v>
      </c>
      <c r="AK486" s="117"/>
      <c r="AL486" s="117"/>
      <c r="AM486" s="117">
        <f>OAX!AM524</f>
        <v>0</v>
      </c>
      <c r="AN486" s="117"/>
      <c r="AO486" s="117"/>
      <c r="AP486" s="117">
        <f>OAX!AP524</f>
        <v>0</v>
      </c>
      <c r="AQ486" s="117"/>
      <c r="AR486" s="117"/>
      <c r="AS486" s="117">
        <f>OAX!AS524</f>
        <v>0</v>
      </c>
      <c r="AT486" s="117">
        <f>OAX!AT524</f>
        <v>0</v>
      </c>
      <c r="AU486" s="117">
        <f>OAX!AU524</f>
        <v>0</v>
      </c>
      <c r="AV486" s="117">
        <f>OAX!AV524</f>
        <v>0</v>
      </c>
      <c r="AW486" s="117">
        <f>OAX!AW524</f>
        <v>0</v>
      </c>
      <c r="AX486" s="117">
        <f>OAX!AX524</f>
        <v>0</v>
      </c>
      <c r="AY486" s="117">
        <f>OAX!AY524</f>
        <v>0</v>
      </c>
      <c r="AZ486" s="117">
        <f>OAX!AZ524</f>
        <v>0</v>
      </c>
      <c r="BA486" s="117">
        <f>OAX!BA524</f>
        <v>0</v>
      </c>
    </row>
    <row r="487" spans="1:53" ht="46.5" hidden="1">
      <c r="A487" s="253"/>
      <c r="B487" s="73" t="str">
        <f t="shared" si="179"/>
        <v>1365000530053174</v>
      </c>
      <c r="C487" s="166">
        <v>2023</v>
      </c>
      <c r="D487" s="114">
        <v>1</v>
      </c>
      <c r="E487" s="138">
        <v>1</v>
      </c>
      <c r="F487" s="138">
        <v>3</v>
      </c>
      <c r="G487" s="138">
        <v>6</v>
      </c>
      <c r="H487" s="138">
        <v>5000</v>
      </c>
      <c r="I487" s="138">
        <v>5300</v>
      </c>
      <c r="J487" s="138">
        <v>531</v>
      </c>
      <c r="K487" s="139">
        <v>74</v>
      </c>
      <c r="L487" s="139"/>
      <c r="M487" s="116" t="s">
        <v>420</v>
      </c>
      <c r="N487" s="117">
        <v>0</v>
      </c>
      <c r="O487" s="117">
        <v>0</v>
      </c>
      <c r="P487" s="117">
        <v>0</v>
      </c>
      <c r="Q487" s="118" t="s">
        <v>59</v>
      </c>
      <c r="R487" s="119">
        <v>0</v>
      </c>
      <c r="S487" s="119">
        <v>0</v>
      </c>
      <c r="T487" s="120">
        <v>0</v>
      </c>
      <c r="U487" s="117">
        <v>0</v>
      </c>
      <c r="V487" s="117">
        <v>0</v>
      </c>
      <c r="W487" s="117">
        <v>0</v>
      </c>
      <c r="X487" s="117">
        <v>0</v>
      </c>
      <c r="Y487" s="117">
        <v>0</v>
      </c>
      <c r="Z487" s="117">
        <v>0</v>
      </c>
      <c r="AA487" s="269">
        <v>0</v>
      </c>
      <c r="AB487" s="303">
        <f t="shared" si="180"/>
        <v>0</v>
      </c>
      <c r="AC487" s="117">
        <f t="shared" si="181"/>
        <v>0</v>
      </c>
      <c r="AD487" s="304">
        <f>OAX!AD525</f>
        <v>0</v>
      </c>
      <c r="AE487" s="120"/>
      <c r="AF487" s="117"/>
      <c r="AG487" s="117">
        <f>OAX!AG525</f>
        <v>0</v>
      </c>
      <c r="AH487" s="117"/>
      <c r="AI487" s="117"/>
      <c r="AJ487" s="117">
        <f>OAX!AJ525</f>
        <v>0</v>
      </c>
      <c r="AK487" s="117"/>
      <c r="AL487" s="117"/>
      <c r="AM487" s="117">
        <f>OAX!AM525</f>
        <v>0</v>
      </c>
      <c r="AN487" s="117"/>
      <c r="AO487" s="117"/>
      <c r="AP487" s="117">
        <f>OAX!AP525</f>
        <v>0</v>
      </c>
      <c r="AQ487" s="117"/>
      <c r="AR487" s="117"/>
      <c r="AS487" s="117">
        <f>OAX!AS525</f>
        <v>0</v>
      </c>
      <c r="AT487" s="117">
        <f>OAX!AT525</f>
        <v>0</v>
      </c>
      <c r="AU487" s="117">
        <f>OAX!AU525</f>
        <v>0</v>
      </c>
      <c r="AV487" s="117">
        <f>OAX!AV525</f>
        <v>0</v>
      </c>
      <c r="AW487" s="117">
        <f>OAX!AW525</f>
        <v>0</v>
      </c>
      <c r="AX487" s="117">
        <f>OAX!AX525</f>
        <v>0</v>
      </c>
      <c r="AY487" s="117">
        <f>OAX!AY525</f>
        <v>0</v>
      </c>
      <c r="AZ487" s="117">
        <f>OAX!AZ525</f>
        <v>0</v>
      </c>
      <c r="BA487" s="117">
        <f>OAX!BA525</f>
        <v>0</v>
      </c>
    </row>
    <row r="488" spans="1:53" ht="24.75" hidden="1">
      <c r="A488" s="253"/>
      <c r="B488" s="73" t="str">
        <f t="shared" si="179"/>
        <v>1365000530053175</v>
      </c>
      <c r="C488" s="166">
        <v>2023</v>
      </c>
      <c r="D488" s="114">
        <v>1</v>
      </c>
      <c r="E488" s="138">
        <v>1</v>
      </c>
      <c r="F488" s="138">
        <v>3</v>
      </c>
      <c r="G488" s="138">
        <v>6</v>
      </c>
      <c r="H488" s="138">
        <v>5000</v>
      </c>
      <c r="I488" s="138">
        <v>5300</v>
      </c>
      <c r="J488" s="138">
        <v>531</v>
      </c>
      <c r="K488" s="139">
        <v>75</v>
      </c>
      <c r="L488" s="139"/>
      <c r="M488" s="116" t="s">
        <v>421</v>
      </c>
      <c r="N488" s="117">
        <v>0</v>
      </c>
      <c r="O488" s="117">
        <v>0</v>
      </c>
      <c r="P488" s="117">
        <v>0</v>
      </c>
      <c r="Q488" s="118" t="s">
        <v>59</v>
      </c>
      <c r="R488" s="119">
        <v>0</v>
      </c>
      <c r="S488" s="119">
        <v>0</v>
      </c>
      <c r="T488" s="120">
        <v>0</v>
      </c>
      <c r="U488" s="117">
        <v>0</v>
      </c>
      <c r="V488" s="117">
        <v>0</v>
      </c>
      <c r="W488" s="117">
        <v>0</v>
      </c>
      <c r="X488" s="117">
        <v>0</v>
      </c>
      <c r="Y488" s="117">
        <v>0</v>
      </c>
      <c r="Z488" s="117">
        <v>0</v>
      </c>
      <c r="AA488" s="269">
        <v>0</v>
      </c>
      <c r="AB488" s="303">
        <f t="shared" si="180"/>
        <v>0</v>
      </c>
      <c r="AC488" s="117">
        <f t="shared" si="181"/>
        <v>0</v>
      </c>
      <c r="AD488" s="304">
        <f>OAX!AD526</f>
        <v>0</v>
      </c>
      <c r="AE488" s="120"/>
      <c r="AF488" s="117"/>
      <c r="AG488" s="117">
        <f>OAX!AG526</f>
        <v>0</v>
      </c>
      <c r="AH488" s="117"/>
      <c r="AI488" s="117"/>
      <c r="AJ488" s="117">
        <f>OAX!AJ526</f>
        <v>0</v>
      </c>
      <c r="AK488" s="117"/>
      <c r="AL488" s="117"/>
      <c r="AM488" s="117">
        <f>OAX!AM526</f>
        <v>0</v>
      </c>
      <c r="AN488" s="117"/>
      <c r="AO488" s="117"/>
      <c r="AP488" s="117">
        <f>OAX!AP526</f>
        <v>0</v>
      </c>
      <c r="AQ488" s="117"/>
      <c r="AR488" s="117"/>
      <c r="AS488" s="117">
        <f>OAX!AS526</f>
        <v>0</v>
      </c>
      <c r="AT488" s="117">
        <f>OAX!AT526</f>
        <v>0</v>
      </c>
      <c r="AU488" s="117">
        <f>OAX!AU526</f>
        <v>0</v>
      </c>
      <c r="AV488" s="117">
        <f>OAX!AV526</f>
        <v>0</v>
      </c>
      <c r="AW488" s="117">
        <f>OAX!AW526</f>
        <v>0</v>
      </c>
      <c r="AX488" s="117">
        <f>OAX!AX526</f>
        <v>0</v>
      </c>
      <c r="AY488" s="117">
        <f>OAX!AY526</f>
        <v>0</v>
      </c>
      <c r="AZ488" s="117">
        <f>OAX!AZ526</f>
        <v>0</v>
      </c>
      <c r="BA488" s="117">
        <f>OAX!BA526</f>
        <v>0</v>
      </c>
    </row>
    <row r="489" spans="1:53" ht="24.75" hidden="1">
      <c r="A489" s="253"/>
      <c r="B489" s="73" t="str">
        <f t="shared" si="179"/>
        <v>1365000530053176</v>
      </c>
      <c r="C489" s="166">
        <v>2023</v>
      </c>
      <c r="D489" s="114">
        <v>1</v>
      </c>
      <c r="E489" s="138">
        <v>1</v>
      </c>
      <c r="F489" s="138">
        <v>3</v>
      </c>
      <c r="G489" s="138">
        <v>6</v>
      </c>
      <c r="H489" s="138">
        <v>5000</v>
      </c>
      <c r="I489" s="138">
        <v>5300</v>
      </c>
      <c r="J489" s="138">
        <v>531</v>
      </c>
      <c r="K489" s="139">
        <v>76</v>
      </c>
      <c r="L489" s="139"/>
      <c r="M489" s="116" t="s">
        <v>422</v>
      </c>
      <c r="N489" s="117">
        <v>0</v>
      </c>
      <c r="O489" s="117">
        <v>0</v>
      </c>
      <c r="P489" s="117">
        <v>0</v>
      </c>
      <c r="Q489" s="118" t="s">
        <v>59</v>
      </c>
      <c r="R489" s="119">
        <v>0</v>
      </c>
      <c r="S489" s="119">
        <v>0</v>
      </c>
      <c r="T489" s="120">
        <v>0</v>
      </c>
      <c r="U489" s="117">
        <v>0</v>
      </c>
      <c r="V489" s="117">
        <v>0</v>
      </c>
      <c r="W489" s="117">
        <v>0</v>
      </c>
      <c r="X489" s="117">
        <v>0</v>
      </c>
      <c r="Y489" s="117">
        <v>0</v>
      </c>
      <c r="Z489" s="117">
        <v>0</v>
      </c>
      <c r="AA489" s="269">
        <v>0</v>
      </c>
      <c r="AB489" s="303">
        <f t="shared" si="180"/>
        <v>0</v>
      </c>
      <c r="AC489" s="117">
        <f t="shared" si="181"/>
        <v>0</v>
      </c>
      <c r="AD489" s="304">
        <f>OAX!AD527</f>
        <v>0</v>
      </c>
      <c r="AE489" s="120"/>
      <c r="AF489" s="117"/>
      <c r="AG489" s="117">
        <f>OAX!AG527</f>
        <v>0</v>
      </c>
      <c r="AH489" s="117"/>
      <c r="AI489" s="117"/>
      <c r="AJ489" s="117">
        <f>OAX!AJ527</f>
        <v>0</v>
      </c>
      <c r="AK489" s="117"/>
      <c r="AL489" s="117"/>
      <c r="AM489" s="117">
        <f>OAX!AM527</f>
        <v>0</v>
      </c>
      <c r="AN489" s="117"/>
      <c r="AO489" s="117"/>
      <c r="AP489" s="117">
        <f>OAX!AP527</f>
        <v>0</v>
      </c>
      <c r="AQ489" s="117"/>
      <c r="AR489" s="117"/>
      <c r="AS489" s="117">
        <f>OAX!AS527</f>
        <v>0</v>
      </c>
      <c r="AT489" s="117">
        <f>OAX!AT527</f>
        <v>0</v>
      </c>
      <c r="AU489" s="117">
        <f>OAX!AU527</f>
        <v>0</v>
      </c>
      <c r="AV489" s="117">
        <f>OAX!AV527</f>
        <v>0</v>
      </c>
      <c r="AW489" s="117">
        <f>OAX!AW527</f>
        <v>0</v>
      </c>
      <c r="AX489" s="117">
        <f>OAX!AX527</f>
        <v>0</v>
      </c>
      <c r="AY489" s="117">
        <f>OAX!AY527</f>
        <v>0</v>
      </c>
      <c r="AZ489" s="117">
        <f>OAX!AZ527</f>
        <v>0</v>
      </c>
      <c r="BA489" s="117">
        <f>OAX!BA527</f>
        <v>0</v>
      </c>
    </row>
    <row r="490" spans="1:53" ht="24.75" hidden="1">
      <c r="A490" s="253"/>
      <c r="B490" s="73" t="str">
        <f t="shared" si="179"/>
        <v>1365000530053177</v>
      </c>
      <c r="C490" s="166">
        <v>2023</v>
      </c>
      <c r="D490" s="114">
        <v>1</v>
      </c>
      <c r="E490" s="138">
        <v>1</v>
      </c>
      <c r="F490" s="138">
        <v>3</v>
      </c>
      <c r="G490" s="138">
        <v>6</v>
      </c>
      <c r="H490" s="138">
        <v>5000</v>
      </c>
      <c r="I490" s="138">
        <v>5300</v>
      </c>
      <c r="J490" s="138">
        <v>531</v>
      </c>
      <c r="K490" s="139">
        <v>77</v>
      </c>
      <c r="L490" s="139"/>
      <c r="M490" s="116" t="s">
        <v>423</v>
      </c>
      <c r="N490" s="117">
        <v>0</v>
      </c>
      <c r="O490" s="117">
        <v>0</v>
      </c>
      <c r="P490" s="117">
        <v>0</v>
      </c>
      <c r="Q490" s="118" t="s">
        <v>59</v>
      </c>
      <c r="R490" s="119">
        <v>0</v>
      </c>
      <c r="S490" s="119">
        <v>0</v>
      </c>
      <c r="T490" s="120">
        <v>0</v>
      </c>
      <c r="U490" s="117">
        <v>0</v>
      </c>
      <c r="V490" s="117">
        <v>0</v>
      </c>
      <c r="W490" s="117">
        <v>0</v>
      </c>
      <c r="X490" s="117">
        <v>0</v>
      </c>
      <c r="Y490" s="117">
        <v>0</v>
      </c>
      <c r="Z490" s="117">
        <v>0</v>
      </c>
      <c r="AA490" s="269">
        <v>0</v>
      </c>
      <c r="AB490" s="303">
        <f t="shared" si="180"/>
        <v>0</v>
      </c>
      <c r="AC490" s="117">
        <f t="shared" si="181"/>
        <v>0</v>
      </c>
      <c r="AD490" s="304">
        <f>OAX!AD528</f>
        <v>0</v>
      </c>
      <c r="AE490" s="120"/>
      <c r="AF490" s="117"/>
      <c r="AG490" s="117">
        <f>OAX!AG528</f>
        <v>0</v>
      </c>
      <c r="AH490" s="117"/>
      <c r="AI490" s="117"/>
      <c r="AJ490" s="117">
        <f>OAX!AJ528</f>
        <v>0</v>
      </c>
      <c r="AK490" s="117"/>
      <c r="AL490" s="117"/>
      <c r="AM490" s="117">
        <f>OAX!AM528</f>
        <v>0</v>
      </c>
      <c r="AN490" s="117"/>
      <c r="AO490" s="117"/>
      <c r="AP490" s="117">
        <f>OAX!AP528</f>
        <v>0</v>
      </c>
      <c r="AQ490" s="117"/>
      <c r="AR490" s="117"/>
      <c r="AS490" s="117">
        <f>OAX!AS528</f>
        <v>0</v>
      </c>
      <c r="AT490" s="117">
        <f>OAX!AT528</f>
        <v>0</v>
      </c>
      <c r="AU490" s="117">
        <f>OAX!AU528</f>
        <v>0</v>
      </c>
      <c r="AV490" s="117">
        <f>OAX!AV528</f>
        <v>0</v>
      </c>
      <c r="AW490" s="117">
        <f>OAX!AW528</f>
        <v>0</v>
      </c>
      <c r="AX490" s="117">
        <f>OAX!AX528</f>
        <v>0</v>
      </c>
      <c r="AY490" s="117">
        <f>OAX!AY528</f>
        <v>0</v>
      </c>
      <c r="AZ490" s="117">
        <f>OAX!AZ528</f>
        <v>0</v>
      </c>
      <c r="BA490" s="117">
        <f>OAX!BA528</f>
        <v>0</v>
      </c>
    </row>
    <row r="491" spans="1:53" ht="24.75" hidden="1">
      <c r="A491" s="253"/>
      <c r="B491" s="73" t="str">
        <f t="shared" si="179"/>
        <v>1365000530053178</v>
      </c>
      <c r="C491" s="166">
        <v>2023</v>
      </c>
      <c r="D491" s="114">
        <v>1</v>
      </c>
      <c r="E491" s="138">
        <v>1</v>
      </c>
      <c r="F491" s="138">
        <v>3</v>
      </c>
      <c r="G491" s="138">
        <v>6</v>
      </c>
      <c r="H491" s="138">
        <v>5000</v>
      </c>
      <c r="I491" s="138">
        <v>5300</v>
      </c>
      <c r="J491" s="138">
        <v>531</v>
      </c>
      <c r="K491" s="139">
        <v>78</v>
      </c>
      <c r="L491" s="139"/>
      <c r="M491" s="116" t="s">
        <v>424</v>
      </c>
      <c r="N491" s="117">
        <v>0</v>
      </c>
      <c r="O491" s="117">
        <v>0</v>
      </c>
      <c r="P491" s="117">
        <v>0</v>
      </c>
      <c r="Q491" s="118" t="s">
        <v>59</v>
      </c>
      <c r="R491" s="119">
        <v>0</v>
      </c>
      <c r="S491" s="119">
        <v>0</v>
      </c>
      <c r="T491" s="120">
        <v>0</v>
      </c>
      <c r="U491" s="117">
        <v>0</v>
      </c>
      <c r="V491" s="117">
        <v>0</v>
      </c>
      <c r="W491" s="117">
        <v>0</v>
      </c>
      <c r="X491" s="117">
        <v>0</v>
      </c>
      <c r="Y491" s="117">
        <v>0</v>
      </c>
      <c r="Z491" s="117">
        <v>0</v>
      </c>
      <c r="AA491" s="269">
        <v>0</v>
      </c>
      <c r="AB491" s="303">
        <f t="shared" si="180"/>
        <v>0</v>
      </c>
      <c r="AC491" s="117">
        <f t="shared" si="181"/>
        <v>0</v>
      </c>
      <c r="AD491" s="304">
        <f>OAX!AD529</f>
        <v>0</v>
      </c>
      <c r="AE491" s="120"/>
      <c r="AF491" s="117"/>
      <c r="AG491" s="117">
        <f>OAX!AG529</f>
        <v>0</v>
      </c>
      <c r="AH491" s="117"/>
      <c r="AI491" s="117"/>
      <c r="AJ491" s="117">
        <f>OAX!AJ529</f>
        <v>0</v>
      </c>
      <c r="AK491" s="117"/>
      <c r="AL491" s="117"/>
      <c r="AM491" s="117">
        <f>OAX!AM529</f>
        <v>0</v>
      </c>
      <c r="AN491" s="117"/>
      <c r="AO491" s="117"/>
      <c r="AP491" s="117">
        <f>OAX!AP529</f>
        <v>0</v>
      </c>
      <c r="AQ491" s="117"/>
      <c r="AR491" s="117"/>
      <c r="AS491" s="117">
        <f>OAX!AS529</f>
        <v>0</v>
      </c>
      <c r="AT491" s="117">
        <f>OAX!AT529</f>
        <v>0</v>
      </c>
      <c r="AU491" s="117">
        <f>OAX!AU529</f>
        <v>0</v>
      </c>
      <c r="AV491" s="117">
        <f>OAX!AV529</f>
        <v>0</v>
      </c>
      <c r="AW491" s="117">
        <f>OAX!AW529</f>
        <v>0</v>
      </c>
      <c r="AX491" s="117">
        <f>OAX!AX529</f>
        <v>0</v>
      </c>
      <c r="AY491" s="117">
        <f>OAX!AY529</f>
        <v>0</v>
      </c>
      <c r="AZ491" s="117">
        <f>OAX!AZ529</f>
        <v>0</v>
      </c>
      <c r="BA491" s="117">
        <f>OAX!BA529</f>
        <v>0</v>
      </c>
    </row>
    <row r="492" spans="1:53" ht="24.75" hidden="1">
      <c r="A492" s="253"/>
      <c r="B492" s="73" t="str">
        <f t="shared" si="179"/>
        <v>1365000530053179</v>
      </c>
      <c r="C492" s="166">
        <v>2023</v>
      </c>
      <c r="D492" s="114">
        <v>1</v>
      </c>
      <c r="E492" s="138">
        <v>1</v>
      </c>
      <c r="F492" s="138">
        <v>3</v>
      </c>
      <c r="G492" s="138">
        <v>6</v>
      </c>
      <c r="H492" s="138">
        <v>5000</v>
      </c>
      <c r="I492" s="138">
        <v>5300</v>
      </c>
      <c r="J492" s="138">
        <v>531</v>
      </c>
      <c r="K492" s="139">
        <v>79</v>
      </c>
      <c r="L492" s="139"/>
      <c r="M492" s="116" t="s">
        <v>425</v>
      </c>
      <c r="N492" s="117">
        <v>0</v>
      </c>
      <c r="O492" s="117">
        <v>0</v>
      </c>
      <c r="P492" s="117">
        <v>0</v>
      </c>
      <c r="Q492" s="118" t="s">
        <v>59</v>
      </c>
      <c r="R492" s="119">
        <v>0</v>
      </c>
      <c r="S492" s="119">
        <v>0</v>
      </c>
      <c r="T492" s="120">
        <v>0</v>
      </c>
      <c r="U492" s="117">
        <v>0</v>
      </c>
      <c r="V492" s="117">
        <v>0</v>
      </c>
      <c r="W492" s="117">
        <v>0</v>
      </c>
      <c r="X492" s="117">
        <v>0</v>
      </c>
      <c r="Y492" s="117">
        <v>0</v>
      </c>
      <c r="Z492" s="117">
        <v>0</v>
      </c>
      <c r="AA492" s="269">
        <v>0</v>
      </c>
      <c r="AB492" s="303">
        <f t="shared" si="180"/>
        <v>0</v>
      </c>
      <c r="AC492" s="117">
        <f t="shared" si="181"/>
        <v>0</v>
      </c>
      <c r="AD492" s="304">
        <f>OAX!AD530</f>
        <v>0</v>
      </c>
      <c r="AE492" s="120"/>
      <c r="AF492" s="117"/>
      <c r="AG492" s="117">
        <f>OAX!AG530</f>
        <v>0</v>
      </c>
      <c r="AH492" s="117"/>
      <c r="AI492" s="117"/>
      <c r="AJ492" s="117">
        <f>OAX!AJ530</f>
        <v>0</v>
      </c>
      <c r="AK492" s="117"/>
      <c r="AL492" s="117"/>
      <c r="AM492" s="117">
        <f>OAX!AM530</f>
        <v>0</v>
      </c>
      <c r="AN492" s="117"/>
      <c r="AO492" s="117"/>
      <c r="AP492" s="117">
        <f>OAX!AP530</f>
        <v>0</v>
      </c>
      <c r="AQ492" s="117"/>
      <c r="AR492" s="117"/>
      <c r="AS492" s="117">
        <f>OAX!AS530</f>
        <v>0</v>
      </c>
      <c r="AT492" s="117">
        <f>OAX!AT530</f>
        <v>0</v>
      </c>
      <c r="AU492" s="117">
        <f>OAX!AU530</f>
        <v>0</v>
      </c>
      <c r="AV492" s="117">
        <f>OAX!AV530</f>
        <v>0</v>
      </c>
      <c r="AW492" s="117">
        <f>OAX!AW530</f>
        <v>0</v>
      </c>
      <c r="AX492" s="117">
        <f>OAX!AX530</f>
        <v>0</v>
      </c>
      <c r="AY492" s="117">
        <f>OAX!AY530</f>
        <v>0</v>
      </c>
      <c r="AZ492" s="117">
        <f>OAX!AZ530</f>
        <v>0</v>
      </c>
      <c r="BA492" s="117">
        <f>OAX!BA530</f>
        <v>0</v>
      </c>
    </row>
    <row r="493" spans="1:53" ht="24.75" hidden="1">
      <c r="A493" s="253"/>
      <c r="B493" s="73" t="str">
        <f t="shared" si="179"/>
        <v>1365000530053180</v>
      </c>
      <c r="C493" s="166">
        <v>2023</v>
      </c>
      <c r="D493" s="114">
        <v>1</v>
      </c>
      <c r="E493" s="138">
        <v>1</v>
      </c>
      <c r="F493" s="138">
        <v>3</v>
      </c>
      <c r="G493" s="138">
        <v>6</v>
      </c>
      <c r="H493" s="138">
        <v>5000</v>
      </c>
      <c r="I493" s="138">
        <v>5300</v>
      </c>
      <c r="J493" s="138">
        <v>531</v>
      </c>
      <c r="K493" s="139">
        <v>80</v>
      </c>
      <c r="L493" s="139"/>
      <c r="M493" s="116" t="s">
        <v>426</v>
      </c>
      <c r="N493" s="117">
        <v>0</v>
      </c>
      <c r="O493" s="117">
        <v>0</v>
      </c>
      <c r="P493" s="117">
        <v>0</v>
      </c>
      <c r="Q493" s="118" t="s">
        <v>59</v>
      </c>
      <c r="R493" s="119">
        <v>0</v>
      </c>
      <c r="S493" s="119">
        <v>0</v>
      </c>
      <c r="T493" s="120">
        <v>0</v>
      </c>
      <c r="U493" s="117">
        <v>0</v>
      </c>
      <c r="V493" s="117">
        <v>0</v>
      </c>
      <c r="W493" s="117">
        <v>0</v>
      </c>
      <c r="X493" s="117">
        <v>0</v>
      </c>
      <c r="Y493" s="117">
        <v>0</v>
      </c>
      <c r="Z493" s="117">
        <v>0</v>
      </c>
      <c r="AA493" s="269">
        <v>0</v>
      </c>
      <c r="AB493" s="303">
        <f t="shared" si="180"/>
        <v>0</v>
      </c>
      <c r="AC493" s="117">
        <f t="shared" si="181"/>
        <v>0</v>
      </c>
      <c r="AD493" s="304">
        <f>OAX!AD531</f>
        <v>0</v>
      </c>
      <c r="AE493" s="120"/>
      <c r="AF493" s="117"/>
      <c r="AG493" s="117">
        <f>OAX!AG531</f>
        <v>0</v>
      </c>
      <c r="AH493" s="117"/>
      <c r="AI493" s="117"/>
      <c r="AJ493" s="117">
        <f>OAX!AJ531</f>
        <v>0</v>
      </c>
      <c r="AK493" s="117"/>
      <c r="AL493" s="117"/>
      <c r="AM493" s="117">
        <f>OAX!AM531</f>
        <v>0</v>
      </c>
      <c r="AN493" s="117"/>
      <c r="AO493" s="117"/>
      <c r="AP493" s="117">
        <f>OAX!AP531</f>
        <v>0</v>
      </c>
      <c r="AQ493" s="117"/>
      <c r="AR493" s="117"/>
      <c r="AS493" s="117">
        <f>OAX!AS531</f>
        <v>0</v>
      </c>
      <c r="AT493" s="117">
        <f>OAX!AT531</f>
        <v>0</v>
      </c>
      <c r="AU493" s="117">
        <f>OAX!AU531</f>
        <v>0</v>
      </c>
      <c r="AV493" s="117">
        <f>OAX!AV531</f>
        <v>0</v>
      </c>
      <c r="AW493" s="117">
        <f>OAX!AW531</f>
        <v>0</v>
      </c>
      <c r="AX493" s="117">
        <f>OAX!AX531</f>
        <v>0</v>
      </c>
      <c r="AY493" s="117">
        <f>OAX!AY531</f>
        <v>0</v>
      </c>
      <c r="AZ493" s="117">
        <f>OAX!AZ531</f>
        <v>0</v>
      </c>
      <c r="BA493" s="117">
        <f>OAX!BA531</f>
        <v>0</v>
      </c>
    </row>
    <row r="494" spans="1:53" ht="24.75" hidden="1">
      <c r="A494" s="253"/>
      <c r="B494" s="73" t="str">
        <f t="shared" si="179"/>
        <v>1365000530053181</v>
      </c>
      <c r="C494" s="166">
        <v>2023</v>
      </c>
      <c r="D494" s="114">
        <v>1</v>
      </c>
      <c r="E494" s="138">
        <v>1</v>
      </c>
      <c r="F494" s="138">
        <v>3</v>
      </c>
      <c r="G494" s="138">
        <v>6</v>
      </c>
      <c r="H494" s="138">
        <v>5000</v>
      </c>
      <c r="I494" s="138">
        <v>5300</v>
      </c>
      <c r="J494" s="138">
        <v>531</v>
      </c>
      <c r="K494" s="139">
        <v>81</v>
      </c>
      <c r="L494" s="139"/>
      <c r="M494" s="116" t="s">
        <v>427</v>
      </c>
      <c r="N494" s="117">
        <v>0</v>
      </c>
      <c r="O494" s="117">
        <v>0</v>
      </c>
      <c r="P494" s="117">
        <v>0</v>
      </c>
      <c r="Q494" s="118" t="s">
        <v>59</v>
      </c>
      <c r="R494" s="119">
        <v>0</v>
      </c>
      <c r="S494" s="119">
        <v>0</v>
      </c>
      <c r="T494" s="120">
        <v>0</v>
      </c>
      <c r="U494" s="117">
        <v>0</v>
      </c>
      <c r="V494" s="117">
        <v>0</v>
      </c>
      <c r="W494" s="117">
        <v>0</v>
      </c>
      <c r="X494" s="117">
        <v>0</v>
      </c>
      <c r="Y494" s="117">
        <v>0</v>
      </c>
      <c r="Z494" s="117">
        <v>0</v>
      </c>
      <c r="AA494" s="269">
        <v>0</v>
      </c>
      <c r="AB494" s="303">
        <f t="shared" si="180"/>
        <v>0</v>
      </c>
      <c r="AC494" s="117">
        <f t="shared" si="181"/>
        <v>0</v>
      </c>
      <c r="AD494" s="304">
        <f>OAX!AD532</f>
        <v>0</v>
      </c>
      <c r="AE494" s="120"/>
      <c r="AF494" s="117"/>
      <c r="AG494" s="117">
        <f>OAX!AG532</f>
        <v>0</v>
      </c>
      <c r="AH494" s="117"/>
      <c r="AI494" s="117"/>
      <c r="AJ494" s="117">
        <f>OAX!AJ532</f>
        <v>0</v>
      </c>
      <c r="AK494" s="117"/>
      <c r="AL494" s="117"/>
      <c r="AM494" s="117">
        <f>OAX!AM532</f>
        <v>0</v>
      </c>
      <c r="AN494" s="117"/>
      <c r="AO494" s="117"/>
      <c r="AP494" s="117">
        <f>OAX!AP532</f>
        <v>0</v>
      </c>
      <c r="AQ494" s="117"/>
      <c r="AR494" s="117"/>
      <c r="AS494" s="117">
        <f>OAX!AS532</f>
        <v>0</v>
      </c>
      <c r="AT494" s="117">
        <f>OAX!AT532</f>
        <v>0</v>
      </c>
      <c r="AU494" s="117">
        <f>OAX!AU532</f>
        <v>0</v>
      </c>
      <c r="AV494" s="117">
        <f>OAX!AV532</f>
        <v>0</v>
      </c>
      <c r="AW494" s="117">
        <f>OAX!AW532</f>
        <v>0</v>
      </c>
      <c r="AX494" s="117">
        <f>OAX!AX532</f>
        <v>0</v>
      </c>
      <c r="AY494" s="117">
        <f>OAX!AY532</f>
        <v>0</v>
      </c>
      <c r="AZ494" s="117">
        <f>OAX!AZ532</f>
        <v>0</v>
      </c>
      <c r="BA494" s="117">
        <f>OAX!BA532</f>
        <v>0</v>
      </c>
    </row>
    <row r="495" spans="1:53" ht="24.75" hidden="1">
      <c r="A495" s="253"/>
      <c r="B495" s="73" t="str">
        <f t="shared" si="179"/>
        <v>1365000530053182</v>
      </c>
      <c r="C495" s="166">
        <v>2023</v>
      </c>
      <c r="D495" s="114">
        <v>1</v>
      </c>
      <c r="E495" s="138">
        <v>1</v>
      </c>
      <c r="F495" s="138">
        <v>3</v>
      </c>
      <c r="G495" s="138">
        <v>6</v>
      </c>
      <c r="H495" s="138">
        <v>5000</v>
      </c>
      <c r="I495" s="138">
        <v>5300</v>
      </c>
      <c r="J495" s="138">
        <v>531</v>
      </c>
      <c r="K495" s="139">
        <v>82</v>
      </c>
      <c r="L495" s="139"/>
      <c r="M495" s="116" t="s">
        <v>428</v>
      </c>
      <c r="N495" s="117">
        <v>0</v>
      </c>
      <c r="O495" s="117">
        <v>0</v>
      </c>
      <c r="P495" s="117">
        <v>0</v>
      </c>
      <c r="Q495" s="118" t="s">
        <v>59</v>
      </c>
      <c r="R495" s="119">
        <v>0</v>
      </c>
      <c r="S495" s="119">
        <v>0</v>
      </c>
      <c r="T495" s="120">
        <v>0</v>
      </c>
      <c r="U495" s="117">
        <v>0</v>
      </c>
      <c r="V495" s="117">
        <v>0</v>
      </c>
      <c r="W495" s="117">
        <v>0</v>
      </c>
      <c r="X495" s="117">
        <v>0</v>
      </c>
      <c r="Y495" s="117">
        <v>0</v>
      </c>
      <c r="Z495" s="117">
        <v>0</v>
      </c>
      <c r="AA495" s="269">
        <v>0</v>
      </c>
      <c r="AB495" s="303">
        <f t="shared" si="180"/>
        <v>0</v>
      </c>
      <c r="AC495" s="117">
        <f t="shared" si="181"/>
        <v>0</v>
      </c>
      <c r="AD495" s="304">
        <f>OAX!AD533</f>
        <v>0</v>
      </c>
      <c r="AE495" s="120"/>
      <c r="AF495" s="117"/>
      <c r="AG495" s="117">
        <f>OAX!AG533</f>
        <v>0</v>
      </c>
      <c r="AH495" s="117"/>
      <c r="AI495" s="117"/>
      <c r="AJ495" s="117">
        <f>OAX!AJ533</f>
        <v>0</v>
      </c>
      <c r="AK495" s="117"/>
      <c r="AL495" s="117"/>
      <c r="AM495" s="117">
        <f>OAX!AM533</f>
        <v>0</v>
      </c>
      <c r="AN495" s="117"/>
      <c r="AO495" s="117"/>
      <c r="AP495" s="117">
        <f>OAX!AP533</f>
        <v>0</v>
      </c>
      <c r="AQ495" s="117"/>
      <c r="AR495" s="117"/>
      <c r="AS495" s="117">
        <f>OAX!AS533</f>
        <v>0</v>
      </c>
      <c r="AT495" s="117">
        <f>OAX!AT533</f>
        <v>0</v>
      </c>
      <c r="AU495" s="117">
        <f>OAX!AU533</f>
        <v>0</v>
      </c>
      <c r="AV495" s="117">
        <f>OAX!AV533</f>
        <v>0</v>
      </c>
      <c r="AW495" s="117">
        <f>OAX!AW533</f>
        <v>0</v>
      </c>
      <c r="AX495" s="117">
        <f>OAX!AX533</f>
        <v>0</v>
      </c>
      <c r="AY495" s="117">
        <f>OAX!AY533</f>
        <v>0</v>
      </c>
      <c r="AZ495" s="117">
        <f>OAX!AZ533</f>
        <v>0</v>
      </c>
      <c r="BA495" s="117">
        <f>OAX!BA533</f>
        <v>0</v>
      </c>
    </row>
    <row r="496" spans="1:53" ht="24.75" hidden="1">
      <c r="A496" s="253"/>
      <c r="B496" s="73" t="str">
        <f t="shared" si="179"/>
        <v>1365000530053183</v>
      </c>
      <c r="C496" s="166">
        <v>2023</v>
      </c>
      <c r="D496" s="114">
        <v>1</v>
      </c>
      <c r="E496" s="138">
        <v>1</v>
      </c>
      <c r="F496" s="138">
        <v>3</v>
      </c>
      <c r="G496" s="138">
        <v>6</v>
      </c>
      <c r="H496" s="138">
        <v>5000</v>
      </c>
      <c r="I496" s="138">
        <v>5300</v>
      </c>
      <c r="J496" s="138">
        <v>531</v>
      </c>
      <c r="K496" s="139">
        <v>83</v>
      </c>
      <c r="L496" s="139"/>
      <c r="M496" s="116" t="s">
        <v>429</v>
      </c>
      <c r="N496" s="117">
        <v>0</v>
      </c>
      <c r="O496" s="117">
        <v>0</v>
      </c>
      <c r="P496" s="117">
        <v>0</v>
      </c>
      <c r="Q496" s="118" t="s">
        <v>59</v>
      </c>
      <c r="R496" s="119">
        <v>0</v>
      </c>
      <c r="S496" s="119">
        <v>0</v>
      </c>
      <c r="T496" s="120">
        <v>0</v>
      </c>
      <c r="U496" s="117">
        <v>0</v>
      </c>
      <c r="V496" s="117">
        <v>0</v>
      </c>
      <c r="W496" s="117">
        <v>0</v>
      </c>
      <c r="X496" s="117">
        <v>0</v>
      </c>
      <c r="Y496" s="117">
        <v>0</v>
      </c>
      <c r="Z496" s="117">
        <v>0</v>
      </c>
      <c r="AA496" s="269">
        <v>0</v>
      </c>
      <c r="AB496" s="303">
        <f t="shared" si="180"/>
        <v>0</v>
      </c>
      <c r="AC496" s="117">
        <f t="shared" si="181"/>
        <v>0</v>
      </c>
      <c r="AD496" s="304">
        <f>OAX!AD534</f>
        <v>0</v>
      </c>
      <c r="AE496" s="120"/>
      <c r="AF496" s="117"/>
      <c r="AG496" s="117">
        <f>OAX!AG534</f>
        <v>0</v>
      </c>
      <c r="AH496" s="117"/>
      <c r="AI496" s="117"/>
      <c r="AJ496" s="117">
        <f>OAX!AJ534</f>
        <v>0</v>
      </c>
      <c r="AK496" s="117"/>
      <c r="AL496" s="117"/>
      <c r="AM496" s="117">
        <f>OAX!AM534</f>
        <v>0</v>
      </c>
      <c r="AN496" s="117"/>
      <c r="AO496" s="117"/>
      <c r="AP496" s="117">
        <f>OAX!AP534</f>
        <v>0</v>
      </c>
      <c r="AQ496" s="117"/>
      <c r="AR496" s="117"/>
      <c r="AS496" s="117">
        <f>OAX!AS534</f>
        <v>0</v>
      </c>
      <c r="AT496" s="117">
        <f>OAX!AT534</f>
        <v>0</v>
      </c>
      <c r="AU496" s="117">
        <f>OAX!AU534</f>
        <v>0</v>
      </c>
      <c r="AV496" s="117">
        <f>OAX!AV534</f>
        <v>0</v>
      </c>
      <c r="AW496" s="117">
        <f>OAX!AW534</f>
        <v>0</v>
      </c>
      <c r="AX496" s="117">
        <f>OAX!AX534</f>
        <v>0</v>
      </c>
      <c r="AY496" s="117">
        <f>OAX!AY534</f>
        <v>0</v>
      </c>
      <c r="AZ496" s="117">
        <f>OAX!AZ534</f>
        <v>0</v>
      </c>
      <c r="BA496" s="117">
        <f>OAX!BA534</f>
        <v>0</v>
      </c>
    </row>
    <row r="497" spans="1:53" ht="24.75" hidden="1">
      <c r="A497" s="253"/>
      <c r="B497" s="73" t="str">
        <f t="shared" si="179"/>
        <v>1365000530053184</v>
      </c>
      <c r="C497" s="166">
        <v>2023</v>
      </c>
      <c r="D497" s="114">
        <v>1</v>
      </c>
      <c r="E497" s="138">
        <v>1</v>
      </c>
      <c r="F497" s="138">
        <v>3</v>
      </c>
      <c r="G497" s="138">
        <v>6</v>
      </c>
      <c r="H497" s="138">
        <v>5000</v>
      </c>
      <c r="I497" s="138">
        <v>5300</v>
      </c>
      <c r="J497" s="138">
        <v>531</v>
      </c>
      <c r="K497" s="139">
        <v>84</v>
      </c>
      <c r="L497" s="139"/>
      <c r="M497" s="116" t="s">
        <v>430</v>
      </c>
      <c r="N497" s="117">
        <v>0</v>
      </c>
      <c r="O497" s="117">
        <v>0</v>
      </c>
      <c r="P497" s="117">
        <v>0</v>
      </c>
      <c r="Q497" s="118" t="s">
        <v>59</v>
      </c>
      <c r="R497" s="119">
        <v>0</v>
      </c>
      <c r="S497" s="119">
        <v>0</v>
      </c>
      <c r="T497" s="120">
        <v>0</v>
      </c>
      <c r="U497" s="117">
        <v>0</v>
      </c>
      <c r="V497" s="117">
        <v>0</v>
      </c>
      <c r="W497" s="117">
        <v>0</v>
      </c>
      <c r="X497" s="117">
        <v>0</v>
      </c>
      <c r="Y497" s="117">
        <v>0</v>
      </c>
      <c r="Z497" s="117">
        <v>0</v>
      </c>
      <c r="AA497" s="269">
        <v>0</v>
      </c>
      <c r="AB497" s="303">
        <f t="shared" si="180"/>
        <v>0</v>
      </c>
      <c r="AC497" s="117">
        <f t="shared" si="181"/>
        <v>0</v>
      </c>
      <c r="AD497" s="304">
        <f>OAX!AD535</f>
        <v>0</v>
      </c>
      <c r="AE497" s="120"/>
      <c r="AF497" s="117"/>
      <c r="AG497" s="117">
        <f>OAX!AG535</f>
        <v>0</v>
      </c>
      <c r="AH497" s="117"/>
      <c r="AI497" s="117"/>
      <c r="AJ497" s="117">
        <f>OAX!AJ535</f>
        <v>0</v>
      </c>
      <c r="AK497" s="117"/>
      <c r="AL497" s="117"/>
      <c r="AM497" s="117">
        <f>OAX!AM535</f>
        <v>0</v>
      </c>
      <c r="AN497" s="117"/>
      <c r="AO497" s="117"/>
      <c r="AP497" s="117">
        <f>OAX!AP535</f>
        <v>0</v>
      </c>
      <c r="AQ497" s="117"/>
      <c r="AR497" s="117"/>
      <c r="AS497" s="117">
        <f>OAX!AS535</f>
        <v>0</v>
      </c>
      <c r="AT497" s="117">
        <f>OAX!AT535</f>
        <v>0</v>
      </c>
      <c r="AU497" s="117">
        <f>OAX!AU535</f>
        <v>0</v>
      </c>
      <c r="AV497" s="117">
        <f>OAX!AV535</f>
        <v>0</v>
      </c>
      <c r="AW497" s="117">
        <f>OAX!AW535</f>
        <v>0</v>
      </c>
      <c r="AX497" s="117">
        <f>OAX!AX535</f>
        <v>0</v>
      </c>
      <c r="AY497" s="117">
        <f>OAX!AY535</f>
        <v>0</v>
      </c>
      <c r="AZ497" s="117">
        <f>OAX!AZ535</f>
        <v>0</v>
      </c>
      <c r="BA497" s="117">
        <f>OAX!BA535</f>
        <v>0</v>
      </c>
    </row>
    <row r="498" spans="1:53" ht="24.75" hidden="1">
      <c r="A498" s="253"/>
      <c r="B498" s="73" t="str">
        <f t="shared" si="179"/>
        <v>1365000530053185</v>
      </c>
      <c r="C498" s="166">
        <v>2023</v>
      </c>
      <c r="D498" s="114">
        <v>1</v>
      </c>
      <c r="E498" s="138">
        <v>1</v>
      </c>
      <c r="F498" s="138">
        <v>3</v>
      </c>
      <c r="G498" s="138">
        <v>6</v>
      </c>
      <c r="H498" s="138">
        <v>5000</v>
      </c>
      <c r="I498" s="138">
        <v>5300</v>
      </c>
      <c r="J498" s="138">
        <v>531</v>
      </c>
      <c r="K498" s="139">
        <v>85</v>
      </c>
      <c r="L498" s="139"/>
      <c r="M498" s="116" t="s">
        <v>431</v>
      </c>
      <c r="N498" s="117">
        <v>0</v>
      </c>
      <c r="O498" s="117">
        <v>0</v>
      </c>
      <c r="P498" s="117">
        <v>0</v>
      </c>
      <c r="Q498" s="118" t="s">
        <v>162</v>
      </c>
      <c r="R498" s="119">
        <v>0</v>
      </c>
      <c r="S498" s="119">
        <v>0</v>
      </c>
      <c r="T498" s="120">
        <v>0</v>
      </c>
      <c r="U498" s="117">
        <v>0</v>
      </c>
      <c r="V498" s="117">
        <v>0</v>
      </c>
      <c r="W498" s="117">
        <v>0</v>
      </c>
      <c r="X498" s="117">
        <v>0</v>
      </c>
      <c r="Y498" s="117">
        <v>0</v>
      </c>
      <c r="Z498" s="117">
        <v>0</v>
      </c>
      <c r="AA498" s="269">
        <v>0</v>
      </c>
      <c r="AB498" s="303">
        <f t="shared" si="180"/>
        <v>0</v>
      </c>
      <c r="AC498" s="117">
        <f t="shared" si="181"/>
        <v>0</v>
      </c>
      <c r="AD498" s="304">
        <f>OAX!AD536</f>
        <v>0</v>
      </c>
      <c r="AE498" s="120"/>
      <c r="AF498" s="117"/>
      <c r="AG498" s="117">
        <f>OAX!AG536</f>
        <v>0</v>
      </c>
      <c r="AH498" s="117"/>
      <c r="AI498" s="117"/>
      <c r="AJ498" s="117">
        <f>OAX!AJ536</f>
        <v>0</v>
      </c>
      <c r="AK498" s="117"/>
      <c r="AL498" s="117"/>
      <c r="AM498" s="117">
        <f>OAX!AM536</f>
        <v>0</v>
      </c>
      <c r="AN498" s="117"/>
      <c r="AO498" s="117"/>
      <c r="AP498" s="117">
        <f>OAX!AP536</f>
        <v>0</v>
      </c>
      <c r="AQ498" s="117"/>
      <c r="AR498" s="117"/>
      <c r="AS498" s="117">
        <f>OAX!AS536</f>
        <v>0</v>
      </c>
      <c r="AT498" s="117">
        <f>OAX!AT536</f>
        <v>0</v>
      </c>
      <c r="AU498" s="117">
        <f>OAX!AU536</f>
        <v>0</v>
      </c>
      <c r="AV498" s="117">
        <f>OAX!AV536</f>
        <v>0</v>
      </c>
      <c r="AW498" s="117">
        <f>OAX!AW536</f>
        <v>0</v>
      </c>
      <c r="AX498" s="117">
        <f>OAX!AX536</f>
        <v>0</v>
      </c>
      <c r="AY498" s="117">
        <f>OAX!AY536</f>
        <v>0</v>
      </c>
      <c r="AZ498" s="117">
        <f>OAX!AZ536</f>
        <v>0</v>
      </c>
      <c r="BA498" s="117">
        <f>OAX!BA536</f>
        <v>0</v>
      </c>
    </row>
    <row r="499" spans="1:53" ht="24.75" hidden="1">
      <c r="A499" s="253"/>
      <c r="B499" s="73" t="str">
        <f t="shared" si="179"/>
        <v>1365000530053186</v>
      </c>
      <c r="C499" s="166">
        <v>2023</v>
      </c>
      <c r="D499" s="114">
        <v>1</v>
      </c>
      <c r="E499" s="138">
        <v>1</v>
      </c>
      <c r="F499" s="138">
        <v>3</v>
      </c>
      <c r="G499" s="138">
        <v>6</v>
      </c>
      <c r="H499" s="138">
        <v>5000</v>
      </c>
      <c r="I499" s="138">
        <v>5300</v>
      </c>
      <c r="J499" s="138">
        <v>531</v>
      </c>
      <c r="K499" s="139">
        <v>86</v>
      </c>
      <c r="L499" s="139"/>
      <c r="M499" s="116" t="s">
        <v>432</v>
      </c>
      <c r="N499" s="117">
        <v>0</v>
      </c>
      <c r="O499" s="117">
        <v>0</v>
      </c>
      <c r="P499" s="117">
        <v>0</v>
      </c>
      <c r="Q499" s="118" t="s">
        <v>162</v>
      </c>
      <c r="R499" s="119">
        <v>0</v>
      </c>
      <c r="S499" s="119">
        <v>0</v>
      </c>
      <c r="T499" s="120">
        <v>0</v>
      </c>
      <c r="U499" s="117">
        <v>0</v>
      </c>
      <c r="V499" s="117">
        <v>0</v>
      </c>
      <c r="W499" s="117">
        <v>0</v>
      </c>
      <c r="X499" s="117">
        <v>0</v>
      </c>
      <c r="Y499" s="117">
        <v>0</v>
      </c>
      <c r="Z499" s="117">
        <v>0</v>
      </c>
      <c r="AA499" s="269">
        <v>0</v>
      </c>
      <c r="AB499" s="303">
        <f t="shared" si="180"/>
        <v>0</v>
      </c>
      <c r="AC499" s="117">
        <f t="shared" si="181"/>
        <v>0</v>
      </c>
      <c r="AD499" s="304">
        <f>OAX!AD537</f>
        <v>0</v>
      </c>
      <c r="AE499" s="120"/>
      <c r="AF499" s="117"/>
      <c r="AG499" s="117">
        <f>OAX!AG537</f>
        <v>0</v>
      </c>
      <c r="AH499" s="117"/>
      <c r="AI499" s="117"/>
      <c r="AJ499" s="117">
        <f>OAX!AJ537</f>
        <v>0</v>
      </c>
      <c r="AK499" s="117"/>
      <c r="AL499" s="117"/>
      <c r="AM499" s="117">
        <f>OAX!AM537</f>
        <v>0</v>
      </c>
      <c r="AN499" s="117"/>
      <c r="AO499" s="117"/>
      <c r="AP499" s="117">
        <f>OAX!AP537</f>
        <v>0</v>
      </c>
      <c r="AQ499" s="117"/>
      <c r="AR499" s="117"/>
      <c r="AS499" s="117">
        <f>OAX!AS537</f>
        <v>0</v>
      </c>
      <c r="AT499" s="117">
        <f>OAX!AT537</f>
        <v>0</v>
      </c>
      <c r="AU499" s="117">
        <f>OAX!AU537</f>
        <v>0</v>
      </c>
      <c r="AV499" s="117">
        <f>OAX!AV537</f>
        <v>0</v>
      </c>
      <c r="AW499" s="117">
        <f>OAX!AW537</f>
        <v>0</v>
      </c>
      <c r="AX499" s="117">
        <f>OAX!AX537</f>
        <v>0</v>
      </c>
      <c r="AY499" s="117">
        <f>OAX!AY537</f>
        <v>0</v>
      </c>
      <c r="AZ499" s="117">
        <f>OAX!AZ537</f>
        <v>0</v>
      </c>
      <c r="BA499" s="117">
        <f>OAX!BA537</f>
        <v>0</v>
      </c>
    </row>
    <row r="500" spans="1:53" ht="24.75" hidden="1">
      <c r="A500" s="253"/>
      <c r="B500" s="73" t="str">
        <f t="shared" si="179"/>
        <v>1365000530053187</v>
      </c>
      <c r="C500" s="166">
        <v>2023</v>
      </c>
      <c r="D500" s="114">
        <v>1</v>
      </c>
      <c r="E500" s="138">
        <v>1</v>
      </c>
      <c r="F500" s="138">
        <v>3</v>
      </c>
      <c r="G500" s="138">
        <v>6</v>
      </c>
      <c r="H500" s="138">
        <v>5000</v>
      </c>
      <c r="I500" s="138">
        <v>5300</v>
      </c>
      <c r="J500" s="138">
        <v>531</v>
      </c>
      <c r="K500" s="139">
        <v>87</v>
      </c>
      <c r="L500" s="139"/>
      <c r="M500" s="116" t="s">
        <v>433</v>
      </c>
      <c r="N500" s="117">
        <v>0</v>
      </c>
      <c r="O500" s="117">
        <v>0</v>
      </c>
      <c r="P500" s="117">
        <v>0</v>
      </c>
      <c r="Q500" s="118" t="s">
        <v>162</v>
      </c>
      <c r="R500" s="119">
        <v>0</v>
      </c>
      <c r="S500" s="119">
        <v>0</v>
      </c>
      <c r="T500" s="120">
        <v>0</v>
      </c>
      <c r="U500" s="117">
        <v>0</v>
      </c>
      <c r="V500" s="117">
        <v>0</v>
      </c>
      <c r="W500" s="117">
        <v>0</v>
      </c>
      <c r="X500" s="117">
        <v>0</v>
      </c>
      <c r="Y500" s="117">
        <v>0</v>
      </c>
      <c r="Z500" s="117">
        <v>0</v>
      </c>
      <c r="AA500" s="269">
        <v>0</v>
      </c>
      <c r="AB500" s="303">
        <f t="shared" si="180"/>
        <v>0</v>
      </c>
      <c r="AC500" s="117">
        <f t="shared" si="181"/>
        <v>0</v>
      </c>
      <c r="AD500" s="304">
        <f>OAX!AD538</f>
        <v>0</v>
      </c>
      <c r="AE500" s="120"/>
      <c r="AF500" s="117"/>
      <c r="AG500" s="117">
        <f>OAX!AG538</f>
        <v>0</v>
      </c>
      <c r="AH500" s="117"/>
      <c r="AI500" s="117"/>
      <c r="AJ500" s="117">
        <f>OAX!AJ538</f>
        <v>0</v>
      </c>
      <c r="AK500" s="117"/>
      <c r="AL500" s="117"/>
      <c r="AM500" s="117">
        <f>OAX!AM538</f>
        <v>0</v>
      </c>
      <c r="AN500" s="117"/>
      <c r="AO500" s="117"/>
      <c r="AP500" s="117">
        <f>OAX!AP538</f>
        <v>0</v>
      </c>
      <c r="AQ500" s="117"/>
      <c r="AR500" s="117"/>
      <c r="AS500" s="117">
        <f>OAX!AS538</f>
        <v>0</v>
      </c>
      <c r="AT500" s="117">
        <f>OAX!AT538</f>
        <v>0</v>
      </c>
      <c r="AU500" s="117">
        <f>OAX!AU538</f>
        <v>0</v>
      </c>
      <c r="AV500" s="117">
        <f>OAX!AV538</f>
        <v>0</v>
      </c>
      <c r="AW500" s="117">
        <f>OAX!AW538</f>
        <v>0</v>
      </c>
      <c r="AX500" s="117">
        <f>OAX!AX538</f>
        <v>0</v>
      </c>
      <c r="AY500" s="117">
        <f>OAX!AY538</f>
        <v>0</v>
      </c>
      <c r="AZ500" s="117">
        <f>OAX!AZ538</f>
        <v>0</v>
      </c>
      <c r="BA500" s="117">
        <f>OAX!BA538</f>
        <v>0</v>
      </c>
    </row>
    <row r="501" spans="1:53" ht="24.75" hidden="1">
      <c r="A501" s="253"/>
      <c r="B501" s="73" t="str">
        <f t="shared" si="179"/>
        <v>1365000530053188</v>
      </c>
      <c r="C501" s="166">
        <v>2023</v>
      </c>
      <c r="D501" s="114">
        <v>1</v>
      </c>
      <c r="E501" s="138">
        <v>1</v>
      </c>
      <c r="F501" s="138">
        <v>3</v>
      </c>
      <c r="G501" s="138">
        <v>6</v>
      </c>
      <c r="H501" s="138">
        <v>5000</v>
      </c>
      <c r="I501" s="138">
        <v>5300</v>
      </c>
      <c r="J501" s="138">
        <v>531</v>
      </c>
      <c r="K501" s="139">
        <v>88</v>
      </c>
      <c r="L501" s="139"/>
      <c r="M501" s="116" t="s">
        <v>434</v>
      </c>
      <c r="N501" s="117">
        <v>0</v>
      </c>
      <c r="O501" s="117">
        <v>0</v>
      </c>
      <c r="P501" s="117">
        <v>0</v>
      </c>
      <c r="Q501" s="118" t="s">
        <v>162</v>
      </c>
      <c r="R501" s="119">
        <v>0</v>
      </c>
      <c r="S501" s="119">
        <v>0</v>
      </c>
      <c r="T501" s="120">
        <v>0</v>
      </c>
      <c r="U501" s="117">
        <v>0</v>
      </c>
      <c r="V501" s="117">
        <v>0</v>
      </c>
      <c r="W501" s="117">
        <v>0</v>
      </c>
      <c r="X501" s="117">
        <v>0</v>
      </c>
      <c r="Y501" s="117">
        <v>0</v>
      </c>
      <c r="Z501" s="117">
        <v>0</v>
      </c>
      <c r="AA501" s="269">
        <v>0</v>
      </c>
      <c r="AB501" s="303">
        <f t="shared" si="180"/>
        <v>0</v>
      </c>
      <c r="AC501" s="117">
        <f t="shared" si="181"/>
        <v>0</v>
      </c>
      <c r="AD501" s="304">
        <f>OAX!AD539</f>
        <v>0</v>
      </c>
      <c r="AE501" s="120"/>
      <c r="AF501" s="117"/>
      <c r="AG501" s="117">
        <f>OAX!AG539</f>
        <v>0</v>
      </c>
      <c r="AH501" s="117"/>
      <c r="AI501" s="117"/>
      <c r="AJ501" s="117">
        <f>OAX!AJ539</f>
        <v>0</v>
      </c>
      <c r="AK501" s="117"/>
      <c r="AL501" s="117"/>
      <c r="AM501" s="117">
        <f>OAX!AM539</f>
        <v>0</v>
      </c>
      <c r="AN501" s="117"/>
      <c r="AO501" s="117"/>
      <c r="AP501" s="117">
        <f>OAX!AP539</f>
        <v>0</v>
      </c>
      <c r="AQ501" s="117"/>
      <c r="AR501" s="117"/>
      <c r="AS501" s="117">
        <f>OAX!AS539</f>
        <v>0</v>
      </c>
      <c r="AT501" s="117">
        <f>OAX!AT539</f>
        <v>0</v>
      </c>
      <c r="AU501" s="117">
        <f>OAX!AU539</f>
        <v>0</v>
      </c>
      <c r="AV501" s="117">
        <f>OAX!AV539</f>
        <v>0</v>
      </c>
      <c r="AW501" s="117">
        <f>OAX!AW539</f>
        <v>0</v>
      </c>
      <c r="AX501" s="117">
        <f>OAX!AX539</f>
        <v>0</v>
      </c>
      <c r="AY501" s="117">
        <f>OAX!AY539</f>
        <v>0</v>
      </c>
      <c r="AZ501" s="117">
        <f>OAX!AZ539</f>
        <v>0</v>
      </c>
      <c r="BA501" s="117">
        <f>OAX!BA539</f>
        <v>0</v>
      </c>
    </row>
    <row r="502" spans="1:53" ht="24.75" hidden="1">
      <c r="A502" s="253"/>
      <c r="B502" s="73" t="str">
        <f t="shared" si="179"/>
        <v>1365000530053189</v>
      </c>
      <c r="C502" s="166">
        <v>2023</v>
      </c>
      <c r="D502" s="114">
        <v>1</v>
      </c>
      <c r="E502" s="138">
        <v>1</v>
      </c>
      <c r="F502" s="138">
        <v>3</v>
      </c>
      <c r="G502" s="138">
        <v>6</v>
      </c>
      <c r="H502" s="138">
        <v>5000</v>
      </c>
      <c r="I502" s="138">
        <v>5300</v>
      </c>
      <c r="J502" s="138">
        <v>531</v>
      </c>
      <c r="K502" s="139">
        <v>89</v>
      </c>
      <c r="L502" s="139"/>
      <c r="M502" s="116" t="s">
        <v>435</v>
      </c>
      <c r="N502" s="117">
        <v>0</v>
      </c>
      <c r="O502" s="117">
        <v>0</v>
      </c>
      <c r="P502" s="117">
        <v>0</v>
      </c>
      <c r="Q502" s="118" t="s">
        <v>162</v>
      </c>
      <c r="R502" s="119">
        <v>0</v>
      </c>
      <c r="S502" s="119">
        <v>0</v>
      </c>
      <c r="T502" s="120">
        <v>0</v>
      </c>
      <c r="U502" s="117">
        <v>0</v>
      </c>
      <c r="V502" s="117">
        <v>0</v>
      </c>
      <c r="W502" s="117">
        <v>0</v>
      </c>
      <c r="X502" s="117">
        <v>0</v>
      </c>
      <c r="Y502" s="117">
        <v>0</v>
      </c>
      <c r="Z502" s="117">
        <v>0</v>
      </c>
      <c r="AA502" s="269">
        <v>0</v>
      </c>
      <c r="AB502" s="303">
        <f t="shared" si="180"/>
        <v>0</v>
      </c>
      <c r="AC502" s="117">
        <f t="shared" si="181"/>
        <v>0</v>
      </c>
      <c r="AD502" s="304">
        <f>OAX!AD540</f>
        <v>0</v>
      </c>
      <c r="AE502" s="120"/>
      <c r="AF502" s="117"/>
      <c r="AG502" s="117">
        <f>OAX!AG540</f>
        <v>0</v>
      </c>
      <c r="AH502" s="117"/>
      <c r="AI502" s="117"/>
      <c r="AJ502" s="117">
        <f>OAX!AJ540</f>
        <v>0</v>
      </c>
      <c r="AK502" s="117"/>
      <c r="AL502" s="117"/>
      <c r="AM502" s="117">
        <f>OAX!AM540</f>
        <v>0</v>
      </c>
      <c r="AN502" s="117"/>
      <c r="AO502" s="117"/>
      <c r="AP502" s="117">
        <f>OAX!AP540</f>
        <v>0</v>
      </c>
      <c r="AQ502" s="117"/>
      <c r="AR502" s="117"/>
      <c r="AS502" s="117">
        <f>OAX!AS540</f>
        <v>0</v>
      </c>
      <c r="AT502" s="117">
        <f>OAX!AT540</f>
        <v>0</v>
      </c>
      <c r="AU502" s="117">
        <f>OAX!AU540</f>
        <v>0</v>
      </c>
      <c r="AV502" s="117">
        <f>OAX!AV540</f>
        <v>0</v>
      </c>
      <c r="AW502" s="117">
        <f>OAX!AW540</f>
        <v>0</v>
      </c>
      <c r="AX502" s="117">
        <f>OAX!AX540</f>
        <v>0</v>
      </c>
      <c r="AY502" s="117">
        <f>OAX!AY540</f>
        <v>0</v>
      </c>
      <c r="AZ502" s="117">
        <f>OAX!AZ540</f>
        <v>0</v>
      </c>
      <c r="BA502" s="117">
        <f>OAX!BA540</f>
        <v>0</v>
      </c>
    </row>
    <row r="503" spans="1:53" ht="24.75" hidden="1">
      <c r="A503" s="253"/>
      <c r="B503" s="73" t="str">
        <f t="shared" si="179"/>
        <v>1365000530053190</v>
      </c>
      <c r="C503" s="166">
        <v>2023</v>
      </c>
      <c r="D503" s="114">
        <v>1</v>
      </c>
      <c r="E503" s="138">
        <v>1</v>
      </c>
      <c r="F503" s="138">
        <v>3</v>
      </c>
      <c r="G503" s="138">
        <v>6</v>
      </c>
      <c r="H503" s="138">
        <v>5000</v>
      </c>
      <c r="I503" s="138">
        <v>5300</v>
      </c>
      <c r="J503" s="138">
        <v>531</v>
      </c>
      <c r="K503" s="139">
        <v>90</v>
      </c>
      <c r="L503" s="139"/>
      <c r="M503" s="116" t="s">
        <v>436</v>
      </c>
      <c r="N503" s="117">
        <v>0</v>
      </c>
      <c r="O503" s="117">
        <v>0</v>
      </c>
      <c r="P503" s="117">
        <v>0</v>
      </c>
      <c r="Q503" s="118" t="s">
        <v>162</v>
      </c>
      <c r="R503" s="119">
        <v>0</v>
      </c>
      <c r="S503" s="119">
        <v>0</v>
      </c>
      <c r="T503" s="120">
        <v>0</v>
      </c>
      <c r="U503" s="117">
        <v>0</v>
      </c>
      <c r="V503" s="117">
        <v>0</v>
      </c>
      <c r="W503" s="117">
        <v>0</v>
      </c>
      <c r="X503" s="117">
        <v>0</v>
      </c>
      <c r="Y503" s="117">
        <v>0</v>
      </c>
      <c r="Z503" s="117">
        <v>0</v>
      </c>
      <c r="AA503" s="269">
        <v>0</v>
      </c>
      <c r="AB503" s="303">
        <f t="shared" si="180"/>
        <v>0</v>
      </c>
      <c r="AC503" s="117">
        <f t="shared" si="181"/>
        <v>0</v>
      </c>
      <c r="AD503" s="304">
        <f>OAX!AD541</f>
        <v>0</v>
      </c>
      <c r="AE503" s="120"/>
      <c r="AF503" s="117"/>
      <c r="AG503" s="117">
        <f>OAX!AG541</f>
        <v>0</v>
      </c>
      <c r="AH503" s="117"/>
      <c r="AI503" s="117"/>
      <c r="AJ503" s="117">
        <f>OAX!AJ541</f>
        <v>0</v>
      </c>
      <c r="AK503" s="117"/>
      <c r="AL503" s="117"/>
      <c r="AM503" s="117">
        <f>OAX!AM541</f>
        <v>0</v>
      </c>
      <c r="AN503" s="117"/>
      <c r="AO503" s="117"/>
      <c r="AP503" s="117">
        <f>OAX!AP541</f>
        <v>0</v>
      </c>
      <c r="AQ503" s="117"/>
      <c r="AR503" s="117"/>
      <c r="AS503" s="117">
        <f>OAX!AS541</f>
        <v>0</v>
      </c>
      <c r="AT503" s="117">
        <f>OAX!AT541</f>
        <v>0</v>
      </c>
      <c r="AU503" s="117">
        <f>OAX!AU541</f>
        <v>0</v>
      </c>
      <c r="AV503" s="117">
        <f>OAX!AV541</f>
        <v>0</v>
      </c>
      <c r="AW503" s="117">
        <f>OAX!AW541</f>
        <v>0</v>
      </c>
      <c r="AX503" s="117">
        <f>OAX!AX541</f>
        <v>0</v>
      </c>
      <c r="AY503" s="117">
        <f>OAX!AY541</f>
        <v>0</v>
      </c>
      <c r="AZ503" s="117">
        <f>OAX!AZ541</f>
        <v>0</v>
      </c>
      <c r="BA503" s="117">
        <f>OAX!BA541</f>
        <v>0</v>
      </c>
    </row>
    <row r="504" spans="1:53" ht="24.75" hidden="1">
      <c r="A504" s="253"/>
      <c r="B504" s="73" t="str">
        <f t="shared" si="179"/>
        <v>1365000530053191</v>
      </c>
      <c r="C504" s="166">
        <v>2023</v>
      </c>
      <c r="D504" s="114">
        <v>1</v>
      </c>
      <c r="E504" s="138">
        <v>1</v>
      </c>
      <c r="F504" s="138">
        <v>3</v>
      </c>
      <c r="G504" s="138">
        <v>6</v>
      </c>
      <c r="H504" s="138">
        <v>5000</v>
      </c>
      <c r="I504" s="138">
        <v>5300</v>
      </c>
      <c r="J504" s="138">
        <v>531</v>
      </c>
      <c r="K504" s="139">
        <v>91</v>
      </c>
      <c r="L504" s="139"/>
      <c r="M504" s="116" t="s">
        <v>437</v>
      </c>
      <c r="N504" s="117">
        <v>0</v>
      </c>
      <c r="O504" s="117">
        <v>0</v>
      </c>
      <c r="P504" s="117">
        <v>0</v>
      </c>
      <c r="Q504" s="118" t="s">
        <v>59</v>
      </c>
      <c r="R504" s="119">
        <v>0</v>
      </c>
      <c r="S504" s="119">
        <v>0</v>
      </c>
      <c r="T504" s="120">
        <v>0</v>
      </c>
      <c r="U504" s="117">
        <v>0</v>
      </c>
      <c r="V504" s="117">
        <v>0</v>
      </c>
      <c r="W504" s="117">
        <v>0</v>
      </c>
      <c r="X504" s="117">
        <v>0</v>
      </c>
      <c r="Y504" s="117">
        <v>0</v>
      </c>
      <c r="Z504" s="117">
        <v>0</v>
      </c>
      <c r="AA504" s="269">
        <v>0</v>
      </c>
      <c r="AB504" s="303">
        <f t="shared" si="180"/>
        <v>0</v>
      </c>
      <c r="AC504" s="117">
        <f t="shared" si="181"/>
        <v>0</v>
      </c>
      <c r="AD504" s="304">
        <f>OAX!AD542</f>
        <v>0</v>
      </c>
      <c r="AE504" s="120"/>
      <c r="AF504" s="117"/>
      <c r="AG504" s="117">
        <f>OAX!AG542</f>
        <v>0</v>
      </c>
      <c r="AH504" s="117"/>
      <c r="AI504" s="117"/>
      <c r="AJ504" s="117">
        <f>OAX!AJ542</f>
        <v>0</v>
      </c>
      <c r="AK504" s="117"/>
      <c r="AL504" s="117"/>
      <c r="AM504" s="117">
        <f>OAX!AM542</f>
        <v>0</v>
      </c>
      <c r="AN504" s="117"/>
      <c r="AO504" s="117"/>
      <c r="AP504" s="117">
        <f>OAX!AP542</f>
        <v>0</v>
      </c>
      <c r="AQ504" s="117"/>
      <c r="AR504" s="117"/>
      <c r="AS504" s="117">
        <f>OAX!AS542</f>
        <v>0</v>
      </c>
      <c r="AT504" s="117">
        <f>OAX!AT542</f>
        <v>0</v>
      </c>
      <c r="AU504" s="117">
        <f>OAX!AU542</f>
        <v>0</v>
      </c>
      <c r="AV504" s="117">
        <f>OAX!AV542</f>
        <v>0</v>
      </c>
      <c r="AW504" s="117">
        <f>OAX!AW542</f>
        <v>0</v>
      </c>
      <c r="AX504" s="117">
        <f>OAX!AX542</f>
        <v>0</v>
      </c>
      <c r="AY504" s="117">
        <f>OAX!AY542</f>
        <v>0</v>
      </c>
      <c r="AZ504" s="117">
        <f>OAX!AZ542</f>
        <v>0</v>
      </c>
      <c r="BA504" s="117">
        <f>OAX!BA542</f>
        <v>0</v>
      </c>
    </row>
    <row r="505" spans="1:53" ht="24.75" hidden="1">
      <c r="A505" s="253"/>
      <c r="B505" s="73" t="str">
        <f t="shared" si="179"/>
        <v>1365000530053192</v>
      </c>
      <c r="C505" s="166">
        <v>2023</v>
      </c>
      <c r="D505" s="114">
        <v>1</v>
      </c>
      <c r="E505" s="138">
        <v>1</v>
      </c>
      <c r="F505" s="138">
        <v>3</v>
      </c>
      <c r="G505" s="138">
        <v>6</v>
      </c>
      <c r="H505" s="138">
        <v>5000</v>
      </c>
      <c r="I505" s="138">
        <v>5300</v>
      </c>
      <c r="J505" s="138">
        <v>531</v>
      </c>
      <c r="K505" s="139">
        <v>92</v>
      </c>
      <c r="L505" s="139"/>
      <c r="M505" s="116" t="s">
        <v>438</v>
      </c>
      <c r="N505" s="117">
        <v>0</v>
      </c>
      <c r="O505" s="117">
        <v>0</v>
      </c>
      <c r="P505" s="117">
        <v>0</v>
      </c>
      <c r="Q505" s="118" t="s">
        <v>59</v>
      </c>
      <c r="R505" s="119">
        <v>0</v>
      </c>
      <c r="S505" s="119">
        <v>0</v>
      </c>
      <c r="T505" s="120">
        <v>0</v>
      </c>
      <c r="U505" s="117">
        <v>0</v>
      </c>
      <c r="V505" s="117">
        <v>0</v>
      </c>
      <c r="W505" s="117">
        <v>0</v>
      </c>
      <c r="X505" s="117">
        <v>0</v>
      </c>
      <c r="Y505" s="117">
        <v>0</v>
      </c>
      <c r="Z505" s="117">
        <v>0</v>
      </c>
      <c r="AA505" s="269">
        <v>0</v>
      </c>
      <c r="AB505" s="303">
        <f t="shared" si="180"/>
        <v>0</v>
      </c>
      <c r="AC505" s="117">
        <f t="shared" si="181"/>
        <v>0</v>
      </c>
      <c r="AD505" s="304">
        <f>OAX!AD543</f>
        <v>0</v>
      </c>
      <c r="AE505" s="120"/>
      <c r="AF505" s="117"/>
      <c r="AG505" s="117">
        <f>OAX!AG543</f>
        <v>0</v>
      </c>
      <c r="AH505" s="117"/>
      <c r="AI505" s="117"/>
      <c r="AJ505" s="117">
        <f>OAX!AJ543</f>
        <v>0</v>
      </c>
      <c r="AK505" s="117"/>
      <c r="AL505" s="117"/>
      <c r="AM505" s="117">
        <f>OAX!AM543</f>
        <v>0</v>
      </c>
      <c r="AN505" s="117"/>
      <c r="AO505" s="117"/>
      <c r="AP505" s="117">
        <f>OAX!AP543</f>
        <v>0</v>
      </c>
      <c r="AQ505" s="117"/>
      <c r="AR505" s="117"/>
      <c r="AS505" s="117">
        <f>OAX!AS543</f>
        <v>0</v>
      </c>
      <c r="AT505" s="117">
        <f>OAX!AT543</f>
        <v>0</v>
      </c>
      <c r="AU505" s="117">
        <f>OAX!AU543</f>
        <v>0</v>
      </c>
      <c r="AV505" s="117">
        <f>OAX!AV543</f>
        <v>0</v>
      </c>
      <c r="AW505" s="117">
        <f>OAX!AW543</f>
        <v>0</v>
      </c>
      <c r="AX505" s="117">
        <f>OAX!AX543</f>
        <v>0</v>
      </c>
      <c r="AY505" s="117">
        <f>OAX!AY543</f>
        <v>0</v>
      </c>
      <c r="AZ505" s="117">
        <f>OAX!AZ543</f>
        <v>0</v>
      </c>
      <c r="BA505" s="117">
        <f>OAX!BA543</f>
        <v>0</v>
      </c>
    </row>
    <row r="506" spans="1:53" ht="24.75" hidden="1">
      <c r="A506" s="253"/>
      <c r="B506" s="73" t="str">
        <f t="shared" si="179"/>
        <v>1365000530053193</v>
      </c>
      <c r="C506" s="166">
        <v>2023</v>
      </c>
      <c r="D506" s="114">
        <v>1</v>
      </c>
      <c r="E506" s="138">
        <v>1</v>
      </c>
      <c r="F506" s="138">
        <v>3</v>
      </c>
      <c r="G506" s="138">
        <v>6</v>
      </c>
      <c r="H506" s="138">
        <v>5000</v>
      </c>
      <c r="I506" s="138">
        <v>5300</v>
      </c>
      <c r="J506" s="138">
        <v>531</v>
      </c>
      <c r="K506" s="139">
        <v>93</v>
      </c>
      <c r="L506" s="139"/>
      <c r="M506" s="116" t="s">
        <v>439</v>
      </c>
      <c r="N506" s="117">
        <v>0</v>
      </c>
      <c r="O506" s="117">
        <v>0</v>
      </c>
      <c r="P506" s="117">
        <v>0</v>
      </c>
      <c r="Q506" s="118" t="s">
        <v>59</v>
      </c>
      <c r="R506" s="119">
        <v>0</v>
      </c>
      <c r="S506" s="119">
        <v>0</v>
      </c>
      <c r="T506" s="120">
        <v>0</v>
      </c>
      <c r="U506" s="117">
        <v>0</v>
      </c>
      <c r="V506" s="117">
        <v>0</v>
      </c>
      <c r="W506" s="117">
        <v>0</v>
      </c>
      <c r="X506" s="117">
        <v>0</v>
      </c>
      <c r="Y506" s="117">
        <v>0</v>
      </c>
      <c r="Z506" s="117">
        <v>0</v>
      </c>
      <c r="AA506" s="269">
        <v>0</v>
      </c>
      <c r="AB506" s="303">
        <f t="shared" si="180"/>
        <v>0</v>
      </c>
      <c r="AC506" s="117">
        <f t="shared" si="181"/>
        <v>0</v>
      </c>
      <c r="AD506" s="304">
        <f>OAX!AD544</f>
        <v>0</v>
      </c>
      <c r="AE506" s="120"/>
      <c r="AF506" s="117"/>
      <c r="AG506" s="117">
        <f>OAX!AG544</f>
        <v>0</v>
      </c>
      <c r="AH506" s="117"/>
      <c r="AI506" s="117"/>
      <c r="AJ506" s="117">
        <f>OAX!AJ544</f>
        <v>0</v>
      </c>
      <c r="AK506" s="117"/>
      <c r="AL506" s="117"/>
      <c r="AM506" s="117">
        <f>OAX!AM544</f>
        <v>0</v>
      </c>
      <c r="AN506" s="117"/>
      <c r="AO506" s="117"/>
      <c r="AP506" s="117">
        <f>OAX!AP544</f>
        <v>0</v>
      </c>
      <c r="AQ506" s="117"/>
      <c r="AR506" s="117"/>
      <c r="AS506" s="117">
        <f>OAX!AS544</f>
        <v>0</v>
      </c>
      <c r="AT506" s="117">
        <f>OAX!AT544</f>
        <v>0</v>
      </c>
      <c r="AU506" s="117">
        <f>OAX!AU544</f>
        <v>0</v>
      </c>
      <c r="AV506" s="117">
        <f>OAX!AV544</f>
        <v>0</v>
      </c>
      <c r="AW506" s="117">
        <f>OAX!AW544</f>
        <v>0</v>
      </c>
      <c r="AX506" s="117">
        <f>OAX!AX544</f>
        <v>0</v>
      </c>
      <c r="AY506" s="117">
        <f>OAX!AY544</f>
        <v>0</v>
      </c>
      <c r="AZ506" s="117">
        <f>OAX!AZ544</f>
        <v>0</v>
      </c>
      <c r="BA506" s="117">
        <f>OAX!BA544</f>
        <v>0</v>
      </c>
    </row>
    <row r="507" spans="1:53" ht="24.75" hidden="1">
      <c r="A507" s="253"/>
      <c r="B507" s="73" t="str">
        <f t="shared" si="179"/>
        <v>1365000530053194</v>
      </c>
      <c r="C507" s="166">
        <v>2023</v>
      </c>
      <c r="D507" s="114">
        <v>1</v>
      </c>
      <c r="E507" s="138">
        <v>1</v>
      </c>
      <c r="F507" s="138">
        <v>3</v>
      </c>
      <c r="G507" s="138">
        <v>6</v>
      </c>
      <c r="H507" s="138">
        <v>5000</v>
      </c>
      <c r="I507" s="138">
        <v>5300</v>
      </c>
      <c r="J507" s="138">
        <v>531</v>
      </c>
      <c r="K507" s="139">
        <v>94</v>
      </c>
      <c r="L507" s="139"/>
      <c r="M507" s="116" t="s">
        <v>440</v>
      </c>
      <c r="N507" s="117">
        <v>0</v>
      </c>
      <c r="O507" s="117">
        <v>0</v>
      </c>
      <c r="P507" s="117">
        <v>0</v>
      </c>
      <c r="Q507" s="118" t="s">
        <v>59</v>
      </c>
      <c r="R507" s="119">
        <v>0</v>
      </c>
      <c r="S507" s="119">
        <v>0</v>
      </c>
      <c r="T507" s="120">
        <v>0</v>
      </c>
      <c r="U507" s="117">
        <v>0</v>
      </c>
      <c r="V507" s="117">
        <v>0</v>
      </c>
      <c r="W507" s="117">
        <v>0</v>
      </c>
      <c r="X507" s="117">
        <v>0</v>
      </c>
      <c r="Y507" s="117">
        <v>0</v>
      </c>
      <c r="Z507" s="117">
        <v>0</v>
      </c>
      <c r="AA507" s="269">
        <v>0</v>
      </c>
      <c r="AB507" s="303">
        <f t="shared" si="180"/>
        <v>0</v>
      </c>
      <c r="AC507" s="117">
        <f t="shared" si="181"/>
        <v>0</v>
      </c>
      <c r="AD507" s="304">
        <f>OAX!AD545</f>
        <v>0</v>
      </c>
      <c r="AE507" s="120"/>
      <c r="AF507" s="117"/>
      <c r="AG507" s="117">
        <f>OAX!AG545</f>
        <v>0</v>
      </c>
      <c r="AH507" s="117"/>
      <c r="AI507" s="117"/>
      <c r="AJ507" s="117">
        <f>OAX!AJ545</f>
        <v>0</v>
      </c>
      <c r="AK507" s="117"/>
      <c r="AL507" s="117"/>
      <c r="AM507" s="117">
        <f>OAX!AM545</f>
        <v>0</v>
      </c>
      <c r="AN507" s="117"/>
      <c r="AO507" s="117"/>
      <c r="AP507" s="117">
        <f>OAX!AP545</f>
        <v>0</v>
      </c>
      <c r="AQ507" s="117"/>
      <c r="AR507" s="117"/>
      <c r="AS507" s="117">
        <f>OAX!AS545</f>
        <v>0</v>
      </c>
      <c r="AT507" s="117">
        <f>OAX!AT545</f>
        <v>0</v>
      </c>
      <c r="AU507" s="117">
        <f>OAX!AU545</f>
        <v>0</v>
      </c>
      <c r="AV507" s="117">
        <f>OAX!AV545</f>
        <v>0</v>
      </c>
      <c r="AW507" s="117">
        <f>OAX!AW545</f>
        <v>0</v>
      </c>
      <c r="AX507" s="117">
        <f>OAX!AX545</f>
        <v>0</v>
      </c>
      <c r="AY507" s="117">
        <f>OAX!AY545</f>
        <v>0</v>
      </c>
      <c r="AZ507" s="117">
        <f>OAX!AZ545</f>
        <v>0</v>
      </c>
      <c r="BA507" s="117">
        <f>OAX!BA545</f>
        <v>0</v>
      </c>
    </row>
    <row r="508" spans="1:53" ht="24.75" hidden="1">
      <c r="A508" s="253"/>
      <c r="B508" s="73" t="str">
        <f t="shared" si="179"/>
        <v>1365000530053195</v>
      </c>
      <c r="C508" s="166">
        <v>2023</v>
      </c>
      <c r="D508" s="114">
        <v>1</v>
      </c>
      <c r="E508" s="138">
        <v>1</v>
      </c>
      <c r="F508" s="138">
        <v>3</v>
      </c>
      <c r="G508" s="138">
        <v>6</v>
      </c>
      <c r="H508" s="138">
        <v>5000</v>
      </c>
      <c r="I508" s="138">
        <v>5300</v>
      </c>
      <c r="J508" s="138">
        <v>531</v>
      </c>
      <c r="K508" s="139">
        <v>95</v>
      </c>
      <c r="L508" s="139"/>
      <c r="M508" s="116" t="s">
        <v>441</v>
      </c>
      <c r="N508" s="117">
        <v>0</v>
      </c>
      <c r="O508" s="117">
        <v>0</v>
      </c>
      <c r="P508" s="117">
        <v>0</v>
      </c>
      <c r="Q508" s="118" t="s">
        <v>59</v>
      </c>
      <c r="R508" s="119">
        <v>0</v>
      </c>
      <c r="S508" s="119">
        <v>0</v>
      </c>
      <c r="T508" s="120">
        <v>0</v>
      </c>
      <c r="U508" s="117">
        <v>0</v>
      </c>
      <c r="V508" s="117">
        <v>0</v>
      </c>
      <c r="W508" s="117">
        <v>0</v>
      </c>
      <c r="X508" s="117">
        <v>0</v>
      </c>
      <c r="Y508" s="117">
        <v>0</v>
      </c>
      <c r="Z508" s="117">
        <v>0</v>
      </c>
      <c r="AA508" s="269">
        <v>0</v>
      </c>
      <c r="AB508" s="303">
        <f t="shared" si="180"/>
        <v>0</v>
      </c>
      <c r="AC508" s="117">
        <f t="shared" si="181"/>
        <v>0</v>
      </c>
      <c r="AD508" s="304">
        <f>OAX!AD546</f>
        <v>0</v>
      </c>
      <c r="AE508" s="120"/>
      <c r="AF508" s="117"/>
      <c r="AG508" s="117">
        <f>OAX!AG546</f>
        <v>0</v>
      </c>
      <c r="AH508" s="117"/>
      <c r="AI508" s="117"/>
      <c r="AJ508" s="117">
        <f>OAX!AJ546</f>
        <v>0</v>
      </c>
      <c r="AK508" s="117"/>
      <c r="AL508" s="117"/>
      <c r="AM508" s="117">
        <f>OAX!AM546</f>
        <v>0</v>
      </c>
      <c r="AN508" s="117"/>
      <c r="AO508" s="117"/>
      <c r="AP508" s="117">
        <f>OAX!AP546</f>
        <v>0</v>
      </c>
      <c r="AQ508" s="117"/>
      <c r="AR508" s="117"/>
      <c r="AS508" s="117">
        <f>OAX!AS546</f>
        <v>0</v>
      </c>
      <c r="AT508" s="117">
        <f>OAX!AT546</f>
        <v>0</v>
      </c>
      <c r="AU508" s="117">
        <f>OAX!AU546</f>
        <v>0</v>
      </c>
      <c r="AV508" s="117">
        <f>OAX!AV546</f>
        <v>0</v>
      </c>
      <c r="AW508" s="117">
        <f>OAX!AW546</f>
        <v>0</v>
      </c>
      <c r="AX508" s="117">
        <f>OAX!AX546</f>
        <v>0</v>
      </c>
      <c r="AY508" s="117">
        <f>OAX!AY546</f>
        <v>0</v>
      </c>
      <c r="AZ508" s="117">
        <f>OAX!AZ546</f>
        <v>0</v>
      </c>
      <c r="BA508" s="117">
        <f>OAX!BA546</f>
        <v>0</v>
      </c>
    </row>
    <row r="509" spans="1:53" ht="24.75" hidden="1">
      <c r="A509" s="253"/>
      <c r="B509" s="73" t="str">
        <f t="shared" si="179"/>
        <v>1365000530053196</v>
      </c>
      <c r="C509" s="166">
        <v>2023</v>
      </c>
      <c r="D509" s="114">
        <v>1</v>
      </c>
      <c r="E509" s="138">
        <v>1</v>
      </c>
      <c r="F509" s="138">
        <v>3</v>
      </c>
      <c r="G509" s="138">
        <v>6</v>
      </c>
      <c r="H509" s="138">
        <v>5000</v>
      </c>
      <c r="I509" s="138">
        <v>5300</v>
      </c>
      <c r="J509" s="138">
        <v>531</v>
      </c>
      <c r="K509" s="139">
        <v>96</v>
      </c>
      <c r="L509" s="139"/>
      <c r="M509" s="116" t="s">
        <v>442</v>
      </c>
      <c r="N509" s="117">
        <v>0</v>
      </c>
      <c r="O509" s="117">
        <v>0</v>
      </c>
      <c r="P509" s="117">
        <v>0</v>
      </c>
      <c r="Q509" s="118" t="s">
        <v>59</v>
      </c>
      <c r="R509" s="119">
        <v>0</v>
      </c>
      <c r="S509" s="119">
        <v>0</v>
      </c>
      <c r="T509" s="120">
        <v>0</v>
      </c>
      <c r="U509" s="117">
        <v>0</v>
      </c>
      <c r="V509" s="117">
        <v>0</v>
      </c>
      <c r="W509" s="117">
        <v>0</v>
      </c>
      <c r="X509" s="117">
        <v>0</v>
      </c>
      <c r="Y509" s="117">
        <v>0</v>
      </c>
      <c r="Z509" s="117">
        <v>0</v>
      </c>
      <c r="AA509" s="269">
        <v>0</v>
      </c>
      <c r="AB509" s="303">
        <f t="shared" si="180"/>
        <v>0</v>
      </c>
      <c r="AC509" s="117">
        <f t="shared" si="181"/>
        <v>0</v>
      </c>
      <c r="AD509" s="304">
        <f>OAX!AD547</f>
        <v>0</v>
      </c>
      <c r="AE509" s="120"/>
      <c r="AF509" s="117"/>
      <c r="AG509" s="117">
        <f>OAX!AG547</f>
        <v>0</v>
      </c>
      <c r="AH509" s="117"/>
      <c r="AI509" s="117"/>
      <c r="AJ509" s="117">
        <f>OAX!AJ547</f>
        <v>0</v>
      </c>
      <c r="AK509" s="117"/>
      <c r="AL509" s="117"/>
      <c r="AM509" s="117">
        <f>OAX!AM547</f>
        <v>0</v>
      </c>
      <c r="AN509" s="117"/>
      <c r="AO509" s="117"/>
      <c r="AP509" s="117">
        <f>OAX!AP547</f>
        <v>0</v>
      </c>
      <c r="AQ509" s="117"/>
      <c r="AR509" s="117"/>
      <c r="AS509" s="117">
        <f>OAX!AS547</f>
        <v>0</v>
      </c>
      <c r="AT509" s="117">
        <f>OAX!AT547</f>
        <v>0</v>
      </c>
      <c r="AU509" s="117">
        <f>OAX!AU547</f>
        <v>0</v>
      </c>
      <c r="AV509" s="117">
        <f>OAX!AV547</f>
        <v>0</v>
      </c>
      <c r="AW509" s="117">
        <f>OAX!AW547</f>
        <v>0</v>
      </c>
      <c r="AX509" s="117">
        <f>OAX!AX547</f>
        <v>0</v>
      </c>
      <c r="AY509" s="117">
        <f>OAX!AY547</f>
        <v>0</v>
      </c>
      <c r="AZ509" s="117">
        <f>OAX!AZ547</f>
        <v>0</v>
      </c>
      <c r="BA509" s="117">
        <f>OAX!BA547</f>
        <v>0</v>
      </c>
    </row>
    <row r="510" spans="1:53" ht="46.5" hidden="1">
      <c r="A510" s="253"/>
      <c r="B510" s="73" t="str">
        <f t="shared" si="179"/>
        <v>1365000530053197</v>
      </c>
      <c r="C510" s="166">
        <v>2023</v>
      </c>
      <c r="D510" s="114">
        <v>1</v>
      </c>
      <c r="E510" s="138">
        <v>1</v>
      </c>
      <c r="F510" s="138">
        <v>3</v>
      </c>
      <c r="G510" s="138">
        <v>6</v>
      </c>
      <c r="H510" s="138">
        <v>5000</v>
      </c>
      <c r="I510" s="138">
        <v>5300</v>
      </c>
      <c r="J510" s="138">
        <v>531</v>
      </c>
      <c r="K510" s="139">
        <v>97</v>
      </c>
      <c r="L510" s="139"/>
      <c r="M510" s="116" t="s">
        <v>443</v>
      </c>
      <c r="N510" s="117">
        <v>0</v>
      </c>
      <c r="O510" s="117">
        <v>0</v>
      </c>
      <c r="P510" s="117">
        <v>0</v>
      </c>
      <c r="Q510" s="118" t="s">
        <v>59</v>
      </c>
      <c r="R510" s="119">
        <v>0</v>
      </c>
      <c r="S510" s="119">
        <v>0</v>
      </c>
      <c r="T510" s="120">
        <v>0</v>
      </c>
      <c r="U510" s="117">
        <v>0</v>
      </c>
      <c r="V510" s="117">
        <v>0</v>
      </c>
      <c r="W510" s="117">
        <v>0</v>
      </c>
      <c r="X510" s="117">
        <v>0</v>
      </c>
      <c r="Y510" s="117">
        <v>0</v>
      </c>
      <c r="Z510" s="117">
        <v>0</v>
      </c>
      <c r="AA510" s="269">
        <v>0</v>
      </c>
      <c r="AB510" s="303">
        <f t="shared" ref="AB510:AB541" si="182">N510+T510-X510</f>
        <v>0</v>
      </c>
      <c r="AC510" s="117">
        <f t="shared" ref="AC510:AC541" si="183">O510+U510-Y510</f>
        <v>0</v>
      </c>
      <c r="AD510" s="304">
        <f>OAX!AD548</f>
        <v>0</v>
      </c>
      <c r="AE510" s="120"/>
      <c r="AF510" s="117"/>
      <c r="AG510" s="117">
        <f>OAX!AG548</f>
        <v>0</v>
      </c>
      <c r="AH510" s="117"/>
      <c r="AI510" s="117"/>
      <c r="AJ510" s="117">
        <f>OAX!AJ548</f>
        <v>0</v>
      </c>
      <c r="AK510" s="117"/>
      <c r="AL510" s="117"/>
      <c r="AM510" s="117">
        <f>OAX!AM548</f>
        <v>0</v>
      </c>
      <c r="AN510" s="117"/>
      <c r="AO510" s="117"/>
      <c r="AP510" s="117">
        <f>OAX!AP548</f>
        <v>0</v>
      </c>
      <c r="AQ510" s="117"/>
      <c r="AR510" s="117"/>
      <c r="AS510" s="117">
        <f>OAX!AS548</f>
        <v>0</v>
      </c>
      <c r="AT510" s="117">
        <f>OAX!AT548</f>
        <v>0</v>
      </c>
      <c r="AU510" s="117">
        <f>OAX!AU548</f>
        <v>0</v>
      </c>
      <c r="AV510" s="117">
        <f>OAX!AV548</f>
        <v>0</v>
      </c>
      <c r="AW510" s="117">
        <f>OAX!AW548</f>
        <v>0</v>
      </c>
      <c r="AX510" s="117">
        <f>OAX!AX548</f>
        <v>0</v>
      </c>
      <c r="AY510" s="117">
        <f>OAX!AY548</f>
        <v>0</v>
      </c>
      <c r="AZ510" s="117">
        <f>OAX!AZ548</f>
        <v>0</v>
      </c>
      <c r="BA510" s="117">
        <f>OAX!BA548</f>
        <v>0</v>
      </c>
    </row>
    <row r="511" spans="1:53" ht="24.75" hidden="1">
      <c r="A511" s="253"/>
      <c r="B511" s="73" t="str">
        <f t="shared" si="179"/>
        <v>1365000530053198</v>
      </c>
      <c r="C511" s="166">
        <v>2023</v>
      </c>
      <c r="D511" s="114">
        <v>1</v>
      </c>
      <c r="E511" s="138">
        <v>1</v>
      </c>
      <c r="F511" s="138">
        <v>3</v>
      </c>
      <c r="G511" s="138">
        <v>6</v>
      </c>
      <c r="H511" s="138">
        <v>5000</v>
      </c>
      <c r="I511" s="138">
        <v>5300</v>
      </c>
      <c r="J511" s="138">
        <v>531</v>
      </c>
      <c r="K511" s="139">
        <v>98</v>
      </c>
      <c r="L511" s="139"/>
      <c r="M511" s="116" t="s">
        <v>444</v>
      </c>
      <c r="N511" s="117">
        <v>0</v>
      </c>
      <c r="O511" s="117">
        <v>0</v>
      </c>
      <c r="P511" s="117">
        <v>0</v>
      </c>
      <c r="Q511" s="118" t="s">
        <v>59</v>
      </c>
      <c r="R511" s="119">
        <v>0</v>
      </c>
      <c r="S511" s="119">
        <v>0</v>
      </c>
      <c r="T511" s="120">
        <v>0</v>
      </c>
      <c r="U511" s="117">
        <v>0</v>
      </c>
      <c r="V511" s="117">
        <v>0</v>
      </c>
      <c r="W511" s="117">
        <v>0</v>
      </c>
      <c r="X511" s="117">
        <v>0</v>
      </c>
      <c r="Y511" s="117">
        <v>0</v>
      </c>
      <c r="Z511" s="117">
        <v>0</v>
      </c>
      <c r="AA511" s="269">
        <v>0</v>
      </c>
      <c r="AB511" s="303">
        <f t="shared" si="182"/>
        <v>0</v>
      </c>
      <c r="AC511" s="117">
        <f t="shared" si="183"/>
        <v>0</v>
      </c>
      <c r="AD511" s="304">
        <f>OAX!AD549</f>
        <v>0</v>
      </c>
      <c r="AE511" s="120"/>
      <c r="AF511" s="117"/>
      <c r="AG511" s="117">
        <f>OAX!AG549</f>
        <v>0</v>
      </c>
      <c r="AH511" s="117"/>
      <c r="AI511" s="117"/>
      <c r="AJ511" s="117">
        <f>OAX!AJ549</f>
        <v>0</v>
      </c>
      <c r="AK511" s="117"/>
      <c r="AL511" s="117"/>
      <c r="AM511" s="117">
        <f>OAX!AM549</f>
        <v>0</v>
      </c>
      <c r="AN511" s="117"/>
      <c r="AO511" s="117"/>
      <c r="AP511" s="117">
        <f>OAX!AP549</f>
        <v>0</v>
      </c>
      <c r="AQ511" s="117"/>
      <c r="AR511" s="117"/>
      <c r="AS511" s="117">
        <f>OAX!AS549</f>
        <v>0</v>
      </c>
      <c r="AT511" s="117">
        <f>OAX!AT549</f>
        <v>0</v>
      </c>
      <c r="AU511" s="117">
        <f>OAX!AU549</f>
        <v>0</v>
      </c>
      <c r="AV511" s="117">
        <f>OAX!AV549</f>
        <v>0</v>
      </c>
      <c r="AW511" s="117">
        <f>OAX!AW549</f>
        <v>0</v>
      </c>
      <c r="AX511" s="117">
        <f>OAX!AX549</f>
        <v>0</v>
      </c>
      <c r="AY511" s="117">
        <f>OAX!AY549</f>
        <v>0</v>
      </c>
      <c r="AZ511" s="117">
        <f>OAX!AZ549</f>
        <v>0</v>
      </c>
      <c r="BA511" s="117">
        <f>OAX!BA549</f>
        <v>0</v>
      </c>
    </row>
    <row r="512" spans="1:53" ht="24.75" hidden="1">
      <c r="A512" s="253"/>
      <c r="B512" s="73" t="str">
        <f t="shared" si="179"/>
        <v>1365000530053199</v>
      </c>
      <c r="C512" s="166">
        <v>2023</v>
      </c>
      <c r="D512" s="114">
        <v>1</v>
      </c>
      <c r="E512" s="138">
        <v>1</v>
      </c>
      <c r="F512" s="138">
        <v>3</v>
      </c>
      <c r="G512" s="138">
        <v>6</v>
      </c>
      <c r="H512" s="138">
        <v>5000</v>
      </c>
      <c r="I512" s="138">
        <v>5300</v>
      </c>
      <c r="J512" s="138">
        <v>531</v>
      </c>
      <c r="K512" s="139">
        <v>99</v>
      </c>
      <c r="L512" s="139"/>
      <c r="M512" s="116" t="s">
        <v>445</v>
      </c>
      <c r="N512" s="117">
        <v>0</v>
      </c>
      <c r="O512" s="117">
        <v>0</v>
      </c>
      <c r="P512" s="117">
        <v>0</v>
      </c>
      <c r="Q512" s="118" t="s">
        <v>59</v>
      </c>
      <c r="R512" s="119">
        <v>0</v>
      </c>
      <c r="S512" s="119">
        <v>0</v>
      </c>
      <c r="T512" s="120">
        <v>0</v>
      </c>
      <c r="U512" s="117">
        <v>0</v>
      </c>
      <c r="V512" s="117">
        <v>0</v>
      </c>
      <c r="W512" s="117">
        <v>0</v>
      </c>
      <c r="X512" s="117">
        <v>0</v>
      </c>
      <c r="Y512" s="117">
        <v>0</v>
      </c>
      <c r="Z512" s="117">
        <v>0</v>
      </c>
      <c r="AA512" s="269">
        <v>0</v>
      </c>
      <c r="AB512" s="303">
        <f t="shared" si="182"/>
        <v>0</v>
      </c>
      <c r="AC512" s="117">
        <f t="shared" si="183"/>
        <v>0</v>
      </c>
      <c r="AD512" s="304">
        <f>OAX!AD550</f>
        <v>0</v>
      </c>
      <c r="AE512" s="120"/>
      <c r="AF512" s="117"/>
      <c r="AG512" s="117">
        <f>OAX!AG550</f>
        <v>0</v>
      </c>
      <c r="AH512" s="117"/>
      <c r="AI512" s="117"/>
      <c r="AJ512" s="117">
        <f>OAX!AJ550</f>
        <v>0</v>
      </c>
      <c r="AK512" s="117"/>
      <c r="AL512" s="117"/>
      <c r="AM512" s="117">
        <f>OAX!AM550</f>
        <v>0</v>
      </c>
      <c r="AN512" s="117"/>
      <c r="AO512" s="117"/>
      <c r="AP512" s="117">
        <f>OAX!AP550</f>
        <v>0</v>
      </c>
      <c r="AQ512" s="117"/>
      <c r="AR512" s="117"/>
      <c r="AS512" s="117">
        <f>OAX!AS550</f>
        <v>0</v>
      </c>
      <c r="AT512" s="117">
        <f>OAX!AT550</f>
        <v>0</v>
      </c>
      <c r="AU512" s="117">
        <f>OAX!AU550</f>
        <v>0</v>
      </c>
      <c r="AV512" s="117">
        <f>OAX!AV550</f>
        <v>0</v>
      </c>
      <c r="AW512" s="117">
        <f>OAX!AW550</f>
        <v>0</v>
      </c>
      <c r="AX512" s="117">
        <f>OAX!AX550</f>
        <v>0</v>
      </c>
      <c r="AY512" s="117">
        <f>OAX!AY550</f>
        <v>0</v>
      </c>
      <c r="AZ512" s="117">
        <f>OAX!AZ550</f>
        <v>0</v>
      </c>
      <c r="BA512" s="117">
        <f>OAX!BA550</f>
        <v>0</v>
      </c>
    </row>
    <row r="513" spans="1:53" ht="24.75" hidden="1">
      <c r="A513" s="253"/>
      <c r="B513" s="73" t="str">
        <f t="shared" si="179"/>
        <v>13650005300531100</v>
      </c>
      <c r="C513" s="166">
        <v>2023</v>
      </c>
      <c r="D513" s="114">
        <v>1</v>
      </c>
      <c r="E513" s="138">
        <v>1</v>
      </c>
      <c r="F513" s="138">
        <v>3</v>
      </c>
      <c r="G513" s="138">
        <v>6</v>
      </c>
      <c r="H513" s="138">
        <v>5000</v>
      </c>
      <c r="I513" s="138">
        <v>5300</v>
      </c>
      <c r="J513" s="138">
        <v>531</v>
      </c>
      <c r="K513" s="139">
        <v>100</v>
      </c>
      <c r="L513" s="139"/>
      <c r="M513" s="116" t="s">
        <v>446</v>
      </c>
      <c r="N513" s="117">
        <v>0</v>
      </c>
      <c r="O513" s="117">
        <v>0</v>
      </c>
      <c r="P513" s="117">
        <v>0</v>
      </c>
      <c r="Q513" s="118" t="s">
        <v>59</v>
      </c>
      <c r="R513" s="119">
        <v>0</v>
      </c>
      <c r="S513" s="119">
        <v>0</v>
      </c>
      <c r="T513" s="120">
        <v>0</v>
      </c>
      <c r="U513" s="117">
        <v>0</v>
      </c>
      <c r="V513" s="117">
        <v>0</v>
      </c>
      <c r="W513" s="117">
        <v>0</v>
      </c>
      <c r="X513" s="117">
        <v>0</v>
      </c>
      <c r="Y513" s="117">
        <v>0</v>
      </c>
      <c r="Z513" s="117">
        <v>0</v>
      </c>
      <c r="AA513" s="269">
        <v>0</v>
      </c>
      <c r="AB513" s="303">
        <f t="shared" si="182"/>
        <v>0</v>
      </c>
      <c r="AC513" s="117">
        <f t="shared" si="183"/>
        <v>0</v>
      </c>
      <c r="AD513" s="304">
        <f>OAX!AD551</f>
        <v>0</v>
      </c>
      <c r="AE513" s="120"/>
      <c r="AF513" s="117"/>
      <c r="AG513" s="117">
        <f>OAX!AG551</f>
        <v>0</v>
      </c>
      <c r="AH513" s="117"/>
      <c r="AI513" s="117"/>
      <c r="AJ513" s="117">
        <f>OAX!AJ551</f>
        <v>0</v>
      </c>
      <c r="AK513" s="117"/>
      <c r="AL513" s="117"/>
      <c r="AM513" s="117">
        <f>OAX!AM551</f>
        <v>0</v>
      </c>
      <c r="AN513" s="117"/>
      <c r="AO513" s="117"/>
      <c r="AP513" s="117">
        <f>OAX!AP551</f>
        <v>0</v>
      </c>
      <c r="AQ513" s="117"/>
      <c r="AR513" s="117"/>
      <c r="AS513" s="117">
        <f>OAX!AS551</f>
        <v>0</v>
      </c>
      <c r="AT513" s="117">
        <f>OAX!AT551</f>
        <v>0</v>
      </c>
      <c r="AU513" s="117">
        <f>OAX!AU551</f>
        <v>0</v>
      </c>
      <c r="AV513" s="117">
        <f>OAX!AV551</f>
        <v>0</v>
      </c>
      <c r="AW513" s="117">
        <f>OAX!AW551</f>
        <v>0</v>
      </c>
      <c r="AX513" s="117">
        <f>OAX!AX551</f>
        <v>0</v>
      </c>
      <c r="AY513" s="117">
        <f>OAX!AY551</f>
        <v>0</v>
      </c>
      <c r="AZ513" s="117">
        <f>OAX!AZ551</f>
        <v>0</v>
      </c>
      <c r="BA513" s="117">
        <f>OAX!BA551</f>
        <v>0</v>
      </c>
    </row>
    <row r="514" spans="1:53" ht="24.75" hidden="1">
      <c r="A514" s="253"/>
      <c r="B514" s="73" t="str">
        <f t="shared" si="179"/>
        <v>13650005300531101</v>
      </c>
      <c r="C514" s="166">
        <v>2023</v>
      </c>
      <c r="D514" s="114">
        <v>1</v>
      </c>
      <c r="E514" s="138">
        <v>1</v>
      </c>
      <c r="F514" s="138">
        <v>3</v>
      </c>
      <c r="G514" s="138">
        <v>6</v>
      </c>
      <c r="H514" s="138">
        <v>5000</v>
      </c>
      <c r="I514" s="138">
        <v>5300</v>
      </c>
      <c r="J514" s="138">
        <v>531</v>
      </c>
      <c r="K514" s="139">
        <v>101</v>
      </c>
      <c r="L514" s="139"/>
      <c r="M514" s="116" t="s">
        <v>447</v>
      </c>
      <c r="N514" s="117">
        <v>0</v>
      </c>
      <c r="O514" s="117">
        <v>0</v>
      </c>
      <c r="P514" s="117">
        <v>0</v>
      </c>
      <c r="Q514" s="118" t="s">
        <v>59</v>
      </c>
      <c r="R514" s="119">
        <v>0</v>
      </c>
      <c r="S514" s="119">
        <v>0</v>
      </c>
      <c r="T514" s="120">
        <v>0</v>
      </c>
      <c r="U514" s="117">
        <v>0</v>
      </c>
      <c r="V514" s="117">
        <v>0</v>
      </c>
      <c r="W514" s="117">
        <v>0</v>
      </c>
      <c r="X514" s="117">
        <v>0</v>
      </c>
      <c r="Y514" s="117">
        <v>0</v>
      </c>
      <c r="Z514" s="117">
        <v>0</v>
      </c>
      <c r="AA514" s="269">
        <v>0</v>
      </c>
      <c r="AB514" s="303">
        <f t="shared" si="182"/>
        <v>0</v>
      </c>
      <c r="AC514" s="117">
        <f t="shared" si="183"/>
        <v>0</v>
      </c>
      <c r="AD514" s="304">
        <f>OAX!AD552</f>
        <v>0</v>
      </c>
      <c r="AE514" s="120"/>
      <c r="AF514" s="117"/>
      <c r="AG514" s="117">
        <f>OAX!AG552</f>
        <v>0</v>
      </c>
      <c r="AH514" s="117"/>
      <c r="AI514" s="117"/>
      <c r="AJ514" s="117">
        <f>OAX!AJ552</f>
        <v>0</v>
      </c>
      <c r="AK514" s="117"/>
      <c r="AL514" s="117"/>
      <c r="AM514" s="117">
        <f>OAX!AM552</f>
        <v>0</v>
      </c>
      <c r="AN514" s="117"/>
      <c r="AO514" s="117"/>
      <c r="AP514" s="117">
        <f>OAX!AP552</f>
        <v>0</v>
      </c>
      <c r="AQ514" s="117"/>
      <c r="AR514" s="117"/>
      <c r="AS514" s="117">
        <f>OAX!AS552</f>
        <v>0</v>
      </c>
      <c r="AT514" s="117">
        <f>OAX!AT552</f>
        <v>0</v>
      </c>
      <c r="AU514" s="117">
        <f>OAX!AU552</f>
        <v>0</v>
      </c>
      <c r="AV514" s="117">
        <f>OAX!AV552</f>
        <v>0</v>
      </c>
      <c r="AW514" s="117">
        <f>OAX!AW552</f>
        <v>0</v>
      </c>
      <c r="AX514" s="117">
        <f>OAX!AX552</f>
        <v>0</v>
      </c>
      <c r="AY514" s="117">
        <f>OAX!AY552</f>
        <v>0</v>
      </c>
      <c r="AZ514" s="117">
        <f>OAX!AZ552</f>
        <v>0</v>
      </c>
      <c r="BA514" s="117">
        <f>OAX!BA552</f>
        <v>0</v>
      </c>
    </row>
    <row r="515" spans="1:53" ht="24.75" hidden="1">
      <c r="A515" s="253"/>
      <c r="B515" s="73" t="str">
        <f t="shared" si="179"/>
        <v>13650005300531102</v>
      </c>
      <c r="C515" s="166">
        <v>2023</v>
      </c>
      <c r="D515" s="114">
        <v>1</v>
      </c>
      <c r="E515" s="138">
        <v>1</v>
      </c>
      <c r="F515" s="138">
        <v>3</v>
      </c>
      <c r="G515" s="138">
        <v>6</v>
      </c>
      <c r="H515" s="138">
        <v>5000</v>
      </c>
      <c r="I515" s="138">
        <v>5300</v>
      </c>
      <c r="J515" s="138">
        <v>531</v>
      </c>
      <c r="K515" s="139">
        <v>102</v>
      </c>
      <c r="L515" s="139"/>
      <c r="M515" s="116" t="s">
        <v>448</v>
      </c>
      <c r="N515" s="117">
        <v>0</v>
      </c>
      <c r="O515" s="117">
        <v>0</v>
      </c>
      <c r="P515" s="117">
        <v>0</v>
      </c>
      <c r="Q515" s="118" t="s">
        <v>59</v>
      </c>
      <c r="R515" s="119">
        <v>0</v>
      </c>
      <c r="S515" s="119">
        <v>0</v>
      </c>
      <c r="T515" s="120">
        <v>0</v>
      </c>
      <c r="U515" s="117">
        <v>0</v>
      </c>
      <c r="V515" s="117">
        <v>0</v>
      </c>
      <c r="W515" s="117">
        <v>0</v>
      </c>
      <c r="X515" s="117">
        <v>0</v>
      </c>
      <c r="Y515" s="117">
        <v>0</v>
      </c>
      <c r="Z515" s="117">
        <v>0</v>
      </c>
      <c r="AA515" s="269">
        <v>0</v>
      </c>
      <c r="AB515" s="303">
        <f t="shared" si="182"/>
        <v>0</v>
      </c>
      <c r="AC515" s="117">
        <f t="shared" si="183"/>
        <v>0</v>
      </c>
      <c r="AD515" s="304">
        <f>OAX!AD553</f>
        <v>0</v>
      </c>
      <c r="AE515" s="120"/>
      <c r="AF515" s="117"/>
      <c r="AG515" s="117">
        <f>OAX!AG553</f>
        <v>0</v>
      </c>
      <c r="AH515" s="117"/>
      <c r="AI515" s="117"/>
      <c r="AJ515" s="117">
        <f>OAX!AJ553</f>
        <v>0</v>
      </c>
      <c r="AK515" s="117"/>
      <c r="AL515" s="117"/>
      <c r="AM515" s="117">
        <f>OAX!AM553</f>
        <v>0</v>
      </c>
      <c r="AN515" s="117"/>
      <c r="AO515" s="117"/>
      <c r="AP515" s="117">
        <f>OAX!AP553</f>
        <v>0</v>
      </c>
      <c r="AQ515" s="117"/>
      <c r="AR515" s="117"/>
      <c r="AS515" s="117">
        <f>OAX!AS553</f>
        <v>0</v>
      </c>
      <c r="AT515" s="117">
        <f>OAX!AT553</f>
        <v>0</v>
      </c>
      <c r="AU515" s="117">
        <f>OAX!AU553</f>
        <v>0</v>
      </c>
      <c r="AV515" s="117">
        <f>OAX!AV553</f>
        <v>0</v>
      </c>
      <c r="AW515" s="117">
        <f>OAX!AW553</f>
        <v>0</v>
      </c>
      <c r="AX515" s="117">
        <f>OAX!AX553</f>
        <v>0</v>
      </c>
      <c r="AY515" s="117">
        <f>OAX!AY553</f>
        <v>0</v>
      </c>
      <c r="AZ515" s="117">
        <f>OAX!AZ553</f>
        <v>0</v>
      </c>
      <c r="BA515" s="117">
        <f>OAX!BA553</f>
        <v>0</v>
      </c>
    </row>
    <row r="516" spans="1:53" ht="24.75" hidden="1">
      <c r="A516" s="253"/>
      <c r="B516" s="73" t="str">
        <f t="shared" si="179"/>
        <v>13650005300531103</v>
      </c>
      <c r="C516" s="166">
        <v>2023</v>
      </c>
      <c r="D516" s="114">
        <v>1</v>
      </c>
      <c r="E516" s="138">
        <v>1</v>
      </c>
      <c r="F516" s="138">
        <v>3</v>
      </c>
      <c r="G516" s="138">
        <v>6</v>
      </c>
      <c r="H516" s="138">
        <v>5000</v>
      </c>
      <c r="I516" s="138">
        <v>5300</v>
      </c>
      <c r="J516" s="138">
        <v>531</v>
      </c>
      <c r="K516" s="139">
        <v>103</v>
      </c>
      <c r="L516" s="139"/>
      <c r="M516" s="116" t="s">
        <v>449</v>
      </c>
      <c r="N516" s="117">
        <v>0</v>
      </c>
      <c r="O516" s="117">
        <v>0</v>
      </c>
      <c r="P516" s="117">
        <v>0</v>
      </c>
      <c r="Q516" s="118" t="s">
        <v>59</v>
      </c>
      <c r="R516" s="119">
        <v>0</v>
      </c>
      <c r="S516" s="119">
        <v>0</v>
      </c>
      <c r="T516" s="120">
        <v>0</v>
      </c>
      <c r="U516" s="117">
        <v>0</v>
      </c>
      <c r="V516" s="117">
        <v>0</v>
      </c>
      <c r="W516" s="117">
        <v>0</v>
      </c>
      <c r="X516" s="117">
        <v>0</v>
      </c>
      <c r="Y516" s="117">
        <v>0</v>
      </c>
      <c r="Z516" s="117">
        <v>0</v>
      </c>
      <c r="AA516" s="269">
        <v>0</v>
      </c>
      <c r="AB516" s="303">
        <f t="shared" si="182"/>
        <v>0</v>
      </c>
      <c r="AC516" s="117">
        <f t="shared" si="183"/>
        <v>0</v>
      </c>
      <c r="AD516" s="304">
        <f>OAX!AD554</f>
        <v>0</v>
      </c>
      <c r="AE516" s="120"/>
      <c r="AF516" s="117"/>
      <c r="AG516" s="117">
        <f>OAX!AG554</f>
        <v>0</v>
      </c>
      <c r="AH516" s="117"/>
      <c r="AI516" s="117"/>
      <c r="AJ516" s="117">
        <f>OAX!AJ554</f>
        <v>0</v>
      </c>
      <c r="AK516" s="117"/>
      <c r="AL516" s="117"/>
      <c r="AM516" s="117">
        <f>OAX!AM554</f>
        <v>0</v>
      </c>
      <c r="AN516" s="117"/>
      <c r="AO516" s="117"/>
      <c r="AP516" s="117">
        <f>OAX!AP554</f>
        <v>0</v>
      </c>
      <c r="AQ516" s="117"/>
      <c r="AR516" s="117"/>
      <c r="AS516" s="117">
        <f>OAX!AS554</f>
        <v>0</v>
      </c>
      <c r="AT516" s="117">
        <f>OAX!AT554</f>
        <v>0</v>
      </c>
      <c r="AU516" s="117">
        <f>OAX!AU554</f>
        <v>0</v>
      </c>
      <c r="AV516" s="117">
        <f>OAX!AV554</f>
        <v>0</v>
      </c>
      <c r="AW516" s="117">
        <f>OAX!AW554</f>
        <v>0</v>
      </c>
      <c r="AX516" s="117">
        <f>OAX!AX554</f>
        <v>0</v>
      </c>
      <c r="AY516" s="117">
        <f>OAX!AY554</f>
        <v>0</v>
      </c>
      <c r="AZ516" s="117">
        <f>OAX!AZ554</f>
        <v>0</v>
      </c>
      <c r="BA516" s="117">
        <f>OAX!BA554</f>
        <v>0</v>
      </c>
    </row>
    <row r="517" spans="1:53" ht="46.5" hidden="1">
      <c r="A517" s="253"/>
      <c r="B517" s="73" t="str">
        <f t="shared" si="179"/>
        <v>13650005300531104</v>
      </c>
      <c r="C517" s="166">
        <v>2023</v>
      </c>
      <c r="D517" s="114">
        <v>1</v>
      </c>
      <c r="E517" s="138">
        <v>1</v>
      </c>
      <c r="F517" s="138">
        <v>3</v>
      </c>
      <c r="G517" s="138">
        <v>6</v>
      </c>
      <c r="H517" s="138">
        <v>5000</v>
      </c>
      <c r="I517" s="138">
        <v>5300</v>
      </c>
      <c r="J517" s="138">
        <v>531</v>
      </c>
      <c r="K517" s="139">
        <v>104</v>
      </c>
      <c r="L517" s="139"/>
      <c r="M517" s="116" t="s">
        <v>450</v>
      </c>
      <c r="N517" s="117">
        <v>0</v>
      </c>
      <c r="O517" s="117">
        <v>0</v>
      </c>
      <c r="P517" s="117">
        <v>0</v>
      </c>
      <c r="Q517" s="118" t="s">
        <v>59</v>
      </c>
      <c r="R517" s="119">
        <v>0</v>
      </c>
      <c r="S517" s="119">
        <v>0</v>
      </c>
      <c r="T517" s="120">
        <v>0</v>
      </c>
      <c r="U517" s="117">
        <v>0</v>
      </c>
      <c r="V517" s="117">
        <v>0</v>
      </c>
      <c r="W517" s="117">
        <v>0</v>
      </c>
      <c r="X517" s="117">
        <v>0</v>
      </c>
      <c r="Y517" s="117">
        <v>0</v>
      </c>
      <c r="Z517" s="117">
        <v>0</v>
      </c>
      <c r="AA517" s="269">
        <v>0</v>
      </c>
      <c r="AB517" s="303">
        <f t="shared" si="182"/>
        <v>0</v>
      </c>
      <c r="AC517" s="117">
        <f t="shared" si="183"/>
        <v>0</v>
      </c>
      <c r="AD517" s="304">
        <f>OAX!AD555</f>
        <v>0</v>
      </c>
      <c r="AE517" s="120"/>
      <c r="AF517" s="117"/>
      <c r="AG517" s="117">
        <f>OAX!AG555</f>
        <v>0</v>
      </c>
      <c r="AH517" s="117"/>
      <c r="AI517" s="117"/>
      <c r="AJ517" s="117">
        <f>OAX!AJ555</f>
        <v>0</v>
      </c>
      <c r="AK517" s="117"/>
      <c r="AL517" s="117"/>
      <c r="AM517" s="117">
        <f>OAX!AM555</f>
        <v>0</v>
      </c>
      <c r="AN517" s="117"/>
      <c r="AO517" s="117"/>
      <c r="AP517" s="117">
        <f>OAX!AP555</f>
        <v>0</v>
      </c>
      <c r="AQ517" s="117"/>
      <c r="AR517" s="117"/>
      <c r="AS517" s="117">
        <f>OAX!AS555</f>
        <v>0</v>
      </c>
      <c r="AT517" s="117">
        <f>OAX!AT555</f>
        <v>0</v>
      </c>
      <c r="AU517" s="117">
        <f>OAX!AU555</f>
        <v>0</v>
      </c>
      <c r="AV517" s="117">
        <f>OAX!AV555</f>
        <v>0</v>
      </c>
      <c r="AW517" s="117">
        <f>OAX!AW555</f>
        <v>0</v>
      </c>
      <c r="AX517" s="117">
        <f>OAX!AX555</f>
        <v>0</v>
      </c>
      <c r="AY517" s="117">
        <f>OAX!AY555</f>
        <v>0</v>
      </c>
      <c r="AZ517" s="117">
        <f>OAX!AZ555</f>
        <v>0</v>
      </c>
      <c r="BA517" s="117">
        <f>OAX!BA555</f>
        <v>0</v>
      </c>
    </row>
    <row r="518" spans="1:53" ht="46.5" hidden="1">
      <c r="A518" s="253"/>
      <c r="B518" s="73" t="str">
        <f t="shared" si="179"/>
        <v>13650005300531105</v>
      </c>
      <c r="C518" s="166">
        <v>2023</v>
      </c>
      <c r="D518" s="114">
        <v>1</v>
      </c>
      <c r="E518" s="138">
        <v>1</v>
      </c>
      <c r="F518" s="138">
        <v>3</v>
      </c>
      <c r="G518" s="138">
        <v>6</v>
      </c>
      <c r="H518" s="138">
        <v>5000</v>
      </c>
      <c r="I518" s="138">
        <v>5300</v>
      </c>
      <c r="J518" s="138">
        <v>531</v>
      </c>
      <c r="K518" s="139">
        <v>105</v>
      </c>
      <c r="L518" s="139"/>
      <c r="M518" s="116" t="s">
        <v>451</v>
      </c>
      <c r="N518" s="117">
        <v>0</v>
      </c>
      <c r="O518" s="117">
        <v>0</v>
      </c>
      <c r="P518" s="117">
        <v>0</v>
      </c>
      <c r="Q518" s="118" t="s">
        <v>59</v>
      </c>
      <c r="R518" s="119">
        <v>0</v>
      </c>
      <c r="S518" s="119">
        <v>0</v>
      </c>
      <c r="T518" s="120">
        <v>0</v>
      </c>
      <c r="U518" s="117">
        <v>0</v>
      </c>
      <c r="V518" s="117">
        <v>0</v>
      </c>
      <c r="W518" s="117">
        <v>0</v>
      </c>
      <c r="X518" s="117">
        <v>0</v>
      </c>
      <c r="Y518" s="117">
        <v>0</v>
      </c>
      <c r="Z518" s="117">
        <v>0</v>
      </c>
      <c r="AA518" s="269">
        <v>0</v>
      </c>
      <c r="AB518" s="303">
        <f t="shared" si="182"/>
        <v>0</v>
      </c>
      <c r="AC518" s="117">
        <f t="shared" si="183"/>
        <v>0</v>
      </c>
      <c r="AD518" s="304">
        <f>OAX!AD556</f>
        <v>0</v>
      </c>
      <c r="AE518" s="120"/>
      <c r="AF518" s="117"/>
      <c r="AG518" s="117">
        <f>OAX!AG556</f>
        <v>0</v>
      </c>
      <c r="AH518" s="117"/>
      <c r="AI518" s="117"/>
      <c r="AJ518" s="117">
        <f>OAX!AJ556</f>
        <v>0</v>
      </c>
      <c r="AK518" s="117"/>
      <c r="AL518" s="117"/>
      <c r="AM518" s="117">
        <f>OAX!AM556</f>
        <v>0</v>
      </c>
      <c r="AN518" s="117"/>
      <c r="AO518" s="117"/>
      <c r="AP518" s="117">
        <f>OAX!AP556</f>
        <v>0</v>
      </c>
      <c r="AQ518" s="117"/>
      <c r="AR518" s="117"/>
      <c r="AS518" s="117">
        <f>OAX!AS556</f>
        <v>0</v>
      </c>
      <c r="AT518" s="117">
        <f>OAX!AT556</f>
        <v>0</v>
      </c>
      <c r="AU518" s="117">
        <f>OAX!AU556</f>
        <v>0</v>
      </c>
      <c r="AV518" s="117">
        <f>OAX!AV556</f>
        <v>0</v>
      </c>
      <c r="AW518" s="117">
        <f>OAX!AW556</f>
        <v>0</v>
      </c>
      <c r="AX518" s="117">
        <f>OAX!AX556</f>
        <v>0</v>
      </c>
      <c r="AY518" s="117">
        <f>OAX!AY556</f>
        <v>0</v>
      </c>
      <c r="AZ518" s="117">
        <f>OAX!AZ556</f>
        <v>0</v>
      </c>
      <c r="BA518" s="117">
        <f>OAX!BA556</f>
        <v>0</v>
      </c>
    </row>
    <row r="519" spans="1:53" ht="46.5" hidden="1">
      <c r="A519" s="253"/>
      <c r="B519" s="73" t="str">
        <f t="shared" si="179"/>
        <v>13650005300531106</v>
      </c>
      <c r="C519" s="166">
        <v>2023</v>
      </c>
      <c r="D519" s="114">
        <v>1</v>
      </c>
      <c r="E519" s="138">
        <v>1</v>
      </c>
      <c r="F519" s="138">
        <v>3</v>
      </c>
      <c r="G519" s="138">
        <v>6</v>
      </c>
      <c r="H519" s="138">
        <v>5000</v>
      </c>
      <c r="I519" s="138">
        <v>5300</v>
      </c>
      <c r="J519" s="138">
        <v>531</v>
      </c>
      <c r="K519" s="139">
        <v>106</v>
      </c>
      <c r="L519" s="139"/>
      <c r="M519" s="116" t="s">
        <v>452</v>
      </c>
      <c r="N519" s="117">
        <v>0</v>
      </c>
      <c r="O519" s="117">
        <v>0</v>
      </c>
      <c r="P519" s="117">
        <v>0</v>
      </c>
      <c r="Q519" s="118" t="s">
        <v>59</v>
      </c>
      <c r="R519" s="119">
        <v>0</v>
      </c>
      <c r="S519" s="119">
        <v>0</v>
      </c>
      <c r="T519" s="120">
        <v>0</v>
      </c>
      <c r="U519" s="117">
        <v>0</v>
      </c>
      <c r="V519" s="117">
        <v>0</v>
      </c>
      <c r="W519" s="117">
        <v>0</v>
      </c>
      <c r="X519" s="117">
        <v>0</v>
      </c>
      <c r="Y519" s="117">
        <v>0</v>
      </c>
      <c r="Z519" s="117">
        <v>0</v>
      </c>
      <c r="AA519" s="269">
        <v>0</v>
      </c>
      <c r="AB519" s="303">
        <f t="shared" si="182"/>
        <v>0</v>
      </c>
      <c r="AC519" s="117">
        <f t="shared" si="183"/>
        <v>0</v>
      </c>
      <c r="AD519" s="304">
        <f>OAX!AD557</f>
        <v>0</v>
      </c>
      <c r="AE519" s="120"/>
      <c r="AF519" s="117"/>
      <c r="AG519" s="117">
        <f>OAX!AG557</f>
        <v>0</v>
      </c>
      <c r="AH519" s="117"/>
      <c r="AI519" s="117"/>
      <c r="AJ519" s="117">
        <f>OAX!AJ557</f>
        <v>0</v>
      </c>
      <c r="AK519" s="117"/>
      <c r="AL519" s="117"/>
      <c r="AM519" s="117">
        <f>OAX!AM557</f>
        <v>0</v>
      </c>
      <c r="AN519" s="117"/>
      <c r="AO519" s="117"/>
      <c r="AP519" s="117">
        <f>OAX!AP557</f>
        <v>0</v>
      </c>
      <c r="AQ519" s="117"/>
      <c r="AR519" s="117"/>
      <c r="AS519" s="117">
        <f>OAX!AS557</f>
        <v>0</v>
      </c>
      <c r="AT519" s="117">
        <f>OAX!AT557</f>
        <v>0</v>
      </c>
      <c r="AU519" s="117">
        <f>OAX!AU557</f>
        <v>0</v>
      </c>
      <c r="AV519" s="117">
        <f>OAX!AV557</f>
        <v>0</v>
      </c>
      <c r="AW519" s="117">
        <f>OAX!AW557</f>
        <v>0</v>
      </c>
      <c r="AX519" s="117">
        <f>OAX!AX557</f>
        <v>0</v>
      </c>
      <c r="AY519" s="117">
        <f>OAX!AY557</f>
        <v>0</v>
      </c>
      <c r="AZ519" s="117">
        <f>OAX!AZ557</f>
        <v>0</v>
      </c>
      <c r="BA519" s="117">
        <f>OAX!BA557</f>
        <v>0</v>
      </c>
    </row>
    <row r="520" spans="1:53" ht="24.75" hidden="1">
      <c r="A520" s="253"/>
      <c r="B520" s="73" t="str">
        <f t="shared" si="179"/>
        <v>13650005300531107</v>
      </c>
      <c r="C520" s="166">
        <v>2023</v>
      </c>
      <c r="D520" s="114">
        <v>1</v>
      </c>
      <c r="E520" s="138">
        <v>1</v>
      </c>
      <c r="F520" s="138">
        <v>3</v>
      </c>
      <c r="G520" s="138">
        <v>6</v>
      </c>
      <c r="H520" s="138">
        <v>5000</v>
      </c>
      <c r="I520" s="138">
        <v>5300</v>
      </c>
      <c r="J520" s="138">
        <v>531</v>
      </c>
      <c r="K520" s="139">
        <v>107</v>
      </c>
      <c r="L520" s="139"/>
      <c r="M520" s="116" t="s">
        <v>453</v>
      </c>
      <c r="N520" s="117">
        <v>0</v>
      </c>
      <c r="O520" s="117">
        <v>0</v>
      </c>
      <c r="P520" s="117">
        <v>0</v>
      </c>
      <c r="Q520" s="118" t="s">
        <v>59</v>
      </c>
      <c r="R520" s="119">
        <v>0</v>
      </c>
      <c r="S520" s="119">
        <v>0</v>
      </c>
      <c r="T520" s="120">
        <v>0</v>
      </c>
      <c r="U520" s="117">
        <v>0</v>
      </c>
      <c r="V520" s="117">
        <v>0</v>
      </c>
      <c r="W520" s="117">
        <v>0</v>
      </c>
      <c r="X520" s="117">
        <v>0</v>
      </c>
      <c r="Y520" s="117">
        <v>0</v>
      </c>
      <c r="Z520" s="117">
        <v>0</v>
      </c>
      <c r="AA520" s="269">
        <v>0</v>
      </c>
      <c r="AB520" s="303">
        <f t="shared" si="182"/>
        <v>0</v>
      </c>
      <c r="AC520" s="117">
        <f t="shared" si="183"/>
        <v>0</v>
      </c>
      <c r="AD520" s="304">
        <f>OAX!AD558</f>
        <v>0</v>
      </c>
      <c r="AE520" s="120"/>
      <c r="AF520" s="117"/>
      <c r="AG520" s="117">
        <f>OAX!AG558</f>
        <v>0</v>
      </c>
      <c r="AH520" s="117"/>
      <c r="AI520" s="117"/>
      <c r="AJ520" s="117">
        <f>OAX!AJ558</f>
        <v>0</v>
      </c>
      <c r="AK520" s="117"/>
      <c r="AL520" s="117"/>
      <c r="AM520" s="117">
        <f>OAX!AM558</f>
        <v>0</v>
      </c>
      <c r="AN520" s="117"/>
      <c r="AO520" s="117"/>
      <c r="AP520" s="117">
        <f>OAX!AP558</f>
        <v>0</v>
      </c>
      <c r="AQ520" s="117"/>
      <c r="AR520" s="117"/>
      <c r="AS520" s="117">
        <f>OAX!AS558</f>
        <v>0</v>
      </c>
      <c r="AT520" s="117">
        <f>OAX!AT558</f>
        <v>0</v>
      </c>
      <c r="AU520" s="117">
        <f>OAX!AU558</f>
        <v>0</v>
      </c>
      <c r="AV520" s="117">
        <f>OAX!AV558</f>
        <v>0</v>
      </c>
      <c r="AW520" s="117">
        <f>OAX!AW558</f>
        <v>0</v>
      </c>
      <c r="AX520" s="117">
        <f>OAX!AX558</f>
        <v>0</v>
      </c>
      <c r="AY520" s="117">
        <f>OAX!AY558</f>
        <v>0</v>
      </c>
      <c r="AZ520" s="117">
        <f>OAX!AZ558</f>
        <v>0</v>
      </c>
      <c r="BA520" s="117">
        <f>OAX!BA558</f>
        <v>0</v>
      </c>
    </row>
    <row r="521" spans="1:53" ht="24.75" hidden="1">
      <c r="A521" s="253"/>
      <c r="B521" s="73" t="str">
        <f t="shared" si="179"/>
        <v>13650005300531108</v>
      </c>
      <c r="C521" s="166">
        <v>2023</v>
      </c>
      <c r="D521" s="114">
        <v>1</v>
      </c>
      <c r="E521" s="138">
        <v>1</v>
      </c>
      <c r="F521" s="138">
        <v>3</v>
      </c>
      <c r="G521" s="138">
        <v>6</v>
      </c>
      <c r="H521" s="138">
        <v>5000</v>
      </c>
      <c r="I521" s="138">
        <v>5300</v>
      </c>
      <c r="J521" s="138">
        <v>531</v>
      </c>
      <c r="K521" s="139">
        <v>108</v>
      </c>
      <c r="L521" s="139"/>
      <c r="M521" s="116" t="s">
        <v>454</v>
      </c>
      <c r="N521" s="117">
        <v>0</v>
      </c>
      <c r="O521" s="117">
        <v>0</v>
      </c>
      <c r="P521" s="117">
        <v>0</v>
      </c>
      <c r="Q521" s="118" t="s">
        <v>59</v>
      </c>
      <c r="R521" s="119">
        <v>0</v>
      </c>
      <c r="S521" s="119">
        <v>0</v>
      </c>
      <c r="T521" s="120">
        <v>0</v>
      </c>
      <c r="U521" s="117">
        <v>0</v>
      </c>
      <c r="V521" s="117">
        <v>0</v>
      </c>
      <c r="W521" s="117">
        <v>0</v>
      </c>
      <c r="X521" s="117">
        <v>0</v>
      </c>
      <c r="Y521" s="117">
        <v>0</v>
      </c>
      <c r="Z521" s="117">
        <v>0</v>
      </c>
      <c r="AA521" s="269">
        <v>0</v>
      </c>
      <c r="AB521" s="303">
        <f t="shared" si="182"/>
        <v>0</v>
      </c>
      <c r="AC521" s="117">
        <f t="shared" si="183"/>
        <v>0</v>
      </c>
      <c r="AD521" s="304">
        <f>OAX!AD559</f>
        <v>0</v>
      </c>
      <c r="AE521" s="120"/>
      <c r="AF521" s="117"/>
      <c r="AG521" s="117">
        <f>OAX!AG559</f>
        <v>0</v>
      </c>
      <c r="AH521" s="117"/>
      <c r="AI521" s="117"/>
      <c r="AJ521" s="117">
        <f>OAX!AJ559</f>
        <v>0</v>
      </c>
      <c r="AK521" s="117"/>
      <c r="AL521" s="117"/>
      <c r="AM521" s="117">
        <f>OAX!AM559</f>
        <v>0</v>
      </c>
      <c r="AN521" s="117"/>
      <c r="AO521" s="117"/>
      <c r="AP521" s="117">
        <f>OAX!AP559</f>
        <v>0</v>
      </c>
      <c r="AQ521" s="117"/>
      <c r="AR521" s="117"/>
      <c r="AS521" s="117">
        <f>OAX!AS559</f>
        <v>0</v>
      </c>
      <c r="AT521" s="117">
        <f>OAX!AT559</f>
        <v>0</v>
      </c>
      <c r="AU521" s="117">
        <f>OAX!AU559</f>
        <v>0</v>
      </c>
      <c r="AV521" s="117">
        <f>OAX!AV559</f>
        <v>0</v>
      </c>
      <c r="AW521" s="117">
        <f>OAX!AW559</f>
        <v>0</v>
      </c>
      <c r="AX521" s="117">
        <f>OAX!AX559</f>
        <v>0</v>
      </c>
      <c r="AY521" s="117">
        <f>OAX!AY559</f>
        <v>0</v>
      </c>
      <c r="AZ521" s="117">
        <f>OAX!AZ559</f>
        <v>0</v>
      </c>
      <c r="BA521" s="117">
        <f>OAX!BA559</f>
        <v>0</v>
      </c>
    </row>
    <row r="522" spans="1:53" ht="46.5" hidden="1">
      <c r="A522" s="253"/>
      <c r="B522" s="73" t="str">
        <f t="shared" si="179"/>
        <v>13650005300531109</v>
      </c>
      <c r="C522" s="166">
        <v>2023</v>
      </c>
      <c r="D522" s="114">
        <v>1</v>
      </c>
      <c r="E522" s="138">
        <v>1</v>
      </c>
      <c r="F522" s="138">
        <v>3</v>
      </c>
      <c r="G522" s="138">
        <v>6</v>
      </c>
      <c r="H522" s="138">
        <v>5000</v>
      </c>
      <c r="I522" s="138">
        <v>5300</v>
      </c>
      <c r="J522" s="138">
        <v>531</v>
      </c>
      <c r="K522" s="139">
        <v>109</v>
      </c>
      <c r="L522" s="139"/>
      <c r="M522" s="116" t="s">
        <v>455</v>
      </c>
      <c r="N522" s="117">
        <v>0</v>
      </c>
      <c r="O522" s="117">
        <v>0</v>
      </c>
      <c r="P522" s="117">
        <v>0</v>
      </c>
      <c r="Q522" s="118" t="s">
        <v>59</v>
      </c>
      <c r="R522" s="119">
        <v>0</v>
      </c>
      <c r="S522" s="119">
        <v>0</v>
      </c>
      <c r="T522" s="120">
        <v>0</v>
      </c>
      <c r="U522" s="117">
        <v>0</v>
      </c>
      <c r="V522" s="117">
        <v>0</v>
      </c>
      <c r="W522" s="117">
        <v>0</v>
      </c>
      <c r="X522" s="117">
        <v>0</v>
      </c>
      <c r="Y522" s="117">
        <v>0</v>
      </c>
      <c r="Z522" s="117">
        <v>0</v>
      </c>
      <c r="AA522" s="269">
        <v>0</v>
      </c>
      <c r="AB522" s="303">
        <f t="shared" si="182"/>
        <v>0</v>
      </c>
      <c r="AC522" s="117">
        <f t="shared" si="183"/>
        <v>0</v>
      </c>
      <c r="AD522" s="304">
        <f>OAX!AD560</f>
        <v>0</v>
      </c>
      <c r="AE522" s="120"/>
      <c r="AF522" s="117"/>
      <c r="AG522" s="117">
        <f>OAX!AG560</f>
        <v>0</v>
      </c>
      <c r="AH522" s="117"/>
      <c r="AI522" s="117"/>
      <c r="AJ522" s="117">
        <f>OAX!AJ560</f>
        <v>0</v>
      </c>
      <c r="AK522" s="117"/>
      <c r="AL522" s="117"/>
      <c r="AM522" s="117">
        <f>OAX!AM560</f>
        <v>0</v>
      </c>
      <c r="AN522" s="117"/>
      <c r="AO522" s="117"/>
      <c r="AP522" s="117">
        <f>OAX!AP560</f>
        <v>0</v>
      </c>
      <c r="AQ522" s="117"/>
      <c r="AR522" s="117"/>
      <c r="AS522" s="117">
        <f>OAX!AS560</f>
        <v>0</v>
      </c>
      <c r="AT522" s="117">
        <f>OAX!AT560</f>
        <v>0</v>
      </c>
      <c r="AU522" s="117">
        <f>OAX!AU560</f>
        <v>0</v>
      </c>
      <c r="AV522" s="117">
        <f>OAX!AV560</f>
        <v>0</v>
      </c>
      <c r="AW522" s="117">
        <f>OAX!AW560</f>
        <v>0</v>
      </c>
      <c r="AX522" s="117">
        <f>OAX!AX560</f>
        <v>0</v>
      </c>
      <c r="AY522" s="117">
        <f>OAX!AY560</f>
        <v>0</v>
      </c>
      <c r="AZ522" s="117">
        <f>OAX!AZ560</f>
        <v>0</v>
      </c>
      <c r="BA522" s="117">
        <f>OAX!BA560</f>
        <v>0</v>
      </c>
    </row>
    <row r="523" spans="1:53" ht="24.75" hidden="1">
      <c r="A523" s="253"/>
      <c r="B523" s="73" t="str">
        <f t="shared" si="179"/>
        <v>13650005300531110</v>
      </c>
      <c r="C523" s="166">
        <v>2023</v>
      </c>
      <c r="D523" s="114">
        <v>1</v>
      </c>
      <c r="E523" s="138">
        <v>1</v>
      </c>
      <c r="F523" s="138">
        <v>3</v>
      </c>
      <c r="G523" s="138">
        <v>6</v>
      </c>
      <c r="H523" s="138">
        <v>5000</v>
      </c>
      <c r="I523" s="138">
        <v>5300</v>
      </c>
      <c r="J523" s="138">
        <v>531</v>
      </c>
      <c r="K523" s="139">
        <v>110</v>
      </c>
      <c r="L523" s="139"/>
      <c r="M523" s="116" t="s">
        <v>456</v>
      </c>
      <c r="N523" s="117">
        <v>0</v>
      </c>
      <c r="O523" s="117">
        <v>0</v>
      </c>
      <c r="P523" s="117">
        <v>0</v>
      </c>
      <c r="Q523" s="118" t="s">
        <v>59</v>
      </c>
      <c r="R523" s="119">
        <v>0</v>
      </c>
      <c r="S523" s="119">
        <v>0</v>
      </c>
      <c r="T523" s="120">
        <v>0</v>
      </c>
      <c r="U523" s="117">
        <v>0</v>
      </c>
      <c r="V523" s="117">
        <v>0</v>
      </c>
      <c r="W523" s="117">
        <v>0</v>
      </c>
      <c r="X523" s="117">
        <v>0</v>
      </c>
      <c r="Y523" s="117">
        <v>0</v>
      </c>
      <c r="Z523" s="117">
        <v>0</v>
      </c>
      <c r="AA523" s="269">
        <v>0</v>
      </c>
      <c r="AB523" s="303">
        <f t="shared" si="182"/>
        <v>0</v>
      </c>
      <c r="AC523" s="117">
        <f t="shared" si="183"/>
        <v>0</v>
      </c>
      <c r="AD523" s="304">
        <f>OAX!AD561</f>
        <v>0</v>
      </c>
      <c r="AE523" s="120"/>
      <c r="AF523" s="117"/>
      <c r="AG523" s="117">
        <f>OAX!AG561</f>
        <v>0</v>
      </c>
      <c r="AH523" s="117"/>
      <c r="AI523" s="117"/>
      <c r="AJ523" s="117">
        <f>OAX!AJ561</f>
        <v>0</v>
      </c>
      <c r="AK523" s="117"/>
      <c r="AL523" s="117"/>
      <c r="AM523" s="117">
        <f>OAX!AM561</f>
        <v>0</v>
      </c>
      <c r="AN523" s="117"/>
      <c r="AO523" s="117"/>
      <c r="AP523" s="117">
        <f>OAX!AP561</f>
        <v>0</v>
      </c>
      <c r="AQ523" s="117"/>
      <c r="AR523" s="117"/>
      <c r="AS523" s="117">
        <f>OAX!AS561</f>
        <v>0</v>
      </c>
      <c r="AT523" s="117">
        <f>OAX!AT561</f>
        <v>0</v>
      </c>
      <c r="AU523" s="117">
        <f>OAX!AU561</f>
        <v>0</v>
      </c>
      <c r="AV523" s="117">
        <f>OAX!AV561</f>
        <v>0</v>
      </c>
      <c r="AW523" s="117">
        <f>OAX!AW561</f>
        <v>0</v>
      </c>
      <c r="AX523" s="117">
        <f>OAX!AX561</f>
        <v>0</v>
      </c>
      <c r="AY523" s="117">
        <f>OAX!AY561</f>
        <v>0</v>
      </c>
      <c r="AZ523" s="117">
        <f>OAX!AZ561</f>
        <v>0</v>
      </c>
      <c r="BA523" s="117">
        <f>OAX!BA561</f>
        <v>0</v>
      </c>
    </row>
    <row r="524" spans="1:53" ht="24.75" hidden="1">
      <c r="A524" s="253"/>
      <c r="B524" s="73" t="str">
        <f t="shared" si="179"/>
        <v>13650005300531111</v>
      </c>
      <c r="C524" s="166">
        <v>2023</v>
      </c>
      <c r="D524" s="114">
        <v>1</v>
      </c>
      <c r="E524" s="138">
        <v>1</v>
      </c>
      <c r="F524" s="138">
        <v>3</v>
      </c>
      <c r="G524" s="138">
        <v>6</v>
      </c>
      <c r="H524" s="138">
        <v>5000</v>
      </c>
      <c r="I524" s="138">
        <v>5300</v>
      </c>
      <c r="J524" s="138">
        <v>531</v>
      </c>
      <c r="K524" s="139">
        <v>111</v>
      </c>
      <c r="L524" s="139"/>
      <c r="M524" s="116" t="s">
        <v>457</v>
      </c>
      <c r="N524" s="117">
        <v>0</v>
      </c>
      <c r="O524" s="117">
        <v>0</v>
      </c>
      <c r="P524" s="117">
        <v>0</v>
      </c>
      <c r="Q524" s="118" t="s">
        <v>59</v>
      </c>
      <c r="R524" s="119">
        <v>0</v>
      </c>
      <c r="S524" s="119">
        <v>0</v>
      </c>
      <c r="T524" s="120">
        <v>0</v>
      </c>
      <c r="U524" s="117">
        <v>0</v>
      </c>
      <c r="V524" s="117">
        <v>0</v>
      </c>
      <c r="W524" s="117">
        <v>0</v>
      </c>
      <c r="X524" s="117">
        <v>0</v>
      </c>
      <c r="Y524" s="117">
        <v>0</v>
      </c>
      <c r="Z524" s="117">
        <v>0</v>
      </c>
      <c r="AA524" s="269">
        <v>0</v>
      </c>
      <c r="AB524" s="303">
        <f t="shared" si="182"/>
        <v>0</v>
      </c>
      <c r="AC524" s="117">
        <f t="shared" si="183"/>
        <v>0</v>
      </c>
      <c r="AD524" s="304">
        <f>OAX!AD562</f>
        <v>0</v>
      </c>
      <c r="AE524" s="120"/>
      <c r="AF524" s="117"/>
      <c r="AG524" s="117">
        <f>OAX!AG562</f>
        <v>0</v>
      </c>
      <c r="AH524" s="117"/>
      <c r="AI524" s="117"/>
      <c r="AJ524" s="117">
        <f>OAX!AJ562</f>
        <v>0</v>
      </c>
      <c r="AK524" s="117"/>
      <c r="AL524" s="117"/>
      <c r="AM524" s="117">
        <f>OAX!AM562</f>
        <v>0</v>
      </c>
      <c r="AN524" s="117"/>
      <c r="AO524" s="117"/>
      <c r="AP524" s="117">
        <f>OAX!AP562</f>
        <v>0</v>
      </c>
      <c r="AQ524" s="117"/>
      <c r="AR524" s="117"/>
      <c r="AS524" s="117">
        <f>OAX!AS562</f>
        <v>0</v>
      </c>
      <c r="AT524" s="117">
        <f>OAX!AT562</f>
        <v>0</v>
      </c>
      <c r="AU524" s="117">
        <f>OAX!AU562</f>
        <v>0</v>
      </c>
      <c r="AV524" s="117">
        <f>OAX!AV562</f>
        <v>0</v>
      </c>
      <c r="AW524" s="117">
        <f>OAX!AW562</f>
        <v>0</v>
      </c>
      <c r="AX524" s="117">
        <f>OAX!AX562</f>
        <v>0</v>
      </c>
      <c r="AY524" s="117">
        <f>OAX!AY562</f>
        <v>0</v>
      </c>
      <c r="AZ524" s="117">
        <f>OAX!AZ562</f>
        <v>0</v>
      </c>
      <c r="BA524" s="117">
        <f>OAX!BA562</f>
        <v>0</v>
      </c>
    </row>
    <row r="525" spans="1:53" ht="24.75" hidden="1">
      <c r="A525" s="253"/>
      <c r="B525" s="73" t="str">
        <f t="shared" si="179"/>
        <v>13650005300531112</v>
      </c>
      <c r="C525" s="166">
        <v>2023</v>
      </c>
      <c r="D525" s="114">
        <v>1</v>
      </c>
      <c r="E525" s="138">
        <v>1</v>
      </c>
      <c r="F525" s="138">
        <v>3</v>
      </c>
      <c r="G525" s="138">
        <v>6</v>
      </c>
      <c r="H525" s="138">
        <v>5000</v>
      </c>
      <c r="I525" s="138">
        <v>5300</v>
      </c>
      <c r="J525" s="138">
        <v>531</v>
      </c>
      <c r="K525" s="139">
        <v>112</v>
      </c>
      <c r="L525" s="139"/>
      <c r="M525" s="116" t="s">
        <v>458</v>
      </c>
      <c r="N525" s="117">
        <v>0</v>
      </c>
      <c r="O525" s="117">
        <v>0</v>
      </c>
      <c r="P525" s="117">
        <v>0</v>
      </c>
      <c r="Q525" s="118" t="s">
        <v>59</v>
      </c>
      <c r="R525" s="119">
        <v>0</v>
      </c>
      <c r="S525" s="119">
        <v>0</v>
      </c>
      <c r="T525" s="120">
        <v>0</v>
      </c>
      <c r="U525" s="117">
        <v>0</v>
      </c>
      <c r="V525" s="117">
        <v>0</v>
      </c>
      <c r="W525" s="117">
        <v>0</v>
      </c>
      <c r="X525" s="117">
        <v>0</v>
      </c>
      <c r="Y525" s="117">
        <v>0</v>
      </c>
      <c r="Z525" s="117">
        <v>0</v>
      </c>
      <c r="AA525" s="269">
        <v>0</v>
      </c>
      <c r="AB525" s="303">
        <f t="shared" si="182"/>
        <v>0</v>
      </c>
      <c r="AC525" s="117">
        <f t="shared" si="183"/>
        <v>0</v>
      </c>
      <c r="AD525" s="304">
        <f>OAX!AD563</f>
        <v>0</v>
      </c>
      <c r="AE525" s="120"/>
      <c r="AF525" s="117"/>
      <c r="AG525" s="117">
        <f>OAX!AG563</f>
        <v>0</v>
      </c>
      <c r="AH525" s="117"/>
      <c r="AI525" s="117"/>
      <c r="AJ525" s="117">
        <f>OAX!AJ563</f>
        <v>0</v>
      </c>
      <c r="AK525" s="117"/>
      <c r="AL525" s="117"/>
      <c r="AM525" s="117">
        <f>OAX!AM563</f>
        <v>0</v>
      </c>
      <c r="AN525" s="117"/>
      <c r="AO525" s="117"/>
      <c r="AP525" s="117">
        <f>OAX!AP563</f>
        <v>0</v>
      </c>
      <c r="AQ525" s="117"/>
      <c r="AR525" s="117"/>
      <c r="AS525" s="117">
        <f>OAX!AS563</f>
        <v>0</v>
      </c>
      <c r="AT525" s="117">
        <f>OAX!AT563</f>
        <v>0</v>
      </c>
      <c r="AU525" s="117">
        <f>OAX!AU563</f>
        <v>0</v>
      </c>
      <c r="AV525" s="117">
        <f>OAX!AV563</f>
        <v>0</v>
      </c>
      <c r="AW525" s="117">
        <f>OAX!AW563</f>
        <v>0</v>
      </c>
      <c r="AX525" s="117">
        <f>OAX!AX563</f>
        <v>0</v>
      </c>
      <c r="AY525" s="117">
        <f>OAX!AY563</f>
        <v>0</v>
      </c>
      <c r="AZ525" s="117">
        <f>OAX!AZ563</f>
        <v>0</v>
      </c>
      <c r="BA525" s="117">
        <f>OAX!BA563</f>
        <v>0</v>
      </c>
    </row>
    <row r="526" spans="1:53" ht="24.75" hidden="1">
      <c r="A526" s="253"/>
      <c r="B526" s="73" t="str">
        <f t="shared" ref="B526:B589" si="184">+CONCATENATE(E526,F526,G526,H526,I526,J526,K526,L526)</f>
        <v>13650005300531113</v>
      </c>
      <c r="C526" s="166">
        <v>2023</v>
      </c>
      <c r="D526" s="114">
        <v>1</v>
      </c>
      <c r="E526" s="138">
        <v>1</v>
      </c>
      <c r="F526" s="138">
        <v>3</v>
      </c>
      <c r="G526" s="138">
        <v>6</v>
      </c>
      <c r="H526" s="138">
        <v>5000</v>
      </c>
      <c r="I526" s="138">
        <v>5300</v>
      </c>
      <c r="J526" s="138">
        <v>531</v>
      </c>
      <c r="K526" s="139">
        <v>113</v>
      </c>
      <c r="L526" s="139"/>
      <c r="M526" s="116" t="s">
        <v>459</v>
      </c>
      <c r="N526" s="117">
        <v>0</v>
      </c>
      <c r="O526" s="117">
        <v>0</v>
      </c>
      <c r="P526" s="117">
        <v>0</v>
      </c>
      <c r="Q526" s="118" t="s">
        <v>59</v>
      </c>
      <c r="R526" s="119">
        <v>0</v>
      </c>
      <c r="S526" s="119">
        <v>0</v>
      </c>
      <c r="T526" s="120">
        <v>0</v>
      </c>
      <c r="U526" s="117">
        <v>0</v>
      </c>
      <c r="V526" s="117">
        <v>0</v>
      </c>
      <c r="W526" s="117">
        <v>0</v>
      </c>
      <c r="X526" s="117">
        <v>0</v>
      </c>
      <c r="Y526" s="117">
        <v>0</v>
      </c>
      <c r="Z526" s="117">
        <v>0</v>
      </c>
      <c r="AA526" s="269">
        <v>0</v>
      </c>
      <c r="AB526" s="303">
        <f t="shared" si="182"/>
        <v>0</v>
      </c>
      <c r="AC526" s="117">
        <f t="shared" si="183"/>
        <v>0</v>
      </c>
      <c r="AD526" s="304">
        <f>OAX!AD564</f>
        <v>0</v>
      </c>
      <c r="AE526" s="120"/>
      <c r="AF526" s="117"/>
      <c r="AG526" s="117">
        <f>OAX!AG564</f>
        <v>0</v>
      </c>
      <c r="AH526" s="117"/>
      <c r="AI526" s="117"/>
      <c r="AJ526" s="117">
        <f>OAX!AJ564</f>
        <v>0</v>
      </c>
      <c r="AK526" s="117"/>
      <c r="AL526" s="117"/>
      <c r="AM526" s="117">
        <f>OAX!AM564</f>
        <v>0</v>
      </c>
      <c r="AN526" s="117"/>
      <c r="AO526" s="117"/>
      <c r="AP526" s="117">
        <f>OAX!AP564</f>
        <v>0</v>
      </c>
      <c r="AQ526" s="117"/>
      <c r="AR526" s="117"/>
      <c r="AS526" s="117">
        <f>OAX!AS564</f>
        <v>0</v>
      </c>
      <c r="AT526" s="117">
        <f>OAX!AT564</f>
        <v>0</v>
      </c>
      <c r="AU526" s="117">
        <f>OAX!AU564</f>
        <v>0</v>
      </c>
      <c r="AV526" s="117">
        <f>OAX!AV564</f>
        <v>0</v>
      </c>
      <c r="AW526" s="117">
        <f>OAX!AW564</f>
        <v>0</v>
      </c>
      <c r="AX526" s="117">
        <f>OAX!AX564</f>
        <v>0</v>
      </c>
      <c r="AY526" s="117">
        <f>OAX!AY564</f>
        <v>0</v>
      </c>
      <c r="AZ526" s="117">
        <f>OAX!AZ564</f>
        <v>0</v>
      </c>
      <c r="BA526" s="117">
        <f>OAX!BA564</f>
        <v>0</v>
      </c>
    </row>
    <row r="527" spans="1:53" ht="46.5" hidden="1">
      <c r="A527" s="253"/>
      <c r="B527" s="73" t="str">
        <f t="shared" si="184"/>
        <v>13650005300531114</v>
      </c>
      <c r="C527" s="166">
        <v>2023</v>
      </c>
      <c r="D527" s="114">
        <v>1</v>
      </c>
      <c r="E527" s="138">
        <v>1</v>
      </c>
      <c r="F527" s="138">
        <v>3</v>
      </c>
      <c r="G527" s="138">
        <v>6</v>
      </c>
      <c r="H527" s="138">
        <v>5000</v>
      </c>
      <c r="I527" s="138">
        <v>5300</v>
      </c>
      <c r="J527" s="138">
        <v>531</v>
      </c>
      <c r="K527" s="139">
        <v>114</v>
      </c>
      <c r="L527" s="139"/>
      <c r="M527" s="116" t="s">
        <v>460</v>
      </c>
      <c r="N527" s="117">
        <v>0</v>
      </c>
      <c r="O527" s="117">
        <v>0</v>
      </c>
      <c r="P527" s="117">
        <v>0</v>
      </c>
      <c r="Q527" s="118" t="s">
        <v>59</v>
      </c>
      <c r="R527" s="119">
        <v>0</v>
      </c>
      <c r="S527" s="119">
        <v>0</v>
      </c>
      <c r="T527" s="120">
        <v>0</v>
      </c>
      <c r="U527" s="117">
        <v>0</v>
      </c>
      <c r="V527" s="117">
        <v>0</v>
      </c>
      <c r="W527" s="117">
        <v>0</v>
      </c>
      <c r="X527" s="117">
        <v>0</v>
      </c>
      <c r="Y527" s="117">
        <v>0</v>
      </c>
      <c r="Z527" s="117">
        <v>0</v>
      </c>
      <c r="AA527" s="269">
        <v>0</v>
      </c>
      <c r="AB527" s="303">
        <f t="shared" si="182"/>
        <v>0</v>
      </c>
      <c r="AC527" s="117">
        <f t="shared" si="183"/>
        <v>0</v>
      </c>
      <c r="AD527" s="304">
        <f>OAX!AD565</f>
        <v>0</v>
      </c>
      <c r="AE527" s="120"/>
      <c r="AF527" s="117"/>
      <c r="AG527" s="117">
        <f>OAX!AG565</f>
        <v>0</v>
      </c>
      <c r="AH527" s="117"/>
      <c r="AI527" s="117"/>
      <c r="AJ527" s="117">
        <f>OAX!AJ565</f>
        <v>0</v>
      </c>
      <c r="AK527" s="117"/>
      <c r="AL527" s="117"/>
      <c r="AM527" s="117">
        <f>OAX!AM565</f>
        <v>0</v>
      </c>
      <c r="AN527" s="117"/>
      <c r="AO527" s="117"/>
      <c r="AP527" s="117">
        <f>OAX!AP565</f>
        <v>0</v>
      </c>
      <c r="AQ527" s="117"/>
      <c r="AR527" s="117"/>
      <c r="AS527" s="117">
        <f>OAX!AS565</f>
        <v>0</v>
      </c>
      <c r="AT527" s="117">
        <f>OAX!AT565</f>
        <v>0</v>
      </c>
      <c r="AU527" s="117">
        <f>OAX!AU565</f>
        <v>0</v>
      </c>
      <c r="AV527" s="117">
        <f>OAX!AV565</f>
        <v>0</v>
      </c>
      <c r="AW527" s="117">
        <f>OAX!AW565</f>
        <v>0</v>
      </c>
      <c r="AX527" s="117">
        <f>OAX!AX565</f>
        <v>0</v>
      </c>
      <c r="AY527" s="117">
        <f>OAX!AY565</f>
        <v>0</v>
      </c>
      <c r="AZ527" s="117">
        <f>OAX!AZ565</f>
        <v>0</v>
      </c>
      <c r="BA527" s="117">
        <f>OAX!BA565</f>
        <v>0</v>
      </c>
    </row>
    <row r="528" spans="1:53" ht="24.75" hidden="1">
      <c r="A528" s="253"/>
      <c r="B528" s="73" t="str">
        <f t="shared" si="184"/>
        <v>13650005300531115</v>
      </c>
      <c r="C528" s="166">
        <v>2023</v>
      </c>
      <c r="D528" s="114">
        <v>1</v>
      </c>
      <c r="E528" s="138">
        <v>1</v>
      </c>
      <c r="F528" s="138">
        <v>3</v>
      </c>
      <c r="G528" s="138">
        <v>6</v>
      </c>
      <c r="H528" s="138">
        <v>5000</v>
      </c>
      <c r="I528" s="138">
        <v>5300</v>
      </c>
      <c r="J528" s="138">
        <v>531</v>
      </c>
      <c r="K528" s="139">
        <v>115</v>
      </c>
      <c r="L528" s="139"/>
      <c r="M528" s="116" t="s">
        <v>461</v>
      </c>
      <c r="N528" s="117">
        <v>0</v>
      </c>
      <c r="O528" s="117">
        <v>0</v>
      </c>
      <c r="P528" s="117">
        <v>0</v>
      </c>
      <c r="Q528" s="118" t="s">
        <v>59</v>
      </c>
      <c r="R528" s="119">
        <v>0</v>
      </c>
      <c r="S528" s="119">
        <v>0</v>
      </c>
      <c r="T528" s="120">
        <v>0</v>
      </c>
      <c r="U528" s="117">
        <v>0</v>
      </c>
      <c r="V528" s="117">
        <v>0</v>
      </c>
      <c r="W528" s="117">
        <v>0</v>
      </c>
      <c r="X528" s="117">
        <v>0</v>
      </c>
      <c r="Y528" s="117">
        <v>0</v>
      </c>
      <c r="Z528" s="117">
        <v>0</v>
      </c>
      <c r="AA528" s="269">
        <v>0</v>
      </c>
      <c r="AB528" s="303">
        <f t="shared" si="182"/>
        <v>0</v>
      </c>
      <c r="AC528" s="117">
        <f t="shared" si="183"/>
        <v>0</v>
      </c>
      <c r="AD528" s="304">
        <f>OAX!AD566</f>
        <v>0</v>
      </c>
      <c r="AE528" s="120"/>
      <c r="AF528" s="117"/>
      <c r="AG528" s="117">
        <f>OAX!AG566</f>
        <v>0</v>
      </c>
      <c r="AH528" s="117"/>
      <c r="AI528" s="117"/>
      <c r="AJ528" s="117">
        <f>OAX!AJ566</f>
        <v>0</v>
      </c>
      <c r="AK528" s="117"/>
      <c r="AL528" s="117"/>
      <c r="AM528" s="117">
        <f>OAX!AM566</f>
        <v>0</v>
      </c>
      <c r="AN528" s="117"/>
      <c r="AO528" s="117"/>
      <c r="AP528" s="117">
        <f>OAX!AP566</f>
        <v>0</v>
      </c>
      <c r="AQ528" s="117"/>
      <c r="AR528" s="117"/>
      <c r="AS528" s="117">
        <f>OAX!AS566</f>
        <v>0</v>
      </c>
      <c r="AT528" s="117">
        <f>OAX!AT566</f>
        <v>0</v>
      </c>
      <c r="AU528" s="117">
        <f>OAX!AU566</f>
        <v>0</v>
      </c>
      <c r="AV528" s="117">
        <f>OAX!AV566</f>
        <v>0</v>
      </c>
      <c r="AW528" s="117">
        <f>OAX!AW566</f>
        <v>0</v>
      </c>
      <c r="AX528" s="117">
        <f>OAX!AX566</f>
        <v>0</v>
      </c>
      <c r="AY528" s="117">
        <f>OAX!AY566</f>
        <v>0</v>
      </c>
      <c r="AZ528" s="117">
        <f>OAX!AZ566</f>
        <v>0</v>
      </c>
      <c r="BA528" s="117">
        <f>OAX!BA566</f>
        <v>0</v>
      </c>
    </row>
    <row r="529" spans="1:53" ht="24.75" hidden="1">
      <c r="A529" s="253"/>
      <c r="B529" s="73" t="str">
        <f t="shared" si="184"/>
        <v>13650005300531116</v>
      </c>
      <c r="C529" s="166">
        <v>2023</v>
      </c>
      <c r="D529" s="114">
        <v>1</v>
      </c>
      <c r="E529" s="138">
        <v>1</v>
      </c>
      <c r="F529" s="138">
        <v>3</v>
      </c>
      <c r="G529" s="138">
        <v>6</v>
      </c>
      <c r="H529" s="138">
        <v>5000</v>
      </c>
      <c r="I529" s="138">
        <v>5300</v>
      </c>
      <c r="J529" s="138">
        <v>531</v>
      </c>
      <c r="K529" s="139">
        <v>116</v>
      </c>
      <c r="L529" s="139"/>
      <c r="M529" s="116" t="s">
        <v>462</v>
      </c>
      <c r="N529" s="117">
        <v>0</v>
      </c>
      <c r="O529" s="117">
        <v>0</v>
      </c>
      <c r="P529" s="117">
        <v>0</v>
      </c>
      <c r="Q529" s="118" t="s">
        <v>59</v>
      </c>
      <c r="R529" s="119">
        <v>0</v>
      </c>
      <c r="S529" s="119">
        <v>0</v>
      </c>
      <c r="T529" s="120">
        <v>0</v>
      </c>
      <c r="U529" s="117">
        <v>0</v>
      </c>
      <c r="V529" s="117">
        <v>0</v>
      </c>
      <c r="W529" s="117">
        <v>0</v>
      </c>
      <c r="X529" s="117">
        <v>0</v>
      </c>
      <c r="Y529" s="117">
        <v>0</v>
      </c>
      <c r="Z529" s="117">
        <v>0</v>
      </c>
      <c r="AA529" s="269">
        <v>0</v>
      </c>
      <c r="AB529" s="303">
        <f t="shared" si="182"/>
        <v>0</v>
      </c>
      <c r="AC529" s="117">
        <f t="shared" si="183"/>
        <v>0</v>
      </c>
      <c r="AD529" s="304">
        <f>OAX!AD567</f>
        <v>0</v>
      </c>
      <c r="AE529" s="120"/>
      <c r="AF529" s="117"/>
      <c r="AG529" s="117">
        <f>OAX!AG567</f>
        <v>0</v>
      </c>
      <c r="AH529" s="117"/>
      <c r="AI529" s="117"/>
      <c r="AJ529" s="117">
        <f>OAX!AJ567</f>
        <v>0</v>
      </c>
      <c r="AK529" s="117"/>
      <c r="AL529" s="117"/>
      <c r="AM529" s="117">
        <f>OAX!AM567</f>
        <v>0</v>
      </c>
      <c r="AN529" s="117"/>
      <c r="AO529" s="117"/>
      <c r="AP529" s="117">
        <f>OAX!AP567</f>
        <v>0</v>
      </c>
      <c r="AQ529" s="117"/>
      <c r="AR529" s="117"/>
      <c r="AS529" s="117">
        <f>OAX!AS567</f>
        <v>0</v>
      </c>
      <c r="AT529" s="117">
        <f>OAX!AT567</f>
        <v>0</v>
      </c>
      <c r="AU529" s="117">
        <f>OAX!AU567</f>
        <v>0</v>
      </c>
      <c r="AV529" s="117">
        <f>OAX!AV567</f>
        <v>0</v>
      </c>
      <c r="AW529" s="117">
        <f>OAX!AW567</f>
        <v>0</v>
      </c>
      <c r="AX529" s="117">
        <f>OAX!AX567</f>
        <v>0</v>
      </c>
      <c r="AY529" s="117">
        <f>OAX!AY567</f>
        <v>0</v>
      </c>
      <c r="AZ529" s="117">
        <f>OAX!AZ567</f>
        <v>0</v>
      </c>
      <c r="BA529" s="117">
        <f>OAX!BA567</f>
        <v>0</v>
      </c>
    </row>
    <row r="530" spans="1:53" ht="24.75" hidden="1">
      <c r="A530" s="253"/>
      <c r="B530" s="73" t="str">
        <f t="shared" si="184"/>
        <v>13650005300531117</v>
      </c>
      <c r="C530" s="166">
        <v>2023</v>
      </c>
      <c r="D530" s="114">
        <v>1</v>
      </c>
      <c r="E530" s="138">
        <v>1</v>
      </c>
      <c r="F530" s="138">
        <v>3</v>
      </c>
      <c r="G530" s="138">
        <v>6</v>
      </c>
      <c r="H530" s="138">
        <v>5000</v>
      </c>
      <c r="I530" s="138">
        <v>5300</v>
      </c>
      <c r="J530" s="138">
        <v>531</v>
      </c>
      <c r="K530" s="139">
        <v>117</v>
      </c>
      <c r="L530" s="139"/>
      <c r="M530" s="116" t="s">
        <v>463</v>
      </c>
      <c r="N530" s="117">
        <v>0</v>
      </c>
      <c r="O530" s="117">
        <v>0</v>
      </c>
      <c r="P530" s="117">
        <v>0</v>
      </c>
      <c r="Q530" s="118" t="s">
        <v>59</v>
      </c>
      <c r="R530" s="119">
        <v>0</v>
      </c>
      <c r="S530" s="119">
        <v>0</v>
      </c>
      <c r="T530" s="120">
        <v>0</v>
      </c>
      <c r="U530" s="117">
        <v>0</v>
      </c>
      <c r="V530" s="117">
        <v>0</v>
      </c>
      <c r="W530" s="117">
        <v>0</v>
      </c>
      <c r="X530" s="117">
        <v>0</v>
      </c>
      <c r="Y530" s="117">
        <v>0</v>
      </c>
      <c r="Z530" s="117">
        <v>0</v>
      </c>
      <c r="AA530" s="269">
        <v>0</v>
      </c>
      <c r="AB530" s="303">
        <f t="shared" si="182"/>
        <v>0</v>
      </c>
      <c r="AC530" s="117">
        <f t="shared" si="183"/>
        <v>0</v>
      </c>
      <c r="AD530" s="304">
        <f>OAX!AD568</f>
        <v>0</v>
      </c>
      <c r="AE530" s="120"/>
      <c r="AF530" s="117"/>
      <c r="AG530" s="117">
        <f>OAX!AG568</f>
        <v>0</v>
      </c>
      <c r="AH530" s="117"/>
      <c r="AI530" s="117"/>
      <c r="AJ530" s="117">
        <f>OAX!AJ568</f>
        <v>0</v>
      </c>
      <c r="AK530" s="117"/>
      <c r="AL530" s="117"/>
      <c r="AM530" s="117">
        <f>OAX!AM568</f>
        <v>0</v>
      </c>
      <c r="AN530" s="117"/>
      <c r="AO530" s="117"/>
      <c r="AP530" s="117">
        <f>OAX!AP568</f>
        <v>0</v>
      </c>
      <c r="AQ530" s="117"/>
      <c r="AR530" s="117"/>
      <c r="AS530" s="117">
        <f>OAX!AS568</f>
        <v>0</v>
      </c>
      <c r="AT530" s="117">
        <f>OAX!AT568</f>
        <v>0</v>
      </c>
      <c r="AU530" s="117">
        <f>OAX!AU568</f>
        <v>0</v>
      </c>
      <c r="AV530" s="117">
        <f>OAX!AV568</f>
        <v>0</v>
      </c>
      <c r="AW530" s="117">
        <f>OAX!AW568</f>
        <v>0</v>
      </c>
      <c r="AX530" s="117">
        <f>OAX!AX568</f>
        <v>0</v>
      </c>
      <c r="AY530" s="117">
        <f>OAX!AY568</f>
        <v>0</v>
      </c>
      <c r="AZ530" s="117">
        <f>OAX!AZ568</f>
        <v>0</v>
      </c>
      <c r="BA530" s="117">
        <f>OAX!BA568</f>
        <v>0</v>
      </c>
    </row>
    <row r="531" spans="1:53" ht="24.75" hidden="1">
      <c r="A531" s="253"/>
      <c r="B531" s="73" t="str">
        <f t="shared" si="184"/>
        <v>13650005300531118</v>
      </c>
      <c r="C531" s="166">
        <v>2023</v>
      </c>
      <c r="D531" s="114">
        <v>1</v>
      </c>
      <c r="E531" s="138">
        <v>1</v>
      </c>
      <c r="F531" s="138">
        <v>3</v>
      </c>
      <c r="G531" s="138">
        <v>6</v>
      </c>
      <c r="H531" s="138">
        <v>5000</v>
      </c>
      <c r="I531" s="138">
        <v>5300</v>
      </c>
      <c r="J531" s="138">
        <v>531</v>
      </c>
      <c r="K531" s="139">
        <v>118</v>
      </c>
      <c r="L531" s="139"/>
      <c r="M531" s="116" t="s">
        <v>464</v>
      </c>
      <c r="N531" s="117">
        <v>0</v>
      </c>
      <c r="O531" s="117">
        <v>0</v>
      </c>
      <c r="P531" s="117">
        <v>0</v>
      </c>
      <c r="Q531" s="118" t="s">
        <v>59</v>
      </c>
      <c r="R531" s="119">
        <v>0</v>
      </c>
      <c r="S531" s="119">
        <v>0</v>
      </c>
      <c r="T531" s="120">
        <v>0</v>
      </c>
      <c r="U531" s="117">
        <v>0</v>
      </c>
      <c r="V531" s="117">
        <v>0</v>
      </c>
      <c r="W531" s="117">
        <v>0</v>
      </c>
      <c r="X531" s="117">
        <v>0</v>
      </c>
      <c r="Y531" s="117">
        <v>0</v>
      </c>
      <c r="Z531" s="117">
        <v>0</v>
      </c>
      <c r="AA531" s="269">
        <v>0</v>
      </c>
      <c r="AB531" s="303">
        <f t="shared" si="182"/>
        <v>0</v>
      </c>
      <c r="AC531" s="117">
        <f t="shared" si="183"/>
        <v>0</v>
      </c>
      <c r="AD531" s="304">
        <f>OAX!AD569</f>
        <v>0</v>
      </c>
      <c r="AE531" s="120"/>
      <c r="AF531" s="117"/>
      <c r="AG531" s="117">
        <f>OAX!AG569</f>
        <v>0</v>
      </c>
      <c r="AH531" s="117"/>
      <c r="AI531" s="117"/>
      <c r="AJ531" s="117">
        <f>OAX!AJ569</f>
        <v>0</v>
      </c>
      <c r="AK531" s="117"/>
      <c r="AL531" s="117"/>
      <c r="AM531" s="117">
        <f>OAX!AM569</f>
        <v>0</v>
      </c>
      <c r="AN531" s="117"/>
      <c r="AO531" s="117"/>
      <c r="AP531" s="117">
        <f>OAX!AP569</f>
        <v>0</v>
      </c>
      <c r="AQ531" s="117"/>
      <c r="AR531" s="117"/>
      <c r="AS531" s="117">
        <f>OAX!AS569</f>
        <v>0</v>
      </c>
      <c r="AT531" s="117">
        <f>OAX!AT569</f>
        <v>0</v>
      </c>
      <c r="AU531" s="117">
        <f>OAX!AU569</f>
        <v>0</v>
      </c>
      <c r="AV531" s="117">
        <f>OAX!AV569</f>
        <v>0</v>
      </c>
      <c r="AW531" s="117">
        <f>OAX!AW569</f>
        <v>0</v>
      </c>
      <c r="AX531" s="117">
        <f>OAX!AX569</f>
        <v>0</v>
      </c>
      <c r="AY531" s="117">
        <f>OAX!AY569</f>
        <v>0</v>
      </c>
      <c r="AZ531" s="117">
        <f>OAX!AZ569</f>
        <v>0</v>
      </c>
      <c r="BA531" s="117">
        <f>OAX!BA569</f>
        <v>0</v>
      </c>
    </row>
    <row r="532" spans="1:53" ht="24.75" hidden="1">
      <c r="A532" s="253"/>
      <c r="B532" s="73" t="str">
        <f t="shared" si="184"/>
        <v>13650005300531119</v>
      </c>
      <c r="C532" s="166">
        <v>2023</v>
      </c>
      <c r="D532" s="114">
        <v>1</v>
      </c>
      <c r="E532" s="138">
        <v>1</v>
      </c>
      <c r="F532" s="138">
        <v>3</v>
      </c>
      <c r="G532" s="138">
        <v>6</v>
      </c>
      <c r="H532" s="138">
        <v>5000</v>
      </c>
      <c r="I532" s="138">
        <v>5300</v>
      </c>
      <c r="J532" s="138">
        <v>531</v>
      </c>
      <c r="K532" s="139">
        <v>119</v>
      </c>
      <c r="L532" s="139"/>
      <c r="M532" s="116" t="s">
        <v>465</v>
      </c>
      <c r="N532" s="117">
        <v>0</v>
      </c>
      <c r="O532" s="117">
        <v>0</v>
      </c>
      <c r="P532" s="117">
        <v>0</v>
      </c>
      <c r="Q532" s="118" t="s">
        <v>59</v>
      </c>
      <c r="R532" s="119">
        <v>0</v>
      </c>
      <c r="S532" s="119">
        <v>0</v>
      </c>
      <c r="T532" s="120">
        <v>0</v>
      </c>
      <c r="U532" s="117">
        <v>0</v>
      </c>
      <c r="V532" s="117">
        <v>0</v>
      </c>
      <c r="W532" s="117">
        <v>0</v>
      </c>
      <c r="X532" s="117">
        <v>0</v>
      </c>
      <c r="Y532" s="117">
        <v>0</v>
      </c>
      <c r="Z532" s="117">
        <v>0</v>
      </c>
      <c r="AA532" s="269">
        <v>0</v>
      </c>
      <c r="AB532" s="303">
        <f t="shared" si="182"/>
        <v>0</v>
      </c>
      <c r="AC532" s="117">
        <f t="shared" si="183"/>
        <v>0</v>
      </c>
      <c r="AD532" s="304">
        <f>OAX!AD570</f>
        <v>0</v>
      </c>
      <c r="AE532" s="120"/>
      <c r="AF532" s="117"/>
      <c r="AG532" s="117">
        <f>OAX!AG570</f>
        <v>0</v>
      </c>
      <c r="AH532" s="117"/>
      <c r="AI532" s="117"/>
      <c r="AJ532" s="117">
        <f>OAX!AJ570</f>
        <v>0</v>
      </c>
      <c r="AK532" s="117"/>
      <c r="AL532" s="117"/>
      <c r="AM532" s="117">
        <f>OAX!AM570</f>
        <v>0</v>
      </c>
      <c r="AN532" s="117"/>
      <c r="AO532" s="117"/>
      <c r="AP532" s="117">
        <f>OAX!AP570</f>
        <v>0</v>
      </c>
      <c r="AQ532" s="117"/>
      <c r="AR532" s="117"/>
      <c r="AS532" s="117">
        <f>OAX!AS570</f>
        <v>0</v>
      </c>
      <c r="AT532" s="117">
        <f>OAX!AT570</f>
        <v>0</v>
      </c>
      <c r="AU532" s="117">
        <f>OAX!AU570</f>
        <v>0</v>
      </c>
      <c r="AV532" s="117">
        <f>OAX!AV570</f>
        <v>0</v>
      </c>
      <c r="AW532" s="117">
        <f>OAX!AW570</f>
        <v>0</v>
      </c>
      <c r="AX532" s="117">
        <f>OAX!AX570</f>
        <v>0</v>
      </c>
      <c r="AY532" s="117">
        <f>OAX!AY570</f>
        <v>0</v>
      </c>
      <c r="AZ532" s="117">
        <f>OAX!AZ570</f>
        <v>0</v>
      </c>
      <c r="BA532" s="117">
        <f>OAX!BA570</f>
        <v>0</v>
      </c>
    </row>
    <row r="533" spans="1:53" ht="24.75" hidden="1">
      <c r="A533" s="253"/>
      <c r="B533" s="73" t="str">
        <f t="shared" si="184"/>
        <v>13650005300531120</v>
      </c>
      <c r="C533" s="166">
        <v>2023</v>
      </c>
      <c r="D533" s="114">
        <v>1</v>
      </c>
      <c r="E533" s="138">
        <v>1</v>
      </c>
      <c r="F533" s="138">
        <v>3</v>
      </c>
      <c r="G533" s="138">
        <v>6</v>
      </c>
      <c r="H533" s="138">
        <v>5000</v>
      </c>
      <c r="I533" s="138">
        <v>5300</v>
      </c>
      <c r="J533" s="138">
        <v>531</v>
      </c>
      <c r="K533" s="139">
        <v>120</v>
      </c>
      <c r="L533" s="139"/>
      <c r="M533" s="116" t="s">
        <v>466</v>
      </c>
      <c r="N533" s="117">
        <v>0</v>
      </c>
      <c r="O533" s="117">
        <v>0</v>
      </c>
      <c r="P533" s="117">
        <v>0</v>
      </c>
      <c r="Q533" s="118" t="s">
        <v>59</v>
      </c>
      <c r="R533" s="119">
        <v>0</v>
      </c>
      <c r="S533" s="119">
        <v>0</v>
      </c>
      <c r="T533" s="120">
        <v>0</v>
      </c>
      <c r="U533" s="117">
        <v>0</v>
      </c>
      <c r="V533" s="117">
        <v>0</v>
      </c>
      <c r="W533" s="117">
        <v>0</v>
      </c>
      <c r="X533" s="117">
        <v>0</v>
      </c>
      <c r="Y533" s="117">
        <v>0</v>
      </c>
      <c r="Z533" s="117">
        <v>0</v>
      </c>
      <c r="AA533" s="269">
        <v>0</v>
      </c>
      <c r="AB533" s="303">
        <f t="shared" si="182"/>
        <v>0</v>
      </c>
      <c r="AC533" s="117">
        <f t="shared" si="183"/>
        <v>0</v>
      </c>
      <c r="AD533" s="304">
        <f>OAX!AD571</f>
        <v>0</v>
      </c>
      <c r="AE533" s="120"/>
      <c r="AF533" s="117"/>
      <c r="AG533" s="117">
        <f>OAX!AG571</f>
        <v>0</v>
      </c>
      <c r="AH533" s="117"/>
      <c r="AI533" s="117"/>
      <c r="AJ533" s="117">
        <f>OAX!AJ571</f>
        <v>0</v>
      </c>
      <c r="AK533" s="117"/>
      <c r="AL533" s="117"/>
      <c r="AM533" s="117">
        <f>OAX!AM571</f>
        <v>0</v>
      </c>
      <c r="AN533" s="117"/>
      <c r="AO533" s="117"/>
      <c r="AP533" s="117">
        <f>OAX!AP571</f>
        <v>0</v>
      </c>
      <c r="AQ533" s="117"/>
      <c r="AR533" s="117"/>
      <c r="AS533" s="117">
        <f>OAX!AS571</f>
        <v>0</v>
      </c>
      <c r="AT533" s="117">
        <f>OAX!AT571</f>
        <v>0</v>
      </c>
      <c r="AU533" s="117">
        <f>OAX!AU571</f>
        <v>0</v>
      </c>
      <c r="AV533" s="117">
        <f>OAX!AV571</f>
        <v>0</v>
      </c>
      <c r="AW533" s="117">
        <f>OAX!AW571</f>
        <v>0</v>
      </c>
      <c r="AX533" s="117">
        <f>OAX!AX571</f>
        <v>0</v>
      </c>
      <c r="AY533" s="117">
        <f>OAX!AY571</f>
        <v>0</v>
      </c>
      <c r="AZ533" s="117">
        <f>OAX!AZ571</f>
        <v>0</v>
      </c>
      <c r="BA533" s="117">
        <f>OAX!BA571</f>
        <v>0</v>
      </c>
    </row>
    <row r="534" spans="1:53" ht="24.75" hidden="1">
      <c r="A534" s="253"/>
      <c r="B534" s="73" t="str">
        <f t="shared" si="184"/>
        <v>13650005300531121</v>
      </c>
      <c r="C534" s="166">
        <v>2023</v>
      </c>
      <c r="D534" s="114">
        <v>1</v>
      </c>
      <c r="E534" s="138">
        <v>1</v>
      </c>
      <c r="F534" s="138">
        <v>3</v>
      </c>
      <c r="G534" s="138">
        <v>6</v>
      </c>
      <c r="H534" s="138">
        <v>5000</v>
      </c>
      <c r="I534" s="138">
        <v>5300</v>
      </c>
      <c r="J534" s="138">
        <v>531</v>
      </c>
      <c r="K534" s="139">
        <v>121</v>
      </c>
      <c r="L534" s="139"/>
      <c r="M534" s="116" t="s">
        <v>467</v>
      </c>
      <c r="N534" s="117">
        <v>0</v>
      </c>
      <c r="O534" s="117">
        <v>0</v>
      </c>
      <c r="P534" s="117">
        <v>0</v>
      </c>
      <c r="Q534" s="118" t="s">
        <v>59</v>
      </c>
      <c r="R534" s="119">
        <v>0</v>
      </c>
      <c r="S534" s="119">
        <v>0</v>
      </c>
      <c r="T534" s="120">
        <v>0</v>
      </c>
      <c r="U534" s="117">
        <v>0</v>
      </c>
      <c r="V534" s="117">
        <v>0</v>
      </c>
      <c r="W534" s="117">
        <v>0</v>
      </c>
      <c r="X534" s="117">
        <v>0</v>
      </c>
      <c r="Y534" s="117">
        <v>0</v>
      </c>
      <c r="Z534" s="117">
        <v>0</v>
      </c>
      <c r="AA534" s="269">
        <v>0</v>
      </c>
      <c r="AB534" s="303">
        <f t="shared" si="182"/>
        <v>0</v>
      </c>
      <c r="AC534" s="117">
        <f t="shared" si="183"/>
        <v>0</v>
      </c>
      <c r="AD534" s="304">
        <f>OAX!AD572</f>
        <v>0</v>
      </c>
      <c r="AE534" s="120"/>
      <c r="AF534" s="117"/>
      <c r="AG534" s="117">
        <f>OAX!AG572</f>
        <v>0</v>
      </c>
      <c r="AH534" s="117"/>
      <c r="AI534" s="117"/>
      <c r="AJ534" s="117">
        <f>OAX!AJ572</f>
        <v>0</v>
      </c>
      <c r="AK534" s="117"/>
      <c r="AL534" s="117"/>
      <c r="AM534" s="117">
        <f>OAX!AM572</f>
        <v>0</v>
      </c>
      <c r="AN534" s="117"/>
      <c r="AO534" s="117"/>
      <c r="AP534" s="117">
        <f>OAX!AP572</f>
        <v>0</v>
      </c>
      <c r="AQ534" s="117"/>
      <c r="AR534" s="117"/>
      <c r="AS534" s="117">
        <f>OAX!AS572</f>
        <v>0</v>
      </c>
      <c r="AT534" s="117">
        <f>OAX!AT572</f>
        <v>0</v>
      </c>
      <c r="AU534" s="117">
        <f>OAX!AU572</f>
        <v>0</v>
      </c>
      <c r="AV534" s="117">
        <f>OAX!AV572</f>
        <v>0</v>
      </c>
      <c r="AW534" s="117">
        <f>OAX!AW572</f>
        <v>0</v>
      </c>
      <c r="AX534" s="117">
        <f>OAX!AX572</f>
        <v>0</v>
      </c>
      <c r="AY534" s="117">
        <f>OAX!AY572</f>
        <v>0</v>
      </c>
      <c r="AZ534" s="117">
        <f>OAX!AZ572</f>
        <v>0</v>
      </c>
      <c r="BA534" s="117">
        <f>OAX!BA572</f>
        <v>0</v>
      </c>
    </row>
    <row r="535" spans="1:53" ht="24.75" hidden="1">
      <c r="A535" s="253"/>
      <c r="B535" s="73" t="str">
        <f t="shared" si="184"/>
        <v>13650005300531122</v>
      </c>
      <c r="C535" s="166">
        <v>2023</v>
      </c>
      <c r="D535" s="114">
        <v>1</v>
      </c>
      <c r="E535" s="138">
        <v>1</v>
      </c>
      <c r="F535" s="138">
        <v>3</v>
      </c>
      <c r="G535" s="138">
        <v>6</v>
      </c>
      <c r="H535" s="138">
        <v>5000</v>
      </c>
      <c r="I535" s="138">
        <v>5300</v>
      </c>
      <c r="J535" s="138">
        <v>531</v>
      </c>
      <c r="K535" s="139">
        <v>122</v>
      </c>
      <c r="L535" s="139"/>
      <c r="M535" s="116" t="s">
        <v>468</v>
      </c>
      <c r="N535" s="117">
        <v>0</v>
      </c>
      <c r="O535" s="117">
        <v>0</v>
      </c>
      <c r="P535" s="117">
        <v>0</v>
      </c>
      <c r="Q535" s="118" t="s">
        <v>59</v>
      </c>
      <c r="R535" s="119">
        <v>0</v>
      </c>
      <c r="S535" s="119">
        <v>0</v>
      </c>
      <c r="T535" s="120">
        <v>0</v>
      </c>
      <c r="U535" s="117">
        <v>0</v>
      </c>
      <c r="V535" s="117">
        <v>0</v>
      </c>
      <c r="W535" s="117">
        <v>0</v>
      </c>
      <c r="X535" s="117">
        <v>0</v>
      </c>
      <c r="Y535" s="117">
        <v>0</v>
      </c>
      <c r="Z535" s="117">
        <v>0</v>
      </c>
      <c r="AA535" s="269">
        <v>0</v>
      </c>
      <c r="AB535" s="303">
        <f t="shared" si="182"/>
        <v>0</v>
      </c>
      <c r="AC535" s="117">
        <f t="shared" si="183"/>
        <v>0</v>
      </c>
      <c r="AD535" s="304">
        <f>OAX!AD573</f>
        <v>0</v>
      </c>
      <c r="AE535" s="120"/>
      <c r="AF535" s="117"/>
      <c r="AG535" s="117">
        <f>OAX!AG573</f>
        <v>0</v>
      </c>
      <c r="AH535" s="117"/>
      <c r="AI535" s="117"/>
      <c r="AJ535" s="117">
        <f>OAX!AJ573</f>
        <v>0</v>
      </c>
      <c r="AK535" s="117"/>
      <c r="AL535" s="117"/>
      <c r="AM535" s="117">
        <f>OAX!AM573</f>
        <v>0</v>
      </c>
      <c r="AN535" s="117"/>
      <c r="AO535" s="117"/>
      <c r="AP535" s="117">
        <f>OAX!AP573</f>
        <v>0</v>
      </c>
      <c r="AQ535" s="117"/>
      <c r="AR535" s="117"/>
      <c r="AS535" s="117">
        <f>OAX!AS573</f>
        <v>0</v>
      </c>
      <c r="AT535" s="117">
        <f>OAX!AT573</f>
        <v>0</v>
      </c>
      <c r="AU535" s="117">
        <f>OAX!AU573</f>
        <v>0</v>
      </c>
      <c r="AV535" s="117">
        <f>OAX!AV573</f>
        <v>0</v>
      </c>
      <c r="AW535" s="117">
        <f>OAX!AW573</f>
        <v>0</v>
      </c>
      <c r="AX535" s="117">
        <f>OAX!AX573</f>
        <v>0</v>
      </c>
      <c r="AY535" s="117">
        <f>OAX!AY573</f>
        <v>0</v>
      </c>
      <c r="AZ535" s="117">
        <f>OAX!AZ573</f>
        <v>0</v>
      </c>
      <c r="BA535" s="117">
        <f>OAX!BA573</f>
        <v>0</v>
      </c>
    </row>
    <row r="536" spans="1:53" ht="24.75" hidden="1">
      <c r="A536" s="253"/>
      <c r="B536" s="73" t="str">
        <f t="shared" si="184"/>
        <v>13650005300531123</v>
      </c>
      <c r="C536" s="166">
        <v>2023</v>
      </c>
      <c r="D536" s="114">
        <v>1</v>
      </c>
      <c r="E536" s="138">
        <v>1</v>
      </c>
      <c r="F536" s="138">
        <v>3</v>
      </c>
      <c r="G536" s="138">
        <v>6</v>
      </c>
      <c r="H536" s="138">
        <v>5000</v>
      </c>
      <c r="I536" s="138">
        <v>5300</v>
      </c>
      <c r="J536" s="138">
        <v>531</v>
      </c>
      <c r="K536" s="139">
        <v>123</v>
      </c>
      <c r="L536" s="139"/>
      <c r="M536" s="116" t="s">
        <v>469</v>
      </c>
      <c r="N536" s="117">
        <v>0</v>
      </c>
      <c r="O536" s="117">
        <v>0</v>
      </c>
      <c r="P536" s="117">
        <v>0</v>
      </c>
      <c r="Q536" s="118" t="s">
        <v>59</v>
      </c>
      <c r="R536" s="119">
        <v>0</v>
      </c>
      <c r="S536" s="119">
        <v>0</v>
      </c>
      <c r="T536" s="120">
        <v>0</v>
      </c>
      <c r="U536" s="117">
        <v>0</v>
      </c>
      <c r="V536" s="117">
        <v>0</v>
      </c>
      <c r="W536" s="117">
        <v>0</v>
      </c>
      <c r="X536" s="117">
        <v>0</v>
      </c>
      <c r="Y536" s="117">
        <v>0</v>
      </c>
      <c r="Z536" s="117">
        <v>0</v>
      </c>
      <c r="AA536" s="269">
        <v>0</v>
      </c>
      <c r="AB536" s="303">
        <f t="shared" si="182"/>
        <v>0</v>
      </c>
      <c r="AC536" s="117">
        <f t="shared" si="183"/>
        <v>0</v>
      </c>
      <c r="AD536" s="304">
        <f>OAX!AD574</f>
        <v>0</v>
      </c>
      <c r="AE536" s="120"/>
      <c r="AF536" s="117"/>
      <c r="AG536" s="117">
        <f>OAX!AG574</f>
        <v>0</v>
      </c>
      <c r="AH536" s="117"/>
      <c r="AI536" s="117"/>
      <c r="AJ536" s="117">
        <f>OAX!AJ574</f>
        <v>0</v>
      </c>
      <c r="AK536" s="117"/>
      <c r="AL536" s="117"/>
      <c r="AM536" s="117">
        <f>OAX!AM574</f>
        <v>0</v>
      </c>
      <c r="AN536" s="117"/>
      <c r="AO536" s="117"/>
      <c r="AP536" s="117">
        <f>OAX!AP574</f>
        <v>0</v>
      </c>
      <c r="AQ536" s="117"/>
      <c r="AR536" s="117"/>
      <c r="AS536" s="117">
        <f>OAX!AS574</f>
        <v>0</v>
      </c>
      <c r="AT536" s="117">
        <f>OAX!AT574</f>
        <v>0</v>
      </c>
      <c r="AU536" s="117">
        <f>OAX!AU574</f>
        <v>0</v>
      </c>
      <c r="AV536" s="117">
        <f>OAX!AV574</f>
        <v>0</v>
      </c>
      <c r="AW536" s="117">
        <f>OAX!AW574</f>
        <v>0</v>
      </c>
      <c r="AX536" s="117">
        <f>OAX!AX574</f>
        <v>0</v>
      </c>
      <c r="AY536" s="117">
        <f>OAX!AY574</f>
        <v>0</v>
      </c>
      <c r="AZ536" s="117">
        <f>OAX!AZ574</f>
        <v>0</v>
      </c>
      <c r="BA536" s="117">
        <f>OAX!BA574</f>
        <v>0</v>
      </c>
    </row>
    <row r="537" spans="1:53" ht="24.75" hidden="1">
      <c r="A537" s="253"/>
      <c r="B537" s="73" t="str">
        <f t="shared" si="184"/>
        <v>13650005300531124</v>
      </c>
      <c r="C537" s="166">
        <v>2023</v>
      </c>
      <c r="D537" s="114">
        <v>1</v>
      </c>
      <c r="E537" s="138">
        <v>1</v>
      </c>
      <c r="F537" s="138">
        <v>3</v>
      </c>
      <c r="G537" s="138">
        <v>6</v>
      </c>
      <c r="H537" s="138">
        <v>5000</v>
      </c>
      <c r="I537" s="138">
        <v>5300</v>
      </c>
      <c r="J537" s="138">
        <v>531</v>
      </c>
      <c r="K537" s="139">
        <v>124</v>
      </c>
      <c r="L537" s="139"/>
      <c r="M537" s="116" t="s">
        <v>470</v>
      </c>
      <c r="N537" s="117">
        <v>0</v>
      </c>
      <c r="O537" s="117">
        <v>0</v>
      </c>
      <c r="P537" s="117">
        <v>0</v>
      </c>
      <c r="Q537" s="118" t="s">
        <v>59</v>
      </c>
      <c r="R537" s="119">
        <v>0</v>
      </c>
      <c r="S537" s="119">
        <v>0</v>
      </c>
      <c r="T537" s="120">
        <v>0</v>
      </c>
      <c r="U537" s="117">
        <v>0</v>
      </c>
      <c r="V537" s="117">
        <v>0</v>
      </c>
      <c r="W537" s="117">
        <v>0</v>
      </c>
      <c r="X537" s="117">
        <v>0</v>
      </c>
      <c r="Y537" s="117">
        <v>0</v>
      </c>
      <c r="Z537" s="117">
        <v>0</v>
      </c>
      <c r="AA537" s="269">
        <v>0</v>
      </c>
      <c r="AB537" s="303">
        <f t="shared" si="182"/>
        <v>0</v>
      </c>
      <c r="AC537" s="117">
        <f t="shared" si="183"/>
        <v>0</v>
      </c>
      <c r="AD537" s="304">
        <f>OAX!AD575</f>
        <v>0</v>
      </c>
      <c r="AE537" s="120"/>
      <c r="AF537" s="117"/>
      <c r="AG537" s="117">
        <f>OAX!AG575</f>
        <v>0</v>
      </c>
      <c r="AH537" s="117"/>
      <c r="AI537" s="117"/>
      <c r="AJ537" s="117">
        <f>OAX!AJ575</f>
        <v>0</v>
      </c>
      <c r="AK537" s="117"/>
      <c r="AL537" s="117"/>
      <c r="AM537" s="117">
        <f>OAX!AM575</f>
        <v>0</v>
      </c>
      <c r="AN537" s="117"/>
      <c r="AO537" s="117"/>
      <c r="AP537" s="117">
        <f>OAX!AP575</f>
        <v>0</v>
      </c>
      <c r="AQ537" s="117"/>
      <c r="AR537" s="117"/>
      <c r="AS537" s="117">
        <f>OAX!AS575</f>
        <v>0</v>
      </c>
      <c r="AT537" s="117">
        <f>OAX!AT575</f>
        <v>0</v>
      </c>
      <c r="AU537" s="117">
        <f>OAX!AU575</f>
        <v>0</v>
      </c>
      <c r="AV537" s="117">
        <f>OAX!AV575</f>
        <v>0</v>
      </c>
      <c r="AW537" s="117">
        <f>OAX!AW575</f>
        <v>0</v>
      </c>
      <c r="AX537" s="117">
        <f>OAX!AX575</f>
        <v>0</v>
      </c>
      <c r="AY537" s="117">
        <f>OAX!AY575</f>
        <v>0</v>
      </c>
      <c r="AZ537" s="117">
        <f>OAX!AZ575</f>
        <v>0</v>
      </c>
      <c r="BA537" s="117">
        <f>OAX!BA575</f>
        <v>0</v>
      </c>
    </row>
    <row r="538" spans="1:53" ht="24.75" hidden="1">
      <c r="A538" s="253"/>
      <c r="B538" s="73" t="str">
        <f t="shared" si="184"/>
        <v>13650005300531125</v>
      </c>
      <c r="C538" s="166">
        <v>2023</v>
      </c>
      <c r="D538" s="114">
        <v>1</v>
      </c>
      <c r="E538" s="138">
        <v>1</v>
      </c>
      <c r="F538" s="138">
        <v>3</v>
      </c>
      <c r="G538" s="138">
        <v>6</v>
      </c>
      <c r="H538" s="138">
        <v>5000</v>
      </c>
      <c r="I538" s="138">
        <v>5300</v>
      </c>
      <c r="J538" s="138">
        <v>531</v>
      </c>
      <c r="K538" s="139">
        <v>125</v>
      </c>
      <c r="L538" s="139"/>
      <c r="M538" s="116" t="s">
        <v>471</v>
      </c>
      <c r="N538" s="117">
        <v>0</v>
      </c>
      <c r="O538" s="117">
        <v>0</v>
      </c>
      <c r="P538" s="117">
        <v>0</v>
      </c>
      <c r="Q538" s="118" t="s">
        <v>59</v>
      </c>
      <c r="R538" s="119">
        <v>0</v>
      </c>
      <c r="S538" s="119">
        <v>0</v>
      </c>
      <c r="T538" s="120">
        <v>0</v>
      </c>
      <c r="U538" s="117">
        <v>0</v>
      </c>
      <c r="V538" s="117">
        <v>0</v>
      </c>
      <c r="W538" s="117">
        <v>0</v>
      </c>
      <c r="X538" s="117">
        <v>0</v>
      </c>
      <c r="Y538" s="117">
        <v>0</v>
      </c>
      <c r="Z538" s="117">
        <v>0</v>
      </c>
      <c r="AA538" s="269">
        <v>0</v>
      </c>
      <c r="AB538" s="303">
        <f t="shared" si="182"/>
        <v>0</v>
      </c>
      <c r="AC538" s="117">
        <f t="shared" si="183"/>
        <v>0</v>
      </c>
      <c r="AD538" s="304">
        <f>OAX!AD576</f>
        <v>0</v>
      </c>
      <c r="AE538" s="120"/>
      <c r="AF538" s="117"/>
      <c r="AG538" s="117">
        <f>OAX!AG576</f>
        <v>0</v>
      </c>
      <c r="AH538" s="117"/>
      <c r="AI538" s="117"/>
      <c r="AJ538" s="117">
        <f>OAX!AJ576</f>
        <v>0</v>
      </c>
      <c r="AK538" s="117"/>
      <c r="AL538" s="117"/>
      <c r="AM538" s="117">
        <f>OAX!AM576</f>
        <v>0</v>
      </c>
      <c r="AN538" s="117"/>
      <c r="AO538" s="117"/>
      <c r="AP538" s="117">
        <f>OAX!AP576</f>
        <v>0</v>
      </c>
      <c r="AQ538" s="117"/>
      <c r="AR538" s="117"/>
      <c r="AS538" s="117">
        <f>OAX!AS576</f>
        <v>0</v>
      </c>
      <c r="AT538" s="117">
        <f>OAX!AT576</f>
        <v>0</v>
      </c>
      <c r="AU538" s="117">
        <f>OAX!AU576</f>
        <v>0</v>
      </c>
      <c r="AV538" s="117">
        <f>OAX!AV576</f>
        <v>0</v>
      </c>
      <c r="AW538" s="117">
        <f>OAX!AW576</f>
        <v>0</v>
      </c>
      <c r="AX538" s="117">
        <f>OAX!AX576</f>
        <v>0</v>
      </c>
      <c r="AY538" s="117">
        <f>OAX!AY576</f>
        <v>0</v>
      </c>
      <c r="AZ538" s="117">
        <f>OAX!AZ576</f>
        <v>0</v>
      </c>
      <c r="BA538" s="117">
        <f>OAX!BA576</f>
        <v>0</v>
      </c>
    </row>
    <row r="539" spans="1:53" ht="24.75" hidden="1">
      <c r="A539" s="253"/>
      <c r="B539" s="73" t="str">
        <f t="shared" si="184"/>
        <v>13650005300531126</v>
      </c>
      <c r="C539" s="166">
        <v>2023</v>
      </c>
      <c r="D539" s="114">
        <v>1</v>
      </c>
      <c r="E539" s="138">
        <v>1</v>
      </c>
      <c r="F539" s="138">
        <v>3</v>
      </c>
      <c r="G539" s="138">
        <v>6</v>
      </c>
      <c r="H539" s="138">
        <v>5000</v>
      </c>
      <c r="I539" s="138">
        <v>5300</v>
      </c>
      <c r="J539" s="138">
        <v>531</v>
      </c>
      <c r="K539" s="139">
        <v>126</v>
      </c>
      <c r="L539" s="139"/>
      <c r="M539" s="116" t="s">
        <v>472</v>
      </c>
      <c r="N539" s="117">
        <v>0</v>
      </c>
      <c r="O539" s="117">
        <v>0</v>
      </c>
      <c r="P539" s="117">
        <v>0</v>
      </c>
      <c r="Q539" s="118" t="s">
        <v>59</v>
      </c>
      <c r="R539" s="119">
        <v>0</v>
      </c>
      <c r="S539" s="119">
        <v>0</v>
      </c>
      <c r="T539" s="120">
        <v>0</v>
      </c>
      <c r="U539" s="117">
        <v>0</v>
      </c>
      <c r="V539" s="117">
        <v>0</v>
      </c>
      <c r="W539" s="117">
        <v>0</v>
      </c>
      <c r="X539" s="117">
        <v>0</v>
      </c>
      <c r="Y539" s="117">
        <v>0</v>
      </c>
      <c r="Z539" s="117">
        <v>0</v>
      </c>
      <c r="AA539" s="269">
        <v>0</v>
      </c>
      <c r="AB539" s="303">
        <f t="shared" si="182"/>
        <v>0</v>
      </c>
      <c r="AC539" s="117">
        <f t="shared" si="183"/>
        <v>0</v>
      </c>
      <c r="AD539" s="304">
        <f>OAX!AD577</f>
        <v>0</v>
      </c>
      <c r="AE539" s="120"/>
      <c r="AF539" s="117"/>
      <c r="AG539" s="117">
        <f>OAX!AG577</f>
        <v>0</v>
      </c>
      <c r="AH539" s="117"/>
      <c r="AI539" s="117"/>
      <c r="AJ539" s="117">
        <f>OAX!AJ577</f>
        <v>0</v>
      </c>
      <c r="AK539" s="117"/>
      <c r="AL539" s="117"/>
      <c r="AM539" s="117">
        <f>OAX!AM577</f>
        <v>0</v>
      </c>
      <c r="AN539" s="117"/>
      <c r="AO539" s="117"/>
      <c r="AP539" s="117">
        <f>OAX!AP577</f>
        <v>0</v>
      </c>
      <c r="AQ539" s="117"/>
      <c r="AR539" s="117"/>
      <c r="AS539" s="117">
        <f>OAX!AS577</f>
        <v>0</v>
      </c>
      <c r="AT539" s="117">
        <f>OAX!AT577</f>
        <v>0</v>
      </c>
      <c r="AU539" s="117">
        <f>OAX!AU577</f>
        <v>0</v>
      </c>
      <c r="AV539" s="117">
        <f>OAX!AV577</f>
        <v>0</v>
      </c>
      <c r="AW539" s="117">
        <f>OAX!AW577</f>
        <v>0</v>
      </c>
      <c r="AX539" s="117">
        <f>OAX!AX577</f>
        <v>0</v>
      </c>
      <c r="AY539" s="117">
        <f>OAX!AY577</f>
        <v>0</v>
      </c>
      <c r="AZ539" s="117">
        <f>OAX!AZ577</f>
        <v>0</v>
      </c>
      <c r="BA539" s="117">
        <f>OAX!BA577</f>
        <v>0</v>
      </c>
    </row>
    <row r="540" spans="1:53" ht="46.5" hidden="1">
      <c r="A540" s="253"/>
      <c r="B540" s="73" t="str">
        <f t="shared" si="184"/>
        <v>13650005300531127</v>
      </c>
      <c r="C540" s="166">
        <v>2023</v>
      </c>
      <c r="D540" s="114">
        <v>1</v>
      </c>
      <c r="E540" s="138">
        <v>1</v>
      </c>
      <c r="F540" s="138">
        <v>3</v>
      </c>
      <c r="G540" s="138">
        <v>6</v>
      </c>
      <c r="H540" s="138">
        <v>5000</v>
      </c>
      <c r="I540" s="138">
        <v>5300</v>
      </c>
      <c r="J540" s="138">
        <v>531</v>
      </c>
      <c r="K540" s="139">
        <v>127</v>
      </c>
      <c r="L540" s="139"/>
      <c r="M540" s="116" t="s">
        <v>473</v>
      </c>
      <c r="N540" s="117">
        <v>0</v>
      </c>
      <c r="O540" s="117">
        <v>0</v>
      </c>
      <c r="P540" s="117">
        <v>0</v>
      </c>
      <c r="Q540" s="118" t="s">
        <v>59</v>
      </c>
      <c r="R540" s="119">
        <v>0</v>
      </c>
      <c r="S540" s="119">
        <v>0</v>
      </c>
      <c r="T540" s="120">
        <v>0</v>
      </c>
      <c r="U540" s="117">
        <v>0</v>
      </c>
      <c r="V540" s="117">
        <v>0</v>
      </c>
      <c r="W540" s="117">
        <v>0</v>
      </c>
      <c r="X540" s="117">
        <v>0</v>
      </c>
      <c r="Y540" s="117">
        <v>0</v>
      </c>
      <c r="Z540" s="117">
        <v>0</v>
      </c>
      <c r="AA540" s="269">
        <v>0</v>
      </c>
      <c r="AB540" s="303">
        <f t="shared" si="182"/>
        <v>0</v>
      </c>
      <c r="AC540" s="117">
        <f t="shared" si="183"/>
        <v>0</v>
      </c>
      <c r="AD540" s="304">
        <f>OAX!AD578</f>
        <v>0</v>
      </c>
      <c r="AE540" s="120"/>
      <c r="AF540" s="117"/>
      <c r="AG540" s="117">
        <f>OAX!AG578</f>
        <v>0</v>
      </c>
      <c r="AH540" s="117"/>
      <c r="AI540" s="117"/>
      <c r="AJ540" s="117">
        <f>OAX!AJ578</f>
        <v>0</v>
      </c>
      <c r="AK540" s="117"/>
      <c r="AL540" s="117"/>
      <c r="AM540" s="117">
        <f>OAX!AM578</f>
        <v>0</v>
      </c>
      <c r="AN540" s="117"/>
      <c r="AO540" s="117"/>
      <c r="AP540" s="117">
        <f>OAX!AP578</f>
        <v>0</v>
      </c>
      <c r="AQ540" s="117"/>
      <c r="AR540" s="117"/>
      <c r="AS540" s="117">
        <f>OAX!AS578</f>
        <v>0</v>
      </c>
      <c r="AT540" s="117">
        <f>OAX!AT578</f>
        <v>0</v>
      </c>
      <c r="AU540" s="117">
        <f>OAX!AU578</f>
        <v>0</v>
      </c>
      <c r="AV540" s="117">
        <f>OAX!AV578</f>
        <v>0</v>
      </c>
      <c r="AW540" s="117">
        <f>OAX!AW578</f>
        <v>0</v>
      </c>
      <c r="AX540" s="117">
        <f>OAX!AX578</f>
        <v>0</v>
      </c>
      <c r="AY540" s="117">
        <f>OAX!AY578</f>
        <v>0</v>
      </c>
      <c r="AZ540" s="117">
        <f>OAX!AZ578</f>
        <v>0</v>
      </c>
      <c r="BA540" s="117">
        <f>OAX!BA578</f>
        <v>0</v>
      </c>
    </row>
    <row r="541" spans="1:53" ht="46.5" hidden="1">
      <c r="A541" s="253"/>
      <c r="B541" s="73" t="str">
        <f t="shared" si="184"/>
        <v>13650005300531128</v>
      </c>
      <c r="C541" s="166">
        <v>2023</v>
      </c>
      <c r="D541" s="114">
        <v>1</v>
      </c>
      <c r="E541" s="138">
        <v>1</v>
      </c>
      <c r="F541" s="138">
        <v>3</v>
      </c>
      <c r="G541" s="138">
        <v>6</v>
      </c>
      <c r="H541" s="138">
        <v>5000</v>
      </c>
      <c r="I541" s="138">
        <v>5300</v>
      </c>
      <c r="J541" s="138">
        <v>531</v>
      </c>
      <c r="K541" s="139">
        <v>128</v>
      </c>
      <c r="L541" s="139"/>
      <c r="M541" s="116" t="s">
        <v>474</v>
      </c>
      <c r="N541" s="117">
        <v>0</v>
      </c>
      <c r="O541" s="117">
        <v>0</v>
      </c>
      <c r="P541" s="117">
        <v>0</v>
      </c>
      <c r="Q541" s="118" t="s">
        <v>59</v>
      </c>
      <c r="R541" s="119">
        <v>0</v>
      </c>
      <c r="S541" s="119">
        <v>0</v>
      </c>
      <c r="T541" s="120">
        <v>0</v>
      </c>
      <c r="U541" s="117">
        <v>0</v>
      </c>
      <c r="V541" s="117">
        <v>0</v>
      </c>
      <c r="W541" s="117">
        <v>0</v>
      </c>
      <c r="X541" s="117">
        <v>0</v>
      </c>
      <c r="Y541" s="117">
        <v>0</v>
      </c>
      <c r="Z541" s="117">
        <v>0</v>
      </c>
      <c r="AA541" s="269">
        <v>0</v>
      </c>
      <c r="AB541" s="303">
        <f t="shared" si="182"/>
        <v>0</v>
      </c>
      <c r="AC541" s="117">
        <f t="shared" si="183"/>
        <v>0</v>
      </c>
      <c r="AD541" s="304">
        <f>OAX!AD579</f>
        <v>0</v>
      </c>
      <c r="AE541" s="120"/>
      <c r="AF541" s="117"/>
      <c r="AG541" s="117">
        <f>OAX!AG579</f>
        <v>0</v>
      </c>
      <c r="AH541" s="117"/>
      <c r="AI541" s="117"/>
      <c r="AJ541" s="117">
        <f>OAX!AJ579</f>
        <v>0</v>
      </c>
      <c r="AK541" s="117"/>
      <c r="AL541" s="117"/>
      <c r="AM541" s="117">
        <f>OAX!AM579</f>
        <v>0</v>
      </c>
      <c r="AN541" s="117"/>
      <c r="AO541" s="117"/>
      <c r="AP541" s="117">
        <f>OAX!AP579</f>
        <v>0</v>
      </c>
      <c r="AQ541" s="117"/>
      <c r="AR541" s="117"/>
      <c r="AS541" s="117">
        <f>OAX!AS579</f>
        <v>0</v>
      </c>
      <c r="AT541" s="117">
        <f>OAX!AT579</f>
        <v>0</v>
      </c>
      <c r="AU541" s="117">
        <f>OAX!AU579</f>
        <v>0</v>
      </c>
      <c r="AV541" s="117">
        <f>OAX!AV579</f>
        <v>0</v>
      </c>
      <c r="AW541" s="117">
        <f>OAX!AW579</f>
        <v>0</v>
      </c>
      <c r="AX541" s="117">
        <f>OAX!AX579</f>
        <v>0</v>
      </c>
      <c r="AY541" s="117">
        <f>OAX!AY579</f>
        <v>0</v>
      </c>
      <c r="AZ541" s="117">
        <f>OAX!AZ579</f>
        <v>0</v>
      </c>
      <c r="BA541" s="117">
        <f>OAX!BA579</f>
        <v>0</v>
      </c>
    </row>
    <row r="542" spans="1:53" ht="24.75" hidden="1">
      <c r="A542" s="253"/>
      <c r="B542" s="73" t="str">
        <f t="shared" si="184"/>
        <v>13650005300531129</v>
      </c>
      <c r="C542" s="166">
        <v>2023</v>
      </c>
      <c r="D542" s="114">
        <v>1</v>
      </c>
      <c r="E542" s="138">
        <v>1</v>
      </c>
      <c r="F542" s="138">
        <v>3</v>
      </c>
      <c r="G542" s="138">
        <v>6</v>
      </c>
      <c r="H542" s="138">
        <v>5000</v>
      </c>
      <c r="I542" s="138">
        <v>5300</v>
      </c>
      <c r="J542" s="138">
        <v>531</v>
      </c>
      <c r="K542" s="139">
        <v>129</v>
      </c>
      <c r="L542" s="139"/>
      <c r="M542" s="116" t="s">
        <v>475</v>
      </c>
      <c r="N542" s="117">
        <v>0</v>
      </c>
      <c r="O542" s="117">
        <v>0</v>
      </c>
      <c r="P542" s="117">
        <v>0</v>
      </c>
      <c r="Q542" s="118" t="s">
        <v>59</v>
      </c>
      <c r="R542" s="119">
        <v>0</v>
      </c>
      <c r="S542" s="119">
        <v>0</v>
      </c>
      <c r="T542" s="120">
        <v>0</v>
      </c>
      <c r="U542" s="117">
        <v>0</v>
      </c>
      <c r="V542" s="117">
        <v>0</v>
      </c>
      <c r="W542" s="117">
        <v>0</v>
      </c>
      <c r="X542" s="117">
        <v>0</v>
      </c>
      <c r="Y542" s="117">
        <v>0</v>
      </c>
      <c r="Z542" s="117">
        <v>0</v>
      </c>
      <c r="AA542" s="269">
        <v>0</v>
      </c>
      <c r="AB542" s="303">
        <f t="shared" ref="AB542:AB553" si="185">N542+T542-X542</f>
        <v>0</v>
      </c>
      <c r="AC542" s="117">
        <f t="shared" ref="AC542:AC553" si="186">O542+U542-Y542</f>
        <v>0</v>
      </c>
      <c r="AD542" s="304">
        <f>OAX!AD580</f>
        <v>0</v>
      </c>
      <c r="AE542" s="120"/>
      <c r="AF542" s="117"/>
      <c r="AG542" s="117">
        <f>OAX!AG580</f>
        <v>0</v>
      </c>
      <c r="AH542" s="117"/>
      <c r="AI542" s="117"/>
      <c r="AJ542" s="117">
        <f>OAX!AJ580</f>
        <v>0</v>
      </c>
      <c r="AK542" s="117"/>
      <c r="AL542" s="117"/>
      <c r="AM542" s="117">
        <f>OAX!AM580</f>
        <v>0</v>
      </c>
      <c r="AN542" s="117"/>
      <c r="AO542" s="117"/>
      <c r="AP542" s="117">
        <f>OAX!AP580</f>
        <v>0</v>
      </c>
      <c r="AQ542" s="117"/>
      <c r="AR542" s="117"/>
      <c r="AS542" s="117">
        <f>OAX!AS580</f>
        <v>0</v>
      </c>
      <c r="AT542" s="117">
        <f>OAX!AT580</f>
        <v>0</v>
      </c>
      <c r="AU542" s="117">
        <f>OAX!AU580</f>
        <v>0</v>
      </c>
      <c r="AV542" s="117">
        <f>OAX!AV580</f>
        <v>0</v>
      </c>
      <c r="AW542" s="117">
        <f>OAX!AW580</f>
        <v>0</v>
      </c>
      <c r="AX542" s="117">
        <f>OAX!AX580</f>
        <v>0</v>
      </c>
      <c r="AY542" s="117">
        <f>OAX!AY580</f>
        <v>0</v>
      </c>
      <c r="AZ542" s="117">
        <f>OAX!AZ580</f>
        <v>0</v>
      </c>
      <c r="BA542" s="117">
        <f>OAX!BA580</f>
        <v>0</v>
      </c>
    </row>
    <row r="543" spans="1:53" ht="24.75" hidden="1">
      <c r="A543" s="253"/>
      <c r="B543" s="73" t="str">
        <f t="shared" si="184"/>
        <v>13650005300531130</v>
      </c>
      <c r="C543" s="166">
        <v>2023</v>
      </c>
      <c r="D543" s="114">
        <v>1</v>
      </c>
      <c r="E543" s="138">
        <v>1</v>
      </c>
      <c r="F543" s="138">
        <v>3</v>
      </c>
      <c r="G543" s="138">
        <v>6</v>
      </c>
      <c r="H543" s="138">
        <v>5000</v>
      </c>
      <c r="I543" s="138">
        <v>5300</v>
      </c>
      <c r="J543" s="138">
        <v>531</v>
      </c>
      <c r="K543" s="139">
        <v>130</v>
      </c>
      <c r="L543" s="139"/>
      <c r="M543" s="116" t="s">
        <v>476</v>
      </c>
      <c r="N543" s="117">
        <v>0</v>
      </c>
      <c r="O543" s="117">
        <v>0</v>
      </c>
      <c r="P543" s="117">
        <v>0</v>
      </c>
      <c r="Q543" s="118" t="s">
        <v>59</v>
      </c>
      <c r="R543" s="119">
        <v>0</v>
      </c>
      <c r="S543" s="119">
        <v>0</v>
      </c>
      <c r="T543" s="120">
        <v>0</v>
      </c>
      <c r="U543" s="117">
        <v>0</v>
      </c>
      <c r="V543" s="117">
        <v>0</v>
      </c>
      <c r="W543" s="117">
        <v>0</v>
      </c>
      <c r="X543" s="117">
        <v>0</v>
      </c>
      <c r="Y543" s="117">
        <v>0</v>
      </c>
      <c r="Z543" s="117">
        <v>0</v>
      </c>
      <c r="AA543" s="269">
        <v>0</v>
      </c>
      <c r="AB543" s="303">
        <f t="shared" si="185"/>
        <v>0</v>
      </c>
      <c r="AC543" s="117">
        <f t="shared" si="186"/>
        <v>0</v>
      </c>
      <c r="AD543" s="304">
        <f>OAX!AD581</f>
        <v>0</v>
      </c>
      <c r="AE543" s="120"/>
      <c r="AF543" s="117"/>
      <c r="AG543" s="117">
        <f>OAX!AG581</f>
        <v>0</v>
      </c>
      <c r="AH543" s="117"/>
      <c r="AI543" s="117"/>
      <c r="AJ543" s="117">
        <f>OAX!AJ581</f>
        <v>0</v>
      </c>
      <c r="AK543" s="117"/>
      <c r="AL543" s="117"/>
      <c r="AM543" s="117">
        <f>OAX!AM581</f>
        <v>0</v>
      </c>
      <c r="AN543" s="117"/>
      <c r="AO543" s="117"/>
      <c r="AP543" s="117">
        <f>OAX!AP581</f>
        <v>0</v>
      </c>
      <c r="AQ543" s="117"/>
      <c r="AR543" s="117"/>
      <c r="AS543" s="117">
        <f>OAX!AS581</f>
        <v>0</v>
      </c>
      <c r="AT543" s="117">
        <f>OAX!AT581</f>
        <v>0</v>
      </c>
      <c r="AU543" s="117">
        <f>OAX!AU581</f>
        <v>0</v>
      </c>
      <c r="AV543" s="117">
        <f>OAX!AV581</f>
        <v>0</v>
      </c>
      <c r="AW543" s="117">
        <f>OAX!AW581</f>
        <v>0</v>
      </c>
      <c r="AX543" s="117">
        <f>OAX!AX581</f>
        <v>0</v>
      </c>
      <c r="AY543" s="117">
        <f>OAX!AY581</f>
        <v>0</v>
      </c>
      <c r="AZ543" s="117">
        <f>OAX!AZ581</f>
        <v>0</v>
      </c>
      <c r="BA543" s="117">
        <f>OAX!BA581</f>
        <v>0</v>
      </c>
    </row>
    <row r="544" spans="1:53" ht="24.75" hidden="1">
      <c r="A544" s="253"/>
      <c r="B544" s="73" t="str">
        <f t="shared" si="184"/>
        <v>13650005300531131</v>
      </c>
      <c r="C544" s="166">
        <v>2023</v>
      </c>
      <c r="D544" s="114">
        <v>1</v>
      </c>
      <c r="E544" s="138">
        <v>1</v>
      </c>
      <c r="F544" s="138">
        <v>3</v>
      </c>
      <c r="G544" s="138">
        <v>6</v>
      </c>
      <c r="H544" s="138">
        <v>5000</v>
      </c>
      <c r="I544" s="138">
        <v>5300</v>
      </c>
      <c r="J544" s="138">
        <v>531</v>
      </c>
      <c r="K544" s="139">
        <v>131</v>
      </c>
      <c r="L544" s="139"/>
      <c r="M544" s="116" t="s">
        <v>477</v>
      </c>
      <c r="N544" s="117">
        <v>0</v>
      </c>
      <c r="O544" s="117">
        <v>0</v>
      </c>
      <c r="P544" s="117">
        <v>0</v>
      </c>
      <c r="Q544" s="118" t="s">
        <v>59</v>
      </c>
      <c r="R544" s="119">
        <v>0</v>
      </c>
      <c r="S544" s="119">
        <v>0</v>
      </c>
      <c r="T544" s="120">
        <v>0</v>
      </c>
      <c r="U544" s="117">
        <v>0</v>
      </c>
      <c r="V544" s="117">
        <v>0</v>
      </c>
      <c r="W544" s="117">
        <v>0</v>
      </c>
      <c r="X544" s="117">
        <v>0</v>
      </c>
      <c r="Y544" s="117">
        <v>0</v>
      </c>
      <c r="Z544" s="117">
        <v>0</v>
      </c>
      <c r="AA544" s="269">
        <v>0</v>
      </c>
      <c r="AB544" s="303">
        <f t="shared" si="185"/>
        <v>0</v>
      </c>
      <c r="AC544" s="117">
        <f t="shared" si="186"/>
        <v>0</v>
      </c>
      <c r="AD544" s="304">
        <f>OAX!AD582</f>
        <v>0</v>
      </c>
      <c r="AE544" s="120"/>
      <c r="AF544" s="117"/>
      <c r="AG544" s="117">
        <f>OAX!AG582</f>
        <v>0</v>
      </c>
      <c r="AH544" s="117"/>
      <c r="AI544" s="117"/>
      <c r="AJ544" s="117">
        <f>OAX!AJ582</f>
        <v>0</v>
      </c>
      <c r="AK544" s="117"/>
      <c r="AL544" s="117"/>
      <c r="AM544" s="117">
        <f>OAX!AM582</f>
        <v>0</v>
      </c>
      <c r="AN544" s="117"/>
      <c r="AO544" s="117"/>
      <c r="AP544" s="117">
        <f>OAX!AP582</f>
        <v>0</v>
      </c>
      <c r="AQ544" s="117"/>
      <c r="AR544" s="117"/>
      <c r="AS544" s="117">
        <f>OAX!AS582</f>
        <v>0</v>
      </c>
      <c r="AT544" s="117">
        <f>OAX!AT582</f>
        <v>0</v>
      </c>
      <c r="AU544" s="117">
        <f>OAX!AU582</f>
        <v>0</v>
      </c>
      <c r="AV544" s="117">
        <f>OAX!AV582</f>
        <v>0</v>
      </c>
      <c r="AW544" s="117">
        <f>OAX!AW582</f>
        <v>0</v>
      </c>
      <c r="AX544" s="117">
        <f>OAX!AX582</f>
        <v>0</v>
      </c>
      <c r="AY544" s="117">
        <f>OAX!AY582</f>
        <v>0</v>
      </c>
      <c r="AZ544" s="117">
        <f>OAX!AZ582</f>
        <v>0</v>
      </c>
      <c r="BA544" s="117">
        <f>OAX!BA582</f>
        <v>0</v>
      </c>
    </row>
    <row r="545" spans="1:53" ht="24.75" hidden="1">
      <c r="A545" s="253"/>
      <c r="B545" s="73" t="str">
        <f t="shared" si="184"/>
        <v>13650005300531132</v>
      </c>
      <c r="C545" s="166">
        <v>2023</v>
      </c>
      <c r="D545" s="114">
        <v>1</v>
      </c>
      <c r="E545" s="138">
        <v>1</v>
      </c>
      <c r="F545" s="138">
        <v>3</v>
      </c>
      <c r="G545" s="138">
        <v>6</v>
      </c>
      <c r="H545" s="138">
        <v>5000</v>
      </c>
      <c r="I545" s="138">
        <v>5300</v>
      </c>
      <c r="J545" s="138">
        <v>531</v>
      </c>
      <c r="K545" s="139">
        <v>132</v>
      </c>
      <c r="L545" s="139"/>
      <c r="M545" s="116" t="s">
        <v>478</v>
      </c>
      <c r="N545" s="117">
        <v>0</v>
      </c>
      <c r="O545" s="117">
        <v>0</v>
      </c>
      <c r="P545" s="117">
        <v>0</v>
      </c>
      <c r="Q545" s="118" t="s">
        <v>59</v>
      </c>
      <c r="R545" s="119">
        <v>0</v>
      </c>
      <c r="S545" s="119">
        <v>0</v>
      </c>
      <c r="T545" s="120">
        <v>0</v>
      </c>
      <c r="U545" s="117">
        <v>0</v>
      </c>
      <c r="V545" s="117">
        <v>0</v>
      </c>
      <c r="W545" s="117">
        <v>0</v>
      </c>
      <c r="X545" s="117">
        <v>0</v>
      </c>
      <c r="Y545" s="117">
        <v>0</v>
      </c>
      <c r="Z545" s="117">
        <v>0</v>
      </c>
      <c r="AA545" s="269">
        <v>0</v>
      </c>
      <c r="AB545" s="303">
        <f t="shared" si="185"/>
        <v>0</v>
      </c>
      <c r="AC545" s="117">
        <f t="shared" si="186"/>
        <v>0</v>
      </c>
      <c r="AD545" s="304">
        <f>OAX!AD583</f>
        <v>0</v>
      </c>
      <c r="AE545" s="120"/>
      <c r="AF545" s="117"/>
      <c r="AG545" s="117">
        <f>OAX!AG583</f>
        <v>0</v>
      </c>
      <c r="AH545" s="117"/>
      <c r="AI545" s="117"/>
      <c r="AJ545" s="117">
        <f>OAX!AJ583</f>
        <v>0</v>
      </c>
      <c r="AK545" s="117"/>
      <c r="AL545" s="117"/>
      <c r="AM545" s="117">
        <f>OAX!AM583</f>
        <v>0</v>
      </c>
      <c r="AN545" s="117"/>
      <c r="AO545" s="117"/>
      <c r="AP545" s="117">
        <f>OAX!AP583</f>
        <v>0</v>
      </c>
      <c r="AQ545" s="117"/>
      <c r="AR545" s="117"/>
      <c r="AS545" s="117">
        <f>OAX!AS583</f>
        <v>0</v>
      </c>
      <c r="AT545" s="117">
        <f>OAX!AT583</f>
        <v>0</v>
      </c>
      <c r="AU545" s="117">
        <f>OAX!AU583</f>
        <v>0</v>
      </c>
      <c r="AV545" s="117">
        <f>OAX!AV583</f>
        <v>0</v>
      </c>
      <c r="AW545" s="117">
        <f>OAX!AW583</f>
        <v>0</v>
      </c>
      <c r="AX545" s="117">
        <f>OAX!AX583</f>
        <v>0</v>
      </c>
      <c r="AY545" s="117">
        <f>OAX!AY583</f>
        <v>0</v>
      </c>
      <c r="AZ545" s="117">
        <f>OAX!AZ583</f>
        <v>0</v>
      </c>
      <c r="BA545" s="117">
        <f>OAX!BA583</f>
        <v>0</v>
      </c>
    </row>
    <row r="546" spans="1:53" ht="24.75" hidden="1">
      <c r="A546" s="253"/>
      <c r="B546" s="73" t="str">
        <f t="shared" si="184"/>
        <v>13650005300531133</v>
      </c>
      <c r="C546" s="166">
        <v>2023</v>
      </c>
      <c r="D546" s="114">
        <v>1</v>
      </c>
      <c r="E546" s="138">
        <v>1</v>
      </c>
      <c r="F546" s="138">
        <v>3</v>
      </c>
      <c r="G546" s="138">
        <v>6</v>
      </c>
      <c r="H546" s="138">
        <v>5000</v>
      </c>
      <c r="I546" s="138">
        <v>5300</v>
      </c>
      <c r="J546" s="138">
        <v>531</v>
      </c>
      <c r="K546" s="139">
        <v>133</v>
      </c>
      <c r="L546" s="139"/>
      <c r="M546" s="116" t="s">
        <v>479</v>
      </c>
      <c r="N546" s="117">
        <v>0</v>
      </c>
      <c r="O546" s="117">
        <v>0</v>
      </c>
      <c r="P546" s="117">
        <v>0</v>
      </c>
      <c r="Q546" s="118" t="s">
        <v>59</v>
      </c>
      <c r="R546" s="119">
        <v>0</v>
      </c>
      <c r="S546" s="119">
        <v>0</v>
      </c>
      <c r="T546" s="120">
        <v>0</v>
      </c>
      <c r="U546" s="117">
        <v>0</v>
      </c>
      <c r="V546" s="117">
        <v>0</v>
      </c>
      <c r="W546" s="117">
        <v>0</v>
      </c>
      <c r="X546" s="117">
        <v>0</v>
      </c>
      <c r="Y546" s="117">
        <v>0</v>
      </c>
      <c r="Z546" s="117">
        <v>0</v>
      </c>
      <c r="AA546" s="269">
        <v>0</v>
      </c>
      <c r="AB546" s="303">
        <f t="shared" si="185"/>
        <v>0</v>
      </c>
      <c r="AC546" s="117">
        <f t="shared" si="186"/>
        <v>0</v>
      </c>
      <c r="AD546" s="304">
        <f>OAX!AD584</f>
        <v>0</v>
      </c>
      <c r="AE546" s="120"/>
      <c r="AF546" s="117"/>
      <c r="AG546" s="117">
        <f>OAX!AG584</f>
        <v>0</v>
      </c>
      <c r="AH546" s="117"/>
      <c r="AI546" s="117"/>
      <c r="AJ546" s="117">
        <f>OAX!AJ584</f>
        <v>0</v>
      </c>
      <c r="AK546" s="117"/>
      <c r="AL546" s="117"/>
      <c r="AM546" s="117">
        <f>OAX!AM584</f>
        <v>0</v>
      </c>
      <c r="AN546" s="117"/>
      <c r="AO546" s="117"/>
      <c r="AP546" s="117">
        <f>OAX!AP584</f>
        <v>0</v>
      </c>
      <c r="AQ546" s="117"/>
      <c r="AR546" s="117"/>
      <c r="AS546" s="117">
        <f>OAX!AS584</f>
        <v>0</v>
      </c>
      <c r="AT546" s="117">
        <f>OAX!AT584</f>
        <v>0</v>
      </c>
      <c r="AU546" s="117">
        <f>OAX!AU584</f>
        <v>0</v>
      </c>
      <c r="AV546" s="117">
        <f>OAX!AV584</f>
        <v>0</v>
      </c>
      <c r="AW546" s="117">
        <f>OAX!AW584</f>
        <v>0</v>
      </c>
      <c r="AX546" s="117">
        <f>OAX!AX584</f>
        <v>0</v>
      </c>
      <c r="AY546" s="117">
        <f>OAX!AY584</f>
        <v>0</v>
      </c>
      <c r="AZ546" s="117">
        <f>OAX!AZ584</f>
        <v>0</v>
      </c>
      <c r="BA546" s="117">
        <f>OAX!BA584</f>
        <v>0</v>
      </c>
    </row>
    <row r="547" spans="1:53" ht="24.75" hidden="1">
      <c r="A547" s="253"/>
      <c r="B547" s="73" t="str">
        <f t="shared" si="184"/>
        <v>13650005300531134</v>
      </c>
      <c r="C547" s="166">
        <v>2023</v>
      </c>
      <c r="D547" s="114">
        <v>1</v>
      </c>
      <c r="E547" s="138">
        <v>1</v>
      </c>
      <c r="F547" s="138">
        <v>3</v>
      </c>
      <c r="G547" s="138">
        <v>6</v>
      </c>
      <c r="H547" s="138">
        <v>5000</v>
      </c>
      <c r="I547" s="138">
        <v>5300</v>
      </c>
      <c r="J547" s="138">
        <v>531</v>
      </c>
      <c r="K547" s="139">
        <v>134</v>
      </c>
      <c r="L547" s="139"/>
      <c r="M547" s="116" t="s">
        <v>480</v>
      </c>
      <c r="N547" s="117">
        <v>0</v>
      </c>
      <c r="O547" s="117">
        <v>0</v>
      </c>
      <c r="P547" s="117">
        <v>0</v>
      </c>
      <c r="Q547" s="118" t="s">
        <v>59</v>
      </c>
      <c r="R547" s="119">
        <v>0</v>
      </c>
      <c r="S547" s="119">
        <v>0</v>
      </c>
      <c r="T547" s="120">
        <v>0</v>
      </c>
      <c r="U547" s="117">
        <v>0</v>
      </c>
      <c r="V547" s="117">
        <v>0</v>
      </c>
      <c r="W547" s="117">
        <v>0</v>
      </c>
      <c r="X547" s="117">
        <v>0</v>
      </c>
      <c r="Y547" s="117">
        <v>0</v>
      </c>
      <c r="Z547" s="117">
        <v>0</v>
      </c>
      <c r="AA547" s="269">
        <v>0</v>
      </c>
      <c r="AB547" s="303">
        <f t="shared" si="185"/>
        <v>0</v>
      </c>
      <c r="AC547" s="117">
        <f t="shared" si="186"/>
        <v>0</v>
      </c>
      <c r="AD547" s="304">
        <f>OAX!AD585</f>
        <v>0</v>
      </c>
      <c r="AE547" s="120"/>
      <c r="AF547" s="117"/>
      <c r="AG547" s="117">
        <f>OAX!AG585</f>
        <v>0</v>
      </c>
      <c r="AH547" s="117"/>
      <c r="AI547" s="117"/>
      <c r="AJ547" s="117">
        <f>OAX!AJ585</f>
        <v>0</v>
      </c>
      <c r="AK547" s="117"/>
      <c r="AL547" s="117"/>
      <c r="AM547" s="117">
        <f>OAX!AM585</f>
        <v>0</v>
      </c>
      <c r="AN547" s="117"/>
      <c r="AO547" s="117"/>
      <c r="AP547" s="117">
        <f>OAX!AP585</f>
        <v>0</v>
      </c>
      <c r="AQ547" s="117"/>
      <c r="AR547" s="117"/>
      <c r="AS547" s="117">
        <f>OAX!AS585</f>
        <v>0</v>
      </c>
      <c r="AT547" s="117">
        <f>OAX!AT585</f>
        <v>0</v>
      </c>
      <c r="AU547" s="117">
        <f>OAX!AU585</f>
        <v>0</v>
      </c>
      <c r="AV547" s="117">
        <f>OAX!AV585</f>
        <v>0</v>
      </c>
      <c r="AW547" s="117">
        <f>OAX!AW585</f>
        <v>0</v>
      </c>
      <c r="AX547" s="117">
        <f>OAX!AX585</f>
        <v>0</v>
      </c>
      <c r="AY547" s="117">
        <f>OAX!AY585</f>
        <v>0</v>
      </c>
      <c r="AZ547" s="117">
        <f>OAX!AZ585</f>
        <v>0</v>
      </c>
      <c r="BA547" s="117">
        <f>OAX!BA585</f>
        <v>0</v>
      </c>
    </row>
    <row r="548" spans="1:53" ht="46.5" hidden="1">
      <c r="A548" s="253"/>
      <c r="B548" s="73" t="str">
        <f t="shared" si="184"/>
        <v>13650005300531135</v>
      </c>
      <c r="C548" s="166">
        <v>2023</v>
      </c>
      <c r="D548" s="114">
        <v>1</v>
      </c>
      <c r="E548" s="138">
        <v>1</v>
      </c>
      <c r="F548" s="138">
        <v>3</v>
      </c>
      <c r="G548" s="138">
        <v>6</v>
      </c>
      <c r="H548" s="138">
        <v>5000</v>
      </c>
      <c r="I548" s="138">
        <v>5300</v>
      </c>
      <c r="J548" s="138">
        <v>531</v>
      </c>
      <c r="K548" s="139">
        <v>135</v>
      </c>
      <c r="L548" s="139"/>
      <c r="M548" s="116" t="s">
        <v>481</v>
      </c>
      <c r="N548" s="117">
        <v>0</v>
      </c>
      <c r="O548" s="117">
        <v>0</v>
      </c>
      <c r="P548" s="117">
        <v>0</v>
      </c>
      <c r="Q548" s="118" t="s">
        <v>59</v>
      </c>
      <c r="R548" s="119">
        <v>0</v>
      </c>
      <c r="S548" s="119">
        <v>0</v>
      </c>
      <c r="T548" s="120">
        <v>0</v>
      </c>
      <c r="U548" s="117">
        <v>0</v>
      </c>
      <c r="V548" s="117">
        <v>0</v>
      </c>
      <c r="W548" s="117">
        <v>0</v>
      </c>
      <c r="X548" s="117">
        <v>0</v>
      </c>
      <c r="Y548" s="117">
        <v>0</v>
      </c>
      <c r="Z548" s="117">
        <v>0</v>
      </c>
      <c r="AA548" s="269">
        <v>0</v>
      </c>
      <c r="AB548" s="303">
        <f t="shared" si="185"/>
        <v>0</v>
      </c>
      <c r="AC548" s="117">
        <f t="shared" si="186"/>
        <v>0</v>
      </c>
      <c r="AD548" s="304">
        <f>OAX!AD586</f>
        <v>0</v>
      </c>
      <c r="AE548" s="120"/>
      <c r="AF548" s="117"/>
      <c r="AG548" s="117">
        <f>OAX!AG586</f>
        <v>0</v>
      </c>
      <c r="AH548" s="117"/>
      <c r="AI548" s="117"/>
      <c r="AJ548" s="117">
        <f>OAX!AJ586</f>
        <v>0</v>
      </c>
      <c r="AK548" s="117"/>
      <c r="AL548" s="117"/>
      <c r="AM548" s="117">
        <f>OAX!AM586</f>
        <v>0</v>
      </c>
      <c r="AN548" s="117"/>
      <c r="AO548" s="117"/>
      <c r="AP548" s="117">
        <f>OAX!AP586</f>
        <v>0</v>
      </c>
      <c r="AQ548" s="117"/>
      <c r="AR548" s="117"/>
      <c r="AS548" s="117">
        <f>OAX!AS586</f>
        <v>0</v>
      </c>
      <c r="AT548" s="117">
        <f>OAX!AT586</f>
        <v>0</v>
      </c>
      <c r="AU548" s="117">
        <f>OAX!AU586</f>
        <v>0</v>
      </c>
      <c r="AV548" s="117">
        <f>OAX!AV586</f>
        <v>0</v>
      </c>
      <c r="AW548" s="117">
        <f>OAX!AW586</f>
        <v>0</v>
      </c>
      <c r="AX548" s="117">
        <f>OAX!AX586</f>
        <v>0</v>
      </c>
      <c r="AY548" s="117">
        <f>OAX!AY586</f>
        <v>0</v>
      </c>
      <c r="AZ548" s="117">
        <f>OAX!AZ586</f>
        <v>0</v>
      </c>
      <c r="BA548" s="117">
        <f>OAX!BA586</f>
        <v>0</v>
      </c>
    </row>
    <row r="549" spans="1:53" ht="24.75" hidden="1">
      <c r="A549" s="253"/>
      <c r="B549" s="73" t="str">
        <f t="shared" si="184"/>
        <v>13650005300531136</v>
      </c>
      <c r="C549" s="166">
        <v>2023</v>
      </c>
      <c r="D549" s="114">
        <v>1</v>
      </c>
      <c r="E549" s="138">
        <v>1</v>
      </c>
      <c r="F549" s="138">
        <v>3</v>
      </c>
      <c r="G549" s="138">
        <v>6</v>
      </c>
      <c r="H549" s="138">
        <v>5000</v>
      </c>
      <c r="I549" s="138">
        <v>5300</v>
      </c>
      <c r="J549" s="138">
        <v>531</v>
      </c>
      <c r="K549" s="139">
        <v>136</v>
      </c>
      <c r="L549" s="139"/>
      <c r="M549" s="116" t="s">
        <v>482</v>
      </c>
      <c r="N549" s="117">
        <v>0</v>
      </c>
      <c r="O549" s="117">
        <v>0</v>
      </c>
      <c r="P549" s="117">
        <v>0</v>
      </c>
      <c r="Q549" s="118" t="s">
        <v>59</v>
      </c>
      <c r="R549" s="119">
        <v>0</v>
      </c>
      <c r="S549" s="119">
        <v>0</v>
      </c>
      <c r="T549" s="120">
        <v>0</v>
      </c>
      <c r="U549" s="117">
        <v>0</v>
      </c>
      <c r="V549" s="117">
        <v>0</v>
      </c>
      <c r="W549" s="117">
        <v>0</v>
      </c>
      <c r="X549" s="117">
        <v>0</v>
      </c>
      <c r="Y549" s="117">
        <v>0</v>
      </c>
      <c r="Z549" s="117">
        <v>0</v>
      </c>
      <c r="AA549" s="269">
        <v>0</v>
      </c>
      <c r="AB549" s="303">
        <f t="shared" si="185"/>
        <v>0</v>
      </c>
      <c r="AC549" s="117">
        <f t="shared" si="186"/>
        <v>0</v>
      </c>
      <c r="AD549" s="304">
        <f>OAX!AD587</f>
        <v>0</v>
      </c>
      <c r="AE549" s="120"/>
      <c r="AF549" s="117"/>
      <c r="AG549" s="117">
        <f>OAX!AG587</f>
        <v>0</v>
      </c>
      <c r="AH549" s="117"/>
      <c r="AI549" s="117"/>
      <c r="AJ549" s="117">
        <f>OAX!AJ587</f>
        <v>0</v>
      </c>
      <c r="AK549" s="117"/>
      <c r="AL549" s="117"/>
      <c r="AM549" s="117">
        <f>OAX!AM587</f>
        <v>0</v>
      </c>
      <c r="AN549" s="117"/>
      <c r="AO549" s="117"/>
      <c r="AP549" s="117">
        <f>OAX!AP587</f>
        <v>0</v>
      </c>
      <c r="AQ549" s="117"/>
      <c r="AR549" s="117"/>
      <c r="AS549" s="117">
        <f>OAX!AS587</f>
        <v>0</v>
      </c>
      <c r="AT549" s="117">
        <f>OAX!AT587</f>
        <v>0</v>
      </c>
      <c r="AU549" s="117">
        <f>OAX!AU587</f>
        <v>0</v>
      </c>
      <c r="AV549" s="117">
        <f>OAX!AV587</f>
        <v>0</v>
      </c>
      <c r="AW549" s="117">
        <f>OAX!AW587</f>
        <v>0</v>
      </c>
      <c r="AX549" s="117">
        <f>OAX!AX587</f>
        <v>0</v>
      </c>
      <c r="AY549" s="117">
        <f>OAX!AY587</f>
        <v>0</v>
      </c>
      <c r="AZ549" s="117">
        <f>OAX!AZ587</f>
        <v>0</v>
      </c>
      <c r="BA549" s="117">
        <f>OAX!BA587</f>
        <v>0</v>
      </c>
    </row>
    <row r="550" spans="1:53" ht="24.75" hidden="1">
      <c r="A550" s="253"/>
      <c r="B550" s="73" t="str">
        <f t="shared" si="184"/>
        <v>13650005300531137</v>
      </c>
      <c r="C550" s="166">
        <v>2023</v>
      </c>
      <c r="D550" s="114">
        <v>1</v>
      </c>
      <c r="E550" s="138">
        <v>1</v>
      </c>
      <c r="F550" s="138">
        <v>3</v>
      </c>
      <c r="G550" s="138">
        <v>6</v>
      </c>
      <c r="H550" s="138">
        <v>5000</v>
      </c>
      <c r="I550" s="138">
        <v>5300</v>
      </c>
      <c r="J550" s="138">
        <v>531</v>
      </c>
      <c r="K550" s="139">
        <v>137</v>
      </c>
      <c r="L550" s="139"/>
      <c r="M550" s="116" t="s">
        <v>483</v>
      </c>
      <c r="N550" s="117">
        <v>0</v>
      </c>
      <c r="O550" s="117">
        <v>0</v>
      </c>
      <c r="P550" s="117">
        <v>0</v>
      </c>
      <c r="Q550" s="118" t="s">
        <v>59</v>
      </c>
      <c r="R550" s="119">
        <v>0</v>
      </c>
      <c r="S550" s="119">
        <v>0</v>
      </c>
      <c r="T550" s="120">
        <v>0</v>
      </c>
      <c r="U550" s="117">
        <v>0</v>
      </c>
      <c r="V550" s="117">
        <v>0</v>
      </c>
      <c r="W550" s="117">
        <v>0</v>
      </c>
      <c r="X550" s="117">
        <v>0</v>
      </c>
      <c r="Y550" s="117">
        <v>0</v>
      </c>
      <c r="Z550" s="117">
        <v>0</v>
      </c>
      <c r="AA550" s="269">
        <v>0</v>
      </c>
      <c r="AB550" s="303">
        <f t="shared" si="185"/>
        <v>0</v>
      </c>
      <c r="AC550" s="117">
        <f t="shared" si="186"/>
        <v>0</v>
      </c>
      <c r="AD550" s="304">
        <f>OAX!AD588</f>
        <v>0</v>
      </c>
      <c r="AE550" s="120"/>
      <c r="AF550" s="117"/>
      <c r="AG550" s="117">
        <f>OAX!AG588</f>
        <v>0</v>
      </c>
      <c r="AH550" s="117"/>
      <c r="AI550" s="117"/>
      <c r="AJ550" s="117">
        <f>OAX!AJ588</f>
        <v>0</v>
      </c>
      <c r="AK550" s="117"/>
      <c r="AL550" s="117"/>
      <c r="AM550" s="117">
        <f>OAX!AM588</f>
        <v>0</v>
      </c>
      <c r="AN550" s="117"/>
      <c r="AO550" s="117"/>
      <c r="AP550" s="117">
        <f>OAX!AP588</f>
        <v>0</v>
      </c>
      <c r="AQ550" s="117"/>
      <c r="AR550" s="117"/>
      <c r="AS550" s="117">
        <f>OAX!AS588</f>
        <v>0</v>
      </c>
      <c r="AT550" s="117">
        <f>OAX!AT588</f>
        <v>0</v>
      </c>
      <c r="AU550" s="117">
        <f>OAX!AU588</f>
        <v>0</v>
      </c>
      <c r="AV550" s="117">
        <f>OAX!AV588</f>
        <v>0</v>
      </c>
      <c r="AW550" s="117">
        <f>OAX!AW588</f>
        <v>0</v>
      </c>
      <c r="AX550" s="117">
        <f>OAX!AX588</f>
        <v>0</v>
      </c>
      <c r="AY550" s="117">
        <f>OAX!AY588</f>
        <v>0</v>
      </c>
      <c r="AZ550" s="117">
        <f>OAX!AZ588</f>
        <v>0</v>
      </c>
      <c r="BA550" s="117">
        <f>OAX!BA588</f>
        <v>0</v>
      </c>
    </row>
    <row r="551" spans="1:53" ht="24.75" hidden="1">
      <c r="A551" s="253"/>
      <c r="B551" s="73" t="str">
        <f t="shared" si="184"/>
        <v>13650005300531138</v>
      </c>
      <c r="C551" s="166">
        <v>2023</v>
      </c>
      <c r="D551" s="114">
        <v>1</v>
      </c>
      <c r="E551" s="138">
        <v>1</v>
      </c>
      <c r="F551" s="138">
        <v>3</v>
      </c>
      <c r="G551" s="138">
        <v>6</v>
      </c>
      <c r="H551" s="138">
        <v>5000</v>
      </c>
      <c r="I551" s="138">
        <v>5300</v>
      </c>
      <c r="J551" s="138">
        <v>531</v>
      </c>
      <c r="K551" s="139">
        <v>138</v>
      </c>
      <c r="L551" s="139"/>
      <c r="M551" s="116" t="s">
        <v>484</v>
      </c>
      <c r="N551" s="117">
        <v>0</v>
      </c>
      <c r="O551" s="117">
        <v>0</v>
      </c>
      <c r="P551" s="117">
        <v>0</v>
      </c>
      <c r="Q551" s="118" t="s">
        <v>59</v>
      </c>
      <c r="R551" s="119">
        <v>0</v>
      </c>
      <c r="S551" s="119">
        <v>0</v>
      </c>
      <c r="T551" s="120">
        <v>0</v>
      </c>
      <c r="U551" s="117">
        <v>0</v>
      </c>
      <c r="V551" s="117">
        <v>0</v>
      </c>
      <c r="W551" s="117">
        <v>0</v>
      </c>
      <c r="X551" s="117">
        <v>0</v>
      </c>
      <c r="Y551" s="117">
        <v>0</v>
      </c>
      <c r="Z551" s="117">
        <v>0</v>
      </c>
      <c r="AA551" s="269">
        <v>0</v>
      </c>
      <c r="AB551" s="303">
        <f t="shared" si="185"/>
        <v>0</v>
      </c>
      <c r="AC551" s="117">
        <f t="shared" si="186"/>
        <v>0</v>
      </c>
      <c r="AD551" s="304">
        <f>OAX!AD589</f>
        <v>0</v>
      </c>
      <c r="AE551" s="120"/>
      <c r="AF551" s="117"/>
      <c r="AG551" s="117">
        <f>OAX!AG589</f>
        <v>0</v>
      </c>
      <c r="AH551" s="117"/>
      <c r="AI551" s="117"/>
      <c r="AJ551" s="117">
        <f>OAX!AJ589</f>
        <v>0</v>
      </c>
      <c r="AK551" s="117"/>
      <c r="AL551" s="117"/>
      <c r="AM551" s="117">
        <f>OAX!AM589</f>
        <v>0</v>
      </c>
      <c r="AN551" s="117"/>
      <c r="AO551" s="117"/>
      <c r="AP551" s="117">
        <f>OAX!AP589</f>
        <v>0</v>
      </c>
      <c r="AQ551" s="117"/>
      <c r="AR551" s="117"/>
      <c r="AS551" s="117">
        <f>OAX!AS589</f>
        <v>0</v>
      </c>
      <c r="AT551" s="117">
        <f>OAX!AT589</f>
        <v>0</v>
      </c>
      <c r="AU551" s="117">
        <f>OAX!AU589</f>
        <v>0</v>
      </c>
      <c r="AV551" s="117">
        <f>OAX!AV589</f>
        <v>0</v>
      </c>
      <c r="AW551" s="117">
        <f>OAX!AW589</f>
        <v>0</v>
      </c>
      <c r="AX551" s="117">
        <f>OAX!AX589</f>
        <v>0</v>
      </c>
      <c r="AY551" s="117">
        <f>OAX!AY589</f>
        <v>0</v>
      </c>
      <c r="AZ551" s="117">
        <f>OAX!AZ589</f>
        <v>0</v>
      </c>
      <c r="BA551" s="117">
        <f>OAX!BA589</f>
        <v>0</v>
      </c>
    </row>
    <row r="552" spans="1:53" ht="24.75" hidden="1">
      <c r="A552" s="253"/>
      <c r="B552" s="73" t="str">
        <f t="shared" si="184"/>
        <v>13650005300531139</v>
      </c>
      <c r="C552" s="166">
        <v>2023</v>
      </c>
      <c r="D552" s="114">
        <v>1</v>
      </c>
      <c r="E552" s="138">
        <v>1</v>
      </c>
      <c r="F552" s="138">
        <v>3</v>
      </c>
      <c r="G552" s="138">
        <v>6</v>
      </c>
      <c r="H552" s="138">
        <v>5000</v>
      </c>
      <c r="I552" s="138">
        <v>5300</v>
      </c>
      <c r="J552" s="138">
        <v>531</v>
      </c>
      <c r="K552" s="139">
        <v>139</v>
      </c>
      <c r="L552" s="139"/>
      <c r="M552" s="116" t="s">
        <v>485</v>
      </c>
      <c r="N552" s="117">
        <v>0</v>
      </c>
      <c r="O552" s="117">
        <v>0</v>
      </c>
      <c r="P552" s="117">
        <v>0</v>
      </c>
      <c r="Q552" s="118" t="s">
        <v>59</v>
      </c>
      <c r="R552" s="119">
        <v>0</v>
      </c>
      <c r="S552" s="119">
        <v>0</v>
      </c>
      <c r="T552" s="120">
        <v>0</v>
      </c>
      <c r="U552" s="117">
        <v>0</v>
      </c>
      <c r="V552" s="117">
        <v>0</v>
      </c>
      <c r="W552" s="117">
        <v>0</v>
      </c>
      <c r="X552" s="117">
        <v>0</v>
      </c>
      <c r="Y552" s="117">
        <v>0</v>
      </c>
      <c r="Z552" s="117">
        <v>0</v>
      </c>
      <c r="AA552" s="269">
        <v>0</v>
      </c>
      <c r="AB552" s="303">
        <f t="shared" si="185"/>
        <v>0</v>
      </c>
      <c r="AC552" s="117">
        <f t="shared" si="186"/>
        <v>0</v>
      </c>
      <c r="AD552" s="304">
        <f>OAX!AD590</f>
        <v>0</v>
      </c>
      <c r="AE552" s="120"/>
      <c r="AF552" s="117"/>
      <c r="AG552" s="117">
        <f>OAX!AG590</f>
        <v>0</v>
      </c>
      <c r="AH552" s="117"/>
      <c r="AI552" s="117"/>
      <c r="AJ552" s="117">
        <f>OAX!AJ590</f>
        <v>0</v>
      </c>
      <c r="AK552" s="117"/>
      <c r="AL552" s="117"/>
      <c r="AM552" s="117">
        <f>OAX!AM590</f>
        <v>0</v>
      </c>
      <c r="AN552" s="117"/>
      <c r="AO552" s="117"/>
      <c r="AP552" s="117">
        <f>OAX!AP590</f>
        <v>0</v>
      </c>
      <c r="AQ552" s="117"/>
      <c r="AR552" s="117"/>
      <c r="AS552" s="117">
        <f>OAX!AS590</f>
        <v>0</v>
      </c>
      <c r="AT552" s="117">
        <f>OAX!AT590</f>
        <v>0</v>
      </c>
      <c r="AU552" s="117">
        <f>OAX!AU590</f>
        <v>0</v>
      </c>
      <c r="AV552" s="117">
        <f>OAX!AV590</f>
        <v>0</v>
      </c>
      <c r="AW552" s="117">
        <f>OAX!AW590</f>
        <v>0</v>
      </c>
      <c r="AX552" s="117">
        <f>OAX!AX590</f>
        <v>0</v>
      </c>
      <c r="AY552" s="117">
        <f>OAX!AY590</f>
        <v>0</v>
      </c>
      <c r="AZ552" s="117">
        <f>OAX!AZ590</f>
        <v>0</v>
      </c>
      <c r="BA552" s="117">
        <f>OAX!BA590</f>
        <v>0</v>
      </c>
    </row>
    <row r="553" spans="1:53" ht="24.75" hidden="1">
      <c r="A553" s="253"/>
      <c r="B553" s="73" t="str">
        <f t="shared" si="184"/>
        <v>13650005300531140</v>
      </c>
      <c r="C553" s="166">
        <v>2023</v>
      </c>
      <c r="D553" s="114">
        <v>1</v>
      </c>
      <c r="E553" s="138">
        <v>1</v>
      </c>
      <c r="F553" s="138">
        <v>3</v>
      </c>
      <c r="G553" s="138">
        <v>6</v>
      </c>
      <c r="H553" s="138">
        <v>5000</v>
      </c>
      <c r="I553" s="138">
        <v>5300</v>
      </c>
      <c r="J553" s="138">
        <v>531</v>
      </c>
      <c r="K553" s="139">
        <v>140</v>
      </c>
      <c r="L553" s="139"/>
      <c r="M553" s="116" t="s">
        <v>486</v>
      </c>
      <c r="N553" s="117">
        <v>0</v>
      </c>
      <c r="O553" s="117">
        <v>0</v>
      </c>
      <c r="P553" s="117">
        <v>0</v>
      </c>
      <c r="Q553" s="118" t="s">
        <v>59</v>
      </c>
      <c r="R553" s="119">
        <v>0</v>
      </c>
      <c r="S553" s="119">
        <v>0</v>
      </c>
      <c r="T553" s="120">
        <v>0</v>
      </c>
      <c r="U553" s="117">
        <v>0</v>
      </c>
      <c r="V553" s="117">
        <v>0</v>
      </c>
      <c r="W553" s="117">
        <v>0</v>
      </c>
      <c r="X553" s="117">
        <v>0</v>
      </c>
      <c r="Y553" s="117">
        <v>0</v>
      </c>
      <c r="Z553" s="117">
        <v>0</v>
      </c>
      <c r="AA553" s="269">
        <v>0</v>
      </c>
      <c r="AB553" s="303">
        <f t="shared" si="185"/>
        <v>0</v>
      </c>
      <c r="AC553" s="117">
        <f t="shared" si="186"/>
        <v>0</v>
      </c>
      <c r="AD553" s="304">
        <f>OAX!AD591</f>
        <v>0</v>
      </c>
      <c r="AE553" s="120"/>
      <c r="AF553" s="117"/>
      <c r="AG553" s="117">
        <f>OAX!AG591</f>
        <v>0</v>
      </c>
      <c r="AH553" s="117"/>
      <c r="AI553" s="117"/>
      <c r="AJ553" s="117">
        <f>OAX!AJ591</f>
        <v>0</v>
      </c>
      <c r="AK553" s="117"/>
      <c r="AL553" s="117"/>
      <c r="AM553" s="117">
        <f>OAX!AM591</f>
        <v>0</v>
      </c>
      <c r="AN553" s="117"/>
      <c r="AO553" s="117"/>
      <c r="AP553" s="117">
        <f>OAX!AP591</f>
        <v>0</v>
      </c>
      <c r="AQ553" s="117"/>
      <c r="AR553" s="117"/>
      <c r="AS553" s="117">
        <f>OAX!AS591</f>
        <v>0</v>
      </c>
      <c r="AT553" s="117">
        <f>OAX!AT591</f>
        <v>0</v>
      </c>
      <c r="AU553" s="117">
        <f>OAX!AU591</f>
        <v>0</v>
      </c>
      <c r="AV553" s="117">
        <f>OAX!AV591</f>
        <v>0</v>
      </c>
      <c r="AW553" s="117">
        <f>OAX!AW591</f>
        <v>0</v>
      </c>
      <c r="AX553" s="117">
        <f>OAX!AX591</f>
        <v>0</v>
      </c>
      <c r="AY553" s="117">
        <f>OAX!AY591</f>
        <v>0</v>
      </c>
      <c r="AZ553" s="117">
        <f>OAX!AZ591</f>
        <v>0</v>
      </c>
      <c r="BA553" s="117">
        <f>OAX!BA591</f>
        <v>0</v>
      </c>
    </row>
    <row r="554" spans="1:53" ht="24.75" hidden="1">
      <c r="A554" s="253"/>
      <c r="B554" s="73" t="str">
        <f t="shared" si="184"/>
        <v>13650005900</v>
      </c>
      <c r="C554" s="132">
        <v>2023</v>
      </c>
      <c r="D554" s="132">
        <v>1</v>
      </c>
      <c r="E554" s="132">
        <v>1</v>
      </c>
      <c r="F554" s="132">
        <v>3</v>
      </c>
      <c r="G554" s="132">
        <v>6</v>
      </c>
      <c r="H554" s="132">
        <v>5000</v>
      </c>
      <c r="I554" s="132">
        <v>5900</v>
      </c>
      <c r="J554" s="132"/>
      <c r="K554" s="170"/>
      <c r="L554" s="170"/>
      <c r="M554" s="102" t="s">
        <v>487</v>
      </c>
      <c r="N554" s="103">
        <v>0</v>
      </c>
      <c r="O554" s="103">
        <v>0</v>
      </c>
      <c r="P554" s="103">
        <v>0</v>
      </c>
      <c r="Q554" s="170"/>
      <c r="R554" s="170"/>
      <c r="S554" s="170"/>
      <c r="T554" s="106">
        <f t="shared" ref="T554:AC555" si="187">+T555</f>
        <v>0</v>
      </c>
      <c r="U554" s="103">
        <f t="shared" si="187"/>
        <v>0</v>
      </c>
      <c r="V554" s="103">
        <f t="shared" si="187"/>
        <v>0</v>
      </c>
      <c r="W554" s="103">
        <f t="shared" si="187"/>
        <v>0</v>
      </c>
      <c r="X554" s="103">
        <f t="shared" si="187"/>
        <v>0</v>
      </c>
      <c r="Y554" s="103">
        <f t="shared" si="187"/>
        <v>0</v>
      </c>
      <c r="Z554" s="103">
        <f t="shared" si="187"/>
        <v>0</v>
      </c>
      <c r="AA554" s="267">
        <f t="shared" si="187"/>
        <v>0</v>
      </c>
      <c r="AB554" s="299">
        <f t="shared" si="187"/>
        <v>0</v>
      </c>
      <c r="AC554" s="103">
        <f t="shared" si="187"/>
        <v>0</v>
      </c>
      <c r="AD554" s="300">
        <f>OAX!AD592</f>
        <v>0</v>
      </c>
      <c r="AE554" s="106"/>
      <c r="AF554" s="103"/>
      <c r="AG554" s="103">
        <f>OAX!AG592</f>
        <v>0</v>
      </c>
      <c r="AH554" s="103"/>
      <c r="AI554" s="103"/>
      <c r="AJ554" s="103">
        <f>OAX!AJ592</f>
        <v>0</v>
      </c>
      <c r="AK554" s="103"/>
      <c r="AL554" s="103"/>
      <c r="AM554" s="103">
        <f>OAX!AM592</f>
        <v>0</v>
      </c>
      <c r="AN554" s="103"/>
      <c r="AO554" s="103"/>
      <c r="AP554" s="103">
        <f>OAX!AP592</f>
        <v>0</v>
      </c>
      <c r="AQ554" s="103"/>
      <c r="AR554" s="103"/>
      <c r="AS554" s="103">
        <f>OAX!AS592</f>
        <v>0</v>
      </c>
      <c r="AT554" s="103">
        <f>OAX!AT592</f>
        <v>0</v>
      </c>
      <c r="AU554" s="103">
        <f>OAX!AU592</f>
        <v>0</v>
      </c>
      <c r="AV554" s="103">
        <f>OAX!AV592</f>
        <v>0</v>
      </c>
      <c r="AW554" s="103">
        <f>OAX!AW592</f>
        <v>0</v>
      </c>
      <c r="AX554" s="103">
        <f>OAX!AX592</f>
        <v>0</v>
      </c>
      <c r="AY554" s="103">
        <f>OAX!AY592</f>
        <v>0</v>
      </c>
      <c r="AZ554" s="103">
        <f>OAX!AZ592</f>
        <v>0</v>
      </c>
      <c r="BA554" s="103">
        <f>OAX!BA592</f>
        <v>0</v>
      </c>
    </row>
    <row r="555" spans="1:53" ht="24.75" hidden="1">
      <c r="A555" s="253"/>
      <c r="B555" s="73" t="str">
        <f t="shared" si="184"/>
        <v>13650005900591</v>
      </c>
      <c r="C555" s="135">
        <v>2023</v>
      </c>
      <c r="D555" s="135">
        <v>1</v>
      </c>
      <c r="E555" s="135">
        <v>1</v>
      </c>
      <c r="F555" s="135">
        <v>3</v>
      </c>
      <c r="G555" s="135">
        <v>6</v>
      </c>
      <c r="H555" s="135">
        <v>5000</v>
      </c>
      <c r="I555" s="135">
        <v>5900</v>
      </c>
      <c r="J555" s="135">
        <v>591</v>
      </c>
      <c r="K555" s="135"/>
      <c r="L555" s="135"/>
      <c r="M555" s="109" t="s">
        <v>241</v>
      </c>
      <c r="N555" s="110">
        <v>0</v>
      </c>
      <c r="O555" s="110">
        <v>0</v>
      </c>
      <c r="P555" s="110">
        <v>0</v>
      </c>
      <c r="Q555" s="111"/>
      <c r="R555" s="111"/>
      <c r="S555" s="111"/>
      <c r="T555" s="113">
        <f t="shared" si="187"/>
        <v>0</v>
      </c>
      <c r="U555" s="110">
        <f t="shared" si="187"/>
        <v>0</v>
      </c>
      <c r="V555" s="110">
        <f t="shared" si="187"/>
        <v>0</v>
      </c>
      <c r="W555" s="110">
        <f t="shared" si="187"/>
        <v>0</v>
      </c>
      <c r="X555" s="110">
        <f t="shared" si="187"/>
        <v>0</v>
      </c>
      <c r="Y555" s="110">
        <f t="shared" si="187"/>
        <v>0</v>
      </c>
      <c r="Z555" s="110">
        <f t="shared" si="187"/>
        <v>0</v>
      </c>
      <c r="AA555" s="268">
        <f t="shared" si="187"/>
        <v>0</v>
      </c>
      <c r="AB555" s="301">
        <f t="shared" si="187"/>
        <v>0</v>
      </c>
      <c r="AC555" s="110">
        <f t="shared" si="187"/>
        <v>0</v>
      </c>
      <c r="AD555" s="302">
        <f>OAX!AD593</f>
        <v>0</v>
      </c>
      <c r="AE555" s="113"/>
      <c r="AF555" s="110"/>
      <c r="AG555" s="110">
        <f>OAX!AG593</f>
        <v>0</v>
      </c>
      <c r="AH555" s="110"/>
      <c r="AI555" s="110"/>
      <c r="AJ555" s="110">
        <f>OAX!AJ593</f>
        <v>0</v>
      </c>
      <c r="AK555" s="110"/>
      <c r="AL555" s="110"/>
      <c r="AM555" s="110">
        <f>OAX!AM593</f>
        <v>0</v>
      </c>
      <c r="AN555" s="110"/>
      <c r="AO555" s="110"/>
      <c r="AP555" s="110">
        <f>OAX!AP593</f>
        <v>0</v>
      </c>
      <c r="AQ555" s="110"/>
      <c r="AR555" s="110"/>
      <c r="AS555" s="110">
        <f>OAX!AS593</f>
        <v>0</v>
      </c>
      <c r="AT555" s="110">
        <f>OAX!AT593</f>
        <v>0</v>
      </c>
      <c r="AU555" s="110">
        <f>OAX!AU593</f>
        <v>0</v>
      </c>
      <c r="AV555" s="110">
        <f>OAX!AV593</f>
        <v>0</v>
      </c>
      <c r="AW555" s="110">
        <f>OAX!AW593</f>
        <v>0</v>
      </c>
      <c r="AX555" s="110">
        <f>OAX!AX593</f>
        <v>0</v>
      </c>
      <c r="AY555" s="110">
        <f>OAX!AY593</f>
        <v>0</v>
      </c>
      <c r="AZ555" s="110">
        <f>OAX!AZ593</f>
        <v>0</v>
      </c>
      <c r="BA555" s="110">
        <f>OAX!BA593</f>
        <v>0</v>
      </c>
    </row>
    <row r="556" spans="1:53" ht="24.75" hidden="1">
      <c r="A556" s="253"/>
      <c r="B556" s="73" t="str">
        <f t="shared" si="184"/>
        <v>136500059005911</v>
      </c>
      <c r="C556" s="166">
        <v>2023</v>
      </c>
      <c r="D556" s="114">
        <v>1</v>
      </c>
      <c r="E556" s="138">
        <v>1</v>
      </c>
      <c r="F556" s="138">
        <v>3</v>
      </c>
      <c r="G556" s="138">
        <v>6</v>
      </c>
      <c r="H556" s="138">
        <v>5000</v>
      </c>
      <c r="I556" s="138">
        <v>5900</v>
      </c>
      <c r="J556" s="138">
        <v>591</v>
      </c>
      <c r="K556" s="139">
        <v>1</v>
      </c>
      <c r="L556" s="139"/>
      <c r="M556" s="116" t="s">
        <v>488</v>
      </c>
      <c r="N556" s="117">
        <v>0</v>
      </c>
      <c r="O556" s="117">
        <v>0</v>
      </c>
      <c r="P556" s="117">
        <v>0</v>
      </c>
      <c r="Q556" s="167" t="s">
        <v>243</v>
      </c>
      <c r="R556" s="119">
        <v>0</v>
      </c>
      <c r="S556" s="119">
        <v>0</v>
      </c>
      <c r="T556" s="120">
        <v>0</v>
      </c>
      <c r="U556" s="117">
        <v>0</v>
      </c>
      <c r="V556" s="117">
        <v>0</v>
      </c>
      <c r="W556" s="117">
        <v>0</v>
      </c>
      <c r="X556" s="117">
        <v>0</v>
      </c>
      <c r="Y556" s="117">
        <v>0</v>
      </c>
      <c r="Z556" s="117">
        <v>0</v>
      </c>
      <c r="AA556" s="269">
        <v>0</v>
      </c>
      <c r="AB556" s="303">
        <f>N556+T556-X556</f>
        <v>0</v>
      </c>
      <c r="AC556" s="117">
        <f>O556+U556-Y556</f>
        <v>0</v>
      </c>
      <c r="AD556" s="304">
        <f>OAX!AD594</f>
        <v>0</v>
      </c>
      <c r="AE556" s="120"/>
      <c r="AF556" s="117"/>
      <c r="AG556" s="117">
        <f>OAX!AG594</f>
        <v>0</v>
      </c>
      <c r="AH556" s="117"/>
      <c r="AI556" s="117"/>
      <c r="AJ556" s="117">
        <f>OAX!AJ594</f>
        <v>0</v>
      </c>
      <c r="AK556" s="117"/>
      <c r="AL556" s="117"/>
      <c r="AM556" s="117">
        <f>OAX!AM594</f>
        <v>0</v>
      </c>
      <c r="AN556" s="117"/>
      <c r="AO556" s="117"/>
      <c r="AP556" s="117">
        <f>OAX!AP594</f>
        <v>0</v>
      </c>
      <c r="AQ556" s="117"/>
      <c r="AR556" s="117"/>
      <c r="AS556" s="117">
        <f>OAX!AS594</f>
        <v>0</v>
      </c>
      <c r="AT556" s="117">
        <f>OAX!AT594</f>
        <v>0</v>
      </c>
      <c r="AU556" s="117">
        <f>OAX!AU594</f>
        <v>0</v>
      </c>
      <c r="AV556" s="117">
        <f>OAX!AV594</f>
        <v>0</v>
      </c>
      <c r="AW556" s="117">
        <f>OAX!AW594</f>
        <v>0</v>
      </c>
      <c r="AX556" s="117">
        <f>OAX!AX594</f>
        <v>0</v>
      </c>
      <c r="AY556" s="117">
        <f>OAX!AY594</f>
        <v>0</v>
      </c>
      <c r="AZ556" s="117">
        <f>OAX!AZ594</f>
        <v>0</v>
      </c>
      <c r="BA556" s="117">
        <f>OAX!BA594</f>
        <v>0</v>
      </c>
    </row>
    <row r="557" spans="1:53" ht="24.75">
      <c r="A557" s="253"/>
      <c r="B557" s="73" t="str">
        <f t="shared" si="184"/>
        <v>14</v>
      </c>
      <c r="C557" s="127">
        <v>2023</v>
      </c>
      <c r="D557" s="127">
        <v>1</v>
      </c>
      <c r="E557" s="127">
        <v>1</v>
      </c>
      <c r="F557" s="510">
        <v>4</v>
      </c>
      <c r="G557" s="510"/>
      <c r="H557" s="510"/>
      <c r="I557" s="510"/>
      <c r="J557" s="510"/>
      <c r="K557" s="511" t="s">
        <v>45</v>
      </c>
      <c r="L557" s="128"/>
      <c r="M557" s="512" t="s">
        <v>489</v>
      </c>
      <c r="N557" s="513">
        <v>727552</v>
      </c>
      <c r="O557" s="513">
        <v>0</v>
      </c>
      <c r="P557" s="513">
        <v>727552</v>
      </c>
      <c r="Q557" s="514"/>
      <c r="R557" s="514"/>
      <c r="S557" s="514"/>
      <c r="T557" s="83">
        <f t="shared" ref="T557:AC557" si="188">+T558+T610</f>
        <v>0</v>
      </c>
      <c r="U557" s="81">
        <f t="shared" si="188"/>
        <v>0</v>
      </c>
      <c r="V557" s="81">
        <f t="shared" si="188"/>
        <v>0</v>
      </c>
      <c r="W557" s="81">
        <f t="shared" si="188"/>
        <v>0</v>
      </c>
      <c r="X557" s="81">
        <f t="shared" si="188"/>
        <v>0</v>
      </c>
      <c r="Y557" s="81">
        <f t="shared" si="188"/>
        <v>0</v>
      </c>
      <c r="Z557" s="81">
        <f t="shared" si="188"/>
        <v>0</v>
      </c>
      <c r="AA557" s="264">
        <f t="shared" si="188"/>
        <v>0</v>
      </c>
      <c r="AB557" s="293">
        <f t="shared" si="188"/>
        <v>727552</v>
      </c>
      <c r="AC557" s="81">
        <f t="shared" si="188"/>
        <v>0</v>
      </c>
      <c r="AD557" s="516">
        <f>OAX!AD595</f>
        <v>727552</v>
      </c>
      <c r="AE557" s="83"/>
      <c r="AF557" s="81"/>
      <c r="AG557" s="513">
        <f>OAX!AG595</f>
        <v>360533.8</v>
      </c>
      <c r="AH557" s="81"/>
      <c r="AI557" s="81"/>
      <c r="AJ557" s="513">
        <f>OAX!AJ595</f>
        <v>367000</v>
      </c>
      <c r="AK557" s="81"/>
      <c r="AL557" s="81"/>
      <c r="AM557" s="513">
        <f>OAX!AM595</f>
        <v>0</v>
      </c>
      <c r="AN557" s="81"/>
      <c r="AO557" s="81"/>
      <c r="AP557" s="513">
        <f>OAX!AP595</f>
        <v>0</v>
      </c>
      <c r="AQ557" s="81"/>
      <c r="AR557" s="81"/>
      <c r="AS557" s="513">
        <f>OAX!AS595</f>
        <v>36.399999999994179</v>
      </c>
      <c r="AT557" s="513"/>
      <c r="AU557" s="513"/>
      <c r="AV557" s="513"/>
      <c r="AW557" s="513"/>
      <c r="AX557" s="513"/>
      <c r="AY557" s="513"/>
      <c r="AZ557" s="513"/>
      <c r="BA557" s="513"/>
    </row>
    <row r="558" spans="1:53" ht="69.75">
      <c r="A558" s="253"/>
      <c r="B558" s="73" t="str">
        <f t="shared" si="184"/>
        <v xml:space="preserve">147 </v>
      </c>
      <c r="C558" s="148">
        <v>2023</v>
      </c>
      <c r="D558" s="142">
        <v>1</v>
      </c>
      <c r="E558" s="142">
        <v>1</v>
      </c>
      <c r="F558" s="517">
        <v>4</v>
      </c>
      <c r="G558" s="517">
        <v>7</v>
      </c>
      <c r="H558" s="517"/>
      <c r="I558" s="547" t="s">
        <v>47</v>
      </c>
      <c r="J558" s="547"/>
      <c r="K558" s="548" t="s">
        <v>45</v>
      </c>
      <c r="L558" s="150"/>
      <c r="M558" s="586" t="s">
        <v>490</v>
      </c>
      <c r="N558" s="587">
        <v>727552</v>
      </c>
      <c r="O558" s="587">
        <v>0</v>
      </c>
      <c r="P558" s="587">
        <v>727552</v>
      </c>
      <c r="Q558" s="552"/>
      <c r="R558" s="553"/>
      <c r="S558" s="553"/>
      <c r="T558" s="198">
        <f t="shared" ref="T558:AC558" si="189">+T559+T569</f>
        <v>0</v>
      </c>
      <c r="U558" s="196">
        <f t="shared" si="189"/>
        <v>0</v>
      </c>
      <c r="V558" s="196">
        <f t="shared" si="189"/>
        <v>0</v>
      </c>
      <c r="W558" s="196">
        <f t="shared" si="189"/>
        <v>0</v>
      </c>
      <c r="X558" s="196">
        <f t="shared" si="189"/>
        <v>0</v>
      </c>
      <c r="Y558" s="196">
        <f t="shared" si="189"/>
        <v>0</v>
      </c>
      <c r="Z558" s="196">
        <f t="shared" si="189"/>
        <v>0</v>
      </c>
      <c r="AA558" s="276">
        <f t="shared" si="189"/>
        <v>0</v>
      </c>
      <c r="AB558" s="315">
        <f t="shared" si="189"/>
        <v>727552</v>
      </c>
      <c r="AC558" s="196">
        <f t="shared" si="189"/>
        <v>0</v>
      </c>
      <c r="AD558" s="589">
        <f>OAX!AD596</f>
        <v>727552</v>
      </c>
      <c r="AE558" s="198"/>
      <c r="AF558" s="196"/>
      <c r="AG558" s="587">
        <f>OAX!AG596</f>
        <v>360533.8</v>
      </c>
      <c r="AH558" s="196"/>
      <c r="AI558" s="196"/>
      <c r="AJ558" s="587">
        <f>OAX!AJ596</f>
        <v>367000</v>
      </c>
      <c r="AK558" s="196"/>
      <c r="AL558" s="196"/>
      <c r="AM558" s="587">
        <f>OAX!AM596</f>
        <v>0</v>
      </c>
      <c r="AN558" s="196"/>
      <c r="AO558" s="196"/>
      <c r="AP558" s="587">
        <f>OAX!AP596</f>
        <v>0</v>
      </c>
      <c r="AQ558" s="196"/>
      <c r="AR558" s="196"/>
      <c r="AS558" s="587">
        <f>OAX!AS596</f>
        <v>36.399999999994179</v>
      </c>
      <c r="AT558" s="587"/>
      <c r="AU558" s="587"/>
      <c r="AV558" s="587"/>
      <c r="AW558" s="587"/>
      <c r="AX558" s="587"/>
      <c r="AY558" s="587"/>
      <c r="AZ558" s="587"/>
      <c r="BA558" s="587"/>
    </row>
    <row r="559" spans="1:53" ht="24.75">
      <c r="A559" s="253"/>
      <c r="B559" s="73" t="str">
        <f t="shared" si="184"/>
        <v>1472000</v>
      </c>
      <c r="C559" s="131">
        <v>2023</v>
      </c>
      <c r="D559" s="131">
        <v>1</v>
      </c>
      <c r="E559" s="131">
        <v>1</v>
      </c>
      <c r="F559" s="518">
        <v>4</v>
      </c>
      <c r="G559" s="518">
        <v>7</v>
      </c>
      <c r="H559" s="518">
        <v>2000</v>
      </c>
      <c r="I559" s="518"/>
      <c r="J559" s="518"/>
      <c r="K559" s="582" t="s">
        <v>45</v>
      </c>
      <c r="L559" s="177"/>
      <c r="M559" s="559" t="s">
        <v>55</v>
      </c>
      <c r="N559" s="560">
        <v>360552</v>
      </c>
      <c r="O559" s="560">
        <v>0</v>
      </c>
      <c r="P559" s="560">
        <v>360552</v>
      </c>
      <c r="Q559" s="528"/>
      <c r="R559" s="529"/>
      <c r="S559" s="529"/>
      <c r="T559" s="99">
        <f t="shared" ref="T559:AC561" si="190">+T560</f>
        <v>0</v>
      </c>
      <c r="U559" s="96">
        <f t="shared" si="190"/>
        <v>0</v>
      </c>
      <c r="V559" s="96">
        <f t="shared" si="190"/>
        <v>0</v>
      </c>
      <c r="W559" s="96">
        <f t="shared" si="190"/>
        <v>0</v>
      </c>
      <c r="X559" s="96">
        <f t="shared" si="190"/>
        <v>0</v>
      </c>
      <c r="Y559" s="96">
        <f t="shared" si="190"/>
        <v>0</v>
      </c>
      <c r="Z559" s="96">
        <f t="shared" si="190"/>
        <v>0</v>
      </c>
      <c r="AA559" s="266">
        <f t="shared" si="190"/>
        <v>0</v>
      </c>
      <c r="AB559" s="297">
        <f t="shared" si="190"/>
        <v>360552</v>
      </c>
      <c r="AC559" s="96">
        <f t="shared" si="190"/>
        <v>0</v>
      </c>
      <c r="AD559" s="561">
        <f>OAX!AD597</f>
        <v>360552</v>
      </c>
      <c r="AE559" s="99"/>
      <c r="AF559" s="96"/>
      <c r="AG559" s="560">
        <f>OAX!AG597</f>
        <v>360533.8</v>
      </c>
      <c r="AH559" s="96"/>
      <c r="AI559" s="96"/>
      <c r="AJ559" s="560">
        <f>OAX!AJ597</f>
        <v>0</v>
      </c>
      <c r="AK559" s="96"/>
      <c r="AL559" s="96"/>
      <c r="AM559" s="560">
        <f>OAX!AM597</f>
        <v>0</v>
      </c>
      <c r="AN559" s="96"/>
      <c r="AO559" s="96"/>
      <c r="AP559" s="560">
        <f>OAX!AP597</f>
        <v>0</v>
      </c>
      <c r="AQ559" s="96"/>
      <c r="AR559" s="96"/>
      <c r="AS559" s="560">
        <f>OAX!AS597</f>
        <v>36.399999999994179</v>
      </c>
      <c r="AT559" s="560"/>
      <c r="AU559" s="560"/>
      <c r="AV559" s="560"/>
      <c r="AW559" s="560"/>
      <c r="AX559" s="560"/>
      <c r="AY559" s="560"/>
      <c r="AZ559" s="560"/>
      <c r="BA559" s="560"/>
    </row>
    <row r="560" spans="1:53" ht="46.5">
      <c r="A560" s="253"/>
      <c r="B560" s="73" t="str">
        <f t="shared" si="184"/>
        <v>14720002100</v>
      </c>
      <c r="C560" s="132">
        <v>2023</v>
      </c>
      <c r="D560" s="132">
        <v>1</v>
      </c>
      <c r="E560" s="132">
        <v>1</v>
      </c>
      <c r="F560" s="519">
        <v>4</v>
      </c>
      <c r="G560" s="519">
        <v>7</v>
      </c>
      <c r="H560" s="519">
        <v>2000</v>
      </c>
      <c r="I560" s="519">
        <v>2100</v>
      </c>
      <c r="J560" s="519"/>
      <c r="K560" s="583" t="s">
        <v>45</v>
      </c>
      <c r="L560" s="199"/>
      <c r="M560" s="530" t="s">
        <v>105</v>
      </c>
      <c r="N560" s="531">
        <v>360552</v>
      </c>
      <c r="O560" s="531">
        <v>0</v>
      </c>
      <c r="P560" s="531">
        <v>360552</v>
      </c>
      <c r="Q560" s="566"/>
      <c r="R560" s="567"/>
      <c r="S560" s="567"/>
      <c r="T560" s="106">
        <f t="shared" si="190"/>
        <v>0</v>
      </c>
      <c r="U560" s="103">
        <f t="shared" si="190"/>
        <v>0</v>
      </c>
      <c r="V560" s="103">
        <f t="shared" si="190"/>
        <v>0</v>
      </c>
      <c r="W560" s="103">
        <f t="shared" si="190"/>
        <v>0</v>
      </c>
      <c r="X560" s="103">
        <f t="shared" si="190"/>
        <v>0</v>
      </c>
      <c r="Y560" s="103">
        <f t="shared" si="190"/>
        <v>0</v>
      </c>
      <c r="Z560" s="103">
        <f t="shared" si="190"/>
        <v>0</v>
      </c>
      <c r="AA560" s="267">
        <f t="shared" si="190"/>
        <v>0</v>
      </c>
      <c r="AB560" s="299">
        <f t="shared" si="190"/>
        <v>360552</v>
      </c>
      <c r="AC560" s="103">
        <f t="shared" si="190"/>
        <v>0</v>
      </c>
      <c r="AD560" s="538">
        <f>OAX!AD598</f>
        <v>360552</v>
      </c>
      <c r="AE560" s="106"/>
      <c r="AF560" s="103"/>
      <c r="AG560" s="531">
        <f>OAX!AG598</f>
        <v>360533.8</v>
      </c>
      <c r="AH560" s="103"/>
      <c r="AI560" s="103"/>
      <c r="AJ560" s="531">
        <f>OAX!AJ598</f>
        <v>0</v>
      </c>
      <c r="AK560" s="103"/>
      <c r="AL560" s="103"/>
      <c r="AM560" s="531">
        <f>OAX!AM598</f>
        <v>0</v>
      </c>
      <c r="AN560" s="103"/>
      <c r="AO560" s="103"/>
      <c r="AP560" s="531">
        <f>OAX!AP598</f>
        <v>0</v>
      </c>
      <c r="AQ560" s="103"/>
      <c r="AR560" s="103"/>
      <c r="AS560" s="531">
        <f>OAX!AS598</f>
        <v>36.399999999994179</v>
      </c>
      <c r="AT560" s="531"/>
      <c r="AU560" s="531"/>
      <c r="AV560" s="531"/>
      <c r="AW560" s="531"/>
      <c r="AX560" s="531"/>
      <c r="AY560" s="531"/>
      <c r="AZ560" s="531"/>
      <c r="BA560" s="531"/>
    </row>
    <row r="561" spans="1:53" ht="24.75">
      <c r="A561" s="253"/>
      <c r="B561" s="73" t="str">
        <f t="shared" si="184"/>
        <v>14720002100217</v>
      </c>
      <c r="C561" s="135">
        <v>2023</v>
      </c>
      <c r="D561" s="135">
        <v>1</v>
      </c>
      <c r="E561" s="135">
        <v>1</v>
      </c>
      <c r="F561" s="521">
        <v>4</v>
      </c>
      <c r="G561" s="521">
        <v>7</v>
      </c>
      <c r="H561" s="521">
        <v>2000</v>
      </c>
      <c r="I561" s="521">
        <v>2100</v>
      </c>
      <c r="J561" s="521">
        <v>217</v>
      </c>
      <c r="K561" s="584"/>
      <c r="L561" s="200"/>
      <c r="M561" s="533" t="s">
        <v>491</v>
      </c>
      <c r="N561" s="534">
        <v>360552</v>
      </c>
      <c r="O561" s="534">
        <v>0</v>
      </c>
      <c r="P561" s="534">
        <v>360552</v>
      </c>
      <c r="Q561" s="568"/>
      <c r="R561" s="569"/>
      <c r="S561" s="569"/>
      <c r="T561" s="113">
        <f t="shared" si="190"/>
        <v>0</v>
      </c>
      <c r="U561" s="110">
        <f t="shared" si="190"/>
        <v>0</v>
      </c>
      <c r="V561" s="110">
        <f t="shared" si="190"/>
        <v>0</v>
      </c>
      <c r="W561" s="110">
        <f t="shared" si="190"/>
        <v>0</v>
      </c>
      <c r="X561" s="110">
        <f t="shared" si="190"/>
        <v>0</v>
      </c>
      <c r="Y561" s="110">
        <f t="shared" si="190"/>
        <v>0</v>
      </c>
      <c r="Z561" s="110">
        <f t="shared" si="190"/>
        <v>0</v>
      </c>
      <c r="AA561" s="268">
        <f t="shared" si="190"/>
        <v>0</v>
      </c>
      <c r="AB561" s="301">
        <f t="shared" si="190"/>
        <v>360552</v>
      </c>
      <c r="AC561" s="110">
        <f t="shared" si="190"/>
        <v>0</v>
      </c>
      <c r="AD561" s="539">
        <f>OAX!AD599</f>
        <v>360552</v>
      </c>
      <c r="AE561" s="113"/>
      <c r="AF561" s="110"/>
      <c r="AG561" s="534">
        <f>OAX!AG599</f>
        <v>360533.8</v>
      </c>
      <c r="AH561" s="110"/>
      <c r="AI561" s="110"/>
      <c r="AJ561" s="534">
        <f>OAX!AJ599</f>
        <v>0</v>
      </c>
      <c r="AK561" s="110"/>
      <c r="AL561" s="110"/>
      <c r="AM561" s="534">
        <f>OAX!AM599</f>
        <v>0</v>
      </c>
      <c r="AN561" s="110"/>
      <c r="AO561" s="110"/>
      <c r="AP561" s="534">
        <f>OAX!AP599</f>
        <v>0</v>
      </c>
      <c r="AQ561" s="110"/>
      <c r="AR561" s="110"/>
      <c r="AS561" s="534">
        <f>OAX!AS599</f>
        <v>36.399999999994179</v>
      </c>
      <c r="AT561" s="534"/>
      <c r="AU561" s="534"/>
      <c r="AV561" s="534"/>
      <c r="AW561" s="534"/>
      <c r="AX561" s="534"/>
      <c r="AY561" s="534"/>
      <c r="AZ561" s="534"/>
      <c r="BA561" s="534"/>
    </row>
    <row r="562" spans="1:53" ht="24.75">
      <c r="A562" s="253"/>
      <c r="B562" s="73" t="str">
        <f t="shared" si="184"/>
        <v>147200021002171</v>
      </c>
      <c r="C562" s="138">
        <v>2023</v>
      </c>
      <c r="D562" s="138">
        <v>1</v>
      </c>
      <c r="E562" s="138">
        <v>1</v>
      </c>
      <c r="F562" s="540">
        <v>4</v>
      </c>
      <c r="G562" s="540">
        <v>7</v>
      </c>
      <c r="H562" s="540">
        <v>2000</v>
      </c>
      <c r="I562" s="540">
        <v>2100</v>
      </c>
      <c r="J562" s="540">
        <v>217</v>
      </c>
      <c r="K562" s="541">
        <v>1</v>
      </c>
      <c r="L562" s="139"/>
      <c r="M562" s="542" t="s">
        <v>492</v>
      </c>
      <c r="N562" s="543">
        <v>360552</v>
      </c>
      <c r="O562" s="543">
        <v>0</v>
      </c>
      <c r="P562" s="543">
        <v>360552</v>
      </c>
      <c r="Q562" s="544"/>
      <c r="R562" s="588"/>
      <c r="S562" s="588"/>
      <c r="T562" s="120">
        <f t="shared" ref="T562:AC562" si="191">SUM(T563:T568)</f>
        <v>0</v>
      </c>
      <c r="U562" s="117">
        <f t="shared" si="191"/>
        <v>0</v>
      </c>
      <c r="V562" s="117">
        <f t="shared" si="191"/>
        <v>0</v>
      </c>
      <c r="W562" s="117">
        <f t="shared" si="191"/>
        <v>0</v>
      </c>
      <c r="X562" s="117">
        <f t="shared" si="191"/>
        <v>0</v>
      </c>
      <c r="Y562" s="117">
        <f t="shared" si="191"/>
        <v>0</v>
      </c>
      <c r="Z562" s="117">
        <f t="shared" si="191"/>
        <v>0</v>
      </c>
      <c r="AA562" s="269">
        <f t="shared" si="191"/>
        <v>0</v>
      </c>
      <c r="AB562" s="303">
        <f t="shared" si="191"/>
        <v>360552</v>
      </c>
      <c r="AC562" s="117">
        <f t="shared" si="191"/>
        <v>0</v>
      </c>
      <c r="AD562" s="546">
        <f>OAX!AD600</f>
        <v>360552</v>
      </c>
      <c r="AE562" s="120"/>
      <c r="AF562" s="117"/>
      <c r="AG562" s="543">
        <f>OAX!AG600</f>
        <v>360533.8</v>
      </c>
      <c r="AH562" s="117"/>
      <c r="AI562" s="117"/>
      <c r="AJ562" s="543">
        <f>OAX!AJ600</f>
        <v>0</v>
      </c>
      <c r="AK562" s="117"/>
      <c r="AL562" s="117"/>
      <c r="AM562" s="543">
        <f>OAX!AM600</f>
        <v>0</v>
      </c>
      <c r="AN562" s="117"/>
      <c r="AO562" s="117"/>
      <c r="AP562" s="543">
        <f>OAX!AP600</f>
        <v>0</v>
      </c>
      <c r="AQ562" s="117"/>
      <c r="AR562" s="117"/>
      <c r="AS562" s="543">
        <f>OAX!AS600</f>
        <v>18.19999999999709</v>
      </c>
      <c r="AT562" s="543">
        <f>OAX!AT600</f>
        <v>0</v>
      </c>
      <c r="AU562" s="543">
        <f>OAX!AU600</f>
        <v>0</v>
      </c>
      <c r="AV562" s="543">
        <f>OAX!AV600</f>
        <v>0</v>
      </c>
      <c r="AW562" s="543">
        <f>OAX!AW600</f>
        <v>0</v>
      </c>
      <c r="AX562" s="543">
        <f>OAX!AX600</f>
        <v>0</v>
      </c>
      <c r="AY562" s="543">
        <f>OAX!AY600</f>
        <v>0</v>
      </c>
      <c r="AZ562" s="543">
        <f>OAX!AZ600</f>
        <v>0</v>
      </c>
      <c r="BA562" s="543">
        <f>OAX!BA600</f>
        <v>0</v>
      </c>
    </row>
    <row r="563" spans="1:53" ht="24.75">
      <c r="A563" s="253"/>
      <c r="B563" s="73" t="str">
        <f t="shared" si="184"/>
        <v>147200021002171001</v>
      </c>
      <c r="C563" s="138">
        <v>2023</v>
      </c>
      <c r="D563" s="138">
        <v>1</v>
      </c>
      <c r="E563" s="138">
        <v>1</v>
      </c>
      <c r="F563" s="540">
        <v>4</v>
      </c>
      <c r="G563" s="540">
        <v>7</v>
      </c>
      <c r="H563" s="540">
        <v>2000</v>
      </c>
      <c r="I563" s="540">
        <v>2100</v>
      </c>
      <c r="J563" s="540">
        <v>217</v>
      </c>
      <c r="K563" s="585">
        <v>1001</v>
      </c>
      <c r="L563" s="201"/>
      <c r="M563" s="542" t="s">
        <v>493</v>
      </c>
      <c r="N563" s="543">
        <v>278052</v>
      </c>
      <c r="O563" s="543">
        <v>0</v>
      </c>
      <c r="P563" s="543">
        <v>278052</v>
      </c>
      <c r="Q563" s="544" t="s">
        <v>59</v>
      </c>
      <c r="R563" s="545">
        <v>1598</v>
      </c>
      <c r="S563" s="545">
        <v>0</v>
      </c>
      <c r="T563" s="120">
        <v>0</v>
      </c>
      <c r="U563" s="117">
        <v>0</v>
      </c>
      <c r="V563" s="117">
        <v>0</v>
      </c>
      <c r="W563" s="117">
        <v>0</v>
      </c>
      <c r="X563" s="117">
        <v>0</v>
      </c>
      <c r="Y563" s="117">
        <v>0</v>
      </c>
      <c r="Z563" s="117">
        <v>0</v>
      </c>
      <c r="AA563" s="269">
        <v>0</v>
      </c>
      <c r="AB563" s="303">
        <f t="shared" ref="AB563:AC568" si="192">N563+T563-X563</f>
        <v>278052</v>
      </c>
      <c r="AC563" s="117">
        <f t="shared" si="192"/>
        <v>0</v>
      </c>
      <c r="AD563" s="546">
        <f>OAX!AD601</f>
        <v>278052</v>
      </c>
      <c r="AE563" s="120"/>
      <c r="AF563" s="117"/>
      <c r="AG563" s="543">
        <f>OAX!AG601</f>
        <v>278052</v>
      </c>
      <c r="AH563" s="117"/>
      <c r="AI563" s="117"/>
      <c r="AJ563" s="543">
        <f>OAX!AJ601</f>
        <v>0</v>
      </c>
      <c r="AK563" s="117"/>
      <c r="AL563" s="117"/>
      <c r="AM563" s="543">
        <f>OAX!AM601</f>
        <v>0</v>
      </c>
      <c r="AN563" s="117"/>
      <c r="AO563" s="117"/>
      <c r="AP563" s="543">
        <f>OAX!AP601</f>
        <v>0</v>
      </c>
      <c r="AQ563" s="117"/>
      <c r="AR563" s="117"/>
      <c r="AS563" s="543">
        <f>OAX!AS601</f>
        <v>0</v>
      </c>
      <c r="AT563" s="543">
        <f>OAX!AT601</f>
        <v>1598</v>
      </c>
      <c r="AU563" s="543">
        <f>OAX!AU601</f>
        <v>0</v>
      </c>
      <c r="AV563" s="543">
        <f>OAX!AV601</f>
        <v>1598</v>
      </c>
      <c r="AW563" s="543">
        <f>OAX!AW601</f>
        <v>0</v>
      </c>
      <c r="AX563" s="543">
        <f>OAX!AX601</f>
        <v>0</v>
      </c>
      <c r="AY563" s="543">
        <f>OAX!AY601</f>
        <v>0</v>
      </c>
      <c r="AZ563" s="543">
        <f>OAX!AZ601</f>
        <v>0</v>
      </c>
      <c r="BA563" s="543">
        <f>OAX!BA601</f>
        <v>0</v>
      </c>
    </row>
    <row r="564" spans="1:53" ht="24.75" hidden="1">
      <c r="A564" s="253"/>
      <c r="B564" s="73" t="str">
        <f t="shared" si="184"/>
        <v>147200021002171002</v>
      </c>
      <c r="C564" s="138">
        <v>2023</v>
      </c>
      <c r="D564" s="138">
        <v>1</v>
      </c>
      <c r="E564" s="138">
        <v>1</v>
      </c>
      <c r="F564" s="138">
        <v>4</v>
      </c>
      <c r="G564" s="138">
        <v>7</v>
      </c>
      <c r="H564" s="138">
        <v>2000</v>
      </c>
      <c r="I564" s="138">
        <v>2100</v>
      </c>
      <c r="J564" s="138">
        <v>217</v>
      </c>
      <c r="K564" s="201">
        <v>1002</v>
      </c>
      <c r="L564" s="201"/>
      <c r="M564" s="116" t="s">
        <v>494</v>
      </c>
      <c r="N564" s="117">
        <v>0</v>
      </c>
      <c r="O564" s="117">
        <v>0</v>
      </c>
      <c r="P564" s="117">
        <v>0</v>
      </c>
      <c r="Q564" s="118" t="s">
        <v>59</v>
      </c>
      <c r="R564" s="119">
        <v>0</v>
      </c>
      <c r="S564" s="119">
        <v>0</v>
      </c>
      <c r="T564" s="120">
        <v>0</v>
      </c>
      <c r="U564" s="117">
        <v>0</v>
      </c>
      <c r="V564" s="117">
        <v>0</v>
      </c>
      <c r="W564" s="117">
        <v>0</v>
      </c>
      <c r="X564" s="117">
        <v>0</v>
      </c>
      <c r="Y564" s="117">
        <v>0</v>
      </c>
      <c r="Z564" s="117">
        <v>0</v>
      </c>
      <c r="AA564" s="269">
        <v>0</v>
      </c>
      <c r="AB564" s="303">
        <f t="shared" si="192"/>
        <v>0</v>
      </c>
      <c r="AC564" s="117">
        <f t="shared" si="192"/>
        <v>0</v>
      </c>
      <c r="AD564" s="304">
        <f>OAX!AD602</f>
        <v>0</v>
      </c>
      <c r="AE564" s="120"/>
      <c r="AF564" s="117"/>
      <c r="AG564" s="117">
        <f>OAX!AG602</f>
        <v>0</v>
      </c>
      <c r="AH564" s="117"/>
      <c r="AI564" s="117"/>
      <c r="AJ564" s="117">
        <f>OAX!AJ602</f>
        <v>0</v>
      </c>
      <c r="AK564" s="117"/>
      <c r="AL564" s="117"/>
      <c r="AM564" s="117">
        <f>OAX!AM602</f>
        <v>0</v>
      </c>
      <c r="AN564" s="117"/>
      <c r="AO564" s="117"/>
      <c r="AP564" s="117">
        <f>OAX!AP602</f>
        <v>0</v>
      </c>
      <c r="AQ564" s="117"/>
      <c r="AR564" s="117"/>
      <c r="AS564" s="117">
        <f>OAX!AS602</f>
        <v>0</v>
      </c>
      <c r="AT564" s="117">
        <f>OAX!AT602</f>
        <v>0</v>
      </c>
      <c r="AU564" s="117">
        <f>OAX!AU602</f>
        <v>0</v>
      </c>
      <c r="AV564" s="117">
        <f>OAX!AV602</f>
        <v>0</v>
      </c>
      <c r="AW564" s="117">
        <f>OAX!AW602</f>
        <v>0</v>
      </c>
      <c r="AX564" s="117">
        <f>OAX!AX602</f>
        <v>0</v>
      </c>
      <c r="AY564" s="117">
        <f>OAX!AY602</f>
        <v>0</v>
      </c>
      <c r="AZ564" s="117">
        <f>OAX!AZ602</f>
        <v>0</v>
      </c>
      <c r="BA564" s="117">
        <f>OAX!BA602</f>
        <v>0</v>
      </c>
    </row>
    <row r="565" spans="1:53" ht="24.75">
      <c r="A565" s="253"/>
      <c r="B565" s="73" t="str">
        <f t="shared" si="184"/>
        <v>147200021002171003</v>
      </c>
      <c r="C565" s="138">
        <v>2023</v>
      </c>
      <c r="D565" s="138">
        <v>1</v>
      </c>
      <c r="E565" s="138">
        <v>1</v>
      </c>
      <c r="F565" s="540">
        <v>4</v>
      </c>
      <c r="G565" s="540">
        <v>7</v>
      </c>
      <c r="H565" s="540">
        <v>2000</v>
      </c>
      <c r="I565" s="540">
        <v>2100</v>
      </c>
      <c r="J565" s="540">
        <v>217</v>
      </c>
      <c r="K565" s="585">
        <v>1003</v>
      </c>
      <c r="L565" s="201"/>
      <c r="M565" s="542" t="s">
        <v>495</v>
      </c>
      <c r="N565" s="543">
        <v>33500</v>
      </c>
      <c r="O565" s="543">
        <v>0</v>
      </c>
      <c r="P565" s="543">
        <v>33500</v>
      </c>
      <c r="Q565" s="544" t="s">
        <v>59</v>
      </c>
      <c r="R565" s="545">
        <v>250</v>
      </c>
      <c r="S565" s="545">
        <v>0</v>
      </c>
      <c r="T565" s="120">
        <v>0</v>
      </c>
      <c r="U565" s="117">
        <v>0</v>
      </c>
      <c r="V565" s="117">
        <v>0</v>
      </c>
      <c r="W565" s="117">
        <v>0</v>
      </c>
      <c r="X565" s="117">
        <v>0</v>
      </c>
      <c r="Y565" s="117">
        <v>0</v>
      </c>
      <c r="Z565" s="117">
        <v>0</v>
      </c>
      <c r="AA565" s="269">
        <v>0</v>
      </c>
      <c r="AB565" s="303">
        <f t="shared" si="192"/>
        <v>33500</v>
      </c>
      <c r="AC565" s="117">
        <f t="shared" si="192"/>
        <v>0</v>
      </c>
      <c r="AD565" s="546">
        <f>OAX!AD603</f>
        <v>33500</v>
      </c>
      <c r="AE565" s="120"/>
      <c r="AF565" s="117"/>
      <c r="AG565" s="543">
        <f>OAX!AG603</f>
        <v>33495</v>
      </c>
      <c r="AH565" s="117"/>
      <c r="AI565" s="117"/>
      <c r="AJ565" s="543">
        <f>OAX!AJ603</f>
        <v>0</v>
      </c>
      <c r="AK565" s="117"/>
      <c r="AL565" s="117"/>
      <c r="AM565" s="543">
        <f>OAX!AM603</f>
        <v>0</v>
      </c>
      <c r="AN565" s="117"/>
      <c r="AO565" s="117"/>
      <c r="AP565" s="543">
        <f>OAX!AP603</f>
        <v>0</v>
      </c>
      <c r="AQ565" s="117"/>
      <c r="AR565" s="117"/>
      <c r="AS565" s="543">
        <f>OAX!AS603</f>
        <v>5</v>
      </c>
      <c r="AT565" s="543">
        <f>OAX!AT603</f>
        <v>250</v>
      </c>
      <c r="AU565" s="543">
        <f>OAX!AU603</f>
        <v>0</v>
      </c>
      <c r="AV565" s="543">
        <f>OAX!AV603</f>
        <v>250</v>
      </c>
      <c r="AW565" s="543">
        <f>OAX!AW603</f>
        <v>0</v>
      </c>
      <c r="AX565" s="543">
        <f>OAX!AX603</f>
        <v>0</v>
      </c>
      <c r="AY565" s="543">
        <f>OAX!AY603</f>
        <v>0</v>
      </c>
      <c r="AZ565" s="543">
        <f>OAX!AZ603</f>
        <v>0</v>
      </c>
      <c r="BA565" s="543">
        <f>OAX!BA603</f>
        <v>0</v>
      </c>
    </row>
    <row r="566" spans="1:53" ht="24.75">
      <c r="A566" s="253"/>
      <c r="B566" s="73" t="str">
        <f t="shared" si="184"/>
        <v>147200021002171004</v>
      </c>
      <c r="C566" s="138">
        <v>2023</v>
      </c>
      <c r="D566" s="138">
        <v>1</v>
      </c>
      <c r="E566" s="138">
        <v>1</v>
      </c>
      <c r="F566" s="540">
        <v>4</v>
      </c>
      <c r="G566" s="540">
        <v>7</v>
      </c>
      <c r="H566" s="540">
        <v>2000</v>
      </c>
      <c r="I566" s="540">
        <v>2100</v>
      </c>
      <c r="J566" s="540">
        <v>217</v>
      </c>
      <c r="K566" s="585">
        <v>1004</v>
      </c>
      <c r="L566" s="201"/>
      <c r="M566" s="542" t="s">
        <v>496</v>
      </c>
      <c r="N566" s="543">
        <v>40000</v>
      </c>
      <c r="O566" s="543">
        <v>0</v>
      </c>
      <c r="P566" s="543">
        <v>40000</v>
      </c>
      <c r="Q566" s="544" t="s">
        <v>59</v>
      </c>
      <c r="R566" s="545">
        <v>500</v>
      </c>
      <c r="S566" s="545">
        <v>0</v>
      </c>
      <c r="T566" s="120">
        <v>0</v>
      </c>
      <c r="U566" s="117">
        <v>0</v>
      </c>
      <c r="V566" s="117">
        <v>0</v>
      </c>
      <c r="W566" s="117">
        <v>0</v>
      </c>
      <c r="X566" s="117">
        <v>0</v>
      </c>
      <c r="Y566" s="117">
        <v>0</v>
      </c>
      <c r="Z566" s="117">
        <v>0</v>
      </c>
      <c r="AA566" s="269">
        <v>0</v>
      </c>
      <c r="AB566" s="303">
        <f t="shared" si="192"/>
        <v>40000</v>
      </c>
      <c r="AC566" s="117">
        <f t="shared" si="192"/>
        <v>0</v>
      </c>
      <c r="AD566" s="546">
        <f>OAX!AD604</f>
        <v>40000</v>
      </c>
      <c r="AE566" s="120"/>
      <c r="AF566" s="117"/>
      <c r="AG566" s="543">
        <f>OAX!AG604</f>
        <v>39996.800000000003</v>
      </c>
      <c r="AH566" s="117"/>
      <c r="AI566" s="117"/>
      <c r="AJ566" s="543">
        <f>OAX!AJ604</f>
        <v>0</v>
      </c>
      <c r="AK566" s="117"/>
      <c r="AL566" s="117"/>
      <c r="AM566" s="543">
        <f>OAX!AM604</f>
        <v>0</v>
      </c>
      <c r="AN566" s="117"/>
      <c r="AO566" s="117"/>
      <c r="AP566" s="543">
        <f>OAX!AP604</f>
        <v>0</v>
      </c>
      <c r="AQ566" s="117"/>
      <c r="AR566" s="117"/>
      <c r="AS566" s="543">
        <f>OAX!AS604</f>
        <v>3.1999999999970896</v>
      </c>
      <c r="AT566" s="543">
        <f>OAX!AT604</f>
        <v>500</v>
      </c>
      <c r="AU566" s="543">
        <f>OAX!AU604</f>
        <v>0</v>
      </c>
      <c r="AV566" s="543">
        <f>OAX!AV604</f>
        <v>500</v>
      </c>
      <c r="AW566" s="543">
        <f>OAX!AW604</f>
        <v>0</v>
      </c>
      <c r="AX566" s="543">
        <f>OAX!AX604</f>
        <v>0</v>
      </c>
      <c r="AY566" s="543">
        <f>OAX!AY604</f>
        <v>0</v>
      </c>
      <c r="AZ566" s="543">
        <f>OAX!AZ604</f>
        <v>0</v>
      </c>
      <c r="BA566" s="543">
        <f>OAX!BA604</f>
        <v>0</v>
      </c>
    </row>
    <row r="567" spans="1:53" ht="24.75">
      <c r="A567" s="253"/>
      <c r="B567" s="73" t="str">
        <f t="shared" si="184"/>
        <v>147200021002171005</v>
      </c>
      <c r="C567" s="138">
        <v>2023</v>
      </c>
      <c r="D567" s="138">
        <v>1</v>
      </c>
      <c r="E567" s="138">
        <v>1</v>
      </c>
      <c r="F567" s="540">
        <v>4</v>
      </c>
      <c r="G567" s="540">
        <v>7</v>
      </c>
      <c r="H567" s="540">
        <v>2000</v>
      </c>
      <c r="I567" s="540">
        <v>2100</v>
      </c>
      <c r="J567" s="540">
        <v>217</v>
      </c>
      <c r="K567" s="585">
        <v>1005</v>
      </c>
      <c r="L567" s="201"/>
      <c r="M567" s="542" t="s">
        <v>497</v>
      </c>
      <c r="N567" s="543">
        <v>9000</v>
      </c>
      <c r="O567" s="543">
        <v>0</v>
      </c>
      <c r="P567" s="543">
        <v>9000</v>
      </c>
      <c r="Q567" s="544" t="s">
        <v>59</v>
      </c>
      <c r="R567" s="545">
        <v>250</v>
      </c>
      <c r="S567" s="545">
        <v>0</v>
      </c>
      <c r="T567" s="120">
        <v>0</v>
      </c>
      <c r="U567" s="117">
        <v>0</v>
      </c>
      <c r="V567" s="117">
        <v>0</v>
      </c>
      <c r="W567" s="117">
        <v>0</v>
      </c>
      <c r="X567" s="117">
        <v>0</v>
      </c>
      <c r="Y567" s="117">
        <v>0</v>
      </c>
      <c r="Z567" s="117">
        <v>0</v>
      </c>
      <c r="AA567" s="269">
        <v>0</v>
      </c>
      <c r="AB567" s="303">
        <f t="shared" si="192"/>
        <v>9000</v>
      </c>
      <c r="AC567" s="117">
        <f t="shared" si="192"/>
        <v>0</v>
      </c>
      <c r="AD567" s="546">
        <f>OAX!AD605</f>
        <v>9000</v>
      </c>
      <c r="AE567" s="120"/>
      <c r="AF567" s="117"/>
      <c r="AG567" s="543">
        <f>OAX!AG605</f>
        <v>8990</v>
      </c>
      <c r="AH567" s="117"/>
      <c r="AI567" s="117"/>
      <c r="AJ567" s="543">
        <f>OAX!AJ605</f>
        <v>0</v>
      </c>
      <c r="AK567" s="117"/>
      <c r="AL567" s="117"/>
      <c r="AM567" s="543">
        <f>OAX!AM605</f>
        <v>0</v>
      </c>
      <c r="AN567" s="117"/>
      <c r="AO567" s="117"/>
      <c r="AP567" s="543">
        <f>OAX!AP605</f>
        <v>0</v>
      </c>
      <c r="AQ567" s="117"/>
      <c r="AR567" s="117"/>
      <c r="AS567" s="543">
        <f>OAX!AS605</f>
        <v>10</v>
      </c>
      <c r="AT567" s="543">
        <f>OAX!AT605</f>
        <v>250</v>
      </c>
      <c r="AU567" s="543">
        <f>OAX!AU605</f>
        <v>0</v>
      </c>
      <c r="AV567" s="543">
        <f>OAX!AV605</f>
        <v>250</v>
      </c>
      <c r="AW567" s="543">
        <f>OAX!AW605</f>
        <v>0</v>
      </c>
      <c r="AX567" s="543">
        <f>OAX!AX605</f>
        <v>0</v>
      </c>
      <c r="AY567" s="543">
        <f>OAX!AY605</f>
        <v>0</v>
      </c>
      <c r="AZ567" s="543">
        <f>OAX!AZ605</f>
        <v>0</v>
      </c>
      <c r="BA567" s="543">
        <f>OAX!BA605</f>
        <v>0</v>
      </c>
    </row>
    <row r="568" spans="1:53" ht="24.75" hidden="1">
      <c r="A568" s="253"/>
      <c r="B568" s="73" t="str">
        <f t="shared" si="184"/>
        <v>147200021002171006</v>
      </c>
      <c r="C568" s="138">
        <v>2023</v>
      </c>
      <c r="D568" s="138">
        <v>1</v>
      </c>
      <c r="E568" s="138">
        <v>1</v>
      </c>
      <c r="F568" s="138">
        <v>4</v>
      </c>
      <c r="G568" s="138">
        <v>7</v>
      </c>
      <c r="H568" s="138">
        <v>2000</v>
      </c>
      <c r="I568" s="138">
        <v>2100</v>
      </c>
      <c r="J568" s="138">
        <v>217</v>
      </c>
      <c r="K568" s="201">
        <v>1006</v>
      </c>
      <c r="L568" s="201"/>
      <c r="M568" s="116" t="s">
        <v>498</v>
      </c>
      <c r="N568" s="117">
        <v>0</v>
      </c>
      <c r="O568" s="117">
        <v>0</v>
      </c>
      <c r="P568" s="117">
        <v>0</v>
      </c>
      <c r="Q568" s="118" t="s">
        <v>59</v>
      </c>
      <c r="R568" s="119">
        <v>0</v>
      </c>
      <c r="S568" s="119">
        <v>0</v>
      </c>
      <c r="T568" s="120">
        <v>0</v>
      </c>
      <c r="U568" s="117">
        <v>0</v>
      </c>
      <c r="V568" s="117">
        <v>0</v>
      </c>
      <c r="W568" s="117">
        <v>0</v>
      </c>
      <c r="X568" s="117">
        <v>0</v>
      </c>
      <c r="Y568" s="117">
        <v>0</v>
      </c>
      <c r="Z568" s="117">
        <v>0</v>
      </c>
      <c r="AA568" s="269">
        <v>0</v>
      </c>
      <c r="AB568" s="303">
        <f t="shared" si="192"/>
        <v>0</v>
      </c>
      <c r="AC568" s="117">
        <f t="shared" si="192"/>
        <v>0</v>
      </c>
      <c r="AD568" s="304">
        <f>OAX!AD606</f>
        <v>0</v>
      </c>
      <c r="AE568" s="120"/>
      <c r="AF568" s="117"/>
      <c r="AG568" s="117">
        <f>OAX!AG606</f>
        <v>0</v>
      </c>
      <c r="AH568" s="117"/>
      <c r="AI568" s="117"/>
      <c r="AJ568" s="117">
        <f>OAX!AJ606</f>
        <v>0</v>
      </c>
      <c r="AK568" s="117"/>
      <c r="AL568" s="117"/>
      <c r="AM568" s="117">
        <f>OAX!AM606</f>
        <v>0</v>
      </c>
      <c r="AN568" s="117"/>
      <c r="AO568" s="117"/>
      <c r="AP568" s="117">
        <f>OAX!AP606</f>
        <v>0</v>
      </c>
      <c r="AQ568" s="117"/>
      <c r="AR568" s="117"/>
      <c r="AS568" s="117">
        <f>OAX!AS606</f>
        <v>0</v>
      </c>
      <c r="AT568" s="117">
        <f>OAX!AT606</f>
        <v>0</v>
      </c>
      <c r="AU568" s="117">
        <f>OAX!AU606</f>
        <v>0</v>
      </c>
      <c r="AV568" s="117">
        <f>OAX!AV606</f>
        <v>0</v>
      </c>
      <c r="AW568" s="117">
        <f>OAX!AW606</f>
        <v>0</v>
      </c>
      <c r="AX568" s="117">
        <f>OAX!AX606</f>
        <v>0</v>
      </c>
      <c r="AY568" s="117">
        <f>OAX!AY606</f>
        <v>0</v>
      </c>
      <c r="AZ568" s="117">
        <f>OAX!AZ606</f>
        <v>0</v>
      </c>
      <c r="BA568" s="117">
        <f>OAX!BA606</f>
        <v>0</v>
      </c>
    </row>
    <row r="569" spans="1:53" ht="24.75">
      <c r="A569" s="253"/>
      <c r="B569" s="73" t="str">
        <f t="shared" si="184"/>
        <v>1475000</v>
      </c>
      <c r="C569" s="131">
        <v>2023</v>
      </c>
      <c r="D569" s="131">
        <v>1</v>
      </c>
      <c r="E569" s="131">
        <v>1</v>
      </c>
      <c r="F569" s="518">
        <v>4</v>
      </c>
      <c r="G569" s="518">
        <v>7</v>
      </c>
      <c r="H569" s="518">
        <v>5000</v>
      </c>
      <c r="I569" s="518"/>
      <c r="J569" s="518"/>
      <c r="K569" s="582" t="s">
        <v>45</v>
      </c>
      <c r="L569" s="177"/>
      <c r="M569" s="559" t="s">
        <v>129</v>
      </c>
      <c r="N569" s="560">
        <v>367000</v>
      </c>
      <c r="O569" s="560">
        <v>0</v>
      </c>
      <c r="P569" s="560">
        <v>367000</v>
      </c>
      <c r="Q569" s="528"/>
      <c r="R569" s="529"/>
      <c r="S569" s="529"/>
      <c r="T569" s="99">
        <f t="shared" ref="T569:AC569" si="193">+T570+T577+T594+T597+T605</f>
        <v>0</v>
      </c>
      <c r="U569" s="96">
        <f t="shared" si="193"/>
        <v>0</v>
      </c>
      <c r="V569" s="96">
        <f t="shared" si="193"/>
        <v>0</v>
      </c>
      <c r="W569" s="96">
        <f t="shared" si="193"/>
        <v>0</v>
      </c>
      <c r="X569" s="96">
        <f t="shared" si="193"/>
        <v>0</v>
      </c>
      <c r="Y569" s="96">
        <f t="shared" si="193"/>
        <v>0</v>
      </c>
      <c r="Z569" s="96">
        <f t="shared" si="193"/>
        <v>0</v>
      </c>
      <c r="AA569" s="266">
        <f t="shared" si="193"/>
        <v>0</v>
      </c>
      <c r="AB569" s="297">
        <f t="shared" si="193"/>
        <v>367000</v>
      </c>
      <c r="AC569" s="96">
        <f t="shared" si="193"/>
        <v>0</v>
      </c>
      <c r="AD569" s="561">
        <f>OAX!AD607</f>
        <v>367000</v>
      </c>
      <c r="AE569" s="99"/>
      <c r="AF569" s="96"/>
      <c r="AG569" s="560">
        <f>OAX!AG607</f>
        <v>0</v>
      </c>
      <c r="AH569" s="96"/>
      <c r="AI569" s="96"/>
      <c r="AJ569" s="560">
        <f>OAX!AJ607</f>
        <v>367000</v>
      </c>
      <c r="AK569" s="96"/>
      <c r="AL569" s="96"/>
      <c r="AM569" s="560">
        <f>OAX!AM607</f>
        <v>0</v>
      </c>
      <c r="AN569" s="96"/>
      <c r="AO569" s="96"/>
      <c r="AP569" s="560">
        <f>OAX!AP607</f>
        <v>0</v>
      </c>
      <c r="AQ569" s="96"/>
      <c r="AR569" s="96"/>
      <c r="AS569" s="560">
        <f>OAX!AS607</f>
        <v>0</v>
      </c>
      <c r="AT569" s="560"/>
      <c r="AU569" s="560"/>
      <c r="AV569" s="560"/>
      <c r="AW569" s="560"/>
      <c r="AX569" s="560"/>
      <c r="AY569" s="560"/>
      <c r="AZ569" s="560"/>
      <c r="BA569" s="560"/>
    </row>
    <row r="570" spans="1:53" ht="24.75" hidden="1">
      <c r="A570" s="253"/>
      <c r="B570" s="73" t="str">
        <f t="shared" si="184"/>
        <v>14750005100</v>
      </c>
      <c r="C570" s="132">
        <v>2023</v>
      </c>
      <c r="D570" s="132">
        <v>1</v>
      </c>
      <c r="E570" s="132">
        <v>1</v>
      </c>
      <c r="F570" s="132">
        <v>4</v>
      </c>
      <c r="G570" s="132">
        <v>7</v>
      </c>
      <c r="H570" s="132">
        <v>5000</v>
      </c>
      <c r="I570" s="132">
        <v>5100</v>
      </c>
      <c r="J570" s="132"/>
      <c r="K570" s="199"/>
      <c r="L570" s="199"/>
      <c r="M570" s="102" t="s">
        <v>130</v>
      </c>
      <c r="N570" s="103">
        <v>0</v>
      </c>
      <c r="O570" s="103">
        <v>0</v>
      </c>
      <c r="P570" s="103">
        <v>0</v>
      </c>
      <c r="Q570" s="104"/>
      <c r="R570" s="105"/>
      <c r="S570" s="105"/>
      <c r="T570" s="106">
        <f t="shared" ref="T570:AC570" si="194">+T571+T575</f>
        <v>0</v>
      </c>
      <c r="U570" s="103">
        <f t="shared" si="194"/>
        <v>0</v>
      </c>
      <c r="V570" s="103">
        <f t="shared" si="194"/>
        <v>0</v>
      </c>
      <c r="W570" s="103">
        <f t="shared" si="194"/>
        <v>0</v>
      </c>
      <c r="X570" s="103">
        <f t="shared" si="194"/>
        <v>0</v>
      </c>
      <c r="Y570" s="103">
        <f t="shared" si="194"/>
        <v>0</v>
      </c>
      <c r="Z570" s="103">
        <f t="shared" si="194"/>
        <v>0</v>
      </c>
      <c r="AA570" s="267">
        <f t="shared" si="194"/>
        <v>0</v>
      </c>
      <c r="AB570" s="299">
        <f t="shared" si="194"/>
        <v>0</v>
      </c>
      <c r="AC570" s="103">
        <f t="shared" si="194"/>
        <v>0</v>
      </c>
      <c r="AD570" s="300">
        <f>OAX!AD608</f>
        <v>0</v>
      </c>
      <c r="AE570" s="106"/>
      <c r="AF570" s="103"/>
      <c r="AG570" s="103">
        <f>OAX!AG608</f>
        <v>0</v>
      </c>
      <c r="AH570" s="103"/>
      <c r="AI570" s="103"/>
      <c r="AJ570" s="103">
        <f>OAX!AJ608</f>
        <v>0</v>
      </c>
      <c r="AK570" s="103"/>
      <c r="AL570" s="103"/>
      <c r="AM570" s="103">
        <f>OAX!AM608</f>
        <v>0</v>
      </c>
      <c r="AN570" s="103"/>
      <c r="AO570" s="103"/>
      <c r="AP570" s="103">
        <f>OAX!AP608</f>
        <v>0</v>
      </c>
      <c r="AQ570" s="103"/>
      <c r="AR570" s="103"/>
      <c r="AS570" s="103">
        <f>OAX!AS608</f>
        <v>0</v>
      </c>
      <c r="AT570" s="103">
        <f>OAX!AT608</f>
        <v>0</v>
      </c>
      <c r="AU570" s="103">
        <f>OAX!AU608</f>
        <v>0</v>
      </c>
      <c r="AV570" s="103">
        <f>OAX!AV608</f>
        <v>0</v>
      </c>
      <c r="AW570" s="103">
        <f>OAX!AW608</f>
        <v>0</v>
      </c>
      <c r="AX570" s="103">
        <f>OAX!AX608</f>
        <v>0</v>
      </c>
      <c r="AY570" s="103">
        <f>OAX!AY608</f>
        <v>0</v>
      </c>
      <c r="AZ570" s="103">
        <f>OAX!AZ608</f>
        <v>0</v>
      </c>
      <c r="BA570" s="103">
        <f>OAX!BA608</f>
        <v>0</v>
      </c>
    </row>
    <row r="571" spans="1:53" ht="24.75" hidden="1">
      <c r="A571" s="253"/>
      <c r="B571" s="73" t="str">
        <f t="shared" si="184"/>
        <v>14750005100515</v>
      </c>
      <c r="C571" s="135">
        <v>2023</v>
      </c>
      <c r="D571" s="135">
        <v>1</v>
      </c>
      <c r="E571" s="135">
        <v>1</v>
      </c>
      <c r="F571" s="135">
        <v>4</v>
      </c>
      <c r="G571" s="135">
        <v>7</v>
      </c>
      <c r="H571" s="135">
        <v>5000</v>
      </c>
      <c r="I571" s="135">
        <v>5100</v>
      </c>
      <c r="J571" s="135">
        <v>515</v>
      </c>
      <c r="K571" s="200"/>
      <c r="L571" s="200"/>
      <c r="M571" s="109" t="s">
        <v>131</v>
      </c>
      <c r="N571" s="110">
        <v>0</v>
      </c>
      <c r="O571" s="110">
        <v>0</v>
      </c>
      <c r="P571" s="110">
        <v>0</v>
      </c>
      <c r="Q571" s="111"/>
      <c r="R571" s="112"/>
      <c r="S571" s="112"/>
      <c r="T571" s="113">
        <f t="shared" ref="T571:AC571" si="195">SUM(T572:T574)</f>
        <v>0</v>
      </c>
      <c r="U571" s="110">
        <f t="shared" si="195"/>
        <v>0</v>
      </c>
      <c r="V571" s="110">
        <f t="shared" si="195"/>
        <v>0</v>
      </c>
      <c r="W571" s="110">
        <f t="shared" si="195"/>
        <v>0</v>
      </c>
      <c r="X571" s="110">
        <f t="shared" si="195"/>
        <v>0</v>
      </c>
      <c r="Y571" s="110">
        <f t="shared" si="195"/>
        <v>0</v>
      </c>
      <c r="Z571" s="110">
        <f t="shared" si="195"/>
        <v>0</v>
      </c>
      <c r="AA571" s="268">
        <f t="shared" si="195"/>
        <v>0</v>
      </c>
      <c r="AB571" s="301">
        <f t="shared" si="195"/>
        <v>0</v>
      </c>
      <c r="AC571" s="110">
        <f t="shared" si="195"/>
        <v>0</v>
      </c>
      <c r="AD571" s="302">
        <f>OAX!AD609</f>
        <v>0</v>
      </c>
      <c r="AE571" s="113"/>
      <c r="AF571" s="110"/>
      <c r="AG571" s="110">
        <f>OAX!AG609</f>
        <v>0</v>
      </c>
      <c r="AH571" s="110"/>
      <c r="AI571" s="110"/>
      <c r="AJ571" s="110">
        <f>OAX!AJ609</f>
        <v>0</v>
      </c>
      <c r="AK571" s="110"/>
      <c r="AL571" s="110"/>
      <c r="AM571" s="110">
        <f>OAX!AM609</f>
        <v>0</v>
      </c>
      <c r="AN571" s="110"/>
      <c r="AO571" s="110"/>
      <c r="AP571" s="110">
        <f>OAX!AP609</f>
        <v>0</v>
      </c>
      <c r="AQ571" s="110"/>
      <c r="AR571" s="110"/>
      <c r="AS571" s="110">
        <f>OAX!AS609</f>
        <v>0</v>
      </c>
      <c r="AT571" s="110">
        <f>OAX!AT609</f>
        <v>0</v>
      </c>
      <c r="AU571" s="110">
        <f>OAX!AU609</f>
        <v>0</v>
      </c>
      <c r="AV571" s="110">
        <f>OAX!AV609</f>
        <v>0</v>
      </c>
      <c r="AW571" s="110">
        <f>OAX!AW609</f>
        <v>0</v>
      </c>
      <c r="AX571" s="110">
        <f>OAX!AX609</f>
        <v>0</v>
      </c>
      <c r="AY571" s="110">
        <f>OAX!AY609</f>
        <v>0</v>
      </c>
      <c r="AZ571" s="110">
        <f>OAX!AZ609</f>
        <v>0</v>
      </c>
      <c r="BA571" s="110">
        <f>OAX!BA609</f>
        <v>0</v>
      </c>
    </row>
    <row r="572" spans="1:53" ht="24.75" hidden="1">
      <c r="A572" s="253"/>
      <c r="B572" s="73" t="str">
        <f t="shared" si="184"/>
        <v>147500051005151</v>
      </c>
      <c r="C572" s="138">
        <v>2023</v>
      </c>
      <c r="D572" s="138">
        <v>1</v>
      </c>
      <c r="E572" s="138">
        <v>1</v>
      </c>
      <c r="F572" s="138">
        <v>4</v>
      </c>
      <c r="G572" s="138">
        <v>7</v>
      </c>
      <c r="H572" s="138">
        <v>5000</v>
      </c>
      <c r="I572" s="138">
        <v>5100</v>
      </c>
      <c r="J572" s="138">
        <v>515</v>
      </c>
      <c r="K572" s="139">
        <v>1</v>
      </c>
      <c r="L572" s="139"/>
      <c r="M572" s="116" t="s">
        <v>499</v>
      </c>
      <c r="N572" s="117">
        <v>0</v>
      </c>
      <c r="O572" s="117">
        <v>0</v>
      </c>
      <c r="P572" s="117">
        <v>0</v>
      </c>
      <c r="Q572" s="118" t="s">
        <v>59</v>
      </c>
      <c r="R572" s="119">
        <v>0</v>
      </c>
      <c r="S572" s="119">
        <v>0</v>
      </c>
      <c r="T572" s="120">
        <v>0</v>
      </c>
      <c r="U572" s="117">
        <v>0</v>
      </c>
      <c r="V572" s="117">
        <v>0</v>
      </c>
      <c r="W572" s="117">
        <v>0</v>
      </c>
      <c r="X572" s="117">
        <v>0</v>
      </c>
      <c r="Y572" s="117">
        <v>0</v>
      </c>
      <c r="Z572" s="117">
        <v>0</v>
      </c>
      <c r="AA572" s="269">
        <v>0</v>
      </c>
      <c r="AB572" s="303">
        <f t="shared" ref="AB572:AC574" si="196">N572+T572-X572</f>
        <v>0</v>
      </c>
      <c r="AC572" s="117">
        <f t="shared" si="196"/>
        <v>0</v>
      </c>
      <c r="AD572" s="304">
        <f>OAX!AD610</f>
        <v>0</v>
      </c>
      <c r="AE572" s="120"/>
      <c r="AF572" s="117"/>
      <c r="AG572" s="117">
        <f>OAX!AG610</f>
        <v>0</v>
      </c>
      <c r="AH572" s="117"/>
      <c r="AI572" s="117"/>
      <c r="AJ572" s="117">
        <f>OAX!AJ610</f>
        <v>0</v>
      </c>
      <c r="AK572" s="117"/>
      <c r="AL572" s="117"/>
      <c r="AM572" s="117">
        <f>OAX!AM610</f>
        <v>0</v>
      </c>
      <c r="AN572" s="117"/>
      <c r="AO572" s="117"/>
      <c r="AP572" s="117">
        <f>OAX!AP610</f>
        <v>0</v>
      </c>
      <c r="AQ572" s="117"/>
      <c r="AR572" s="117"/>
      <c r="AS572" s="117">
        <f>OAX!AS610</f>
        <v>0</v>
      </c>
      <c r="AT572" s="117">
        <f>OAX!AT610</f>
        <v>0</v>
      </c>
      <c r="AU572" s="117">
        <f>OAX!AU610</f>
        <v>0</v>
      </c>
      <c r="AV572" s="117">
        <f>OAX!AV610</f>
        <v>0</v>
      </c>
      <c r="AW572" s="117">
        <f>OAX!AW610</f>
        <v>0</v>
      </c>
      <c r="AX572" s="117">
        <f>OAX!AX610</f>
        <v>0</v>
      </c>
      <c r="AY572" s="117">
        <f>OAX!AY610</f>
        <v>0</v>
      </c>
      <c r="AZ572" s="117">
        <f>OAX!AZ610</f>
        <v>0</v>
      </c>
      <c r="BA572" s="117">
        <f>OAX!BA610</f>
        <v>0</v>
      </c>
    </row>
    <row r="573" spans="1:53" ht="24.75" hidden="1">
      <c r="A573" s="253"/>
      <c r="B573" s="73" t="str">
        <f t="shared" si="184"/>
        <v>147500051005152</v>
      </c>
      <c r="C573" s="138">
        <v>2023</v>
      </c>
      <c r="D573" s="138">
        <v>1</v>
      </c>
      <c r="E573" s="138">
        <v>1</v>
      </c>
      <c r="F573" s="138">
        <v>4</v>
      </c>
      <c r="G573" s="138">
        <v>7</v>
      </c>
      <c r="H573" s="138">
        <v>5000</v>
      </c>
      <c r="I573" s="138">
        <v>5100</v>
      </c>
      <c r="J573" s="138">
        <v>515</v>
      </c>
      <c r="K573" s="139">
        <v>2</v>
      </c>
      <c r="L573" s="139"/>
      <c r="M573" s="116" t="s">
        <v>500</v>
      </c>
      <c r="N573" s="117">
        <v>0</v>
      </c>
      <c r="O573" s="117">
        <v>0</v>
      </c>
      <c r="P573" s="117">
        <v>0</v>
      </c>
      <c r="Q573" s="118" t="s">
        <v>59</v>
      </c>
      <c r="R573" s="119">
        <v>0</v>
      </c>
      <c r="S573" s="119">
        <v>0</v>
      </c>
      <c r="T573" s="120">
        <v>0</v>
      </c>
      <c r="U573" s="117">
        <v>0</v>
      </c>
      <c r="V573" s="117">
        <v>0</v>
      </c>
      <c r="W573" s="117">
        <v>0</v>
      </c>
      <c r="X573" s="117">
        <v>0</v>
      </c>
      <c r="Y573" s="117">
        <v>0</v>
      </c>
      <c r="Z573" s="117">
        <v>0</v>
      </c>
      <c r="AA573" s="269">
        <v>0</v>
      </c>
      <c r="AB573" s="303">
        <f t="shared" si="196"/>
        <v>0</v>
      </c>
      <c r="AC573" s="117">
        <f t="shared" si="196"/>
        <v>0</v>
      </c>
      <c r="AD573" s="304">
        <f>OAX!AD611</f>
        <v>0</v>
      </c>
      <c r="AE573" s="120"/>
      <c r="AF573" s="117"/>
      <c r="AG573" s="117">
        <f>OAX!AG611</f>
        <v>0</v>
      </c>
      <c r="AH573" s="117"/>
      <c r="AI573" s="117"/>
      <c r="AJ573" s="117">
        <f>OAX!AJ611</f>
        <v>0</v>
      </c>
      <c r="AK573" s="117"/>
      <c r="AL573" s="117"/>
      <c r="AM573" s="117">
        <f>OAX!AM611</f>
        <v>0</v>
      </c>
      <c r="AN573" s="117"/>
      <c r="AO573" s="117"/>
      <c r="AP573" s="117">
        <f>OAX!AP611</f>
        <v>0</v>
      </c>
      <c r="AQ573" s="117"/>
      <c r="AR573" s="117"/>
      <c r="AS573" s="117">
        <f>OAX!AS611</f>
        <v>0</v>
      </c>
      <c r="AT573" s="117">
        <f>OAX!AT611</f>
        <v>0</v>
      </c>
      <c r="AU573" s="117">
        <f>OAX!AU611</f>
        <v>0</v>
      </c>
      <c r="AV573" s="117">
        <f>OAX!AV611</f>
        <v>0</v>
      </c>
      <c r="AW573" s="117">
        <f>OAX!AW611</f>
        <v>0</v>
      </c>
      <c r="AX573" s="117">
        <f>OAX!AX611</f>
        <v>0</v>
      </c>
      <c r="AY573" s="117">
        <f>OAX!AY611</f>
        <v>0</v>
      </c>
      <c r="AZ573" s="117">
        <f>OAX!AZ611</f>
        <v>0</v>
      </c>
      <c r="BA573" s="117">
        <f>OAX!BA611</f>
        <v>0</v>
      </c>
    </row>
    <row r="574" spans="1:53" ht="24.75" hidden="1">
      <c r="A574" s="253"/>
      <c r="B574" s="73" t="str">
        <f t="shared" si="184"/>
        <v>147500051005153</v>
      </c>
      <c r="C574" s="138">
        <v>2023</v>
      </c>
      <c r="D574" s="138">
        <v>1</v>
      </c>
      <c r="E574" s="138">
        <v>1</v>
      </c>
      <c r="F574" s="138">
        <v>4</v>
      </c>
      <c r="G574" s="138">
        <v>7</v>
      </c>
      <c r="H574" s="138">
        <v>5000</v>
      </c>
      <c r="I574" s="138">
        <v>5100</v>
      </c>
      <c r="J574" s="138">
        <v>515</v>
      </c>
      <c r="K574" s="139">
        <v>3</v>
      </c>
      <c r="L574" s="139"/>
      <c r="M574" s="116" t="s">
        <v>501</v>
      </c>
      <c r="N574" s="117">
        <v>0</v>
      </c>
      <c r="O574" s="117">
        <v>0</v>
      </c>
      <c r="P574" s="117">
        <v>0</v>
      </c>
      <c r="Q574" s="118" t="s">
        <v>59</v>
      </c>
      <c r="R574" s="119">
        <v>0</v>
      </c>
      <c r="S574" s="119">
        <v>0</v>
      </c>
      <c r="T574" s="120">
        <v>0</v>
      </c>
      <c r="U574" s="117">
        <v>0</v>
      </c>
      <c r="V574" s="117">
        <v>0</v>
      </c>
      <c r="W574" s="117">
        <v>0</v>
      </c>
      <c r="X574" s="117">
        <v>0</v>
      </c>
      <c r="Y574" s="117">
        <v>0</v>
      </c>
      <c r="Z574" s="117">
        <v>0</v>
      </c>
      <c r="AA574" s="269">
        <v>0</v>
      </c>
      <c r="AB574" s="303">
        <f t="shared" si="196"/>
        <v>0</v>
      </c>
      <c r="AC574" s="117">
        <f t="shared" si="196"/>
        <v>0</v>
      </c>
      <c r="AD574" s="304">
        <f>OAX!AD612</f>
        <v>0</v>
      </c>
      <c r="AE574" s="120"/>
      <c r="AF574" s="117"/>
      <c r="AG574" s="117">
        <f>OAX!AG612</f>
        <v>0</v>
      </c>
      <c r="AH574" s="117"/>
      <c r="AI574" s="117"/>
      <c r="AJ574" s="117">
        <f>OAX!AJ612</f>
        <v>0</v>
      </c>
      <c r="AK574" s="117"/>
      <c r="AL574" s="117"/>
      <c r="AM574" s="117">
        <f>OAX!AM612</f>
        <v>0</v>
      </c>
      <c r="AN574" s="117"/>
      <c r="AO574" s="117"/>
      <c r="AP574" s="117">
        <f>OAX!AP612</f>
        <v>0</v>
      </c>
      <c r="AQ574" s="117"/>
      <c r="AR574" s="117"/>
      <c r="AS574" s="117">
        <f>OAX!AS612</f>
        <v>0</v>
      </c>
      <c r="AT574" s="117">
        <f>OAX!AT612</f>
        <v>0</v>
      </c>
      <c r="AU574" s="117">
        <f>OAX!AU612</f>
        <v>0</v>
      </c>
      <c r="AV574" s="117">
        <f>OAX!AV612</f>
        <v>0</v>
      </c>
      <c r="AW574" s="117">
        <f>OAX!AW612</f>
        <v>0</v>
      </c>
      <c r="AX574" s="117">
        <f>OAX!AX612</f>
        <v>0</v>
      </c>
      <c r="AY574" s="117">
        <f>OAX!AY612</f>
        <v>0</v>
      </c>
      <c r="AZ574" s="117">
        <f>OAX!AZ612</f>
        <v>0</v>
      </c>
      <c r="BA574" s="117">
        <f>OAX!BA612</f>
        <v>0</v>
      </c>
    </row>
    <row r="575" spans="1:53" ht="24.75" hidden="1">
      <c r="A575" s="253"/>
      <c r="B575" s="73" t="str">
        <f t="shared" si="184"/>
        <v>14750005100519</v>
      </c>
      <c r="C575" s="135">
        <v>2023</v>
      </c>
      <c r="D575" s="135">
        <v>1</v>
      </c>
      <c r="E575" s="135">
        <v>1</v>
      </c>
      <c r="F575" s="135">
        <v>4</v>
      </c>
      <c r="G575" s="135">
        <v>7</v>
      </c>
      <c r="H575" s="135">
        <v>5000</v>
      </c>
      <c r="I575" s="135">
        <v>5100</v>
      </c>
      <c r="J575" s="135">
        <v>519</v>
      </c>
      <c r="K575" s="200"/>
      <c r="L575" s="200"/>
      <c r="M575" s="109" t="s">
        <v>192</v>
      </c>
      <c r="N575" s="110">
        <v>0</v>
      </c>
      <c r="O575" s="110">
        <v>0</v>
      </c>
      <c r="P575" s="110">
        <v>0</v>
      </c>
      <c r="Q575" s="111"/>
      <c r="R575" s="112"/>
      <c r="S575" s="112"/>
      <c r="T575" s="113">
        <f t="shared" ref="T575:AC575" si="197">+T576</f>
        <v>0</v>
      </c>
      <c r="U575" s="110">
        <f t="shared" si="197"/>
        <v>0</v>
      </c>
      <c r="V575" s="110">
        <f t="shared" si="197"/>
        <v>0</v>
      </c>
      <c r="W575" s="110">
        <f t="shared" si="197"/>
        <v>0</v>
      </c>
      <c r="X575" s="110">
        <f t="shared" si="197"/>
        <v>0</v>
      </c>
      <c r="Y575" s="110">
        <f t="shared" si="197"/>
        <v>0</v>
      </c>
      <c r="Z575" s="110">
        <f t="shared" si="197"/>
        <v>0</v>
      </c>
      <c r="AA575" s="268">
        <f t="shared" si="197"/>
        <v>0</v>
      </c>
      <c r="AB575" s="301">
        <f t="shared" si="197"/>
        <v>0</v>
      </c>
      <c r="AC575" s="110">
        <f t="shared" si="197"/>
        <v>0</v>
      </c>
      <c r="AD575" s="302">
        <f>OAX!AD613</f>
        <v>0</v>
      </c>
      <c r="AE575" s="113"/>
      <c r="AF575" s="110"/>
      <c r="AG575" s="110">
        <f>OAX!AG613</f>
        <v>0</v>
      </c>
      <c r="AH575" s="110"/>
      <c r="AI575" s="110"/>
      <c r="AJ575" s="110">
        <f>OAX!AJ613</f>
        <v>0</v>
      </c>
      <c r="AK575" s="110"/>
      <c r="AL575" s="110"/>
      <c r="AM575" s="110">
        <f>OAX!AM613</f>
        <v>0</v>
      </c>
      <c r="AN575" s="110"/>
      <c r="AO575" s="110"/>
      <c r="AP575" s="110">
        <f>OAX!AP613</f>
        <v>0</v>
      </c>
      <c r="AQ575" s="110"/>
      <c r="AR575" s="110"/>
      <c r="AS575" s="110">
        <f>OAX!AS613</f>
        <v>0</v>
      </c>
      <c r="AT575" s="110">
        <f>OAX!AT613</f>
        <v>0</v>
      </c>
      <c r="AU575" s="110">
        <f>OAX!AU613</f>
        <v>0</v>
      </c>
      <c r="AV575" s="110">
        <f>OAX!AV613</f>
        <v>0</v>
      </c>
      <c r="AW575" s="110">
        <f>OAX!AW613</f>
        <v>0</v>
      </c>
      <c r="AX575" s="110">
        <f>OAX!AX613</f>
        <v>0</v>
      </c>
      <c r="AY575" s="110">
        <f>OAX!AY613</f>
        <v>0</v>
      </c>
      <c r="AZ575" s="110">
        <f>OAX!AZ613</f>
        <v>0</v>
      </c>
      <c r="BA575" s="110">
        <f>OAX!BA613</f>
        <v>0</v>
      </c>
    </row>
    <row r="576" spans="1:53" ht="24.75" hidden="1">
      <c r="A576" s="253"/>
      <c r="B576" s="73" t="str">
        <f t="shared" si="184"/>
        <v>147500051005191</v>
      </c>
      <c r="C576" s="138">
        <v>2023</v>
      </c>
      <c r="D576" s="138">
        <v>1</v>
      </c>
      <c r="E576" s="138">
        <v>1</v>
      </c>
      <c r="F576" s="138">
        <v>4</v>
      </c>
      <c r="G576" s="138">
        <v>7</v>
      </c>
      <c r="H576" s="138">
        <v>5000</v>
      </c>
      <c r="I576" s="138">
        <v>5100</v>
      </c>
      <c r="J576" s="138">
        <v>519</v>
      </c>
      <c r="K576" s="139">
        <v>1</v>
      </c>
      <c r="L576" s="139"/>
      <c r="M576" s="116" t="s">
        <v>502</v>
      </c>
      <c r="N576" s="117">
        <v>0</v>
      </c>
      <c r="O576" s="117">
        <v>0</v>
      </c>
      <c r="P576" s="117">
        <v>0</v>
      </c>
      <c r="Q576" s="118" t="s">
        <v>59</v>
      </c>
      <c r="R576" s="119">
        <v>0</v>
      </c>
      <c r="S576" s="119">
        <v>0</v>
      </c>
      <c r="T576" s="120">
        <v>0</v>
      </c>
      <c r="U576" s="117">
        <v>0</v>
      </c>
      <c r="V576" s="117">
        <v>0</v>
      </c>
      <c r="W576" s="117">
        <v>0</v>
      </c>
      <c r="X576" s="117">
        <v>0</v>
      </c>
      <c r="Y576" s="117">
        <v>0</v>
      </c>
      <c r="Z576" s="117">
        <v>0</v>
      </c>
      <c r="AA576" s="269">
        <v>0</v>
      </c>
      <c r="AB576" s="303">
        <f>N576+T576-X576</f>
        <v>0</v>
      </c>
      <c r="AC576" s="117">
        <f>O576+U576-Y576</f>
        <v>0</v>
      </c>
      <c r="AD576" s="304">
        <f>OAX!AD614</f>
        <v>0</v>
      </c>
      <c r="AE576" s="120"/>
      <c r="AF576" s="117"/>
      <c r="AG576" s="117">
        <f>OAX!AG614</f>
        <v>0</v>
      </c>
      <c r="AH576" s="117"/>
      <c r="AI576" s="117"/>
      <c r="AJ576" s="117">
        <f>OAX!AJ614</f>
        <v>0</v>
      </c>
      <c r="AK576" s="117"/>
      <c r="AL576" s="117"/>
      <c r="AM576" s="117">
        <f>OAX!AM614</f>
        <v>0</v>
      </c>
      <c r="AN576" s="117"/>
      <c r="AO576" s="117"/>
      <c r="AP576" s="117">
        <f>OAX!AP614</f>
        <v>0</v>
      </c>
      <c r="AQ576" s="117"/>
      <c r="AR576" s="117"/>
      <c r="AS576" s="117">
        <f>OAX!AS614</f>
        <v>0</v>
      </c>
      <c r="AT576" s="117">
        <f>OAX!AT614</f>
        <v>0</v>
      </c>
      <c r="AU576" s="117">
        <f>OAX!AU614</f>
        <v>0</v>
      </c>
      <c r="AV576" s="117">
        <f>OAX!AV614</f>
        <v>0</v>
      </c>
      <c r="AW576" s="117">
        <f>OAX!AW614</f>
        <v>0</v>
      </c>
      <c r="AX576" s="117">
        <f>OAX!AX614</f>
        <v>0</v>
      </c>
      <c r="AY576" s="117">
        <f>OAX!AY614</f>
        <v>0</v>
      </c>
      <c r="AZ576" s="117">
        <f>OAX!AZ614</f>
        <v>0</v>
      </c>
      <c r="BA576" s="117">
        <f>OAX!BA614</f>
        <v>0</v>
      </c>
    </row>
    <row r="577" spans="1:53" ht="24.75">
      <c r="A577" s="253"/>
      <c r="B577" s="73" t="str">
        <f t="shared" si="184"/>
        <v>14750005200</v>
      </c>
      <c r="C577" s="132">
        <v>2023</v>
      </c>
      <c r="D577" s="132">
        <v>1</v>
      </c>
      <c r="E577" s="132">
        <v>1</v>
      </c>
      <c r="F577" s="519">
        <v>4</v>
      </c>
      <c r="G577" s="519">
        <v>7</v>
      </c>
      <c r="H577" s="519">
        <v>5000</v>
      </c>
      <c r="I577" s="519">
        <v>5200</v>
      </c>
      <c r="J577" s="519"/>
      <c r="K577" s="583" t="s">
        <v>45</v>
      </c>
      <c r="L577" s="199"/>
      <c r="M577" s="530" t="s">
        <v>133</v>
      </c>
      <c r="N577" s="531">
        <v>367000</v>
      </c>
      <c r="O577" s="531">
        <v>0</v>
      </c>
      <c r="P577" s="531">
        <v>367000</v>
      </c>
      <c r="Q577" s="566"/>
      <c r="R577" s="567"/>
      <c r="S577" s="567"/>
      <c r="T577" s="106">
        <f t="shared" ref="T577:AC577" si="198">+T578+T580+T582</f>
        <v>0</v>
      </c>
      <c r="U577" s="103">
        <f t="shared" si="198"/>
        <v>0</v>
      </c>
      <c r="V577" s="103">
        <f t="shared" si="198"/>
        <v>0</v>
      </c>
      <c r="W577" s="103">
        <f t="shared" si="198"/>
        <v>0</v>
      </c>
      <c r="X577" s="103">
        <f t="shared" si="198"/>
        <v>0</v>
      </c>
      <c r="Y577" s="103">
        <f t="shared" si="198"/>
        <v>0</v>
      </c>
      <c r="Z577" s="103">
        <f t="shared" si="198"/>
        <v>0</v>
      </c>
      <c r="AA577" s="267">
        <f t="shared" si="198"/>
        <v>0</v>
      </c>
      <c r="AB577" s="299">
        <f t="shared" si="198"/>
        <v>367000</v>
      </c>
      <c r="AC577" s="103">
        <f t="shared" si="198"/>
        <v>0</v>
      </c>
      <c r="AD577" s="538">
        <f>OAX!AD615</f>
        <v>367000</v>
      </c>
      <c r="AE577" s="106"/>
      <c r="AF577" s="103"/>
      <c r="AG577" s="531">
        <f>OAX!AG615</f>
        <v>0</v>
      </c>
      <c r="AH577" s="103"/>
      <c r="AI577" s="103"/>
      <c r="AJ577" s="531">
        <f>OAX!AJ615</f>
        <v>367000</v>
      </c>
      <c r="AK577" s="103"/>
      <c r="AL577" s="103"/>
      <c r="AM577" s="531">
        <f>OAX!AM615</f>
        <v>0</v>
      </c>
      <c r="AN577" s="103"/>
      <c r="AO577" s="103"/>
      <c r="AP577" s="531">
        <f>OAX!AP615</f>
        <v>0</v>
      </c>
      <c r="AQ577" s="103"/>
      <c r="AR577" s="103"/>
      <c r="AS577" s="531">
        <f>OAX!AS615</f>
        <v>0</v>
      </c>
      <c r="AT577" s="531"/>
      <c r="AU577" s="531"/>
      <c r="AV577" s="531"/>
      <c r="AW577" s="531"/>
      <c r="AX577" s="531"/>
      <c r="AY577" s="531"/>
      <c r="AZ577" s="531"/>
      <c r="BA577" s="531"/>
    </row>
    <row r="578" spans="1:53" ht="24.75" hidden="1">
      <c r="A578" s="253"/>
      <c r="B578" s="73" t="str">
        <f t="shared" si="184"/>
        <v>14750005200521</v>
      </c>
      <c r="C578" s="135">
        <v>2023</v>
      </c>
      <c r="D578" s="135">
        <v>1</v>
      </c>
      <c r="E578" s="135">
        <v>1</v>
      </c>
      <c r="F578" s="135">
        <v>4</v>
      </c>
      <c r="G578" s="135">
        <v>7</v>
      </c>
      <c r="H578" s="135">
        <v>5000</v>
      </c>
      <c r="I578" s="135">
        <v>5200</v>
      </c>
      <c r="J578" s="135">
        <v>521</v>
      </c>
      <c r="K578" s="200"/>
      <c r="L578" s="200"/>
      <c r="M578" s="109" t="s">
        <v>195</v>
      </c>
      <c r="N578" s="110">
        <v>0</v>
      </c>
      <c r="O578" s="110">
        <v>0</v>
      </c>
      <c r="P578" s="110">
        <v>0</v>
      </c>
      <c r="Q578" s="111"/>
      <c r="R578" s="112"/>
      <c r="S578" s="112"/>
      <c r="T578" s="113">
        <f t="shared" ref="T578:AC578" si="199">+T579</f>
        <v>0</v>
      </c>
      <c r="U578" s="110">
        <f t="shared" si="199"/>
        <v>0</v>
      </c>
      <c r="V578" s="110">
        <f t="shared" si="199"/>
        <v>0</v>
      </c>
      <c r="W578" s="110">
        <f t="shared" si="199"/>
        <v>0</v>
      </c>
      <c r="X578" s="110">
        <f t="shared" si="199"/>
        <v>0</v>
      </c>
      <c r="Y578" s="110">
        <f t="shared" si="199"/>
        <v>0</v>
      </c>
      <c r="Z578" s="110">
        <f t="shared" si="199"/>
        <v>0</v>
      </c>
      <c r="AA578" s="268">
        <f t="shared" si="199"/>
        <v>0</v>
      </c>
      <c r="AB578" s="301">
        <f t="shared" si="199"/>
        <v>0</v>
      </c>
      <c r="AC578" s="110">
        <f t="shared" si="199"/>
        <v>0</v>
      </c>
      <c r="AD578" s="302">
        <f>OAX!AD616</f>
        <v>0</v>
      </c>
      <c r="AE578" s="113"/>
      <c r="AF578" s="110"/>
      <c r="AG578" s="110">
        <f>OAX!AG616</f>
        <v>0</v>
      </c>
      <c r="AH578" s="110"/>
      <c r="AI578" s="110"/>
      <c r="AJ578" s="110">
        <f>OAX!AJ616</f>
        <v>0</v>
      </c>
      <c r="AK578" s="110"/>
      <c r="AL578" s="110"/>
      <c r="AM578" s="110">
        <f>OAX!AM616</f>
        <v>0</v>
      </c>
      <c r="AN578" s="110"/>
      <c r="AO578" s="110"/>
      <c r="AP578" s="110">
        <f>OAX!AP616</f>
        <v>0</v>
      </c>
      <c r="AQ578" s="110"/>
      <c r="AR578" s="110"/>
      <c r="AS578" s="110">
        <f>OAX!AS616</f>
        <v>0</v>
      </c>
      <c r="AT578" s="110">
        <f>OAX!AT616</f>
        <v>0</v>
      </c>
      <c r="AU578" s="110">
        <f>OAX!AU616</f>
        <v>0</v>
      </c>
      <c r="AV578" s="110">
        <f>OAX!AV616</f>
        <v>0</v>
      </c>
      <c r="AW578" s="110">
        <f>OAX!AW616</f>
        <v>0</v>
      </c>
      <c r="AX578" s="110">
        <f>OAX!AX616</f>
        <v>0</v>
      </c>
      <c r="AY578" s="110">
        <f>OAX!AY616</f>
        <v>0</v>
      </c>
      <c r="AZ578" s="110">
        <f>OAX!AZ616</f>
        <v>0</v>
      </c>
      <c r="BA578" s="110">
        <f>OAX!BA616</f>
        <v>0</v>
      </c>
    </row>
    <row r="579" spans="1:53" ht="24.75" hidden="1">
      <c r="A579" s="253"/>
      <c r="B579" s="73" t="str">
        <f t="shared" si="184"/>
        <v>147500052005211</v>
      </c>
      <c r="C579" s="138">
        <v>2023</v>
      </c>
      <c r="D579" s="138">
        <v>1</v>
      </c>
      <c r="E579" s="138">
        <v>1</v>
      </c>
      <c r="F579" s="138">
        <v>4</v>
      </c>
      <c r="G579" s="138">
        <v>7</v>
      </c>
      <c r="H579" s="138">
        <v>5000</v>
      </c>
      <c r="I579" s="138">
        <v>5200</v>
      </c>
      <c r="J579" s="138">
        <v>521</v>
      </c>
      <c r="K579" s="139">
        <v>1</v>
      </c>
      <c r="L579" s="139"/>
      <c r="M579" s="116" t="s">
        <v>503</v>
      </c>
      <c r="N579" s="117">
        <v>0</v>
      </c>
      <c r="O579" s="117">
        <v>0</v>
      </c>
      <c r="P579" s="117">
        <v>0</v>
      </c>
      <c r="Q579" s="118" t="s">
        <v>59</v>
      </c>
      <c r="R579" s="119">
        <v>0</v>
      </c>
      <c r="S579" s="119">
        <v>0</v>
      </c>
      <c r="T579" s="120">
        <v>0</v>
      </c>
      <c r="U579" s="117">
        <v>0</v>
      </c>
      <c r="V579" s="117">
        <v>0</v>
      </c>
      <c r="W579" s="117">
        <v>0</v>
      </c>
      <c r="X579" s="117">
        <v>0</v>
      </c>
      <c r="Y579" s="117">
        <v>0</v>
      </c>
      <c r="Z579" s="117">
        <v>0</v>
      </c>
      <c r="AA579" s="269">
        <v>0</v>
      </c>
      <c r="AB579" s="303">
        <f>N579+T579-X579</f>
        <v>0</v>
      </c>
      <c r="AC579" s="117">
        <f>O579+U579-Y579</f>
        <v>0</v>
      </c>
      <c r="AD579" s="304">
        <f>OAX!AD617</f>
        <v>0</v>
      </c>
      <c r="AE579" s="120"/>
      <c r="AF579" s="117"/>
      <c r="AG579" s="117">
        <f>OAX!AG617</f>
        <v>0</v>
      </c>
      <c r="AH579" s="117"/>
      <c r="AI579" s="117"/>
      <c r="AJ579" s="117">
        <f>OAX!AJ617</f>
        <v>0</v>
      </c>
      <c r="AK579" s="117"/>
      <c r="AL579" s="117"/>
      <c r="AM579" s="117">
        <f>OAX!AM617</f>
        <v>0</v>
      </c>
      <c r="AN579" s="117"/>
      <c r="AO579" s="117"/>
      <c r="AP579" s="117">
        <f>OAX!AP617</f>
        <v>0</v>
      </c>
      <c r="AQ579" s="117"/>
      <c r="AR579" s="117"/>
      <c r="AS579" s="117">
        <f>OAX!AS617</f>
        <v>0</v>
      </c>
      <c r="AT579" s="117">
        <f>OAX!AT617</f>
        <v>0</v>
      </c>
      <c r="AU579" s="117">
        <f>OAX!AU617</f>
        <v>0</v>
      </c>
      <c r="AV579" s="117">
        <f>OAX!AV617</f>
        <v>0</v>
      </c>
      <c r="AW579" s="117">
        <f>OAX!AW617</f>
        <v>0</v>
      </c>
      <c r="AX579" s="117">
        <f>OAX!AX617</f>
        <v>0</v>
      </c>
      <c r="AY579" s="117">
        <f>OAX!AY617</f>
        <v>0</v>
      </c>
      <c r="AZ579" s="117">
        <f>OAX!AZ617</f>
        <v>0</v>
      </c>
      <c r="BA579" s="117">
        <f>OAX!BA617</f>
        <v>0</v>
      </c>
    </row>
    <row r="580" spans="1:53" ht="24.75" hidden="1">
      <c r="A580" s="253"/>
      <c r="B580" s="73" t="str">
        <f t="shared" si="184"/>
        <v>14750005200523</v>
      </c>
      <c r="C580" s="135">
        <v>2023</v>
      </c>
      <c r="D580" s="135">
        <v>1</v>
      </c>
      <c r="E580" s="135">
        <v>1</v>
      </c>
      <c r="F580" s="135">
        <v>4</v>
      </c>
      <c r="G580" s="135">
        <v>7</v>
      </c>
      <c r="H580" s="135">
        <v>5000</v>
      </c>
      <c r="I580" s="135">
        <v>5200</v>
      </c>
      <c r="J580" s="135">
        <v>523</v>
      </c>
      <c r="K580" s="200"/>
      <c r="L580" s="200"/>
      <c r="M580" s="109" t="s">
        <v>134</v>
      </c>
      <c r="N580" s="110">
        <v>0</v>
      </c>
      <c r="O580" s="110">
        <v>0</v>
      </c>
      <c r="P580" s="110">
        <v>0</v>
      </c>
      <c r="Q580" s="111"/>
      <c r="R580" s="112"/>
      <c r="S580" s="112"/>
      <c r="T580" s="113">
        <f t="shared" ref="T580:AC580" si="200">+T581</f>
        <v>0</v>
      </c>
      <c r="U580" s="110">
        <f t="shared" si="200"/>
        <v>0</v>
      </c>
      <c r="V580" s="110">
        <f t="shared" si="200"/>
        <v>0</v>
      </c>
      <c r="W580" s="110">
        <f t="shared" si="200"/>
        <v>0</v>
      </c>
      <c r="X580" s="110">
        <f t="shared" si="200"/>
        <v>0</v>
      </c>
      <c r="Y580" s="110">
        <f t="shared" si="200"/>
        <v>0</v>
      </c>
      <c r="Z580" s="110">
        <f t="shared" si="200"/>
        <v>0</v>
      </c>
      <c r="AA580" s="268">
        <f t="shared" si="200"/>
        <v>0</v>
      </c>
      <c r="AB580" s="301">
        <f t="shared" si="200"/>
        <v>0</v>
      </c>
      <c r="AC580" s="110">
        <f t="shared" si="200"/>
        <v>0</v>
      </c>
      <c r="AD580" s="302">
        <f>OAX!AD618</f>
        <v>0</v>
      </c>
      <c r="AE580" s="113"/>
      <c r="AF580" s="110"/>
      <c r="AG580" s="110">
        <f>OAX!AG618</f>
        <v>0</v>
      </c>
      <c r="AH580" s="110"/>
      <c r="AI580" s="110"/>
      <c r="AJ580" s="110">
        <f>OAX!AJ618</f>
        <v>0</v>
      </c>
      <c r="AK580" s="110"/>
      <c r="AL580" s="110"/>
      <c r="AM580" s="110">
        <f>OAX!AM618</f>
        <v>0</v>
      </c>
      <c r="AN580" s="110"/>
      <c r="AO580" s="110"/>
      <c r="AP580" s="110">
        <f>OAX!AP618</f>
        <v>0</v>
      </c>
      <c r="AQ580" s="110"/>
      <c r="AR580" s="110"/>
      <c r="AS580" s="110">
        <f>OAX!AS618</f>
        <v>0</v>
      </c>
      <c r="AT580" s="110">
        <f>OAX!AT618</f>
        <v>0</v>
      </c>
      <c r="AU580" s="110">
        <f>OAX!AU618</f>
        <v>0</v>
      </c>
      <c r="AV580" s="110">
        <f>OAX!AV618</f>
        <v>0</v>
      </c>
      <c r="AW580" s="110">
        <f>OAX!AW618</f>
        <v>0</v>
      </c>
      <c r="AX580" s="110">
        <f>OAX!AX618</f>
        <v>0</v>
      </c>
      <c r="AY580" s="110">
        <f>OAX!AY618</f>
        <v>0</v>
      </c>
      <c r="AZ580" s="110">
        <f>OAX!AZ618</f>
        <v>0</v>
      </c>
      <c r="BA580" s="110">
        <f>OAX!BA618</f>
        <v>0</v>
      </c>
    </row>
    <row r="581" spans="1:53" ht="24.75" hidden="1">
      <c r="A581" s="253"/>
      <c r="B581" s="73" t="str">
        <f t="shared" si="184"/>
        <v>147500052005231</v>
      </c>
      <c r="C581" s="138">
        <v>2023</v>
      </c>
      <c r="D581" s="138">
        <v>1</v>
      </c>
      <c r="E581" s="138">
        <v>1</v>
      </c>
      <c r="F581" s="138">
        <v>4</v>
      </c>
      <c r="G581" s="138">
        <v>7</v>
      </c>
      <c r="H581" s="138">
        <v>5000</v>
      </c>
      <c r="I581" s="138">
        <v>5200</v>
      </c>
      <c r="J581" s="138">
        <v>523</v>
      </c>
      <c r="K581" s="139">
        <v>1</v>
      </c>
      <c r="L581" s="139"/>
      <c r="M581" s="116" t="s">
        <v>138</v>
      </c>
      <c r="N581" s="117">
        <v>0</v>
      </c>
      <c r="O581" s="117">
        <v>0</v>
      </c>
      <c r="P581" s="117">
        <v>0</v>
      </c>
      <c r="Q581" s="118" t="s">
        <v>59</v>
      </c>
      <c r="R581" s="119">
        <v>0</v>
      </c>
      <c r="S581" s="119">
        <v>0</v>
      </c>
      <c r="T581" s="120">
        <v>0</v>
      </c>
      <c r="U581" s="117">
        <v>0</v>
      </c>
      <c r="V581" s="117">
        <v>0</v>
      </c>
      <c r="W581" s="117">
        <v>0</v>
      </c>
      <c r="X581" s="117">
        <v>0</v>
      </c>
      <c r="Y581" s="117">
        <v>0</v>
      </c>
      <c r="Z581" s="117">
        <v>0</v>
      </c>
      <c r="AA581" s="269">
        <v>0</v>
      </c>
      <c r="AB581" s="303">
        <f>N581+T581-X581</f>
        <v>0</v>
      </c>
      <c r="AC581" s="117">
        <f>O581+U581-Y581</f>
        <v>0</v>
      </c>
      <c r="AD581" s="304">
        <f>OAX!AD619</f>
        <v>0</v>
      </c>
      <c r="AE581" s="120"/>
      <c r="AF581" s="117"/>
      <c r="AG581" s="117">
        <f>OAX!AG619</f>
        <v>0</v>
      </c>
      <c r="AH581" s="117"/>
      <c r="AI581" s="117"/>
      <c r="AJ581" s="117">
        <f>OAX!AJ619</f>
        <v>0</v>
      </c>
      <c r="AK581" s="117"/>
      <c r="AL581" s="117"/>
      <c r="AM581" s="117">
        <f>OAX!AM619</f>
        <v>0</v>
      </c>
      <c r="AN581" s="117"/>
      <c r="AO581" s="117"/>
      <c r="AP581" s="117">
        <f>OAX!AP619</f>
        <v>0</v>
      </c>
      <c r="AQ581" s="117"/>
      <c r="AR581" s="117"/>
      <c r="AS581" s="117">
        <f>OAX!AS619</f>
        <v>0</v>
      </c>
      <c r="AT581" s="117">
        <f>OAX!AT619</f>
        <v>0</v>
      </c>
      <c r="AU581" s="117">
        <f>OAX!AU619</f>
        <v>0</v>
      </c>
      <c r="AV581" s="117">
        <f>OAX!AV619</f>
        <v>0</v>
      </c>
      <c r="AW581" s="117">
        <f>OAX!AW619</f>
        <v>0</v>
      </c>
      <c r="AX581" s="117">
        <f>OAX!AX619</f>
        <v>0</v>
      </c>
      <c r="AY581" s="117">
        <f>OAX!AY619</f>
        <v>0</v>
      </c>
      <c r="AZ581" s="117">
        <f>OAX!AZ619</f>
        <v>0</v>
      </c>
      <c r="BA581" s="117">
        <f>OAX!BA619</f>
        <v>0</v>
      </c>
    </row>
    <row r="582" spans="1:53" ht="24.75">
      <c r="A582" s="253"/>
      <c r="B582" s="73" t="str">
        <f t="shared" si="184"/>
        <v>14750005200529</v>
      </c>
      <c r="C582" s="135">
        <v>2023</v>
      </c>
      <c r="D582" s="135">
        <v>1</v>
      </c>
      <c r="E582" s="135">
        <v>1</v>
      </c>
      <c r="F582" s="521">
        <v>4</v>
      </c>
      <c r="G582" s="521">
        <v>7</v>
      </c>
      <c r="H582" s="521">
        <v>5000</v>
      </c>
      <c r="I582" s="521">
        <v>5200</v>
      </c>
      <c r="J582" s="521">
        <v>529</v>
      </c>
      <c r="K582" s="584"/>
      <c r="L582" s="200"/>
      <c r="M582" s="533" t="s">
        <v>504</v>
      </c>
      <c r="N582" s="534">
        <v>367000</v>
      </c>
      <c r="O582" s="534">
        <v>0</v>
      </c>
      <c r="P582" s="534">
        <v>367000</v>
      </c>
      <c r="Q582" s="568"/>
      <c r="R582" s="569"/>
      <c r="S582" s="569"/>
      <c r="T582" s="113">
        <f t="shared" ref="T582:AC582" si="201">+T583</f>
        <v>0</v>
      </c>
      <c r="U582" s="110">
        <f t="shared" si="201"/>
        <v>0</v>
      </c>
      <c r="V582" s="110">
        <f t="shared" si="201"/>
        <v>0</v>
      </c>
      <c r="W582" s="110">
        <f t="shared" si="201"/>
        <v>0</v>
      </c>
      <c r="X582" s="110">
        <f t="shared" si="201"/>
        <v>0</v>
      </c>
      <c r="Y582" s="110">
        <f t="shared" si="201"/>
        <v>0</v>
      </c>
      <c r="Z582" s="110">
        <f t="shared" si="201"/>
        <v>0</v>
      </c>
      <c r="AA582" s="268">
        <f t="shared" si="201"/>
        <v>0</v>
      </c>
      <c r="AB582" s="301">
        <f t="shared" si="201"/>
        <v>367000</v>
      </c>
      <c r="AC582" s="110">
        <f t="shared" si="201"/>
        <v>0</v>
      </c>
      <c r="AD582" s="539">
        <f>OAX!AD620</f>
        <v>367000</v>
      </c>
      <c r="AE582" s="113"/>
      <c r="AF582" s="110"/>
      <c r="AG582" s="534">
        <f>OAX!AG620</f>
        <v>0</v>
      </c>
      <c r="AH582" s="110"/>
      <c r="AI582" s="110"/>
      <c r="AJ582" s="534">
        <f>OAX!AJ620</f>
        <v>367000</v>
      </c>
      <c r="AK582" s="110"/>
      <c r="AL582" s="110"/>
      <c r="AM582" s="534">
        <f>OAX!AM620</f>
        <v>0</v>
      </c>
      <c r="AN582" s="110"/>
      <c r="AO582" s="110"/>
      <c r="AP582" s="534">
        <f>OAX!AP620</f>
        <v>0</v>
      </c>
      <c r="AQ582" s="110"/>
      <c r="AR582" s="110"/>
      <c r="AS582" s="534">
        <f>OAX!AS620</f>
        <v>0</v>
      </c>
      <c r="AT582" s="534"/>
      <c r="AU582" s="534"/>
      <c r="AV582" s="534"/>
      <c r="AW582" s="534"/>
      <c r="AX582" s="534"/>
      <c r="AY582" s="534"/>
      <c r="AZ582" s="534"/>
      <c r="BA582" s="534"/>
    </row>
    <row r="583" spans="1:53" ht="24.75">
      <c r="A583" s="253"/>
      <c r="B583" s="73" t="str">
        <f t="shared" si="184"/>
        <v>147500052005291</v>
      </c>
      <c r="C583" s="138">
        <v>2023</v>
      </c>
      <c r="D583" s="138">
        <v>1</v>
      </c>
      <c r="E583" s="138">
        <v>1</v>
      </c>
      <c r="F583" s="540">
        <v>4</v>
      </c>
      <c r="G583" s="540">
        <v>7</v>
      </c>
      <c r="H583" s="540">
        <v>5000</v>
      </c>
      <c r="I583" s="540">
        <v>5200</v>
      </c>
      <c r="J583" s="540">
        <v>529</v>
      </c>
      <c r="K583" s="541">
        <v>1</v>
      </c>
      <c r="L583" s="139"/>
      <c r="M583" s="542" t="s">
        <v>504</v>
      </c>
      <c r="N583" s="543">
        <v>367000</v>
      </c>
      <c r="O583" s="543">
        <v>0</v>
      </c>
      <c r="P583" s="543">
        <v>367000</v>
      </c>
      <c r="Q583" s="544"/>
      <c r="R583" s="588"/>
      <c r="S583" s="588"/>
      <c r="T583" s="120">
        <f t="shared" ref="T583:AC583" si="202">SUM(T584:T593)</f>
        <v>0</v>
      </c>
      <c r="U583" s="117">
        <f t="shared" si="202"/>
        <v>0</v>
      </c>
      <c r="V583" s="117">
        <f t="shared" si="202"/>
        <v>0</v>
      </c>
      <c r="W583" s="117">
        <f t="shared" si="202"/>
        <v>0</v>
      </c>
      <c r="X583" s="117">
        <f t="shared" si="202"/>
        <v>0</v>
      </c>
      <c r="Y583" s="117">
        <f t="shared" si="202"/>
        <v>0</v>
      </c>
      <c r="Z583" s="117">
        <f t="shared" si="202"/>
        <v>0</v>
      </c>
      <c r="AA583" s="269">
        <f t="shared" si="202"/>
        <v>0</v>
      </c>
      <c r="AB583" s="303">
        <f t="shared" si="202"/>
        <v>367000</v>
      </c>
      <c r="AC583" s="117">
        <f t="shared" si="202"/>
        <v>0</v>
      </c>
      <c r="AD583" s="546">
        <f>OAX!AD621</f>
        <v>367000</v>
      </c>
      <c r="AE583" s="120"/>
      <c r="AF583" s="117"/>
      <c r="AG583" s="543">
        <f>OAX!AG621</f>
        <v>0</v>
      </c>
      <c r="AH583" s="117"/>
      <c r="AI583" s="117"/>
      <c r="AJ583" s="543">
        <f>OAX!AJ621</f>
        <v>367000</v>
      </c>
      <c r="AK583" s="117"/>
      <c r="AL583" s="117"/>
      <c r="AM583" s="543">
        <f>OAX!AM621</f>
        <v>0</v>
      </c>
      <c r="AN583" s="117"/>
      <c r="AO583" s="117"/>
      <c r="AP583" s="543">
        <f>OAX!AP621</f>
        <v>0</v>
      </c>
      <c r="AQ583" s="117"/>
      <c r="AR583" s="117"/>
      <c r="AS583" s="543">
        <f>OAX!AS621</f>
        <v>0</v>
      </c>
      <c r="AT583" s="543">
        <f>OAX!AT621</f>
        <v>0</v>
      </c>
      <c r="AU583" s="543">
        <f>OAX!AU621</f>
        <v>0</v>
      </c>
      <c r="AV583" s="543">
        <f>OAX!AV621</f>
        <v>0</v>
      </c>
      <c r="AW583" s="543">
        <f>OAX!AW621</f>
        <v>0</v>
      </c>
      <c r="AX583" s="543">
        <f>OAX!AX621</f>
        <v>0</v>
      </c>
      <c r="AY583" s="543">
        <f>OAX!AY621</f>
        <v>0</v>
      </c>
      <c r="AZ583" s="543">
        <f>OAX!AZ621</f>
        <v>0</v>
      </c>
      <c r="BA583" s="543">
        <f>OAX!BA621</f>
        <v>0</v>
      </c>
    </row>
    <row r="584" spans="1:53" ht="24.75">
      <c r="A584" s="253"/>
      <c r="B584" s="73" t="str">
        <f t="shared" si="184"/>
        <v>147500052005291001</v>
      </c>
      <c r="C584" s="138">
        <v>2023</v>
      </c>
      <c r="D584" s="138">
        <v>1</v>
      </c>
      <c r="E584" s="138">
        <v>1</v>
      </c>
      <c r="F584" s="540">
        <v>4</v>
      </c>
      <c r="G584" s="540">
        <v>7</v>
      </c>
      <c r="H584" s="540">
        <v>5000</v>
      </c>
      <c r="I584" s="540">
        <v>5200</v>
      </c>
      <c r="J584" s="540">
        <v>529</v>
      </c>
      <c r="K584" s="585">
        <v>1001</v>
      </c>
      <c r="L584" s="201"/>
      <c r="M584" s="542" t="s">
        <v>505</v>
      </c>
      <c r="N584" s="543">
        <v>300000</v>
      </c>
      <c r="O584" s="543">
        <v>0</v>
      </c>
      <c r="P584" s="543">
        <v>300000</v>
      </c>
      <c r="Q584" s="544" t="s">
        <v>59</v>
      </c>
      <c r="R584" s="545">
        <v>100</v>
      </c>
      <c r="S584" s="545">
        <v>0</v>
      </c>
      <c r="T584" s="120">
        <v>0</v>
      </c>
      <c r="U584" s="117">
        <v>0</v>
      </c>
      <c r="V584" s="117">
        <v>0</v>
      </c>
      <c r="W584" s="117">
        <v>0</v>
      </c>
      <c r="X584" s="117">
        <v>0</v>
      </c>
      <c r="Y584" s="117">
        <v>0</v>
      </c>
      <c r="Z584" s="117">
        <v>0</v>
      </c>
      <c r="AA584" s="269">
        <v>0</v>
      </c>
      <c r="AB584" s="303">
        <f t="shared" ref="AB584:AB593" si="203">N584+T584-X584</f>
        <v>300000</v>
      </c>
      <c r="AC584" s="117">
        <f t="shared" ref="AC584:AC593" si="204">O584+U584-Y584</f>
        <v>0</v>
      </c>
      <c r="AD584" s="546">
        <f>OAX!AD622</f>
        <v>300000</v>
      </c>
      <c r="AE584" s="120"/>
      <c r="AF584" s="117"/>
      <c r="AG584" s="543">
        <f>OAX!AG622</f>
        <v>0</v>
      </c>
      <c r="AH584" s="117"/>
      <c r="AI584" s="117"/>
      <c r="AJ584" s="543">
        <f>OAX!AJ622</f>
        <v>300000</v>
      </c>
      <c r="AK584" s="117"/>
      <c r="AL584" s="117"/>
      <c r="AM584" s="543">
        <f>OAX!AM622</f>
        <v>0</v>
      </c>
      <c r="AN584" s="117"/>
      <c r="AO584" s="117"/>
      <c r="AP584" s="543">
        <f>OAX!AP622</f>
        <v>0</v>
      </c>
      <c r="AQ584" s="117"/>
      <c r="AR584" s="117"/>
      <c r="AS584" s="543">
        <f>OAX!AS622</f>
        <v>0</v>
      </c>
      <c r="AT584" s="543">
        <f>OAX!AT622</f>
        <v>100</v>
      </c>
      <c r="AU584" s="543">
        <f>OAX!AU622</f>
        <v>0</v>
      </c>
      <c r="AV584" s="543">
        <f>OAX!AV622</f>
        <v>100</v>
      </c>
      <c r="AW584" s="543">
        <f>OAX!AW622</f>
        <v>0</v>
      </c>
      <c r="AX584" s="543">
        <f>OAX!AX622</f>
        <v>0</v>
      </c>
      <c r="AY584" s="543">
        <f>OAX!AY622</f>
        <v>0</v>
      </c>
      <c r="AZ584" s="543">
        <f>OAX!AZ622</f>
        <v>0</v>
      </c>
      <c r="BA584" s="543">
        <f>OAX!BA622</f>
        <v>0</v>
      </c>
    </row>
    <row r="585" spans="1:53" ht="24.75">
      <c r="A585" s="253"/>
      <c r="B585" s="73" t="str">
        <f t="shared" si="184"/>
        <v>147500052005291002</v>
      </c>
      <c r="C585" s="138">
        <v>2023</v>
      </c>
      <c r="D585" s="138">
        <v>1</v>
      </c>
      <c r="E585" s="138">
        <v>1</v>
      </c>
      <c r="F585" s="540">
        <v>4</v>
      </c>
      <c r="G585" s="540">
        <v>7</v>
      </c>
      <c r="H585" s="540">
        <v>5000</v>
      </c>
      <c r="I585" s="540">
        <v>5200</v>
      </c>
      <c r="J585" s="540">
        <v>529</v>
      </c>
      <c r="K585" s="585">
        <v>1002</v>
      </c>
      <c r="L585" s="201"/>
      <c r="M585" s="542" t="s">
        <v>506</v>
      </c>
      <c r="N585" s="543">
        <v>32000</v>
      </c>
      <c r="O585" s="543">
        <v>0</v>
      </c>
      <c r="P585" s="543">
        <v>32000</v>
      </c>
      <c r="Q585" s="544" t="s">
        <v>59</v>
      </c>
      <c r="R585" s="545">
        <v>8</v>
      </c>
      <c r="S585" s="545">
        <v>0</v>
      </c>
      <c r="T585" s="120">
        <v>0</v>
      </c>
      <c r="U585" s="117">
        <v>0</v>
      </c>
      <c r="V585" s="117">
        <v>0</v>
      </c>
      <c r="W585" s="117">
        <v>0</v>
      </c>
      <c r="X585" s="117">
        <v>0</v>
      </c>
      <c r="Y585" s="117">
        <v>0</v>
      </c>
      <c r="Z585" s="117">
        <v>0</v>
      </c>
      <c r="AA585" s="269">
        <v>0</v>
      </c>
      <c r="AB585" s="303">
        <f t="shared" si="203"/>
        <v>32000</v>
      </c>
      <c r="AC585" s="117">
        <f t="shared" si="204"/>
        <v>0</v>
      </c>
      <c r="AD585" s="546">
        <f>OAX!AD623</f>
        <v>32000</v>
      </c>
      <c r="AE585" s="120"/>
      <c r="AF585" s="117"/>
      <c r="AG585" s="543">
        <f>OAX!AG623</f>
        <v>0</v>
      </c>
      <c r="AH585" s="117"/>
      <c r="AI585" s="117"/>
      <c r="AJ585" s="543">
        <f>OAX!AJ623</f>
        <v>32000</v>
      </c>
      <c r="AK585" s="117"/>
      <c r="AL585" s="117"/>
      <c r="AM585" s="543">
        <f>OAX!AM623</f>
        <v>0</v>
      </c>
      <c r="AN585" s="117"/>
      <c r="AO585" s="117"/>
      <c r="AP585" s="543">
        <f>OAX!AP623</f>
        <v>0</v>
      </c>
      <c r="AQ585" s="117"/>
      <c r="AR585" s="117"/>
      <c r="AS585" s="543">
        <f>OAX!AS623</f>
        <v>0</v>
      </c>
      <c r="AT585" s="543">
        <f>OAX!AT623</f>
        <v>8</v>
      </c>
      <c r="AU585" s="543">
        <f>OAX!AU623</f>
        <v>0</v>
      </c>
      <c r="AV585" s="543">
        <f>OAX!AV623</f>
        <v>8</v>
      </c>
      <c r="AW585" s="543">
        <f>OAX!AW623</f>
        <v>0</v>
      </c>
      <c r="AX585" s="543">
        <f>OAX!AX623</f>
        <v>0</v>
      </c>
      <c r="AY585" s="543">
        <f>OAX!AY623</f>
        <v>0</v>
      </c>
      <c r="AZ585" s="543">
        <f>OAX!AZ623</f>
        <v>0</v>
      </c>
      <c r="BA585" s="543">
        <f>OAX!BA623</f>
        <v>0</v>
      </c>
    </row>
    <row r="586" spans="1:53" ht="24.75" hidden="1">
      <c r="A586" s="253"/>
      <c r="B586" s="73" t="str">
        <f t="shared" si="184"/>
        <v>147500052005291003</v>
      </c>
      <c r="C586" s="138">
        <v>2023</v>
      </c>
      <c r="D586" s="138">
        <v>1</v>
      </c>
      <c r="E586" s="138">
        <v>1</v>
      </c>
      <c r="F586" s="138">
        <v>4</v>
      </c>
      <c r="G586" s="138">
        <v>7</v>
      </c>
      <c r="H586" s="138">
        <v>5000</v>
      </c>
      <c r="I586" s="138">
        <v>5200</v>
      </c>
      <c r="J586" s="138">
        <v>529</v>
      </c>
      <c r="K586" s="201">
        <v>1003</v>
      </c>
      <c r="L586" s="201"/>
      <c r="M586" s="116" t="s">
        <v>507</v>
      </c>
      <c r="N586" s="117">
        <v>0</v>
      </c>
      <c r="O586" s="117">
        <v>0</v>
      </c>
      <c r="P586" s="117">
        <v>0</v>
      </c>
      <c r="Q586" s="118" t="s">
        <v>59</v>
      </c>
      <c r="R586" s="119">
        <v>0</v>
      </c>
      <c r="S586" s="119">
        <v>0</v>
      </c>
      <c r="T586" s="120">
        <v>0</v>
      </c>
      <c r="U586" s="117">
        <v>0</v>
      </c>
      <c r="V586" s="117">
        <v>0</v>
      </c>
      <c r="W586" s="117">
        <v>0</v>
      </c>
      <c r="X586" s="117">
        <v>0</v>
      </c>
      <c r="Y586" s="117">
        <v>0</v>
      </c>
      <c r="Z586" s="117">
        <v>0</v>
      </c>
      <c r="AA586" s="269">
        <v>0</v>
      </c>
      <c r="AB586" s="303">
        <f t="shared" si="203"/>
        <v>0</v>
      </c>
      <c r="AC586" s="117">
        <f t="shared" si="204"/>
        <v>0</v>
      </c>
      <c r="AD586" s="304">
        <f>OAX!AD624</f>
        <v>0</v>
      </c>
      <c r="AE586" s="120"/>
      <c r="AF586" s="117"/>
      <c r="AG586" s="117">
        <f>OAX!AG624</f>
        <v>0</v>
      </c>
      <c r="AH586" s="117"/>
      <c r="AI586" s="117"/>
      <c r="AJ586" s="117">
        <f>OAX!AJ624</f>
        <v>0</v>
      </c>
      <c r="AK586" s="117"/>
      <c r="AL586" s="117"/>
      <c r="AM586" s="117">
        <f>OAX!AM624</f>
        <v>0</v>
      </c>
      <c r="AN586" s="117"/>
      <c r="AO586" s="117"/>
      <c r="AP586" s="117">
        <f>OAX!AP624</f>
        <v>0</v>
      </c>
      <c r="AQ586" s="117"/>
      <c r="AR586" s="117"/>
      <c r="AS586" s="117">
        <f>OAX!AS624</f>
        <v>0</v>
      </c>
      <c r="AT586" s="117">
        <f>OAX!AT624</f>
        <v>0</v>
      </c>
      <c r="AU586" s="117">
        <f>OAX!AU624</f>
        <v>0</v>
      </c>
      <c r="AV586" s="117">
        <f>OAX!AV624</f>
        <v>0</v>
      </c>
      <c r="AW586" s="117">
        <f>OAX!AW624</f>
        <v>0</v>
      </c>
      <c r="AX586" s="117">
        <f>OAX!AX624</f>
        <v>0</v>
      </c>
      <c r="AY586" s="117">
        <f>OAX!AY624</f>
        <v>0</v>
      </c>
      <c r="AZ586" s="117">
        <f>OAX!AZ624</f>
        <v>0</v>
      </c>
      <c r="BA586" s="117">
        <f>OAX!BA624</f>
        <v>0</v>
      </c>
    </row>
    <row r="587" spans="1:53" ht="24.75" hidden="1">
      <c r="A587" s="253"/>
      <c r="B587" s="73" t="str">
        <f t="shared" si="184"/>
        <v>147500052005291004</v>
      </c>
      <c r="C587" s="138">
        <v>2023</v>
      </c>
      <c r="D587" s="138">
        <v>1</v>
      </c>
      <c r="E587" s="138">
        <v>1</v>
      </c>
      <c r="F587" s="138">
        <v>4</v>
      </c>
      <c r="G587" s="138">
        <v>7</v>
      </c>
      <c r="H587" s="138">
        <v>5000</v>
      </c>
      <c r="I587" s="138">
        <v>5200</v>
      </c>
      <c r="J587" s="138">
        <v>529</v>
      </c>
      <c r="K587" s="201">
        <v>1004</v>
      </c>
      <c r="L587" s="201"/>
      <c r="M587" s="116" t="s">
        <v>508</v>
      </c>
      <c r="N587" s="117">
        <v>0</v>
      </c>
      <c r="O587" s="117">
        <v>0</v>
      </c>
      <c r="P587" s="117">
        <v>0</v>
      </c>
      <c r="Q587" s="118" t="s">
        <v>59</v>
      </c>
      <c r="R587" s="119">
        <v>0</v>
      </c>
      <c r="S587" s="119">
        <v>0</v>
      </c>
      <c r="T587" s="120">
        <v>0</v>
      </c>
      <c r="U587" s="117">
        <v>0</v>
      </c>
      <c r="V587" s="117">
        <v>0</v>
      </c>
      <c r="W587" s="117">
        <v>0</v>
      </c>
      <c r="X587" s="117">
        <v>0</v>
      </c>
      <c r="Y587" s="117">
        <v>0</v>
      </c>
      <c r="Z587" s="117">
        <v>0</v>
      </c>
      <c r="AA587" s="269">
        <v>0</v>
      </c>
      <c r="AB587" s="303">
        <f t="shared" si="203"/>
        <v>0</v>
      </c>
      <c r="AC587" s="117">
        <f t="shared" si="204"/>
        <v>0</v>
      </c>
      <c r="AD587" s="304">
        <f>OAX!AD625</f>
        <v>0</v>
      </c>
      <c r="AE587" s="120"/>
      <c r="AF587" s="117"/>
      <c r="AG587" s="117">
        <f>OAX!AG625</f>
        <v>0</v>
      </c>
      <c r="AH587" s="117"/>
      <c r="AI587" s="117"/>
      <c r="AJ587" s="117">
        <f>OAX!AJ625</f>
        <v>0</v>
      </c>
      <c r="AK587" s="117"/>
      <c r="AL587" s="117"/>
      <c r="AM587" s="117">
        <f>OAX!AM625</f>
        <v>0</v>
      </c>
      <c r="AN587" s="117"/>
      <c r="AO587" s="117"/>
      <c r="AP587" s="117">
        <f>OAX!AP625</f>
        <v>0</v>
      </c>
      <c r="AQ587" s="117"/>
      <c r="AR587" s="117"/>
      <c r="AS587" s="117">
        <f>OAX!AS625</f>
        <v>0</v>
      </c>
      <c r="AT587" s="117">
        <f>OAX!AT625</f>
        <v>0</v>
      </c>
      <c r="AU587" s="117">
        <f>OAX!AU625</f>
        <v>0</v>
      </c>
      <c r="AV587" s="117">
        <f>OAX!AV625</f>
        <v>0</v>
      </c>
      <c r="AW587" s="117">
        <f>OAX!AW625</f>
        <v>0</v>
      </c>
      <c r="AX587" s="117">
        <f>OAX!AX625</f>
        <v>0</v>
      </c>
      <c r="AY587" s="117">
        <f>OAX!AY625</f>
        <v>0</v>
      </c>
      <c r="AZ587" s="117">
        <f>OAX!AZ625</f>
        <v>0</v>
      </c>
      <c r="BA587" s="117">
        <f>OAX!BA625</f>
        <v>0</v>
      </c>
    </row>
    <row r="588" spans="1:53" ht="24.75" hidden="1">
      <c r="A588" s="253"/>
      <c r="B588" s="73" t="str">
        <f t="shared" si="184"/>
        <v>147500052005291005</v>
      </c>
      <c r="C588" s="138">
        <v>2023</v>
      </c>
      <c r="D588" s="138">
        <v>1</v>
      </c>
      <c r="E588" s="138">
        <v>1</v>
      </c>
      <c r="F588" s="138">
        <v>4</v>
      </c>
      <c r="G588" s="138">
        <v>7</v>
      </c>
      <c r="H588" s="138">
        <v>5000</v>
      </c>
      <c r="I588" s="138">
        <v>5200</v>
      </c>
      <c r="J588" s="138">
        <v>529</v>
      </c>
      <c r="K588" s="201">
        <v>1005</v>
      </c>
      <c r="L588" s="201"/>
      <c r="M588" s="116" t="s">
        <v>509</v>
      </c>
      <c r="N588" s="117">
        <v>0</v>
      </c>
      <c r="O588" s="117">
        <v>0</v>
      </c>
      <c r="P588" s="117">
        <v>0</v>
      </c>
      <c r="Q588" s="118" t="s">
        <v>59</v>
      </c>
      <c r="R588" s="119">
        <v>0</v>
      </c>
      <c r="S588" s="119">
        <v>0</v>
      </c>
      <c r="T588" s="120">
        <v>0</v>
      </c>
      <c r="U588" s="117">
        <v>0</v>
      </c>
      <c r="V588" s="117">
        <v>0</v>
      </c>
      <c r="W588" s="117">
        <v>0</v>
      </c>
      <c r="X588" s="117">
        <v>0</v>
      </c>
      <c r="Y588" s="117">
        <v>0</v>
      </c>
      <c r="Z588" s="117">
        <v>0</v>
      </c>
      <c r="AA588" s="269">
        <v>0</v>
      </c>
      <c r="AB588" s="303">
        <f t="shared" si="203"/>
        <v>0</v>
      </c>
      <c r="AC588" s="117">
        <f t="shared" si="204"/>
        <v>0</v>
      </c>
      <c r="AD588" s="304">
        <f>OAX!AD626</f>
        <v>0</v>
      </c>
      <c r="AE588" s="120"/>
      <c r="AF588" s="117"/>
      <c r="AG588" s="117">
        <f>OAX!AG626</f>
        <v>0</v>
      </c>
      <c r="AH588" s="117"/>
      <c r="AI588" s="117"/>
      <c r="AJ588" s="117">
        <f>OAX!AJ626</f>
        <v>0</v>
      </c>
      <c r="AK588" s="117"/>
      <c r="AL588" s="117"/>
      <c r="AM588" s="117">
        <f>OAX!AM626</f>
        <v>0</v>
      </c>
      <c r="AN588" s="117"/>
      <c r="AO588" s="117"/>
      <c r="AP588" s="117">
        <f>OAX!AP626</f>
        <v>0</v>
      </c>
      <c r="AQ588" s="117"/>
      <c r="AR588" s="117"/>
      <c r="AS588" s="117">
        <f>OAX!AS626</f>
        <v>0</v>
      </c>
      <c r="AT588" s="117">
        <f>OAX!AT626</f>
        <v>0</v>
      </c>
      <c r="AU588" s="117">
        <f>OAX!AU626</f>
        <v>0</v>
      </c>
      <c r="AV588" s="117">
        <f>OAX!AV626</f>
        <v>0</v>
      </c>
      <c r="AW588" s="117">
        <f>OAX!AW626</f>
        <v>0</v>
      </c>
      <c r="AX588" s="117">
        <f>OAX!AX626</f>
        <v>0</v>
      </c>
      <c r="AY588" s="117">
        <f>OAX!AY626</f>
        <v>0</v>
      </c>
      <c r="AZ588" s="117">
        <f>OAX!AZ626</f>
        <v>0</v>
      </c>
      <c r="BA588" s="117">
        <f>OAX!BA626</f>
        <v>0</v>
      </c>
    </row>
    <row r="589" spans="1:53" ht="24.75">
      <c r="A589" s="253"/>
      <c r="B589" s="73" t="str">
        <f t="shared" si="184"/>
        <v>147500052005291006</v>
      </c>
      <c r="C589" s="138">
        <v>2023</v>
      </c>
      <c r="D589" s="138">
        <v>1</v>
      </c>
      <c r="E589" s="138">
        <v>1</v>
      </c>
      <c r="F589" s="540">
        <v>4</v>
      </c>
      <c r="G589" s="540">
        <v>7</v>
      </c>
      <c r="H589" s="540">
        <v>5000</v>
      </c>
      <c r="I589" s="540">
        <v>5200</v>
      </c>
      <c r="J589" s="540">
        <v>529</v>
      </c>
      <c r="K589" s="585">
        <v>1006</v>
      </c>
      <c r="L589" s="201"/>
      <c r="M589" s="542" t="s">
        <v>510</v>
      </c>
      <c r="N589" s="543">
        <v>35000</v>
      </c>
      <c r="O589" s="543">
        <v>0</v>
      </c>
      <c r="P589" s="543">
        <v>35000</v>
      </c>
      <c r="Q589" s="544" t="s">
        <v>59</v>
      </c>
      <c r="R589" s="545">
        <v>15</v>
      </c>
      <c r="S589" s="545">
        <v>0</v>
      </c>
      <c r="T589" s="120">
        <v>0</v>
      </c>
      <c r="U589" s="117">
        <v>0</v>
      </c>
      <c r="V589" s="117">
        <v>0</v>
      </c>
      <c r="W589" s="117">
        <v>0</v>
      </c>
      <c r="X589" s="117">
        <v>0</v>
      </c>
      <c r="Y589" s="117">
        <v>0</v>
      </c>
      <c r="Z589" s="117">
        <v>0</v>
      </c>
      <c r="AA589" s="269">
        <v>0</v>
      </c>
      <c r="AB589" s="303">
        <f t="shared" si="203"/>
        <v>35000</v>
      </c>
      <c r="AC589" s="117">
        <f t="shared" si="204"/>
        <v>0</v>
      </c>
      <c r="AD589" s="546">
        <f>OAX!AD627</f>
        <v>35000</v>
      </c>
      <c r="AE589" s="120"/>
      <c r="AF589" s="117"/>
      <c r="AG589" s="543">
        <f>OAX!AG627</f>
        <v>0</v>
      </c>
      <c r="AH589" s="117"/>
      <c r="AI589" s="117"/>
      <c r="AJ589" s="543">
        <f>OAX!AJ627</f>
        <v>35000</v>
      </c>
      <c r="AK589" s="117"/>
      <c r="AL589" s="117"/>
      <c r="AM589" s="543">
        <f>OAX!AM627</f>
        <v>0</v>
      </c>
      <c r="AN589" s="117"/>
      <c r="AO589" s="117"/>
      <c r="AP589" s="543">
        <f>OAX!AP627</f>
        <v>0</v>
      </c>
      <c r="AQ589" s="117"/>
      <c r="AR589" s="117"/>
      <c r="AS589" s="543">
        <f>OAX!AS627</f>
        <v>0</v>
      </c>
      <c r="AT589" s="543">
        <f>OAX!AT627</f>
        <v>15</v>
      </c>
      <c r="AU589" s="543">
        <f>OAX!AU627</f>
        <v>0</v>
      </c>
      <c r="AV589" s="543">
        <f>OAX!AV627</f>
        <v>15</v>
      </c>
      <c r="AW589" s="543">
        <f>OAX!AW627</f>
        <v>0</v>
      </c>
      <c r="AX589" s="543">
        <f>OAX!AX627</f>
        <v>0</v>
      </c>
      <c r="AY589" s="543">
        <f>OAX!AY627</f>
        <v>0</v>
      </c>
      <c r="AZ589" s="543">
        <f>OAX!AZ627</f>
        <v>0</v>
      </c>
      <c r="BA589" s="543">
        <f>OAX!BA627</f>
        <v>0</v>
      </c>
    </row>
    <row r="590" spans="1:53" ht="24.75" hidden="1">
      <c r="A590" s="253"/>
      <c r="B590" s="73" t="str">
        <f t="shared" ref="B590:B653" si="205">+CONCATENATE(E590,F590,G590,H590,I590,J590,K590,L590)</f>
        <v>147500052005291007</v>
      </c>
      <c r="C590" s="138">
        <v>2023</v>
      </c>
      <c r="D590" s="138">
        <v>1</v>
      </c>
      <c r="E590" s="138">
        <v>1</v>
      </c>
      <c r="F590" s="138">
        <v>4</v>
      </c>
      <c r="G590" s="138">
        <v>7</v>
      </c>
      <c r="H590" s="138">
        <v>5000</v>
      </c>
      <c r="I590" s="138">
        <v>5200</v>
      </c>
      <c r="J590" s="138">
        <v>529</v>
      </c>
      <c r="K590" s="201">
        <v>1007</v>
      </c>
      <c r="L590" s="201"/>
      <c r="M590" s="116" t="s">
        <v>511</v>
      </c>
      <c r="N590" s="117">
        <v>0</v>
      </c>
      <c r="O590" s="117">
        <v>0</v>
      </c>
      <c r="P590" s="117">
        <v>0</v>
      </c>
      <c r="Q590" s="118" t="s">
        <v>59</v>
      </c>
      <c r="R590" s="119">
        <v>0</v>
      </c>
      <c r="S590" s="119">
        <v>0</v>
      </c>
      <c r="T590" s="120">
        <v>0</v>
      </c>
      <c r="U590" s="117">
        <v>0</v>
      </c>
      <c r="V590" s="117">
        <v>0</v>
      </c>
      <c r="W590" s="117">
        <v>0</v>
      </c>
      <c r="X590" s="117">
        <v>0</v>
      </c>
      <c r="Y590" s="117">
        <v>0</v>
      </c>
      <c r="Z590" s="117">
        <v>0</v>
      </c>
      <c r="AA590" s="269">
        <v>0</v>
      </c>
      <c r="AB590" s="303">
        <f t="shared" si="203"/>
        <v>0</v>
      </c>
      <c r="AC590" s="117">
        <f t="shared" si="204"/>
        <v>0</v>
      </c>
      <c r="AD590" s="304">
        <f>OAX!AD628</f>
        <v>0</v>
      </c>
      <c r="AE590" s="120"/>
      <c r="AF590" s="117"/>
      <c r="AG590" s="117">
        <f>OAX!AG628</f>
        <v>0</v>
      </c>
      <c r="AH590" s="117"/>
      <c r="AI590" s="117"/>
      <c r="AJ590" s="117">
        <f>OAX!AJ628</f>
        <v>0</v>
      </c>
      <c r="AK590" s="117"/>
      <c r="AL590" s="117"/>
      <c r="AM590" s="117">
        <f>OAX!AM628</f>
        <v>0</v>
      </c>
      <c r="AN590" s="117"/>
      <c r="AO590" s="117"/>
      <c r="AP590" s="117">
        <f>OAX!AP628</f>
        <v>0</v>
      </c>
      <c r="AQ590" s="117"/>
      <c r="AR590" s="117"/>
      <c r="AS590" s="117">
        <f>OAX!AS628</f>
        <v>0</v>
      </c>
      <c r="AT590" s="117">
        <f>OAX!AT628</f>
        <v>0</v>
      </c>
      <c r="AU590" s="117">
        <f>OAX!AU628</f>
        <v>0</v>
      </c>
      <c r="AV590" s="117">
        <f>OAX!AV628</f>
        <v>0</v>
      </c>
      <c r="AW590" s="117">
        <f>OAX!AW628</f>
        <v>0</v>
      </c>
      <c r="AX590" s="117">
        <f>OAX!AX628</f>
        <v>0</v>
      </c>
      <c r="AY590" s="117">
        <f>OAX!AY628</f>
        <v>0</v>
      </c>
      <c r="AZ590" s="117">
        <f>OAX!AZ628</f>
        <v>0</v>
      </c>
      <c r="BA590" s="117">
        <f>OAX!BA628</f>
        <v>0</v>
      </c>
    </row>
    <row r="591" spans="1:53" ht="24.75" hidden="1">
      <c r="A591" s="253"/>
      <c r="B591" s="73" t="str">
        <f t="shared" si="205"/>
        <v>147500052005291008</v>
      </c>
      <c r="C591" s="138">
        <v>2023</v>
      </c>
      <c r="D591" s="138">
        <v>1</v>
      </c>
      <c r="E591" s="138">
        <v>1</v>
      </c>
      <c r="F591" s="138">
        <v>4</v>
      </c>
      <c r="G591" s="138">
        <v>7</v>
      </c>
      <c r="H591" s="138">
        <v>5000</v>
      </c>
      <c r="I591" s="138">
        <v>5200</v>
      </c>
      <c r="J591" s="138">
        <v>529</v>
      </c>
      <c r="K591" s="201">
        <v>1008</v>
      </c>
      <c r="L591" s="201"/>
      <c r="M591" s="116" t="s">
        <v>512</v>
      </c>
      <c r="N591" s="117">
        <v>0</v>
      </c>
      <c r="O591" s="117">
        <v>0</v>
      </c>
      <c r="P591" s="117">
        <v>0</v>
      </c>
      <c r="Q591" s="118" t="s">
        <v>59</v>
      </c>
      <c r="R591" s="119">
        <v>0</v>
      </c>
      <c r="S591" s="119">
        <v>0</v>
      </c>
      <c r="T591" s="120">
        <v>0</v>
      </c>
      <c r="U591" s="117">
        <v>0</v>
      </c>
      <c r="V591" s="117">
        <v>0</v>
      </c>
      <c r="W591" s="117">
        <v>0</v>
      </c>
      <c r="X591" s="117">
        <v>0</v>
      </c>
      <c r="Y591" s="117">
        <v>0</v>
      </c>
      <c r="Z591" s="117">
        <v>0</v>
      </c>
      <c r="AA591" s="269">
        <v>0</v>
      </c>
      <c r="AB591" s="303">
        <f t="shared" si="203"/>
        <v>0</v>
      </c>
      <c r="AC591" s="117">
        <f t="shared" si="204"/>
        <v>0</v>
      </c>
      <c r="AD591" s="304">
        <f>OAX!AD629</f>
        <v>0</v>
      </c>
      <c r="AE591" s="120"/>
      <c r="AF591" s="117"/>
      <c r="AG591" s="117">
        <f>OAX!AG629</f>
        <v>0</v>
      </c>
      <c r="AH591" s="117"/>
      <c r="AI591" s="117"/>
      <c r="AJ591" s="117">
        <f>OAX!AJ629</f>
        <v>0</v>
      </c>
      <c r="AK591" s="117"/>
      <c r="AL591" s="117"/>
      <c r="AM591" s="117">
        <f>OAX!AM629</f>
        <v>0</v>
      </c>
      <c r="AN591" s="117"/>
      <c r="AO591" s="117"/>
      <c r="AP591" s="117">
        <f>OAX!AP629</f>
        <v>0</v>
      </c>
      <c r="AQ591" s="117"/>
      <c r="AR591" s="117"/>
      <c r="AS591" s="117">
        <f>OAX!AS629</f>
        <v>0</v>
      </c>
      <c r="AT591" s="117">
        <f>OAX!AT629</f>
        <v>0</v>
      </c>
      <c r="AU591" s="117">
        <f>OAX!AU629</f>
        <v>0</v>
      </c>
      <c r="AV591" s="117">
        <f>OAX!AV629</f>
        <v>0</v>
      </c>
      <c r="AW591" s="117">
        <f>OAX!AW629</f>
        <v>0</v>
      </c>
      <c r="AX591" s="117">
        <f>OAX!AX629</f>
        <v>0</v>
      </c>
      <c r="AY591" s="117">
        <f>OAX!AY629</f>
        <v>0</v>
      </c>
      <c r="AZ591" s="117">
        <f>OAX!AZ629</f>
        <v>0</v>
      </c>
      <c r="BA591" s="117">
        <f>OAX!BA629</f>
        <v>0</v>
      </c>
    </row>
    <row r="592" spans="1:53" ht="24.75" hidden="1">
      <c r="A592" s="253"/>
      <c r="B592" s="73" t="str">
        <f t="shared" si="205"/>
        <v>147500052005291009</v>
      </c>
      <c r="C592" s="138">
        <v>2023</v>
      </c>
      <c r="D592" s="138">
        <v>1</v>
      </c>
      <c r="E592" s="138">
        <v>1</v>
      </c>
      <c r="F592" s="138">
        <v>4</v>
      </c>
      <c r="G592" s="138">
        <v>7</v>
      </c>
      <c r="H592" s="138">
        <v>5000</v>
      </c>
      <c r="I592" s="138">
        <v>5200</v>
      </c>
      <c r="J592" s="138">
        <v>529</v>
      </c>
      <c r="K592" s="201">
        <v>1009</v>
      </c>
      <c r="L592" s="201"/>
      <c r="M592" s="116" t="s">
        <v>513</v>
      </c>
      <c r="N592" s="117">
        <v>0</v>
      </c>
      <c r="O592" s="117">
        <v>0</v>
      </c>
      <c r="P592" s="117">
        <v>0</v>
      </c>
      <c r="Q592" s="118" t="s">
        <v>59</v>
      </c>
      <c r="R592" s="119">
        <v>0</v>
      </c>
      <c r="S592" s="119">
        <v>0</v>
      </c>
      <c r="T592" s="120">
        <v>0</v>
      </c>
      <c r="U592" s="117">
        <v>0</v>
      </c>
      <c r="V592" s="117">
        <v>0</v>
      </c>
      <c r="W592" s="117">
        <v>0</v>
      </c>
      <c r="X592" s="117">
        <v>0</v>
      </c>
      <c r="Y592" s="117">
        <v>0</v>
      </c>
      <c r="Z592" s="117">
        <v>0</v>
      </c>
      <c r="AA592" s="269">
        <v>0</v>
      </c>
      <c r="AB592" s="303">
        <f t="shared" si="203"/>
        <v>0</v>
      </c>
      <c r="AC592" s="117">
        <f t="shared" si="204"/>
        <v>0</v>
      </c>
      <c r="AD592" s="304">
        <f>OAX!AD630</f>
        <v>0</v>
      </c>
      <c r="AE592" s="120"/>
      <c r="AF592" s="117"/>
      <c r="AG592" s="117">
        <f>OAX!AG630</f>
        <v>0</v>
      </c>
      <c r="AH592" s="117"/>
      <c r="AI592" s="117"/>
      <c r="AJ592" s="117">
        <f>OAX!AJ630</f>
        <v>0</v>
      </c>
      <c r="AK592" s="117"/>
      <c r="AL592" s="117"/>
      <c r="AM592" s="117">
        <f>OAX!AM630</f>
        <v>0</v>
      </c>
      <c r="AN592" s="117"/>
      <c r="AO592" s="117"/>
      <c r="AP592" s="117">
        <f>OAX!AP630</f>
        <v>0</v>
      </c>
      <c r="AQ592" s="117"/>
      <c r="AR592" s="117"/>
      <c r="AS592" s="117">
        <f>OAX!AS630</f>
        <v>0</v>
      </c>
      <c r="AT592" s="117">
        <f>OAX!AT630</f>
        <v>0</v>
      </c>
      <c r="AU592" s="117">
        <f>OAX!AU630</f>
        <v>0</v>
      </c>
      <c r="AV592" s="117">
        <f>OAX!AV630</f>
        <v>0</v>
      </c>
      <c r="AW592" s="117">
        <f>OAX!AW630</f>
        <v>0</v>
      </c>
      <c r="AX592" s="117">
        <f>OAX!AX630</f>
        <v>0</v>
      </c>
      <c r="AY592" s="117">
        <f>OAX!AY630</f>
        <v>0</v>
      </c>
      <c r="AZ592" s="117">
        <f>OAX!AZ630</f>
        <v>0</v>
      </c>
      <c r="BA592" s="117">
        <f>OAX!BA630</f>
        <v>0</v>
      </c>
    </row>
    <row r="593" spans="1:53" ht="24.75" hidden="1">
      <c r="A593" s="253"/>
      <c r="B593" s="73" t="str">
        <f t="shared" si="205"/>
        <v>147500052005291010</v>
      </c>
      <c r="C593" s="138">
        <v>2023</v>
      </c>
      <c r="D593" s="138">
        <v>1</v>
      </c>
      <c r="E593" s="138">
        <v>1</v>
      </c>
      <c r="F593" s="138">
        <v>4</v>
      </c>
      <c r="G593" s="138">
        <v>7</v>
      </c>
      <c r="H593" s="138">
        <v>5000</v>
      </c>
      <c r="I593" s="138">
        <v>5200</v>
      </c>
      <c r="J593" s="138">
        <v>529</v>
      </c>
      <c r="K593" s="201">
        <v>1010</v>
      </c>
      <c r="L593" s="201"/>
      <c r="M593" s="116" t="s">
        <v>514</v>
      </c>
      <c r="N593" s="117">
        <v>0</v>
      </c>
      <c r="O593" s="117">
        <v>0</v>
      </c>
      <c r="P593" s="117">
        <v>0</v>
      </c>
      <c r="Q593" s="118" t="s">
        <v>59</v>
      </c>
      <c r="R593" s="119">
        <v>0</v>
      </c>
      <c r="S593" s="119">
        <v>0</v>
      </c>
      <c r="T593" s="120">
        <v>0</v>
      </c>
      <c r="U593" s="117">
        <v>0</v>
      </c>
      <c r="V593" s="117">
        <v>0</v>
      </c>
      <c r="W593" s="117">
        <v>0</v>
      </c>
      <c r="X593" s="117">
        <v>0</v>
      </c>
      <c r="Y593" s="117">
        <v>0</v>
      </c>
      <c r="Z593" s="117">
        <v>0</v>
      </c>
      <c r="AA593" s="269">
        <v>0</v>
      </c>
      <c r="AB593" s="303">
        <f t="shared" si="203"/>
        <v>0</v>
      </c>
      <c r="AC593" s="117">
        <f t="shared" si="204"/>
        <v>0</v>
      </c>
      <c r="AD593" s="304">
        <f>OAX!AD631</f>
        <v>0</v>
      </c>
      <c r="AE593" s="120"/>
      <c r="AF593" s="117"/>
      <c r="AG593" s="117">
        <f>OAX!AG631</f>
        <v>0</v>
      </c>
      <c r="AH593" s="117"/>
      <c r="AI593" s="117"/>
      <c r="AJ593" s="117">
        <f>OAX!AJ631</f>
        <v>0</v>
      </c>
      <c r="AK593" s="117"/>
      <c r="AL593" s="117"/>
      <c r="AM593" s="117">
        <f>OAX!AM631</f>
        <v>0</v>
      </c>
      <c r="AN593" s="117"/>
      <c r="AO593" s="117"/>
      <c r="AP593" s="117">
        <f>OAX!AP631</f>
        <v>0</v>
      </c>
      <c r="AQ593" s="117"/>
      <c r="AR593" s="117"/>
      <c r="AS593" s="117">
        <f>OAX!AS631</f>
        <v>0</v>
      </c>
      <c r="AT593" s="117">
        <f>OAX!AT631</f>
        <v>0</v>
      </c>
      <c r="AU593" s="117">
        <f>OAX!AU631</f>
        <v>0</v>
      </c>
      <c r="AV593" s="117">
        <f>OAX!AV631</f>
        <v>0</v>
      </c>
      <c r="AW593" s="117">
        <f>OAX!AW631</f>
        <v>0</v>
      </c>
      <c r="AX593" s="117">
        <f>OAX!AX631</f>
        <v>0</v>
      </c>
      <c r="AY593" s="117">
        <f>OAX!AY631</f>
        <v>0</v>
      </c>
      <c r="AZ593" s="117">
        <f>OAX!AZ631</f>
        <v>0</v>
      </c>
      <c r="BA593" s="117">
        <f>OAX!BA631</f>
        <v>0</v>
      </c>
    </row>
    <row r="594" spans="1:53" ht="24.75" hidden="1">
      <c r="A594" s="253"/>
      <c r="B594" s="73" t="str">
        <f t="shared" si="205"/>
        <v>14750005500</v>
      </c>
      <c r="C594" s="132">
        <v>2023</v>
      </c>
      <c r="D594" s="132">
        <v>1</v>
      </c>
      <c r="E594" s="132">
        <v>1</v>
      </c>
      <c r="F594" s="132">
        <v>4</v>
      </c>
      <c r="G594" s="132">
        <v>7</v>
      </c>
      <c r="H594" s="132">
        <v>5000</v>
      </c>
      <c r="I594" s="132">
        <v>5500</v>
      </c>
      <c r="J594" s="132"/>
      <c r="K594" s="199" t="s">
        <v>45</v>
      </c>
      <c r="L594" s="199"/>
      <c r="M594" s="102" t="s">
        <v>150</v>
      </c>
      <c r="N594" s="103">
        <v>0</v>
      </c>
      <c r="O594" s="103">
        <v>0</v>
      </c>
      <c r="P594" s="103">
        <v>0</v>
      </c>
      <c r="Q594" s="104"/>
      <c r="R594" s="105"/>
      <c r="S594" s="105"/>
      <c r="T594" s="106">
        <f t="shared" ref="T594:AC595" si="206">+T595</f>
        <v>0</v>
      </c>
      <c r="U594" s="103">
        <f t="shared" si="206"/>
        <v>0</v>
      </c>
      <c r="V594" s="103">
        <f t="shared" si="206"/>
        <v>0</v>
      </c>
      <c r="W594" s="103">
        <f t="shared" si="206"/>
        <v>0</v>
      </c>
      <c r="X594" s="103">
        <f t="shared" si="206"/>
        <v>0</v>
      </c>
      <c r="Y594" s="103">
        <f t="shared" si="206"/>
        <v>0</v>
      </c>
      <c r="Z594" s="103">
        <f t="shared" si="206"/>
        <v>0</v>
      </c>
      <c r="AA594" s="267">
        <f t="shared" si="206"/>
        <v>0</v>
      </c>
      <c r="AB594" s="299">
        <f t="shared" si="206"/>
        <v>0</v>
      </c>
      <c r="AC594" s="103">
        <f t="shared" si="206"/>
        <v>0</v>
      </c>
      <c r="AD594" s="300">
        <f>OAX!AD632</f>
        <v>0</v>
      </c>
      <c r="AE594" s="106"/>
      <c r="AF594" s="103"/>
      <c r="AG594" s="103">
        <f>OAX!AG632</f>
        <v>0</v>
      </c>
      <c r="AH594" s="103"/>
      <c r="AI594" s="103"/>
      <c r="AJ594" s="103">
        <f>OAX!AJ632</f>
        <v>0</v>
      </c>
      <c r="AK594" s="103"/>
      <c r="AL594" s="103"/>
      <c r="AM594" s="103">
        <f>OAX!AM632</f>
        <v>0</v>
      </c>
      <c r="AN594" s="103"/>
      <c r="AO594" s="103"/>
      <c r="AP594" s="103">
        <f>OAX!AP632</f>
        <v>0</v>
      </c>
      <c r="AQ594" s="103"/>
      <c r="AR594" s="103"/>
      <c r="AS594" s="103">
        <f>OAX!AS632</f>
        <v>0</v>
      </c>
      <c r="AT594" s="103">
        <f>OAX!AT632</f>
        <v>0</v>
      </c>
      <c r="AU594" s="103">
        <f>OAX!AU632</f>
        <v>0</v>
      </c>
      <c r="AV594" s="103">
        <f>OAX!AV632</f>
        <v>0</v>
      </c>
      <c r="AW594" s="103">
        <f>OAX!AW632</f>
        <v>0</v>
      </c>
      <c r="AX594" s="103">
        <f>OAX!AX632</f>
        <v>0</v>
      </c>
      <c r="AY594" s="103">
        <f>OAX!AY632</f>
        <v>0</v>
      </c>
      <c r="AZ594" s="103">
        <f>OAX!AZ632</f>
        <v>0</v>
      </c>
      <c r="BA594" s="103">
        <f>OAX!BA632</f>
        <v>0</v>
      </c>
    </row>
    <row r="595" spans="1:53" ht="24.75" hidden="1">
      <c r="A595" s="253"/>
      <c r="B595" s="73" t="str">
        <f t="shared" si="205"/>
        <v>14750005500551</v>
      </c>
      <c r="C595" s="135">
        <v>2023</v>
      </c>
      <c r="D595" s="135">
        <v>1</v>
      </c>
      <c r="E595" s="135">
        <v>1</v>
      </c>
      <c r="F595" s="135">
        <v>4</v>
      </c>
      <c r="G595" s="135">
        <v>7</v>
      </c>
      <c r="H595" s="135">
        <v>5000</v>
      </c>
      <c r="I595" s="135">
        <v>5500</v>
      </c>
      <c r="J595" s="135">
        <v>551</v>
      </c>
      <c r="K595" s="200"/>
      <c r="L595" s="200"/>
      <c r="M595" s="109" t="s">
        <v>151</v>
      </c>
      <c r="N595" s="110">
        <v>0</v>
      </c>
      <c r="O595" s="110">
        <v>0</v>
      </c>
      <c r="P595" s="110">
        <v>0</v>
      </c>
      <c r="Q595" s="111"/>
      <c r="R595" s="112"/>
      <c r="S595" s="112"/>
      <c r="T595" s="113">
        <f t="shared" si="206"/>
        <v>0</v>
      </c>
      <c r="U595" s="110">
        <f t="shared" si="206"/>
        <v>0</v>
      </c>
      <c r="V595" s="110">
        <f t="shared" si="206"/>
        <v>0</v>
      </c>
      <c r="W595" s="110">
        <f t="shared" si="206"/>
        <v>0</v>
      </c>
      <c r="X595" s="110">
        <f t="shared" si="206"/>
        <v>0</v>
      </c>
      <c r="Y595" s="110">
        <f t="shared" si="206"/>
        <v>0</v>
      </c>
      <c r="Z595" s="110">
        <f t="shared" si="206"/>
        <v>0</v>
      </c>
      <c r="AA595" s="268">
        <f t="shared" si="206"/>
        <v>0</v>
      </c>
      <c r="AB595" s="301">
        <f t="shared" si="206"/>
        <v>0</v>
      </c>
      <c r="AC595" s="110">
        <f t="shared" si="206"/>
        <v>0</v>
      </c>
      <c r="AD595" s="302">
        <f>OAX!AD633</f>
        <v>0</v>
      </c>
      <c r="AE595" s="113"/>
      <c r="AF595" s="110"/>
      <c r="AG595" s="110">
        <f>OAX!AG633</f>
        <v>0</v>
      </c>
      <c r="AH595" s="110"/>
      <c r="AI595" s="110"/>
      <c r="AJ595" s="110">
        <f>OAX!AJ633</f>
        <v>0</v>
      </c>
      <c r="AK595" s="110"/>
      <c r="AL595" s="110"/>
      <c r="AM595" s="110">
        <f>OAX!AM633</f>
        <v>0</v>
      </c>
      <c r="AN595" s="110"/>
      <c r="AO595" s="110"/>
      <c r="AP595" s="110">
        <f>OAX!AP633</f>
        <v>0</v>
      </c>
      <c r="AQ595" s="110"/>
      <c r="AR595" s="110"/>
      <c r="AS595" s="110">
        <f>OAX!AS633</f>
        <v>0</v>
      </c>
      <c r="AT595" s="110">
        <f>OAX!AT633</f>
        <v>0</v>
      </c>
      <c r="AU595" s="110">
        <f>OAX!AU633</f>
        <v>0</v>
      </c>
      <c r="AV595" s="110">
        <f>OAX!AV633</f>
        <v>0</v>
      </c>
      <c r="AW595" s="110">
        <f>OAX!AW633</f>
        <v>0</v>
      </c>
      <c r="AX595" s="110">
        <f>OAX!AX633</f>
        <v>0</v>
      </c>
      <c r="AY595" s="110">
        <f>OAX!AY633</f>
        <v>0</v>
      </c>
      <c r="AZ595" s="110">
        <f>OAX!AZ633</f>
        <v>0</v>
      </c>
      <c r="BA595" s="110">
        <f>OAX!BA633</f>
        <v>0</v>
      </c>
    </row>
    <row r="596" spans="1:53" ht="24.75" hidden="1">
      <c r="A596" s="253"/>
      <c r="B596" s="73" t="str">
        <f t="shared" si="205"/>
        <v>147500055005511</v>
      </c>
      <c r="C596" s="138">
        <v>2023</v>
      </c>
      <c r="D596" s="138">
        <v>1</v>
      </c>
      <c r="E596" s="138">
        <v>1</v>
      </c>
      <c r="F596" s="138">
        <v>4</v>
      </c>
      <c r="G596" s="138">
        <v>7</v>
      </c>
      <c r="H596" s="138">
        <v>5000</v>
      </c>
      <c r="I596" s="138">
        <v>5500</v>
      </c>
      <c r="J596" s="138">
        <v>551</v>
      </c>
      <c r="K596" s="139">
        <v>1</v>
      </c>
      <c r="L596" s="139"/>
      <c r="M596" s="116" t="s">
        <v>154</v>
      </c>
      <c r="N596" s="117">
        <v>0</v>
      </c>
      <c r="O596" s="117">
        <v>0</v>
      </c>
      <c r="P596" s="117">
        <v>0</v>
      </c>
      <c r="Q596" s="118" t="s">
        <v>59</v>
      </c>
      <c r="R596" s="119">
        <v>0</v>
      </c>
      <c r="S596" s="119">
        <v>0</v>
      </c>
      <c r="T596" s="120">
        <v>0</v>
      </c>
      <c r="U596" s="117">
        <v>0</v>
      </c>
      <c r="V596" s="117">
        <v>0</v>
      </c>
      <c r="W596" s="117">
        <v>0</v>
      </c>
      <c r="X596" s="117">
        <v>0</v>
      </c>
      <c r="Y596" s="117">
        <v>0</v>
      </c>
      <c r="Z596" s="117">
        <v>0</v>
      </c>
      <c r="AA596" s="269">
        <v>0</v>
      </c>
      <c r="AB596" s="303">
        <f>N596+T596-X596</f>
        <v>0</v>
      </c>
      <c r="AC596" s="117">
        <f>O596+U596-Y596</f>
        <v>0</v>
      </c>
      <c r="AD596" s="304">
        <f>OAX!AD634</f>
        <v>0</v>
      </c>
      <c r="AE596" s="120"/>
      <c r="AF596" s="117"/>
      <c r="AG596" s="117">
        <f>OAX!AG634</f>
        <v>0</v>
      </c>
      <c r="AH596" s="117"/>
      <c r="AI596" s="117"/>
      <c r="AJ596" s="117">
        <f>OAX!AJ634</f>
        <v>0</v>
      </c>
      <c r="AK596" s="117"/>
      <c r="AL596" s="117"/>
      <c r="AM596" s="117">
        <f>OAX!AM634</f>
        <v>0</v>
      </c>
      <c r="AN596" s="117"/>
      <c r="AO596" s="117"/>
      <c r="AP596" s="117">
        <f>OAX!AP634</f>
        <v>0</v>
      </c>
      <c r="AQ596" s="117"/>
      <c r="AR596" s="117"/>
      <c r="AS596" s="117">
        <f>OAX!AS634</f>
        <v>0</v>
      </c>
      <c r="AT596" s="117">
        <f>OAX!AT634</f>
        <v>0</v>
      </c>
      <c r="AU596" s="117">
        <f>OAX!AU634</f>
        <v>0</v>
      </c>
      <c r="AV596" s="117">
        <f>OAX!AV634</f>
        <v>0</v>
      </c>
      <c r="AW596" s="117">
        <f>OAX!AW634</f>
        <v>0</v>
      </c>
      <c r="AX596" s="117">
        <f>OAX!AX634</f>
        <v>0</v>
      </c>
      <c r="AY596" s="117">
        <f>OAX!AY634</f>
        <v>0</v>
      </c>
      <c r="AZ596" s="117">
        <f>OAX!AZ634</f>
        <v>0</v>
      </c>
      <c r="BA596" s="117">
        <f>OAX!BA634</f>
        <v>0</v>
      </c>
    </row>
    <row r="597" spans="1:53" ht="24.75" hidden="1">
      <c r="A597" s="253"/>
      <c r="B597" s="73" t="str">
        <f t="shared" si="205"/>
        <v>14750005600</v>
      </c>
      <c r="C597" s="132">
        <v>2023</v>
      </c>
      <c r="D597" s="132">
        <v>1</v>
      </c>
      <c r="E597" s="132">
        <v>1</v>
      </c>
      <c r="F597" s="132">
        <v>4</v>
      </c>
      <c r="G597" s="132">
        <v>7</v>
      </c>
      <c r="H597" s="132">
        <v>5000</v>
      </c>
      <c r="I597" s="132">
        <v>5600</v>
      </c>
      <c r="J597" s="132"/>
      <c r="K597" s="199" t="s">
        <v>45</v>
      </c>
      <c r="L597" s="199"/>
      <c r="M597" s="102" t="s">
        <v>515</v>
      </c>
      <c r="N597" s="103">
        <v>0</v>
      </c>
      <c r="O597" s="103">
        <v>0</v>
      </c>
      <c r="P597" s="103">
        <v>0</v>
      </c>
      <c r="Q597" s="104"/>
      <c r="R597" s="105"/>
      <c r="S597" s="105"/>
      <c r="T597" s="106">
        <f t="shared" ref="T597:AC597" si="207">+T598+T603</f>
        <v>0</v>
      </c>
      <c r="U597" s="103">
        <f t="shared" si="207"/>
        <v>0</v>
      </c>
      <c r="V597" s="103">
        <f t="shared" si="207"/>
        <v>0</v>
      </c>
      <c r="W597" s="103">
        <f t="shared" si="207"/>
        <v>0</v>
      </c>
      <c r="X597" s="103">
        <f t="shared" si="207"/>
        <v>0</v>
      </c>
      <c r="Y597" s="103">
        <f t="shared" si="207"/>
        <v>0</v>
      </c>
      <c r="Z597" s="103">
        <f t="shared" si="207"/>
        <v>0</v>
      </c>
      <c r="AA597" s="267">
        <f t="shared" si="207"/>
        <v>0</v>
      </c>
      <c r="AB597" s="299">
        <f t="shared" si="207"/>
        <v>0</v>
      </c>
      <c r="AC597" s="103">
        <f t="shared" si="207"/>
        <v>0</v>
      </c>
      <c r="AD597" s="300">
        <f>OAX!AD635</f>
        <v>0</v>
      </c>
      <c r="AE597" s="106"/>
      <c r="AF597" s="103"/>
      <c r="AG597" s="103">
        <f>OAX!AG635</f>
        <v>0</v>
      </c>
      <c r="AH597" s="103"/>
      <c r="AI597" s="103"/>
      <c r="AJ597" s="103">
        <f>OAX!AJ635</f>
        <v>0</v>
      </c>
      <c r="AK597" s="103"/>
      <c r="AL597" s="103"/>
      <c r="AM597" s="103">
        <f>OAX!AM635</f>
        <v>0</v>
      </c>
      <c r="AN597" s="103"/>
      <c r="AO597" s="103"/>
      <c r="AP597" s="103">
        <f>OAX!AP635</f>
        <v>0</v>
      </c>
      <c r="AQ597" s="103"/>
      <c r="AR597" s="103"/>
      <c r="AS597" s="103">
        <f>OAX!AS635</f>
        <v>0</v>
      </c>
      <c r="AT597" s="103">
        <f>OAX!AT635</f>
        <v>0</v>
      </c>
      <c r="AU597" s="103">
        <f>OAX!AU635</f>
        <v>0</v>
      </c>
      <c r="AV597" s="103">
        <f>OAX!AV635</f>
        <v>0</v>
      </c>
      <c r="AW597" s="103">
        <f>OAX!AW635</f>
        <v>0</v>
      </c>
      <c r="AX597" s="103">
        <f>OAX!AX635</f>
        <v>0</v>
      </c>
      <c r="AY597" s="103">
        <f>OAX!AY635</f>
        <v>0</v>
      </c>
      <c r="AZ597" s="103">
        <f>OAX!AZ635</f>
        <v>0</v>
      </c>
      <c r="BA597" s="103">
        <f>OAX!BA635</f>
        <v>0</v>
      </c>
    </row>
    <row r="598" spans="1:53" ht="24.75" hidden="1">
      <c r="A598" s="253"/>
      <c r="B598" s="73" t="str">
        <f t="shared" si="205"/>
        <v>14750005600565</v>
      </c>
      <c r="C598" s="135">
        <v>2023</v>
      </c>
      <c r="D598" s="135">
        <v>1</v>
      </c>
      <c r="E598" s="135">
        <v>1</v>
      </c>
      <c r="F598" s="135">
        <v>4</v>
      </c>
      <c r="G598" s="135">
        <v>7</v>
      </c>
      <c r="H598" s="135">
        <v>5000</v>
      </c>
      <c r="I598" s="135">
        <v>5600</v>
      </c>
      <c r="J598" s="135">
        <v>565</v>
      </c>
      <c r="K598" s="200"/>
      <c r="L598" s="200"/>
      <c r="M598" s="109" t="s">
        <v>215</v>
      </c>
      <c r="N598" s="110">
        <v>0</v>
      </c>
      <c r="O598" s="110">
        <v>0</v>
      </c>
      <c r="P598" s="110">
        <v>0</v>
      </c>
      <c r="Q598" s="111"/>
      <c r="R598" s="112"/>
      <c r="S598" s="112"/>
      <c r="T598" s="113">
        <f t="shared" ref="T598:AC598" si="208">SUM(T599:T602)</f>
        <v>0</v>
      </c>
      <c r="U598" s="110">
        <f t="shared" si="208"/>
        <v>0</v>
      </c>
      <c r="V598" s="110">
        <f t="shared" si="208"/>
        <v>0</v>
      </c>
      <c r="W598" s="110">
        <f t="shared" si="208"/>
        <v>0</v>
      </c>
      <c r="X598" s="110">
        <f t="shared" si="208"/>
        <v>0</v>
      </c>
      <c r="Y598" s="110">
        <f t="shared" si="208"/>
        <v>0</v>
      </c>
      <c r="Z598" s="110">
        <f t="shared" si="208"/>
        <v>0</v>
      </c>
      <c r="AA598" s="268">
        <f t="shared" si="208"/>
        <v>0</v>
      </c>
      <c r="AB598" s="301">
        <f t="shared" si="208"/>
        <v>0</v>
      </c>
      <c r="AC598" s="110">
        <f t="shared" si="208"/>
        <v>0</v>
      </c>
      <c r="AD598" s="302">
        <f>OAX!AD636</f>
        <v>0</v>
      </c>
      <c r="AE598" s="113"/>
      <c r="AF598" s="110"/>
      <c r="AG598" s="110">
        <f>OAX!AG636</f>
        <v>0</v>
      </c>
      <c r="AH598" s="110"/>
      <c r="AI598" s="110"/>
      <c r="AJ598" s="110">
        <f>OAX!AJ636</f>
        <v>0</v>
      </c>
      <c r="AK598" s="110"/>
      <c r="AL598" s="110"/>
      <c r="AM598" s="110">
        <f>OAX!AM636</f>
        <v>0</v>
      </c>
      <c r="AN598" s="110"/>
      <c r="AO598" s="110"/>
      <c r="AP598" s="110">
        <f>OAX!AP636</f>
        <v>0</v>
      </c>
      <c r="AQ598" s="110"/>
      <c r="AR598" s="110"/>
      <c r="AS598" s="110">
        <f>OAX!AS636</f>
        <v>0</v>
      </c>
      <c r="AT598" s="110">
        <f>OAX!AT636</f>
        <v>0</v>
      </c>
      <c r="AU598" s="110">
        <f>OAX!AU636</f>
        <v>0</v>
      </c>
      <c r="AV598" s="110">
        <f>OAX!AV636</f>
        <v>0</v>
      </c>
      <c r="AW598" s="110">
        <f>OAX!AW636</f>
        <v>0</v>
      </c>
      <c r="AX598" s="110">
        <f>OAX!AX636</f>
        <v>0</v>
      </c>
      <c r="AY598" s="110">
        <f>OAX!AY636</f>
        <v>0</v>
      </c>
      <c r="AZ598" s="110">
        <f>OAX!AZ636</f>
        <v>0</v>
      </c>
      <c r="BA598" s="110">
        <f>OAX!BA636</f>
        <v>0</v>
      </c>
    </row>
    <row r="599" spans="1:53" ht="24.75" hidden="1">
      <c r="A599" s="253"/>
      <c r="B599" s="73" t="str">
        <f t="shared" si="205"/>
        <v>147500056005651</v>
      </c>
      <c r="C599" s="138">
        <v>2023</v>
      </c>
      <c r="D599" s="138">
        <v>1</v>
      </c>
      <c r="E599" s="138">
        <v>1</v>
      </c>
      <c r="F599" s="138">
        <v>4</v>
      </c>
      <c r="G599" s="138">
        <v>7</v>
      </c>
      <c r="H599" s="138">
        <v>5000</v>
      </c>
      <c r="I599" s="138">
        <v>5600</v>
      </c>
      <c r="J599" s="138">
        <v>565</v>
      </c>
      <c r="K599" s="139">
        <v>1</v>
      </c>
      <c r="L599" s="139"/>
      <c r="M599" s="116" t="s">
        <v>516</v>
      </c>
      <c r="N599" s="117">
        <v>0</v>
      </c>
      <c r="O599" s="117">
        <v>0</v>
      </c>
      <c r="P599" s="117">
        <v>0</v>
      </c>
      <c r="Q599" s="118" t="s">
        <v>59</v>
      </c>
      <c r="R599" s="119">
        <v>0</v>
      </c>
      <c r="S599" s="119">
        <v>0</v>
      </c>
      <c r="T599" s="120">
        <v>0</v>
      </c>
      <c r="U599" s="117">
        <v>0</v>
      </c>
      <c r="V599" s="117">
        <v>0</v>
      </c>
      <c r="W599" s="117">
        <v>0</v>
      </c>
      <c r="X599" s="117">
        <v>0</v>
      </c>
      <c r="Y599" s="117">
        <v>0</v>
      </c>
      <c r="Z599" s="117">
        <v>0</v>
      </c>
      <c r="AA599" s="269">
        <v>0</v>
      </c>
      <c r="AB599" s="303">
        <f t="shared" ref="AB599:AC602" si="209">N599+T599-X599</f>
        <v>0</v>
      </c>
      <c r="AC599" s="117">
        <f t="shared" si="209"/>
        <v>0</v>
      </c>
      <c r="AD599" s="304">
        <f>OAX!AD637</f>
        <v>0</v>
      </c>
      <c r="AE599" s="120"/>
      <c r="AF599" s="117"/>
      <c r="AG599" s="117">
        <f>OAX!AG637</f>
        <v>0</v>
      </c>
      <c r="AH599" s="117"/>
      <c r="AI599" s="117"/>
      <c r="AJ599" s="117">
        <f>OAX!AJ637</f>
        <v>0</v>
      </c>
      <c r="AK599" s="117"/>
      <c r="AL599" s="117"/>
      <c r="AM599" s="117">
        <f>OAX!AM637</f>
        <v>0</v>
      </c>
      <c r="AN599" s="117"/>
      <c r="AO599" s="117"/>
      <c r="AP599" s="117">
        <f>OAX!AP637</f>
        <v>0</v>
      </c>
      <c r="AQ599" s="117"/>
      <c r="AR599" s="117"/>
      <c r="AS599" s="117">
        <f>OAX!AS637</f>
        <v>0</v>
      </c>
      <c r="AT599" s="117">
        <f>OAX!AT637</f>
        <v>0</v>
      </c>
      <c r="AU599" s="117">
        <f>OAX!AU637</f>
        <v>0</v>
      </c>
      <c r="AV599" s="117">
        <f>OAX!AV637</f>
        <v>0</v>
      </c>
      <c r="AW599" s="117">
        <f>OAX!AW637</f>
        <v>0</v>
      </c>
      <c r="AX599" s="117">
        <f>OAX!AX637</f>
        <v>0</v>
      </c>
      <c r="AY599" s="117">
        <f>OAX!AY637</f>
        <v>0</v>
      </c>
      <c r="AZ599" s="117">
        <f>OAX!AZ637</f>
        <v>0</v>
      </c>
      <c r="BA599" s="117">
        <f>OAX!BA637</f>
        <v>0</v>
      </c>
    </row>
    <row r="600" spans="1:53" ht="24.75" hidden="1">
      <c r="A600" s="253"/>
      <c r="B600" s="73" t="str">
        <f t="shared" si="205"/>
        <v>147500056005652</v>
      </c>
      <c r="C600" s="138">
        <v>2023</v>
      </c>
      <c r="D600" s="138">
        <v>1</v>
      </c>
      <c r="E600" s="138">
        <v>1</v>
      </c>
      <c r="F600" s="138">
        <v>4</v>
      </c>
      <c r="G600" s="138">
        <v>7</v>
      </c>
      <c r="H600" s="138">
        <v>5000</v>
      </c>
      <c r="I600" s="138">
        <v>5600</v>
      </c>
      <c r="J600" s="138">
        <v>565</v>
      </c>
      <c r="K600" s="139">
        <v>2</v>
      </c>
      <c r="L600" s="139"/>
      <c r="M600" s="116" t="s">
        <v>517</v>
      </c>
      <c r="N600" s="117">
        <v>0</v>
      </c>
      <c r="O600" s="117">
        <v>0</v>
      </c>
      <c r="P600" s="117">
        <v>0</v>
      </c>
      <c r="Q600" s="118" t="s">
        <v>59</v>
      </c>
      <c r="R600" s="119">
        <v>0</v>
      </c>
      <c r="S600" s="119">
        <v>0</v>
      </c>
      <c r="T600" s="120">
        <v>0</v>
      </c>
      <c r="U600" s="117">
        <v>0</v>
      </c>
      <c r="V600" s="117">
        <v>0</v>
      </c>
      <c r="W600" s="117">
        <v>0</v>
      </c>
      <c r="X600" s="117">
        <v>0</v>
      </c>
      <c r="Y600" s="117">
        <v>0</v>
      </c>
      <c r="Z600" s="117">
        <v>0</v>
      </c>
      <c r="AA600" s="269">
        <v>0</v>
      </c>
      <c r="AB600" s="303">
        <f t="shared" si="209"/>
        <v>0</v>
      </c>
      <c r="AC600" s="117">
        <f t="shared" si="209"/>
        <v>0</v>
      </c>
      <c r="AD600" s="304">
        <f>OAX!AD638</f>
        <v>0</v>
      </c>
      <c r="AE600" s="120"/>
      <c r="AF600" s="117"/>
      <c r="AG600" s="117">
        <f>OAX!AG638</f>
        <v>0</v>
      </c>
      <c r="AH600" s="117"/>
      <c r="AI600" s="117"/>
      <c r="AJ600" s="117">
        <f>OAX!AJ638</f>
        <v>0</v>
      </c>
      <c r="AK600" s="117"/>
      <c r="AL600" s="117"/>
      <c r="AM600" s="117">
        <f>OAX!AM638</f>
        <v>0</v>
      </c>
      <c r="AN600" s="117"/>
      <c r="AO600" s="117"/>
      <c r="AP600" s="117">
        <f>OAX!AP638</f>
        <v>0</v>
      </c>
      <c r="AQ600" s="117"/>
      <c r="AR600" s="117"/>
      <c r="AS600" s="117">
        <f>OAX!AS638</f>
        <v>0</v>
      </c>
      <c r="AT600" s="117">
        <f>OAX!AT638</f>
        <v>0</v>
      </c>
      <c r="AU600" s="117">
        <f>OAX!AU638</f>
        <v>0</v>
      </c>
      <c r="AV600" s="117">
        <f>OAX!AV638</f>
        <v>0</v>
      </c>
      <c r="AW600" s="117">
        <f>OAX!AW638</f>
        <v>0</v>
      </c>
      <c r="AX600" s="117">
        <f>OAX!AX638</f>
        <v>0</v>
      </c>
      <c r="AY600" s="117">
        <f>OAX!AY638</f>
        <v>0</v>
      </c>
      <c r="AZ600" s="117">
        <f>OAX!AZ638</f>
        <v>0</v>
      </c>
      <c r="BA600" s="117">
        <f>OAX!BA638</f>
        <v>0</v>
      </c>
    </row>
    <row r="601" spans="1:53" ht="24.75" hidden="1">
      <c r="A601" s="253"/>
      <c r="B601" s="73" t="str">
        <f t="shared" si="205"/>
        <v>147500056005653</v>
      </c>
      <c r="C601" s="138">
        <v>2023</v>
      </c>
      <c r="D601" s="138">
        <v>1</v>
      </c>
      <c r="E601" s="138">
        <v>1</v>
      </c>
      <c r="F601" s="138">
        <v>4</v>
      </c>
      <c r="G601" s="138">
        <v>7</v>
      </c>
      <c r="H601" s="138">
        <v>5000</v>
      </c>
      <c r="I601" s="138">
        <v>5600</v>
      </c>
      <c r="J601" s="138">
        <v>565</v>
      </c>
      <c r="K601" s="139">
        <v>3</v>
      </c>
      <c r="L601" s="139"/>
      <c r="M601" s="116" t="s">
        <v>518</v>
      </c>
      <c r="N601" s="117">
        <v>0</v>
      </c>
      <c r="O601" s="117">
        <v>0</v>
      </c>
      <c r="P601" s="117">
        <v>0</v>
      </c>
      <c r="Q601" s="118" t="s">
        <v>59</v>
      </c>
      <c r="R601" s="119">
        <v>0</v>
      </c>
      <c r="S601" s="119">
        <v>0</v>
      </c>
      <c r="T601" s="120">
        <v>0</v>
      </c>
      <c r="U601" s="117">
        <v>0</v>
      </c>
      <c r="V601" s="117">
        <v>0</v>
      </c>
      <c r="W601" s="117">
        <v>0</v>
      </c>
      <c r="X601" s="117">
        <v>0</v>
      </c>
      <c r="Y601" s="117">
        <v>0</v>
      </c>
      <c r="Z601" s="117">
        <v>0</v>
      </c>
      <c r="AA601" s="269">
        <v>0</v>
      </c>
      <c r="AB601" s="303">
        <f t="shared" si="209"/>
        <v>0</v>
      </c>
      <c r="AC601" s="117">
        <f t="shared" si="209"/>
        <v>0</v>
      </c>
      <c r="AD601" s="304">
        <f>OAX!AD639</f>
        <v>0</v>
      </c>
      <c r="AE601" s="120"/>
      <c r="AF601" s="117"/>
      <c r="AG601" s="117">
        <f>OAX!AG639</f>
        <v>0</v>
      </c>
      <c r="AH601" s="117"/>
      <c r="AI601" s="117"/>
      <c r="AJ601" s="117">
        <f>OAX!AJ639</f>
        <v>0</v>
      </c>
      <c r="AK601" s="117"/>
      <c r="AL601" s="117"/>
      <c r="AM601" s="117">
        <f>OAX!AM639</f>
        <v>0</v>
      </c>
      <c r="AN601" s="117"/>
      <c r="AO601" s="117"/>
      <c r="AP601" s="117">
        <f>OAX!AP639</f>
        <v>0</v>
      </c>
      <c r="AQ601" s="117"/>
      <c r="AR601" s="117"/>
      <c r="AS601" s="117">
        <f>OAX!AS639</f>
        <v>0</v>
      </c>
      <c r="AT601" s="117">
        <f>OAX!AT639</f>
        <v>0</v>
      </c>
      <c r="AU601" s="117">
        <f>OAX!AU639</f>
        <v>0</v>
      </c>
      <c r="AV601" s="117">
        <f>OAX!AV639</f>
        <v>0</v>
      </c>
      <c r="AW601" s="117">
        <f>OAX!AW639</f>
        <v>0</v>
      </c>
      <c r="AX601" s="117">
        <f>OAX!AX639</f>
        <v>0</v>
      </c>
      <c r="AY601" s="117">
        <f>OAX!AY639</f>
        <v>0</v>
      </c>
      <c r="AZ601" s="117">
        <f>OAX!AZ639</f>
        <v>0</v>
      </c>
      <c r="BA601" s="117">
        <f>OAX!BA639</f>
        <v>0</v>
      </c>
    </row>
    <row r="602" spans="1:53" ht="24.75" hidden="1">
      <c r="A602" s="253"/>
      <c r="B602" s="73" t="str">
        <f t="shared" si="205"/>
        <v>147500056005654</v>
      </c>
      <c r="C602" s="138">
        <v>2023</v>
      </c>
      <c r="D602" s="138">
        <v>1</v>
      </c>
      <c r="E602" s="138">
        <v>1</v>
      </c>
      <c r="F602" s="138">
        <v>4</v>
      </c>
      <c r="G602" s="138">
        <v>7</v>
      </c>
      <c r="H602" s="138">
        <v>5000</v>
      </c>
      <c r="I602" s="138">
        <v>5600</v>
      </c>
      <c r="J602" s="138">
        <v>565</v>
      </c>
      <c r="K602" s="139">
        <v>4</v>
      </c>
      <c r="L602" s="139"/>
      <c r="M602" s="116" t="s">
        <v>519</v>
      </c>
      <c r="N602" s="117">
        <v>0</v>
      </c>
      <c r="O602" s="117">
        <v>0</v>
      </c>
      <c r="P602" s="117">
        <v>0</v>
      </c>
      <c r="Q602" s="118" t="s">
        <v>59</v>
      </c>
      <c r="R602" s="119">
        <v>0</v>
      </c>
      <c r="S602" s="119">
        <v>0</v>
      </c>
      <c r="T602" s="120">
        <v>0</v>
      </c>
      <c r="U602" s="117">
        <v>0</v>
      </c>
      <c r="V602" s="117">
        <v>0</v>
      </c>
      <c r="W602" s="117">
        <v>0</v>
      </c>
      <c r="X602" s="117">
        <v>0</v>
      </c>
      <c r="Y602" s="117">
        <v>0</v>
      </c>
      <c r="Z602" s="117">
        <v>0</v>
      </c>
      <c r="AA602" s="269">
        <v>0</v>
      </c>
      <c r="AB602" s="303">
        <f t="shared" si="209"/>
        <v>0</v>
      </c>
      <c r="AC602" s="117">
        <f t="shared" si="209"/>
        <v>0</v>
      </c>
      <c r="AD602" s="304">
        <f>OAX!AD640</f>
        <v>0</v>
      </c>
      <c r="AE602" s="120"/>
      <c r="AF602" s="117"/>
      <c r="AG602" s="117">
        <f>OAX!AG640</f>
        <v>0</v>
      </c>
      <c r="AH602" s="117"/>
      <c r="AI602" s="117"/>
      <c r="AJ602" s="117">
        <f>OAX!AJ640</f>
        <v>0</v>
      </c>
      <c r="AK602" s="117"/>
      <c r="AL602" s="117"/>
      <c r="AM602" s="117">
        <f>OAX!AM640</f>
        <v>0</v>
      </c>
      <c r="AN602" s="117"/>
      <c r="AO602" s="117"/>
      <c r="AP602" s="117">
        <f>OAX!AP640</f>
        <v>0</v>
      </c>
      <c r="AQ602" s="117"/>
      <c r="AR602" s="117"/>
      <c r="AS602" s="117">
        <f>OAX!AS640</f>
        <v>0</v>
      </c>
      <c r="AT602" s="117">
        <f>OAX!AT640</f>
        <v>0</v>
      </c>
      <c r="AU602" s="117">
        <f>OAX!AU640</f>
        <v>0</v>
      </c>
      <c r="AV602" s="117">
        <f>OAX!AV640</f>
        <v>0</v>
      </c>
      <c r="AW602" s="117">
        <f>OAX!AW640</f>
        <v>0</v>
      </c>
      <c r="AX602" s="117">
        <f>OAX!AX640</f>
        <v>0</v>
      </c>
      <c r="AY602" s="117">
        <f>OAX!AY640</f>
        <v>0</v>
      </c>
      <c r="AZ602" s="117">
        <f>OAX!AZ640</f>
        <v>0</v>
      </c>
      <c r="BA602" s="117">
        <f>OAX!BA640</f>
        <v>0</v>
      </c>
    </row>
    <row r="603" spans="1:53" ht="24.75" hidden="1">
      <c r="A603" s="253"/>
      <c r="B603" s="73" t="str">
        <f t="shared" si="205"/>
        <v>14750005600569</v>
      </c>
      <c r="C603" s="135">
        <v>2023</v>
      </c>
      <c r="D603" s="135">
        <v>1</v>
      </c>
      <c r="E603" s="135">
        <v>1</v>
      </c>
      <c r="F603" s="135">
        <v>4</v>
      </c>
      <c r="G603" s="135">
        <v>7</v>
      </c>
      <c r="H603" s="135">
        <v>5000</v>
      </c>
      <c r="I603" s="135">
        <v>5600</v>
      </c>
      <c r="J603" s="135">
        <v>569</v>
      </c>
      <c r="K603" s="200"/>
      <c r="L603" s="200"/>
      <c r="M603" s="109" t="s">
        <v>520</v>
      </c>
      <c r="N603" s="110">
        <v>0</v>
      </c>
      <c r="O603" s="110">
        <v>0</v>
      </c>
      <c r="P603" s="110">
        <v>0</v>
      </c>
      <c r="Q603" s="111"/>
      <c r="R603" s="112"/>
      <c r="S603" s="112"/>
      <c r="T603" s="113">
        <f t="shared" ref="T603:AC603" si="210">T604</f>
        <v>0</v>
      </c>
      <c r="U603" s="110">
        <f t="shared" si="210"/>
        <v>0</v>
      </c>
      <c r="V603" s="110">
        <f t="shared" si="210"/>
        <v>0</v>
      </c>
      <c r="W603" s="110">
        <f t="shared" si="210"/>
        <v>0</v>
      </c>
      <c r="X603" s="110">
        <f t="shared" si="210"/>
        <v>0</v>
      </c>
      <c r="Y603" s="110">
        <f t="shared" si="210"/>
        <v>0</v>
      </c>
      <c r="Z603" s="110">
        <f t="shared" si="210"/>
        <v>0</v>
      </c>
      <c r="AA603" s="268">
        <f t="shared" si="210"/>
        <v>0</v>
      </c>
      <c r="AB603" s="301">
        <f t="shared" si="210"/>
        <v>0</v>
      </c>
      <c r="AC603" s="110">
        <f t="shared" si="210"/>
        <v>0</v>
      </c>
      <c r="AD603" s="302">
        <f>OAX!AD641</f>
        <v>0</v>
      </c>
      <c r="AE603" s="113"/>
      <c r="AF603" s="110"/>
      <c r="AG603" s="110">
        <f>OAX!AG641</f>
        <v>0</v>
      </c>
      <c r="AH603" s="110"/>
      <c r="AI603" s="110"/>
      <c r="AJ603" s="110">
        <f>OAX!AJ641</f>
        <v>0</v>
      </c>
      <c r="AK603" s="110"/>
      <c r="AL603" s="110"/>
      <c r="AM603" s="110">
        <f>OAX!AM641</f>
        <v>0</v>
      </c>
      <c r="AN603" s="110"/>
      <c r="AO603" s="110"/>
      <c r="AP603" s="110">
        <f>OAX!AP641</f>
        <v>0</v>
      </c>
      <c r="AQ603" s="110"/>
      <c r="AR603" s="110"/>
      <c r="AS603" s="110">
        <f>OAX!AS641</f>
        <v>0</v>
      </c>
      <c r="AT603" s="110">
        <f>OAX!AT641</f>
        <v>0</v>
      </c>
      <c r="AU603" s="110">
        <f>OAX!AU641</f>
        <v>0</v>
      </c>
      <c r="AV603" s="110">
        <f>OAX!AV641</f>
        <v>0</v>
      </c>
      <c r="AW603" s="110">
        <f>OAX!AW641</f>
        <v>0</v>
      </c>
      <c r="AX603" s="110">
        <f>OAX!AX641</f>
        <v>0</v>
      </c>
      <c r="AY603" s="110">
        <f>OAX!AY641</f>
        <v>0</v>
      </c>
      <c r="AZ603" s="110">
        <f>OAX!AZ641</f>
        <v>0</v>
      </c>
      <c r="BA603" s="110">
        <f>OAX!BA641</f>
        <v>0</v>
      </c>
    </row>
    <row r="604" spans="1:53" ht="24.75" hidden="1">
      <c r="A604" s="253"/>
      <c r="B604" s="73" t="str">
        <f t="shared" si="205"/>
        <v>147500056005691</v>
      </c>
      <c r="C604" s="138">
        <v>2023</v>
      </c>
      <c r="D604" s="138">
        <v>1</v>
      </c>
      <c r="E604" s="138">
        <v>1</v>
      </c>
      <c r="F604" s="138">
        <v>4</v>
      </c>
      <c r="G604" s="138">
        <v>7</v>
      </c>
      <c r="H604" s="138">
        <v>5000</v>
      </c>
      <c r="I604" s="138">
        <v>5600</v>
      </c>
      <c r="J604" s="138">
        <v>569</v>
      </c>
      <c r="K604" s="139">
        <v>1</v>
      </c>
      <c r="L604" s="139"/>
      <c r="M604" s="116" t="s">
        <v>521</v>
      </c>
      <c r="N604" s="117">
        <v>0</v>
      </c>
      <c r="O604" s="117">
        <v>0</v>
      </c>
      <c r="P604" s="117">
        <v>0</v>
      </c>
      <c r="Q604" s="118" t="s">
        <v>59</v>
      </c>
      <c r="R604" s="119">
        <v>0</v>
      </c>
      <c r="S604" s="119">
        <v>0</v>
      </c>
      <c r="T604" s="120">
        <v>0</v>
      </c>
      <c r="U604" s="117">
        <v>0</v>
      </c>
      <c r="V604" s="117">
        <v>0</v>
      </c>
      <c r="W604" s="117">
        <v>0</v>
      </c>
      <c r="X604" s="117">
        <v>0</v>
      </c>
      <c r="Y604" s="117">
        <v>0</v>
      </c>
      <c r="Z604" s="117">
        <v>0</v>
      </c>
      <c r="AA604" s="269">
        <v>0</v>
      </c>
      <c r="AB604" s="303">
        <f>N604+T604-X604</f>
        <v>0</v>
      </c>
      <c r="AC604" s="117">
        <f>O604+U604-Y604</f>
        <v>0</v>
      </c>
      <c r="AD604" s="304">
        <f>OAX!AD642</f>
        <v>0</v>
      </c>
      <c r="AE604" s="120"/>
      <c r="AF604" s="117"/>
      <c r="AG604" s="117">
        <f>OAX!AG642</f>
        <v>0</v>
      </c>
      <c r="AH604" s="117"/>
      <c r="AI604" s="117"/>
      <c r="AJ604" s="117">
        <f>OAX!AJ642</f>
        <v>0</v>
      </c>
      <c r="AK604" s="117"/>
      <c r="AL604" s="117"/>
      <c r="AM604" s="117">
        <f>OAX!AM642</f>
        <v>0</v>
      </c>
      <c r="AN604" s="117"/>
      <c r="AO604" s="117"/>
      <c r="AP604" s="117">
        <f>OAX!AP642</f>
        <v>0</v>
      </c>
      <c r="AQ604" s="117"/>
      <c r="AR604" s="117"/>
      <c r="AS604" s="117">
        <f>OAX!AS642</f>
        <v>0</v>
      </c>
      <c r="AT604" s="117">
        <f>OAX!AT642</f>
        <v>0</v>
      </c>
      <c r="AU604" s="117">
        <f>OAX!AU642</f>
        <v>0</v>
      </c>
      <c r="AV604" s="117">
        <f>OAX!AV642</f>
        <v>0</v>
      </c>
      <c r="AW604" s="117">
        <f>OAX!AW642</f>
        <v>0</v>
      </c>
      <c r="AX604" s="117">
        <f>OAX!AX642</f>
        <v>0</v>
      </c>
      <c r="AY604" s="117">
        <f>OAX!AY642</f>
        <v>0</v>
      </c>
      <c r="AZ604" s="117">
        <f>OAX!AZ642</f>
        <v>0</v>
      </c>
      <c r="BA604" s="117">
        <f>OAX!BA642</f>
        <v>0</v>
      </c>
    </row>
    <row r="605" spans="1:53" ht="24.75" hidden="1">
      <c r="A605" s="253"/>
      <c r="B605" s="73" t="str">
        <f t="shared" si="205"/>
        <v>14750005900</v>
      </c>
      <c r="C605" s="132">
        <v>2023</v>
      </c>
      <c r="D605" s="132">
        <v>1</v>
      </c>
      <c r="E605" s="132">
        <v>1</v>
      </c>
      <c r="F605" s="132">
        <v>4</v>
      </c>
      <c r="G605" s="132">
        <v>7</v>
      </c>
      <c r="H605" s="132">
        <v>5000</v>
      </c>
      <c r="I605" s="132">
        <v>5900</v>
      </c>
      <c r="J605" s="132"/>
      <c r="K605" s="199" t="s">
        <v>45</v>
      </c>
      <c r="L605" s="199"/>
      <c r="M605" s="102" t="s">
        <v>240</v>
      </c>
      <c r="N605" s="103">
        <v>0</v>
      </c>
      <c r="O605" s="103">
        <v>0</v>
      </c>
      <c r="P605" s="103">
        <v>0</v>
      </c>
      <c r="Q605" s="104"/>
      <c r="R605" s="105"/>
      <c r="S605" s="105"/>
      <c r="T605" s="106">
        <f t="shared" ref="T605:AC605" si="211">+T606+T608</f>
        <v>0</v>
      </c>
      <c r="U605" s="103">
        <f t="shared" si="211"/>
        <v>0</v>
      </c>
      <c r="V605" s="103">
        <f t="shared" si="211"/>
        <v>0</v>
      </c>
      <c r="W605" s="103">
        <f t="shared" si="211"/>
        <v>0</v>
      </c>
      <c r="X605" s="103">
        <f t="shared" si="211"/>
        <v>0</v>
      </c>
      <c r="Y605" s="103">
        <f t="shared" si="211"/>
        <v>0</v>
      </c>
      <c r="Z605" s="103">
        <f t="shared" si="211"/>
        <v>0</v>
      </c>
      <c r="AA605" s="267">
        <f t="shared" si="211"/>
        <v>0</v>
      </c>
      <c r="AB605" s="299">
        <f t="shared" si="211"/>
        <v>0</v>
      </c>
      <c r="AC605" s="103">
        <f t="shared" si="211"/>
        <v>0</v>
      </c>
      <c r="AD605" s="300">
        <f>OAX!AD643</f>
        <v>0</v>
      </c>
      <c r="AE605" s="106"/>
      <c r="AF605" s="103"/>
      <c r="AG605" s="103">
        <f>OAX!AG643</f>
        <v>0</v>
      </c>
      <c r="AH605" s="103"/>
      <c r="AI605" s="103"/>
      <c r="AJ605" s="103">
        <f>OAX!AJ643</f>
        <v>0</v>
      </c>
      <c r="AK605" s="103"/>
      <c r="AL605" s="103"/>
      <c r="AM605" s="103">
        <f>OAX!AM643</f>
        <v>0</v>
      </c>
      <c r="AN605" s="103"/>
      <c r="AO605" s="103"/>
      <c r="AP605" s="103">
        <f>OAX!AP643</f>
        <v>0</v>
      </c>
      <c r="AQ605" s="103"/>
      <c r="AR605" s="103"/>
      <c r="AS605" s="103">
        <f>OAX!AS643</f>
        <v>0</v>
      </c>
      <c r="AT605" s="103">
        <f>OAX!AT643</f>
        <v>0</v>
      </c>
      <c r="AU605" s="103">
        <f>OAX!AU643</f>
        <v>0</v>
      </c>
      <c r="AV605" s="103">
        <f>OAX!AV643</f>
        <v>0</v>
      </c>
      <c r="AW605" s="103">
        <f>OAX!AW643</f>
        <v>0</v>
      </c>
      <c r="AX605" s="103">
        <f>OAX!AX643</f>
        <v>0</v>
      </c>
      <c r="AY605" s="103">
        <f>OAX!AY643</f>
        <v>0</v>
      </c>
      <c r="AZ605" s="103">
        <f>OAX!AZ643</f>
        <v>0</v>
      </c>
      <c r="BA605" s="103">
        <f>OAX!BA643</f>
        <v>0</v>
      </c>
    </row>
    <row r="606" spans="1:53" ht="24.75" hidden="1">
      <c r="A606" s="253"/>
      <c r="B606" s="73" t="str">
        <f t="shared" si="205"/>
        <v>14750005900591</v>
      </c>
      <c r="C606" s="135">
        <v>2023</v>
      </c>
      <c r="D606" s="135">
        <v>1</v>
      </c>
      <c r="E606" s="135">
        <v>1</v>
      </c>
      <c r="F606" s="135">
        <v>4</v>
      </c>
      <c r="G606" s="135">
        <v>7</v>
      </c>
      <c r="H606" s="135">
        <v>5000</v>
      </c>
      <c r="I606" s="135">
        <v>5900</v>
      </c>
      <c r="J606" s="135">
        <v>591</v>
      </c>
      <c r="K606" s="200"/>
      <c r="L606" s="200"/>
      <c r="M606" s="109" t="s">
        <v>241</v>
      </c>
      <c r="N606" s="110">
        <v>0</v>
      </c>
      <c r="O606" s="110">
        <v>0</v>
      </c>
      <c r="P606" s="110">
        <v>0</v>
      </c>
      <c r="Q606" s="111"/>
      <c r="R606" s="112"/>
      <c r="S606" s="112"/>
      <c r="T606" s="113">
        <f t="shared" ref="T606:AC606" si="212">+T607</f>
        <v>0</v>
      </c>
      <c r="U606" s="110">
        <f t="shared" si="212"/>
        <v>0</v>
      </c>
      <c r="V606" s="110">
        <f t="shared" si="212"/>
        <v>0</v>
      </c>
      <c r="W606" s="110">
        <f t="shared" si="212"/>
        <v>0</v>
      </c>
      <c r="X606" s="110">
        <f t="shared" si="212"/>
        <v>0</v>
      </c>
      <c r="Y606" s="110">
        <f t="shared" si="212"/>
        <v>0</v>
      </c>
      <c r="Z606" s="110">
        <f t="shared" si="212"/>
        <v>0</v>
      </c>
      <c r="AA606" s="268">
        <f t="shared" si="212"/>
        <v>0</v>
      </c>
      <c r="AB606" s="301">
        <f t="shared" si="212"/>
        <v>0</v>
      </c>
      <c r="AC606" s="110">
        <f t="shared" si="212"/>
        <v>0</v>
      </c>
      <c r="AD606" s="302">
        <f>OAX!AD644</f>
        <v>0</v>
      </c>
      <c r="AE606" s="113"/>
      <c r="AF606" s="110"/>
      <c r="AG606" s="110">
        <f>OAX!AG644</f>
        <v>0</v>
      </c>
      <c r="AH606" s="110"/>
      <c r="AI606" s="110"/>
      <c r="AJ606" s="110">
        <f>OAX!AJ644</f>
        <v>0</v>
      </c>
      <c r="AK606" s="110"/>
      <c r="AL606" s="110"/>
      <c r="AM606" s="110">
        <f>OAX!AM644</f>
        <v>0</v>
      </c>
      <c r="AN606" s="110"/>
      <c r="AO606" s="110"/>
      <c r="AP606" s="110">
        <f>OAX!AP644</f>
        <v>0</v>
      </c>
      <c r="AQ606" s="110"/>
      <c r="AR606" s="110"/>
      <c r="AS606" s="110">
        <f>OAX!AS644</f>
        <v>0</v>
      </c>
      <c r="AT606" s="110">
        <f>OAX!AT644</f>
        <v>0</v>
      </c>
      <c r="AU606" s="110">
        <f>OAX!AU644</f>
        <v>0</v>
      </c>
      <c r="AV606" s="110">
        <f>OAX!AV644</f>
        <v>0</v>
      </c>
      <c r="AW606" s="110">
        <f>OAX!AW644</f>
        <v>0</v>
      </c>
      <c r="AX606" s="110">
        <f>OAX!AX644</f>
        <v>0</v>
      </c>
      <c r="AY606" s="110">
        <f>OAX!AY644</f>
        <v>0</v>
      </c>
      <c r="AZ606" s="110">
        <f>OAX!AZ644</f>
        <v>0</v>
      </c>
      <c r="BA606" s="110">
        <f>OAX!BA644</f>
        <v>0</v>
      </c>
    </row>
    <row r="607" spans="1:53" ht="24.75" hidden="1">
      <c r="A607" s="253"/>
      <c r="B607" s="73" t="str">
        <f t="shared" si="205"/>
        <v>147500059005911</v>
      </c>
      <c r="C607" s="138">
        <v>2023</v>
      </c>
      <c r="D607" s="138">
        <v>1</v>
      </c>
      <c r="E607" s="138">
        <v>1</v>
      </c>
      <c r="F607" s="138">
        <v>4</v>
      </c>
      <c r="G607" s="138">
        <v>7</v>
      </c>
      <c r="H607" s="138">
        <v>5000</v>
      </c>
      <c r="I607" s="138">
        <v>5900</v>
      </c>
      <c r="J607" s="138">
        <v>591</v>
      </c>
      <c r="K607" s="139">
        <v>1</v>
      </c>
      <c r="L607" s="139"/>
      <c r="M607" s="116" t="s">
        <v>241</v>
      </c>
      <c r="N607" s="117">
        <v>0</v>
      </c>
      <c r="O607" s="117">
        <v>0</v>
      </c>
      <c r="P607" s="117">
        <v>0</v>
      </c>
      <c r="Q607" s="118" t="s">
        <v>80</v>
      </c>
      <c r="R607" s="119">
        <v>0</v>
      </c>
      <c r="S607" s="119">
        <v>0</v>
      </c>
      <c r="T607" s="120">
        <v>0</v>
      </c>
      <c r="U607" s="117">
        <v>0</v>
      </c>
      <c r="V607" s="117">
        <v>0</v>
      </c>
      <c r="W607" s="117">
        <v>0</v>
      </c>
      <c r="X607" s="117">
        <v>0</v>
      </c>
      <c r="Y607" s="117">
        <v>0</v>
      </c>
      <c r="Z607" s="117">
        <v>0</v>
      </c>
      <c r="AA607" s="269">
        <v>0</v>
      </c>
      <c r="AB607" s="303">
        <f>N607+T607-X607</f>
        <v>0</v>
      </c>
      <c r="AC607" s="117">
        <f>O607+U607-Y607</f>
        <v>0</v>
      </c>
      <c r="AD607" s="304">
        <f>OAX!AD645</f>
        <v>0</v>
      </c>
      <c r="AE607" s="120"/>
      <c r="AF607" s="117"/>
      <c r="AG607" s="117">
        <f>OAX!AG645</f>
        <v>0</v>
      </c>
      <c r="AH607" s="117"/>
      <c r="AI607" s="117"/>
      <c r="AJ607" s="117">
        <f>OAX!AJ645</f>
        <v>0</v>
      </c>
      <c r="AK607" s="117"/>
      <c r="AL607" s="117"/>
      <c r="AM607" s="117">
        <f>OAX!AM645</f>
        <v>0</v>
      </c>
      <c r="AN607" s="117"/>
      <c r="AO607" s="117"/>
      <c r="AP607" s="117">
        <f>OAX!AP645</f>
        <v>0</v>
      </c>
      <c r="AQ607" s="117"/>
      <c r="AR607" s="117"/>
      <c r="AS607" s="117">
        <f>OAX!AS645</f>
        <v>0</v>
      </c>
      <c r="AT607" s="117">
        <f>OAX!AT645</f>
        <v>0</v>
      </c>
      <c r="AU607" s="117">
        <f>OAX!AU645</f>
        <v>0</v>
      </c>
      <c r="AV607" s="117">
        <f>OAX!AV645</f>
        <v>0</v>
      </c>
      <c r="AW607" s="117">
        <f>OAX!AW645</f>
        <v>0</v>
      </c>
      <c r="AX607" s="117">
        <f>OAX!AX645</f>
        <v>0</v>
      </c>
      <c r="AY607" s="117">
        <f>OAX!AY645</f>
        <v>0</v>
      </c>
      <c r="AZ607" s="117">
        <f>OAX!AZ645</f>
        <v>0</v>
      </c>
      <c r="BA607" s="117">
        <f>OAX!BA645</f>
        <v>0</v>
      </c>
    </row>
    <row r="608" spans="1:53" ht="24.75" hidden="1">
      <c r="A608" s="253"/>
      <c r="B608" s="73" t="str">
        <f t="shared" si="205"/>
        <v>14750005900597</v>
      </c>
      <c r="C608" s="135">
        <v>2023</v>
      </c>
      <c r="D608" s="135">
        <v>1</v>
      </c>
      <c r="E608" s="135">
        <v>1</v>
      </c>
      <c r="F608" s="135">
        <v>4</v>
      </c>
      <c r="G608" s="135">
        <v>7</v>
      </c>
      <c r="H608" s="135">
        <v>5000</v>
      </c>
      <c r="I608" s="135">
        <v>5900</v>
      </c>
      <c r="J608" s="135">
        <v>597</v>
      </c>
      <c r="K608" s="200"/>
      <c r="L608" s="200"/>
      <c r="M608" s="109" t="s">
        <v>522</v>
      </c>
      <c r="N608" s="110">
        <v>0</v>
      </c>
      <c r="O608" s="110">
        <v>0</v>
      </c>
      <c r="P608" s="110">
        <v>0</v>
      </c>
      <c r="Q608" s="111"/>
      <c r="R608" s="112"/>
      <c r="S608" s="112"/>
      <c r="T608" s="113">
        <f t="shared" ref="T608:AC608" si="213">+T609</f>
        <v>0</v>
      </c>
      <c r="U608" s="110">
        <f t="shared" si="213"/>
        <v>0</v>
      </c>
      <c r="V608" s="110">
        <f t="shared" si="213"/>
        <v>0</v>
      </c>
      <c r="W608" s="110">
        <f t="shared" si="213"/>
        <v>0</v>
      </c>
      <c r="X608" s="110">
        <f t="shared" si="213"/>
        <v>0</v>
      </c>
      <c r="Y608" s="110">
        <f t="shared" si="213"/>
        <v>0</v>
      </c>
      <c r="Z608" s="110">
        <f t="shared" si="213"/>
        <v>0</v>
      </c>
      <c r="AA608" s="268">
        <f t="shared" si="213"/>
        <v>0</v>
      </c>
      <c r="AB608" s="301">
        <f t="shared" si="213"/>
        <v>0</v>
      </c>
      <c r="AC608" s="110">
        <f t="shared" si="213"/>
        <v>0</v>
      </c>
      <c r="AD608" s="302">
        <f>OAX!AD646</f>
        <v>0</v>
      </c>
      <c r="AE608" s="113"/>
      <c r="AF608" s="110"/>
      <c r="AG608" s="110">
        <f>OAX!AG646</f>
        <v>0</v>
      </c>
      <c r="AH608" s="110"/>
      <c r="AI608" s="110"/>
      <c r="AJ608" s="110">
        <f>OAX!AJ646</f>
        <v>0</v>
      </c>
      <c r="AK608" s="110"/>
      <c r="AL608" s="110"/>
      <c r="AM608" s="110">
        <f>OAX!AM646</f>
        <v>0</v>
      </c>
      <c r="AN608" s="110"/>
      <c r="AO608" s="110"/>
      <c r="AP608" s="110">
        <f>OAX!AP646</f>
        <v>0</v>
      </c>
      <c r="AQ608" s="110"/>
      <c r="AR608" s="110"/>
      <c r="AS608" s="110">
        <f>OAX!AS646</f>
        <v>0</v>
      </c>
      <c r="AT608" s="110">
        <f>OAX!AT646</f>
        <v>0</v>
      </c>
      <c r="AU608" s="110">
        <f>OAX!AU646</f>
        <v>0</v>
      </c>
      <c r="AV608" s="110">
        <f>OAX!AV646</f>
        <v>0</v>
      </c>
      <c r="AW608" s="110">
        <f>OAX!AW646</f>
        <v>0</v>
      </c>
      <c r="AX608" s="110">
        <f>OAX!AX646</f>
        <v>0</v>
      </c>
      <c r="AY608" s="110">
        <f>OAX!AY646</f>
        <v>0</v>
      </c>
      <c r="AZ608" s="110">
        <f>OAX!AZ646</f>
        <v>0</v>
      </c>
      <c r="BA608" s="110">
        <f>OAX!BA646</f>
        <v>0</v>
      </c>
    </row>
    <row r="609" spans="1:53" ht="24.75" hidden="1">
      <c r="A609" s="253"/>
      <c r="B609" s="73" t="str">
        <f t="shared" si="205"/>
        <v>147500059005971</v>
      </c>
      <c r="C609" s="138">
        <v>2023</v>
      </c>
      <c r="D609" s="138">
        <v>1</v>
      </c>
      <c r="E609" s="138">
        <v>1</v>
      </c>
      <c r="F609" s="138">
        <v>4</v>
      </c>
      <c r="G609" s="138">
        <v>7</v>
      </c>
      <c r="H609" s="138">
        <v>5000</v>
      </c>
      <c r="I609" s="138">
        <v>5900</v>
      </c>
      <c r="J609" s="138">
        <v>597</v>
      </c>
      <c r="K609" s="139">
        <v>1</v>
      </c>
      <c r="L609" s="139"/>
      <c r="M609" s="116" t="s">
        <v>523</v>
      </c>
      <c r="N609" s="117">
        <v>0</v>
      </c>
      <c r="O609" s="117">
        <v>0</v>
      </c>
      <c r="P609" s="117">
        <v>0</v>
      </c>
      <c r="Q609" s="118" t="s">
        <v>243</v>
      </c>
      <c r="R609" s="119">
        <v>0</v>
      </c>
      <c r="S609" s="119">
        <v>0</v>
      </c>
      <c r="T609" s="120">
        <v>0</v>
      </c>
      <c r="U609" s="117">
        <v>0</v>
      </c>
      <c r="V609" s="117">
        <v>0</v>
      </c>
      <c r="W609" s="117">
        <v>0</v>
      </c>
      <c r="X609" s="117">
        <v>0</v>
      </c>
      <c r="Y609" s="117">
        <v>0</v>
      </c>
      <c r="Z609" s="117">
        <v>0</v>
      </c>
      <c r="AA609" s="269">
        <v>0</v>
      </c>
      <c r="AB609" s="303">
        <f>N609+T609-X609</f>
        <v>0</v>
      </c>
      <c r="AC609" s="117">
        <f>O609+U609-Y609</f>
        <v>0</v>
      </c>
      <c r="AD609" s="304">
        <f>OAX!AD647</f>
        <v>0</v>
      </c>
      <c r="AE609" s="120"/>
      <c r="AF609" s="117"/>
      <c r="AG609" s="117">
        <f>OAX!AG647</f>
        <v>0</v>
      </c>
      <c r="AH609" s="117"/>
      <c r="AI609" s="117"/>
      <c r="AJ609" s="117">
        <f>OAX!AJ647</f>
        <v>0</v>
      </c>
      <c r="AK609" s="117"/>
      <c r="AL609" s="117"/>
      <c r="AM609" s="117">
        <f>OAX!AM647</f>
        <v>0</v>
      </c>
      <c r="AN609" s="117"/>
      <c r="AO609" s="117"/>
      <c r="AP609" s="117">
        <f>OAX!AP647</f>
        <v>0</v>
      </c>
      <c r="AQ609" s="117"/>
      <c r="AR609" s="117"/>
      <c r="AS609" s="117">
        <f>OAX!AS647</f>
        <v>0</v>
      </c>
      <c r="AT609" s="117">
        <f>OAX!AT647</f>
        <v>0</v>
      </c>
      <c r="AU609" s="117">
        <f>OAX!AU647</f>
        <v>0</v>
      </c>
      <c r="AV609" s="117">
        <f>OAX!AV647</f>
        <v>0</v>
      </c>
      <c r="AW609" s="117">
        <f>OAX!AW647</f>
        <v>0</v>
      </c>
      <c r="AX609" s="117">
        <f>OAX!AX647</f>
        <v>0</v>
      </c>
      <c r="AY609" s="117">
        <f>OAX!AY647</f>
        <v>0</v>
      </c>
      <c r="AZ609" s="117">
        <f>OAX!AZ647</f>
        <v>0</v>
      </c>
      <c r="BA609" s="117">
        <f>OAX!BA647</f>
        <v>0</v>
      </c>
    </row>
    <row r="610" spans="1:53" ht="48" hidden="1">
      <c r="A610" s="253"/>
      <c r="B610" s="73" t="str">
        <f t="shared" si="205"/>
        <v xml:space="preserve">148 </v>
      </c>
      <c r="C610" s="148">
        <v>2023</v>
      </c>
      <c r="D610" s="142">
        <v>1</v>
      </c>
      <c r="E610" s="142">
        <v>1</v>
      </c>
      <c r="F610" s="142">
        <v>4</v>
      </c>
      <c r="G610" s="142">
        <v>8</v>
      </c>
      <c r="H610" s="142"/>
      <c r="I610" s="149" t="s">
        <v>47</v>
      </c>
      <c r="J610" s="149"/>
      <c r="K610" s="150" t="s">
        <v>45</v>
      </c>
      <c r="L610" s="150"/>
      <c r="M610" s="195" t="s">
        <v>524</v>
      </c>
      <c r="N610" s="196">
        <v>0</v>
      </c>
      <c r="O610" s="196">
        <v>0</v>
      </c>
      <c r="P610" s="196">
        <v>0</v>
      </c>
      <c r="Q610" s="90"/>
      <c r="R610" s="91"/>
      <c r="S610" s="91"/>
      <c r="T610" s="198">
        <f t="shared" ref="T610:AC610" si="214">+T611+T615</f>
        <v>0</v>
      </c>
      <c r="U610" s="196">
        <f t="shared" si="214"/>
        <v>0</v>
      </c>
      <c r="V610" s="196">
        <f t="shared" si="214"/>
        <v>0</v>
      </c>
      <c r="W610" s="196">
        <f t="shared" si="214"/>
        <v>0</v>
      </c>
      <c r="X610" s="196">
        <f t="shared" si="214"/>
        <v>0</v>
      </c>
      <c r="Y610" s="196">
        <f t="shared" si="214"/>
        <v>0</v>
      </c>
      <c r="Z610" s="196">
        <f t="shared" si="214"/>
        <v>0</v>
      </c>
      <c r="AA610" s="276">
        <f t="shared" si="214"/>
        <v>0</v>
      </c>
      <c r="AB610" s="315">
        <f t="shared" si="214"/>
        <v>0</v>
      </c>
      <c r="AC610" s="196">
        <f t="shared" si="214"/>
        <v>0</v>
      </c>
      <c r="AD610" s="316">
        <f>OAX!AD648</f>
        <v>0</v>
      </c>
      <c r="AE610" s="198"/>
      <c r="AF610" s="196"/>
      <c r="AG610" s="196">
        <f>OAX!AG648</f>
        <v>0</v>
      </c>
      <c r="AH610" s="196"/>
      <c r="AI610" s="196"/>
      <c r="AJ610" s="196">
        <f>OAX!AJ648</f>
        <v>0</v>
      </c>
      <c r="AK610" s="196"/>
      <c r="AL610" s="196"/>
      <c r="AM610" s="196">
        <f>OAX!AM648</f>
        <v>0</v>
      </c>
      <c r="AN610" s="196"/>
      <c r="AO610" s="196"/>
      <c r="AP610" s="196">
        <f>OAX!AP648</f>
        <v>0</v>
      </c>
      <c r="AQ610" s="196"/>
      <c r="AR610" s="196"/>
      <c r="AS610" s="196">
        <f>OAX!AS648</f>
        <v>0</v>
      </c>
      <c r="AT610" s="196">
        <f>OAX!AT648</f>
        <v>0</v>
      </c>
      <c r="AU610" s="196">
        <f>OAX!AU648</f>
        <v>0</v>
      </c>
      <c r="AV610" s="196">
        <f>OAX!AV648</f>
        <v>0</v>
      </c>
      <c r="AW610" s="196">
        <f>OAX!AW648</f>
        <v>0</v>
      </c>
      <c r="AX610" s="196">
        <f>OAX!AX648</f>
        <v>0</v>
      </c>
      <c r="AY610" s="196">
        <f>OAX!AY648</f>
        <v>0</v>
      </c>
      <c r="AZ610" s="196">
        <f>OAX!AZ648</f>
        <v>0</v>
      </c>
      <c r="BA610" s="196">
        <f>OAX!BA648</f>
        <v>0</v>
      </c>
    </row>
    <row r="611" spans="1:53" ht="24.75" hidden="1">
      <c r="A611" s="253"/>
      <c r="B611" s="73" t="str">
        <f t="shared" si="205"/>
        <v>1483000</v>
      </c>
      <c r="C611" s="131">
        <v>2023</v>
      </c>
      <c r="D611" s="131">
        <v>1</v>
      </c>
      <c r="E611" s="131">
        <v>1</v>
      </c>
      <c r="F611" s="131">
        <v>4</v>
      </c>
      <c r="G611" s="131">
        <v>8</v>
      </c>
      <c r="H611" s="131">
        <v>3000</v>
      </c>
      <c r="I611" s="131"/>
      <c r="J611" s="131"/>
      <c r="K611" s="177"/>
      <c r="L611" s="177"/>
      <c r="M611" s="95" t="s">
        <v>71</v>
      </c>
      <c r="N611" s="96">
        <v>0</v>
      </c>
      <c r="O611" s="96">
        <v>0</v>
      </c>
      <c r="P611" s="96">
        <v>0</v>
      </c>
      <c r="Q611" s="97"/>
      <c r="R611" s="98"/>
      <c r="S611" s="98"/>
      <c r="T611" s="99">
        <f t="shared" ref="T611:AC613" si="215">+T612</f>
        <v>0</v>
      </c>
      <c r="U611" s="96">
        <f t="shared" si="215"/>
        <v>0</v>
      </c>
      <c r="V611" s="96">
        <f t="shared" si="215"/>
        <v>0</v>
      </c>
      <c r="W611" s="96">
        <f t="shared" si="215"/>
        <v>0</v>
      </c>
      <c r="X611" s="96">
        <f t="shared" si="215"/>
        <v>0</v>
      </c>
      <c r="Y611" s="96">
        <f t="shared" si="215"/>
        <v>0</v>
      </c>
      <c r="Z611" s="96">
        <f t="shared" si="215"/>
        <v>0</v>
      </c>
      <c r="AA611" s="266">
        <f t="shared" si="215"/>
        <v>0</v>
      </c>
      <c r="AB611" s="297">
        <f t="shared" si="215"/>
        <v>0</v>
      </c>
      <c r="AC611" s="96">
        <f t="shared" si="215"/>
        <v>0</v>
      </c>
      <c r="AD611" s="298">
        <f>OAX!AD649</f>
        <v>0</v>
      </c>
      <c r="AE611" s="99"/>
      <c r="AF611" s="96"/>
      <c r="AG611" s="96">
        <f>OAX!AG649</f>
        <v>0</v>
      </c>
      <c r="AH611" s="96"/>
      <c r="AI611" s="96"/>
      <c r="AJ611" s="96">
        <f>OAX!AJ649</f>
        <v>0</v>
      </c>
      <c r="AK611" s="96"/>
      <c r="AL611" s="96"/>
      <c r="AM611" s="96">
        <f>OAX!AM649</f>
        <v>0</v>
      </c>
      <c r="AN611" s="96"/>
      <c r="AO611" s="96"/>
      <c r="AP611" s="96">
        <f>OAX!AP649</f>
        <v>0</v>
      </c>
      <c r="AQ611" s="96"/>
      <c r="AR611" s="96"/>
      <c r="AS611" s="96">
        <f>OAX!AS649</f>
        <v>0</v>
      </c>
      <c r="AT611" s="96">
        <f>OAX!AT649</f>
        <v>0</v>
      </c>
      <c r="AU611" s="96">
        <f>OAX!AU649</f>
        <v>0</v>
      </c>
      <c r="AV611" s="96">
        <f>OAX!AV649</f>
        <v>0</v>
      </c>
      <c r="AW611" s="96">
        <f>OAX!AW649</f>
        <v>0</v>
      </c>
      <c r="AX611" s="96">
        <f>OAX!AX649</f>
        <v>0</v>
      </c>
      <c r="AY611" s="96">
        <f>OAX!AY649</f>
        <v>0</v>
      </c>
      <c r="AZ611" s="96">
        <f>OAX!AZ649</f>
        <v>0</v>
      </c>
      <c r="BA611" s="96">
        <f>OAX!BA649</f>
        <v>0</v>
      </c>
    </row>
    <row r="612" spans="1:53" ht="24.75" hidden="1">
      <c r="A612" s="253"/>
      <c r="B612" s="73" t="str">
        <f t="shared" si="205"/>
        <v>14830003100</v>
      </c>
      <c r="C612" s="132">
        <v>2023</v>
      </c>
      <c r="D612" s="132">
        <v>1</v>
      </c>
      <c r="E612" s="132">
        <v>1</v>
      </c>
      <c r="F612" s="132">
        <v>4</v>
      </c>
      <c r="G612" s="132">
        <v>8</v>
      </c>
      <c r="H612" s="132">
        <v>3000</v>
      </c>
      <c r="I612" s="132">
        <v>3100</v>
      </c>
      <c r="J612" s="132"/>
      <c r="K612" s="199" t="s">
        <v>45</v>
      </c>
      <c r="L612" s="199"/>
      <c r="M612" s="102" t="s">
        <v>166</v>
      </c>
      <c r="N612" s="103">
        <v>0</v>
      </c>
      <c r="O612" s="103">
        <v>0</v>
      </c>
      <c r="P612" s="103">
        <v>0</v>
      </c>
      <c r="Q612" s="104"/>
      <c r="R612" s="105"/>
      <c r="S612" s="105"/>
      <c r="T612" s="106">
        <f t="shared" si="215"/>
        <v>0</v>
      </c>
      <c r="U612" s="103">
        <f t="shared" si="215"/>
        <v>0</v>
      </c>
      <c r="V612" s="103">
        <f t="shared" si="215"/>
        <v>0</v>
      </c>
      <c r="W612" s="103">
        <f t="shared" si="215"/>
        <v>0</v>
      </c>
      <c r="X612" s="103">
        <f t="shared" si="215"/>
        <v>0</v>
      </c>
      <c r="Y612" s="103">
        <f t="shared" si="215"/>
        <v>0</v>
      </c>
      <c r="Z612" s="103">
        <f t="shared" si="215"/>
        <v>0</v>
      </c>
      <c r="AA612" s="267">
        <f t="shared" si="215"/>
        <v>0</v>
      </c>
      <c r="AB612" s="299">
        <f t="shared" si="215"/>
        <v>0</v>
      </c>
      <c r="AC612" s="103">
        <f t="shared" si="215"/>
        <v>0</v>
      </c>
      <c r="AD612" s="300">
        <f>OAX!AD650</f>
        <v>0</v>
      </c>
      <c r="AE612" s="106"/>
      <c r="AF612" s="103"/>
      <c r="AG612" s="103">
        <f>OAX!AG650</f>
        <v>0</v>
      </c>
      <c r="AH612" s="103"/>
      <c r="AI612" s="103"/>
      <c r="AJ612" s="103">
        <f>OAX!AJ650</f>
        <v>0</v>
      </c>
      <c r="AK612" s="103"/>
      <c r="AL612" s="103"/>
      <c r="AM612" s="103">
        <f>OAX!AM650</f>
        <v>0</v>
      </c>
      <c r="AN612" s="103"/>
      <c r="AO612" s="103"/>
      <c r="AP612" s="103">
        <f>OAX!AP650</f>
        <v>0</v>
      </c>
      <c r="AQ612" s="103"/>
      <c r="AR612" s="103"/>
      <c r="AS612" s="103">
        <f>OAX!AS650</f>
        <v>0</v>
      </c>
      <c r="AT612" s="103">
        <f>OAX!AT650</f>
        <v>0</v>
      </c>
      <c r="AU612" s="103">
        <f>OAX!AU650</f>
        <v>0</v>
      </c>
      <c r="AV612" s="103">
        <f>OAX!AV650</f>
        <v>0</v>
      </c>
      <c r="AW612" s="103">
        <f>OAX!AW650</f>
        <v>0</v>
      </c>
      <c r="AX612" s="103">
        <f>OAX!AX650</f>
        <v>0</v>
      </c>
      <c r="AY612" s="103">
        <f>OAX!AY650</f>
        <v>0</v>
      </c>
      <c r="AZ612" s="103">
        <f>OAX!AZ650</f>
        <v>0</v>
      </c>
      <c r="BA612" s="103">
        <f>OAX!BA650</f>
        <v>0</v>
      </c>
    </row>
    <row r="613" spans="1:53" ht="24.75" hidden="1">
      <c r="A613" s="253"/>
      <c r="B613" s="73" t="str">
        <f t="shared" si="205"/>
        <v>14830003100319</v>
      </c>
      <c r="C613" s="135">
        <v>2023</v>
      </c>
      <c r="D613" s="135">
        <v>1</v>
      </c>
      <c r="E613" s="135">
        <v>1</v>
      </c>
      <c r="F613" s="135">
        <v>4</v>
      </c>
      <c r="G613" s="135">
        <v>8</v>
      </c>
      <c r="H613" s="135">
        <v>3000</v>
      </c>
      <c r="I613" s="135">
        <v>3100</v>
      </c>
      <c r="J613" s="135">
        <v>319</v>
      </c>
      <c r="K613" s="200"/>
      <c r="L613" s="200"/>
      <c r="M613" s="109" t="s">
        <v>525</v>
      </c>
      <c r="N613" s="110">
        <v>0</v>
      </c>
      <c r="O613" s="110">
        <v>0</v>
      </c>
      <c r="P613" s="110">
        <v>0</v>
      </c>
      <c r="Q613" s="111"/>
      <c r="R613" s="112"/>
      <c r="S613" s="112"/>
      <c r="T613" s="113">
        <f t="shared" si="215"/>
        <v>0</v>
      </c>
      <c r="U613" s="110">
        <f t="shared" si="215"/>
        <v>0</v>
      </c>
      <c r="V613" s="110">
        <f t="shared" si="215"/>
        <v>0</v>
      </c>
      <c r="W613" s="110">
        <f t="shared" si="215"/>
        <v>0</v>
      </c>
      <c r="X613" s="110">
        <f t="shared" si="215"/>
        <v>0</v>
      </c>
      <c r="Y613" s="110">
        <f t="shared" si="215"/>
        <v>0</v>
      </c>
      <c r="Z613" s="110">
        <f t="shared" si="215"/>
        <v>0</v>
      </c>
      <c r="AA613" s="268">
        <f t="shared" si="215"/>
        <v>0</v>
      </c>
      <c r="AB613" s="301">
        <f t="shared" si="215"/>
        <v>0</v>
      </c>
      <c r="AC613" s="110">
        <f t="shared" si="215"/>
        <v>0</v>
      </c>
      <c r="AD613" s="302">
        <f>OAX!AD651</f>
        <v>0</v>
      </c>
      <c r="AE613" s="113"/>
      <c r="AF613" s="110"/>
      <c r="AG613" s="110">
        <f>OAX!AG651</f>
        <v>0</v>
      </c>
      <c r="AH613" s="110"/>
      <c r="AI613" s="110"/>
      <c r="AJ613" s="110">
        <f>OAX!AJ651</f>
        <v>0</v>
      </c>
      <c r="AK613" s="110"/>
      <c r="AL613" s="110"/>
      <c r="AM613" s="110">
        <f>OAX!AM651</f>
        <v>0</v>
      </c>
      <c r="AN613" s="110"/>
      <c r="AO613" s="110"/>
      <c r="AP613" s="110">
        <f>OAX!AP651</f>
        <v>0</v>
      </c>
      <c r="AQ613" s="110"/>
      <c r="AR613" s="110"/>
      <c r="AS613" s="110">
        <f>OAX!AS651</f>
        <v>0</v>
      </c>
      <c r="AT613" s="110">
        <f>OAX!AT651</f>
        <v>0</v>
      </c>
      <c r="AU613" s="110">
        <f>OAX!AU651</f>
        <v>0</v>
      </c>
      <c r="AV613" s="110">
        <f>OAX!AV651</f>
        <v>0</v>
      </c>
      <c r="AW613" s="110">
        <f>OAX!AW651</f>
        <v>0</v>
      </c>
      <c r="AX613" s="110">
        <f>OAX!AX651</f>
        <v>0</v>
      </c>
      <c r="AY613" s="110">
        <f>OAX!AY651</f>
        <v>0</v>
      </c>
      <c r="AZ613" s="110">
        <f>OAX!AZ651</f>
        <v>0</v>
      </c>
      <c r="BA613" s="110">
        <f>OAX!BA651</f>
        <v>0</v>
      </c>
    </row>
    <row r="614" spans="1:53" ht="24.75" hidden="1">
      <c r="A614" s="253"/>
      <c r="B614" s="73" t="str">
        <f t="shared" si="205"/>
        <v>148300031003191</v>
      </c>
      <c r="C614" s="138">
        <v>2023</v>
      </c>
      <c r="D614" s="138">
        <v>1</v>
      </c>
      <c r="E614" s="138">
        <v>1</v>
      </c>
      <c r="F614" s="138">
        <v>4</v>
      </c>
      <c r="G614" s="138">
        <v>8</v>
      </c>
      <c r="H614" s="138">
        <v>3000</v>
      </c>
      <c r="I614" s="138">
        <v>3100</v>
      </c>
      <c r="J614" s="138">
        <v>319</v>
      </c>
      <c r="K614" s="139">
        <v>1</v>
      </c>
      <c r="L614" s="139"/>
      <c r="M614" s="116" t="s">
        <v>170</v>
      </c>
      <c r="N614" s="117">
        <v>0</v>
      </c>
      <c r="O614" s="117">
        <v>0</v>
      </c>
      <c r="P614" s="117">
        <v>0</v>
      </c>
      <c r="Q614" s="118" t="s">
        <v>80</v>
      </c>
      <c r="R614" s="119">
        <v>0</v>
      </c>
      <c r="S614" s="119">
        <v>0</v>
      </c>
      <c r="T614" s="120">
        <v>0</v>
      </c>
      <c r="U614" s="117">
        <v>0</v>
      </c>
      <c r="V614" s="117">
        <v>0</v>
      </c>
      <c r="W614" s="117">
        <v>0</v>
      </c>
      <c r="X614" s="117">
        <v>0</v>
      </c>
      <c r="Y614" s="117">
        <v>0</v>
      </c>
      <c r="Z614" s="117">
        <v>0</v>
      </c>
      <c r="AA614" s="269">
        <v>0</v>
      </c>
      <c r="AB614" s="303">
        <f>N614+T614-X614</f>
        <v>0</v>
      </c>
      <c r="AC614" s="117">
        <f>O614+U614-Y614</f>
        <v>0</v>
      </c>
      <c r="AD614" s="304">
        <f>OAX!AD652</f>
        <v>0</v>
      </c>
      <c r="AE614" s="120"/>
      <c r="AF614" s="117"/>
      <c r="AG614" s="117">
        <f>OAX!AG652</f>
        <v>0</v>
      </c>
      <c r="AH614" s="117"/>
      <c r="AI614" s="117"/>
      <c r="AJ614" s="117">
        <f>OAX!AJ652</f>
        <v>0</v>
      </c>
      <c r="AK614" s="117"/>
      <c r="AL614" s="117"/>
      <c r="AM614" s="117">
        <f>OAX!AM652</f>
        <v>0</v>
      </c>
      <c r="AN614" s="117"/>
      <c r="AO614" s="117"/>
      <c r="AP614" s="117">
        <f>OAX!AP652</f>
        <v>0</v>
      </c>
      <c r="AQ614" s="117"/>
      <c r="AR614" s="117"/>
      <c r="AS614" s="117">
        <f>OAX!AS652</f>
        <v>0</v>
      </c>
      <c r="AT614" s="117">
        <f>OAX!AT652</f>
        <v>0</v>
      </c>
      <c r="AU614" s="117">
        <f>OAX!AU652</f>
        <v>0</v>
      </c>
      <c r="AV614" s="117">
        <f>OAX!AV652</f>
        <v>0</v>
      </c>
      <c r="AW614" s="117">
        <f>OAX!AW652</f>
        <v>0</v>
      </c>
      <c r="AX614" s="117">
        <f>OAX!AX652</f>
        <v>0</v>
      </c>
      <c r="AY614" s="117">
        <f>OAX!AY652</f>
        <v>0</v>
      </c>
      <c r="AZ614" s="117">
        <f>OAX!AZ652</f>
        <v>0</v>
      </c>
      <c r="BA614" s="117">
        <f>OAX!BA652</f>
        <v>0</v>
      </c>
    </row>
    <row r="615" spans="1:53" ht="24.75" hidden="1">
      <c r="A615" s="253"/>
      <c r="B615" s="73" t="str">
        <f t="shared" si="205"/>
        <v>1485000</v>
      </c>
      <c r="C615" s="131">
        <v>2023</v>
      </c>
      <c r="D615" s="131">
        <v>1</v>
      </c>
      <c r="E615" s="131">
        <v>1</v>
      </c>
      <c r="F615" s="131">
        <v>4</v>
      </c>
      <c r="G615" s="131">
        <v>8</v>
      </c>
      <c r="H615" s="131">
        <v>5000</v>
      </c>
      <c r="I615" s="131"/>
      <c r="J615" s="131"/>
      <c r="K615" s="177"/>
      <c r="L615" s="177"/>
      <c r="M615" s="95" t="s">
        <v>129</v>
      </c>
      <c r="N615" s="96">
        <v>0</v>
      </c>
      <c r="O615" s="96">
        <v>0</v>
      </c>
      <c r="P615" s="96">
        <v>0</v>
      </c>
      <c r="Q615" s="97"/>
      <c r="R615" s="98"/>
      <c r="S615" s="98"/>
      <c r="T615" s="99">
        <f t="shared" ref="T615:AC616" si="216">+T616</f>
        <v>0</v>
      </c>
      <c r="U615" s="96">
        <f t="shared" si="216"/>
        <v>0</v>
      </c>
      <c r="V615" s="96">
        <f t="shared" si="216"/>
        <v>0</v>
      </c>
      <c r="W615" s="96">
        <f t="shared" si="216"/>
        <v>0</v>
      </c>
      <c r="X615" s="96">
        <f t="shared" si="216"/>
        <v>0</v>
      </c>
      <c r="Y615" s="96">
        <f t="shared" si="216"/>
        <v>0</v>
      </c>
      <c r="Z615" s="96">
        <f t="shared" si="216"/>
        <v>0</v>
      </c>
      <c r="AA615" s="266">
        <f t="shared" si="216"/>
        <v>0</v>
      </c>
      <c r="AB615" s="297">
        <f t="shared" si="216"/>
        <v>0</v>
      </c>
      <c r="AC615" s="96">
        <f t="shared" si="216"/>
        <v>0</v>
      </c>
      <c r="AD615" s="298">
        <f>OAX!AD653</f>
        <v>0</v>
      </c>
      <c r="AE615" s="99"/>
      <c r="AF615" s="96"/>
      <c r="AG615" s="96">
        <f>OAX!AG653</f>
        <v>0</v>
      </c>
      <c r="AH615" s="96"/>
      <c r="AI615" s="96"/>
      <c r="AJ615" s="96">
        <f>OAX!AJ653</f>
        <v>0</v>
      </c>
      <c r="AK615" s="96"/>
      <c r="AL615" s="96"/>
      <c r="AM615" s="96">
        <f>OAX!AM653</f>
        <v>0</v>
      </c>
      <c r="AN615" s="96"/>
      <c r="AO615" s="96"/>
      <c r="AP615" s="96">
        <f>OAX!AP653</f>
        <v>0</v>
      </c>
      <c r="AQ615" s="96"/>
      <c r="AR615" s="96"/>
      <c r="AS615" s="96">
        <f>OAX!AS653</f>
        <v>0</v>
      </c>
      <c r="AT615" s="96">
        <f>OAX!AT653</f>
        <v>0</v>
      </c>
      <c r="AU615" s="96">
        <f>OAX!AU653</f>
        <v>0</v>
      </c>
      <c r="AV615" s="96">
        <f>OAX!AV653</f>
        <v>0</v>
      </c>
      <c r="AW615" s="96">
        <f>OAX!AW653</f>
        <v>0</v>
      </c>
      <c r="AX615" s="96">
        <f>OAX!AX653</f>
        <v>0</v>
      </c>
      <c r="AY615" s="96">
        <f>OAX!AY653</f>
        <v>0</v>
      </c>
      <c r="AZ615" s="96">
        <f>OAX!AZ653</f>
        <v>0</v>
      </c>
      <c r="BA615" s="96">
        <f>OAX!BA653</f>
        <v>0</v>
      </c>
    </row>
    <row r="616" spans="1:53" ht="24.75" hidden="1">
      <c r="A616" s="253"/>
      <c r="B616" s="73" t="str">
        <f t="shared" si="205"/>
        <v>14850005100</v>
      </c>
      <c r="C616" s="132">
        <v>2023</v>
      </c>
      <c r="D616" s="132">
        <v>1</v>
      </c>
      <c r="E616" s="132">
        <v>1</v>
      </c>
      <c r="F616" s="132">
        <v>4</v>
      </c>
      <c r="G616" s="132">
        <v>8</v>
      </c>
      <c r="H616" s="132">
        <v>5000</v>
      </c>
      <c r="I616" s="132">
        <v>5100</v>
      </c>
      <c r="J616" s="132"/>
      <c r="K616" s="199" t="s">
        <v>45</v>
      </c>
      <c r="L616" s="199"/>
      <c r="M616" s="184" t="s">
        <v>130</v>
      </c>
      <c r="N616" s="185">
        <v>0</v>
      </c>
      <c r="O616" s="185">
        <v>0</v>
      </c>
      <c r="P616" s="185">
        <v>0</v>
      </c>
      <c r="Q616" s="104"/>
      <c r="R616" s="105"/>
      <c r="S616" s="105"/>
      <c r="T616" s="187">
        <f t="shared" si="216"/>
        <v>0</v>
      </c>
      <c r="U616" s="185">
        <f t="shared" si="216"/>
        <v>0</v>
      </c>
      <c r="V616" s="185">
        <f t="shared" si="216"/>
        <v>0</v>
      </c>
      <c r="W616" s="185">
        <f t="shared" si="216"/>
        <v>0</v>
      </c>
      <c r="X616" s="185">
        <f t="shared" si="216"/>
        <v>0</v>
      </c>
      <c r="Y616" s="185">
        <f t="shared" si="216"/>
        <v>0</v>
      </c>
      <c r="Z616" s="185">
        <f t="shared" si="216"/>
        <v>0</v>
      </c>
      <c r="AA616" s="275">
        <f t="shared" si="216"/>
        <v>0</v>
      </c>
      <c r="AB616" s="313">
        <f t="shared" si="216"/>
        <v>0</v>
      </c>
      <c r="AC616" s="185">
        <f t="shared" si="216"/>
        <v>0</v>
      </c>
      <c r="AD616" s="314">
        <f>OAX!AD654</f>
        <v>0</v>
      </c>
      <c r="AE616" s="187"/>
      <c r="AF616" s="185"/>
      <c r="AG616" s="185">
        <f>OAX!AG654</f>
        <v>0</v>
      </c>
      <c r="AH616" s="185"/>
      <c r="AI616" s="185"/>
      <c r="AJ616" s="185">
        <f>OAX!AJ654</f>
        <v>0</v>
      </c>
      <c r="AK616" s="185"/>
      <c r="AL616" s="185"/>
      <c r="AM616" s="185">
        <f>OAX!AM654</f>
        <v>0</v>
      </c>
      <c r="AN616" s="185"/>
      <c r="AO616" s="185"/>
      <c r="AP616" s="185">
        <f>OAX!AP654</f>
        <v>0</v>
      </c>
      <c r="AQ616" s="185"/>
      <c r="AR616" s="185"/>
      <c r="AS616" s="185">
        <f>OAX!AS654</f>
        <v>0</v>
      </c>
      <c r="AT616" s="185">
        <f>OAX!AT654</f>
        <v>0</v>
      </c>
      <c r="AU616" s="185">
        <f>OAX!AU654</f>
        <v>0</v>
      </c>
      <c r="AV616" s="185">
        <f>OAX!AV654</f>
        <v>0</v>
      </c>
      <c r="AW616" s="185">
        <f>OAX!AW654</f>
        <v>0</v>
      </c>
      <c r="AX616" s="185">
        <f>OAX!AX654</f>
        <v>0</v>
      </c>
      <c r="AY616" s="185">
        <f>OAX!AY654</f>
        <v>0</v>
      </c>
      <c r="AZ616" s="185">
        <f>OAX!AZ654</f>
        <v>0</v>
      </c>
      <c r="BA616" s="185">
        <f>OAX!BA654</f>
        <v>0</v>
      </c>
    </row>
    <row r="617" spans="1:53" ht="24.75" hidden="1">
      <c r="A617" s="253"/>
      <c r="B617" s="73" t="str">
        <f t="shared" si="205"/>
        <v>14850005100515</v>
      </c>
      <c r="C617" s="135">
        <v>2023</v>
      </c>
      <c r="D617" s="135">
        <v>1</v>
      </c>
      <c r="E617" s="135">
        <v>1</v>
      </c>
      <c r="F617" s="135">
        <v>4</v>
      </c>
      <c r="G617" s="135">
        <v>8</v>
      </c>
      <c r="H617" s="135">
        <v>5000</v>
      </c>
      <c r="I617" s="135">
        <v>5100</v>
      </c>
      <c r="J617" s="135">
        <v>515</v>
      </c>
      <c r="K617" s="200"/>
      <c r="L617" s="200"/>
      <c r="M617" s="109" t="s">
        <v>131</v>
      </c>
      <c r="N617" s="110">
        <v>0</v>
      </c>
      <c r="O617" s="110">
        <v>0</v>
      </c>
      <c r="P617" s="110">
        <v>0</v>
      </c>
      <c r="Q617" s="111"/>
      <c r="R617" s="112"/>
      <c r="S617" s="112"/>
      <c r="T617" s="113">
        <f t="shared" ref="T617:AC617" si="217">SUM(T618:T621)</f>
        <v>0</v>
      </c>
      <c r="U617" s="110">
        <f t="shared" si="217"/>
        <v>0</v>
      </c>
      <c r="V617" s="110">
        <f t="shared" si="217"/>
        <v>0</v>
      </c>
      <c r="W617" s="110">
        <f t="shared" si="217"/>
        <v>0</v>
      </c>
      <c r="X617" s="110">
        <f t="shared" si="217"/>
        <v>0</v>
      </c>
      <c r="Y617" s="110">
        <f t="shared" si="217"/>
        <v>0</v>
      </c>
      <c r="Z617" s="110">
        <f t="shared" si="217"/>
        <v>0</v>
      </c>
      <c r="AA617" s="268">
        <f t="shared" si="217"/>
        <v>0</v>
      </c>
      <c r="AB617" s="301">
        <f t="shared" si="217"/>
        <v>0</v>
      </c>
      <c r="AC617" s="110">
        <f t="shared" si="217"/>
        <v>0</v>
      </c>
      <c r="AD617" s="302">
        <f>OAX!AD655</f>
        <v>0</v>
      </c>
      <c r="AE617" s="113"/>
      <c r="AF617" s="110"/>
      <c r="AG617" s="110">
        <f>OAX!AG655</f>
        <v>0</v>
      </c>
      <c r="AH617" s="110"/>
      <c r="AI617" s="110"/>
      <c r="AJ617" s="110">
        <f>OAX!AJ655</f>
        <v>0</v>
      </c>
      <c r="AK617" s="110"/>
      <c r="AL617" s="110"/>
      <c r="AM617" s="110">
        <f>OAX!AM655</f>
        <v>0</v>
      </c>
      <c r="AN617" s="110"/>
      <c r="AO617" s="110"/>
      <c r="AP617" s="110">
        <f>OAX!AP655</f>
        <v>0</v>
      </c>
      <c r="AQ617" s="110"/>
      <c r="AR617" s="110"/>
      <c r="AS617" s="110">
        <f>OAX!AS655</f>
        <v>0</v>
      </c>
      <c r="AT617" s="110">
        <f>OAX!AT655</f>
        <v>0</v>
      </c>
      <c r="AU617" s="110">
        <f>OAX!AU655</f>
        <v>0</v>
      </c>
      <c r="AV617" s="110">
        <f>OAX!AV655</f>
        <v>0</v>
      </c>
      <c r="AW617" s="110">
        <f>OAX!AW655</f>
        <v>0</v>
      </c>
      <c r="AX617" s="110">
        <f>OAX!AX655</f>
        <v>0</v>
      </c>
      <c r="AY617" s="110">
        <f>OAX!AY655</f>
        <v>0</v>
      </c>
      <c r="AZ617" s="110">
        <f>OAX!AZ655</f>
        <v>0</v>
      </c>
      <c r="BA617" s="110">
        <f>OAX!BA655</f>
        <v>0</v>
      </c>
    </row>
    <row r="618" spans="1:53" ht="46.5" hidden="1">
      <c r="A618" s="253"/>
      <c r="B618" s="73" t="str">
        <f t="shared" si="205"/>
        <v>148500051005151</v>
      </c>
      <c r="C618" s="138">
        <v>2023</v>
      </c>
      <c r="D618" s="138">
        <v>1</v>
      </c>
      <c r="E618" s="138">
        <v>1</v>
      </c>
      <c r="F618" s="138">
        <v>4</v>
      </c>
      <c r="G618" s="138">
        <v>8</v>
      </c>
      <c r="H618" s="138">
        <v>5000</v>
      </c>
      <c r="I618" s="138">
        <v>5100</v>
      </c>
      <c r="J618" s="138">
        <v>515</v>
      </c>
      <c r="K618" s="139">
        <v>1</v>
      </c>
      <c r="L618" s="139"/>
      <c r="M618" s="116" t="s">
        <v>178</v>
      </c>
      <c r="N618" s="117">
        <v>0</v>
      </c>
      <c r="O618" s="117">
        <v>0</v>
      </c>
      <c r="P618" s="117">
        <v>0</v>
      </c>
      <c r="Q618" s="141" t="s">
        <v>205</v>
      </c>
      <c r="R618" s="119">
        <v>0</v>
      </c>
      <c r="S618" s="119">
        <v>0</v>
      </c>
      <c r="T618" s="120">
        <v>0</v>
      </c>
      <c r="U618" s="117">
        <v>0</v>
      </c>
      <c r="V618" s="117">
        <v>0</v>
      </c>
      <c r="W618" s="117">
        <v>0</v>
      </c>
      <c r="X618" s="117">
        <v>0</v>
      </c>
      <c r="Y618" s="117">
        <v>0</v>
      </c>
      <c r="Z618" s="117">
        <v>0</v>
      </c>
      <c r="AA618" s="269">
        <v>0</v>
      </c>
      <c r="AB618" s="303">
        <f t="shared" ref="AB618:AC621" si="218">N618+T618-X618</f>
        <v>0</v>
      </c>
      <c r="AC618" s="117">
        <f t="shared" si="218"/>
        <v>0</v>
      </c>
      <c r="AD618" s="304">
        <f>OAX!AD656</f>
        <v>0</v>
      </c>
      <c r="AE618" s="120"/>
      <c r="AF618" s="117"/>
      <c r="AG618" s="117">
        <f>OAX!AG656</f>
        <v>0</v>
      </c>
      <c r="AH618" s="117"/>
      <c r="AI618" s="117"/>
      <c r="AJ618" s="117">
        <f>OAX!AJ656</f>
        <v>0</v>
      </c>
      <c r="AK618" s="117"/>
      <c r="AL618" s="117"/>
      <c r="AM618" s="117">
        <f>OAX!AM656</f>
        <v>0</v>
      </c>
      <c r="AN618" s="117"/>
      <c r="AO618" s="117"/>
      <c r="AP618" s="117">
        <f>OAX!AP656</f>
        <v>0</v>
      </c>
      <c r="AQ618" s="117"/>
      <c r="AR618" s="117"/>
      <c r="AS618" s="117">
        <f>OAX!AS656</f>
        <v>0</v>
      </c>
      <c r="AT618" s="117">
        <f>OAX!AT656</f>
        <v>0</v>
      </c>
      <c r="AU618" s="117">
        <f>OAX!AU656</f>
        <v>0</v>
      </c>
      <c r="AV618" s="117">
        <f>OAX!AV656</f>
        <v>0</v>
      </c>
      <c r="AW618" s="117">
        <f>OAX!AW656</f>
        <v>0</v>
      </c>
      <c r="AX618" s="117">
        <f>OAX!AX656</f>
        <v>0</v>
      </c>
      <c r="AY618" s="117">
        <f>OAX!AY656</f>
        <v>0</v>
      </c>
      <c r="AZ618" s="117">
        <f>OAX!AZ656</f>
        <v>0</v>
      </c>
      <c r="BA618" s="117">
        <f>OAX!BA656</f>
        <v>0</v>
      </c>
    </row>
    <row r="619" spans="1:53" ht="46.5" hidden="1">
      <c r="A619" s="253"/>
      <c r="B619" s="73" t="str">
        <f t="shared" si="205"/>
        <v>148500051005152</v>
      </c>
      <c r="C619" s="138">
        <v>2023</v>
      </c>
      <c r="D619" s="138">
        <v>1</v>
      </c>
      <c r="E619" s="138">
        <v>1</v>
      </c>
      <c r="F619" s="138">
        <v>4</v>
      </c>
      <c r="G619" s="138">
        <v>8</v>
      </c>
      <c r="H619" s="138">
        <v>5000</v>
      </c>
      <c r="I619" s="138">
        <v>5100</v>
      </c>
      <c r="J619" s="138">
        <v>515</v>
      </c>
      <c r="K619" s="139">
        <v>2</v>
      </c>
      <c r="L619" s="139"/>
      <c r="M619" s="116" t="s">
        <v>526</v>
      </c>
      <c r="N619" s="117">
        <v>0</v>
      </c>
      <c r="O619" s="117">
        <v>0</v>
      </c>
      <c r="P619" s="117">
        <v>0</v>
      </c>
      <c r="Q619" s="141" t="s">
        <v>205</v>
      </c>
      <c r="R619" s="119">
        <v>0</v>
      </c>
      <c r="S619" s="119">
        <v>0</v>
      </c>
      <c r="T619" s="120">
        <v>0</v>
      </c>
      <c r="U619" s="117">
        <v>0</v>
      </c>
      <c r="V619" s="117">
        <v>0</v>
      </c>
      <c r="W619" s="117">
        <v>0</v>
      </c>
      <c r="X619" s="117">
        <v>0</v>
      </c>
      <c r="Y619" s="117">
        <v>0</v>
      </c>
      <c r="Z619" s="117">
        <v>0</v>
      </c>
      <c r="AA619" s="269">
        <v>0</v>
      </c>
      <c r="AB619" s="303">
        <f t="shared" si="218"/>
        <v>0</v>
      </c>
      <c r="AC619" s="117">
        <f t="shared" si="218"/>
        <v>0</v>
      </c>
      <c r="AD619" s="304">
        <f>OAX!AD657</f>
        <v>0</v>
      </c>
      <c r="AE619" s="120"/>
      <c r="AF619" s="117"/>
      <c r="AG619" s="117">
        <f>OAX!AG657</f>
        <v>0</v>
      </c>
      <c r="AH619" s="117"/>
      <c r="AI619" s="117"/>
      <c r="AJ619" s="117">
        <f>OAX!AJ657</f>
        <v>0</v>
      </c>
      <c r="AK619" s="117"/>
      <c r="AL619" s="117"/>
      <c r="AM619" s="117">
        <f>OAX!AM657</f>
        <v>0</v>
      </c>
      <c r="AN619" s="117"/>
      <c r="AO619" s="117"/>
      <c r="AP619" s="117">
        <f>OAX!AP657</f>
        <v>0</v>
      </c>
      <c r="AQ619" s="117"/>
      <c r="AR619" s="117"/>
      <c r="AS619" s="117">
        <f>OAX!AS657</f>
        <v>0</v>
      </c>
      <c r="AT619" s="117">
        <f>OAX!AT657</f>
        <v>0</v>
      </c>
      <c r="AU619" s="117">
        <f>OAX!AU657</f>
        <v>0</v>
      </c>
      <c r="AV619" s="117">
        <f>OAX!AV657</f>
        <v>0</v>
      </c>
      <c r="AW619" s="117">
        <f>OAX!AW657</f>
        <v>0</v>
      </c>
      <c r="AX619" s="117">
        <f>OAX!AX657</f>
        <v>0</v>
      </c>
      <c r="AY619" s="117">
        <f>OAX!AY657</f>
        <v>0</v>
      </c>
      <c r="AZ619" s="117">
        <f>OAX!AZ657</f>
        <v>0</v>
      </c>
      <c r="BA619" s="117">
        <f>OAX!BA657</f>
        <v>0</v>
      </c>
    </row>
    <row r="620" spans="1:53" ht="46.5" hidden="1">
      <c r="A620" s="253"/>
      <c r="B620" s="73" t="str">
        <f t="shared" si="205"/>
        <v>148500051005153</v>
      </c>
      <c r="C620" s="138">
        <v>2023</v>
      </c>
      <c r="D620" s="138">
        <v>1</v>
      </c>
      <c r="E620" s="138">
        <v>1</v>
      </c>
      <c r="F620" s="138">
        <v>4</v>
      </c>
      <c r="G620" s="138">
        <v>8</v>
      </c>
      <c r="H620" s="138">
        <v>5000</v>
      </c>
      <c r="I620" s="138">
        <v>5100</v>
      </c>
      <c r="J620" s="138">
        <v>515</v>
      </c>
      <c r="K620" s="139">
        <v>3</v>
      </c>
      <c r="L620" s="139"/>
      <c r="M620" s="116" t="s">
        <v>527</v>
      </c>
      <c r="N620" s="117">
        <v>0</v>
      </c>
      <c r="O620" s="117">
        <v>0</v>
      </c>
      <c r="P620" s="117">
        <v>0</v>
      </c>
      <c r="Q620" s="141" t="s">
        <v>205</v>
      </c>
      <c r="R620" s="119">
        <v>0</v>
      </c>
      <c r="S620" s="119">
        <v>0</v>
      </c>
      <c r="T620" s="120">
        <v>0</v>
      </c>
      <c r="U620" s="117">
        <v>0</v>
      </c>
      <c r="V620" s="117">
        <v>0</v>
      </c>
      <c r="W620" s="117">
        <v>0</v>
      </c>
      <c r="X620" s="117">
        <v>0</v>
      </c>
      <c r="Y620" s="117">
        <v>0</v>
      </c>
      <c r="Z620" s="117">
        <v>0</v>
      </c>
      <c r="AA620" s="269">
        <v>0</v>
      </c>
      <c r="AB620" s="303">
        <f t="shared" si="218"/>
        <v>0</v>
      </c>
      <c r="AC620" s="117">
        <f t="shared" si="218"/>
        <v>0</v>
      </c>
      <c r="AD620" s="304">
        <f>OAX!AD658</f>
        <v>0</v>
      </c>
      <c r="AE620" s="120"/>
      <c r="AF620" s="117"/>
      <c r="AG620" s="117">
        <f>OAX!AG658</f>
        <v>0</v>
      </c>
      <c r="AH620" s="117"/>
      <c r="AI620" s="117"/>
      <c r="AJ620" s="117">
        <f>OAX!AJ658</f>
        <v>0</v>
      </c>
      <c r="AK620" s="117"/>
      <c r="AL620" s="117"/>
      <c r="AM620" s="117">
        <f>OAX!AM658</f>
        <v>0</v>
      </c>
      <c r="AN620" s="117"/>
      <c r="AO620" s="117"/>
      <c r="AP620" s="117">
        <f>OAX!AP658</f>
        <v>0</v>
      </c>
      <c r="AQ620" s="117"/>
      <c r="AR620" s="117"/>
      <c r="AS620" s="117">
        <f>OAX!AS658</f>
        <v>0</v>
      </c>
      <c r="AT620" s="117">
        <f>OAX!AT658</f>
        <v>0</v>
      </c>
      <c r="AU620" s="117">
        <f>OAX!AU658</f>
        <v>0</v>
      </c>
      <c r="AV620" s="117">
        <f>OAX!AV658</f>
        <v>0</v>
      </c>
      <c r="AW620" s="117">
        <f>OAX!AW658</f>
        <v>0</v>
      </c>
      <c r="AX620" s="117">
        <f>OAX!AX658</f>
        <v>0</v>
      </c>
      <c r="AY620" s="117">
        <f>OAX!AY658</f>
        <v>0</v>
      </c>
      <c r="AZ620" s="117">
        <f>OAX!AZ658</f>
        <v>0</v>
      </c>
      <c r="BA620" s="117">
        <f>OAX!BA658</f>
        <v>0</v>
      </c>
    </row>
    <row r="621" spans="1:53" ht="46.5" hidden="1">
      <c r="A621" s="253"/>
      <c r="B621" s="73" t="str">
        <f t="shared" si="205"/>
        <v>148500051005154</v>
      </c>
      <c r="C621" s="138">
        <v>2023</v>
      </c>
      <c r="D621" s="138">
        <v>1</v>
      </c>
      <c r="E621" s="138">
        <v>1</v>
      </c>
      <c r="F621" s="138">
        <v>4</v>
      </c>
      <c r="G621" s="138">
        <v>8</v>
      </c>
      <c r="H621" s="138">
        <v>5000</v>
      </c>
      <c r="I621" s="138">
        <v>5100</v>
      </c>
      <c r="J621" s="138">
        <v>515</v>
      </c>
      <c r="K621" s="139">
        <v>4</v>
      </c>
      <c r="L621" s="139"/>
      <c r="M621" s="116" t="s">
        <v>191</v>
      </c>
      <c r="N621" s="117">
        <v>0</v>
      </c>
      <c r="O621" s="117">
        <v>0</v>
      </c>
      <c r="P621" s="117">
        <v>0</v>
      </c>
      <c r="Q621" s="141" t="s">
        <v>205</v>
      </c>
      <c r="R621" s="119">
        <v>0</v>
      </c>
      <c r="S621" s="119">
        <v>0</v>
      </c>
      <c r="T621" s="120">
        <v>0</v>
      </c>
      <c r="U621" s="117">
        <v>0</v>
      </c>
      <c r="V621" s="117">
        <v>0</v>
      </c>
      <c r="W621" s="117">
        <v>0</v>
      </c>
      <c r="X621" s="117">
        <v>0</v>
      </c>
      <c r="Y621" s="117">
        <v>0</v>
      </c>
      <c r="Z621" s="117">
        <v>0</v>
      </c>
      <c r="AA621" s="269">
        <v>0</v>
      </c>
      <c r="AB621" s="303">
        <f t="shared" si="218"/>
        <v>0</v>
      </c>
      <c r="AC621" s="117">
        <f t="shared" si="218"/>
        <v>0</v>
      </c>
      <c r="AD621" s="304">
        <f>OAX!AD659</f>
        <v>0</v>
      </c>
      <c r="AE621" s="120"/>
      <c r="AF621" s="117"/>
      <c r="AG621" s="117">
        <f>OAX!AG659</f>
        <v>0</v>
      </c>
      <c r="AH621" s="117"/>
      <c r="AI621" s="117"/>
      <c r="AJ621" s="117">
        <f>OAX!AJ659</f>
        <v>0</v>
      </c>
      <c r="AK621" s="117"/>
      <c r="AL621" s="117"/>
      <c r="AM621" s="117">
        <f>OAX!AM659</f>
        <v>0</v>
      </c>
      <c r="AN621" s="117"/>
      <c r="AO621" s="117"/>
      <c r="AP621" s="117">
        <f>OAX!AP659</f>
        <v>0</v>
      </c>
      <c r="AQ621" s="117"/>
      <c r="AR621" s="117"/>
      <c r="AS621" s="117">
        <f>OAX!AS659</f>
        <v>0</v>
      </c>
      <c r="AT621" s="117">
        <f>OAX!AT659</f>
        <v>0</v>
      </c>
      <c r="AU621" s="117">
        <f>OAX!AU659</f>
        <v>0</v>
      </c>
      <c r="AV621" s="117">
        <f>OAX!AV659</f>
        <v>0</v>
      </c>
      <c r="AW621" s="117">
        <f>OAX!AW659</f>
        <v>0</v>
      </c>
      <c r="AX621" s="117">
        <f>OAX!AX659</f>
        <v>0</v>
      </c>
      <c r="AY621" s="117">
        <f>OAX!AY659</f>
        <v>0</v>
      </c>
      <c r="AZ621" s="117">
        <f>OAX!AZ659</f>
        <v>0</v>
      </c>
      <c r="BA621" s="117">
        <f>OAX!BA659</f>
        <v>0</v>
      </c>
    </row>
    <row r="622" spans="1:53" ht="162.75">
      <c r="A622" s="253"/>
      <c r="B622" s="73" t="str">
        <f t="shared" si="205"/>
        <v>2</v>
      </c>
      <c r="C622" s="202">
        <v>2023</v>
      </c>
      <c r="D622" s="202">
        <v>1</v>
      </c>
      <c r="E622" s="202">
        <v>2</v>
      </c>
      <c r="F622" s="590"/>
      <c r="G622" s="590"/>
      <c r="H622" s="590"/>
      <c r="I622" s="591"/>
      <c r="J622" s="591"/>
      <c r="K622" s="592" t="s">
        <v>45</v>
      </c>
      <c r="L622" s="203"/>
      <c r="M622" s="593" t="s">
        <v>528</v>
      </c>
      <c r="N622" s="594">
        <v>1041126</v>
      </c>
      <c r="O622" s="594">
        <v>680526</v>
      </c>
      <c r="P622" s="594">
        <v>1721652</v>
      </c>
      <c r="Q622" s="595"/>
      <c r="R622" s="596"/>
      <c r="S622" s="596"/>
      <c r="T622" s="205">
        <f t="shared" ref="T622:AC622" si="219">+T623+T647</f>
        <v>0</v>
      </c>
      <c r="U622" s="204">
        <f t="shared" si="219"/>
        <v>0</v>
      </c>
      <c r="V622" s="204">
        <f t="shared" si="219"/>
        <v>0</v>
      </c>
      <c r="W622" s="204">
        <f t="shared" si="219"/>
        <v>0</v>
      </c>
      <c r="X622" s="204">
        <f t="shared" si="219"/>
        <v>0</v>
      </c>
      <c r="Y622" s="204">
        <f t="shared" si="219"/>
        <v>0</v>
      </c>
      <c r="Z622" s="204">
        <f t="shared" si="219"/>
        <v>0</v>
      </c>
      <c r="AA622" s="277">
        <f t="shared" si="219"/>
        <v>0</v>
      </c>
      <c r="AB622" s="317">
        <f t="shared" si="219"/>
        <v>1041126</v>
      </c>
      <c r="AC622" s="204">
        <f t="shared" si="219"/>
        <v>680526</v>
      </c>
      <c r="AD622" s="597">
        <f>OAX!AD660</f>
        <v>1721652</v>
      </c>
      <c r="AE622" s="205"/>
      <c r="AF622" s="204"/>
      <c r="AG622" s="594">
        <f>OAX!AG660</f>
        <v>1720382.37</v>
      </c>
      <c r="AH622" s="204"/>
      <c r="AI622" s="204"/>
      <c r="AJ622" s="594">
        <f>OAX!AJ660</f>
        <v>0</v>
      </c>
      <c r="AK622" s="204"/>
      <c r="AL622" s="204"/>
      <c r="AM622" s="594">
        <f>OAX!AM660</f>
        <v>0</v>
      </c>
      <c r="AN622" s="204"/>
      <c r="AO622" s="204"/>
      <c r="AP622" s="594">
        <f>OAX!AP660</f>
        <v>0</v>
      </c>
      <c r="AQ622" s="204"/>
      <c r="AR622" s="204"/>
      <c r="AS622" s="594">
        <f>OAX!AS660</f>
        <v>1269.6299999999501</v>
      </c>
      <c r="AT622" s="594"/>
      <c r="AU622" s="594"/>
      <c r="AV622" s="594"/>
      <c r="AW622" s="594"/>
      <c r="AX622" s="594"/>
      <c r="AY622" s="594"/>
      <c r="AZ622" s="594"/>
      <c r="BA622" s="594"/>
    </row>
    <row r="623" spans="1:53" ht="48" hidden="1">
      <c r="A623" s="253"/>
      <c r="B623" s="73" t="str">
        <f t="shared" si="205"/>
        <v>25</v>
      </c>
      <c r="C623" s="78">
        <v>2023</v>
      </c>
      <c r="D623" s="78">
        <v>1</v>
      </c>
      <c r="E623" s="78">
        <v>2</v>
      </c>
      <c r="F623" s="78">
        <v>5</v>
      </c>
      <c r="G623" s="78"/>
      <c r="H623" s="78"/>
      <c r="I623" s="78"/>
      <c r="J623" s="78"/>
      <c r="K623" s="79" t="s">
        <v>45</v>
      </c>
      <c r="L623" s="79"/>
      <c r="M623" s="206" t="s">
        <v>529</v>
      </c>
      <c r="N623" s="81">
        <v>0</v>
      </c>
      <c r="O623" s="81">
        <v>0</v>
      </c>
      <c r="P623" s="81">
        <v>0</v>
      </c>
      <c r="Q623" s="82"/>
      <c r="R623" s="78"/>
      <c r="S623" s="78"/>
      <c r="T623" s="83">
        <f t="shared" ref="T623:AC623" si="220">+T624</f>
        <v>0</v>
      </c>
      <c r="U623" s="81">
        <f t="shared" si="220"/>
        <v>0</v>
      </c>
      <c r="V623" s="81">
        <f t="shared" si="220"/>
        <v>0</v>
      </c>
      <c r="W623" s="81">
        <f t="shared" si="220"/>
        <v>0</v>
      </c>
      <c r="X623" s="81">
        <f t="shared" si="220"/>
        <v>0</v>
      </c>
      <c r="Y623" s="81">
        <f t="shared" si="220"/>
        <v>0</v>
      </c>
      <c r="Z623" s="81">
        <f t="shared" si="220"/>
        <v>0</v>
      </c>
      <c r="AA623" s="264">
        <f t="shared" si="220"/>
        <v>0</v>
      </c>
      <c r="AB623" s="293">
        <f t="shared" si="220"/>
        <v>0</v>
      </c>
      <c r="AC623" s="81">
        <f t="shared" si="220"/>
        <v>0</v>
      </c>
      <c r="AD623" s="294">
        <f>OAX!AD661</f>
        <v>0</v>
      </c>
      <c r="AE623" s="83"/>
      <c r="AF623" s="81"/>
      <c r="AG623" s="81">
        <f>OAX!AG661</f>
        <v>0</v>
      </c>
      <c r="AH623" s="81"/>
      <c r="AI623" s="81"/>
      <c r="AJ623" s="81">
        <f>OAX!AJ661</f>
        <v>0</v>
      </c>
      <c r="AK623" s="81"/>
      <c r="AL623" s="81"/>
      <c r="AM623" s="81">
        <f>OAX!AM661</f>
        <v>0</v>
      </c>
      <c r="AN623" s="81"/>
      <c r="AO623" s="81"/>
      <c r="AP623" s="81">
        <f>OAX!AP661</f>
        <v>0</v>
      </c>
      <c r="AQ623" s="81"/>
      <c r="AR623" s="81"/>
      <c r="AS623" s="81">
        <f>OAX!AS661</f>
        <v>0</v>
      </c>
      <c r="AT623" s="81">
        <f>OAX!AT661</f>
        <v>0</v>
      </c>
      <c r="AU623" s="81">
        <f>OAX!AU661</f>
        <v>0</v>
      </c>
      <c r="AV623" s="81">
        <f>OAX!AV661</f>
        <v>0</v>
      </c>
      <c r="AW623" s="81">
        <f>OAX!AW661</f>
        <v>0</v>
      </c>
      <c r="AX623" s="81">
        <f>OAX!AX661</f>
        <v>0</v>
      </c>
      <c r="AY623" s="81">
        <f>OAX!AY661</f>
        <v>0</v>
      </c>
      <c r="AZ623" s="81">
        <f>OAX!AZ661</f>
        <v>0</v>
      </c>
      <c r="BA623" s="81">
        <f>OAX!BA661</f>
        <v>0</v>
      </c>
    </row>
    <row r="624" spans="1:53" ht="72" hidden="1">
      <c r="A624" s="253"/>
      <c r="B624" s="73" t="str">
        <f t="shared" si="205"/>
        <v>259</v>
      </c>
      <c r="C624" s="85">
        <v>2023</v>
      </c>
      <c r="D624" s="85">
        <v>1</v>
      </c>
      <c r="E624" s="85">
        <v>2</v>
      </c>
      <c r="F624" s="85">
        <v>5</v>
      </c>
      <c r="G624" s="85">
        <v>9</v>
      </c>
      <c r="H624" s="85"/>
      <c r="I624" s="86"/>
      <c r="J624" s="86"/>
      <c r="K624" s="87" t="s">
        <v>45</v>
      </c>
      <c r="L624" s="87"/>
      <c r="M624" s="195" t="s">
        <v>530</v>
      </c>
      <c r="N624" s="207">
        <v>0</v>
      </c>
      <c r="O624" s="207">
        <v>0</v>
      </c>
      <c r="P624" s="207">
        <v>0</v>
      </c>
      <c r="Q624" s="129"/>
      <c r="R624" s="85"/>
      <c r="S624" s="85"/>
      <c r="T624" s="208">
        <f t="shared" ref="T624:AC624" si="221">+T625+T634</f>
        <v>0</v>
      </c>
      <c r="U624" s="207">
        <f t="shared" si="221"/>
        <v>0</v>
      </c>
      <c r="V624" s="207">
        <f t="shared" si="221"/>
        <v>0</v>
      </c>
      <c r="W624" s="207">
        <f t="shared" si="221"/>
        <v>0</v>
      </c>
      <c r="X624" s="207">
        <f t="shared" si="221"/>
        <v>0</v>
      </c>
      <c r="Y624" s="207">
        <f t="shared" si="221"/>
        <v>0</v>
      </c>
      <c r="Z624" s="207">
        <f t="shared" si="221"/>
        <v>0</v>
      </c>
      <c r="AA624" s="278">
        <f t="shared" si="221"/>
        <v>0</v>
      </c>
      <c r="AB624" s="318">
        <f t="shared" si="221"/>
        <v>0</v>
      </c>
      <c r="AC624" s="207">
        <f t="shared" si="221"/>
        <v>0</v>
      </c>
      <c r="AD624" s="319">
        <f>OAX!AD662</f>
        <v>0</v>
      </c>
      <c r="AE624" s="208"/>
      <c r="AF624" s="207"/>
      <c r="AG624" s="207">
        <f>OAX!AG662</f>
        <v>0</v>
      </c>
      <c r="AH624" s="207"/>
      <c r="AI624" s="207"/>
      <c r="AJ624" s="207">
        <f>OAX!AJ662</f>
        <v>0</v>
      </c>
      <c r="AK624" s="207"/>
      <c r="AL624" s="207"/>
      <c r="AM624" s="207">
        <f>OAX!AM662</f>
        <v>0</v>
      </c>
      <c r="AN624" s="207"/>
      <c r="AO624" s="207"/>
      <c r="AP624" s="207">
        <f>OAX!AP662</f>
        <v>0</v>
      </c>
      <c r="AQ624" s="207"/>
      <c r="AR624" s="207"/>
      <c r="AS624" s="207">
        <f>OAX!AS662</f>
        <v>0</v>
      </c>
      <c r="AT624" s="207">
        <f>OAX!AT662</f>
        <v>0</v>
      </c>
      <c r="AU624" s="207">
        <f>OAX!AU662</f>
        <v>0</v>
      </c>
      <c r="AV624" s="207">
        <f>OAX!AV662</f>
        <v>0</v>
      </c>
      <c r="AW624" s="207">
        <f>OAX!AW662</f>
        <v>0</v>
      </c>
      <c r="AX624" s="207">
        <f>OAX!AX662</f>
        <v>0</v>
      </c>
      <c r="AY624" s="207">
        <f>OAX!AY662</f>
        <v>0</v>
      </c>
      <c r="AZ624" s="207">
        <f>OAX!AZ662</f>
        <v>0</v>
      </c>
      <c r="BA624" s="207">
        <f>OAX!BA662</f>
        <v>0</v>
      </c>
    </row>
    <row r="625" spans="1:53" ht="24.75" hidden="1">
      <c r="A625" s="253"/>
      <c r="B625" s="73" t="str">
        <f t="shared" si="205"/>
        <v>2593000</v>
      </c>
      <c r="C625" s="93">
        <v>2023</v>
      </c>
      <c r="D625" s="93">
        <v>1</v>
      </c>
      <c r="E625" s="93">
        <v>2</v>
      </c>
      <c r="F625" s="93">
        <v>5</v>
      </c>
      <c r="G625" s="93">
        <v>9</v>
      </c>
      <c r="H625" s="93">
        <v>3000</v>
      </c>
      <c r="I625" s="93"/>
      <c r="J625" s="93"/>
      <c r="K625" s="94" t="s">
        <v>45</v>
      </c>
      <c r="L625" s="94"/>
      <c r="M625" s="95" t="s">
        <v>71</v>
      </c>
      <c r="N625" s="96">
        <v>0</v>
      </c>
      <c r="O625" s="96">
        <v>0</v>
      </c>
      <c r="P625" s="96">
        <v>0</v>
      </c>
      <c r="Q625" s="97"/>
      <c r="R625" s="98"/>
      <c r="S625" s="98"/>
      <c r="T625" s="99">
        <f t="shared" ref="T625:AC625" si="222">+T626</f>
        <v>0</v>
      </c>
      <c r="U625" s="96">
        <f t="shared" si="222"/>
        <v>0</v>
      </c>
      <c r="V625" s="96">
        <f t="shared" si="222"/>
        <v>0</v>
      </c>
      <c r="W625" s="96">
        <f t="shared" si="222"/>
        <v>0</v>
      </c>
      <c r="X625" s="96">
        <f t="shared" si="222"/>
        <v>0</v>
      </c>
      <c r="Y625" s="96">
        <f t="shared" si="222"/>
        <v>0</v>
      </c>
      <c r="Z625" s="96">
        <f t="shared" si="222"/>
        <v>0</v>
      </c>
      <c r="AA625" s="266">
        <f t="shared" si="222"/>
        <v>0</v>
      </c>
      <c r="AB625" s="297">
        <f t="shared" si="222"/>
        <v>0</v>
      </c>
      <c r="AC625" s="96">
        <f t="shared" si="222"/>
        <v>0</v>
      </c>
      <c r="AD625" s="298">
        <f>OAX!AD663</f>
        <v>0</v>
      </c>
      <c r="AE625" s="99"/>
      <c r="AF625" s="96"/>
      <c r="AG625" s="96">
        <f>OAX!AG663</f>
        <v>0</v>
      </c>
      <c r="AH625" s="96"/>
      <c r="AI625" s="96"/>
      <c r="AJ625" s="96">
        <f>OAX!AJ663</f>
        <v>0</v>
      </c>
      <c r="AK625" s="96"/>
      <c r="AL625" s="96"/>
      <c r="AM625" s="96">
        <f>OAX!AM663</f>
        <v>0</v>
      </c>
      <c r="AN625" s="96"/>
      <c r="AO625" s="96"/>
      <c r="AP625" s="96">
        <f>OAX!AP663</f>
        <v>0</v>
      </c>
      <c r="AQ625" s="96"/>
      <c r="AR625" s="96"/>
      <c r="AS625" s="96">
        <f>OAX!AS663</f>
        <v>0</v>
      </c>
      <c r="AT625" s="96">
        <f>OAX!AT663</f>
        <v>0</v>
      </c>
      <c r="AU625" s="96">
        <f>OAX!AU663</f>
        <v>0</v>
      </c>
      <c r="AV625" s="96">
        <f>OAX!AV663</f>
        <v>0</v>
      </c>
      <c r="AW625" s="96">
        <f>OAX!AW663</f>
        <v>0</v>
      </c>
      <c r="AX625" s="96">
        <f>OAX!AX663</f>
        <v>0</v>
      </c>
      <c r="AY625" s="96">
        <f>OAX!AY663</f>
        <v>0</v>
      </c>
      <c r="AZ625" s="96">
        <f>OAX!AZ663</f>
        <v>0</v>
      </c>
      <c r="BA625" s="96">
        <f>OAX!BA663</f>
        <v>0</v>
      </c>
    </row>
    <row r="626" spans="1:53" ht="48" hidden="1">
      <c r="A626" s="253"/>
      <c r="B626" s="73" t="str">
        <f t="shared" si="205"/>
        <v>25930003300</v>
      </c>
      <c r="C626" s="100">
        <v>2023</v>
      </c>
      <c r="D626" s="100">
        <v>1</v>
      </c>
      <c r="E626" s="100">
        <v>2</v>
      </c>
      <c r="F626" s="100">
        <v>5</v>
      </c>
      <c r="G626" s="100">
        <v>9</v>
      </c>
      <c r="H626" s="100">
        <v>3000</v>
      </c>
      <c r="I626" s="100">
        <v>3300</v>
      </c>
      <c r="J626" s="100"/>
      <c r="K626" s="101" t="s">
        <v>45</v>
      </c>
      <c r="L626" s="101"/>
      <c r="M626" s="159" t="s">
        <v>72</v>
      </c>
      <c r="N626" s="160">
        <v>0</v>
      </c>
      <c r="O626" s="160">
        <v>0</v>
      </c>
      <c r="P626" s="160">
        <v>0</v>
      </c>
      <c r="Q626" s="161"/>
      <c r="R626" s="162"/>
      <c r="S626" s="162"/>
      <c r="T626" s="163">
        <f t="shared" ref="T626:AC626" si="223">+T627+T631</f>
        <v>0</v>
      </c>
      <c r="U626" s="160">
        <f t="shared" si="223"/>
        <v>0</v>
      </c>
      <c r="V626" s="160">
        <f t="shared" si="223"/>
        <v>0</v>
      </c>
      <c r="W626" s="160">
        <f t="shared" si="223"/>
        <v>0</v>
      </c>
      <c r="X626" s="160">
        <f t="shared" si="223"/>
        <v>0</v>
      </c>
      <c r="Y626" s="160">
        <f t="shared" si="223"/>
        <v>0</v>
      </c>
      <c r="Z626" s="160">
        <f t="shared" si="223"/>
        <v>0</v>
      </c>
      <c r="AA626" s="273">
        <f t="shared" si="223"/>
        <v>0</v>
      </c>
      <c r="AB626" s="309">
        <f t="shared" si="223"/>
        <v>0</v>
      </c>
      <c r="AC626" s="160">
        <f t="shared" si="223"/>
        <v>0</v>
      </c>
      <c r="AD626" s="310">
        <f>OAX!AD664</f>
        <v>0</v>
      </c>
      <c r="AE626" s="163"/>
      <c r="AF626" s="160"/>
      <c r="AG626" s="160">
        <f>OAX!AG664</f>
        <v>0</v>
      </c>
      <c r="AH626" s="160"/>
      <c r="AI626" s="160"/>
      <c r="AJ626" s="160">
        <f>OAX!AJ664</f>
        <v>0</v>
      </c>
      <c r="AK626" s="160"/>
      <c r="AL626" s="160"/>
      <c r="AM626" s="160">
        <f>OAX!AM664</f>
        <v>0</v>
      </c>
      <c r="AN626" s="160"/>
      <c r="AO626" s="160"/>
      <c r="AP626" s="160">
        <f>OAX!AP664</f>
        <v>0</v>
      </c>
      <c r="AQ626" s="160"/>
      <c r="AR626" s="160"/>
      <c r="AS626" s="160">
        <f>OAX!AS664</f>
        <v>0</v>
      </c>
      <c r="AT626" s="160">
        <f>OAX!AT664</f>
        <v>0</v>
      </c>
      <c r="AU626" s="160">
        <f>OAX!AU664</f>
        <v>0</v>
      </c>
      <c r="AV626" s="160">
        <f>OAX!AV664</f>
        <v>0</v>
      </c>
      <c r="AW626" s="160">
        <f>OAX!AW664</f>
        <v>0</v>
      </c>
      <c r="AX626" s="160">
        <f>OAX!AX664</f>
        <v>0</v>
      </c>
      <c r="AY626" s="160">
        <f>OAX!AY664</f>
        <v>0</v>
      </c>
      <c r="AZ626" s="160">
        <f>OAX!AZ664</f>
        <v>0</v>
      </c>
      <c r="BA626" s="160">
        <f>OAX!BA664</f>
        <v>0</v>
      </c>
    </row>
    <row r="627" spans="1:53" ht="24.75" hidden="1">
      <c r="A627" s="253"/>
      <c r="B627" s="73" t="str">
        <f t="shared" si="205"/>
        <v>25930003300335</v>
      </c>
      <c r="C627" s="107">
        <v>2023</v>
      </c>
      <c r="D627" s="107">
        <v>1</v>
      </c>
      <c r="E627" s="107">
        <v>2</v>
      </c>
      <c r="F627" s="107">
        <v>5</v>
      </c>
      <c r="G627" s="107">
        <v>9</v>
      </c>
      <c r="H627" s="107">
        <v>3000</v>
      </c>
      <c r="I627" s="107">
        <v>3300</v>
      </c>
      <c r="J627" s="107">
        <v>335</v>
      </c>
      <c r="K627" s="108"/>
      <c r="L627" s="108"/>
      <c r="M627" s="209" t="s">
        <v>531</v>
      </c>
      <c r="N627" s="210">
        <v>0</v>
      </c>
      <c r="O627" s="210">
        <v>0</v>
      </c>
      <c r="P627" s="210">
        <v>0</v>
      </c>
      <c r="Q627" s="211"/>
      <c r="R627" s="212"/>
      <c r="S627" s="212"/>
      <c r="T627" s="213">
        <f t="shared" ref="T627:AC627" si="224">SUM(T628:T630)</f>
        <v>0</v>
      </c>
      <c r="U627" s="210">
        <f t="shared" si="224"/>
        <v>0</v>
      </c>
      <c r="V627" s="210">
        <f t="shared" si="224"/>
        <v>0</v>
      </c>
      <c r="W627" s="210">
        <f t="shared" si="224"/>
        <v>0</v>
      </c>
      <c r="X627" s="210">
        <f t="shared" si="224"/>
        <v>0</v>
      </c>
      <c r="Y627" s="210">
        <f t="shared" si="224"/>
        <v>0</v>
      </c>
      <c r="Z627" s="210">
        <f t="shared" si="224"/>
        <v>0</v>
      </c>
      <c r="AA627" s="279">
        <f t="shared" si="224"/>
        <v>0</v>
      </c>
      <c r="AB627" s="320">
        <f t="shared" si="224"/>
        <v>0</v>
      </c>
      <c r="AC627" s="210">
        <f t="shared" si="224"/>
        <v>0</v>
      </c>
      <c r="AD627" s="321">
        <f>OAX!AD665</f>
        <v>0</v>
      </c>
      <c r="AE627" s="213"/>
      <c r="AF627" s="210"/>
      <c r="AG627" s="210">
        <f>OAX!AG665</f>
        <v>0</v>
      </c>
      <c r="AH627" s="210"/>
      <c r="AI627" s="210"/>
      <c r="AJ627" s="210">
        <f>OAX!AJ665</f>
        <v>0</v>
      </c>
      <c r="AK627" s="210"/>
      <c r="AL627" s="210"/>
      <c r="AM627" s="210">
        <f>OAX!AM665</f>
        <v>0</v>
      </c>
      <c r="AN627" s="210"/>
      <c r="AO627" s="210"/>
      <c r="AP627" s="210">
        <f>OAX!AP665</f>
        <v>0</v>
      </c>
      <c r="AQ627" s="210"/>
      <c r="AR627" s="210"/>
      <c r="AS627" s="210">
        <f>OAX!AS665</f>
        <v>0</v>
      </c>
      <c r="AT627" s="210">
        <f>OAX!AT665</f>
        <v>0</v>
      </c>
      <c r="AU627" s="210">
        <f>OAX!AU665</f>
        <v>0</v>
      </c>
      <c r="AV627" s="210">
        <f>OAX!AV665</f>
        <v>0</v>
      </c>
      <c r="AW627" s="210">
        <f>OAX!AW665</f>
        <v>0</v>
      </c>
      <c r="AX627" s="210">
        <f>OAX!AX665</f>
        <v>0</v>
      </c>
      <c r="AY627" s="210">
        <f>OAX!AY665</f>
        <v>0</v>
      </c>
      <c r="AZ627" s="210">
        <f>OAX!AZ665</f>
        <v>0</v>
      </c>
      <c r="BA627" s="210">
        <f>OAX!BA665</f>
        <v>0</v>
      </c>
    </row>
    <row r="628" spans="1:53" ht="24.75" hidden="1">
      <c r="A628" s="253"/>
      <c r="B628" s="73" t="str">
        <f t="shared" si="205"/>
        <v>259300033003351</v>
      </c>
      <c r="C628" s="114">
        <v>2023</v>
      </c>
      <c r="D628" s="114">
        <v>1</v>
      </c>
      <c r="E628" s="114">
        <v>2</v>
      </c>
      <c r="F628" s="114">
        <v>5</v>
      </c>
      <c r="G628" s="114">
        <v>9</v>
      </c>
      <c r="H628" s="114">
        <v>3000</v>
      </c>
      <c r="I628" s="114">
        <v>3300</v>
      </c>
      <c r="J628" s="114">
        <v>335</v>
      </c>
      <c r="K628" s="115">
        <v>1</v>
      </c>
      <c r="L628" s="115"/>
      <c r="M628" s="116" t="s">
        <v>532</v>
      </c>
      <c r="N628" s="117">
        <v>0</v>
      </c>
      <c r="O628" s="117">
        <v>0</v>
      </c>
      <c r="P628" s="117">
        <v>0</v>
      </c>
      <c r="Q628" s="118" t="s">
        <v>533</v>
      </c>
      <c r="R628" s="119">
        <v>0</v>
      </c>
      <c r="S628" s="119">
        <v>0</v>
      </c>
      <c r="T628" s="120">
        <v>0</v>
      </c>
      <c r="U628" s="117">
        <v>0</v>
      </c>
      <c r="V628" s="117">
        <v>0</v>
      </c>
      <c r="W628" s="117">
        <v>0</v>
      </c>
      <c r="X628" s="117">
        <v>0</v>
      </c>
      <c r="Y628" s="117">
        <v>0</v>
      </c>
      <c r="Z628" s="117">
        <v>0</v>
      </c>
      <c r="AA628" s="269">
        <v>0</v>
      </c>
      <c r="AB628" s="303">
        <f t="shared" ref="AB628:AC630" si="225">N628+T628-X628</f>
        <v>0</v>
      </c>
      <c r="AC628" s="117">
        <f t="shared" si="225"/>
        <v>0</v>
      </c>
      <c r="AD628" s="304">
        <f>OAX!AD666</f>
        <v>0</v>
      </c>
      <c r="AE628" s="120"/>
      <c r="AF628" s="117"/>
      <c r="AG628" s="117">
        <f>OAX!AG666</f>
        <v>0</v>
      </c>
      <c r="AH628" s="117"/>
      <c r="AI628" s="117"/>
      <c r="AJ628" s="117">
        <f>OAX!AJ666</f>
        <v>0</v>
      </c>
      <c r="AK628" s="117"/>
      <c r="AL628" s="117"/>
      <c r="AM628" s="117">
        <f>OAX!AM666</f>
        <v>0</v>
      </c>
      <c r="AN628" s="117"/>
      <c r="AO628" s="117"/>
      <c r="AP628" s="117">
        <f>OAX!AP666</f>
        <v>0</v>
      </c>
      <c r="AQ628" s="117"/>
      <c r="AR628" s="117"/>
      <c r="AS628" s="117">
        <f>OAX!AS666</f>
        <v>0</v>
      </c>
      <c r="AT628" s="117">
        <f>OAX!AT666</f>
        <v>0</v>
      </c>
      <c r="AU628" s="117">
        <f>OAX!AU666</f>
        <v>0</v>
      </c>
      <c r="AV628" s="117">
        <f>OAX!AV666</f>
        <v>0</v>
      </c>
      <c r="AW628" s="117">
        <f>OAX!AW666</f>
        <v>0</v>
      </c>
      <c r="AX628" s="117">
        <f>OAX!AX666</f>
        <v>0</v>
      </c>
      <c r="AY628" s="117">
        <f>OAX!AY666</f>
        <v>0</v>
      </c>
      <c r="AZ628" s="117">
        <f>OAX!AZ666</f>
        <v>0</v>
      </c>
      <c r="BA628" s="117">
        <f>OAX!BA666</f>
        <v>0</v>
      </c>
    </row>
    <row r="629" spans="1:53" ht="24.75" hidden="1">
      <c r="A629" s="253"/>
      <c r="B629" s="73" t="str">
        <f t="shared" si="205"/>
        <v>259300033003352</v>
      </c>
      <c r="C629" s="114">
        <v>2023</v>
      </c>
      <c r="D629" s="114">
        <v>1</v>
      </c>
      <c r="E629" s="114">
        <v>2</v>
      </c>
      <c r="F629" s="114">
        <v>5</v>
      </c>
      <c r="G629" s="114">
        <v>9</v>
      </c>
      <c r="H629" s="114">
        <v>3000</v>
      </c>
      <c r="I629" s="114">
        <v>3300</v>
      </c>
      <c r="J629" s="114">
        <v>335</v>
      </c>
      <c r="K629" s="115">
        <v>2</v>
      </c>
      <c r="L629" s="115"/>
      <c r="M629" s="116" t="s">
        <v>534</v>
      </c>
      <c r="N629" s="117">
        <v>0</v>
      </c>
      <c r="O629" s="117">
        <v>0</v>
      </c>
      <c r="P629" s="117">
        <v>0</v>
      </c>
      <c r="Q629" s="118" t="s">
        <v>533</v>
      </c>
      <c r="R629" s="119">
        <v>0</v>
      </c>
      <c r="S629" s="119">
        <v>0</v>
      </c>
      <c r="T629" s="120">
        <v>0</v>
      </c>
      <c r="U629" s="117">
        <v>0</v>
      </c>
      <c r="V629" s="117">
        <v>0</v>
      </c>
      <c r="W629" s="117">
        <v>0</v>
      </c>
      <c r="X629" s="117">
        <v>0</v>
      </c>
      <c r="Y629" s="117">
        <v>0</v>
      </c>
      <c r="Z629" s="117">
        <v>0</v>
      </c>
      <c r="AA629" s="269">
        <v>0</v>
      </c>
      <c r="AB629" s="303">
        <f t="shared" si="225"/>
        <v>0</v>
      </c>
      <c r="AC629" s="117">
        <f t="shared" si="225"/>
        <v>0</v>
      </c>
      <c r="AD629" s="304">
        <f>OAX!AD667</f>
        <v>0</v>
      </c>
      <c r="AE629" s="120"/>
      <c r="AF629" s="117"/>
      <c r="AG629" s="117">
        <f>OAX!AG667</f>
        <v>0</v>
      </c>
      <c r="AH629" s="117"/>
      <c r="AI629" s="117"/>
      <c r="AJ629" s="117">
        <f>OAX!AJ667</f>
        <v>0</v>
      </c>
      <c r="AK629" s="117"/>
      <c r="AL629" s="117"/>
      <c r="AM629" s="117">
        <f>OAX!AM667</f>
        <v>0</v>
      </c>
      <c r="AN629" s="117"/>
      <c r="AO629" s="117"/>
      <c r="AP629" s="117">
        <f>OAX!AP667</f>
        <v>0</v>
      </c>
      <c r="AQ629" s="117"/>
      <c r="AR629" s="117"/>
      <c r="AS629" s="117">
        <f>OAX!AS667</f>
        <v>0</v>
      </c>
      <c r="AT629" s="117">
        <f>OAX!AT667</f>
        <v>0</v>
      </c>
      <c r="AU629" s="117">
        <f>OAX!AU667</f>
        <v>0</v>
      </c>
      <c r="AV629" s="117">
        <f>OAX!AV667</f>
        <v>0</v>
      </c>
      <c r="AW629" s="117">
        <f>OAX!AW667</f>
        <v>0</v>
      </c>
      <c r="AX629" s="117">
        <f>OAX!AX667</f>
        <v>0</v>
      </c>
      <c r="AY629" s="117">
        <f>OAX!AY667</f>
        <v>0</v>
      </c>
      <c r="AZ629" s="117">
        <f>OAX!AZ667</f>
        <v>0</v>
      </c>
      <c r="BA629" s="117">
        <f>OAX!BA667</f>
        <v>0</v>
      </c>
    </row>
    <row r="630" spans="1:53" ht="24.75" hidden="1">
      <c r="A630" s="253"/>
      <c r="B630" s="73" t="str">
        <f t="shared" si="205"/>
        <v>259300033003353</v>
      </c>
      <c r="C630" s="114">
        <v>2023</v>
      </c>
      <c r="D630" s="114">
        <v>1</v>
      </c>
      <c r="E630" s="114">
        <v>2</v>
      </c>
      <c r="F630" s="114">
        <v>5</v>
      </c>
      <c r="G630" s="114">
        <v>9</v>
      </c>
      <c r="H630" s="114">
        <v>3000</v>
      </c>
      <c r="I630" s="114">
        <v>3300</v>
      </c>
      <c r="J630" s="114">
        <v>335</v>
      </c>
      <c r="K630" s="115">
        <v>3</v>
      </c>
      <c r="L630" s="115"/>
      <c r="M630" s="116" t="s">
        <v>535</v>
      </c>
      <c r="N630" s="117">
        <v>0</v>
      </c>
      <c r="O630" s="117">
        <v>0</v>
      </c>
      <c r="P630" s="117">
        <v>0</v>
      </c>
      <c r="Q630" s="118" t="s">
        <v>533</v>
      </c>
      <c r="R630" s="119">
        <v>0</v>
      </c>
      <c r="S630" s="119">
        <v>0</v>
      </c>
      <c r="T630" s="120">
        <v>0</v>
      </c>
      <c r="U630" s="117">
        <v>0</v>
      </c>
      <c r="V630" s="117">
        <v>0</v>
      </c>
      <c r="W630" s="117">
        <v>0</v>
      </c>
      <c r="X630" s="117">
        <v>0</v>
      </c>
      <c r="Y630" s="117">
        <v>0</v>
      </c>
      <c r="Z630" s="117">
        <v>0</v>
      </c>
      <c r="AA630" s="269">
        <v>0</v>
      </c>
      <c r="AB630" s="303">
        <f t="shared" si="225"/>
        <v>0</v>
      </c>
      <c r="AC630" s="117">
        <f t="shared" si="225"/>
        <v>0</v>
      </c>
      <c r="AD630" s="304">
        <f>OAX!AD668</f>
        <v>0</v>
      </c>
      <c r="AE630" s="120"/>
      <c r="AF630" s="117"/>
      <c r="AG630" s="117">
        <f>OAX!AG668</f>
        <v>0</v>
      </c>
      <c r="AH630" s="117"/>
      <c r="AI630" s="117"/>
      <c r="AJ630" s="117">
        <f>OAX!AJ668</f>
        <v>0</v>
      </c>
      <c r="AK630" s="117"/>
      <c r="AL630" s="117"/>
      <c r="AM630" s="117">
        <f>OAX!AM668</f>
        <v>0</v>
      </c>
      <c r="AN630" s="117"/>
      <c r="AO630" s="117"/>
      <c r="AP630" s="117">
        <f>OAX!AP668</f>
        <v>0</v>
      </c>
      <c r="AQ630" s="117"/>
      <c r="AR630" s="117"/>
      <c r="AS630" s="117">
        <f>OAX!AS668</f>
        <v>0</v>
      </c>
      <c r="AT630" s="117">
        <f>OAX!AT668</f>
        <v>0</v>
      </c>
      <c r="AU630" s="117">
        <f>OAX!AU668</f>
        <v>0</v>
      </c>
      <c r="AV630" s="117">
        <f>OAX!AV668</f>
        <v>0</v>
      </c>
      <c r="AW630" s="117">
        <f>OAX!AW668</f>
        <v>0</v>
      </c>
      <c r="AX630" s="117">
        <f>OAX!AX668</f>
        <v>0</v>
      </c>
      <c r="AY630" s="117">
        <f>OAX!AY668</f>
        <v>0</v>
      </c>
      <c r="AZ630" s="117">
        <f>OAX!AZ668</f>
        <v>0</v>
      </c>
      <c r="BA630" s="117">
        <f>OAX!BA668</f>
        <v>0</v>
      </c>
    </row>
    <row r="631" spans="1:53" ht="24.75" hidden="1">
      <c r="A631" s="253"/>
      <c r="B631" s="73" t="str">
        <f t="shared" si="205"/>
        <v>25930003300339</v>
      </c>
      <c r="C631" s="107">
        <v>2023</v>
      </c>
      <c r="D631" s="107">
        <v>1</v>
      </c>
      <c r="E631" s="107">
        <v>2</v>
      </c>
      <c r="F631" s="107">
        <v>5</v>
      </c>
      <c r="G631" s="107">
        <v>9</v>
      </c>
      <c r="H631" s="107">
        <v>3000</v>
      </c>
      <c r="I631" s="107">
        <v>3300</v>
      </c>
      <c r="J631" s="107">
        <v>339</v>
      </c>
      <c r="K631" s="108"/>
      <c r="L631" s="108"/>
      <c r="M631" s="109" t="s">
        <v>73</v>
      </c>
      <c r="N631" s="210">
        <v>0</v>
      </c>
      <c r="O631" s="210">
        <v>0</v>
      </c>
      <c r="P631" s="210">
        <v>0</v>
      </c>
      <c r="Q631" s="211"/>
      <c r="R631" s="212"/>
      <c r="S631" s="212"/>
      <c r="T631" s="213">
        <f t="shared" ref="T631:AC631" si="226">SUM(T632:T633)</f>
        <v>0</v>
      </c>
      <c r="U631" s="210">
        <f t="shared" si="226"/>
        <v>0</v>
      </c>
      <c r="V631" s="210">
        <f t="shared" si="226"/>
        <v>0</v>
      </c>
      <c r="W631" s="210">
        <f t="shared" si="226"/>
        <v>0</v>
      </c>
      <c r="X631" s="210">
        <f t="shared" si="226"/>
        <v>0</v>
      </c>
      <c r="Y631" s="210">
        <f t="shared" si="226"/>
        <v>0</v>
      </c>
      <c r="Z631" s="210">
        <f t="shared" si="226"/>
        <v>0</v>
      </c>
      <c r="AA631" s="279">
        <f t="shared" si="226"/>
        <v>0</v>
      </c>
      <c r="AB631" s="320">
        <f t="shared" si="226"/>
        <v>0</v>
      </c>
      <c r="AC631" s="210">
        <f t="shared" si="226"/>
        <v>0</v>
      </c>
      <c r="AD631" s="321">
        <f>OAX!AD669</f>
        <v>0</v>
      </c>
      <c r="AE631" s="213"/>
      <c r="AF631" s="210"/>
      <c r="AG631" s="210">
        <f>OAX!AG669</f>
        <v>0</v>
      </c>
      <c r="AH631" s="210"/>
      <c r="AI631" s="210"/>
      <c r="AJ631" s="210">
        <f>OAX!AJ669</f>
        <v>0</v>
      </c>
      <c r="AK631" s="210"/>
      <c r="AL631" s="210"/>
      <c r="AM631" s="210">
        <f>OAX!AM669</f>
        <v>0</v>
      </c>
      <c r="AN631" s="210"/>
      <c r="AO631" s="210"/>
      <c r="AP631" s="210">
        <f>OAX!AP669</f>
        <v>0</v>
      </c>
      <c r="AQ631" s="210"/>
      <c r="AR631" s="210"/>
      <c r="AS631" s="210">
        <f>OAX!AS669</f>
        <v>0</v>
      </c>
      <c r="AT631" s="210">
        <f>OAX!AT669</f>
        <v>0</v>
      </c>
      <c r="AU631" s="210">
        <f>OAX!AU669</f>
        <v>0</v>
      </c>
      <c r="AV631" s="210">
        <f>OAX!AV669</f>
        <v>0</v>
      </c>
      <c r="AW631" s="210">
        <f>OAX!AW669</f>
        <v>0</v>
      </c>
      <c r="AX631" s="210">
        <f>OAX!AX669</f>
        <v>0</v>
      </c>
      <c r="AY631" s="210">
        <f>OAX!AY669</f>
        <v>0</v>
      </c>
      <c r="AZ631" s="210">
        <f>OAX!AZ669</f>
        <v>0</v>
      </c>
      <c r="BA631" s="210">
        <f>OAX!BA669</f>
        <v>0</v>
      </c>
    </row>
    <row r="632" spans="1:53" ht="24.75" hidden="1">
      <c r="A632" s="253"/>
      <c r="B632" s="73" t="str">
        <f t="shared" si="205"/>
        <v>259300033003391</v>
      </c>
      <c r="C632" s="114">
        <v>2023</v>
      </c>
      <c r="D632" s="114">
        <v>1</v>
      </c>
      <c r="E632" s="114">
        <v>2</v>
      </c>
      <c r="F632" s="114">
        <v>5</v>
      </c>
      <c r="G632" s="114">
        <v>9</v>
      </c>
      <c r="H632" s="114">
        <v>3000</v>
      </c>
      <c r="I632" s="114">
        <v>3300</v>
      </c>
      <c r="J632" s="114">
        <v>339</v>
      </c>
      <c r="K632" s="115">
        <v>1</v>
      </c>
      <c r="L632" s="115"/>
      <c r="M632" s="116" t="s">
        <v>536</v>
      </c>
      <c r="N632" s="117">
        <v>0</v>
      </c>
      <c r="O632" s="117">
        <v>0</v>
      </c>
      <c r="P632" s="117">
        <v>0</v>
      </c>
      <c r="Q632" s="118" t="s">
        <v>533</v>
      </c>
      <c r="R632" s="119">
        <v>0</v>
      </c>
      <c r="S632" s="119">
        <v>0</v>
      </c>
      <c r="T632" s="120">
        <v>0</v>
      </c>
      <c r="U632" s="117">
        <v>0</v>
      </c>
      <c r="V632" s="117">
        <v>0</v>
      </c>
      <c r="W632" s="117">
        <v>0</v>
      </c>
      <c r="X632" s="117">
        <v>0</v>
      </c>
      <c r="Y632" s="117">
        <v>0</v>
      </c>
      <c r="Z632" s="117">
        <v>0</v>
      </c>
      <c r="AA632" s="269">
        <v>0</v>
      </c>
      <c r="AB632" s="303">
        <f>N632+T632-X632</f>
        <v>0</v>
      </c>
      <c r="AC632" s="117">
        <f>O632+U632-Y632</f>
        <v>0</v>
      </c>
      <c r="AD632" s="304">
        <f>OAX!AD670</f>
        <v>0</v>
      </c>
      <c r="AE632" s="120"/>
      <c r="AF632" s="117"/>
      <c r="AG632" s="117">
        <f>OAX!AG670</f>
        <v>0</v>
      </c>
      <c r="AH632" s="117"/>
      <c r="AI632" s="117"/>
      <c r="AJ632" s="117">
        <f>OAX!AJ670</f>
        <v>0</v>
      </c>
      <c r="AK632" s="117"/>
      <c r="AL632" s="117"/>
      <c r="AM632" s="117">
        <f>OAX!AM670</f>
        <v>0</v>
      </c>
      <c r="AN632" s="117"/>
      <c r="AO632" s="117"/>
      <c r="AP632" s="117">
        <f>OAX!AP670</f>
        <v>0</v>
      </c>
      <c r="AQ632" s="117"/>
      <c r="AR632" s="117"/>
      <c r="AS632" s="117">
        <f>OAX!AS670</f>
        <v>0</v>
      </c>
      <c r="AT632" s="117">
        <f>OAX!AT670</f>
        <v>0</v>
      </c>
      <c r="AU632" s="117">
        <f>OAX!AU670</f>
        <v>0</v>
      </c>
      <c r="AV632" s="117">
        <f>OAX!AV670</f>
        <v>0</v>
      </c>
      <c r="AW632" s="117">
        <f>OAX!AW670</f>
        <v>0</v>
      </c>
      <c r="AX632" s="117">
        <f>OAX!AX670</f>
        <v>0</v>
      </c>
      <c r="AY632" s="117">
        <f>OAX!AY670</f>
        <v>0</v>
      </c>
      <c r="AZ632" s="117">
        <f>OAX!AZ670</f>
        <v>0</v>
      </c>
      <c r="BA632" s="117">
        <f>OAX!BA670</f>
        <v>0</v>
      </c>
    </row>
    <row r="633" spans="1:53" ht="24.75" hidden="1">
      <c r="A633" s="253"/>
      <c r="B633" s="73" t="str">
        <f t="shared" si="205"/>
        <v>259300033003393</v>
      </c>
      <c r="C633" s="114">
        <v>2023</v>
      </c>
      <c r="D633" s="114">
        <v>1</v>
      </c>
      <c r="E633" s="114">
        <v>2</v>
      </c>
      <c r="F633" s="114">
        <v>5</v>
      </c>
      <c r="G633" s="114">
        <v>9</v>
      </c>
      <c r="H633" s="114">
        <v>3000</v>
      </c>
      <c r="I633" s="114">
        <v>3300</v>
      </c>
      <c r="J633" s="114">
        <v>339</v>
      </c>
      <c r="K633" s="115">
        <v>3</v>
      </c>
      <c r="L633" s="115"/>
      <c r="M633" s="116" t="s">
        <v>537</v>
      </c>
      <c r="N633" s="117">
        <v>0</v>
      </c>
      <c r="O633" s="117">
        <v>0</v>
      </c>
      <c r="P633" s="117">
        <v>0</v>
      </c>
      <c r="Q633" s="118" t="s">
        <v>533</v>
      </c>
      <c r="R633" s="119">
        <v>0</v>
      </c>
      <c r="S633" s="119">
        <v>0</v>
      </c>
      <c r="T633" s="120">
        <v>0</v>
      </c>
      <c r="U633" s="117">
        <v>0</v>
      </c>
      <c r="V633" s="117">
        <v>0</v>
      </c>
      <c r="W633" s="117">
        <v>0</v>
      </c>
      <c r="X633" s="117">
        <v>0</v>
      </c>
      <c r="Y633" s="117">
        <v>0</v>
      </c>
      <c r="Z633" s="117">
        <v>0</v>
      </c>
      <c r="AA633" s="269">
        <v>0</v>
      </c>
      <c r="AB633" s="303">
        <f>N633+T633-X633</f>
        <v>0</v>
      </c>
      <c r="AC633" s="117">
        <f>O633+U633-Y633</f>
        <v>0</v>
      </c>
      <c r="AD633" s="304">
        <f>OAX!AD671</f>
        <v>0</v>
      </c>
      <c r="AE633" s="120"/>
      <c r="AF633" s="117"/>
      <c r="AG633" s="117">
        <f>OAX!AG671</f>
        <v>0</v>
      </c>
      <c r="AH633" s="117"/>
      <c r="AI633" s="117"/>
      <c r="AJ633" s="117">
        <f>OAX!AJ671</f>
        <v>0</v>
      </c>
      <c r="AK633" s="117"/>
      <c r="AL633" s="117"/>
      <c r="AM633" s="117">
        <f>OAX!AM671</f>
        <v>0</v>
      </c>
      <c r="AN633" s="117"/>
      <c r="AO633" s="117"/>
      <c r="AP633" s="117">
        <f>OAX!AP671</f>
        <v>0</v>
      </c>
      <c r="AQ633" s="117"/>
      <c r="AR633" s="117"/>
      <c r="AS633" s="117">
        <f>OAX!AS671</f>
        <v>0</v>
      </c>
      <c r="AT633" s="117">
        <f>OAX!AT671</f>
        <v>0</v>
      </c>
      <c r="AU633" s="117">
        <f>OAX!AU671</f>
        <v>0</v>
      </c>
      <c r="AV633" s="117">
        <f>OAX!AV671</f>
        <v>0</v>
      </c>
      <c r="AW633" s="117">
        <f>OAX!AW671</f>
        <v>0</v>
      </c>
      <c r="AX633" s="117">
        <f>OAX!AX671</f>
        <v>0</v>
      </c>
      <c r="AY633" s="117">
        <f>OAX!AY671</f>
        <v>0</v>
      </c>
      <c r="AZ633" s="117">
        <f>OAX!AZ671</f>
        <v>0</v>
      </c>
      <c r="BA633" s="117">
        <f>OAX!BA671</f>
        <v>0</v>
      </c>
    </row>
    <row r="634" spans="1:53" ht="24.75" hidden="1">
      <c r="A634" s="253"/>
      <c r="B634" s="73" t="str">
        <f t="shared" si="205"/>
        <v>2595000</v>
      </c>
      <c r="C634" s="93">
        <v>2023</v>
      </c>
      <c r="D634" s="93">
        <v>1</v>
      </c>
      <c r="E634" s="93">
        <v>2</v>
      </c>
      <c r="F634" s="93">
        <v>5</v>
      </c>
      <c r="G634" s="93">
        <v>9</v>
      </c>
      <c r="H634" s="93">
        <v>5000</v>
      </c>
      <c r="I634" s="93"/>
      <c r="J634" s="93"/>
      <c r="K634" s="94"/>
      <c r="L634" s="94"/>
      <c r="M634" s="95" t="s">
        <v>129</v>
      </c>
      <c r="N634" s="96">
        <v>0</v>
      </c>
      <c r="O634" s="96">
        <v>0</v>
      </c>
      <c r="P634" s="96">
        <v>0</v>
      </c>
      <c r="Q634" s="97"/>
      <c r="R634" s="98"/>
      <c r="S634" s="98"/>
      <c r="T634" s="99">
        <f t="shared" ref="T634:AC634" si="227">+T635+T640</f>
        <v>0</v>
      </c>
      <c r="U634" s="96">
        <f t="shared" si="227"/>
        <v>0</v>
      </c>
      <c r="V634" s="96">
        <f t="shared" si="227"/>
        <v>0</v>
      </c>
      <c r="W634" s="96">
        <f t="shared" si="227"/>
        <v>0</v>
      </c>
      <c r="X634" s="96">
        <f t="shared" si="227"/>
        <v>0</v>
      </c>
      <c r="Y634" s="96">
        <f t="shared" si="227"/>
        <v>0</v>
      </c>
      <c r="Z634" s="96">
        <f t="shared" si="227"/>
        <v>0</v>
      </c>
      <c r="AA634" s="266">
        <f t="shared" si="227"/>
        <v>0</v>
      </c>
      <c r="AB634" s="297">
        <f t="shared" si="227"/>
        <v>0</v>
      </c>
      <c r="AC634" s="96">
        <f t="shared" si="227"/>
        <v>0</v>
      </c>
      <c r="AD634" s="298">
        <f>OAX!AD672</f>
        <v>0</v>
      </c>
      <c r="AE634" s="99"/>
      <c r="AF634" s="96"/>
      <c r="AG634" s="96">
        <f>OAX!AG672</f>
        <v>0</v>
      </c>
      <c r="AH634" s="96"/>
      <c r="AI634" s="96"/>
      <c r="AJ634" s="96">
        <f>OAX!AJ672</f>
        <v>0</v>
      </c>
      <c r="AK634" s="96"/>
      <c r="AL634" s="96"/>
      <c r="AM634" s="96">
        <f>OAX!AM672</f>
        <v>0</v>
      </c>
      <c r="AN634" s="96"/>
      <c r="AO634" s="96"/>
      <c r="AP634" s="96">
        <f>OAX!AP672</f>
        <v>0</v>
      </c>
      <c r="AQ634" s="96"/>
      <c r="AR634" s="96"/>
      <c r="AS634" s="96">
        <f>OAX!AS672</f>
        <v>0</v>
      </c>
      <c r="AT634" s="96">
        <f>OAX!AT672</f>
        <v>0</v>
      </c>
      <c r="AU634" s="96">
        <f>OAX!AU672</f>
        <v>0</v>
      </c>
      <c r="AV634" s="96">
        <f>OAX!AV672</f>
        <v>0</v>
      </c>
      <c r="AW634" s="96">
        <f>OAX!AW672</f>
        <v>0</v>
      </c>
      <c r="AX634" s="96">
        <f>OAX!AX672</f>
        <v>0</v>
      </c>
      <c r="AY634" s="96">
        <f>OAX!AY672</f>
        <v>0</v>
      </c>
      <c r="AZ634" s="96">
        <f>OAX!AZ672</f>
        <v>0</v>
      </c>
      <c r="BA634" s="96">
        <f>OAX!BA672</f>
        <v>0</v>
      </c>
    </row>
    <row r="635" spans="1:53" ht="24.75" hidden="1">
      <c r="A635" s="253"/>
      <c r="B635" s="73" t="str">
        <f t="shared" si="205"/>
        <v>25950005100</v>
      </c>
      <c r="C635" s="100">
        <v>2023</v>
      </c>
      <c r="D635" s="100">
        <v>1</v>
      </c>
      <c r="E635" s="100">
        <v>2</v>
      </c>
      <c r="F635" s="100">
        <v>5</v>
      </c>
      <c r="G635" s="100">
        <v>9</v>
      </c>
      <c r="H635" s="100">
        <v>5000</v>
      </c>
      <c r="I635" s="100">
        <v>5100</v>
      </c>
      <c r="J635" s="100"/>
      <c r="K635" s="100"/>
      <c r="L635" s="100"/>
      <c r="M635" s="102" t="s">
        <v>130</v>
      </c>
      <c r="N635" s="103">
        <v>0</v>
      </c>
      <c r="O635" s="103">
        <v>0</v>
      </c>
      <c r="P635" s="103">
        <v>0</v>
      </c>
      <c r="Q635" s="104"/>
      <c r="R635" s="105"/>
      <c r="S635" s="105"/>
      <c r="T635" s="106">
        <f t="shared" ref="T635:AC635" si="228">+T636+T638</f>
        <v>0</v>
      </c>
      <c r="U635" s="103">
        <f t="shared" si="228"/>
        <v>0</v>
      </c>
      <c r="V635" s="103">
        <f t="shared" si="228"/>
        <v>0</v>
      </c>
      <c r="W635" s="103">
        <f t="shared" si="228"/>
        <v>0</v>
      </c>
      <c r="X635" s="103">
        <f t="shared" si="228"/>
        <v>0</v>
      </c>
      <c r="Y635" s="103">
        <f t="shared" si="228"/>
        <v>0</v>
      </c>
      <c r="Z635" s="103">
        <f t="shared" si="228"/>
        <v>0</v>
      </c>
      <c r="AA635" s="267">
        <f t="shared" si="228"/>
        <v>0</v>
      </c>
      <c r="AB635" s="299">
        <f t="shared" si="228"/>
        <v>0</v>
      </c>
      <c r="AC635" s="103">
        <f t="shared" si="228"/>
        <v>0</v>
      </c>
      <c r="AD635" s="300">
        <f>OAX!AD673</f>
        <v>0</v>
      </c>
      <c r="AE635" s="106"/>
      <c r="AF635" s="103"/>
      <c r="AG635" s="103">
        <f>OAX!AG673</f>
        <v>0</v>
      </c>
      <c r="AH635" s="103"/>
      <c r="AI635" s="103"/>
      <c r="AJ635" s="103">
        <f>OAX!AJ673</f>
        <v>0</v>
      </c>
      <c r="AK635" s="103"/>
      <c r="AL635" s="103"/>
      <c r="AM635" s="103">
        <f>OAX!AM673</f>
        <v>0</v>
      </c>
      <c r="AN635" s="103"/>
      <c r="AO635" s="103"/>
      <c r="AP635" s="103">
        <f>OAX!AP673</f>
        <v>0</v>
      </c>
      <c r="AQ635" s="103"/>
      <c r="AR635" s="103"/>
      <c r="AS635" s="103">
        <f>OAX!AS673</f>
        <v>0</v>
      </c>
      <c r="AT635" s="103">
        <f>OAX!AT673</f>
        <v>0</v>
      </c>
      <c r="AU635" s="103">
        <f>OAX!AU673</f>
        <v>0</v>
      </c>
      <c r="AV635" s="103">
        <f>OAX!AV673</f>
        <v>0</v>
      </c>
      <c r="AW635" s="103">
        <f>OAX!AW673</f>
        <v>0</v>
      </c>
      <c r="AX635" s="103">
        <f>OAX!AX673</f>
        <v>0</v>
      </c>
      <c r="AY635" s="103">
        <f>OAX!AY673</f>
        <v>0</v>
      </c>
      <c r="AZ635" s="103">
        <f>OAX!AZ673</f>
        <v>0</v>
      </c>
      <c r="BA635" s="103">
        <f>OAX!BA673</f>
        <v>0</v>
      </c>
    </row>
    <row r="636" spans="1:53" ht="24.75" hidden="1">
      <c r="A636" s="253"/>
      <c r="B636" s="73" t="str">
        <f t="shared" si="205"/>
        <v>25950005100511</v>
      </c>
      <c r="C636" s="107">
        <v>2023</v>
      </c>
      <c r="D636" s="107">
        <v>1</v>
      </c>
      <c r="E636" s="107">
        <v>2</v>
      </c>
      <c r="F636" s="107">
        <v>5</v>
      </c>
      <c r="G636" s="107">
        <v>9</v>
      </c>
      <c r="H636" s="107">
        <v>5000</v>
      </c>
      <c r="I636" s="107">
        <v>5100</v>
      </c>
      <c r="J636" s="107">
        <v>511</v>
      </c>
      <c r="K636" s="107"/>
      <c r="L636" s="107"/>
      <c r="M636" s="109" t="s">
        <v>538</v>
      </c>
      <c r="N636" s="110">
        <v>0</v>
      </c>
      <c r="O636" s="110">
        <v>0</v>
      </c>
      <c r="P636" s="110">
        <v>0</v>
      </c>
      <c r="Q636" s="111"/>
      <c r="R636" s="112"/>
      <c r="S636" s="112"/>
      <c r="T636" s="113">
        <f t="shared" ref="T636:AC636" si="229">+T637</f>
        <v>0</v>
      </c>
      <c r="U636" s="110">
        <f t="shared" si="229"/>
        <v>0</v>
      </c>
      <c r="V636" s="110">
        <f t="shared" si="229"/>
        <v>0</v>
      </c>
      <c r="W636" s="110">
        <f t="shared" si="229"/>
        <v>0</v>
      </c>
      <c r="X636" s="110">
        <f t="shared" si="229"/>
        <v>0</v>
      </c>
      <c r="Y636" s="110">
        <f t="shared" si="229"/>
        <v>0</v>
      </c>
      <c r="Z636" s="110">
        <f t="shared" si="229"/>
        <v>0</v>
      </c>
      <c r="AA636" s="268">
        <f t="shared" si="229"/>
        <v>0</v>
      </c>
      <c r="AB636" s="301">
        <f t="shared" si="229"/>
        <v>0</v>
      </c>
      <c r="AC636" s="110">
        <f t="shared" si="229"/>
        <v>0</v>
      </c>
      <c r="AD636" s="302">
        <f>OAX!AD674</f>
        <v>0</v>
      </c>
      <c r="AE636" s="113"/>
      <c r="AF636" s="110"/>
      <c r="AG636" s="110">
        <f>OAX!AG674</f>
        <v>0</v>
      </c>
      <c r="AH636" s="110"/>
      <c r="AI636" s="110"/>
      <c r="AJ636" s="110">
        <f>OAX!AJ674</f>
        <v>0</v>
      </c>
      <c r="AK636" s="110"/>
      <c r="AL636" s="110"/>
      <c r="AM636" s="110">
        <f>OAX!AM674</f>
        <v>0</v>
      </c>
      <c r="AN636" s="110"/>
      <c r="AO636" s="110"/>
      <c r="AP636" s="110">
        <f>OAX!AP674</f>
        <v>0</v>
      </c>
      <c r="AQ636" s="110"/>
      <c r="AR636" s="110"/>
      <c r="AS636" s="110">
        <f>OAX!AS674</f>
        <v>0</v>
      </c>
      <c r="AT636" s="110">
        <f>OAX!AT674</f>
        <v>0</v>
      </c>
      <c r="AU636" s="110">
        <f>OAX!AU674</f>
        <v>0</v>
      </c>
      <c r="AV636" s="110">
        <f>OAX!AV674</f>
        <v>0</v>
      </c>
      <c r="AW636" s="110">
        <f>OAX!AW674</f>
        <v>0</v>
      </c>
      <c r="AX636" s="110">
        <f>OAX!AX674</f>
        <v>0</v>
      </c>
      <c r="AY636" s="110">
        <f>OAX!AY674</f>
        <v>0</v>
      </c>
      <c r="AZ636" s="110">
        <f>OAX!AZ674</f>
        <v>0</v>
      </c>
      <c r="BA636" s="110">
        <f>OAX!BA674</f>
        <v>0</v>
      </c>
    </row>
    <row r="637" spans="1:53" ht="24.75" hidden="1">
      <c r="A637" s="253"/>
      <c r="B637" s="73" t="str">
        <f t="shared" si="205"/>
        <v>259500051005111</v>
      </c>
      <c r="C637" s="114">
        <v>2023</v>
      </c>
      <c r="D637" s="114">
        <v>1</v>
      </c>
      <c r="E637" s="114">
        <v>2</v>
      </c>
      <c r="F637" s="114">
        <v>5</v>
      </c>
      <c r="G637" s="114">
        <v>9</v>
      </c>
      <c r="H637" s="114">
        <v>5000</v>
      </c>
      <c r="I637" s="114">
        <v>5100</v>
      </c>
      <c r="J637" s="114">
        <v>511</v>
      </c>
      <c r="K637" s="115">
        <v>1</v>
      </c>
      <c r="L637" s="115"/>
      <c r="M637" s="116" t="s">
        <v>539</v>
      </c>
      <c r="N637" s="117">
        <v>0</v>
      </c>
      <c r="O637" s="117">
        <v>0</v>
      </c>
      <c r="P637" s="117">
        <v>0</v>
      </c>
      <c r="Q637" s="118" t="s">
        <v>533</v>
      </c>
      <c r="R637" s="119">
        <v>0</v>
      </c>
      <c r="S637" s="119">
        <v>0</v>
      </c>
      <c r="T637" s="120">
        <v>0</v>
      </c>
      <c r="U637" s="117">
        <v>0</v>
      </c>
      <c r="V637" s="117">
        <v>0</v>
      </c>
      <c r="W637" s="117">
        <v>0</v>
      </c>
      <c r="X637" s="117">
        <v>0</v>
      </c>
      <c r="Y637" s="117">
        <v>0</v>
      </c>
      <c r="Z637" s="117">
        <v>0</v>
      </c>
      <c r="AA637" s="269">
        <v>0</v>
      </c>
      <c r="AB637" s="303">
        <f>N637+T637-X637</f>
        <v>0</v>
      </c>
      <c r="AC637" s="117">
        <f>O637+U637-Y637</f>
        <v>0</v>
      </c>
      <c r="AD637" s="304">
        <f>OAX!AD675</f>
        <v>0</v>
      </c>
      <c r="AE637" s="120"/>
      <c r="AF637" s="117"/>
      <c r="AG637" s="117">
        <f>OAX!AG675</f>
        <v>0</v>
      </c>
      <c r="AH637" s="117"/>
      <c r="AI637" s="117"/>
      <c r="AJ637" s="117">
        <f>OAX!AJ675</f>
        <v>0</v>
      </c>
      <c r="AK637" s="117"/>
      <c r="AL637" s="117"/>
      <c r="AM637" s="117">
        <f>OAX!AM675</f>
        <v>0</v>
      </c>
      <c r="AN637" s="117"/>
      <c r="AO637" s="117"/>
      <c r="AP637" s="117">
        <f>OAX!AP675</f>
        <v>0</v>
      </c>
      <c r="AQ637" s="117"/>
      <c r="AR637" s="117"/>
      <c r="AS637" s="117">
        <f>OAX!AS675</f>
        <v>0</v>
      </c>
      <c r="AT637" s="117">
        <f>OAX!AT675</f>
        <v>0</v>
      </c>
      <c r="AU637" s="117">
        <f>OAX!AU675</f>
        <v>0</v>
      </c>
      <c r="AV637" s="117">
        <f>OAX!AV675</f>
        <v>0</v>
      </c>
      <c r="AW637" s="117">
        <f>OAX!AW675</f>
        <v>0</v>
      </c>
      <c r="AX637" s="117">
        <f>OAX!AX675</f>
        <v>0</v>
      </c>
      <c r="AY637" s="117">
        <f>OAX!AY675</f>
        <v>0</v>
      </c>
      <c r="AZ637" s="117">
        <f>OAX!AZ675</f>
        <v>0</v>
      </c>
      <c r="BA637" s="117">
        <f>OAX!BA675</f>
        <v>0</v>
      </c>
    </row>
    <row r="638" spans="1:53" ht="24.75" hidden="1">
      <c r="A638" s="253"/>
      <c r="B638" s="73" t="str">
        <f t="shared" si="205"/>
        <v>25950005100515</v>
      </c>
      <c r="C638" s="107">
        <v>2023</v>
      </c>
      <c r="D638" s="107">
        <v>1</v>
      </c>
      <c r="E638" s="107">
        <v>2</v>
      </c>
      <c r="F638" s="107">
        <v>5</v>
      </c>
      <c r="G638" s="107">
        <v>9</v>
      </c>
      <c r="H638" s="107">
        <v>5000</v>
      </c>
      <c r="I638" s="107">
        <v>5100</v>
      </c>
      <c r="J638" s="107">
        <v>515</v>
      </c>
      <c r="K638" s="108"/>
      <c r="L638" s="108"/>
      <c r="M638" s="109" t="s">
        <v>131</v>
      </c>
      <c r="N638" s="110">
        <v>0</v>
      </c>
      <c r="O638" s="110">
        <v>0</v>
      </c>
      <c r="P638" s="110">
        <v>0</v>
      </c>
      <c r="Q638" s="111"/>
      <c r="R638" s="112"/>
      <c r="S638" s="112"/>
      <c r="T638" s="113">
        <f t="shared" ref="T638:AC638" si="230">+T639</f>
        <v>0</v>
      </c>
      <c r="U638" s="110">
        <f t="shared" si="230"/>
        <v>0</v>
      </c>
      <c r="V638" s="110">
        <f t="shared" si="230"/>
        <v>0</v>
      </c>
      <c r="W638" s="110">
        <f t="shared" si="230"/>
        <v>0</v>
      </c>
      <c r="X638" s="110">
        <f t="shared" si="230"/>
        <v>0</v>
      </c>
      <c r="Y638" s="110">
        <f t="shared" si="230"/>
        <v>0</v>
      </c>
      <c r="Z638" s="110">
        <f t="shared" si="230"/>
        <v>0</v>
      </c>
      <c r="AA638" s="268">
        <f t="shared" si="230"/>
        <v>0</v>
      </c>
      <c r="AB638" s="301">
        <f t="shared" si="230"/>
        <v>0</v>
      </c>
      <c r="AC638" s="110">
        <f t="shared" si="230"/>
        <v>0</v>
      </c>
      <c r="AD638" s="302">
        <f>OAX!AD676</f>
        <v>0</v>
      </c>
      <c r="AE638" s="113"/>
      <c r="AF638" s="110"/>
      <c r="AG638" s="110">
        <f>OAX!AG676</f>
        <v>0</v>
      </c>
      <c r="AH638" s="110"/>
      <c r="AI638" s="110"/>
      <c r="AJ638" s="110">
        <f>OAX!AJ676</f>
        <v>0</v>
      </c>
      <c r="AK638" s="110"/>
      <c r="AL638" s="110"/>
      <c r="AM638" s="110">
        <f>OAX!AM676</f>
        <v>0</v>
      </c>
      <c r="AN638" s="110"/>
      <c r="AO638" s="110"/>
      <c r="AP638" s="110">
        <f>OAX!AP676</f>
        <v>0</v>
      </c>
      <c r="AQ638" s="110"/>
      <c r="AR638" s="110"/>
      <c r="AS638" s="110">
        <f>OAX!AS676</f>
        <v>0</v>
      </c>
      <c r="AT638" s="110">
        <f>OAX!AT676</f>
        <v>0</v>
      </c>
      <c r="AU638" s="110">
        <f>OAX!AU676</f>
        <v>0</v>
      </c>
      <c r="AV638" s="110">
        <f>OAX!AV676</f>
        <v>0</v>
      </c>
      <c r="AW638" s="110">
        <f>OAX!AW676</f>
        <v>0</v>
      </c>
      <c r="AX638" s="110">
        <f>OAX!AX676</f>
        <v>0</v>
      </c>
      <c r="AY638" s="110">
        <f>OAX!AY676</f>
        <v>0</v>
      </c>
      <c r="AZ638" s="110">
        <f>OAX!AZ676</f>
        <v>0</v>
      </c>
      <c r="BA638" s="110">
        <f>OAX!BA676</f>
        <v>0</v>
      </c>
    </row>
    <row r="639" spans="1:53" ht="24.75" hidden="1">
      <c r="A639" s="253"/>
      <c r="B639" s="73" t="str">
        <f t="shared" si="205"/>
        <v>259500051005151</v>
      </c>
      <c r="C639" s="114">
        <v>2023</v>
      </c>
      <c r="D639" s="114">
        <v>1</v>
      </c>
      <c r="E639" s="114">
        <v>2</v>
      </c>
      <c r="F639" s="114">
        <v>5</v>
      </c>
      <c r="G639" s="114">
        <v>9</v>
      </c>
      <c r="H639" s="114">
        <v>5000</v>
      </c>
      <c r="I639" s="114">
        <v>5100</v>
      </c>
      <c r="J639" s="114">
        <v>515</v>
      </c>
      <c r="K639" s="115">
        <v>1</v>
      </c>
      <c r="L639" s="115"/>
      <c r="M639" s="116" t="s">
        <v>539</v>
      </c>
      <c r="N639" s="117">
        <v>0</v>
      </c>
      <c r="O639" s="117">
        <v>0</v>
      </c>
      <c r="P639" s="117">
        <v>0</v>
      </c>
      <c r="Q639" s="118" t="s">
        <v>533</v>
      </c>
      <c r="R639" s="119">
        <v>0</v>
      </c>
      <c r="S639" s="119">
        <v>0</v>
      </c>
      <c r="T639" s="120">
        <v>0</v>
      </c>
      <c r="U639" s="117">
        <v>0</v>
      </c>
      <c r="V639" s="117">
        <v>0</v>
      </c>
      <c r="W639" s="117">
        <v>0</v>
      </c>
      <c r="X639" s="117">
        <v>0</v>
      </c>
      <c r="Y639" s="117">
        <v>0</v>
      </c>
      <c r="Z639" s="117">
        <v>0</v>
      </c>
      <c r="AA639" s="269">
        <v>0</v>
      </c>
      <c r="AB639" s="303">
        <f>N639+T639-X639</f>
        <v>0</v>
      </c>
      <c r="AC639" s="117">
        <f>O639+U639-Y639</f>
        <v>0</v>
      </c>
      <c r="AD639" s="304">
        <f>OAX!AD677</f>
        <v>0</v>
      </c>
      <c r="AE639" s="120"/>
      <c r="AF639" s="117"/>
      <c r="AG639" s="117">
        <f>OAX!AG677</f>
        <v>0</v>
      </c>
      <c r="AH639" s="117"/>
      <c r="AI639" s="117"/>
      <c r="AJ639" s="117">
        <f>OAX!AJ677</f>
        <v>0</v>
      </c>
      <c r="AK639" s="117"/>
      <c r="AL639" s="117"/>
      <c r="AM639" s="117">
        <f>OAX!AM677</f>
        <v>0</v>
      </c>
      <c r="AN639" s="117"/>
      <c r="AO639" s="117"/>
      <c r="AP639" s="117">
        <f>OAX!AP677</f>
        <v>0</v>
      </c>
      <c r="AQ639" s="117"/>
      <c r="AR639" s="117"/>
      <c r="AS639" s="117">
        <f>OAX!AS677</f>
        <v>0</v>
      </c>
      <c r="AT639" s="117">
        <f>OAX!AT677</f>
        <v>0</v>
      </c>
      <c r="AU639" s="117">
        <f>OAX!AU677</f>
        <v>0</v>
      </c>
      <c r="AV639" s="117">
        <f>OAX!AV677</f>
        <v>0</v>
      </c>
      <c r="AW639" s="117">
        <f>OAX!AW677</f>
        <v>0</v>
      </c>
      <c r="AX639" s="117">
        <f>OAX!AX677</f>
        <v>0</v>
      </c>
      <c r="AY639" s="117">
        <f>OAX!AY677</f>
        <v>0</v>
      </c>
      <c r="AZ639" s="117">
        <f>OAX!AZ677</f>
        <v>0</v>
      </c>
      <c r="BA639" s="117">
        <f>OAX!BA677</f>
        <v>0</v>
      </c>
    </row>
    <row r="640" spans="1:53" ht="24.75" hidden="1">
      <c r="A640" s="253"/>
      <c r="B640" s="73" t="str">
        <f t="shared" si="205"/>
        <v>25950005200</v>
      </c>
      <c r="C640" s="100">
        <v>2023</v>
      </c>
      <c r="D640" s="100">
        <v>1</v>
      </c>
      <c r="E640" s="100">
        <v>2</v>
      </c>
      <c r="F640" s="100">
        <v>5</v>
      </c>
      <c r="G640" s="100">
        <v>9</v>
      </c>
      <c r="H640" s="100">
        <v>5000</v>
      </c>
      <c r="I640" s="100">
        <v>5200</v>
      </c>
      <c r="J640" s="100"/>
      <c r="K640" s="101"/>
      <c r="L640" s="101"/>
      <c r="M640" s="102" t="s">
        <v>133</v>
      </c>
      <c r="N640" s="103">
        <v>0</v>
      </c>
      <c r="O640" s="103">
        <v>0</v>
      </c>
      <c r="P640" s="103">
        <v>0</v>
      </c>
      <c r="Q640" s="104"/>
      <c r="R640" s="105"/>
      <c r="S640" s="105"/>
      <c r="T640" s="106">
        <f t="shared" ref="T640:AC640" si="231">+T641+T643+T645</f>
        <v>0</v>
      </c>
      <c r="U640" s="103">
        <f t="shared" si="231"/>
        <v>0</v>
      </c>
      <c r="V640" s="103">
        <f t="shared" si="231"/>
        <v>0</v>
      </c>
      <c r="W640" s="103">
        <f t="shared" si="231"/>
        <v>0</v>
      </c>
      <c r="X640" s="103">
        <f t="shared" si="231"/>
        <v>0</v>
      </c>
      <c r="Y640" s="103">
        <f t="shared" si="231"/>
        <v>0</v>
      </c>
      <c r="Z640" s="103">
        <f t="shared" si="231"/>
        <v>0</v>
      </c>
      <c r="AA640" s="267">
        <f t="shared" si="231"/>
        <v>0</v>
      </c>
      <c r="AB640" s="299">
        <f t="shared" si="231"/>
        <v>0</v>
      </c>
      <c r="AC640" s="103">
        <f t="shared" si="231"/>
        <v>0</v>
      </c>
      <c r="AD640" s="300">
        <f>OAX!AD678</f>
        <v>0</v>
      </c>
      <c r="AE640" s="106"/>
      <c r="AF640" s="103"/>
      <c r="AG640" s="103">
        <f>OAX!AG678</f>
        <v>0</v>
      </c>
      <c r="AH640" s="103"/>
      <c r="AI640" s="103"/>
      <c r="AJ640" s="103">
        <f>OAX!AJ678</f>
        <v>0</v>
      </c>
      <c r="AK640" s="103"/>
      <c r="AL640" s="103"/>
      <c r="AM640" s="103">
        <f>OAX!AM678</f>
        <v>0</v>
      </c>
      <c r="AN640" s="103"/>
      <c r="AO640" s="103"/>
      <c r="AP640" s="103">
        <f>OAX!AP678</f>
        <v>0</v>
      </c>
      <c r="AQ640" s="103"/>
      <c r="AR640" s="103"/>
      <c r="AS640" s="103">
        <f>OAX!AS678</f>
        <v>0</v>
      </c>
      <c r="AT640" s="103">
        <f>OAX!AT678</f>
        <v>0</v>
      </c>
      <c r="AU640" s="103">
        <f>OAX!AU678</f>
        <v>0</v>
      </c>
      <c r="AV640" s="103">
        <f>OAX!AV678</f>
        <v>0</v>
      </c>
      <c r="AW640" s="103">
        <f>OAX!AW678</f>
        <v>0</v>
      </c>
      <c r="AX640" s="103">
        <f>OAX!AX678</f>
        <v>0</v>
      </c>
      <c r="AY640" s="103">
        <f>OAX!AY678</f>
        <v>0</v>
      </c>
      <c r="AZ640" s="103">
        <f>OAX!AZ678</f>
        <v>0</v>
      </c>
      <c r="BA640" s="103">
        <f>OAX!BA678</f>
        <v>0</v>
      </c>
    </row>
    <row r="641" spans="1:53" ht="24.75" hidden="1">
      <c r="A641" s="253"/>
      <c r="B641" s="73" t="str">
        <f t="shared" si="205"/>
        <v>25950005200521</v>
      </c>
      <c r="C641" s="107">
        <v>2023</v>
      </c>
      <c r="D641" s="107">
        <v>1</v>
      </c>
      <c r="E641" s="107">
        <v>2</v>
      </c>
      <c r="F641" s="107">
        <v>5</v>
      </c>
      <c r="G641" s="107">
        <v>9</v>
      </c>
      <c r="H641" s="107">
        <v>5000</v>
      </c>
      <c r="I641" s="107">
        <v>5200</v>
      </c>
      <c r="J641" s="107">
        <v>521</v>
      </c>
      <c r="K641" s="108"/>
      <c r="L641" s="108"/>
      <c r="M641" s="109" t="s">
        <v>195</v>
      </c>
      <c r="N641" s="110">
        <v>0</v>
      </c>
      <c r="O641" s="110">
        <v>0</v>
      </c>
      <c r="P641" s="110">
        <v>0</v>
      </c>
      <c r="Q641" s="111"/>
      <c r="R641" s="112"/>
      <c r="S641" s="112"/>
      <c r="T641" s="113">
        <f t="shared" ref="T641:AC641" si="232">+T642</f>
        <v>0</v>
      </c>
      <c r="U641" s="110">
        <f t="shared" si="232"/>
        <v>0</v>
      </c>
      <c r="V641" s="110">
        <f t="shared" si="232"/>
        <v>0</v>
      </c>
      <c r="W641" s="110">
        <f t="shared" si="232"/>
        <v>0</v>
      </c>
      <c r="X641" s="110">
        <f t="shared" si="232"/>
        <v>0</v>
      </c>
      <c r="Y641" s="110">
        <f t="shared" si="232"/>
        <v>0</v>
      </c>
      <c r="Z641" s="110">
        <f t="shared" si="232"/>
        <v>0</v>
      </c>
      <c r="AA641" s="268">
        <f t="shared" si="232"/>
        <v>0</v>
      </c>
      <c r="AB641" s="301">
        <f t="shared" si="232"/>
        <v>0</v>
      </c>
      <c r="AC641" s="110">
        <f t="shared" si="232"/>
        <v>0</v>
      </c>
      <c r="AD641" s="302">
        <f>OAX!AD679</f>
        <v>0</v>
      </c>
      <c r="AE641" s="113"/>
      <c r="AF641" s="110"/>
      <c r="AG641" s="110">
        <f>OAX!AG679</f>
        <v>0</v>
      </c>
      <c r="AH641" s="110"/>
      <c r="AI641" s="110"/>
      <c r="AJ641" s="110">
        <f>OAX!AJ679</f>
        <v>0</v>
      </c>
      <c r="AK641" s="110"/>
      <c r="AL641" s="110"/>
      <c r="AM641" s="110">
        <f>OAX!AM679</f>
        <v>0</v>
      </c>
      <c r="AN641" s="110"/>
      <c r="AO641" s="110"/>
      <c r="AP641" s="110">
        <f>OAX!AP679</f>
        <v>0</v>
      </c>
      <c r="AQ641" s="110"/>
      <c r="AR641" s="110"/>
      <c r="AS641" s="110">
        <f>OAX!AS679</f>
        <v>0</v>
      </c>
      <c r="AT641" s="110">
        <f>OAX!AT679</f>
        <v>0</v>
      </c>
      <c r="AU641" s="110">
        <f>OAX!AU679</f>
        <v>0</v>
      </c>
      <c r="AV641" s="110">
        <f>OAX!AV679</f>
        <v>0</v>
      </c>
      <c r="AW641" s="110">
        <f>OAX!AW679</f>
        <v>0</v>
      </c>
      <c r="AX641" s="110">
        <f>OAX!AX679</f>
        <v>0</v>
      </c>
      <c r="AY641" s="110">
        <f>OAX!AY679</f>
        <v>0</v>
      </c>
      <c r="AZ641" s="110">
        <f>OAX!AZ679</f>
        <v>0</v>
      </c>
      <c r="BA641" s="110">
        <f>OAX!BA679</f>
        <v>0</v>
      </c>
    </row>
    <row r="642" spans="1:53" ht="24.75" hidden="1">
      <c r="A642" s="253"/>
      <c r="B642" s="73" t="str">
        <f t="shared" si="205"/>
        <v>259500052005211</v>
      </c>
      <c r="C642" s="114">
        <v>2023</v>
      </c>
      <c r="D642" s="114">
        <v>1</v>
      </c>
      <c r="E642" s="114">
        <v>2</v>
      </c>
      <c r="F642" s="114">
        <v>5</v>
      </c>
      <c r="G642" s="114">
        <v>9</v>
      </c>
      <c r="H642" s="114">
        <v>5000</v>
      </c>
      <c r="I642" s="114">
        <v>5200</v>
      </c>
      <c r="J642" s="114">
        <v>521</v>
      </c>
      <c r="K642" s="115">
        <v>1</v>
      </c>
      <c r="L642" s="115"/>
      <c r="M642" s="116" t="s">
        <v>539</v>
      </c>
      <c r="N642" s="117">
        <v>0</v>
      </c>
      <c r="O642" s="117">
        <v>0</v>
      </c>
      <c r="P642" s="117">
        <v>0</v>
      </c>
      <c r="Q642" s="118" t="s">
        <v>533</v>
      </c>
      <c r="R642" s="119">
        <v>0</v>
      </c>
      <c r="S642" s="119">
        <v>0</v>
      </c>
      <c r="T642" s="120">
        <v>0</v>
      </c>
      <c r="U642" s="117">
        <v>0</v>
      </c>
      <c r="V642" s="117">
        <v>0</v>
      </c>
      <c r="W642" s="117">
        <v>0</v>
      </c>
      <c r="X642" s="117">
        <v>0</v>
      </c>
      <c r="Y642" s="117">
        <v>0</v>
      </c>
      <c r="Z642" s="117">
        <v>0</v>
      </c>
      <c r="AA642" s="269">
        <v>0</v>
      </c>
      <c r="AB642" s="303">
        <f>N642+T642-X642</f>
        <v>0</v>
      </c>
      <c r="AC642" s="117">
        <f>O642+U642-Y642</f>
        <v>0</v>
      </c>
      <c r="AD642" s="304">
        <f>OAX!AD680</f>
        <v>0</v>
      </c>
      <c r="AE642" s="120"/>
      <c r="AF642" s="117"/>
      <c r="AG642" s="117">
        <f>OAX!AG680</f>
        <v>0</v>
      </c>
      <c r="AH642" s="117"/>
      <c r="AI642" s="117"/>
      <c r="AJ642" s="117">
        <f>OAX!AJ680</f>
        <v>0</v>
      </c>
      <c r="AK642" s="117"/>
      <c r="AL642" s="117"/>
      <c r="AM642" s="117">
        <f>OAX!AM680</f>
        <v>0</v>
      </c>
      <c r="AN642" s="117"/>
      <c r="AO642" s="117"/>
      <c r="AP642" s="117">
        <f>OAX!AP680</f>
        <v>0</v>
      </c>
      <c r="AQ642" s="117"/>
      <c r="AR642" s="117"/>
      <c r="AS642" s="117">
        <f>OAX!AS680</f>
        <v>0</v>
      </c>
      <c r="AT642" s="117">
        <f>OAX!AT680</f>
        <v>0</v>
      </c>
      <c r="AU642" s="117">
        <f>OAX!AU680</f>
        <v>0</v>
      </c>
      <c r="AV642" s="117">
        <f>OAX!AV680</f>
        <v>0</v>
      </c>
      <c r="AW642" s="117">
        <f>OAX!AW680</f>
        <v>0</v>
      </c>
      <c r="AX642" s="117">
        <f>OAX!AX680</f>
        <v>0</v>
      </c>
      <c r="AY642" s="117">
        <f>OAX!AY680</f>
        <v>0</v>
      </c>
      <c r="AZ642" s="117">
        <f>OAX!AZ680</f>
        <v>0</v>
      </c>
      <c r="BA642" s="117">
        <f>OAX!BA680</f>
        <v>0</v>
      </c>
    </row>
    <row r="643" spans="1:53" ht="24.75" hidden="1">
      <c r="A643" s="253"/>
      <c r="B643" s="73" t="str">
        <f t="shared" si="205"/>
        <v>25950005200522</v>
      </c>
      <c r="C643" s="107">
        <v>2023</v>
      </c>
      <c r="D643" s="107">
        <v>1</v>
      </c>
      <c r="E643" s="107">
        <v>2</v>
      </c>
      <c r="F643" s="107">
        <v>5</v>
      </c>
      <c r="G643" s="107">
        <v>9</v>
      </c>
      <c r="H643" s="107">
        <v>5000</v>
      </c>
      <c r="I643" s="107">
        <v>5200</v>
      </c>
      <c r="J643" s="107">
        <v>522</v>
      </c>
      <c r="K643" s="108"/>
      <c r="L643" s="108"/>
      <c r="M643" s="109" t="s">
        <v>540</v>
      </c>
      <c r="N643" s="110">
        <v>0</v>
      </c>
      <c r="O643" s="110">
        <v>0</v>
      </c>
      <c r="P643" s="110">
        <v>0</v>
      </c>
      <c r="Q643" s="111"/>
      <c r="R643" s="112"/>
      <c r="S643" s="112"/>
      <c r="T643" s="113">
        <f t="shared" ref="T643:AC643" si="233">+T644</f>
        <v>0</v>
      </c>
      <c r="U643" s="110">
        <f t="shared" si="233"/>
        <v>0</v>
      </c>
      <c r="V643" s="110">
        <f t="shared" si="233"/>
        <v>0</v>
      </c>
      <c r="W643" s="110">
        <f t="shared" si="233"/>
        <v>0</v>
      </c>
      <c r="X643" s="110">
        <f t="shared" si="233"/>
        <v>0</v>
      </c>
      <c r="Y643" s="110">
        <f t="shared" si="233"/>
        <v>0</v>
      </c>
      <c r="Z643" s="110">
        <f t="shared" si="233"/>
        <v>0</v>
      </c>
      <c r="AA643" s="268">
        <f t="shared" si="233"/>
        <v>0</v>
      </c>
      <c r="AB643" s="301">
        <f t="shared" si="233"/>
        <v>0</v>
      </c>
      <c r="AC643" s="110">
        <f t="shared" si="233"/>
        <v>0</v>
      </c>
      <c r="AD643" s="302">
        <f>OAX!AD681</f>
        <v>0</v>
      </c>
      <c r="AE643" s="113"/>
      <c r="AF643" s="110"/>
      <c r="AG643" s="110">
        <f>OAX!AG681</f>
        <v>0</v>
      </c>
      <c r="AH643" s="110"/>
      <c r="AI643" s="110"/>
      <c r="AJ643" s="110">
        <f>OAX!AJ681</f>
        <v>0</v>
      </c>
      <c r="AK643" s="110"/>
      <c r="AL643" s="110"/>
      <c r="AM643" s="110">
        <f>OAX!AM681</f>
        <v>0</v>
      </c>
      <c r="AN643" s="110"/>
      <c r="AO643" s="110"/>
      <c r="AP643" s="110">
        <f>OAX!AP681</f>
        <v>0</v>
      </c>
      <c r="AQ643" s="110"/>
      <c r="AR643" s="110"/>
      <c r="AS643" s="110">
        <f>OAX!AS681</f>
        <v>0</v>
      </c>
      <c r="AT643" s="110">
        <f>OAX!AT681</f>
        <v>0</v>
      </c>
      <c r="AU643" s="110">
        <f>OAX!AU681</f>
        <v>0</v>
      </c>
      <c r="AV643" s="110">
        <f>OAX!AV681</f>
        <v>0</v>
      </c>
      <c r="AW643" s="110">
        <f>OAX!AW681</f>
        <v>0</v>
      </c>
      <c r="AX643" s="110">
        <f>OAX!AX681</f>
        <v>0</v>
      </c>
      <c r="AY643" s="110">
        <f>OAX!AY681</f>
        <v>0</v>
      </c>
      <c r="AZ643" s="110">
        <f>OAX!AZ681</f>
        <v>0</v>
      </c>
      <c r="BA643" s="110">
        <f>OAX!BA681</f>
        <v>0</v>
      </c>
    </row>
    <row r="644" spans="1:53" ht="24.75" hidden="1">
      <c r="A644" s="253"/>
      <c r="B644" s="73" t="str">
        <f t="shared" si="205"/>
        <v>259500052005221</v>
      </c>
      <c r="C644" s="114">
        <v>2023</v>
      </c>
      <c r="D644" s="114">
        <v>1</v>
      </c>
      <c r="E644" s="114">
        <v>2</v>
      </c>
      <c r="F644" s="114">
        <v>5</v>
      </c>
      <c r="G644" s="114">
        <v>9</v>
      </c>
      <c r="H644" s="114">
        <v>5000</v>
      </c>
      <c r="I644" s="114">
        <v>5200</v>
      </c>
      <c r="J644" s="114">
        <v>522</v>
      </c>
      <c r="K644" s="115">
        <v>1</v>
      </c>
      <c r="L644" s="115"/>
      <c r="M644" s="147" t="s">
        <v>539</v>
      </c>
      <c r="N644" s="117">
        <v>0</v>
      </c>
      <c r="O644" s="117">
        <v>0</v>
      </c>
      <c r="P644" s="117">
        <v>0</v>
      </c>
      <c r="Q644" s="118" t="s">
        <v>533</v>
      </c>
      <c r="R644" s="119">
        <v>0</v>
      </c>
      <c r="S644" s="119">
        <v>0</v>
      </c>
      <c r="T644" s="120">
        <v>0</v>
      </c>
      <c r="U644" s="117">
        <v>0</v>
      </c>
      <c r="V644" s="117">
        <v>0</v>
      </c>
      <c r="W644" s="117">
        <v>0</v>
      </c>
      <c r="X644" s="117">
        <v>0</v>
      </c>
      <c r="Y644" s="117">
        <v>0</v>
      </c>
      <c r="Z644" s="117">
        <v>0</v>
      </c>
      <c r="AA644" s="269">
        <v>0</v>
      </c>
      <c r="AB644" s="303">
        <f>N644+T644-X644</f>
        <v>0</v>
      </c>
      <c r="AC644" s="117">
        <f>O644+U644-Y644</f>
        <v>0</v>
      </c>
      <c r="AD644" s="304">
        <f>OAX!AD682</f>
        <v>0</v>
      </c>
      <c r="AE644" s="120"/>
      <c r="AF644" s="117"/>
      <c r="AG644" s="117">
        <f>OAX!AG682</f>
        <v>0</v>
      </c>
      <c r="AH644" s="117"/>
      <c r="AI644" s="117"/>
      <c r="AJ644" s="117">
        <f>OAX!AJ682</f>
        <v>0</v>
      </c>
      <c r="AK644" s="117"/>
      <c r="AL644" s="117"/>
      <c r="AM644" s="117">
        <f>OAX!AM682</f>
        <v>0</v>
      </c>
      <c r="AN644" s="117"/>
      <c r="AO644" s="117"/>
      <c r="AP644" s="117">
        <f>OAX!AP682</f>
        <v>0</v>
      </c>
      <c r="AQ644" s="117"/>
      <c r="AR644" s="117"/>
      <c r="AS644" s="117">
        <f>OAX!AS682</f>
        <v>0</v>
      </c>
      <c r="AT644" s="117">
        <f>OAX!AT682</f>
        <v>0</v>
      </c>
      <c r="AU644" s="117">
        <f>OAX!AU682</f>
        <v>0</v>
      </c>
      <c r="AV644" s="117">
        <f>OAX!AV682</f>
        <v>0</v>
      </c>
      <c r="AW644" s="117">
        <f>OAX!AW682</f>
        <v>0</v>
      </c>
      <c r="AX644" s="117">
        <f>OAX!AX682</f>
        <v>0</v>
      </c>
      <c r="AY644" s="117">
        <f>OAX!AY682</f>
        <v>0</v>
      </c>
      <c r="AZ644" s="117">
        <f>OAX!AZ682</f>
        <v>0</v>
      </c>
      <c r="BA644" s="117">
        <f>OAX!BA682</f>
        <v>0</v>
      </c>
    </row>
    <row r="645" spans="1:53" ht="24.75" hidden="1">
      <c r="A645" s="253"/>
      <c r="B645" s="73" t="str">
        <f t="shared" si="205"/>
        <v>25950005200529</v>
      </c>
      <c r="C645" s="107">
        <v>2023</v>
      </c>
      <c r="D645" s="107">
        <v>1</v>
      </c>
      <c r="E645" s="107">
        <v>2</v>
      </c>
      <c r="F645" s="107">
        <v>5</v>
      </c>
      <c r="G645" s="107">
        <v>9</v>
      </c>
      <c r="H645" s="107">
        <v>5000</v>
      </c>
      <c r="I645" s="107">
        <v>5200</v>
      </c>
      <c r="J645" s="107">
        <v>529</v>
      </c>
      <c r="K645" s="108"/>
      <c r="L645" s="108"/>
      <c r="M645" s="109" t="s">
        <v>504</v>
      </c>
      <c r="N645" s="110">
        <v>0</v>
      </c>
      <c r="O645" s="110">
        <v>0</v>
      </c>
      <c r="P645" s="110">
        <v>0</v>
      </c>
      <c r="Q645" s="111"/>
      <c r="R645" s="112"/>
      <c r="S645" s="112"/>
      <c r="T645" s="113">
        <f t="shared" ref="T645:AC645" si="234">+T646</f>
        <v>0</v>
      </c>
      <c r="U645" s="110">
        <f t="shared" si="234"/>
        <v>0</v>
      </c>
      <c r="V645" s="110">
        <f t="shared" si="234"/>
        <v>0</v>
      </c>
      <c r="W645" s="110">
        <f t="shared" si="234"/>
        <v>0</v>
      </c>
      <c r="X645" s="110">
        <f t="shared" si="234"/>
        <v>0</v>
      </c>
      <c r="Y645" s="110">
        <f t="shared" si="234"/>
        <v>0</v>
      </c>
      <c r="Z645" s="110">
        <f t="shared" si="234"/>
        <v>0</v>
      </c>
      <c r="AA645" s="268">
        <f t="shared" si="234"/>
        <v>0</v>
      </c>
      <c r="AB645" s="301">
        <f t="shared" si="234"/>
        <v>0</v>
      </c>
      <c r="AC645" s="110">
        <f t="shared" si="234"/>
        <v>0</v>
      </c>
      <c r="AD645" s="302">
        <f>OAX!AD683</f>
        <v>0</v>
      </c>
      <c r="AE645" s="113"/>
      <c r="AF645" s="110"/>
      <c r="AG645" s="110">
        <f>OAX!AG683</f>
        <v>0</v>
      </c>
      <c r="AH645" s="110"/>
      <c r="AI645" s="110"/>
      <c r="AJ645" s="110">
        <f>OAX!AJ683</f>
        <v>0</v>
      </c>
      <c r="AK645" s="110"/>
      <c r="AL645" s="110"/>
      <c r="AM645" s="110">
        <f>OAX!AM683</f>
        <v>0</v>
      </c>
      <c r="AN645" s="110"/>
      <c r="AO645" s="110"/>
      <c r="AP645" s="110">
        <f>OAX!AP683</f>
        <v>0</v>
      </c>
      <c r="AQ645" s="110"/>
      <c r="AR645" s="110"/>
      <c r="AS645" s="110">
        <f>OAX!AS683</f>
        <v>0</v>
      </c>
      <c r="AT645" s="110">
        <f>OAX!AT683</f>
        <v>0</v>
      </c>
      <c r="AU645" s="110">
        <f>OAX!AU683</f>
        <v>0</v>
      </c>
      <c r="AV645" s="110">
        <f>OAX!AV683</f>
        <v>0</v>
      </c>
      <c r="AW645" s="110">
        <f>OAX!AW683</f>
        <v>0</v>
      </c>
      <c r="AX645" s="110">
        <f>OAX!AX683</f>
        <v>0</v>
      </c>
      <c r="AY645" s="110">
        <f>OAX!AY683</f>
        <v>0</v>
      </c>
      <c r="AZ645" s="110">
        <f>OAX!AZ683</f>
        <v>0</v>
      </c>
      <c r="BA645" s="110">
        <f>OAX!BA683</f>
        <v>0</v>
      </c>
    </row>
    <row r="646" spans="1:53" ht="24.75" hidden="1">
      <c r="A646" s="253"/>
      <c r="B646" s="73" t="str">
        <f t="shared" si="205"/>
        <v>259500052005291</v>
      </c>
      <c r="C646" s="114">
        <v>2023</v>
      </c>
      <c r="D646" s="114">
        <v>1</v>
      </c>
      <c r="E646" s="114">
        <v>2</v>
      </c>
      <c r="F646" s="114">
        <v>5</v>
      </c>
      <c r="G646" s="114">
        <v>9</v>
      </c>
      <c r="H646" s="114">
        <v>5000</v>
      </c>
      <c r="I646" s="114">
        <v>5200</v>
      </c>
      <c r="J646" s="114">
        <v>529</v>
      </c>
      <c r="K646" s="115">
        <v>1</v>
      </c>
      <c r="L646" s="115"/>
      <c r="M646" s="116" t="s">
        <v>539</v>
      </c>
      <c r="N646" s="117">
        <v>0</v>
      </c>
      <c r="O646" s="117">
        <v>0</v>
      </c>
      <c r="P646" s="117">
        <v>0</v>
      </c>
      <c r="Q646" s="118" t="s">
        <v>533</v>
      </c>
      <c r="R646" s="119">
        <v>0</v>
      </c>
      <c r="S646" s="119">
        <v>0</v>
      </c>
      <c r="T646" s="120">
        <v>0</v>
      </c>
      <c r="U646" s="117">
        <v>0</v>
      </c>
      <c r="V646" s="117">
        <v>0</v>
      </c>
      <c r="W646" s="117">
        <v>0</v>
      </c>
      <c r="X646" s="117">
        <v>0</v>
      </c>
      <c r="Y646" s="117">
        <v>0</v>
      </c>
      <c r="Z646" s="117">
        <v>0</v>
      </c>
      <c r="AA646" s="269">
        <v>0</v>
      </c>
      <c r="AB646" s="303">
        <f>N646+T646-X646</f>
        <v>0</v>
      </c>
      <c r="AC646" s="117">
        <f>O646+U646-Y646</f>
        <v>0</v>
      </c>
      <c r="AD646" s="304">
        <f>OAX!AD684</f>
        <v>0</v>
      </c>
      <c r="AE646" s="120"/>
      <c r="AF646" s="117"/>
      <c r="AG646" s="117">
        <f>OAX!AG684</f>
        <v>0</v>
      </c>
      <c r="AH646" s="117"/>
      <c r="AI646" s="117"/>
      <c r="AJ646" s="117">
        <f>OAX!AJ684</f>
        <v>0</v>
      </c>
      <c r="AK646" s="117"/>
      <c r="AL646" s="117"/>
      <c r="AM646" s="117">
        <f>OAX!AM684</f>
        <v>0</v>
      </c>
      <c r="AN646" s="117"/>
      <c r="AO646" s="117"/>
      <c r="AP646" s="117">
        <f>OAX!AP684</f>
        <v>0</v>
      </c>
      <c r="AQ646" s="117"/>
      <c r="AR646" s="117"/>
      <c r="AS646" s="117">
        <f>OAX!AS684</f>
        <v>0</v>
      </c>
      <c r="AT646" s="117">
        <f>OAX!AT684</f>
        <v>0</v>
      </c>
      <c r="AU646" s="117">
        <f>OAX!AU684</f>
        <v>0</v>
      </c>
      <c r="AV646" s="117">
        <f>OAX!AV684</f>
        <v>0</v>
      </c>
      <c r="AW646" s="117">
        <f>OAX!AW684</f>
        <v>0</v>
      </c>
      <c r="AX646" s="117">
        <f>OAX!AX684</f>
        <v>0</v>
      </c>
      <c r="AY646" s="117">
        <f>OAX!AY684</f>
        <v>0</v>
      </c>
      <c r="AZ646" s="117">
        <f>OAX!AZ684</f>
        <v>0</v>
      </c>
      <c r="BA646" s="117">
        <f>OAX!BA684</f>
        <v>0</v>
      </c>
    </row>
    <row r="647" spans="1:53" ht="46.5">
      <c r="A647" s="253"/>
      <c r="B647" s="73" t="str">
        <f t="shared" si="205"/>
        <v>26</v>
      </c>
      <c r="C647" s="127">
        <v>2023</v>
      </c>
      <c r="D647" s="127">
        <v>1</v>
      </c>
      <c r="E647" s="127">
        <v>2</v>
      </c>
      <c r="F647" s="510">
        <v>6</v>
      </c>
      <c r="G647" s="510"/>
      <c r="H647" s="510"/>
      <c r="I647" s="510"/>
      <c r="J647" s="510"/>
      <c r="K647" s="511"/>
      <c r="L647" s="128"/>
      <c r="M647" s="512" t="s">
        <v>541</v>
      </c>
      <c r="N647" s="513">
        <v>1041126</v>
      </c>
      <c r="O647" s="513">
        <v>680526</v>
      </c>
      <c r="P647" s="513">
        <v>1721652</v>
      </c>
      <c r="Q647" s="514"/>
      <c r="R647" s="515"/>
      <c r="S647" s="515"/>
      <c r="T647" s="83">
        <f t="shared" ref="T647:AC647" si="235">+T648+T708</f>
        <v>0</v>
      </c>
      <c r="U647" s="81">
        <f t="shared" si="235"/>
        <v>0</v>
      </c>
      <c r="V647" s="81">
        <f t="shared" si="235"/>
        <v>0</v>
      </c>
      <c r="W647" s="81">
        <f t="shared" si="235"/>
        <v>0</v>
      </c>
      <c r="X647" s="81">
        <f t="shared" si="235"/>
        <v>0</v>
      </c>
      <c r="Y647" s="81">
        <f t="shared" si="235"/>
        <v>0</v>
      </c>
      <c r="Z647" s="81">
        <f t="shared" si="235"/>
        <v>0</v>
      </c>
      <c r="AA647" s="264">
        <f t="shared" si="235"/>
        <v>0</v>
      </c>
      <c r="AB647" s="293">
        <f t="shared" si="235"/>
        <v>1041126</v>
      </c>
      <c r="AC647" s="81">
        <f t="shared" si="235"/>
        <v>680526</v>
      </c>
      <c r="AD647" s="516">
        <f>OAX!AD685</f>
        <v>1721652</v>
      </c>
      <c r="AE647" s="83"/>
      <c r="AF647" s="81"/>
      <c r="AG647" s="513">
        <f>OAX!AG685</f>
        <v>1720382.37</v>
      </c>
      <c r="AH647" s="81"/>
      <c r="AI647" s="81"/>
      <c r="AJ647" s="513">
        <f>OAX!AJ685</f>
        <v>0</v>
      </c>
      <c r="AK647" s="81"/>
      <c r="AL647" s="81"/>
      <c r="AM647" s="513">
        <f>OAX!AM685</f>
        <v>0</v>
      </c>
      <c r="AN647" s="81"/>
      <c r="AO647" s="81"/>
      <c r="AP647" s="513">
        <f>OAX!AP685</f>
        <v>0</v>
      </c>
      <c r="AQ647" s="81"/>
      <c r="AR647" s="81"/>
      <c r="AS647" s="513">
        <f>OAX!AS685</f>
        <v>1269.6299999999501</v>
      </c>
      <c r="AT647" s="513"/>
      <c r="AU647" s="513"/>
      <c r="AV647" s="513"/>
      <c r="AW647" s="513"/>
      <c r="AX647" s="513"/>
      <c r="AY647" s="513"/>
      <c r="AZ647" s="513"/>
      <c r="BA647" s="513"/>
    </row>
    <row r="648" spans="1:53" ht="46.5">
      <c r="A648" s="253"/>
      <c r="B648" s="73" t="str">
        <f t="shared" si="205"/>
        <v>2610</v>
      </c>
      <c r="C648" s="142">
        <v>2023</v>
      </c>
      <c r="D648" s="142">
        <v>1</v>
      </c>
      <c r="E648" s="142">
        <v>2</v>
      </c>
      <c r="F648" s="517">
        <v>6</v>
      </c>
      <c r="G648" s="517">
        <v>10</v>
      </c>
      <c r="H648" s="517"/>
      <c r="I648" s="517"/>
      <c r="J648" s="517"/>
      <c r="K648" s="517"/>
      <c r="L648" s="142"/>
      <c r="M648" s="586" t="s">
        <v>542</v>
      </c>
      <c r="N648" s="587">
        <v>1041126</v>
      </c>
      <c r="O648" s="587">
        <v>680526</v>
      </c>
      <c r="P648" s="587">
        <v>1721652</v>
      </c>
      <c r="Q648" s="525"/>
      <c r="R648" s="517"/>
      <c r="S648" s="517"/>
      <c r="T648" s="198">
        <f t="shared" ref="T648:AC648" si="236">+T649+T656+T669</f>
        <v>0</v>
      </c>
      <c r="U648" s="196">
        <f t="shared" si="236"/>
        <v>0</v>
      </c>
      <c r="V648" s="196">
        <f t="shared" si="236"/>
        <v>0</v>
      </c>
      <c r="W648" s="196">
        <f t="shared" si="236"/>
        <v>0</v>
      </c>
      <c r="X648" s="196">
        <f t="shared" si="236"/>
        <v>0</v>
      </c>
      <c r="Y648" s="196">
        <f t="shared" si="236"/>
        <v>0</v>
      </c>
      <c r="Z648" s="196">
        <f t="shared" si="236"/>
        <v>0</v>
      </c>
      <c r="AA648" s="276">
        <f t="shared" si="236"/>
        <v>0</v>
      </c>
      <c r="AB648" s="315">
        <f t="shared" si="236"/>
        <v>1041126</v>
      </c>
      <c r="AC648" s="196">
        <f t="shared" si="236"/>
        <v>680526</v>
      </c>
      <c r="AD648" s="589">
        <f>OAX!AD686</f>
        <v>1721652</v>
      </c>
      <c r="AE648" s="198"/>
      <c r="AF648" s="196"/>
      <c r="AG648" s="587">
        <f>OAX!AG686</f>
        <v>1720382.37</v>
      </c>
      <c r="AH648" s="196"/>
      <c r="AI648" s="196"/>
      <c r="AJ648" s="587">
        <f>OAX!AJ686</f>
        <v>0</v>
      </c>
      <c r="AK648" s="196"/>
      <c r="AL648" s="196"/>
      <c r="AM648" s="587">
        <f>OAX!AM686</f>
        <v>0</v>
      </c>
      <c r="AN648" s="196"/>
      <c r="AO648" s="196"/>
      <c r="AP648" s="587">
        <f>OAX!AP686</f>
        <v>0</v>
      </c>
      <c r="AQ648" s="196"/>
      <c r="AR648" s="196"/>
      <c r="AS648" s="587">
        <f>OAX!AS686</f>
        <v>1269.6299999999501</v>
      </c>
      <c r="AT648" s="587"/>
      <c r="AU648" s="587"/>
      <c r="AV648" s="587"/>
      <c r="AW648" s="587"/>
      <c r="AX648" s="587"/>
      <c r="AY648" s="587"/>
      <c r="AZ648" s="587"/>
      <c r="BA648" s="587"/>
    </row>
    <row r="649" spans="1:53" ht="24.75" hidden="1">
      <c r="A649" s="253"/>
      <c r="B649" s="73" t="str">
        <f t="shared" si="205"/>
        <v>26102000</v>
      </c>
      <c r="C649" s="93">
        <v>2023</v>
      </c>
      <c r="D649" s="93">
        <v>1</v>
      </c>
      <c r="E649" s="93">
        <v>2</v>
      </c>
      <c r="F649" s="93">
        <v>6</v>
      </c>
      <c r="G649" s="93">
        <v>10</v>
      </c>
      <c r="H649" s="93">
        <v>2000</v>
      </c>
      <c r="I649" s="93"/>
      <c r="J649" s="93"/>
      <c r="K649" s="94" t="s">
        <v>45</v>
      </c>
      <c r="L649" s="94"/>
      <c r="M649" s="214" t="s">
        <v>55</v>
      </c>
      <c r="N649" s="215">
        <v>0</v>
      </c>
      <c r="O649" s="215">
        <v>0</v>
      </c>
      <c r="P649" s="215">
        <v>0</v>
      </c>
      <c r="Q649" s="216"/>
      <c r="R649" s="214"/>
      <c r="S649" s="214"/>
      <c r="T649" s="217">
        <f t="shared" ref="T649:AC649" si="237">+T650+T653</f>
        <v>0</v>
      </c>
      <c r="U649" s="215">
        <f t="shared" si="237"/>
        <v>0</v>
      </c>
      <c r="V649" s="215">
        <f t="shared" si="237"/>
        <v>0</v>
      </c>
      <c r="W649" s="215">
        <f t="shared" si="237"/>
        <v>0</v>
      </c>
      <c r="X649" s="215">
        <f t="shared" si="237"/>
        <v>0</v>
      </c>
      <c r="Y649" s="215">
        <f t="shared" si="237"/>
        <v>0</v>
      </c>
      <c r="Z649" s="215">
        <f t="shared" si="237"/>
        <v>0</v>
      </c>
      <c r="AA649" s="280">
        <f t="shared" si="237"/>
        <v>0</v>
      </c>
      <c r="AB649" s="322">
        <f t="shared" si="237"/>
        <v>0</v>
      </c>
      <c r="AC649" s="215">
        <f t="shared" si="237"/>
        <v>0</v>
      </c>
      <c r="AD649" s="323">
        <f>OAX!AD687</f>
        <v>0</v>
      </c>
      <c r="AE649" s="217"/>
      <c r="AF649" s="215"/>
      <c r="AG649" s="215">
        <f>OAX!AG687</f>
        <v>0</v>
      </c>
      <c r="AH649" s="215"/>
      <c r="AI649" s="215"/>
      <c r="AJ649" s="215">
        <f>OAX!AJ687</f>
        <v>0</v>
      </c>
      <c r="AK649" s="215"/>
      <c r="AL649" s="215"/>
      <c r="AM649" s="215">
        <f>OAX!AM687</f>
        <v>0</v>
      </c>
      <c r="AN649" s="215"/>
      <c r="AO649" s="215"/>
      <c r="AP649" s="215">
        <f>OAX!AP687</f>
        <v>0</v>
      </c>
      <c r="AQ649" s="215"/>
      <c r="AR649" s="215"/>
      <c r="AS649" s="215">
        <f>OAX!AS687</f>
        <v>0</v>
      </c>
      <c r="AT649" s="215">
        <f>OAX!AT687</f>
        <v>0</v>
      </c>
      <c r="AU649" s="215">
        <f>OAX!AU687</f>
        <v>0</v>
      </c>
      <c r="AV649" s="215">
        <f>OAX!AV687</f>
        <v>0</v>
      </c>
      <c r="AW649" s="215">
        <f>OAX!AW687</f>
        <v>0</v>
      </c>
      <c r="AX649" s="215">
        <f>OAX!AX687</f>
        <v>0</v>
      </c>
      <c r="AY649" s="215">
        <f>OAX!AY687</f>
        <v>0</v>
      </c>
      <c r="AZ649" s="215">
        <f>OAX!AZ687</f>
        <v>0</v>
      </c>
      <c r="BA649" s="215">
        <f>OAX!BA687</f>
        <v>0</v>
      </c>
    </row>
    <row r="650" spans="1:53" ht="48" hidden="1">
      <c r="A650" s="253"/>
      <c r="B650" s="73" t="str">
        <f t="shared" si="205"/>
        <v>261020002100</v>
      </c>
      <c r="C650" s="100">
        <v>2023</v>
      </c>
      <c r="D650" s="100">
        <v>1</v>
      </c>
      <c r="E650" s="100">
        <v>2</v>
      </c>
      <c r="F650" s="100">
        <v>6</v>
      </c>
      <c r="G650" s="100">
        <v>10</v>
      </c>
      <c r="H650" s="100">
        <v>2000</v>
      </c>
      <c r="I650" s="100">
        <v>2100</v>
      </c>
      <c r="J650" s="100"/>
      <c r="K650" s="101" t="s">
        <v>45</v>
      </c>
      <c r="L650" s="101"/>
      <c r="M650" s="159" t="s">
        <v>105</v>
      </c>
      <c r="N650" s="160">
        <v>0</v>
      </c>
      <c r="O650" s="160">
        <v>0</v>
      </c>
      <c r="P650" s="160">
        <v>0</v>
      </c>
      <c r="Q650" s="161"/>
      <c r="R650" s="159"/>
      <c r="S650" s="159"/>
      <c r="T650" s="163">
        <f t="shared" ref="T650:AC651" si="238">+T651</f>
        <v>0</v>
      </c>
      <c r="U650" s="160">
        <f t="shared" si="238"/>
        <v>0</v>
      </c>
      <c r="V650" s="160">
        <f t="shared" si="238"/>
        <v>0</v>
      </c>
      <c r="W650" s="160">
        <f t="shared" si="238"/>
        <v>0</v>
      </c>
      <c r="X650" s="160">
        <f t="shared" si="238"/>
        <v>0</v>
      </c>
      <c r="Y650" s="160">
        <f t="shared" si="238"/>
        <v>0</v>
      </c>
      <c r="Z650" s="160">
        <f t="shared" si="238"/>
        <v>0</v>
      </c>
      <c r="AA650" s="273">
        <f t="shared" si="238"/>
        <v>0</v>
      </c>
      <c r="AB650" s="309">
        <f t="shared" si="238"/>
        <v>0</v>
      </c>
      <c r="AC650" s="160">
        <f t="shared" si="238"/>
        <v>0</v>
      </c>
      <c r="AD650" s="310">
        <f>OAX!AD688</f>
        <v>0</v>
      </c>
      <c r="AE650" s="163"/>
      <c r="AF650" s="160"/>
      <c r="AG650" s="160">
        <f>OAX!AG688</f>
        <v>0</v>
      </c>
      <c r="AH650" s="160"/>
      <c r="AI650" s="160"/>
      <c r="AJ650" s="160">
        <f>OAX!AJ688</f>
        <v>0</v>
      </c>
      <c r="AK650" s="160"/>
      <c r="AL650" s="160"/>
      <c r="AM650" s="160">
        <f>OAX!AM688</f>
        <v>0</v>
      </c>
      <c r="AN650" s="160"/>
      <c r="AO650" s="160"/>
      <c r="AP650" s="160">
        <f>OAX!AP688</f>
        <v>0</v>
      </c>
      <c r="AQ650" s="160"/>
      <c r="AR650" s="160"/>
      <c r="AS650" s="160">
        <f>OAX!AS688</f>
        <v>0</v>
      </c>
      <c r="AT650" s="160">
        <f>OAX!AT688</f>
        <v>0</v>
      </c>
      <c r="AU650" s="160">
        <f>OAX!AU688</f>
        <v>0</v>
      </c>
      <c r="AV650" s="160">
        <f>OAX!AV688</f>
        <v>0</v>
      </c>
      <c r="AW650" s="160">
        <f>OAX!AW688</f>
        <v>0</v>
      </c>
      <c r="AX650" s="160">
        <f>OAX!AX688</f>
        <v>0</v>
      </c>
      <c r="AY650" s="160">
        <f>OAX!AY688</f>
        <v>0</v>
      </c>
      <c r="AZ650" s="160">
        <f>OAX!AZ688</f>
        <v>0</v>
      </c>
      <c r="BA650" s="160">
        <f>OAX!BA688</f>
        <v>0</v>
      </c>
    </row>
    <row r="651" spans="1:53" ht="48" hidden="1">
      <c r="A651" s="253"/>
      <c r="B651" s="73" t="str">
        <f t="shared" si="205"/>
        <v>261020002100214</v>
      </c>
      <c r="C651" s="107">
        <v>2023</v>
      </c>
      <c r="D651" s="107">
        <v>1</v>
      </c>
      <c r="E651" s="107">
        <v>2</v>
      </c>
      <c r="F651" s="107">
        <v>6</v>
      </c>
      <c r="G651" s="107">
        <v>10</v>
      </c>
      <c r="H651" s="107">
        <v>2000</v>
      </c>
      <c r="I651" s="107">
        <v>2100</v>
      </c>
      <c r="J651" s="107">
        <v>214</v>
      </c>
      <c r="K651" s="108"/>
      <c r="L651" s="108"/>
      <c r="M651" s="209" t="s">
        <v>156</v>
      </c>
      <c r="N651" s="210">
        <v>0</v>
      </c>
      <c r="O651" s="210">
        <v>0</v>
      </c>
      <c r="P651" s="210">
        <v>0</v>
      </c>
      <c r="Q651" s="211"/>
      <c r="R651" s="209"/>
      <c r="S651" s="209"/>
      <c r="T651" s="213">
        <f t="shared" si="238"/>
        <v>0</v>
      </c>
      <c r="U651" s="210">
        <f t="shared" si="238"/>
        <v>0</v>
      </c>
      <c r="V651" s="210">
        <f t="shared" si="238"/>
        <v>0</v>
      </c>
      <c r="W651" s="210">
        <f t="shared" si="238"/>
        <v>0</v>
      </c>
      <c r="X651" s="210">
        <f t="shared" si="238"/>
        <v>0</v>
      </c>
      <c r="Y651" s="210">
        <f t="shared" si="238"/>
        <v>0</v>
      </c>
      <c r="Z651" s="210">
        <f t="shared" si="238"/>
        <v>0</v>
      </c>
      <c r="AA651" s="279">
        <f t="shared" si="238"/>
        <v>0</v>
      </c>
      <c r="AB651" s="320">
        <f t="shared" si="238"/>
        <v>0</v>
      </c>
      <c r="AC651" s="210">
        <f t="shared" si="238"/>
        <v>0</v>
      </c>
      <c r="AD651" s="321">
        <f>OAX!AD689</f>
        <v>0</v>
      </c>
      <c r="AE651" s="213"/>
      <c r="AF651" s="210"/>
      <c r="AG651" s="210">
        <f>OAX!AG689</f>
        <v>0</v>
      </c>
      <c r="AH651" s="210"/>
      <c r="AI651" s="210"/>
      <c r="AJ651" s="210">
        <f>OAX!AJ689</f>
        <v>0</v>
      </c>
      <c r="AK651" s="210"/>
      <c r="AL651" s="210"/>
      <c r="AM651" s="210">
        <f>OAX!AM689</f>
        <v>0</v>
      </c>
      <c r="AN651" s="210"/>
      <c r="AO651" s="210"/>
      <c r="AP651" s="210">
        <f>OAX!AP689</f>
        <v>0</v>
      </c>
      <c r="AQ651" s="210"/>
      <c r="AR651" s="210"/>
      <c r="AS651" s="210">
        <f>OAX!AS689</f>
        <v>0</v>
      </c>
      <c r="AT651" s="210">
        <f>OAX!AT689</f>
        <v>0</v>
      </c>
      <c r="AU651" s="210">
        <f>OAX!AU689</f>
        <v>0</v>
      </c>
      <c r="AV651" s="210">
        <f>OAX!AV689</f>
        <v>0</v>
      </c>
      <c r="AW651" s="210">
        <f>OAX!AW689</f>
        <v>0</v>
      </c>
      <c r="AX651" s="210">
        <f>OAX!AX689</f>
        <v>0</v>
      </c>
      <c r="AY651" s="210">
        <f>OAX!AY689</f>
        <v>0</v>
      </c>
      <c r="AZ651" s="210">
        <f>OAX!AZ689</f>
        <v>0</v>
      </c>
      <c r="BA651" s="210">
        <f>OAX!BA689</f>
        <v>0</v>
      </c>
    </row>
    <row r="652" spans="1:53" ht="46.5" hidden="1">
      <c r="A652" s="253"/>
      <c r="B652" s="73" t="str">
        <f t="shared" si="205"/>
        <v>2610200021002141</v>
      </c>
      <c r="C652" s="166">
        <v>2023</v>
      </c>
      <c r="D652" s="114">
        <v>1</v>
      </c>
      <c r="E652" s="114">
        <v>2</v>
      </c>
      <c r="F652" s="114">
        <v>6</v>
      </c>
      <c r="G652" s="114">
        <v>10</v>
      </c>
      <c r="H652" s="166">
        <v>2000</v>
      </c>
      <c r="I652" s="166">
        <v>2100</v>
      </c>
      <c r="J652" s="166">
        <v>214</v>
      </c>
      <c r="K652" s="115">
        <v>1</v>
      </c>
      <c r="L652" s="115"/>
      <c r="M652" s="116" t="s">
        <v>543</v>
      </c>
      <c r="N652" s="117">
        <v>0</v>
      </c>
      <c r="O652" s="117">
        <v>0</v>
      </c>
      <c r="P652" s="117">
        <v>0</v>
      </c>
      <c r="Q652" s="118" t="s">
        <v>158</v>
      </c>
      <c r="R652" s="119">
        <v>0</v>
      </c>
      <c r="S652" s="119">
        <v>0</v>
      </c>
      <c r="T652" s="120">
        <v>0</v>
      </c>
      <c r="U652" s="117">
        <v>0</v>
      </c>
      <c r="V652" s="117">
        <v>0</v>
      </c>
      <c r="W652" s="117">
        <v>0</v>
      </c>
      <c r="X652" s="117">
        <v>0</v>
      </c>
      <c r="Y652" s="117">
        <v>0</v>
      </c>
      <c r="Z652" s="117">
        <v>0</v>
      </c>
      <c r="AA652" s="269">
        <v>0</v>
      </c>
      <c r="AB652" s="303">
        <f>N652+T652-X652</f>
        <v>0</v>
      </c>
      <c r="AC652" s="117">
        <f>O652+U652-Y652</f>
        <v>0</v>
      </c>
      <c r="AD652" s="304">
        <f>OAX!AD690</f>
        <v>0</v>
      </c>
      <c r="AE652" s="120"/>
      <c r="AF652" s="117"/>
      <c r="AG652" s="117">
        <f>OAX!AG690</f>
        <v>0</v>
      </c>
      <c r="AH652" s="117"/>
      <c r="AI652" s="117"/>
      <c r="AJ652" s="117">
        <f>OAX!AJ690</f>
        <v>0</v>
      </c>
      <c r="AK652" s="117"/>
      <c r="AL652" s="117"/>
      <c r="AM652" s="117">
        <f>OAX!AM690</f>
        <v>0</v>
      </c>
      <c r="AN652" s="117"/>
      <c r="AO652" s="117"/>
      <c r="AP652" s="117">
        <f>OAX!AP690</f>
        <v>0</v>
      </c>
      <c r="AQ652" s="117"/>
      <c r="AR652" s="117"/>
      <c r="AS652" s="117">
        <f>OAX!AS690</f>
        <v>0</v>
      </c>
      <c r="AT652" s="117">
        <f>OAX!AT690</f>
        <v>0</v>
      </c>
      <c r="AU652" s="117">
        <f>OAX!AU690</f>
        <v>0</v>
      </c>
      <c r="AV652" s="117">
        <f>OAX!AV690</f>
        <v>0</v>
      </c>
      <c r="AW652" s="117">
        <f>OAX!AW690</f>
        <v>0</v>
      </c>
      <c r="AX652" s="117">
        <f>OAX!AX690</f>
        <v>0</v>
      </c>
      <c r="AY652" s="117">
        <f>OAX!AY690</f>
        <v>0</v>
      </c>
      <c r="AZ652" s="117">
        <f>OAX!AZ690</f>
        <v>0</v>
      </c>
      <c r="BA652" s="117">
        <f>OAX!BA690</f>
        <v>0</v>
      </c>
    </row>
    <row r="653" spans="1:53" ht="24.75" hidden="1">
      <c r="A653" s="253"/>
      <c r="B653" s="73" t="str">
        <f t="shared" si="205"/>
        <v>261020002500</v>
      </c>
      <c r="C653" s="100">
        <v>2023</v>
      </c>
      <c r="D653" s="100">
        <v>1</v>
      </c>
      <c r="E653" s="100">
        <v>2</v>
      </c>
      <c r="F653" s="100">
        <v>6</v>
      </c>
      <c r="G653" s="100">
        <v>10</v>
      </c>
      <c r="H653" s="100">
        <v>2000</v>
      </c>
      <c r="I653" s="100">
        <v>2500</v>
      </c>
      <c r="J653" s="100"/>
      <c r="K653" s="101" t="s">
        <v>45</v>
      </c>
      <c r="L653" s="101"/>
      <c r="M653" s="159" t="s">
        <v>544</v>
      </c>
      <c r="N653" s="160">
        <v>0</v>
      </c>
      <c r="O653" s="160">
        <v>0</v>
      </c>
      <c r="P653" s="160">
        <v>0</v>
      </c>
      <c r="Q653" s="161"/>
      <c r="R653" s="159"/>
      <c r="S653" s="159"/>
      <c r="T653" s="163">
        <f t="shared" ref="T653:AC654" si="239">+T654</f>
        <v>0</v>
      </c>
      <c r="U653" s="160">
        <f t="shared" si="239"/>
        <v>0</v>
      </c>
      <c r="V653" s="160">
        <f t="shared" si="239"/>
        <v>0</v>
      </c>
      <c r="W653" s="160">
        <f t="shared" si="239"/>
        <v>0</v>
      </c>
      <c r="X653" s="160">
        <f t="shared" si="239"/>
        <v>0</v>
      </c>
      <c r="Y653" s="160">
        <f t="shared" si="239"/>
        <v>0</v>
      </c>
      <c r="Z653" s="160">
        <f t="shared" si="239"/>
        <v>0</v>
      </c>
      <c r="AA653" s="273">
        <f t="shared" si="239"/>
        <v>0</v>
      </c>
      <c r="AB653" s="309">
        <f t="shared" si="239"/>
        <v>0</v>
      </c>
      <c r="AC653" s="160">
        <f t="shared" si="239"/>
        <v>0</v>
      </c>
      <c r="AD653" s="310">
        <f>OAX!AD691</f>
        <v>0</v>
      </c>
      <c r="AE653" s="163"/>
      <c r="AF653" s="160"/>
      <c r="AG653" s="160">
        <f>OAX!AG691</f>
        <v>0</v>
      </c>
      <c r="AH653" s="160"/>
      <c r="AI653" s="160"/>
      <c r="AJ653" s="160">
        <f>OAX!AJ691</f>
        <v>0</v>
      </c>
      <c r="AK653" s="160"/>
      <c r="AL653" s="160"/>
      <c r="AM653" s="160">
        <f>OAX!AM691</f>
        <v>0</v>
      </c>
      <c r="AN653" s="160"/>
      <c r="AO653" s="160"/>
      <c r="AP653" s="160">
        <f>OAX!AP691</f>
        <v>0</v>
      </c>
      <c r="AQ653" s="160"/>
      <c r="AR653" s="160"/>
      <c r="AS653" s="160">
        <f>OAX!AS691</f>
        <v>0</v>
      </c>
      <c r="AT653" s="160">
        <f>OAX!AT691</f>
        <v>0</v>
      </c>
      <c r="AU653" s="160">
        <f>OAX!AU691</f>
        <v>0</v>
      </c>
      <c r="AV653" s="160">
        <f>OAX!AV691</f>
        <v>0</v>
      </c>
      <c r="AW653" s="160">
        <f>OAX!AW691</f>
        <v>0</v>
      </c>
      <c r="AX653" s="160">
        <f>OAX!AX691</f>
        <v>0</v>
      </c>
      <c r="AY653" s="160">
        <f>OAX!AY691</f>
        <v>0</v>
      </c>
      <c r="AZ653" s="160">
        <f>OAX!AZ691</f>
        <v>0</v>
      </c>
      <c r="BA653" s="160">
        <f>OAX!BA691</f>
        <v>0</v>
      </c>
    </row>
    <row r="654" spans="1:53" ht="24.75" hidden="1">
      <c r="A654" s="253"/>
      <c r="B654" s="73" t="str">
        <f t="shared" ref="B654:B717" si="240">+CONCATENATE(E654,F654,G654,H654,I654,J654,K654,L654)</f>
        <v>261020002500255</v>
      </c>
      <c r="C654" s="107">
        <v>2023</v>
      </c>
      <c r="D654" s="107">
        <v>1</v>
      </c>
      <c r="E654" s="107">
        <v>2</v>
      </c>
      <c r="F654" s="107">
        <v>6</v>
      </c>
      <c r="G654" s="107">
        <v>10</v>
      </c>
      <c r="H654" s="107">
        <v>2000</v>
      </c>
      <c r="I654" s="107">
        <v>2500</v>
      </c>
      <c r="J654" s="107">
        <v>255</v>
      </c>
      <c r="K654" s="108"/>
      <c r="L654" s="108"/>
      <c r="M654" s="209" t="s">
        <v>545</v>
      </c>
      <c r="N654" s="210">
        <v>0</v>
      </c>
      <c r="O654" s="210">
        <v>0</v>
      </c>
      <c r="P654" s="210">
        <v>0</v>
      </c>
      <c r="Q654" s="211"/>
      <c r="R654" s="209"/>
      <c r="S654" s="209"/>
      <c r="T654" s="213">
        <f t="shared" si="239"/>
        <v>0</v>
      </c>
      <c r="U654" s="210">
        <f t="shared" si="239"/>
        <v>0</v>
      </c>
      <c r="V654" s="210">
        <f t="shared" si="239"/>
        <v>0</v>
      </c>
      <c r="W654" s="210">
        <f t="shared" si="239"/>
        <v>0</v>
      </c>
      <c r="X654" s="210">
        <f t="shared" si="239"/>
        <v>0</v>
      </c>
      <c r="Y654" s="210">
        <f t="shared" si="239"/>
        <v>0</v>
      </c>
      <c r="Z654" s="210">
        <f t="shared" si="239"/>
        <v>0</v>
      </c>
      <c r="AA654" s="279">
        <f t="shared" si="239"/>
        <v>0</v>
      </c>
      <c r="AB654" s="320">
        <f t="shared" si="239"/>
        <v>0</v>
      </c>
      <c r="AC654" s="210">
        <f t="shared" si="239"/>
        <v>0</v>
      </c>
      <c r="AD654" s="321">
        <f>OAX!AD692</f>
        <v>0</v>
      </c>
      <c r="AE654" s="213"/>
      <c r="AF654" s="210"/>
      <c r="AG654" s="210">
        <f>OAX!AG692</f>
        <v>0</v>
      </c>
      <c r="AH654" s="210"/>
      <c r="AI654" s="210"/>
      <c r="AJ654" s="210">
        <f>OAX!AJ692</f>
        <v>0</v>
      </c>
      <c r="AK654" s="210"/>
      <c r="AL654" s="210"/>
      <c r="AM654" s="210">
        <f>OAX!AM692</f>
        <v>0</v>
      </c>
      <c r="AN654" s="210"/>
      <c r="AO654" s="210"/>
      <c r="AP654" s="210">
        <f>OAX!AP692</f>
        <v>0</v>
      </c>
      <c r="AQ654" s="210"/>
      <c r="AR654" s="210"/>
      <c r="AS654" s="210">
        <f>OAX!AS692</f>
        <v>0</v>
      </c>
      <c r="AT654" s="210">
        <f>OAX!AT692</f>
        <v>0</v>
      </c>
      <c r="AU654" s="210">
        <f>OAX!AU692</f>
        <v>0</v>
      </c>
      <c r="AV654" s="210">
        <f>OAX!AV692</f>
        <v>0</v>
      </c>
      <c r="AW654" s="210">
        <f>OAX!AW692</f>
        <v>0</v>
      </c>
      <c r="AX654" s="210">
        <f>OAX!AX692</f>
        <v>0</v>
      </c>
      <c r="AY654" s="210">
        <f>OAX!AY692</f>
        <v>0</v>
      </c>
      <c r="AZ654" s="210">
        <f>OAX!AZ692</f>
        <v>0</v>
      </c>
      <c r="BA654" s="210">
        <f>OAX!BA692</f>
        <v>0</v>
      </c>
    </row>
    <row r="655" spans="1:53" ht="46.5" hidden="1">
      <c r="A655" s="253"/>
      <c r="B655" s="73" t="str">
        <f t="shared" si="240"/>
        <v>2610200025002551</v>
      </c>
      <c r="C655" s="166">
        <v>2023</v>
      </c>
      <c r="D655" s="114">
        <v>1</v>
      </c>
      <c r="E655" s="114">
        <v>2</v>
      </c>
      <c r="F655" s="114">
        <v>6</v>
      </c>
      <c r="G655" s="114">
        <v>10</v>
      </c>
      <c r="H655" s="166">
        <v>2000</v>
      </c>
      <c r="I655" s="166">
        <v>2500</v>
      </c>
      <c r="J655" s="166">
        <v>255</v>
      </c>
      <c r="K655" s="115">
        <v>1</v>
      </c>
      <c r="L655" s="115"/>
      <c r="M655" s="116" t="s">
        <v>545</v>
      </c>
      <c r="N655" s="117">
        <v>0</v>
      </c>
      <c r="O655" s="117">
        <v>0</v>
      </c>
      <c r="P655" s="117">
        <v>0</v>
      </c>
      <c r="Q655" s="118" t="s">
        <v>546</v>
      </c>
      <c r="R655" s="119">
        <v>0</v>
      </c>
      <c r="S655" s="119">
        <v>0</v>
      </c>
      <c r="T655" s="120">
        <v>0</v>
      </c>
      <c r="U655" s="117">
        <v>0</v>
      </c>
      <c r="V655" s="117">
        <v>0</v>
      </c>
      <c r="W655" s="117">
        <v>0</v>
      </c>
      <c r="X655" s="117">
        <v>0</v>
      </c>
      <c r="Y655" s="117">
        <v>0</v>
      </c>
      <c r="Z655" s="117">
        <v>0</v>
      </c>
      <c r="AA655" s="269">
        <v>0</v>
      </c>
      <c r="AB655" s="303">
        <f>N655+T655-X655</f>
        <v>0</v>
      </c>
      <c r="AC655" s="117">
        <f>O655+U655-Y655</f>
        <v>0</v>
      </c>
      <c r="AD655" s="304">
        <f>OAX!AD693</f>
        <v>0</v>
      </c>
      <c r="AE655" s="120"/>
      <c r="AF655" s="117"/>
      <c r="AG655" s="117">
        <f>OAX!AG693</f>
        <v>0</v>
      </c>
      <c r="AH655" s="117"/>
      <c r="AI655" s="117"/>
      <c r="AJ655" s="117">
        <f>OAX!AJ693</f>
        <v>0</v>
      </c>
      <c r="AK655" s="117"/>
      <c r="AL655" s="117"/>
      <c r="AM655" s="117">
        <f>OAX!AM693</f>
        <v>0</v>
      </c>
      <c r="AN655" s="117"/>
      <c r="AO655" s="117"/>
      <c r="AP655" s="117">
        <f>OAX!AP693</f>
        <v>0</v>
      </c>
      <c r="AQ655" s="117"/>
      <c r="AR655" s="117"/>
      <c r="AS655" s="117">
        <f>OAX!AS693</f>
        <v>0</v>
      </c>
      <c r="AT655" s="117">
        <f>OAX!AT693</f>
        <v>0</v>
      </c>
      <c r="AU655" s="117">
        <f>OAX!AU693</f>
        <v>0</v>
      </c>
      <c r="AV655" s="117">
        <f>OAX!AV693</f>
        <v>0</v>
      </c>
      <c r="AW655" s="117">
        <f>OAX!AW693</f>
        <v>0</v>
      </c>
      <c r="AX655" s="117">
        <f>OAX!AX693</f>
        <v>0</v>
      </c>
      <c r="AY655" s="117">
        <f>OAX!AY693</f>
        <v>0</v>
      </c>
      <c r="AZ655" s="117">
        <f>OAX!AZ693</f>
        <v>0</v>
      </c>
      <c r="BA655" s="117">
        <f>OAX!BA693</f>
        <v>0</v>
      </c>
    </row>
    <row r="656" spans="1:53" ht="24.75">
      <c r="A656" s="253"/>
      <c r="B656" s="73" t="str">
        <f t="shared" si="240"/>
        <v>26103000</v>
      </c>
      <c r="C656" s="93">
        <v>2023</v>
      </c>
      <c r="D656" s="93">
        <v>1</v>
      </c>
      <c r="E656" s="93">
        <v>2</v>
      </c>
      <c r="F656" s="557">
        <v>6</v>
      </c>
      <c r="G656" s="557">
        <v>10</v>
      </c>
      <c r="H656" s="557">
        <v>3000</v>
      </c>
      <c r="I656" s="557"/>
      <c r="J656" s="557"/>
      <c r="K656" s="558" t="s">
        <v>45</v>
      </c>
      <c r="L656" s="94"/>
      <c r="M656" s="598" t="s">
        <v>71</v>
      </c>
      <c r="N656" s="599">
        <v>726126</v>
      </c>
      <c r="O656" s="599">
        <v>680526</v>
      </c>
      <c r="P656" s="599">
        <v>1406652</v>
      </c>
      <c r="Q656" s="600"/>
      <c r="R656" s="598"/>
      <c r="S656" s="598"/>
      <c r="T656" s="217">
        <f t="shared" ref="T656:AC656" si="241">+T657+T660+T663+T666</f>
        <v>0</v>
      </c>
      <c r="U656" s="215">
        <f t="shared" si="241"/>
        <v>0</v>
      </c>
      <c r="V656" s="215">
        <f t="shared" si="241"/>
        <v>0</v>
      </c>
      <c r="W656" s="215">
        <f t="shared" si="241"/>
        <v>0</v>
      </c>
      <c r="X656" s="215">
        <f t="shared" si="241"/>
        <v>0</v>
      </c>
      <c r="Y656" s="215">
        <f t="shared" si="241"/>
        <v>0</v>
      </c>
      <c r="Z656" s="215">
        <f t="shared" si="241"/>
        <v>0</v>
      </c>
      <c r="AA656" s="280">
        <f t="shared" si="241"/>
        <v>0</v>
      </c>
      <c r="AB656" s="322">
        <f t="shared" si="241"/>
        <v>726126</v>
      </c>
      <c r="AC656" s="215">
        <f t="shared" si="241"/>
        <v>680526</v>
      </c>
      <c r="AD656" s="601">
        <f>OAX!AD694</f>
        <v>1406652</v>
      </c>
      <c r="AE656" s="217"/>
      <c r="AF656" s="215"/>
      <c r="AG656" s="599">
        <f>OAX!AG694</f>
        <v>1406647.6099999999</v>
      </c>
      <c r="AH656" s="215"/>
      <c r="AI656" s="215"/>
      <c r="AJ656" s="599">
        <f>OAX!AJ694</f>
        <v>0</v>
      </c>
      <c r="AK656" s="215"/>
      <c r="AL656" s="215"/>
      <c r="AM656" s="599">
        <f>OAX!AM694</f>
        <v>0</v>
      </c>
      <c r="AN656" s="215"/>
      <c r="AO656" s="215"/>
      <c r="AP656" s="599">
        <f>OAX!AP694</f>
        <v>0</v>
      </c>
      <c r="AQ656" s="215"/>
      <c r="AR656" s="215"/>
      <c r="AS656" s="599">
        <f>OAX!AS694</f>
        <v>4.3899999999557622</v>
      </c>
      <c r="AT656" s="599"/>
      <c r="AU656" s="599"/>
      <c r="AV656" s="599"/>
      <c r="AW656" s="599"/>
      <c r="AX656" s="599"/>
      <c r="AY656" s="599"/>
      <c r="AZ656" s="599"/>
      <c r="BA656" s="599"/>
    </row>
    <row r="657" spans="1:53" ht="24.75" hidden="1">
      <c r="A657" s="253"/>
      <c r="B657" s="73" t="str">
        <f t="shared" si="240"/>
        <v>261030003100</v>
      </c>
      <c r="C657" s="100">
        <v>2023</v>
      </c>
      <c r="D657" s="100">
        <v>1</v>
      </c>
      <c r="E657" s="100">
        <v>2</v>
      </c>
      <c r="F657" s="100">
        <v>6</v>
      </c>
      <c r="G657" s="100">
        <v>10</v>
      </c>
      <c r="H657" s="100">
        <v>3000</v>
      </c>
      <c r="I657" s="100">
        <v>3100</v>
      </c>
      <c r="J657" s="100"/>
      <c r="K657" s="101" t="s">
        <v>45</v>
      </c>
      <c r="L657" s="101"/>
      <c r="M657" s="159" t="s">
        <v>166</v>
      </c>
      <c r="N657" s="160">
        <v>0</v>
      </c>
      <c r="O657" s="160">
        <v>0</v>
      </c>
      <c r="P657" s="160">
        <v>0</v>
      </c>
      <c r="Q657" s="161"/>
      <c r="R657" s="159"/>
      <c r="S657" s="159"/>
      <c r="T657" s="163">
        <f t="shared" ref="T657:AC658" si="242">+T658</f>
        <v>0</v>
      </c>
      <c r="U657" s="160">
        <f t="shared" si="242"/>
        <v>0</v>
      </c>
      <c r="V657" s="160">
        <f t="shared" si="242"/>
        <v>0</v>
      </c>
      <c r="W657" s="160">
        <f t="shared" si="242"/>
        <v>0</v>
      </c>
      <c r="X657" s="160">
        <f t="shared" si="242"/>
        <v>0</v>
      </c>
      <c r="Y657" s="160">
        <f t="shared" si="242"/>
        <v>0</v>
      </c>
      <c r="Z657" s="160">
        <f t="shared" si="242"/>
        <v>0</v>
      </c>
      <c r="AA657" s="273">
        <f t="shared" si="242"/>
        <v>0</v>
      </c>
      <c r="AB657" s="309">
        <f t="shared" si="242"/>
        <v>0</v>
      </c>
      <c r="AC657" s="160">
        <f t="shared" si="242"/>
        <v>0</v>
      </c>
      <c r="AD657" s="310">
        <f>OAX!AD695</f>
        <v>0</v>
      </c>
      <c r="AE657" s="163"/>
      <c r="AF657" s="160"/>
      <c r="AG657" s="160">
        <f>OAX!AG695</f>
        <v>0</v>
      </c>
      <c r="AH657" s="160"/>
      <c r="AI657" s="160"/>
      <c r="AJ657" s="160">
        <f>OAX!AJ695</f>
        <v>0</v>
      </c>
      <c r="AK657" s="160"/>
      <c r="AL657" s="160"/>
      <c r="AM657" s="160">
        <f>OAX!AM695</f>
        <v>0</v>
      </c>
      <c r="AN657" s="160"/>
      <c r="AO657" s="160"/>
      <c r="AP657" s="160">
        <f>OAX!AP695</f>
        <v>0</v>
      </c>
      <c r="AQ657" s="160"/>
      <c r="AR657" s="160"/>
      <c r="AS657" s="160">
        <f>OAX!AS695</f>
        <v>0</v>
      </c>
      <c r="AT657" s="160">
        <f>OAX!AT695</f>
        <v>0</v>
      </c>
      <c r="AU657" s="160">
        <f>OAX!AU695</f>
        <v>0</v>
      </c>
      <c r="AV657" s="160">
        <f>OAX!AV695</f>
        <v>0</v>
      </c>
      <c r="AW657" s="160">
        <f>OAX!AW695</f>
        <v>0</v>
      </c>
      <c r="AX657" s="160">
        <f>OAX!AX695</f>
        <v>0</v>
      </c>
      <c r="AY657" s="160">
        <f>OAX!AY695</f>
        <v>0</v>
      </c>
      <c r="AZ657" s="160">
        <f>OAX!AZ695</f>
        <v>0</v>
      </c>
      <c r="BA657" s="160">
        <f>OAX!BA695</f>
        <v>0</v>
      </c>
    </row>
    <row r="658" spans="1:53" ht="48" hidden="1">
      <c r="A658" s="253"/>
      <c r="B658" s="73" t="str">
        <f t="shared" si="240"/>
        <v>261030003100317</v>
      </c>
      <c r="C658" s="107">
        <v>2023</v>
      </c>
      <c r="D658" s="107">
        <v>1</v>
      </c>
      <c r="E658" s="107">
        <v>2</v>
      </c>
      <c r="F658" s="107">
        <v>6</v>
      </c>
      <c r="G658" s="107">
        <v>10</v>
      </c>
      <c r="H658" s="107">
        <v>3000</v>
      </c>
      <c r="I658" s="107">
        <v>3100</v>
      </c>
      <c r="J658" s="107">
        <v>317</v>
      </c>
      <c r="K658" s="108"/>
      <c r="L658" s="108"/>
      <c r="M658" s="209" t="s">
        <v>282</v>
      </c>
      <c r="N658" s="210">
        <v>0</v>
      </c>
      <c r="O658" s="210">
        <v>0</v>
      </c>
      <c r="P658" s="210">
        <v>0</v>
      </c>
      <c r="Q658" s="211"/>
      <c r="R658" s="209"/>
      <c r="S658" s="209"/>
      <c r="T658" s="213">
        <f t="shared" si="242"/>
        <v>0</v>
      </c>
      <c r="U658" s="210">
        <f t="shared" si="242"/>
        <v>0</v>
      </c>
      <c r="V658" s="210">
        <f t="shared" si="242"/>
        <v>0</v>
      </c>
      <c r="W658" s="210">
        <f t="shared" si="242"/>
        <v>0</v>
      </c>
      <c r="X658" s="210">
        <f t="shared" si="242"/>
        <v>0</v>
      </c>
      <c r="Y658" s="210">
        <f t="shared" si="242"/>
        <v>0</v>
      </c>
      <c r="Z658" s="210">
        <f t="shared" si="242"/>
        <v>0</v>
      </c>
      <c r="AA658" s="279">
        <f t="shared" si="242"/>
        <v>0</v>
      </c>
      <c r="AB658" s="320">
        <f t="shared" si="242"/>
        <v>0</v>
      </c>
      <c r="AC658" s="210">
        <f t="shared" si="242"/>
        <v>0</v>
      </c>
      <c r="AD658" s="321">
        <f>OAX!AD696</f>
        <v>0</v>
      </c>
      <c r="AE658" s="213"/>
      <c r="AF658" s="210"/>
      <c r="AG658" s="210">
        <f>OAX!AG696</f>
        <v>0</v>
      </c>
      <c r="AH658" s="210"/>
      <c r="AI658" s="210"/>
      <c r="AJ658" s="210">
        <f>OAX!AJ696</f>
        <v>0</v>
      </c>
      <c r="AK658" s="210"/>
      <c r="AL658" s="210"/>
      <c r="AM658" s="210">
        <f>OAX!AM696</f>
        <v>0</v>
      </c>
      <c r="AN658" s="210"/>
      <c r="AO658" s="210"/>
      <c r="AP658" s="210">
        <f>OAX!AP696</f>
        <v>0</v>
      </c>
      <c r="AQ658" s="210"/>
      <c r="AR658" s="210"/>
      <c r="AS658" s="210">
        <f>OAX!AS696</f>
        <v>0</v>
      </c>
      <c r="AT658" s="210">
        <f>OAX!AT696</f>
        <v>0</v>
      </c>
      <c r="AU658" s="210">
        <f>OAX!AU696</f>
        <v>0</v>
      </c>
      <c r="AV658" s="210">
        <f>OAX!AV696</f>
        <v>0</v>
      </c>
      <c r="AW658" s="210">
        <f>OAX!AW696</f>
        <v>0</v>
      </c>
      <c r="AX658" s="210">
        <f>OAX!AX696</f>
        <v>0</v>
      </c>
      <c r="AY658" s="210">
        <f>OAX!AY696</f>
        <v>0</v>
      </c>
      <c r="AZ658" s="210">
        <f>OAX!AZ696</f>
        <v>0</v>
      </c>
      <c r="BA658" s="210">
        <f>OAX!BA696</f>
        <v>0</v>
      </c>
    </row>
    <row r="659" spans="1:53" ht="24.75" hidden="1">
      <c r="A659" s="253"/>
      <c r="B659" s="73" t="str">
        <f t="shared" si="240"/>
        <v>2610300031003171</v>
      </c>
      <c r="C659" s="166">
        <v>2023</v>
      </c>
      <c r="D659" s="114">
        <v>1</v>
      </c>
      <c r="E659" s="114">
        <v>2</v>
      </c>
      <c r="F659" s="114">
        <v>6</v>
      </c>
      <c r="G659" s="114">
        <v>10</v>
      </c>
      <c r="H659" s="166">
        <v>3000</v>
      </c>
      <c r="I659" s="166">
        <v>3100</v>
      </c>
      <c r="J659" s="166">
        <v>317</v>
      </c>
      <c r="K659" s="115">
        <v>1</v>
      </c>
      <c r="L659" s="115"/>
      <c r="M659" s="116" t="s">
        <v>168</v>
      </c>
      <c r="N659" s="117">
        <v>0</v>
      </c>
      <c r="O659" s="117">
        <v>0</v>
      </c>
      <c r="P659" s="117">
        <v>0</v>
      </c>
      <c r="Q659" s="118" t="s">
        <v>80</v>
      </c>
      <c r="R659" s="119">
        <v>0</v>
      </c>
      <c r="S659" s="119">
        <v>0</v>
      </c>
      <c r="T659" s="120">
        <v>0</v>
      </c>
      <c r="U659" s="117">
        <v>0</v>
      </c>
      <c r="V659" s="117">
        <v>0</v>
      </c>
      <c r="W659" s="117">
        <v>0</v>
      </c>
      <c r="X659" s="117">
        <v>0</v>
      </c>
      <c r="Y659" s="117">
        <v>0</v>
      </c>
      <c r="Z659" s="117">
        <v>0</v>
      </c>
      <c r="AA659" s="269">
        <v>0</v>
      </c>
      <c r="AB659" s="303">
        <f>N659+T659-X659</f>
        <v>0</v>
      </c>
      <c r="AC659" s="117">
        <f>O659+U659-Y659</f>
        <v>0</v>
      </c>
      <c r="AD659" s="304">
        <f>OAX!AD697</f>
        <v>0</v>
      </c>
      <c r="AE659" s="120"/>
      <c r="AF659" s="117"/>
      <c r="AG659" s="117">
        <f>OAX!AG697</f>
        <v>0</v>
      </c>
      <c r="AH659" s="117"/>
      <c r="AI659" s="117"/>
      <c r="AJ659" s="117">
        <f>OAX!AJ697</f>
        <v>0</v>
      </c>
      <c r="AK659" s="117"/>
      <c r="AL659" s="117"/>
      <c r="AM659" s="117">
        <f>OAX!AM697</f>
        <v>0</v>
      </c>
      <c r="AN659" s="117"/>
      <c r="AO659" s="117"/>
      <c r="AP659" s="117">
        <f>OAX!AP697</f>
        <v>0</v>
      </c>
      <c r="AQ659" s="117"/>
      <c r="AR659" s="117"/>
      <c r="AS659" s="117">
        <f>OAX!AS697</f>
        <v>0</v>
      </c>
      <c r="AT659" s="117">
        <f>OAX!AT697</f>
        <v>0</v>
      </c>
      <c r="AU659" s="117">
        <f>OAX!AU697</f>
        <v>0</v>
      </c>
      <c r="AV659" s="117">
        <f>OAX!AV697</f>
        <v>0</v>
      </c>
      <c r="AW659" s="117">
        <f>OAX!AW697</f>
        <v>0</v>
      </c>
      <c r="AX659" s="117">
        <f>OAX!AX697</f>
        <v>0</v>
      </c>
      <c r="AY659" s="117">
        <f>OAX!AY697</f>
        <v>0</v>
      </c>
      <c r="AZ659" s="117">
        <f>OAX!AZ697</f>
        <v>0</v>
      </c>
      <c r="BA659" s="117">
        <f>OAX!BA697</f>
        <v>0</v>
      </c>
    </row>
    <row r="660" spans="1:53" ht="48" hidden="1">
      <c r="A660" s="253"/>
      <c r="B660" s="73" t="str">
        <f t="shared" si="240"/>
        <v>261030003300</v>
      </c>
      <c r="C660" s="100">
        <v>2023</v>
      </c>
      <c r="D660" s="100">
        <v>1</v>
      </c>
      <c r="E660" s="100">
        <v>2</v>
      </c>
      <c r="F660" s="100">
        <v>6</v>
      </c>
      <c r="G660" s="100">
        <v>10</v>
      </c>
      <c r="H660" s="100">
        <v>3000</v>
      </c>
      <c r="I660" s="100">
        <v>3300</v>
      </c>
      <c r="J660" s="100"/>
      <c r="K660" s="218" t="s">
        <v>45</v>
      </c>
      <c r="L660" s="218"/>
      <c r="M660" s="159" t="s">
        <v>72</v>
      </c>
      <c r="N660" s="160">
        <v>0</v>
      </c>
      <c r="O660" s="160">
        <v>0</v>
      </c>
      <c r="P660" s="160">
        <v>0</v>
      </c>
      <c r="Q660" s="219"/>
      <c r="R660" s="218"/>
      <c r="S660" s="218"/>
      <c r="T660" s="163">
        <f t="shared" ref="T660:AC661" si="243">+T661</f>
        <v>0</v>
      </c>
      <c r="U660" s="160">
        <f t="shared" si="243"/>
        <v>0</v>
      </c>
      <c r="V660" s="160">
        <f t="shared" si="243"/>
        <v>0</v>
      </c>
      <c r="W660" s="160">
        <f t="shared" si="243"/>
        <v>0</v>
      </c>
      <c r="X660" s="160">
        <f t="shared" si="243"/>
        <v>0</v>
      </c>
      <c r="Y660" s="160">
        <f t="shared" si="243"/>
        <v>0</v>
      </c>
      <c r="Z660" s="160">
        <f t="shared" si="243"/>
        <v>0</v>
      </c>
      <c r="AA660" s="273">
        <f t="shared" si="243"/>
        <v>0</v>
      </c>
      <c r="AB660" s="309">
        <f t="shared" si="243"/>
        <v>0</v>
      </c>
      <c r="AC660" s="160">
        <f t="shared" si="243"/>
        <v>0</v>
      </c>
      <c r="AD660" s="310">
        <f>OAX!AD698</f>
        <v>0</v>
      </c>
      <c r="AE660" s="163"/>
      <c r="AF660" s="160"/>
      <c r="AG660" s="160">
        <f>OAX!AG698</f>
        <v>0</v>
      </c>
      <c r="AH660" s="160"/>
      <c r="AI660" s="160"/>
      <c r="AJ660" s="160">
        <f>OAX!AJ698</f>
        <v>0</v>
      </c>
      <c r="AK660" s="160"/>
      <c r="AL660" s="160"/>
      <c r="AM660" s="160">
        <f>OAX!AM698</f>
        <v>0</v>
      </c>
      <c r="AN660" s="160"/>
      <c r="AO660" s="160"/>
      <c r="AP660" s="160">
        <f>OAX!AP698</f>
        <v>0</v>
      </c>
      <c r="AQ660" s="160"/>
      <c r="AR660" s="160"/>
      <c r="AS660" s="160">
        <f>OAX!AS698</f>
        <v>0</v>
      </c>
      <c r="AT660" s="160">
        <f>OAX!AT698</f>
        <v>0</v>
      </c>
      <c r="AU660" s="160">
        <f>OAX!AU698</f>
        <v>0</v>
      </c>
      <c r="AV660" s="160">
        <f>OAX!AV698</f>
        <v>0</v>
      </c>
      <c r="AW660" s="160">
        <f>OAX!AW698</f>
        <v>0</v>
      </c>
      <c r="AX660" s="160">
        <f>OAX!AX698</f>
        <v>0</v>
      </c>
      <c r="AY660" s="160">
        <f>OAX!AY698</f>
        <v>0</v>
      </c>
      <c r="AZ660" s="160">
        <f>OAX!AZ698</f>
        <v>0</v>
      </c>
      <c r="BA660" s="160">
        <f>OAX!BA698</f>
        <v>0</v>
      </c>
    </row>
    <row r="661" spans="1:53" ht="24.75" hidden="1">
      <c r="A661" s="253"/>
      <c r="B661" s="73" t="str">
        <f t="shared" si="240"/>
        <v>261030003300335</v>
      </c>
      <c r="C661" s="107">
        <v>2023</v>
      </c>
      <c r="D661" s="107">
        <v>1</v>
      </c>
      <c r="E661" s="107">
        <v>2</v>
      </c>
      <c r="F661" s="107">
        <v>6</v>
      </c>
      <c r="G661" s="107">
        <v>10</v>
      </c>
      <c r="H661" s="107">
        <v>3000</v>
      </c>
      <c r="I661" s="107">
        <v>3300</v>
      </c>
      <c r="J661" s="107">
        <v>335</v>
      </c>
      <c r="K661" s="108"/>
      <c r="L661" s="108"/>
      <c r="M661" s="209" t="s">
        <v>531</v>
      </c>
      <c r="N661" s="210">
        <v>0</v>
      </c>
      <c r="O661" s="210">
        <v>0</v>
      </c>
      <c r="P661" s="210">
        <v>0</v>
      </c>
      <c r="Q661" s="220"/>
      <c r="R661" s="108"/>
      <c r="S661" s="108"/>
      <c r="T661" s="213">
        <f t="shared" si="243"/>
        <v>0</v>
      </c>
      <c r="U661" s="210">
        <f t="shared" si="243"/>
        <v>0</v>
      </c>
      <c r="V661" s="210">
        <f t="shared" si="243"/>
        <v>0</v>
      </c>
      <c r="W661" s="210">
        <f t="shared" si="243"/>
        <v>0</v>
      </c>
      <c r="X661" s="210">
        <f t="shared" si="243"/>
        <v>0</v>
      </c>
      <c r="Y661" s="210">
        <f t="shared" si="243"/>
        <v>0</v>
      </c>
      <c r="Z661" s="210">
        <f t="shared" si="243"/>
        <v>0</v>
      </c>
      <c r="AA661" s="279">
        <f t="shared" si="243"/>
        <v>0</v>
      </c>
      <c r="AB661" s="320">
        <f t="shared" si="243"/>
        <v>0</v>
      </c>
      <c r="AC661" s="210">
        <f t="shared" si="243"/>
        <v>0</v>
      </c>
      <c r="AD661" s="321">
        <f>OAX!AD699</f>
        <v>0</v>
      </c>
      <c r="AE661" s="213"/>
      <c r="AF661" s="210"/>
      <c r="AG661" s="210">
        <f>OAX!AG699</f>
        <v>0</v>
      </c>
      <c r="AH661" s="210"/>
      <c r="AI661" s="210"/>
      <c r="AJ661" s="210">
        <f>OAX!AJ699</f>
        <v>0</v>
      </c>
      <c r="AK661" s="210"/>
      <c r="AL661" s="210"/>
      <c r="AM661" s="210">
        <f>OAX!AM699</f>
        <v>0</v>
      </c>
      <c r="AN661" s="210"/>
      <c r="AO661" s="210"/>
      <c r="AP661" s="210">
        <f>OAX!AP699</f>
        <v>0</v>
      </c>
      <c r="AQ661" s="210"/>
      <c r="AR661" s="210"/>
      <c r="AS661" s="210">
        <f>OAX!AS699</f>
        <v>0</v>
      </c>
      <c r="AT661" s="210">
        <f>OAX!AT699</f>
        <v>0</v>
      </c>
      <c r="AU661" s="210">
        <f>OAX!AU699</f>
        <v>0</v>
      </c>
      <c r="AV661" s="210">
        <f>OAX!AV699</f>
        <v>0</v>
      </c>
      <c r="AW661" s="210">
        <f>OAX!AW699</f>
        <v>0</v>
      </c>
      <c r="AX661" s="210">
        <f>OAX!AX699</f>
        <v>0</v>
      </c>
      <c r="AY661" s="210">
        <f>OAX!AY699</f>
        <v>0</v>
      </c>
      <c r="AZ661" s="210">
        <f>OAX!AZ699</f>
        <v>0</v>
      </c>
      <c r="BA661" s="210">
        <f>OAX!BA699</f>
        <v>0</v>
      </c>
    </row>
    <row r="662" spans="1:53" ht="24.75" hidden="1">
      <c r="A662" s="253"/>
      <c r="B662" s="73" t="str">
        <f t="shared" si="240"/>
        <v>2610300033003351</v>
      </c>
      <c r="C662" s="166">
        <v>2023</v>
      </c>
      <c r="D662" s="114">
        <v>1</v>
      </c>
      <c r="E662" s="114">
        <v>2</v>
      </c>
      <c r="F662" s="114">
        <v>6</v>
      </c>
      <c r="G662" s="114">
        <v>10</v>
      </c>
      <c r="H662" s="166">
        <v>3000</v>
      </c>
      <c r="I662" s="166">
        <v>3300</v>
      </c>
      <c r="J662" s="166">
        <v>335</v>
      </c>
      <c r="K662" s="115">
        <v>1</v>
      </c>
      <c r="L662" s="115"/>
      <c r="M662" s="116" t="s">
        <v>547</v>
      </c>
      <c r="N662" s="117">
        <v>0</v>
      </c>
      <c r="O662" s="117">
        <v>0</v>
      </c>
      <c r="P662" s="117">
        <v>0</v>
      </c>
      <c r="Q662" s="141" t="s">
        <v>80</v>
      </c>
      <c r="R662" s="119">
        <v>0</v>
      </c>
      <c r="S662" s="119">
        <v>0</v>
      </c>
      <c r="T662" s="120">
        <v>0</v>
      </c>
      <c r="U662" s="117">
        <v>0</v>
      </c>
      <c r="V662" s="117">
        <v>0</v>
      </c>
      <c r="W662" s="117">
        <v>0</v>
      </c>
      <c r="X662" s="117">
        <v>0</v>
      </c>
      <c r="Y662" s="117">
        <v>0</v>
      </c>
      <c r="Z662" s="117">
        <v>0</v>
      </c>
      <c r="AA662" s="269">
        <v>0</v>
      </c>
      <c r="AB662" s="303">
        <f>N662+T662-X662</f>
        <v>0</v>
      </c>
      <c r="AC662" s="117">
        <f>O662+U662-Y662</f>
        <v>0</v>
      </c>
      <c r="AD662" s="304">
        <f>OAX!AD700</f>
        <v>0</v>
      </c>
      <c r="AE662" s="120"/>
      <c r="AF662" s="117"/>
      <c r="AG662" s="117">
        <f>OAX!AG700</f>
        <v>0</v>
      </c>
      <c r="AH662" s="117"/>
      <c r="AI662" s="117"/>
      <c r="AJ662" s="117">
        <f>OAX!AJ700</f>
        <v>0</v>
      </c>
      <c r="AK662" s="117"/>
      <c r="AL662" s="117"/>
      <c r="AM662" s="117">
        <f>OAX!AM700</f>
        <v>0</v>
      </c>
      <c r="AN662" s="117"/>
      <c r="AO662" s="117"/>
      <c r="AP662" s="117">
        <f>OAX!AP700</f>
        <v>0</v>
      </c>
      <c r="AQ662" s="117"/>
      <c r="AR662" s="117"/>
      <c r="AS662" s="117">
        <f>OAX!AS700</f>
        <v>0</v>
      </c>
      <c r="AT662" s="117">
        <f>OAX!AT700</f>
        <v>0</v>
      </c>
      <c r="AU662" s="117">
        <f>OAX!AU700</f>
        <v>0</v>
      </c>
      <c r="AV662" s="117">
        <f>OAX!AV700</f>
        <v>0</v>
      </c>
      <c r="AW662" s="117">
        <f>OAX!AW700</f>
        <v>0</v>
      </c>
      <c r="AX662" s="117">
        <f>OAX!AX700</f>
        <v>0</v>
      </c>
      <c r="AY662" s="117">
        <f>OAX!AY700</f>
        <v>0</v>
      </c>
      <c r="AZ662" s="117">
        <f>OAX!AZ700</f>
        <v>0</v>
      </c>
      <c r="BA662" s="117">
        <f>OAX!BA700</f>
        <v>0</v>
      </c>
    </row>
    <row r="663" spans="1:53" ht="46.5">
      <c r="A663" s="253"/>
      <c r="B663" s="73" t="str">
        <f t="shared" si="240"/>
        <v>261030003500</v>
      </c>
      <c r="C663" s="100">
        <v>2023</v>
      </c>
      <c r="D663" s="100">
        <v>1</v>
      </c>
      <c r="E663" s="100">
        <v>2</v>
      </c>
      <c r="F663" s="562">
        <v>6</v>
      </c>
      <c r="G663" s="562">
        <v>10</v>
      </c>
      <c r="H663" s="562">
        <v>3000</v>
      </c>
      <c r="I663" s="562">
        <v>3500</v>
      </c>
      <c r="J663" s="562"/>
      <c r="K663" s="563" t="s">
        <v>45</v>
      </c>
      <c r="L663" s="101"/>
      <c r="M663" s="602" t="s">
        <v>548</v>
      </c>
      <c r="N663" s="603">
        <v>400000</v>
      </c>
      <c r="O663" s="603">
        <v>0</v>
      </c>
      <c r="P663" s="603">
        <v>400000</v>
      </c>
      <c r="Q663" s="604"/>
      <c r="R663" s="605"/>
      <c r="S663" s="605"/>
      <c r="T663" s="163">
        <f t="shared" ref="T663:AC664" si="244">+T664</f>
        <v>0</v>
      </c>
      <c r="U663" s="160">
        <f t="shared" si="244"/>
        <v>0</v>
      </c>
      <c r="V663" s="160">
        <f t="shared" si="244"/>
        <v>0</v>
      </c>
      <c r="W663" s="160">
        <f t="shared" si="244"/>
        <v>0</v>
      </c>
      <c r="X663" s="160">
        <f t="shared" si="244"/>
        <v>0</v>
      </c>
      <c r="Y663" s="160">
        <f t="shared" si="244"/>
        <v>0</v>
      </c>
      <c r="Z663" s="160">
        <f t="shared" si="244"/>
        <v>0</v>
      </c>
      <c r="AA663" s="273">
        <f t="shared" si="244"/>
        <v>0</v>
      </c>
      <c r="AB663" s="309">
        <f t="shared" si="244"/>
        <v>400000</v>
      </c>
      <c r="AC663" s="160">
        <f t="shared" si="244"/>
        <v>0</v>
      </c>
      <c r="AD663" s="610">
        <f>OAX!AD701</f>
        <v>400000</v>
      </c>
      <c r="AE663" s="163"/>
      <c r="AF663" s="160"/>
      <c r="AG663" s="603">
        <f>OAX!AG701</f>
        <v>399995.84</v>
      </c>
      <c r="AH663" s="160"/>
      <c r="AI663" s="160"/>
      <c r="AJ663" s="603">
        <f>OAX!AJ701</f>
        <v>0</v>
      </c>
      <c r="AK663" s="160"/>
      <c r="AL663" s="160"/>
      <c r="AM663" s="603">
        <f>OAX!AM701</f>
        <v>0</v>
      </c>
      <c r="AN663" s="160"/>
      <c r="AO663" s="160"/>
      <c r="AP663" s="603">
        <f>OAX!AP701</f>
        <v>0</v>
      </c>
      <c r="AQ663" s="160"/>
      <c r="AR663" s="160"/>
      <c r="AS663" s="603">
        <f>OAX!AS701</f>
        <v>4.1599999999743886</v>
      </c>
      <c r="AT663" s="603"/>
      <c r="AU663" s="603"/>
      <c r="AV663" s="603"/>
      <c r="AW663" s="603"/>
      <c r="AX663" s="603"/>
      <c r="AY663" s="603"/>
      <c r="AZ663" s="603"/>
      <c r="BA663" s="603"/>
    </row>
    <row r="664" spans="1:53" ht="24.75">
      <c r="A664" s="253"/>
      <c r="B664" s="73" t="str">
        <f t="shared" si="240"/>
        <v>261030003500355</v>
      </c>
      <c r="C664" s="107">
        <v>2023</v>
      </c>
      <c r="D664" s="107">
        <v>1</v>
      </c>
      <c r="E664" s="107">
        <v>2</v>
      </c>
      <c r="F664" s="564">
        <v>6</v>
      </c>
      <c r="G664" s="564">
        <v>10</v>
      </c>
      <c r="H664" s="564">
        <v>3000</v>
      </c>
      <c r="I664" s="564">
        <v>3500</v>
      </c>
      <c r="J664" s="564">
        <v>355</v>
      </c>
      <c r="K664" s="565"/>
      <c r="L664" s="108"/>
      <c r="M664" s="606" t="s">
        <v>549</v>
      </c>
      <c r="N664" s="607">
        <v>400000</v>
      </c>
      <c r="O664" s="607">
        <v>0</v>
      </c>
      <c r="P664" s="607">
        <v>400000</v>
      </c>
      <c r="Q664" s="608"/>
      <c r="R664" s="565"/>
      <c r="S664" s="565"/>
      <c r="T664" s="213">
        <f t="shared" si="244"/>
        <v>0</v>
      </c>
      <c r="U664" s="210">
        <f t="shared" si="244"/>
        <v>0</v>
      </c>
      <c r="V664" s="210">
        <f t="shared" si="244"/>
        <v>0</v>
      </c>
      <c r="W664" s="210">
        <f t="shared" si="244"/>
        <v>0</v>
      </c>
      <c r="X664" s="210">
        <f t="shared" si="244"/>
        <v>0</v>
      </c>
      <c r="Y664" s="210">
        <f t="shared" si="244"/>
        <v>0</v>
      </c>
      <c r="Z664" s="210">
        <f t="shared" si="244"/>
        <v>0</v>
      </c>
      <c r="AA664" s="279">
        <f t="shared" si="244"/>
        <v>0</v>
      </c>
      <c r="AB664" s="320">
        <f t="shared" si="244"/>
        <v>400000</v>
      </c>
      <c r="AC664" s="210">
        <f t="shared" si="244"/>
        <v>0</v>
      </c>
      <c r="AD664" s="611">
        <f>OAX!AD702</f>
        <v>400000</v>
      </c>
      <c r="AE664" s="213"/>
      <c r="AF664" s="210"/>
      <c r="AG664" s="607">
        <f>OAX!AG702</f>
        <v>399995.84</v>
      </c>
      <c r="AH664" s="210"/>
      <c r="AI664" s="210"/>
      <c r="AJ664" s="607">
        <f>OAX!AJ702</f>
        <v>0</v>
      </c>
      <c r="AK664" s="210"/>
      <c r="AL664" s="210"/>
      <c r="AM664" s="607">
        <f>OAX!AM702</f>
        <v>0</v>
      </c>
      <c r="AN664" s="210"/>
      <c r="AO664" s="210"/>
      <c r="AP664" s="607">
        <f>OAX!AP702</f>
        <v>0</v>
      </c>
      <c r="AQ664" s="210"/>
      <c r="AR664" s="210"/>
      <c r="AS664" s="607">
        <f>OAX!AS702</f>
        <v>4.1599999999743886</v>
      </c>
      <c r="AT664" s="607"/>
      <c r="AU664" s="607"/>
      <c r="AV664" s="607"/>
      <c r="AW664" s="607"/>
      <c r="AX664" s="607"/>
      <c r="AY664" s="607"/>
      <c r="AZ664" s="607"/>
      <c r="BA664" s="607"/>
    </row>
    <row r="665" spans="1:53" ht="24.75">
      <c r="A665" s="253"/>
      <c r="B665" s="73" t="str">
        <f t="shared" si="240"/>
        <v>2610300035003551</v>
      </c>
      <c r="C665" s="166">
        <v>2023</v>
      </c>
      <c r="D665" s="114">
        <v>1</v>
      </c>
      <c r="E665" s="114">
        <v>2</v>
      </c>
      <c r="F665" s="570">
        <v>6</v>
      </c>
      <c r="G665" s="570">
        <v>10</v>
      </c>
      <c r="H665" s="572">
        <v>3000</v>
      </c>
      <c r="I665" s="572">
        <v>3500</v>
      </c>
      <c r="J665" s="572">
        <v>355</v>
      </c>
      <c r="K665" s="571">
        <v>1</v>
      </c>
      <c r="L665" s="115"/>
      <c r="M665" s="542" t="s">
        <v>550</v>
      </c>
      <c r="N665" s="543">
        <v>400000</v>
      </c>
      <c r="O665" s="543">
        <v>0</v>
      </c>
      <c r="P665" s="543">
        <v>400000</v>
      </c>
      <c r="Q665" s="574" t="s">
        <v>80</v>
      </c>
      <c r="R665" s="545">
        <v>40</v>
      </c>
      <c r="S665" s="545">
        <v>0</v>
      </c>
      <c r="T665" s="120">
        <v>0</v>
      </c>
      <c r="U665" s="117">
        <v>0</v>
      </c>
      <c r="V665" s="117">
        <v>0</v>
      </c>
      <c r="W665" s="117">
        <v>0</v>
      </c>
      <c r="X665" s="117">
        <v>0</v>
      </c>
      <c r="Y665" s="117">
        <v>0</v>
      </c>
      <c r="Z665" s="117">
        <v>0</v>
      </c>
      <c r="AA665" s="269">
        <v>0</v>
      </c>
      <c r="AB665" s="303">
        <f>N665+T665-X665</f>
        <v>400000</v>
      </c>
      <c r="AC665" s="117">
        <f>O665+U665-Y665</f>
        <v>0</v>
      </c>
      <c r="AD665" s="546">
        <f>OAX!AD703</f>
        <v>400000</v>
      </c>
      <c r="AE665" s="120"/>
      <c r="AF665" s="117"/>
      <c r="AG665" s="543">
        <f>OAX!AG703</f>
        <v>399995.84</v>
      </c>
      <c r="AH665" s="117"/>
      <c r="AI665" s="117"/>
      <c r="AJ665" s="543">
        <f>OAX!AJ703</f>
        <v>0</v>
      </c>
      <c r="AK665" s="117"/>
      <c r="AL665" s="117"/>
      <c r="AM665" s="543">
        <f>OAX!AM703</f>
        <v>0</v>
      </c>
      <c r="AN665" s="117"/>
      <c r="AO665" s="117"/>
      <c r="AP665" s="543">
        <f>OAX!AP703</f>
        <v>0</v>
      </c>
      <c r="AQ665" s="117"/>
      <c r="AR665" s="117"/>
      <c r="AS665" s="543">
        <f>OAX!AS703</f>
        <v>4.1599999999743886</v>
      </c>
      <c r="AT665" s="543">
        <f>OAX!AT703</f>
        <v>40</v>
      </c>
      <c r="AU665" s="543">
        <f>OAX!AU703</f>
        <v>0</v>
      </c>
      <c r="AV665" s="543">
        <f>OAX!AV703</f>
        <v>40</v>
      </c>
      <c r="AW665" s="543">
        <f>OAX!AW703</f>
        <v>0</v>
      </c>
      <c r="AX665" s="543">
        <f>OAX!AX703</f>
        <v>0</v>
      </c>
      <c r="AY665" s="543">
        <f>OAX!AY703</f>
        <v>0</v>
      </c>
      <c r="AZ665" s="543">
        <f>OAX!AZ703</f>
        <v>0</v>
      </c>
      <c r="BA665" s="543">
        <f>OAX!BA703</f>
        <v>0</v>
      </c>
    </row>
    <row r="666" spans="1:53" ht="24.75">
      <c r="A666" s="253"/>
      <c r="B666" s="73" t="str">
        <f t="shared" si="240"/>
        <v>261030003600</v>
      </c>
      <c r="C666" s="100">
        <v>2023</v>
      </c>
      <c r="D666" s="100">
        <v>1</v>
      </c>
      <c r="E666" s="100">
        <v>2</v>
      </c>
      <c r="F666" s="562">
        <v>6</v>
      </c>
      <c r="G666" s="562">
        <v>10</v>
      </c>
      <c r="H666" s="562">
        <v>3000</v>
      </c>
      <c r="I666" s="562">
        <v>3600</v>
      </c>
      <c r="J666" s="562"/>
      <c r="K666" s="563" t="s">
        <v>45</v>
      </c>
      <c r="L666" s="101"/>
      <c r="M666" s="602" t="s">
        <v>284</v>
      </c>
      <c r="N666" s="603">
        <v>326126</v>
      </c>
      <c r="O666" s="603">
        <v>680526</v>
      </c>
      <c r="P666" s="603">
        <v>1006652</v>
      </c>
      <c r="Q666" s="604"/>
      <c r="R666" s="605"/>
      <c r="S666" s="605"/>
      <c r="T666" s="163">
        <f t="shared" ref="T666:AC667" si="245">+T667</f>
        <v>0</v>
      </c>
      <c r="U666" s="160">
        <f t="shared" si="245"/>
        <v>0</v>
      </c>
      <c r="V666" s="160">
        <f t="shared" si="245"/>
        <v>0</v>
      </c>
      <c r="W666" s="160">
        <f t="shared" si="245"/>
        <v>0</v>
      </c>
      <c r="X666" s="160">
        <f t="shared" si="245"/>
        <v>0</v>
      </c>
      <c r="Y666" s="160">
        <f t="shared" si="245"/>
        <v>0</v>
      </c>
      <c r="Z666" s="160">
        <f t="shared" si="245"/>
        <v>0</v>
      </c>
      <c r="AA666" s="273">
        <f t="shared" si="245"/>
        <v>0</v>
      </c>
      <c r="AB666" s="309">
        <f t="shared" si="245"/>
        <v>326126</v>
      </c>
      <c r="AC666" s="160">
        <f t="shared" si="245"/>
        <v>680526</v>
      </c>
      <c r="AD666" s="610">
        <f>OAX!AD704</f>
        <v>1006652</v>
      </c>
      <c r="AE666" s="163"/>
      <c r="AF666" s="160"/>
      <c r="AG666" s="603">
        <f>OAX!AG704</f>
        <v>1006651.77</v>
      </c>
      <c r="AH666" s="160"/>
      <c r="AI666" s="160"/>
      <c r="AJ666" s="603">
        <f>OAX!AJ704</f>
        <v>0</v>
      </c>
      <c r="AK666" s="160"/>
      <c r="AL666" s="160"/>
      <c r="AM666" s="603">
        <f>OAX!AM704</f>
        <v>0</v>
      </c>
      <c r="AN666" s="160"/>
      <c r="AO666" s="160"/>
      <c r="AP666" s="603">
        <f>OAX!AP704</f>
        <v>0</v>
      </c>
      <c r="AQ666" s="160"/>
      <c r="AR666" s="160"/>
      <c r="AS666" s="603">
        <f>OAX!AS704</f>
        <v>0.22999999998137355</v>
      </c>
      <c r="AT666" s="603"/>
      <c r="AU666" s="603"/>
      <c r="AV666" s="603"/>
      <c r="AW666" s="603"/>
      <c r="AX666" s="603"/>
      <c r="AY666" s="603"/>
      <c r="AZ666" s="603"/>
      <c r="BA666" s="603"/>
    </row>
    <row r="667" spans="1:53" ht="46.5">
      <c r="A667" s="253"/>
      <c r="B667" s="73" t="str">
        <f t="shared" si="240"/>
        <v>261030003600361</v>
      </c>
      <c r="C667" s="107">
        <v>2023</v>
      </c>
      <c r="D667" s="107">
        <v>1</v>
      </c>
      <c r="E667" s="107">
        <v>2</v>
      </c>
      <c r="F667" s="564">
        <v>6</v>
      </c>
      <c r="G667" s="564">
        <v>10</v>
      </c>
      <c r="H667" s="564">
        <v>3000</v>
      </c>
      <c r="I667" s="564">
        <v>3600</v>
      </c>
      <c r="J667" s="564">
        <v>361</v>
      </c>
      <c r="K667" s="565"/>
      <c r="L667" s="108"/>
      <c r="M667" s="606" t="s">
        <v>285</v>
      </c>
      <c r="N667" s="607">
        <v>326126</v>
      </c>
      <c r="O667" s="607">
        <v>680526</v>
      </c>
      <c r="P667" s="607">
        <v>1006652</v>
      </c>
      <c r="Q667" s="608"/>
      <c r="R667" s="565"/>
      <c r="S667" s="565"/>
      <c r="T667" s="213">
        <f t="shared" si="245"/>
        <v>0</v>
      </c>
      <c r="U667" s="210">
        <f t="shared" si="245"/>
        <v>0</v>
      </c>
      <c r="V667" s="210">
        <f t="shared" si="245"/>
        <v>0</v>
      </c>
      <c r="W667" s="210">
        <f t="shared" si="245"/>
        <v>0</v>
      </c>
      <c r="X667" s="210">
        <f t="shared" si="245"/>
        <v>0</v>
      </c>
      <c r="Y667" s="210">
        <f t="shared" si="245"/>
        <v>0</v>
      </c>
      <c r="Z667" s="210">
        <f t="shared" si="245"/>
        <v>0</v>
      </c>
      <c r="AA667" s="279">
        <f t="shared" si="245"/>
        <v>0</v>
      </c>
      <c r="AB667" s="320">
        <f t="shared" si="245"/>
        <v>326126</v>
      </c>
      <c r="AC667" s="210">
        <f t="shared" si="245"/>
        <v>680526</v>
      </c>
      <c r="AD667" s="611">
        <f>OAX!AD705</f>
        <v>1006652</v>
      </c>
      <c r="AE667" s="213"/>
      <c r="AF667" s="210"/>
      <c r="AG667" s="607">
        <f>OAX!AG705</f>
        <v>1006651.77</v>
      </c>
      <c r="AH667" s="210"/>
      <c r="AI667" s="210"/>
      <c r="AJ667" s="607">
        <f>OAX!AJ705</f>
        <v>0</v>
      </c>
      <c r="AK667" s="210"/>
      <c r="AL667" s="210"/>
      <c r="AM667" s="607">
        <f>OAX!AM705</f>
        <v>0</v>
      </c>
      <c r="AN667" s="210"/>
      <c r="AO667" s="210"/>
      <c r="AP667" s="607">
        <f>OAX!AP705</f>
        <v>0</v>
      </c>
      <c r="AQ667" s="210"/>
      <c r="AR667" s="210"/>
      <c r="AS667" s="607">
        <f>OAX!AS705</f>
        <v>0.22999999998137355</v>
      </c>
      <c r="AT667" s="607"/>
      <c r="AU667" s="607"/>
      <c r="AV667" s="607"/>
      <c r="AW667" s="607"/>
      <c r="AX667" s="607"/>
      <c r="AY667" s="607"/>
      <c r="AZ667" s="607"/>
      <c r="BA667" s="607"/>
    </row>
    <row r="668" spans="1:53" ht="46.5">
      <c r="A668" s="253"/>
      <c r="B668" s="73" t="str">
        <f t="shared" si="240"/>
        <v>2610300036003611</v>
      </c>
      <c r="C668" s="166">
        <v>2023</v>
      </c>
      <c r="D668" s="114">
        <v>1</v>
      </c>
      <c r="E668" s="114">
        <v>2</v>
      </c>
      <c r="F668" s="570">
        <v>6</v>
      </c>
      <c r="G668" s="570">
        <v>10</v>
      </c>
      <c r="H668" s="572">
        <v>3000</v>
      </c>
      <c r="I668" s="572">
        <v>3600</v>
      </c>
      <c r="J668" s="572">
        <v>361</v>
      </c>
      <c r="K668" s="571">
        <v>1</v>
      </c>
      <c r="L668" s="115"/>
      <c r="M668" s="542" t="s">
        <v>286</v>
      </c>
      <c r="N668" s="543">
        <v>326126</v>
      </c>
      <c r="O668" s="543">
        <v>680526</v>
      </c>
      <c r="P668" s="543">
        <v>1006652</v>
      </c>
      <c r="Q668" s="574" t="s">
        <v>80</v>
      </c>
      <c r="R668" s="545">
        <v>3</v>
      </c>
      <c r="S668" s="545">
        <v>0</v>
      </c>
      <c r="T668" s="120">
        <v>0</v>
      </c>
      <c r="U668" s="117">
        <v>0</v>
      </c>
      <c r="V668" s="117">
        <v>0</v>
      </c>
      <c r="W668" s="117">
        <v>0</v>
      </c>
      <c r="X668" s="117">
        <v>0</v>
      </c>
      <c r="Y668" s="117">
        <v>0</v>
      </c>
      <c r="Z668" s="117">
        <v>0</v>
      </c>
      <c r="AA668" s="269">
        <v>0</v>
      </c>
      <c r="AB668" s="303">
        <f>N668+T668-X668</f>
        <v>326126</v>
      </c>
      <c r="AC668" s="117">
        <f>O668+U668-Y668</f>
        <v>680526</v>
      </c>
      <c r="AD668" s="546">
        <f>OAX!AD706</f>
        <v>1006652</v>
      </c>
      <c r="AE668" s="120"/>
      <c r="AF668" s="117"/>
      <c r="AG668" s="543">
        <f>OAX!AG706</f>
        <v>1006651.77</v>
      </c>
      <c r="AH668" s="117"/>
      <c r="AI668" s="117"/>
      <c r="AJ668" s="543">
        <f>OAX!AJ706</f>
        <v>0</v>
      </c>
      <c r="AK668" s="117"/>
      <c r="AL668" s="117"/>
      <c r="AM668" s="543">
        <f>OAX!AM706</f>
        <v>0</v>
      </c>
      <c r="AN668" s="117"/>
      <c r="AO668" s="117"/>
      <c r="AP668" s="543">
        <f>OAX!AP706</f>
        <v>0</v>
      </c>
      <c r="AQ668" s="117"/>
      <c r="AR668" s="117"/>
      <c r="AS668" s="543">
        <f>OAX!AS706</f>
        <v>0.22999999998137355</v>
      </c>
      <c r="AT668" s="543">
        <f>OAX!AT706</f>
        <v>3</v>
      </c>
      <c r="AU668" s="543">
        <f>OAX!AU706</f>
        <v>0</v>
      </c>
      <c r="AV668" s="543">
        <f>OAX!AV706</f>
        <v>3</v>
      </c>
      <c r="AW668" s="543">
        <f>OAX!AW706</f>
        <v>0</v>
      </c>
      <c r="AX668" s="543">
        <f>OAX!AX706</f>
        <v>0</v>
      </c>
      <c r="AY668" s="543">
        <f>OAX!AY706</f>
        <v>0</v>
      </c>
      <c r="AZ668" s="543">
        <f>OAX!AZ706</f>
        <v>0</v>
      </c>
      <c r="BA668" s="543">
        <f>OAX!BA706</f>
        <v>0</v>
      </c>
    </row>
    <row r="669" spans="1:53" ht="24.75">
      <c r="A669" s="253"/>
      <c r="B669" s="73" t="str">
        <f t="shared" si="240"/>
        <v>26105000</v>
      </c>
      <c r="C669" s="93">
        <v>2023</v>
      </c>
      <c r="D669" s="93">
        <v>1</v>
      </c>
      <c r="E669" s="93">
        <v>2</v>
      </c>
      <c r="F669" s="557">
        <v>6</v>
      </c>
      <c r="G669" s="557">
        <v>10</v>
      </c>
      <c r="H669" s="557">
        <v>5000</v>
      </c>
      <c r="I669" s="557"/>
      <c r="J669" s="557"/>
      <c r="K669" s="558" t="s">
        <v>45</v>
      </c>
      <c r="L669" s="94"/>
      <c r="M669" s="598" t="s">
        <v>129</v>
      </c>
      <c r="N669" s="599">
        <v>315000</v>
      </c>
      <c r="O669" s="599">
        <v>0</v>
      </c>
      <c r="P669" s="599">
        <v>315000</v>
      </c>
      <c r="Q669" s="609"/>
      <c r="R669" s="558"/>
      <c r="S669" s="558"/>
      <c r="T669" s="217">
        <f t="shared" ref="T669:AC669" si="246">+T670+T684+T695+T703</f>
        <v>0</v>
      </c>
      <c r="U669" s="215">
        <f t="shared" si="246"/>
        <v>0</v>
      </c>
      <c r="V669" s="215">
        <f t="shared" si="246"/>
        <v>0</v>
      </c>
      <c r="W669" s="215">
        <f t="shared" si="246"/>
        <v>0</v>
      </c>
      <c r="X669" s="215">
        <f t="shared" si="246"/>
        <v>0</v>
      </c>
      <c r="Y669" s="215">
        <f t="shared" si="246"/>
        <v>0</v>
      </c>
      <c r="Z669" s="215">
        <f t="shared" si="246"/>
        <v>0</v>
      </c>
      <c r="AA669" s="280">
        <f t="shared" si="246"/>
        <v>0</v>
      </c>
      <c r="AB669" s="322">
        <f t="shared" si="246"/>
        <v>315000</v>
      </c>
      <c r="AC669" s="215">
        <f t="shared" si="246"/>
        <v>0</v>
      </c>
      <c r="AD669" s="601">
        <f>OAX!AD707</f>
        <v>315000</v>
      </c>
      <c r="AE669" s="217"/>
      <c r="AF669" s="215"/>
      <c r="AG669" s="599">
        <f>OAX!AG707</f>
        <v>313734.75999999995</v>
      </c>
      <c r="AH669" s="215"/>
      <c r="AI669" s="215"/>
      <c r="AJ669" s="599">
        <f>OAX!AJ707</f>
        <v>0</v>
      </c>
      <c r="AK669" s="215"/>
      <c r="AL669" s="215"/>
      <c r="AM669" s="599">
        <f>OAX!AM707</f>
        <v>0</v>
      </c>
      <c r="AN669" s="215"/>
      <c r="AO669" s="215"/>
      <c r="AP669" s="599">
        <f>OAX!AP707</f>
        <v>0</v>
      </c>
      <c r="AQ669" s="215"/>
      <c r="AR669" s="215"/>
      <c r="AS669" s="599">
        <f>OAX!AS707</f>
        <v>1265.2399999999943</v>
      </c>
      <c r="AT669" s="599"/>
      <c r="AU669" s="599"/>
      <c r="AV669" s="599"/>
      <c r="AW669" s="599"/>
      <c r="AX669" s="599"/>
      <c r="AY669" s="599"/>
      <c r="AZ669" s="599"/>
      <c r="BA669" s="599"/>
    </row>
    <row r="670" spans="1:53" ht="24.75">
      <c r="A670" s="253"/>
      <c r="B670" s="73" t="str">
        <f t="shared" si="240"/>
        <v>261050005100</v>
      </c>
      <c r="C670" s="100">
        <v>2023</v>
      </c>
      <c r="D670" s="100">
        <v>1</v>
      </c>
      <c r="E670" s="100">
        <v>2</v>
      </c>
      <c r="F670" s="562">
        <v>6</v>
      </c>
      <c r="G670" s="562">
        <v>10</v>
      </c>
      <c r="H670" s="562">
        <v>5000</v>
      </c>
      <c r="I670" s="562">
        <v>5100</v>
      </c>
      <c r="J670" s="562"/>
      <c r="K670" s="563" t="s">
        <v>45</v>
      </c>
      <c r="L670" s="101"/>
      <c r="M670" s="602" t="s">
        <v>130</v>
      </c>
      <c r="N670" s="603">
        <v>315000</v>
      </c>
      <c r="O670" s="603">
        <v>0</v>
      </c>
      <c r="P670" s="603">
        <v>315000</v>
      </c>
      <c r="Q670" s="604"/>
      <c r="R670" s="605"/>
      <c r="S670" s="605"/>
      <c r="T670" s="163">
        <f t="shared" ref="T670:AC670" si="247">+T671+T681</f>
        <v>0</v>
      </c>
      <c r="U670" s="160">
        <f t="shared" si="247"/>
        <v>0</v>
      </c>
      <c r="V670" s="160">
        <f t="shared" si="247"/>
        <v>0</v>
      </c>
      <c r="W670" s="160">
        <f t="shared" si="247"/>
        <v>0</v>
      </c>
      <c r="X670" s="160">
        <f t="shared" si="247"/>
        <v>0</v>
      </c>
      <c r="Y670" s="160">
        <f t="shared" si="247"/>
        <v>0</v>
      </c>
      <c r="Z670" s="160">
        <f t="shared" si="247"/>
        <v>0</v>
      </c>
      <c r="AA670" s="273">
        <f t="shared" si="247"/>
        <v>0</v>
      </c>
      <c r="AB670" s="309">
        <f t="shared" si="247"/>
        <v>315000</v>
      </c>
      <c r="AC670" s="160">
        <f t="shared" si="247"/>
        <v>0</v>
      </c>
      <c r="AD670" s="610">
        <f>OAX!AD708</f>
        <v>315000</v>
      </c>
      <c r="AE670" s="163"/>
      <c r="AF670" s="160"/>
      <c r="AG670" s="603">
        <f>OAX!AG708</f>
        <v>313734.75999999995</v>
      </c>
      <c r="AH670" s="160"/>
      <c r="AI670" s="160"/>
      <c r="AJ670" s="603">
        <f>OAX!AJ708</f>
        <v>0</v>
      </c>
      <c r="AK670" s="160"/>
      <c r="AL670" s="160"/>
      <c r="AM670" s="603">
        <f>OAX!AM708</f>
        <v>0</v>
      </c>
      <c r="AN670" s="160"/>
      <c r="AO670" s="160"/>
      <c r="AP670" s="603">
        <f>OAX!AP708</f>
        <v>0</v>
      </c>
      <c r="AQ670" s="160"/>
      <c r="AR670" s="160"/>
      <c r="AS670" s="603">
        <f>OAX!AS708</f>
        <v>1265.2399999999943</v>
      </c>
      <c r="AT670" s="603"/>
      <c r="AU670" s="603"/>
      <c r="AV670" s="603"/>
      <c r="AW670" s="603"/>
      <c r="AX670" s="603"/>
      <c r="AY670" s="603"/>
      <c r="AZ670" s="603"/>
      <c r="BA670" s="603"/>
    </row>
    <row r="671" spans="1:53" ht="24.75">
      <c r="A671" s="253"/>
      <c r="B671" s="73" t="str">
        <f t="shared" si="240"/>
        <v>261050005100515</v>
      </c>
      <c r="C671" s="107">
        <v>2023</v>
      </c>
      <c r="D671" s="107">
        <v>1</v>
      </c>
      <c r="E671" s="107">
        <v>2</v>
      </c>
      <c r="F671" s="564">
        <v>6</v>
      </c>
      <c r="G671" s="564">
        <v>10</v>
      </c>
      <c r="H671" s="564">
        <v>5000</v>
      </c>
      <c r="I671" s="564">
        <v>5100</v>
      </c>
      <c r="J671" s="564">
        <v>515</v>
      </c>
      <c r="K671" s="565"/>
      <c r="L671" s="108"/>
      <c r="M671" s="606" t="s">
        <v>131</v>
      </c>
      <c r="N671" s="607">
        <v>290000</v>
      </c>
      <c r="O671" s="607">
        <v>0</v>
      </c>
      <c r="P671" s="607">
        <v>290000</v>
      </c>
      <c r="Q671" s="608"/>
      <c r="R671" s="565"/>
      <c r="S671" s="565"/>
      <c r="T671" s="213">
        <f t="shared" ref="T671:AC671" si="248">SUM(T672:T680)</f>
        <v>0</v>
      </c>
      <c r="U671" s="210">
        <f t="shared" si="248"/>
        <v>0</v>
      </c>
      <c r="V671" s="210">
        <f t="shared" si="248"/>
        <v>0</v>
      </c>
      <c r="W671" s="210">
        <f t="shared" si="248"/>
        <v>0</v>
      </c>
      <c r="X671" s="210">
        <f t="shared" si="248"/>
        <v>0</v>
      </c>
      <c r="Y671" s="210">
        <f t="shared" si="248"/>
        <v>0</v>
      </c>
      <c r="Z671" s="210">
        <f t="shared" si="248"/>
        <v>0</v>
      </c>
      <c r="AA671" s="279">
        <f t="shared" si="248"/>
        <v>0</v>
      </c>
      <c r="AB671" s="320">
        <f t="shared" si="248"/>
        <v>290000</v>
      </c>
      <c r="AC671" s="210">
        <f t="shared" si="248"/>
        <v>0</v>
      </c>
      <c r="AD671" s="611">
        <f>OAX!AD709</f>
        <v>290000</v>
      </c>
      <c r="AE671" s="213"/>
      <c r="AF671" s="210"/>
      <c r="AG671" s="607">
        <f>OAX!AG709</f>
        <v>288735.59999999998</v>
      </c>
      <c r="AH671" s="210"/>
      <c r="AI671" s="210"/>
      <c r="AJ671" s="607">
        <f>OAX!AJ709</f>
        <v>0</v>
      </c>
      <c r="AK671" s="210"/>
      <c r="AL671" s="210"/>
      <c r="AM671" s="607">
        <f>OAX!AM709</f>
        <v>0</v>
      </c>
      <c r="AN671" s="210"/>
      <c r="AO671" s="210"/>
      <c r="AP671" s="607">
        <f>OAX!AP709</f>
        <v>0</v>
      </c>
      <c r="AQ671" s="210"/>
      <c r="AR671" s="210"/>
      <c r="AS671" s="607">
        <f>OAX!AS709</f>
        <v>1264.3999999999942</v>
      </c>
      <c r="AT671" s="607"/>
      <c r="AU671" s="607"/>
      <c r="AV671" s="607"/>
      <c r="AW671" s="607"/>
      <c r="AX671" s="607"/>
      <c r="AY671" s="607"/>
      <c r="AZ671" s="607"/>
      <c r="BA671" s="607"/>
    </row>
    <row r="672" spans="1:53" ht="24.75" hidden="1">
      <c r="A672" s="253"/>
      <c r="B672" s="73" t="str">
        <f t="shared" si="240"/>
        <v>2610500051005151</v>
      </c>
      <c r="C672" s="166">
        <v>2023</v>
      </c>
      <c r="D672" s="114">
        <v>1</v>
      </c>
      <c r="E672" s="114">
        <v>2</v>
      </c>
      <c r="F672" s="114">
        <v>6</v>
      </c>
      <c r="G672" s="114">
        <v>10</v>
      </c>
      <c r="H672" s="166">
        <v>5000</v>
      </c>
      <c r="I672" s="166">
        <v>5100</v>
      </c>
      <c r="J672" s="166">
        <v>515</v>
      </c>
      <c r="K672" s="115">
        <v>1</v>
      </c>
      <c r="L672" s="115"/>
      <c r="M672" s="116" t="s">
        <v>551</v>
      </c>
      <c r="N672" s="117">
        <v>0</v>
      </c>
      <c r="O672" s="117">
        <v>0</v>
      </c>
      <c r="P672" s="117">
        <v>0</v>
      </c>
      <c r="Q672" s="118" t="s">
        <v>59</v>
      </c>
      <c r="R672" s="119">
        <v>0</v>
      </c>
      <c r="S672" s="119">
        <v>0</v>
      </c>
      <c r="T672" s="120">
        <v>0</v>
      </c>
      <c r="U672" s="117">
        <v>0</v>
      </c>
      <c r="V672" s="117">
        <v>0</v>
      </c>
      <c r="W672" s="117">
        <v>0</v>
      </c>
      <c r="X672" s="117">
        <v>0</v>
      </c>
      <c r="Y672" s="117">
        <v>0</v>
      </c>
      <c r="Z672" s="117">
        <v>0</v>
      </c>
      <c r="AA672" s="269">
        <v>0</v>
      </c>
      <c r="AB672" s="303">
        <f t="shared" ref="AB672:AB680" si="249">N672+T672-X672</f>
        <v>0</v>
      </c>
      <c r="AC672" s="117">
        <f t="shared" ref="AC672:AC680" si="250">O672+U672-Y672</f>
        <v>0</v>
      </c>
      <c r="AD672" s="304">
        <f>OAX!AD710</f>
        <v>0</v>
      </c>
      <c r="AE672" s="120"/>
      <c r="AF672" s="117"/>
      <c r="AG672" s="117">
        <f>OAX!AG710</f>
        <v>0</v>
      </c>
      <c r="AH672" s="117"/>
      <c r="AI672" s="117"/>
      <c r="AJ672" s="117">
        <f>OAX!AJ710</f>
        <v>0</v>
      </c>
      <c r="AK672" s="117"/>
      <c r="AL672" s="117"/>
      <c r="AM672" s="117">
        <f>OAX!AM710</f>
        <v>0</v>
      </c>
      <c r="AN672" s="117"/>
      <c r="AO672" s="117"/>
      <c r="AP672" s="117">
        <f>OAX!AP710</f>
        <v>0</v>
      </c>
      <c r="AQ672" s="117"/>
      <c r="AR672" s="117"/>
      <c r="AS672" s="117">
        <f>OAX!AS710</f>
        <v>0</v>
      </c>
      <c r="AT672" s="117">
        <f>OAX!AT710</f>
        <v>0</v>
      </c>
      <c r="AU672" s="117">
        <f>OAX!AU710</f>
        <v>0</v>
      </c>
      <c r="AV672" s="117">
        <f>OAX!AV710</f>
        <v>0</v>
      </c>
      <c r="AW672" s="117">
        <f>OAX!AW710</f>
        <v>0</v>
      </c>
      <c r="AX672" s="117">
        <f>OAX!AX710</f>
        <v>0</v>
      </c>
      <c r="AY672" s="117">
        <f>OAX!AY710</f>
        <v>0</v>
      </c>
      <c r="AZ672" s="117">
        <f>OAX!AZ710</f>
        <v>0</v>
      </c>
      <c r="BA672" s="117">
        <f>OAX!BA710</f>
        <v>0</v>
      </c>
    </row>
    <row r="673" spans="1:53" ht="24.75" hidden="1">
      <c r="A673" s="253"/>
      <c r="B673" s="73" t="str">
        <f t="shared" si="240"/>
        <v>2610500051005152</v>
      </c>
      <c r="C673" s="166">
        <v>2023</v>
      </c>
      <c r="D673" s="114">
        <v>1</v>
      </c>
      <c r="E673" s="114">
        <v>2</v>
      </c>
      <c r="F673" s="114">
        <v>6</v>
      </c>
      <c r="G673" s="114">
        <v>10</v>
      </c>
      <c r="H673" s="166">
        <v>5000</v>
      </c>
      <c r="I673" s="166">
        <v>5100</v>
      </c>
      <c r="J673" s="166">
        <v>515</v>
      </c>
      <c r="K673" s="115">
        <v>2</v>
      </c>
      <c r="L673" s="115"/>
      <c r="M673" s="116" t="s">
        <v>552</v>
      </c>
      <c r="N673" s="117">
        <v>0</v>
      </c>
      <c r="O673" s="117">
        <v>0</v>
      </c>
      <c r="P673" s="117">
        <v>0</v>
      </c>
      <c r="Q673" s="141" t="s">
        <v>59</v>
      </c>
      <c r="R673" s="119">
        <v>0</v>
      </c>
      <c r="S673" s="119">
        <v>0</v>
      </c>
      <c r="T673" s="120">
        <v>0</v>
      </c>
      <c r="U673" s="117">
        <v>0</v>
      </c>
      <c r="V673" s="117">
        <v>0</v>
      </c>
      <c r="W673" s="117">
        <v>0</v>
      </c>
      <c r="X673" s="117">
        <v>0</v>
      </c>
      <c r="Y673" s="117">
        <v>0</v>
      </c>
      <c r="Z673" s="117">
        <v>0</v>
      </c>
      <c r="AA673" s="269">
        <v>0</v>
      </c>
      <c r="AB673" s="303">
        <f t="shared" si="249"/>
        <v>0</v>
      </c>
      <c r="AC673" s="117">
        <f t="shared" si="250"/>
        <v>0</v>
      </c>
      <c r="AD673" s="304">
        <f>OAX!AD711</f>
        <v>0</v>
      </c>
      <c r="AE673" s="120"/>
      <c r="AF673" s="117"/>
      <c r="AG673" s="117">
        <f>OAX!AG711</f>
        <v>0</v>
      </c>
      <c r="AH673" s="117"/>
      <c r="AI673" s="117"/>
      <c r="AJ673" s="117">
        <f>OAX!AJ711</f>
        <v>0</v>
      </c>
      <c r="AK673" s="117"/>
      <c r="AL673" s="117"/>
      <c r="AM673" s="117">
        <f>OAX!AM711</f>
        <v>0</v>
      </c>
      <c r="AN673" s="117"/>
      <c r="AO673" s="117"/>
      <c r="AP673" s="117">
        <f>OAX!AP711</f>
        <v>0</v>
      </c>
      <c r="AQ673" s="117"/>
      <c r="AR673" s="117"/>
      <c r="AS673" s="117">
        <f>OAX!AS711</f>
        <v>0</v>
      </c>
      <c r="AT673" s="117">
        <f>OAX!AT711</f>
        <v>0</v>
      </c>
      <c r="AU673" s="117">
        <f>OAX!AU711</f>
        <v>0</v>
      </c>
      <c r="AV673" s="117">
        <f>OAX!AV711</f>
        <v>0</v>
      </c>
      <c r="AW673" s="117">
        <f>OAX!AW711</f>
        <v>0</v>
      </c>
      <c r="AX673" s="117">
        <f>OAX!AX711</f>
        <v>0</v>
      </c>
      <c r="AY673" s="117">
        <f>OAX!AY711</f>
        <v>0</v>
      </c>
      <c r="AZ673" s="117">
        <f>OAX!AZ711</f>
        <v>0</v>
      </c>
      <c r="BA673" s="117">
        <f>OAX!BA711</f>
        <v>0</v>
      </c>
    </row>
    <row r="674" spans="1:53" ht="24.75">
      <c r="A674" s="253"/>
      <c r="B674" s="73" t="str">
        <f t="shared" si="240"/>
        <v>2610500051005153</v>
      </c>
      <c r="C674" s="166">
        <v>2023</v>
      </c>
      <c r="D674" s="114">
        <v>1</v>
      </c>
      <c r="E674" s="114">
        <v>2</v>
      </c>
      <c r="F674" s="570">
        <v>6</v>
      </c>
      <c r="G674" s="570">
        <v>10</v>
      </c>
      <c r="H674" s="572">
        <v>5000</v>
      </c>
      <c r="I674" s="572">
        <v>5100</v>
      </c>
      <c r="J674" s="572">
        <v>515</v>
      </c>
      <c r="K674" s="571">
        <v>3</v>
      </c>
      <c r="L674" s="115"/>
      <c r="M674" s="542" t="s">
        <v>178</v>
      </c>
      <c r="N674" s="543">
        <v>200000</v>
      </c>
      <c r="O674" s="543">
        <v>0</v>
      </c>
      <c r="P674" s="543">
        <v>200000</v>
      </c>
      <c r="Q674" s="544" t="s">
        <v>59</v>
      </c>
      <c r="R674" s="545">
        <v>10</v>
      </c>
      <c r="S674" s="545">
        <v>0</v>
      </c>
      <c r="T674" s="120">
        <v>0</v>
      </c>
      <c r="U674" s="117">
        <v>0</v>
      </c>
      <c r="V674" s="117">
        <v>0</v>
      </c>
      <c r="W674" s="117">
        <v>0</v>
      </c>
      <c r="X674" s="117">
        <v>0</v>
      </c>
      <c r="Y674" s="117">
        <v>0</v>
      </c>
      <c r="Z674" s="117">
        <v>0</v>
      </c>
      <c r="AA674" s="269">
        <v>0</v>
      </c>
      <c r="AB674" s="303">
        <f t="shared" si="249"/>
        <v>200000</v>
      </c>
      <c r="AC674" s="117">
        <f t="shared" si="250"/>
        <v>0</v>
      </c>
      <c r="AD674" s="546">
        <f>OAX!AD712</f>
        <v>200000</v>
      </c>
      <c r="AE674" s="120"/>
      <c r="AF674" s="117"/>
      <c r="AG674" s="543">
        <f>OAX!AG712</f>
        <v>198777.60000000001</v>
      </c>
      <c r="AH674" s="117"/>
      <c r="AI674" s="117"/>
      <c r="AJ674" s="543">
        <f>OAX!AJ712</f>
        <v>0</v>
      </c>
      <c r="AK674" s="117"/>
      <c r="AL674" s="117"/>
      <c r="AM674" s="543">
        <f>OAX!AM712</f>
        <v>0</v>
      </c>
      <c r="AN674" s="117"/>
      <c r="AO674" s="117"/>
      <c r="AP674" s="543">
        <f>OAX!AP712</f>
        <v>0</v>
      </c>
      <c r="AQ674" s="117"/>
      <c r="AR674" s="117"/>
      <c r="AS674" s="543">
        <f>OAX!AS712</f>
        <v>1222.3999999999942</v>
      </c>
      <c r="AT674" s="543">
        <f>OAX!AT712</f>
        <v>10</v>
      </c>
      <c r="AU674" s="543">
        <f>OAX!AU712</f>
        <v>0</v>
      </c>
      <c r="AV674" s="543">
        <f>OAX!AV712</f>
        <v>12</v>
      </c>
      <c r="AW674" s="543">
        <f>OAX!AW712</f>
        <v>0</v>
      </c>
      <c r="AX674" s="543">
        <f>OAX!AX712</f>
        <v>0</v>
      </c>
      <c r="AY674" s="543">
        <f>OAX!AY712</f>
        <v>0</v>
      </c>
      <c r="AZ674" s="543">
        <f>OAX!AZ712</f>
        <v>-2</v>
      </c>
      <c r="BA674" s="543">
        <f>OAX!BA712</f>
        <v>0</v>
      </c>
    </row>
    <row r="675" spans="1:53" ht="24.75">
      <c r="A675" s="253"/>
      <c r="B675" s="73" t="str">
        <f t="shared" si="240"/>
        <v>2610500051005154</v>
      </c>
      <c r="C675" s="166">
        <v>2023</v>
      </c>
      <c r="D675" s="114">
        <v>1</v>
      </c>
      <c r="E675" s="114">
        <v>2</v>
      </c>
      <c r="F675" s="570">
        <v>6</v>
      </c>
      <c r="G675" s="570">
        <v>10</v>
      </c>
      <c r="H675" s="572">
        <v>5000</v>
      </c>
      <c r="I675" s="572">
        <v>5100</v>
      </c>
      <c r="J675" s="572">
        <v>515</v>
      </c>
      <c r="K675" s="571">
        <v>4</v>
      </c>
      <c r="L675" s="115"/>
      <c r="M675" s="542" t="s">
        <v>288</v>
      </c>
      <c r="N675" s="543">
        <v>90000</v>
      </c>
      <c r="O675" s="543">
        <v>0</v>
      </c>
      <c r="P675" s="543">
        <v>90000</v>
      </c>
      <c r="Q675" s="544" t="s">
        <v>59</v>
      </c>
      <c r="R675" s="545">
        <v>3</v>
      </c>
      <c r="S675" s="545">
        <v>0</v>
      </c>
      <c r="T675" s="120">
        <v>0</v>
      </c>
      <c r="U675" s="117">
        <v>0</v>
      </c>
      <c r="V675" s="117">
        <v>0</v>
      </c>
      <c r="W675" s="117">
        <v>0</v>
      </c>
      <c r="X675" s="117">
        <v>0</v>
      </c>
      <c r="Y675" s="117">
        <v>0</v>
      </c>
      <c r="Z675" s="117">
        <v>0</v>
      </c>
      <c r="AA675" s="269">
        <v>0</v>
      </c>
      <c r="AB675" s="303">
        <f t="shared" si="249"/>
        <v>90000</v>
      </c>
      <c r="AC675" s="117">
        <f t="shared" si="250"/>
        <v>0</v>
      </c>
      <c r="AD675" s="546">
        <f>OAX!AD713</f>
        <v>90000</v>
      </c>
      <c r="AE675" s="120"/>
      <c r="AF675" s="117"/>
      <c r="AG675" s="543">
        <f>OAX!AG713</f>
        <v>89958</v>
      </c>
      <c r="AH675" s="117"/>
      <c r="AI675" s="117"/>
      <c r="AJ675" s="543">
        <f>OAX!AJ713</f>
        <v>0</v>
      </c>
      <c r="AK675" s="117"/>
      <c r="AL675" s="117"/>
      <c r="AM675" s="543">
        <f>OAX!AM713</f>
        <v>0</v>
      </c>
      <c r="AN675" s="117"/>
      <c r="AO675" s="117"/>
      <c r="AP675" s="543">
        <f>OAX!AP713</f>
        <v>0</v>
      </c>
      <c r="AQ675" s="117"/>
      <c r="AR675" s="117"/>
      <c r="AS675" s="543">
        <f>OAX!AS713</f>
        <v>42</v>
      </c>
      <c r="AT675" s="543">
        <f>OAX!AT713</f>
        <v>3</v>
      </c>
      <c r="AU675" s="543">
        <f>OAX!AU713</f>
        <v>0</v>
      </c>
      <c r="AV675" s="543">
        <f>OAX!AV713</f>
        <v>5</v>
      </c>
      <c r="AW675" s="543">
        <f>OAX!AW713</f>
        <v>0</v>
      </c>
      <c r="AX675" s="543">
        <f>OAX!AX713</f>
        <v>0</v>
      </c>
      <c r="AY675" s="543">
        <f>OAX!AY713</f>
        <v>0</v>
      </c>
      <c r="AZ675" s="543">
        <f>OAX!AZ713</f>
        <v>-2</v>
      </c>
      <c r="BA675" s="543">
        <f>OAX!BA713</f>
        <v>0</v>
      </c>
    </row>
    <row r="676" spans="1:53" ht="24.75" hidden="1">
      <c r="A676" s="253"/>
      <c r="B676" s="73" t="str">
        <f t="shared" si="240"/>
        <v>2610500051005155</v>
      </c>
      <c r="C676" s="166">
        <v>2023</v>
      </c>
      <c r="D676" s="114">
        <v>1</v>
      </c>
      <c r="E676" s="114">
        <v>2</v>
      </c>
      <c r="F676" s="114">
        <v>6</v>
      </c>
      <c r="G676" s="114">
        <v>10</v>
      </c>
      <c r="H676" s="166">
        <v>5000</v>
      </c>
      <c r="I676" s="166">
        <v>5100</v>
      </c>
      <c r="J676" s="166">
        <v>515</v>
      </c>
      <c r="K676" s="115">
        <v>5</v>
      </c>
      <c r="L676" s="115"/>
      <c r="M676" s="116" t="s">
        <v>180</v>
      </c>
      <c r="N676" s="117">
        <v>0</v>
      </c>
      <c r="O676" s="117">
        <v>0</v>
      </c>
      <c r="P676" s="117">
        <v>0</v>
      </c>
      <c r="Q676" s="118" t="s">
        <v>59</v>
      </c>
      <c r="R676" s="119">
        <v>0</v>
      </c>
      <c r="S676" s="119">
        <v>0</v>
      </c>
      <c r="T676" s="120">
        <v>0</v>
      </c>
      <c r="U676" s="117">
        <v>0</v>
      </c>
      <c r="V676" s="117">
        <v>0</v>
      </c>
      <c r="W676" s="117">
        <v>0</v>
      </c>
      <c r="X676" s="117">
        <v>0</v>
      </c>
      <c r="Y676" s="117">
        <v>0</v>
      </c>
      <c r="Z676" s="117">
        <v>0</v>
      </c>
      <c r="AA676" s="269">
        <v>0</v>
      </c>
      <c r="AB676" s="303">
        <f t="shared" si="249"/>
        <v>0</v>
      </c>
      <c r="AC676" s="117">
        <f t="shared" si="250"/>
        <v>0</v>
      </c>
      <c r="AD676" s="304">
        <f>OAX!AD714</f>
        <v>0</v>
      </c>
      <c r="AE676" s="120"/>
      <c r="AF676" s="117"/>
      <c r="AG676" s="117">
        <f>OAX!AG714</f>
        <v>0</v>
      </c>
      <c r="AH676" s="117"/>
      <c r="AI676" s="117"/>
      <c r="AJ676" s="117">
        <f>OAX!AJ714</f>
        <v>0</v>
      </c>
      <c r="AK676" s="117"/>
      <c r="AL676" s="117"/>
      <c r="AM676" s="117">
        <f>OAX!AM714</f>
        <v>0</v>
      </c>
      <c r="AN676" s="117"/>
      <c r="AO676" s="117"/>
      <c r="AP676" s="117">
        <f>OAX!AP714</f>
        <v>0</v>
      </c>
      <c r="AQ676" s="117"/>
      <c r="AR676" s="117"/>
      <c r="AS676" s="117">
        <f>OAX!AS714</f>
        <v>0</v>
      </c>
      <c r="AT676" s="117">
        <f>OAX!AT714</f>
        <v>0</v>
      </c>
      <c r="AU676" s="117">
        <f>OAX!AU714</f>
        <v>0</v>
      </c>
      <c r="AV676" s="117">
        <f>OAX!AV714</f>
        <v>0</v>
      </c>
      <c r="AW676" s="117">
        <f>OAX!AW714</f>
        <v>0</v>
      </c>
      <c r="AX676" s="117">
        <f>OAX!AX714</f>
        <v>0</v>
      </c>
      <c r="AY676" s="117">
        <f>OAX!AY714</f>
        <v>0</v>
      </c>
      <c r="AZ676" s="117">
        <f>OAX!AZ714</f>
        <v>0</v>
      </c>
      <c r="BA676" s="117">
        <f>OAX!BA714</f>
        <v>0</v>
      </c>
    </row>
    <row r="677" spans="1:53" ht="24.75" hidden="1">
      <c r="A677" s="253"/>
      <c r="B677" s="73" t="str">
        <f t="shared" si="240"/>
        <v>2610500051005156</v>
      </c>
      <c r="C677" s="166">
        <v>2023</v>
      </c>
      <c r="D677" s="114">
        <v>1</v>
      </c>
      <c r="E677" s="114">
        <v>2</v>
      </c>
      <c r="F677" s="114">
        <v>6</v>
      </c>
      <c r="G677" s="114">
        <v>10</v>
      </c>
      <c r="H677" s="166">
        <v>5000</v>
      </c>
      <c r="I677" s="166">
        <v>5100</v>
      </c>
      <c r="J677" s="166">
        <v>515</v>
      </c>
      <c r="K677" s="115">
        <v>6</v>
      </c>
      <c r="L677" s="115"/>
      <c r="M677" s="116" t="s">
        <v>553</v>
      </c>
      <c r="N677" s="117">
        <v>0</v>
      </c>
      <c r="O677" s="117">
        <v>0</v>
      </c>
      <c r="P677" s="117">
        <v>0</v>
      </c>
      <c r="Q677" s="118" t="s">
        <v>59</v>
      </c>
      <c r="R677" s="119">
        <v>0</v>
      </c>
      <c r="S677" s="119">
        <v>0</v>
      </c>
      <c r="T677" s="120">
        <v>0</v>
      </c>
      <c r="U677" s="117">
        <v>0</v>
      </c>
      <c r="V677" s="117">
        <v>0</v>
      </c>
      <c r="W677" s="117">
        <v>0</v>
      </c>
      <c r="X677" s="117">
        <v>0</v>
      </c>
      <c r="Y677" s="117">
        <v>0</v>
      </c>
      <c r="Z677" s="117">
        <v>0</v>
      </c>
      <c r="AA677" s="269">
        <v>0</v>
      </c>
      <c r="AB677" s="303">
        <f t="shared" si="249"/>
        <v>0</v>
      </c>
      <c r="AC677" s="117">
        <f t="shared" si="250"/>
        <v>0</v>
      </c>
      <c r="AD677" s="304">
        <f>OAX!AD715</f>
        <v>0</v>
      </c>
      <c r="AE677" s="120"/>
      <c r="AF677" s="117"/>
      <c r="AG677" s="117">
        <f>OAX!AG715</f>
        <v>0</v>
      </c>
      <c r="AH677" s="117"/>
      <c r="AI677" s="117"/>
      <c r="AJ677" s="117">
        <f>OAX!AJ715</f>
        <v>0</v>
      </c>
      <c r="AK677" s="117"/>
      <c r="AL677" s="117"/>
      <c r="AM677" s="117">
        <f>OAX!AM715</f>
        <v>0</v>
      </c>
      <c r="AN677" s="117"/>
      <c r="AO677" s="117"/>
      <c r="AP677" s="117">
        <f>OAX!AP715</f>
        <v>0</v>
      </c>
      <c r="AQ677" s="117"/>
      <c r="AR677" s="117"/>
      <c r="AS677" s="117">
        <f>OAX!AS715</f>
        <v>0</v>
      </c>
      <c r="AT677" s="117">
        <f>OAX!AT715</f>
        <v>0</v>
      </c>
      <c r="AU677" s="117">
        <f>OAX!AU715</f>
        <v>0</v>
      </c>
      <c r="AV677" s="117">
        <f>OAX!AV715</f>
        <v>0</v>
      </c>
      <c r="AW677" s="117">
        <f>OAX!AW715</f>
        <v>0</v>
      </c>
      <c r="AX677" s="117">
        <f>OAX!AX715</f>
        <v>0</v>
      </c>
      <c r="AY677" s="117">
        <f>OAX!AY715</f>
        <v>0</v>
      </c>
      <c r="AZ677" s="117">
        <f>OAX!AZ715</f>
        <v>0</v>
      </c>
      <c r="BA677" s="117">
        <f>OAX!BA715</f>
        <v>0</v>
      </c>
    </row>
    <row r="678" spans="1:53" ht="24.75" hidden="1">
      <c r="A678" s="253"/>
      <c r="B678" s="73" t="str">
        <f t="shared" si="240"/>
        <v>2610500051005157</v>
      </c>
      <c r="C678" s="166">
        <v>2023</v>
      </c>
      <c r="D678" s="114">
        <v>1</v>
      </c>
      <c r="E678" s="114">
        <v>2</v>
      </c>
      <c r="F678" s="114">
        <v>6</v>
      </c>
      <c r="G678" s="114">
        <v>10</v>
      </c>
      <c r="H678" s="166">
        <v>5000</v>
      </c>
      <c r="I678" s="166">
        <v>5100</v>
      </c>
      <c r="J678" s="166">
        <v>515</v>
      </c>
      <c r="K678" s="115">
        <v>7</v>
      </c>
      <c r="L678" s="115"/>
      <c r="M678" s="116" t="s">
        <v>256</v>
      </c>
      <c r="N678" s="117">
        <v>0</v>
      </c>
      <c r="O678" s="117">
        <v>0</v>
      </c>
      <c r="P678" s="117">
        <v>0</v>
      </c>
      <c r="Q678" s="118" t="s">
        <v>59</v>
      </c>
      <c r="R678" s="119">
        <v>0</v>
      </c>
      <c r="S678" s="119">
        <v>0</v>
      </c>
      <c r="T678" s="120">
        <v>0</v>
      </c>
      <c r="U678" s="117">
        <v>0</v>
      </c>
      <c r="V678" s="117">
        <v>0</v>
      </c>
      <c r="W678" s="117">
        <v>0</v>
      </c>
      <c r="X678" s="117">
        <v>0</v>
      </c>
      <c r="Y678" s="117">
        <v>0</v>
      </c>
      <c r="Z678" s="117">
        <v>0</v>
      </c>
      <c r="AA678" s="269">
        <v>0</v>
      </c>
      <c r="AB678" s="303">
        <f t="shared" si="249"/>
        <v>0</v>
      </c>
      <c r="AC678" s="117">
        <f t="shared" si="250"/>
        <v>0</v>
      </c>
      <c r="AD678" s="304">
        <f>OAX!AD716</f>
        <v>0</v>
      </c>
      <c r="AE678" s="120"/>
      <c r="AF678" s="117"/>
      <c r="AG678" s="117">
        <f>OAX!AG716</f>
        <v>0</v>
      </c>
      <c r="AH678" s="117"/>
      <c r="AI678" s="117"/>
      <c r="AJ678" s="117">
        <f>OAX!AJ716</f>
        <v>0</v>
      </c>
      <c r="AK678" s="117"/>
      <c r="AL678" s="117"/>
      <c r="AM678" s="117">
        <f>OAX!AM716</f>
        <v>0</v>
      </c>
      <c r="AN678" s="117"/>
      <c r="AO678" s="117"/>
      <c r="AP678" s="117">
        <f>OAX!AP716</f>
        <v>0</v>
      </c>
      <c r="AQ678" s="117"/>
      <c r="AR678" s="117"/>
      <c r="AS678" s="117">
        <f>OAX!AS716</f>
        <v>0</v>
      </c>
      <c r="AT678" s="117">
        <f>OAX!AT716</f>
        <v>0</v>
      </c>
      <c r="AU678" s="117">
        <f>OAX!AU716</f>
        <v>0</v>
      </c>
      <c r="AV678" s="117">
        <f>OAX!AV716</f>
        <v>0</v>
      </c>
      <c r="AW678" s="117">
        <f>OAX!AW716</f>
        <v>0</v>
      </c>
      <c r="AX678" s="117">
        <f>OAX!AX716</f>
        <v>0</v>
      </c>
      <c r="AY678" s="117">
        <f>OAX!AY716</f>
        <v>0</v>
      </c>
      <c r="AZ678" s="117">
        <f>OAX!AZ716</f>
        <v>0</v>
      </c>
      <c r="BA678" s="117">
        <f>OAX!BA716</f>
        <v>0</v>
      </c>
    </row>
    <row r="679" spans="1:53" ht="24.75" hidden="1">
      <c r="A679" s="253"/>
      <c r="B679" s="73" t="str">
        <f t="shared" si="240"/>
        <v>2610500051005158</v>
      </c>
      <c r="C679" s="166">
        <v>2023</v>
      </c>
      <c r="D679" s="114">
        <v>1</v>
      </c>
      <c r="E679" s="114">
        <v>2</v>
      </c>
      <c r="F679" s="114">
        <v>6</v>
      </c>
      <c r="G679" s="114">
        <v>10</v>
      </c>
      <c r="H679" s="166">
        <v>5000</v>
      </c>
      <c r="I679" s="166">
        <v>5100</v>
      </c>
      <c r="J679" s="166">
        <v>515</v>
      </c>
      <c r="K679" s="115">
        <v>8</v>
      </c>
      <c r="L679" s="115"/>
      <c r="M679" s="116" t="s">
        <v>554</v>
      </c>
      <c r="N679" s="117">
        <v>0</v>
      </c>
      <c r="O679" s="117">
        <v>0</v>
      </c>
      <c r="P679" s="117">
        <v>0</v>
      </c>
      <c r="Q679" s="118" t="s">
        <v>59</v>
      </c>
      <c r="R679" s="119">
        <v>0</v>
      </c>
      <c r="S679" s="119">
        <v>0</v>
      </c>
      <c r="T679" s="120">
        <v>0</v>
      </c>
      <c r="U679" s="117">
        <v>0</v>
      </c>
      <c r="V679" s="117">
        <v>0</v>
      </c>
      <c r="W679" s="117">
        <v>0</v>
      </c>
      <c r="X679" s="117">
        <v>0</v>
      </c>
      <c r="Y679" s="117">
        <v>0</v>
      </c>
      <c r="Z679" s="117">
        <v>0</v>
      </c>
      <c r="AA679" s="269">
        <v>0</v>
      </c>
      <c r="AB679" s="303">
        <f t="shared" si="249"/>
        <v>0</v>
      </c>
      <c r="AC679" s="117">
        <f t="shared" si="250"/>
        <v>0</v>
      </c>
      <c r="AD679" s="304">
        <f>OAX!AD717</f>
        <v>0</v>
      </c>
      <c r="AE679" s="120"/>
      <c r="AF679" s="117"/>
      <c r="AG679" s="117">
        <f>OAX!AG717</f>
        <v>0</v>
      </c>
      <c r="AH679" s="117"/>
      <c r="AI679" s="117"/>
      <c r="AJ679" s="117">
        <f>OAX!AJ717</f>
        <v>0</v>
      </c>
      <c r="AK679" s="117"/>
      <c r="AL679" s="117"/>
      <c r="AM679" s="117">
        <f>OAX!AM717</f>
        <v>0</v>
      </c>
      <c r="AN679" s="117"/>
      <c r="AO679" s="117"/>
      <c r="AP679" s="117">
        <f>OAX!AP717</f>
        <v>0</v>
      </c>
      <c r="AQ679" s="117"/>
      <c r="AR679" s="117"/>
      <c r="AS679" s="117">
        <f>OAX!AS717</f>
        <v>0</v>
      </c>
      <c r="AT679" s="117">
        <f>OAX!AT717</f>
        <v>0</v>
      </c>
      <c r="AU679" s="117">
        <f>OAX!AU717</f>
        <v>0</v>
      </c>
      <c r="AV679" s="117">
        <f>OAX!AV717</f>
        <v>0</v>
      </c>
      <c r="AW679" s="117">
        <f>OAX!AW717</f>
        <v>0</v>
      </c>
      <c r="AX679" s="117">
        <f>OAX!AX717</f>
        <v>0</v>
      </c>
      <c r="AY679" s="117">
        <f>OAX!AY717</f>
        <v>0</v>
      </c>
      <c r="AZ679" s="117">
        <f>OAX!AZ717</f>
        <v>0</v>
      </c>
      <c r="BA679" s="117">
        <f>OAX!BA717</f>
        <v>0</v>
      </c>
    </row>
    <row r="680" spans="1:53" ht="24.75" hidden="1">
      <c r="A680" s="253"/>
      <c r="B680" s="73" t="str">
        <f t="shared" si="240"/>
        <v>2610500051005159</v>
      </c>
      <c r="C680" s="166">
        <v>2023</v>
      </c>
      <c r="D680" s="114">
        <v>1</v>
      </c>
      <c r="E680" s="114">
        <v>2</v>
      </c>
      <c r="F680" s="114">
        <v>6</v>
      </c>
      <c r="G680" s="114">
        <v>10</v>
      </c>
      <c r="H680" s="166">
        <v>5000</v>
      </c>
      <c r="I680" s="166">
        <v>5100</v>
      </c>
      <c r="J680" s="166">
        <v>515</v>
      </c>
      <c r="K680" s="115">
        <v>9</v>
      </c>
      <c r="L680" s="115"/>
      <c r="M680" s="116" t="s">
        <v>191</v>
      </c>
      <c r="N680" s="117">
        <v>0</v>
      </c>
      <c r="O680" s="117">
        <v>0</v>
      </c>
      <c r="P680" s="117">
        <v>0</v>
      </c>
      <c r="Q680" s="118" t="s">
        <v>59</v>
      </c>
      <c r="R680" s="119">
        <v>0</v>
      </c>
      <c r="S680" s="119">
        <v>0</v>
      </c>
      <c r="T680" s="120">
        <v>0</v>
      </c>
      <c r="U680" s="117">
        <v>0</v>
      </c>
      <c r="V680" s="117">
        <v>0</v>
      </c>
      <c r="W680" s="117">
        <v>0</v>
      </c>
      <c r="X680" s="117">
        <v>0</v>
      </c>
      <c r="Y680" s="117">
        <v>0</v>
      </c>
      <c r="Z680" s="117">
        <v>0</v>
      </c>
      <c r="AA680" s="269">
        <v>0</v>
      </c>
      <c r="AB680" s="303">
        <f t="shared" si="249"/>
        <v>0</v>
      </c>
      <c r="AC680" s="117">
        <f t="shared" si="250"/>
        <v>0</v>
      </c>
      <c r="AD680" s="304">
        <f>OAX!AD718</f>
        <v>0</v>
      </c>
      <c r="AE680" s="120"/>
      <c r="AF680" s="117"/>
      <c r="AG680" s="117">
        <f>OAX!AG718</f>
        <v>0</v>
      </c>
      <c r="AH680" s="117"/>
      <c r="AI680" s="117"/>
      <c r="AJ680" s="117">
        <f>OAX!AJ718</f>
        <v>0</v>
      </c>
      <c r="AK680" s="117"/>
      <c r="AL680" s="117"/>
      <c r="AM680" s="117">
        <f>OAX!AM718</f>
        <v>0</v>
      </c>
      <c r="AN680" s="117"/>
      <c r="AO680" s="117"/>
      <c r="AP680" s="117">
        <f>OAX!AP718</f>
        <v>0</v>
      </c>
      <c r="AQ680" s="117"/>
      <c r="AR680" s="117"/>
      <c r="AS680" s="117">
        <f>OAX!AS718</f>
        <v>0</v>
      </c>
      <c r="AT680" s="117">
        <f>OAX!AT718</f>
        <v>0</v>
      </c>
      <c r="AU680" s="117">
        <f>OAX!AU718</f>
        <v>0</v>
      </c>
      <c r="AV680" s="117">
        <f>OAX!AV718</f>
        <v>0</v>
      </c>
      <c r="AW680" s="117">
        <f>OAX!AW718</f>
        <v>0</v>
      </c>
      <c r="AX680" s="117">
        <f>OAX!AX718</f>
        <v>0</v>
      </c>
      <c r="AY680" s="117">
        <f>OAX!AY718</f>
        <v>0</v>
      </c>
      <c r="AZ680" s="117">
        <f>OAX!AZ718</f>
        <v>0</v>
      </c>
      <c r="BA680" s="117">
        <f>OAX!BA718</f>
        <v>0</v>
      </c>
    </row>
    <row r="681" spans="1:53" ht="24.75">
      <c r="A681" s="253"/>
      <c r="B681" s="73" t="str">
        <f t="shared" si="240"/>
        <v>261050005100519</v>
      </c>
      <c r="C681" s="107">
        <v>2023</v>
      </c>
      <c r="D681" s="107">
        <v>1</v>
      </c>
      <c r="E681" s="107">
        <v>2</v>
      </c>
      <c r="F681" s="564">
        <v>6</v>
      </c>
      <c r="G681" s="564">
        <v>10</v>
      </c>
      <c r="H681" s="564">
        <v>5000</v>
      </c>
      <c r="I681" s="564">
        <v>5100</v>
      </c>
      <c r="J681" s="564">
        <v>519</v>
      </c>
      <c r="K681" s="565"/>
      <c r="L681" s="108"/>
      <c r="M681" s="606" t="s">
        <v>192</v>
      </c>
      <c r="N681" s="607">
        <v>25000</v>
      </c>
      <c r="O681" s="607">
        <v>0</v>
      </c>
      <c r="P681" s="607">
        <v>25000</v>
      </c>
      <c r="Q681" s="608"/>
      <c r="R681" s="565"/>
      <c r="S681" s="565"/>
      <c r="T681" s="213">
        <f t="shared" ref="T681:AC681" si="251">SUM(T682:T683)</f>
        <v>0</v>
      </c>
      <c r="U681" s="210">
        <f t="shared" si="251"/>
        <v>0</v>
      </c>
      <c r="V681" s="210">
        <f t="shared" si="251"/>
        <v>0</v>
      </c>
      <c r="W681" s="210">
        <f t="shared" si="251"/>
        <v>0</v>
      </c>
      <c r="X681" s="210">
        <f t="shared" si="251"/>
        <v>0</v>
      </c>
      <c r="Y681" s="210">
        <f t="shared" si="251"/>
        <v>0</v>
      </c>
      <c r="Z681" s="210">
        <f t="shared" si="251"/>
        <v>0</v>
      </c>
      <c r="AA681" s="279">
        <f t="shared" si="251"/>
        <v>0</v>
      </c>
      <c r="AB681" s="320">
        <f t="shared" si="251"/>
        <v>25000</v>
      </c>
      <c r="AC681" s="210">
        <f t="shared" si="251"/>
        <v>0</v>
      </c>
      <c r="AD681" s="611">
        <f>OAX!AD719</f>
        <v>25000</v>
      </c>
      <c r="AE681" s="213"/>
      <c r="AF681" s="210"/>
      <c r="AG681" s="607">
        <f>OAX!AG719</f>
        <v>24999.16</v>
      </c>
      <c r="AH681" s="210"/>
      <c r="AI681" s="210"/>
      <c r="AJ681" s="607">
        <f>OAX!AJ719</f>
        <v>0</v>
      </c>
      <c r="AK681" s="210"/>
      <c r="AL681" s="210"/>
      <c r="AM681" s="607">
        <f>OAX!AM719</f>
        <v>0</v>
      </c>
      <c r="AN681" s="210"/>
      <c r="AO681" s="210"/>
      <c r="AP681" s="607">
        <f>OAX!AP719</f>
        <v>0</v>
      </c>
      <c r="AQ681" s="210"/>
      <c r="AR681" s="210"/>
      <c r="AS681" s="607">
        <f>OAX!AS719</f>
        <v>0.84000000000014552</v>
      </c>
      <c r="AT681" s="607"/>
      <c r="AU681" s="607"/>
      <c r="AV681" s="607"/>
      <c r="AW681" s="607"/>
      <c r="AX681" s="607"/>
      <c r="AY681" s="607"/>
      <c r="AZ681" s="607"/>
      <c r="BA681" s="607"/>
    </row>
    <row r="682" spans="1:53" ht="24.75">
      <c r="A682" s="253"/>
      <c r="B682" s="73" t="str">
        <f t="shared" si="240"/>
        <v>2610500051005191</v>
      </c>
      <c r="C682" s="166">
        <v>2023</v>
      </c>
      <c r="D682" s="114">
        <v>1</v>
      </c>
      <c r="E682" s="114">
        <v>2</v>
      </c>
      <c r="F682" s="570">
        <v>6</v>
      </c>
      <c r="G682" s="570">
        <v>10</v>
      </c>
      <c r="H682" s="572">
        <v>5000</v>
      </c>
      <c r="I682" s="572">
        <v>5100</v>
      </c>
      <c r="J682" s="572">
        <v>519</v>
      </c>
      <c r="K682" s="571">
        <v>1</v>
      </c>
      <c r="L682" s="115"/>
      <c r="M682" s="542" t="s">
        <v>260</v>
      </c>
      <c r="N682" s="543">
        <v>25000</v>
      </c>
      <c r="O682" s="543">
        <v>0</v>
      </c>
      <c r="P682" s="543">
        <v>25000</v>
      </c>
      <c r="Q682" s="574" t="s">
        <v>59</v>
      </c>
      <c r="R682" s="545">
        <v>1</v>
      </c>
      <c r="S682" s="545">
        <v>0</v>
      </c>
      <c r="T682" s="120">
        <v>0</v>
      </c>
      <c r="U682" s="117">
        <v>0</v>
      </c>
      <c r="V682" s="117">
        <v>0</v>
      </c>
      <c r="W682" s="117">
        <v>0</v>
      </c>
      <c r="X682" s="117">
        <v>0</v>
      </c>
      <c r="Y682" s="117">
        <v>0</v>
      </c>
      <c r="Z682" s="117">
        <v>0</v>
      </c>
      <c r="AA682" s="269">
        <v>0</v>
      </c>
      <c r="AB682" s="303">
        <f>N682+T682-X682</f>
        <v>25000</v>
      </c>
      <c r="AC682" s="117">
        <f>O682+U682-Y682</f>
        <v>0</v>
      </c>
      <c r="AD682" s="546">
        <f>OAX!AD720</f>
        <v>25000</v>
      </c>
      <c r="AE682" s="120"/>
      <c r="AF682" s="117"/>
      <c r="AG682" s="543">
        <f>OAX!AG720</f>
        <v>24999.16</v>
      </c>
      <c r="AH682" s="117"/>
      <c r="AI682" s="117"/>
      <c r="AJ682" s="543">
        <f>OAX!AJ720</f>
        <v>0</v>
      </c>
      <c r="AK682" s="117"/>
      <c r="AL682" s="117"/>
      <c r="AM682" s="543">
        <f>OAX!AM720</f>
        <v>0</v>
      </c>
      <c r="AN682" s="117"/>
      <c r="AO682" s="117"/>
      <c r="AP682" s="543">
        <f>OAX!AP720</f>
        <v>0</v>
      </c>
      <c r="AQ682" s="117"/>
      <c r="AR682" s="117"/>
      <c r="AS682" s="543">
        <f>OAX!AS720</f>
        <v>0.84000000000014552</v>
      </c>
      <c r="AT682" s="543">
        <f>OAX!AT720</f>
        <v>1</v>
      </c>
      <c r="AU682" s="543">
        <f>OAX!AU720</f>
        <v>0</v>
      </c>
      <c r="AV682" s="543">
        <f>OAX!AV720</f>
        <v>1</v>
      </c>
      <c r="AW682" s="543">
        <f>OAX!AW720</f>
        <v>0</v>
      </c>
      <c r="AX682" s="543">
        <f>OAX!AX720</f>
        <v>0</v>
      </c>
      <c r="AY682" s="543">
        <f>OAX!AY720</f>
        <v>0</v>
      </c>
      <c r="AZ682" s="543">
        <f>OAX!AZ720</f>
        <v>0</v>
      </c>
      <c r="BA682" s="543">
        <f>OAX!BA720</f>
        <v>0</v>
      </c>
    </row>
    <row r="683" spans="1:53" ht="24.75" hidden="1">
      <c r="A683" s="253"/>
      <c r="B683" s="73" t="str">
        <f t="shared" si="240"/>
        <v>2610500051005192</v>
      </c>
      <c r="C683" s="166">
        <v>2023</v>
      </c>
      <c r="D683" s="114">
        <v>1</v>
      </c>
      <c r="E683" s="114">
        <v>2</v>
      </c>
      <c r="F683" s="114">
        <v>6</v>
      </c>
      <c r="G683" s="114">
        <v>10</v>
      </c>
      <c r="H683" s="166">
        <v>5000</v>
      </c>
      <c r="I683" s="166">
        <v>5100</v>
      </c>
      <c r="J683" s="166">
        <v>519</v>
      </c>
      <c r="K683" s="115">
        <v>2</v>
      </c>
      <c r="L683" s="115"/>
      <c r="M683" s="116" t="s">
        <v>555</v>
      </c>
      <c r="N683" s="117">
        <v>0</v>
      </c>
      <c r="O683" s="117">
        <v>0</v>
      </c>
      <c r="P683" s="117">
        <v>0</v>
      </c>
      <c r="Q683" s="141" t="s">
        <v>59</v>
      </c>
      <c r="R683" s="119">
        <v>0</v>
      </c>
      <c r="S683" s="119">
        <v>0</v>
      </c>
      <c r="T683" s="120">
        <v>0</v>
      </c>
      <c r="U683" s="117">
        <v>0</v>
      </c>
      <c r="V683" s="117">
        <v>0</v>
      </c>
      <c r="W683" s="117">
        <v>0</v>
      </c>
      <c r="X683" s="117">
        <v>0</v>
      </c>
      <c r="Y683" s="117">
        <v>0</v>
      </c>
      <c r="Z683" s="117">
        <v>0</v>
      </c>
      <c r="AA683" s="269">
        <v>0</v>
      </c>
      <c r="AB683" s="303">
        <f>N683+T683-X683</f>
        <v>0</v>
      </c>
      <c r="AC683" s="117">
        <f>O683+U683-Y683</f>
        <v>0</v>
      </c>
      <c r="AD683" s="304">
        <f>OAX!AD721</f>
        <v>0</v>
      </c>
      <c r="AE683" s="120"/>
      <c r="AF683" s="117"/>
      <c r="AG683" s="117">
        <f>OAX!AG721</f>
        <v>0</v>
      </c>
      <c r="AH683" s="117"/>
      <c r="AI683" s="117"/>
      <c r="AJ683" s="117">
        <f>OAX!AJ721</f>
        <v>0</v>
      </c>
      <c r="AK683" s="117"/>
      <c r="AL683" s="117"/>
      <c r="AM683" s="117">
        <f>OAX!AM721</f>
        <v>0</v>
      </c>
      <c r="AN683" s="117"/>
      <c r="AO683" s="117"/>
      <c r="AP683" s="117">
        <f>OAX!AP721</f>
        <v>0</v>
      </c>
      <c r="AQ683" s="117"/>
      <c r="AR683" s="117"/>
      <c r="AS683" s="117">
        <f>OAX!AS721</f>
        <v>0</v>
      </c>
      <c r="AT683" s="117">
        <f>OAX!AT721</f>
        <v>0</v>
      </c>
      <c r="AU683" s="117">
        <f>OAX!AU721</f>
        <v>0</v>
      </c>
      <c r="AV683" s="117">
        <f>OAX!AV721</f>
        <v>0</v>
      </c>
      <c r="AW683" s="117">
        <f>OAX!AW721</f>
        <v>0</v>
      </c>
      <c r="AX683" s="117">
        <f>OAX!AX721</f>
        <v>0</v>
      </c>
      <c r="AY683" s="117">
        <f>OAX!AY721</f>
        <v>0</v>
      </c>
      <c r="AZ683" s="117">
        <f>OAX!AZ721</f>
        <v>0</v>
      </c>
      <c r="BA683" s="117">
        <f>OAX!BA721</f>
        <v>0</v>
      </c>
    </row>
    <row r="684" spans="1:53" ht="24.75" hidden="1">
      <c r="A684" s="253"/>
      <c r="B684" s="73" t="str">
        <f t="shared" si="240"/>
        <v>261050005200</v>
      </c>
      <c r="C684" s="100">
        <v>2023</v>
      </c>
      <c r="D684" s="100">
        <v>1</v>
      </c>
      <c r="E684" s="100">
        <v>2</v>
      </c>
      <c r="F684" s="100">
        <v>6</v>
      </c>
      <c r="G684" s="100">
        <v>10</v>
      </c>
      <c r="H684" s="100">
        <v>5000</v>
      </c>
      <c r="I684" s="100">
        <v>5200</v>
      </c>
      <c r="J684" s="100"/>
      <c r="K684" s="101" t="s">
        <v>45</v>
      </c>
      <c r="L684" s="101"/>
      <c r="M684" s="159" t="s">
        <v>133</v>
      </c>
      <c r="N684" s="160">
        <v>0</v>
      </c>
      <c r="O684" s="160">
        <v>0</v>
      </c>
      <c r="P684" s="160">
        <v>0</v>
      </c>
      <c r="Q684" s="219"/>
      <c r="R684" s="218"/>
      <c r="S684" s="218"/>
      <c r="T684" s="163">
        <f t="shared" ref="T684:AC684" si="252">+T685+T687+T693</f>
        <v>0</v>
      </c>
      <c r="U684" s="160">
        <f t="shared" si="252"/>
        <v>0</v>
      </c>
      <c r="V684" s="160">
        <f t="shared" si="252"/>
        <v>0</v>
      </c>
      <c r="W684" s="160">
        <f t="shared" si="252"/>
        <v>0</v>
      </c>
      <c r="X684" s="160">
        <f t="shared" si="252"/>
        <v>0</v>
      </c>
      <c r="Y684" s="160">
        <f t="shared" si="252"/>
        <v>0</v>
      </c>
      <c r="Z684" s="160">
        <f t="shared" si="252"/>
        <v>0</v>
      </c>
      <c r="AA684" s="273">
        <f t="shared" si="252"/>
        <v>0</v>
      </c>
      <c r="AB684" s="309">
        <f t="shared" si="252"/>
        <v>0</v>
      </c>
      <c r="AC684" s="160">
        <f t="shared" si="252"/>
        <v>0</v>
      </c>
      <c r="AD684" s="310">
        <f>OAX!AD722</f>
        <v>0</v>
      </c>
      <c r="AE684" s="163"/>
      <c r="AF684" s="160"/>
      <c r="AG684" s="160">
        <f>OAX!AG722</f>
        <v>0</v>
      </c>
      <c r="AH684" s="160"/>
      <c r="AI684" s="160"/>
      <c r="AJ684" s="160">
        <f>OAX!AJ722</f>
        <v>0</v>
      </c>
      <c r="AK684" s="160"/>
      <c r="AL684" s="160"/>
      <c r="AM684" s="160">
        <f>OAX!AM722</f>
        <v>0</v>
      </c>
      <c r="AN684" s="160"/>
      <c r="AO684" s="160"/>
      <c r="AP684" s="160">
        <f>OAX!AP722</f>
        <v>0</v>
      </c>
      <c r="AQ684" s="160"/>
      <c r="AR684" s="160"/>
      <c r="AS684" s="160">
        <f>OAX!AS722</f>
        <v>0</v>
      </c>
      <c r="AT684" s="160">
        <f>OAX!AT722</f>
        <v>0</v>
      </c>
      <c r="AU684" s="160">
        <f>OAX!AU722</f>
        <v>0</v>
      </c>
      <c r="AV684" s="160">
        <f>OAX!AV722</f>
        <v>0</v>
      </c>
      <c r="AW684" s="160">
        <f>OAX!AW722</f>
        <v>0</v>
      </c>
      <c r="AX684" s="160">
        <f>OAX!AX722</f>
        <v>0</v>
      </c>
      <c r="AY684" s="160">
        <f>OAX!AY722</f>
        <v>0</v>
      </c>
      <c r="AZ684" s="160">
        <f>OAX!AZ722</f>
        <v>0</v>
      </c>
      <c r="BA684" s="160">
        <f>OAX!BA722</f>
        <v>0</v>
      </c>
    </row>
    <row r="685" spans="1:53" ht="24.75" hidden="1">
      <c r="A685" s="253"/>
      <c r="B685" s="73" t="str">
        <f t="shared" si="240"/>
        <v>261050005200521</v>
      </c>
      <c r="C685" s="107">
        <v>2023</v>
      </c>
      <c r="D685" s="107">
        <v>1</v>
      </c>
      <c r="E685" s="107">
        <v>2</v>
      </c>
      <c r="F685" s="107">
        <v>6</v>
      </c>
      <c r="G685" s="107">
        <v>10</v>
      </c>
      <c r="H685" s="107">
        <v>5000</v>
      </c>
      <c r="I685" s="107">
        <v>5200</v>
      </c>
      <c r="J685" s="107">
        <v>521</v>
      </c>
      <c r="K685" s="108"/>
      <c r="L685" s="108"/>
      <c r="M685" s="209" t="s">
        <v>195</v>
      </c>
      <c r="N685" s="210">
        <v>0</v>
      </c>
      <c r="O685" s="210">
        <v>0</v>
      </c>
      <c r="P685" s="210">
        <v>0</v>
      </c>
      <c r="Q685" s="220"/>
      <c r="R685" s="108"/>
      <c r="S685" s="108"/>
      <c r="T685" s="213">
        <f t="shared" ref="T685:AC685" si="253">+T686</f>
        <v>0</v>
      </c>
      <c r="U685" s="210">
        <f t="shared" si="253"/>
        <v>0</v>
      </c>
      <c r="V685" s="210">
        <f t="shared" si="253"/>
        <v>0</v>
      </c>
      <c r="W685" s="210">
        <f t="shared" si="253"/>
        <v>0</v>
      </c>
      <c r="X685" s="210">
        <f t="shared" si="253"/>
        <v>0</v>
      </c>
      <c r="Y685" s="210">
        <f t="shared" si="253"/>
        <v>0</v>
      </c>
      <c r="Z685" s="210">
        <f t="shared" si="253"/>
        <v>0</v>
      </c>
      <c r="AA685" s="279">
        <f t="shared" si="253"/>
        <v>0</v>
      </c>
      <c r="AB685" s="320">
        <f t="shared" si="253"/>
        <v>0</v>
      </c>
      <c r="AC685" s="210">
        <f t="shared" si="253"/>
        <v>0</v>
      </c>
      <c r="AD685" s="321">
        <f>OAX!AD723</f>
        <v>0</v>
      </c>
      <c r="AE685" s="213"/>
      <c r="AF685" s="210"/>
      <c r="AG685" s="210">
        <f>OAX!AG723</f>
        <v>0</v>
      </c>
      <c r="AH685" s="210"/>
      <c r="AI685" s="210"/>
      <c r="AJ685" s="210">
        <f>OAX!AJ723</f>
        <v>0</v>
      </c>
      <c r="AK685" s="210"/>
      <c r="AL685" s="210"/>
      <c r="AM685" s="210">
        <f>OAX!AM723</f>
        <v>0</v>
      </c>
      <c r="AN685" s="210"/>
      <c r="AO685" s="210"/>
      <c r="AP685" s="210">
        <f>OAX!AP723</f>
        <v>0</v>
      </c>
      <c r="AQ685" s="210"/>
      <c r="AR685" s="210"/>
      <c r="AS685" s="210">
        <f>OAX!AS723</f>
        <v>0</v>
      </c>
      <c r="AT685" s="210">
        <f>OAX!AT723</f>
        <v>0</v>
      </c>
      <c r="AU685" s="210">
        <f>OAX!AU723</f>
        <v>0</v>
      </c>
      <c r="AV685" s="210">
        <f>OAX!AV723</f>
        <v>0</v>
      </c>
      <c r="AW685" s="210">
        <f>OAX!AW723</f>
        <v>0</v>
      </c>
      <c r="AX685" s="210">
        <f>OAX!AX723</f>
        <v>0</v>
      </c>
      <c r="AY685" s="210">
        <f>OAX!AY723</f>
        <v>0</v>
      </c>
      <c r="AZ685" s="210">
        <f>OAX!AZ723</f>
        <v>0</v>
      </c>
      <c r="BA685" s="210">
        <f>OAX!BA723</f>
        <v>0</v>
      </c>
    </row>
    <row r="686" spans="1:53" ht="24.75" hidden="1">
      <c r="A686" s="253"/>
      <c r="B686" s="73" t="str">
        <f t="shared" si="240"/>
        <v>2610500052005211</v>
      </c>
      <c r="C686" s="166">
        <v>2023</v>
      </c>
      <c r="D686" s="114">
        <v>1</v>
      </c>
      <c r="E686" s="114">
        <v>2</v>
      </c>
      <c r="F686" s="114">
        <v>6</v>
      </c>
      <c r="G686" s="114">
        <v>10</v>
      </c>
      <c r="H686" s="166">
        <v>5000</v>
      </c>
      <c r="I686" s="166">
        <v>5200</v>
      </c>
      <c r="J686" s="166">
        <v>521</v>
      </c>
      <c r="K686" s="115">
        <v>1</v>
      </c>
      <c r="L686" s="115"/>
      <c r="M686" s="116" t="s">
        <v>556</v>
      </c>
      <c r="N686" s="117">
        <v>0</v>
      </c>
      <c r="O686" s="117">
        <v>0</v>
      </c>
      <c r="P686" s="117">
        <v>0</v>
      </c>
      <c r="Q686" s="141" t="s">
        <v>59</v>
      </c>
      <c r="R686" s="119">
        <v>0</v>
      </c>
      <c r="S686" s="119">
        <v>0</v>
      </c>
      <c r="T686" s="120">
        <v>0</v>
      </c>
      <c r="U686" s="117">
        <v>0</v>
      </c>
      <c r="V686" s="117">
        <v>0</v>
      </c>
      <c r="W686" s="117">
        <v>0</v>
      </c>
      <c r="X686" s="117">
        <v>0</v>
      </c>
      <c r="Y686" s="117">
        <v>0</v>
      </c>
      <c r="Z686" s="117">
        <v>0</v>
      </c>
      <c r="AA686" s="269">
        <v>0</v>
      </c>
      <c r="AB686" s="303">
        <f>N686+T686-X686</f>
        <v>0</v>
      </c>
      <c r="AC686" s="117">
        <f>O686+U686-Y686</f>
        <v>0</v>
      </c>
      <c r="AD686" s="304">
        <f>OAX!AD724</f>
        <v>0</v>
      </c>
      <c r="AE686" s="120"/>
      <c r="AF686" s="117"/>
      <c r="AG686" s="117">
        <f>OAX!AG724</f>
        <v>0</v>
      </c>
      <c r="AH686" s="117"/>
      <c r="AI686" s="117"/>
      <c r="AJ686" s="117">
        <f>OAX!AJ724</f>
        <v>0</v>
      </c>
      <c r="AK686" s="117"/>
      <c r="AL686" s="117"/>
      <c r="AM686" s="117">
        <f>OAX!AM724</f>
        <v>0</v>
      </c>
      <c r="AN686" s="117"/>
      <c r="AO686" s="117"/>
      <c r="AP686" s="117">
        <f>OAX!AP724</f>
        <v>0</v>
      </c>
      <c r="AQ686" s="117"/>
      <c r="AR686" s="117"/>
      <c r="AS686" s="117">
        <f>OAX!AS724</f>
        <v>0</v>
      </c>
      <c r="AT686" s="117">
        <f>OAX!AT724</f>
        <v>0</v>
      </c>
      <c r="AU686" s="117">
        <f>OAX!AU724</f>
        <v>0</v>
      </c>
      <c r="AV686" s="117">
        <f>OAX!AV724</f>
        <v>0</v>
      </c>
      <c r="AW686" s="117">
        <f>OAX!AW724</f>
        <v>0</v>
      </c>
      <c r="AX686" s="117">
        <f>OAX!AX724</f>
        <v>0</v>
      </c>
      <c r="AY686" s="117">
        <f>OAX!AY724</f>
        <v>0</v>
      </c>
      <c r="AZ686" s="117">
        <f>OAX!AZ724</f>
        <v>0</v>
      </c>
      <c r="BA686" s="117">
        <f>OAX!BA724</f>
        <v>0</v>
      </c>
    </row>
    <row r="687" spans="1:53" ht="24.75" hidden="1">
      <c r="A687" s="253"/>
      <c r="B687" s="73" t="str">
        <f t="shared" si="240"/>
        <v>261050005200523</v>
      </c>
      <c r="C687" s="107">
        <v>2023</v>
      </c>
      <c r="D687" s="107">
        <v>1</v>
      </c>
      <c r="E687" s="107">
        <v>2</v>
      </c>
      <c r="F687" s="107">
        <v>6</v>
      </c>
      <c r="G687" s="107">
        <v>10</v>
      </c>
      <c r="H687" s="107">
        <v>5000</v>
      </c>
      <c r="I687" s="107">
        <v>5200</v>
      </c>
      <c r="J687" s="107">
        <v>523</v>
      </c>
      <c r="K687" s="108"/>
      <c r="L687" s="108"/>
      <c r="M687" s="209" t="s">
        <v>134</v>
      </c>
      <c r="N687" s="210">
        <v>0</v>
      </c>
      <c r="O687" s="210">
        <v>0</v>
      </c>
      <c r="P687" s="210">
        <v>0</v>
      </c>
      <c r="Q687" s="220"/>
      <c r="R687" s="108"/>
      <c r="S687" s="108"/>
      <c r="T687" s="213">
        <f t="shared" ref="T687:AC687" si="254">SUM(T688:T692)</f>
        <v>0</v>
      </c>
      <c r="U687" s="210">
        <f t="shared" si="254"/>
        <v>0</v>
      </c>
      <c r="V687" s="210">
        <f t="shared" si="254"/>
        <v>0</v>
      </c>
      <c r="W687" s="210">
        <f t="shared" si="254"/>
        <v>0</v>
      </c>
      <c r="X687" s="210">
        <f t="shared" si="254"/>
        <v>0</v>
      </c>
      <c r="Y687" s="210">
        <f t="shared" si="254"/>
        <v>0</v>
      </c>
      <c r="Z687" s="210">
        <f t="shared" si="254"/>
        <v>0</v>
      </c>
      <c r="AA687" s="279">
        <f t="shared" si="254"/>
        <v>0</v>
      </c>
      <c r="AB687" s="320">
        <f t="shared" si="254"/>
        <v>0</v>
      </c>
      <c r="AC687" s="210">
        <f t="shared" si="254"/>
        <v>0</v>
      </c>
      <c r="AD687" s="321">
        <f>OAX!AD725</f>
        <v>0</v>
      </c>
      <c r="AE687" s="213"/>
      <c r="AF687" s="210"/>
      <c r="AG687" s="210">
        <f>OAX!AG725</f>
        <v>0</v>
      </c>
      <c r="AH687" s="210"/>
      <c r="AI687" s="210"/>
      <c r="AJ687" s="210">
        <f>OAX!AJ725</f>
        <v>0</v>
      </c>
      <c r="AK687" s="210"/>
      <c r="AL687" s="210"/>
      <c r="AM687" s="210">
        <f>OAX!AM725</f>
        <v>0</v>
      </c>
      <c r="AN687" s="210"/>
      <c r="AO687" s="210"/>
      <c r="AP687" s="210">
        <f>OAX!AP725</f>
        <v>0</v>
      </c>
      <c r="AQ687" s="210"/>
      <c r="AR687" s="210"/>
      <c r="AS687" s="210">
        <f>OAX!AS725</f>
        <v>0</v>
      </c>
      <c r="AT687" s="210">
        <f>OAX!AT725</f>
        <v>0</v>
      </c>
      <c r="AU687" s="210">
        <f>OAX!AU725</f>
        <v>0</v>
      </c>
      <c r="AV687" s="210">
        <f>OAX!AV725</f>
        <v>0</v>
      </c>
      <c r="AW687" s="210">
        <f>OAX!AW725</f>
        <v>0</v>
      </c>
      <c r="AX687" s="210">
        <f>OAX!AX725</f>
        <v>0</v>
      </c>
      <c r="AY687" s="210">
        <f>OAX!AY725</f>
        <v>0</v>
      </c>
      <c r="AZ687" s="210">
        <f>OAX!AZ725</f>
        <v>0</v>
      </c>
      <c r="BA687" s="210">
        <f>OAX!BA725</f>
        <v>0</v>
      </c>
    </row>
    <row r="688" spans="1:53" ht="24.75" hidden="1">
      <c r="A688" s="253"/>
      <c r="B688" s="73" t="str">
        <f t="shared" si="240"/>
        <v>2610500052005231</v>
      </c>
      <c r="C688" s="166">
        <v>2023</v>
      </c>
      <c r="D688" s="114">
        <v>1</v>
      </c>
      <c r="E688" s="114">
        <v>2</v>
      </c>
      <c r="F688" s="114">
        <v>6</v>
      </c>
      <c r="G688" s="114">
        <v>10</v>
      </c>
      <c r="H688" s="166">
        <v>5000</v>
      </c>
      <c r="I688" s="166">
        <v>5200</v>
      </c>
      <c r="J688" s="166">
        <v>523</v>
      </c>
      <c r="K688" s="115">
        <v>1</v>
      </c>
      <c r="L688" s="115"/>
      <c r="M688" s="116" t="s">
        <v>557</v>
      </c>
      <c r="N688" s="117">
        <v>0</v>
      </c>
      <c r="O688" s="117">
        <v>0</v>
      </c>
      <c r="P688" s="117">
        <v>0</v>
      </c>
      <c r="Q688" s="141" t="s">
        <v>59</v>
      </c>
      <c r="R688" s="119">
        <v>0</v>
      </c>
      <c r="S688" s="119">
        <v>0</v>
      </c>
      <c r="T688" s="120">
        <v>0</v>
      </c>
      <c r="U688" s="117">
        <v>0</v>
      </c>
      <c r="V688" s="117">
        <v>0</v>
      </c>
      <c r="W688" s="117">
        <v>0</v>
      </c>
      <c r="X688" s="117">
        <v>0</v>
      </c>
      <c r="Y688" s="117">
        <v>0</v>
      </c>
      <c r="Z688" s="117">
        <v>0</v>
      </c>
      <c r="AA688" s="269">
        <v>0</v>
      </c>
      <c r="AB688" s="303">
        <f t="shared" ref="AB688:AC692" si="255">N688+T688-X688</f>
        <v>0</v>
      </c>
      <c r="AC688" s="117">
        <f t="shared" si="255"/>
        <v>0</v>
      </c>
      <c r="AD688" s="304">
        <f>OAX!AD726</f>
        <v>0</v>
      </c>
      <c r="AE688" s="120"/>
      <c r="AF688" s="117"/>
      <c r="AG688" s="117">
        <f>OAX!AG726</f>
        <v>0</v>
      </c>
      <c r="AH688" s="117"/>
      <c r="AI688" s="117"/>
      <c r="AJ688" s="117">
        <f>OAX!AJ726</f>
        <v>0</v>
      </c>
      <c r="AK688" s="117"/>
      <c r="AL688" s="117"/>
      <c r="AM688" s="117">
        <f>OAX!AM726</f>
        <v>0</v>
      </c>
      <c r="AN688" s="117"/>
      <c r="AO688" s="117"/>
      <c r="AP688" s="117">
        <f>OAX!AP726</f>
        <v>0</v>
      </c>
      <c r="AQ688" s="117"/>
      <c r="AR688" s="117"/>
      <c r="AS688" s="117">
        <f>OAX!AS726</f>
        <v>0</v>
      </c>
      <c r="AT688" s="117">
        <f>OAX!AT726</f>
        <v>0</v>
      </c>
      <c r="AU688" s="117">
        <f>OAX!AU726</f>
        <v>0</v>
      </c>
      <c r="AV688" s="117">
        <f>OAX!AV726</f>
        <v>0</v>
      </c>
      <c r="AW688" s="117">
        <f>OAX!AW726</f>
        <v>0</v>
      </c>
      <c r="AX688" s="117">
        <f>OAX!AX726</f>
        <v>0</v>
      </c>
      <c r="AY688" s="117">
        <f>OAX!AY726</f>
        <v>0</v>
      </c>
      <c r="AZ688" s="117">
        <f>OAX!AZ726</f>
        <v>0</v>
      </c>
      <c r="BA688" s="117">
        <f>OAX!BA726</f>
        <v>0</v>
      </c>
    </row>
    <row r="689" spans="1:53" ht="24.75" hidden="1">
      <c r="A689" s="253"/>
      <c r="B689" s="73" t="str">
        <f t="shared" si="240"/>
        <v>2610500052005232</v>
      </c>
      <c r="C689" s="166">
        <v>2023</v>
      </c>
      <c r="D689" s="114">
        <v>1</v>
      </c>
      <c r="E689" s="114">
        <v>2</v>
      </c>
      <c r="F689" s="114">
        <v>6</v>
      </c>
      <c r="G689" s="114">
        <v>10</v>
      </c>
      <c r="H689" s="166">
        <v>5000</v>
      </c>
      <c r="I689" s="166">
        <v>5200</v>
      </c>
      <c r="J689" s="166">
        <v>523</v>
      </c>
      <c r="K689" s="115">
        <v>2</v>
      </c>
      <c r="L689" s="115"/>
      <c r="M689" s="116" t="s">
        <v>558</v>
      </c>
      <c r="N689" s="117">
        <v>0</v>
      </c>
      <c r="O689" s="117">
        <v>0</v>
      </c>
      <c r="P689" s="117">
        <v>0</v>
      </c>
      <c r="Q689" s="141" t="s">
        <v>59</v>
      </c>
      <c r="R689" s="119">
        <v>0</v>
      </c>
      <c r="S689" s="119">
        <v>0</v>
      </c>
      <c r="T689" s="120">
        <v>0</v>
      </c>
      <c r="U689" s="117">
        <v>0</v>
      </c>
      <c r="V689" s="117">
        <v>0</v>
      </c>
      <c r="W689" s="117">
        <v>0</v>
      </c>
      <c r="X689" s="117">
        <v>0</v>
      </c>
      <c r="Y689" s="117">
        <v>0</v>
      </c>
      <c r="Z689" s="117">
        <v>0</v>
      </c>
      <c r="AA689" s="269">
        <v>0</v>
      </c>
      <c r="AB689" s="303">
        <f t="shared" si="255"/>
        <v>0</v>
      </c>
      <c r="AC689" s="117">
        <f t="shared" si="255"/>
        <v>0</v>
      </c>
      <c r="AD689" s="304">
        <f>OAX!AD727</f>
        <v>0</v>
      </c>
      <c r="AE689" s="120"/>
      <c r="AF689" s="117"/>
      <c r="AG689" s="117">
        <f>OAX!AG727</f>
        <v>0</v>
      </c>
      <c r="AH689" s="117"/>
      <c r="AI689" s="117"/>
      <c r="AJ689" s="117">
        <f>OAX!AJ727</f>
        <v>0</v>
      </c>
      <c r="AK689" s="117"/>
      <c r="AL689" s="117"/>
      <c r="AM689" s="117">
        <f>OAX!AM727</f>
        <v>0</v>
      </c>
      <c r="AN689" s="117"/>
      <c r="AO689" s="117"/>
      <c r="AP689" s="117">
        <f>OAX!AP727</f>
        <v>0</v>
      </c>
      <c r="AQ689" s="117"/>
      <c r="AR689" s="117"/>
      <c r="AS689" s="117">
        <f>OAX!AS727</f>
        <v>0</v>
      </c>
      <c r="AT689" s="117">
        <f>OAX!AT727</f>
        <v>0</v>
      </c>
      <c r="AU689" s="117">
        <f>OAX!AU727</f>
        <v>0</v>
      </c>
      <c r="AV689" s="117">
        <f>OAX!AV727</f>
        <v>0</v>
      </c>
      <c r="AW689" s="117">
        <f>OAX!AW727</f>
        <v>0</v>
      </c>
      <c r="AX689" s="117">
        <f>OAX!AX727</f>
        <v>0</v>
      </c>
      <c r="AY689" s="117">
        <f>OAX!AY727</f>
        <v>0</v>
      </c>
      <c r="AZ689" s="117">
        <f>OAX!AZ727</f>
        <v>0</v>
      </c>
      <c r="BA689" s="117">
        <f>OAX!BA727</f>
        <v>0</v>
      </c>
    </row>
    <row r="690" spans="1:53" ht="24.75" hidden="1">
      <c r="A690" s="253"/>
      <c r="B690" s="73" t="str">
        <f t="shared" si="240"/>
        <v>2610500052005233</v>
      </c>
      <c r="C690" s="166">
        <v>2023</v>
      </c>
      <c r="D690" s="114">
        <v>1</v>
      </c>
      <c r="E690" s="114">
        <v>2</v>
      </c>
      <c r="F690" s="114">
        <v>6</v>
      </c>
      <c r="G690" s="114">
        <v>10</v>
      </c>
      <c r="H690" s="166">
        <v>5000</v>
      </c>
      <c r="I690" s="166">
        <v>5200</v>
      </c>
      <c r="J690" s="166">
        <v>523</v>
      </c>
      <c r="K690" s="115">
        <v>3</v>
      </c>
      <c r="L690" s="115"/>
      <c r="M690" s="116" t="s">
        <v>559</v>
      </c>
      <c r="N690" s="117">
        <v>0</v>
      </c>
      <c r="O690" s="117">
        <v>0</v>
      </c>
      <c r="P690" s="117">
        <v>0</v>
      </c>
      <c r="Q690" s="141" t="s">
        <v>59</v>
      </c>
      <c r="R690" s="119">
        <v>0</v>
      </c>
      <c r="S690" s="119">
        <v>0</v>
      </c>
      <c r="T690" s="120">
        <v>0</v>
      </c>
      <c r="U690" s="117">
        <v>0</v>
      </c>
      <c r="V690" s="117">
        <v>0</v>
      </c>
      <c r="W690" s="117">
        <v>0</v>
      </c>
      <c r="X690" s="117">
        <v>0</v>
      </c>
      <c r="Y690" s="117">
        <v>0</v>
      </c>
      <c r="Z690" s="117">
        <v>0</v>
      </c>
      <c r="AA690" s="269">
        <v>0</v>
      </c>
      <c r="AB690" s="303">
        <f t="shared" si="255"/>
        <v>0</v>
      </c>
      <c r="AC690" s="117">
        <f t="shared" si="255"/>
        <v>0</v>
      </c>
      <c r="AD690" s="304">
        <f>OAX!AD728</f>
        <v>0</v>
      </c>
      <c r="AE690" s="120"/>
      <c r="AF690" s="117"/>
      <c r="AG690" s="117">
        <f>OAX!AG728</f>
        <v>0</v>
      </c>
      <c r="AH690" s="117"/>
      <c r="AI690" s="117"/>
      <c r="AJ690" s="117">
        <f>OAX!AJ728</f>
        <v>0</v>
      </c>
      <c r="AK690" s="117"/>
      <c r="AL690" s="117"/>
      <c r="AM690" s="117">
        <f>OAX!AM728</f>
        <v>0</v>
      </c>
      <c r="AN690" s="117"/>
      <c r="AO690" s="117"/>
      <c r="AP690" s="117">
        <f>OAX!AP728</f>
        <v>0</v>
      </c>
      <c r="AQ690" s="117"/>
      <c r="AR690" s="117"/>
      <c r="AS690" s="117">
        <f>OAX!AS728</f>
        <v>0</v>
      </c>
      <c r="AT690" s="117">
        <f>OAX!AT728</f>
        <v>0</v>
      </c>
      <c r="AU690" s="117">
        <f>OAX!AU728</f>
        <v>0</v>
      </c>
      <c r="AV690" s="117">
        <f>OAX!AV728</f>
        <v>0</v>
      </c>
      <c r="AW690" s="117">
        <f>OAX!AW728</f>
        <v>0</v>
      </c>
      <c r="AX690" s="117">
        <f>OAX!AX728</f>
        <v>0</v>
      </c>
      <c r="AY690" s="117">
        <f>OAX!AY728</f>
        <v>0</v>
      </c>
      <c r="AZ690" s="117">
        <f>OAX!AZ728</f>
        <v>0</v>
      </c>
      <c r="BA690" s="117">
        <f>OAX!BA728</f>
        <v>0</v>
      </c>
    </row>
    <row r="691" spans="1:53" ht="24.75" hidden="1">
      <c r="A691" s="253"/>
      <c r="B691" s="73" t="str">
        <f t="shared" si="240"/>
        <v>2610500052005234</v>
      </c>
      <c r="C691" s="166">
        <v>2023</v>
      </c>
      <c r="D691" s="114">
        <v>1</v>
      </c>
      <c r="E691" s="114">
        <v>2</v>
      </c>
      <c r="F691" s="114">
        <v>6</v>
      </c>
      <c r="G691" s="114">
        <v>10</v>
      </c>
      <c r="H691" s="166">
        <v>5000</v>
      </c>
      <c r="I691" s="166">
        <v>5200</v>
      </c>
      <c r="J691" s="166">
        <v>523</v>
      </c>
      <c r="K691" s="115">
        <v>4</v>
      </c>
      <c r="L691" s="115"/>
      <c r="M691" s="116" t="s">
        <v>268</v>
      </c>
      <c r="N691" s="117">
        <v>0</v>
      </c>
      <c r="O691" s="117">
        <v>0</v>
      </c>
      <c r="P691" s="117">
        <v>0</v>
      </c>
      <c r="Q691" s="141" t="s">
        <v>59</v>
      </c>
      <c r="R691" s="119">
        <v>0</v>
      </c>
      <c r="S691" s="119">
        <v>0</v>
      </c>
      <c r="T691" s="120">
        <v>0</v>
      </c>
      <c r="U691" s="117">
        <v>0</v>
      </c>
      <c r="V691" s="117">
        <v>0</v>
      </c>
      <c r="W691" s="117">
        <v>0</v>
      </c>
      <c r="X691" s="117">
        <v>0</v>
      </c>
      <c r="Y691" s="117">
        <v>0</v>
      </c>
      <c r="Z691" s="117">
        <v>0</v>
      </c>
      <c r="AA691" s="269">
        <v>0</v>
      </c>
      <c r="AB691" s="303">
        <f t="shared" si="255"/>
        <v>0</v>
      </c>
      <c r="AC691" s="117">
        <f t="shared" si="255"/>
        <v>0</v>
      </c>
      <c r="AD691" s="304">
        <f>OAX!AD729</f>
        <v>0</v>
      </c>
      <c r="AE691" s="120"/>
      <c r="AF691" s="117"/>
      <c r="AG691" s="117">
        <f>OAX!AG729</f>
        <v>0</v>
      </c>
      <c r="AH691" s="117"/>
      <c r="AI691" s="117"/>
      <c r="AJ691" s="117">
        <f>OAX!AJ729</f>
        <v>0</v>
      </c>
      <c r="AK691" s="117"/>
      <c r="AL691" s="117"/>
      <c r="AM691" s="117">
        <f>OAX!AM729</f>
        <v>0</v>
      </c>
      <c r="AN691" s="117"/>
      <c r="AO691" s="117"/>
      <c r="AP691" s="117">
        <f>OAX!AP729</f>
        <v>0</v>
      </c>
      <c r="AQ691" s="117"/>
      <c r="AR691" s="117"/>
      <c r="AS691" s="117">
        <f>OAX!AS729</f>
        <v>0</v>
      </c>
      <c r="AT691" s="117">
        <f>OAX!AT729</f>
        <v>0</v>
      </c>
      <c r="AU691" s="117">
        <f>OAX!AU729</f>
        <v>0</v>
      </c>
      <c r="AV691" s="117">
        <f>OAX!AV729</f>
        <v>0</v>
      </c>
      <c r="AW691" s="117">
        <f>OAX!AW729</f>
        <v>0</v>
      </c>
      <c r="AX691" s="117">
        <f>OAX!AX729</f>
        <v>0</v>
      </c>
      <c r="AY691" s="117">
        <f>OAX!AY729</f>
        <v>0</v>
      </c>
      <c r="AZ691" s="117">
        <f>OAX!AZ729</f>
        <v>0</v>
      </c>
      <c r="BA691" s="117">
        <f>OAX!BA729</f>
        <v>0</v>
      </c>
    </row>
    <row r="692" spans="1:53" ht="24.75" hidden="1">
      <c r="A692" s="253"/>
      <c r="B692" s="73" t="str">
        <f t="shared" si="240"/>
        <v>2610500052005235</v>
      </c>
      <c r="C692" s="166">
        <v>2023</v>
      </c>
      <c r="D692" s="114">
        <v>1</v>
      </c>
      <c r="E692" s="114">
        <v>2</v>
      </c>
      <c r="F692" s="114">
        <v>6</v>
      </c>
      <c r="G692" s="114">
        <v>10</v>
      </c>
      <c r="H692" s="166">
        <v>5000</v>
      </c>
      <c r="I692" s="166">
        <v>5200</v>
      </c>
      <c r="J692" s="166">
        <v>523</v>
      </c>
      <c r="K692" s="115">
        <v>5</v>
      </c>
      <c r="L692" s="115"/>
      <c r="M692" s="116" t="s">
        <v>201</v>
      </c>
      <c r="N692" s="117">
        <v>0</v>
      </c>
      <c r="O692" s="117">
        <v>0</v>
      </c>
      <c r="P692" s="117">
        <v>0</v>
      </c>
      <c r="Q692" s="141" t="s">
        <v>59</v>
      </c>
      <c r="R692" s="119">
        <v>0</v>
      </c>
      <c r="S692" s="119">
        <v>0</v>
      </c>
      <c r="T692" s="120">
        <v>0</v>
      </c>
      <c r="U692" s="117">
        <v>0</v>
      </c>
      <c r="V692" s="117">
        <v>0</v>
      </c>
      <c r="W692" s="117">
        <v>0</v>
      </c>
      <c r="X692" s="117">
        <v>0</v>
      </c>
      <c r="Y692" s="117">
        <v>0</v>
      </c>
      <c r="Z692" s="117">
        <v>0</v>
      </c>
      <c r="AA692" s="269">
        <v>0</v>
      </c>
      <c r="AB692" s="303">
        <f t="shared" si="255"/>
        <v>0</v>
      </c>
      <c r="AC692" s="117">
        <f t="shared" si="255"/>
        <v>0</v>
      </c>
      <c r="AD692" s="304">
        <f>OAX!AD730</f>
        <v>0</v>
      </c>
      <c r="AE692" s="120"/>
      <c r="AF692" s="117"/>
      <c r="AG692" s="117">
        <f>OAX!AG730</f>
        <v>0</v>
      </c>
      <c r="AH692" s="117"/>
      <c r="AI692" s="117"/>
      <c r="AJ692" s="117">
        <f>OAX!AJ730</f>
        <v>0</v>
      </c>
      <c r="AK692" s="117"/>
      <c r="AL692" s="117"/>
      <c r="AM692" s="117">
        <f>OAX!AM730</f>
        <v>0</v>
      </c>
      <c r="AN692" s="117"/>
      <c r="AO692" s="117"/>
      <c r="AP692" s="117">
        <f>OAX!AP730</f>
        <v>0</v>
      </c>
      <c r="AQ692" s="117"/>
      <c r="AR692" s="117"/>
      <c r="AS692" s="117">
        <f>OAX!AS730</f>
        <v>0</v>
      </c>
      <c r="AT692" s="117">
        <f>OAX!AT730</f>
        <v>0</v>
      </c>
      <c r="AU692" s="117">
        <f>OAX!AU730</f>
        <v>0</v>
      </c>
      <c r="AV692" s="117">
        <f>OAX!AV730</f>
        <v>0</v>
      </c>
      <c r="AW692" s="117">
        <f>OAX!AW730</f>
        <v>0</v>
      </c>
      <c r="AX692" s="117">
        <f>OAX!AX730</f>
        <v>0</v>
      </c>
      <c r="AY692" s="117">
        <f>OAX!AY730</f>
        <v>0</v>
      </c>
      <c r="AZ692" s="117">
        <f>OAX!AZ730</f>
        <v>0</v>
      </c>
      <c r="BA692" s="117">
        <f>OAX!BA730</f>
        <v>0</v>
      </c>
    </row>
    <row r="693" spans="1:53" ht="24.75" hidden="1">
      <c r="A693" s="253"/>
      <c r="B693" s="73" t="str">
        <f t="shared" si="240"/>
        <v>261050005200529</v>
      </c>
      <c r="C693" s="107">
        <v>2023</v>
      </c>
      <c r="D693" s="107">
        <v>1</v>
      </c>
      <c r="E693" s="107">
        <v>2</v>
      </c>
      <c r="F693" s="107">
        <v>6</v>
      </c>
      <c r="G693" s="107">
        <v>10</v>
      </c>
      <c r="H693" s="107">
        <v>5000</v>
      </c>
      <c r="I693" s="107">
        <v>5200</v>
      </c>
      <c r="J693" s="107">
        <v>529</v>
      </c>
      <c r="K693" s="108"/>
      <c r="L693" s="108"/>
      <c r="M693" s="209" t="s">
        <v>504</v>
      </c>
      <c r="N693" s="210">
        <v>0</v>
      </c>
      <c r="O693" s="210">
        <v>0</v>
      </c>
      <c r="P693" s="210">
        <v>0</v>
      </c>
      <c r="Q693" s="220"/>
      <c r="R693" s="108"/>
      <c r="S693" s="108"/>
      <c r="T693" s="213">
        <f t="shared" ref="T693:AC693" si="256">+T694</f>
        <v>0</v>
      </c>
      <c r="U693" s="210">
        <f t="shared" si="256"/>
        <v>0</v>
      </c>
      <c r="V693" s="210">
        <f t="shared" si="256"/>
        <v>0</v>
      </c>
      <c r="W693" s="210">
        <f t="shared" si="256"/>
        <v>0</v>
      </c>
      <c r="X693" s="210">
        <f t="shared" si="256"/>
        <v>0</v>
      </c>
      <c r="Y693" s="210">
        <f t="shared" si="256"/>
        <v>0</v>
      </c>
      <c r="Z693" s="210">
        <f t="shared" si="256"/>
        <v>0</v>
      </c>
      <c r="AA693" s="279">
        <f t="shared" si="256"/>
        <v>0</v>
      </c>
      <c r="AB693" s="320">
        <f t="shared" si="256"/>
        <v>0</v>
      </c>
      <c r="AC693" s="210">
        <f t="shared" si="256"/>
        <v>0</v>
      </c>
      <c r="AD693" s="321">
        <f>OAX!AD731</f>
        <v>0</v>
      </c>
      <c r="AE693" s="213"/>
      <c r="AF693" s="210"/>
      <c r="AG693" s="210">
        <f>OAX!AG731</f>
        <v>0</v>
      </c>
      <c r="AH693" s="210"/>
      <c r="AI693" s="210"/>
      <c r="AJ693" s="210">
        <f>OAX!AJ731</f>
        <v>0</v>
      </c>
      <c r="AK693" s="210"/>
      <c r="AL693" s="210"/>
      <c r="AM693" s="210">
        <f>OAX!AM731</f>
        <v>0</v>
      </c>
      <c r="AN693" s="210"/>
      <c r="AO693" s="210"/>
      <c r="AP693" s="210">
        <f>OAX!AP731</f>
        <v>0</v>
      </c>
      <c r="AQ693" s="210"/>
      <c r="AR693" s="210"/>
      <c r="AS693" s="210">
        <f>OAX!AS731</f>
        <v>0</v>
      </c>
      <c r="AT693" s="210">
        <f>OAX!AT731</f>
        <v>0</v>
      </c>
      <c r="AU693" s="210">
        <f>OAX!AU731</f>
        <v>0</v>
      </c>
      <c r="AV693" s="210">
        <f>OAX!AV731</f>
        <v>0</v>
      </c>
      <c r="AW693" s="210">
        <f>OAX!AW731</f>
        <v>0</v>
      </c>
      <c r="AX693" s="210">
        <f>OAX!AX731</f>
        <v>0</v>
      </c>
      <c r="AY693" s="210">
        <f>OAX!AY731</f>
        <v>0</v>
      </c>
      <c r="AZ693" s="210">
        <f>OAX!AZ731</f>
        <v>0</v>
      </c>
      <c r="BA693" s="210">
        <f>OAX!BA731</f>
        <v>0</v>
      </c>
    </row>
    <row r="694" spans="1:53" ht="24.75" hidden="1">
      <c r="A694" s="253"/>
      <c r="B694" s="73" t="str">
        <f t="shared" si="240"/>
        <v>2610500052005291</v>
      </c>
      <c r="C694" s="166">
        <v>2023</v>
      </c>
      <c r="D694" s="114">
        <v>1</v>
      </c>
      <c r="E694" s="114">
        <v>2</v>
      </c>
      <c r="F694" s="114">
        <v>6</v>
      </c>
      <c r="G694" s="114">
        <v>10</v>
      </c>
      <c r="H694" s="166">
        <v>5000</v>
      </c>
      <c r="I694" s="166">
        <v>5200</v>
      </c>
      <c r="J694" s="166">
        <v>529</v>
      </c>
      <c r="K694" s="115">
        <v>1</v>
      </c>
      <c r="L694" s="115"/>
      <c r="M694" s="116" t="s">
        <v>560</v>
      </c>
      <c r="N694" s="117">
        <v>0</v>
      </c>
      <c r="O694" s="117">
        <v>0</v>
      </c>
      <c r="P694" s="117">
        <v>0</v>
      </c>
      <c r="Q694" s="141" t="s">
        <v>59</v>
      </c>
      <c r="R694" s="119">
        <v>0</v>
      </c>
      <c r="S694" s="119">
        <v>0</v>
      </c>
      <c r="T694" s="120">
        <v>0</v>
      </c>
      <c r="U694" s="117">
        <v>0</v>
      </c>
      <c r="V694" s="117">
        <v>0</v>
      </c>
      <c r="W694" s="117">
        <v>0</v>
      </c>
      <c r="X694" s="117">
        <v>0</v>
      </c>
      <c r="Y694" s="117">
        <v>0</v>
      </c>
      <c r="Z694" s="117">
        <v>0</v>
      </c>
      <c r="AA694" s="269">
        <v>0</v>
      </c>
      <c r="AB694" s="303">
        <f>N694+T694-X694</f>
        <v>0</v>
      </c>
      <c r="AC694" s="117">
        <f>O694+U694-Y694</f>
        <v>0</v>
      </c>
      <c r="AD694" s="304">
        <f>OAX!AD732</f>
        <v>0</v>
      </c>
      <c r="AE694" s="120"/>
      <c r="AF694" s="117"/>
      <c r="AG694" s="117">
        <f>OAX!AG732</f>
        <v>0</v>
      </c>
      <c r="AH694" s="117"/>
      <c r="AI694" s="117"/>
      <c r="AJ694" s="117">
        <f>OAX!AJ732</f>
        <v>0</v>
      </c>
      <c r="AK694" s="117"/>
      <c r="AL694" s="117"/>
      <c r="AM694" s="117">
        <f>OAX!AM732</f>
        <v>0</v>
      </c>
      <c r="AN694" s="117"/>
      <c r="AO694" s="117"/>
      <c r="AP694" s="117">
        <f>OAX!AP732</f>
        <v>0</v>
      </c>
      <c r="AQ694" s="117"/>
      <c r="AR694" s="117"/>
      <c r="AS694" s="117">
        <f>OAX!AS732</f>
        <v>0</v>
      </c>
      <c r="AT694" s="117">
        <f>OAX!AT732</f>
        <v>0</v>
      </c>
      <c r="AU694" s="117">
        <f>OAX!AU732</f>
        <v>0</v>
      </c>
      <c r="AV694" s="117">
        <f>OAX!AV732</f>
        <v>0</v>
      </c>
      <c r="AW694" s="117">
        <f>OAX!AW732</f>
        <v>0</v>
      </c>
      <c r="AX694" s="117">
        <f>OAX!AX732</f>
        <v>0</v>
      </c>
      <c r="AY694" s="117">
        <f>OAX!AY732</f>
        <v>0</v>
      </c>
      <c r="AZ694" s="117">
        <f>OAX!AZ732</f>
        <v>0</v>
      </c>
      <c r="BA694" s="117">
        <f>OAX!BA732</f>
        <v>0</v>
      </c>
    </row>
    <row r="695" spans="1:53" ht="24.75" hidden="1">
      <c r="A695" s="253"/>
      <c r="B695" s="73" t="str">
        <f t="shared" si="240"/>
        <v>261050005300</v>
      </c>
      <c r="C695" s="100">
        <v>2023</v>
      </c>
      <c r="D695" s="100">
        <v>1</v>
      </c>
      <c r="E695" s="100">
        <v>2</v>
      </c>
      <c r="F695" s="100">
        <v>6</v>
      </c>
      <c r="G695" s="100">
        <v>10</v>
      </c>
      <c r="H695" s="100">
        <v>5000</v>
      </c>
      <c r="I695" s="100">
        <v>5300</v>
      </c>
      <c r="J695" s="100"/>
      <c r="K695" s="101" t="s">
        <v>45</v>
      </c>
      <c r="L695" s="101"/>
      <c r="M695" s="159" t="s">
        <v>561</v>
      </c>
      <c r="N695" s="160">
        <v>0</v>
      </c>
      <c r="O695" s="160">
        <v>0</v>
      </c>
      <c r="P695" s="160">
        <v>0</v>
      </c>
      <c r="Q695" s="219"/>
      <c r="R695" s="218"/>
      <c r="S695" s="218"/>
      <c r="T695" s="163">
        <f t="shared" ref="T695:AC695" si="257">+T696+T701</f>
        <v>0</v>
      </c>
      <c r="U695" s="160">
        <f t="shared" si="257"/>
        <v>0</v>
      </c>
      <c r="V695" s="160">
        <f t="shared" si="257"/>
        <v>0</v>
      </c>
      <c r="W695" s="160">
        <f t="shared" si="257"/>
        <v>0</v>
      </c>
      <c r="X695" s="160">
        <f t="shared" si="257"/>
        <v>0</v>
      </c>
      <c r="Y695" s="160">
        <f t="shared" si="257"/>
        <v>0</v>
      </c>
      <c r="Z695" s="160">
        <f t="shared" si="257"/>
        <v>0</v>
      </c>
      <c r="AA695" s="273">
        <f t="shared" si="257"/>
        <v>0</v>
      </c>
      <c r="AB695" s="309">
        <f t="shared" si="257"/>
        <v>0</v>
      </c>
      <c r="AC695" s="160">
        <f t="shared" si="257"/>
        <v>0</v>
      </c>
      <c r="AD695" s="310">
        <f>OAX!AD733</f>
        <v>0</v>
      </c>
      <c r="AE695" s="163"/>
      <c r="AF695" s="160"/>
      <c r="AG695" s="160">
        <f>OAX!AG733</f>
        <v>0</v>
      </c>
      <c r="AH695" s="160"/>
      <c r="AI695" s="160"/>
      <c r="AJ695" s="160">
        <f>OAX!AJ733</f>
        <v>0</v>
      </c>
      <c r="AK695" s="160"/>
      <c r="AL695" s="160"/>
      <c r="AM695" s="160">
        <f>OAX!AM733</f>
        <v>0</v>
      </c>
      <c r="AN695" s="160"/>
      <c r="AO695" s="160"/>
      <c r="AP695" s="160">
        <f>OAX!AP733</f>
        <v>0</v>
      </c>
      <c r="AQ695" s="160"/>
      <c r="AR695" s="160"/>
      <c r="AS695" s="160">
        <f>OAX!AS733</f>
        <v>0</v>
      </c>
      <c r="AT695" s="160">
        <f>OAX!AT733</f>
        <v>0</v>
      </c>
      <c r="AU695" s="160">
        <f>OAX!AU733</f>
        <v>0</v>
      </c>
      <c r="AV695" s="160">
        <f>OAX!AV733</f>
        <v>0</v>
      </c>
      <c r="AW695" s="160">
        <f>OAX!AW733</f>
        <v>0</v>
      </c>
      <c r="AX695" s="160">
        <f>OAX!AX733</f>
        <v>0</v>
      </c>
      <c r="AY695" s="160">
        <f>OAX!AY733</f>
        <v>0</v>
      </c>
      <c r="AZ695" s="160">
        <f>OAX!AZ733</f>
        <v>0</v>
      </c>
      <c r="BA695" s="160">
        <f>OAX!BA733</f>
        <v>0</v>
      </c>
    </row>
    <row r="696" spans="1:53" ht="24.75" hidden="1">
      <c r="A696" s="253"/>
      <c r="B696" s="73" t="str">
        <f t="shared" si="240"/>
        <v>261050005300531</v>
      </c>
      <c r="C696" s="107">
        <v>2023</v>
      </c>
      <c r="D696" s="107">
        <v>1</v>
      </c>
      <c r="E696" s="107">
        <v>2</v>
      </c>
      <c r="F696" s="107">
        <v>6</v>
      </c>
      <c r="G696" s="107">
        <v>10</v>
      </c>
      <c r="H696" s="107">
        <v>5000</v>
      </c>
      <c r="I696" s="107">
        <v>5300</v>
      </c>
      <c r="J696" s="107">
        <v>531</v>
      </c>
      <c r="K696" s="108"/>
      <c r="L696" s="108"/>
      <c r="M696" s="209" t="s">
        <v>347</v>
      </c>
      <c r="N696" s="210">
        <v>0</v>
      </c>
      <c r="O696" s="210">
        <v>0</v>
      </c>
      <c r="P696" s="210">
        <v>0</v>
      </c>
      <c r="Q696" s="220"/>
      <c r="R696" s="108"/>
      <c r="S696" s="108"/>
      <c r="T696" s="213">
        <f t="shared" ref="T696:AC696" si="258">SUM(T697:T700)</f>
        <v>0</v>
      </c>
      <c r="U696" s="210">
        <f t="shared" si="258"/>
        <v>0</v>
      </c>
      <c r="V696" s="210">
        <f t="shared" si="258"/>
        <v>0</v>
      </c>
      <c r="W696" s="210">
        <f t="shared" si="258"/>
        <v>0</v>
      </c>
      <c r="X696" s="210">
        <f t="shared" si="258"/>
        <v>0</v>
      </c>
      <c r="Y696" s="210">
        <f t="shared" si="258"/>
        <v>0</v>
      </c>
      <c r="Z696" s="210">
        <f t="shared" si="258"/>
        <v>0</v>
      </c>
      <c r="AA696" s="279">
        <f t="shared" si="258"/>
        <v>0</v>
      </c>
      <c r="AB696" s="320">
        <f t="shared" si="258"/>
        <v>0</v>
      </c>
      <c r="AC696" s="210">
        <f t="shared" si="258"/>
        <v>0</v>
      </c>
      <c r="AD696" s="321">
        <f>OAX!AD734</f>
        <v>0</v>
      </c>
      <c r="AE696" s="213"/>
      <c r="AF696" s="210"/>
      <c r="AG696" s="210">
        <f>OAX!AG734</f>
        <v>0</v>
      </c>
      <c r="AH696" s="210"/>
      <c r="AI696" s="210"/>
      <c r="AJ696" s="210">
        <f>OAX!AJ734</f>
        <v>0</v>
      </c>
      <c r="AK696" s="210"/>
      <c r="AL696" s="210"/>
      <c r="AM696" s="210">
        <f>OAX!AM734</f>
        <v>0</v>
      </c>
      <c r="AN696" s="210"/>
      <c r="AO696" s="210"/>
      <c r="AP696" s="210">
        <f>OAX!AP734</f>
        <v>0</v>
      </c>
      <c r="AQ696" s="210"/>
      <c r="AR696" s="210"/>
      <c r="AS696" s="210">
        <f>OAX!AS734</f>
        <v>0</v>
      </c>
      <c r="AT696" s="210">
        <f>OAX!AT734</f>
        <v>0</v>
      </c>
      <c r="AU696" s="210">
        <f>OAX!AU734</f>
        <v>0</v>
      </c>
      <c r="AV696" s="210">
        <f>OAX!AV734</f>
        <v>0</v>
      </c>
      <c r="AW696" s="210">
        <f>OAX!AW734</f>
        <v>0</v>
      </c>
      <c r="AX696" s="210">
        <f>OAX!AX734</f>
        <v>0</v>
      </c>
      <c r="AY696" s="210">
        <f>OAX!AY734</f>
        <v>0</v>
      </c>
      <c r="AZ696" s="210">
        <f>OAX!AZ734</f>
        <v>0</v>
      </c>
      <c r="BA696" s="210">
        <f>OAX!BA734</f>
        <v>0</v>
      </c>
    </row>
    <row r="697" spans="1:53" ht="24.75" hidden="1">
      <c r="A697" s="253"/>
      <c r="B697" s="73" t="str">
        <f t="shared" si="240"/>
        <v>2610500053005311</v>
      </c>
      <c r="C697" s="166">
        <v>2023</v>
      </c>
      <c r="D697" s="114">
        <v>1</v>
      </c>
      <c r="E697" s="114">
        <v>2</v>
      </c>
      <c r="F697" s="114">
        <v>6</v>
      </c>
      <c r="G697" s="114">
        <v>10</v>
      </c>
      <c r="H697" s="166">
        <v>5000</v>
      </c>
      <c r="I697" s="166">
        <v>5300</v>
      </c>
      <c r="J697" s="166">
        <v>531</v>
      </c>
      <c r="K697" s="115">
        <v>1</v>
      </c>
      <c r="L697" s="115"/>
      <c r="M697" s="116" t="s">
        <v>562</v>
      </c>
      <c r="N697" s="117">
        <v>0</v>
      </c>
      <c r="O697" s="117">
        <v>0</v>
      </c>
      <c r="P697" s="117">
        <v>0</v>
      </c>
      <c r="Q697" s="141" t="s">
        <v>59</v>
      </c>
      <c r="R697" s="119">
        <v>0</v>
      </c>
      <c r="S697" s="119">
        <v>0</v>
      </c>
      <c r="T697" s="120">
        <v>0</v>
      </c>
      <c r="U697" s="117">
        <v>0</v>
      </c>
      <c r="V697" s="117">
        <v>0</v>
      </c>
      <c r="W697" s="117">
        <v>0</v>
      </c>
      <c r="X697" s="117">
        <v>0</v>
      </c>
      <c r="Y697" s="117">
        <v>0</v>
      </c>
      <c r="Z697" s="117">
        <v>0</v>
      </c>
      <c r="AA697" s="269">
        <v>0</v>
      </c>
      <c r="AB697" s="303">
        <f t="shared" ref="AB697:AC700" si="259">N697+T697-X697</f>
        <v>0</v>
      </c>
      <c r="AC697" s="117">
        <f t="shared" si="259"/>
        <v>0</v>
      </c>
      <c r="AD697" s="304">
        <f>OAX!AD735</f>
        <v>0</v>
      </c>
      <c r="AE697" s="120"/>
      <c r="AF697" s="117"/>
      <c r="AG697" s="117">
        <f>OAX!AG735</f>
        <v>0</v>
      </c>
      <c r="AH697" s="117"/>
      <c r="AI697" s="117"/>
      <c r="AJ697" s="117">
        <f>OAX!AJ735</f>
        <v>0</v>
      </c>
      <c r="AK697" s="117"/>
      <c r="AL697" s="117"/>
      <c r="AM697" s="117">
        <f>OAX!AM735</f>
        <v>0</v>
      </c>
      <c r="AN697" s="117"/>
      <c r="AO697" s="117"/>
      <c r="AP697" s="117">
        <f>OAX!AP735</f>
        <v>0</v>
      </c>
      <c r="AQ697" s="117"/>
      <c r="AR697" s="117"/>
      <c r="AS697" s="117">
        <f>OAX!AS735</f>
        <v>0</v>
      </c>
      <c r="AT697" s="117">
        <f>OAX!AT735</f>
        <v>0</v>
      </c>
      <c r="AU697" s="117">
        <f>OAX!AU735</f>
        <v>0</v>
      </c>
      <c r="AV697" s="117">
        <f>OAX!AV735</f>
        <v>0</v>
      </c>
      <c r="AW697" s="117">
        <f>OAX!AW735</f>
        <v>0</v>
      </c>
      <c r="AX697" s="117">
        <f>OAX!AX735</f>
        <v>0</v>
      </c>
      <c r="AY697" s="117">
        <f>OAX!AY735</f>
        <v>0</v>
      </c>
      <c r="AZ697" s="117">
        <f>OAX!AZ735</f>
        <v>0</v>
      </c>
      <c r="BA697" s="117">
        <f>OAX!BA735</f>
        <v>0</v>
      </c>
    </row>
    <row r="698" spans="1:53" ht="24.75" hidden="1">
      <c r="A698" s="253"/>
      <c r="B698" s="73" t="str">
        <f t="shared" si="240"/>
        <v>2610500053005312</v>
      </c>
      <c r="C698" s="166">
        <v>2023</v>
      </c>
      <c r="D698" s="114">
        <v>1</v>
      </c>
      <c r="E698" s="114">
        <v>2</v>
      </c>
      <c r="F698" s="114">
        <v>6</v>
      </c>
      <c r="G698" s="114">
        <v>10</v>
      </c>
      <c r="H698" s="166">
        <v>5000</v>
      </c>
      <c r="I698" s="166">
        <v>5300</v>
      </c>
      <c r="J698" s="166">
        <v>531</v>
      </c>
      <c r="K698" s="115">
        <v>2</v>
      </c>
      <c r="L698" s="115"/>
      <c r="M698" s="116" t="s">
        <v>563</v>
      </c>
      <c r="N698" s="117">
        <v>0</v>
      </c>
      <c r="O698" s="117">
        <v>0</v>
      </c>
      <c r="P698" s="117">
        <v>0</v>
      </c>
      <c r="Q698" s="141" t="s">
        <v>59</v>
      </c>
      <c r="R698" s="119">
        <v>0</v>
      </c>
      <c r="S698" s="119">
        <v>0</v>
      </c>
      <c r="T698" s="120">
        <v>0</v>
      </c>
      <c r="U698" s="117">
        <v>0</v>
      </c>
      <c r="V698" s="117">
        <v>0</v>
      </c>
      <c r="W698" s="117">
        <v>0</v>
      </c>
      <c r="X698" s="117">
        <v>0</v>
      </c>
      <c r="Y698" s="117">
        <v>0</v>
      </c>
      <c r="Z698" s="117">
        <v>0</v>
      </c>
      <c r="AA698" s="269">
        <v>0</v>
      </c>
      <c r="AB698" s="303">
        <f t="shared" si="259"/>
        <v>0</v>
      </c>
      <c r="AC698" s="117">
        <f t="shared" si="259"/>
        <v>0</v>
      </c>
      <c r="AD698" s="304">
        <f>OAX!AD736</f>
        <v>0</v>
      </c>
      <c r="AE698" s="120"/>
      <c r="AF698" s="117"/>
      <c r="AG698" s="117">
        <f>OAX!AG736</f>
        <v>0</v>
      </c>
      <c r="AH698" s="117"/>
      <c r="AI698" s="117"/>
      <c r="AJ698" s="117">
        <f>OAX!AJ736</f>
        <v>0</v>
      </c>
      <c r="AK698" s="117"/>
      <c r="AL698" s="117"/>
      <c r="AM698" s="117">
        <f>OAX!AM736</f>
        <v>0</v>
      </c>
      <c r="AN698" s="117"/>
      <c r="AO698" s="117"/>
      <c r="AP698" s="117">
        <f>OAX!AP736</f>
        <v>0</v>
      </c>
      <c r="AQ698" s="117"/>
      <c r="AR698" s="117"/>
      <c r="AS698" s="117">
        <f>OAX!AS736</f>
        <v>0</v>
      </c>
      <c r="AT698" s="117">
        <f>OAX!AT736</f>
        <v>0</v>
      </c>
      <c r="AU698" s="117">
        <f>OAX!AU736</f>
        <v>0</v>
      </c>
      <c r="AV698" s="117">
        <f>OAX!AV736</f>
        <v>0</v>
      </c>
      <c r="AW698" s="117">
        <f>OAX!AW736</f>
        <v>0</v>
      </c>
      <c r="AX698" s="117">
        <f>OAX!AX736</f>
        <v>0</v>
      </c>
      <c r="AY698" s="117">
        <f>OAX!AY736</f>
        <v>0</v>
      </c>
      <c r="AZ698" s="117">
        <f>OAX!AZ736</f>
        <v>0</v>
      </c>
      <c r="BA698" s="117">
        <f>OAX!BA736</f>
        <v>0</v>
      </c>
    </row>
    <row r="699" spans="1:53" ht="24.75" hidden="1">
      <c r="A699" s="253"/>
      <c r="B699" s="73" t="str">
        <f t="shared" si="240"/>
        <v>2610500053005313</v>
      </c>
      <c r="C699" s="166">
        <v>2023</v>
      </c>
      <c r="D699" s="114">
        <v>1</v>
      </c>
      <c r="E699" s="114">
        <v>2</v>
      </c>
      <c r="F699" s="114">
        <v>6</v>
      </c>
      <c r="G699" s="114">
        <v>10</v>
      </c>
      <c r="H699" s="166">
        <v>5000</v>
      </c>
      <c r="I699" s="166">
        <v>5300</v>
      </c>
      <c r="J699" s="166">
        <v>531</v>
      </c>
      <c r="K699" s="115">
        <v>3</v>
      </c>
      <c r="L699" s="115"/>
      <c r="M699" s="116" t="s">
        <v>564</v>
      </c>
      <c r="N699" s="117">
        <v>0</v>
      </c>
      <c r="O699" s="117">
        <v>0</v>
      </c>
      <c r="P699" s="117">
        <v>0</v>
      </c>
      <c r="Q699" s="141" t="s">
        <v>59</v>
      </c>
      <c r="R699" s="119">
        <v>0</v>
      </c>
      <c r="S699" s="119">
        <v>0</v>
      </c>
      <c r="T699" s="120">
        <v>0</v>
      </c>
      <c r="U699" s="117">
        <v>0</v>
      </c>
      <c r="V699" s="117">
        <v>0</v>
      </c>
      <c r="W699" s="117">
        <v>0</v>
      </c>
      <c r="X699" s="117">
        <v>0</v>
      </c>
      <c r="Y699" s="117">
        <v>0</v>
      </c>
      <c r="Z699" s="117">
        <v>0</v>
      </c>
      <c r="AA699" s="269">
        <v>0</v>
      </c>
      <c r="AB699" s="303">
        <f t="shared" si="259"/>
        <v>0</v>
      </c>
      <c r="AC699" s="117">
        <f t="shared" si="259"/>
        <v>0</v>
      </c>
      <c r="AD699" s="304">
        <f>OAX!AD737</f>
        <v>0</v>
      </c>
      <c r="AE699" s="120"/>
      <c r="AF699" s="117"/>
      <c r="AG699" s="117">
        <f>OAX!AG737</f>
        <v>0</v>
      </c>
      <c r="AH699" s="117"/>
      <c r="AI699" s="117"/>
      <c r="AJ699" s="117">
        <f>OAX!AJ737</f>
        <v>0</v>
      </c>
      <c r="AK699" s="117"/>
      <c r="AL699" s="117"/>
      <c r="AM699" s="117">
        <f>OAX!AM737</f>
        <v>0</v>
      </c>
      <c r="AN699" s="117"/>
      <c r="AO699" s="117"/>
      <c r="AP699" s="117">
        <f>OAX!AP737</f>
        <v>0</v>
      </c>
      <c r="AQ699" s="117"/>
      <c r="AR699" s="117"/>
      <c r="AS699" s="117">
        <f>OAX!AS737</f>
        <v>0</v>
      </c>
      <c r="AT699" s="117">
        <f>OAX!AT737</f>
        <v>0</v>
      </c>
      <c r="AU699" s="117">
        <f>OAX!AU737</f>
        <v>0</v>
      </c>
      <c r="AV699" s="117">
        <f>OAX!AV737</f>
        <v>0</v>
      </c>
      <c r="AW699" s="117">
        <f>OAX!AW737</f>
        <v>0</v>
      </c>
      <c r="AX699" s="117">
        <f>OAX!AX737</f>
        <v>0</v>
      </c>
      <c r="AY699" s="117">
        <f>OAX!AY737</f>
        <v>0</v>
      </c>
      <c r="AZ699" s="117">
        <f>OAX!AZ737</f>
        <v>0</v>
      </c>
      <c r="BA699" s="117">
        <f>OAX!BA737</f>
        <v>0</v>
      </c>
    </row>
    <row r="700" spans="1:53" ht="24.75" hidden="1">
      <c r="A700" s="253"/>
      <c r="B700" s="73" t="str">
        <f t="shared" si="240"/>
        <v>2610500053005314</v>
      </c>
      <c r="C700" s="166">
        <v>2023</v>
      </c>
      <c r="D700" s="114">
        <v>1</v>
      </c>
      <c r="E700" s="114">
        <v>2</v>
      </c>
      <c r="F700" s="114">
        <v>6</v>
      </c>
      <c r="G700" s="114">
        <v>10</v>
      </c>
      <c r="H700" s="166">
        <v>5000</v>
      </c>
      <c r="I700" s="166">
        <v>5300</v>
      </c>
      <c r="J700" s="166">
        <v>531</v>
      </c>
      <c r="K700" s="115">
        <v>4</v>
      </c>
      <c r="L700" s="115"/>
      <c r="M700" s="116" t="s">
        <v>565</v>
      </c>
      <c r="N700" s="117">
        <v>0</v>
      </c>
      <c r="O700" s="117">
        <v>0</v>
      </c>
      <c r="P700" s="117">
        <v>0</v>
      </c>
      <c r="Q700" s="141" t="s">
        <v>59</v>
      </c>
      <c r="R700" s="119">
        <v>0</v>
      </c>
      <c r="S700" s="119">
        <v>0</v>
      </c>
      <c r="T700" s="120">
        <v>0</v>
      </c>
      <c r="U700" s="117">
        <v>0</v>
      </c>
      <c r="V700" s="117">
        <v>0</v>
      </c>
      <c r="W700" s="117">
        <v>0</v>
      </c>
      <c r="X700" s="117">
        <v>0</v>
      </c>
      <c r="Y700" s="117">
        <v>0</v>
      </c>
      <c r="Z700" s="117">
        <v>0</v>
      </c>
      <c r="AA700" s="269">
        <v>0</v>
      </c>
      <c r="AB700" s="303">
        <f t="shared" si="259"/>
        <v>0</v>
      </c>
      <c r="AC700" s="117">
        <f t="shared" si="259"/>
        <v>0</v>
      </c>
      <c r="AD700" s="304">
        <f>OAX!AD738</f>
        <v>0</v>
      </c>
      <c r="AE700" s="120"/>
      <c r="AF700" s="117"/>
      <c r="AG700" s="117">
        <f>OAX!AG738</f>
        <v>0</v>
      </c>
      <c r="AH700" s="117"/>
      <c r="AI700" s="117"/>
      <c r="AJ700" s="117">
        <f>OAX!AJ738</f>
        <v>0</v>
      </c>
      <c r="AK700" s="117"/>
      <c r="AL700" s="117"/>
      <c r="AM700" s="117">
        <f>OAX!AM738</f>
        <v>0</v>
      </c>
      <c r="AN700" s="117"/>
      <c r="AO700" s="117"/>
      <c r="AP700" s="117">
        <f>OAX!AP738</f>
        <v>0</v>
      </c>
      <c r="AQ700" s="117"/>
      <c r="AR700" s="117"/>
      <c r="AS700" s="117">
        <f>OAX!AS738</f>
        <v>0</v>
      </c>
      <c r="AT700" s="117">
        <f>OAX!AT738</f>
        <v>0</v>
      </c>
      <c r="AU700" s="117">
        <f>OAX!AU738</f>
        <v>0</v>
      </c>
      <c r="AV700" s="117">
        <f>OAX!AV738</f>
        <v>0</v>
      </c>
      <c r="AW700" s="117">
        <f>OAX!AW738</f>
        <v>0</v>
      </c>
      <c r="AX700" s="117">
        <f>OAX!AX738</f>
        <v>0</v>
      </c>
      <c r="AY700" s="117">
        <f>OAX!AY738</f>
        <v>0</v>
      </c>
      <c r="AZ700" s="117">
        <f>OAX!AZ738</f>
        <v>0</v>
      </c>
      <c r="BA700" s="117">
        <f>OAX!BA738</f>
        <v>0</v>
      </c>
    </row>
    <row r="701" spans="1:53" ht="24.75" hidden="1">
      <c r="A701" s="253"/>
      <c r="B701" s="73" t="str">
        <f t="shared" si="240"/>
        <v>261050005300532</v>
      </c>
      <c r="C701" s="107">
        <v>2023</v>
      </c>
      <c r="D701" s="107">
        <v>1</v>
      </c>
      <c r="E701" s="107">
        <v>2</v>
      </c>
      <c r="F701" s="107">
        <v>6</v>
      </c>
      <c r="G701" s="107">
        <v>10</v>
      </c>
      <c r="H701" s="108">
        <v>5000</v>
      </c>
      <c r="I701" s="108">
        <v>5300</v>
      </c>
      <c r="J701" s="108">
        <v>532</v>
      </c>
      <c r="K701" s="108"/>
      <c r="L701" s="108"/>
      <c r="M701" s="209" t="s">
        <v>566</v>
      </c>
      <c r="N701" s="210">
        <v>0</v>
      </c>
      <c r="O701" s="210">
        <v>0</v>
      </c>
      <c r="P701" s="210">
        <v>0</v>
      </c>
      <c r="Q701" s="220"/>
      <c r="R701" s="108"/>
      <c r="S701" s="108"/>
      <c r="T701" s="213">
        <f t="shared" ref="T701:AC701" si="260">+T702</f>
        <v>0</v>
      </c>
      <c r="U701" s="210">
        <f t="shared" si="260"/>
        <v>0</v>
      </c>
      <c r="V701" s="210">
        <f t="shared" si="260"/>
        <v>0</v>
      </c>
      <c r="W701" s="210">
        <f t="shared" si="260"/>
        <v>0</v>
      </c>
      <c r="X701" s="210">
        <f t="shared" si="260"/>
        <v>0</v>
      </c>
      <c r="Y701" s="210">
        <f t="shared" si="260"/>
        <v>0</v>
      </c>
      <c r="Z701" s="210">
        <f t="shared" si="260"/>
        <v>0</v>
      </c>
      <c r="AA701" s="279">
        <f t="shared" si="260"/>
        <v>0</v>
      </c>
      <c r="AB701" s="320">
        <f t="shared" si="260"/>
        <v>0</v>
      </c>
      <c r="AC701" s="210">
        <f t="shared" si="260"/>
        <v>0</v>
      </c>
      <c r="AD701" s="321">
        <f>OAX!AD739</f>
        <v>0</v>
      </c>
      <c r="AE701" s="213"/>
      <c r="AF701" s="210"/>
      <c r="AG701" s="210">
        <f>OAX!AG739</f>
        <v>0</v>
      </c>
      <c r="AH701" s="210"/>
      <c r="AI701" s="210"/>
      <c r="AJ701" s="210">
        <f>OAX!AJ739</f>
        <v>0</v>
      </c>
      <c r="AK701" s="210"/>
      <c r="AL701" s="210"/>
      <c r="AM701" s="210">
        <f>OAX!AM739</f>
        <v>0</v>
      </c>
      <c r="AN701" s="210"/>
      <c r="AO701" s="210"/>
      <c r="AP701" s="210">
        <f>OAX!AP739</f>
        <v>0</v>
      </c>
      <c r="AQ701" s="210"/>
      <c r="AR701" s="210"/>
      <c r="AS701" s="210">
        <f>OAX!AS739</f>
        <v>0</v>
      </c>
      <c r="AT701" s="210">
        <f>OAX!AT739</f>
        <v>0</v>
      </c>
      <c r="AU701" s="210">
        <f>OAX!AU739</f>
        <v>0</v>
      </c>
      <c r="AV701" s="210">
        <f>OAX!AV739</f>
        <v>0</v>
      </c>
      <c r="AW701" s="210">
        <f>OAX!AW739</f>
        <v>0</v>
      </c>
      <c r="AX701" s="210">
        <f>OAX!AX739</f>
        <v>0</v>
      </c>
      <c r="AY701" s="210">
        <f>OAX!AY739</f>
        <v>0</v>
      </c>
      <c r="AZ701" s="210">
        <f>OAX!AZ739</f>
        <v>0</v>
      </c>
      <c r="BA701" s="210">
        <f>OAX!BA739</f>
        <v>0</v>
      </c>
    </row>
    <row r="702" spans="1:53" ht="24.75" hidden="1">
      <c r="A702" s="253"/>
      <c r="B702" s="73" t="str">
        <f t="shared" si="240"/>
        <v>2610500053005321</v>
      </c>
      <c r="C702" s="166">
        <v>2023</v>
      </c>
      <c r="D702" s="114">
        <v>1</v>
      </c>
      <c r="E702" s="114">
        <v>2</v>
      </c>
      <c r="F702" s="114">
        <v>6</v>
      </c>
      <c r="G702" s="114">
        <v>10</v>
      </c>
      <c r="H702" s="166">
        <v>5000</v>
      </c>
      <c r="I702" s="166">
        <v>5300</v>
      </c>
      <c r="J702" s="166">
        <v>532</v>
      </c>
      <c r="K702" s="115">
        <v>1</v>
      </c>
      <c r="L702" s="115"/>
      <c r="M702" s="116" t="s">
        <v>567</v>
      </c>
      <c r="N702" s="117">
        <v>0</v>
      </c>
      <c r="O702" s="117">
        <v>0</v>
      </c>
      <c r="P702" s="117">
        <v>0</v>
      </c>
      <c r="Q702" s="141" t="s">
        <v>59</v>
      </c>
      <c r="R702" s="119">
        <v>0</v>
      </c>
      <c r="S702" s="119">
        <v>0</v>
      </c>
      <c r="T702" s="120">
        <v>0</v>
      </c>
      <c r="U702" s="117">
        <v>0</v>
      </c>
      <c r="V702" s="117">
        <v>0</v>
      </c>
      <c r="W702" s="117">
        <v>0</v>
      </c>
      <c r="X702" s="117">
        <v>0</v>
      </c>
      <c r="Y702" s="117">
        <v>0</v>
      </c>
      <c r="Z702" s="117">
        <v>0</v>
      </c>
      <c r="AA702" s="269">
        <v>0</v>
      </c>
      <c r="AB702" s="303">
        <f>N702+T702-X702</f>
        <v>0</v>
      </c>
      <c r="AC702" s="117">
        <f>O702+U702-Y702</f>
        <v>0</v>
      </c>
      <c r="AD702" s="304">
        <f>OAX!AD740</f>
        <v>0</v>
      </c>
      <c r="AE702" s="120"/>
      <c r="AF702" s="117"/>
      <c r="AG702" s="117">
        <f>OAX!AG740</f>
        <v>0</v>
      </c>
      <c r="AH702" s="117"/>
      <c r="AI702" s="117"/>
      <c r="AJ702" s="117">
        <f>OAX!AJ740</f>
        <v>0</v>
      </c>
      <c r="AK702" s="117"/>
      <c r="AL702" s="117"/>
      <c r="AM702" s="117">
        <f>OAX!AM740</f>
        <v>0</v>
      </c>
      <c r="AN702" s="117"/>
      <c r="AO702" s="117"/>
      <c r="AP702" s="117">
        <f>OAX!AP740</f>
        <v>0</v>
      </c>
      <c r="AQ702" s="117"/>
      <c r="AR702" s="117"/>
      <c r="AS702" s="117">
        <f>OAX!AS740</f>
        <v>0</v>
      </c>
      <c r="AT702" s="117">
        <f>OAX!AT740</f>
        <v>0</v>
      </c>
      <c r="AU702" s="117">
        <f>OAX!AU740</f>
        <v>0</v>
      </c>
      <c r="AV702" s="117">
        <f>OAX!AV740</f>
        <v>0</v>
      </c>
      <c r="AW702" s="117">
        <f>OAX!AW740</f>
        <v>0</v>
      </c>
      <c r="AX702" s="117">
        <f>OAX!AX740</f>
        <v>0</v>
      </c>
      <c r="AY702" s="117">
        <f>OAX!AY740</f>
        <v>0</v>
      </c>
      <c r="AZ702" s="117">
        <f>OAX!AZ740</f>
        <v>0</v>
      </c>
      <c r="BA702" s="117">
        <f>OAX!BA740</f>
        <v>0</v>
      </c>
    </row>
    <row r="703" spans="1:53" ht="24.75" hidden="1">
      <c r="A703" s="253"/>
      <c r="B703" s="73" t="str">
        <f t="shared" si="240"/>
        <v>261050005600</v>
      </c>
      <c r="C703" s="100">
        <v>2023</v>
      </c>
      <c r="D703" s="100">
        <v>1</v>
      </c>
      <c r="E703" s="100">
        <v>2</v>
      </c>
      <c r="F703" s="100">
        <v>6</v>
      </c>
      <c r="G703" s="100">
        <v>10</v>
      </c>
      <c r="H703" s="100">
        <v>5000</v>
      </c>
      <c r="I703" s="100">
        <v>5600</v>
      </c>
      <c r="J703" s="100"/>
      <c r="K703" s="101" t="s">
        <v>45</v>
      </c>
      <c r="L703" s="101"/>
      <c r="M703" s="159" t="s">
        <v>515</v>
      </c>
      <c r="N703" s="160">
        <v>0</v>
      </c>
      <c r="O703" s="160">
        <v>0</v>
      </c>
      <c r="P703" s="160">
        <v>0</v>
      </c>
      <c r="Q703" s="219"/>
      <c r="R703" s="218"/>
      <c r="S703" s="218"/>
      <c r="T703" s="163">
        <f t="shared" ref="T703:AC703" si="261">+T704</f>
        <v>0</v>
      </c>
      <c r="U703" s="160">
        <f t="shared" si="261"/>
        <v>0</v>
      </c>
      <c r="V703" s="160">
        <f t="shared" si="261"/>
        <v>0</v>
      </c>
      <c r="W703" s="160">
        <f t="shared" si="261"/>
        <v>0</v>
      </c>
      <c r="X703" s="160">
        <f t="shared" si="261"/>
        <v>0</v>
      </c>
      <c r="Y703" s="160">
        <f t="shared" si="261"/>
        <v>0</v>
      </c>
      <c r="Z703" s="160">
        <f t="shared" si="261"/>
        <v>0</v>
      </c>
      <c r="AA703" s="273">
        <f t="shared" si="261"/>
        <v>0</v>
      </c>
      <c r="AB703" s="309">
        <f t="shared" si="261"/>
        <v>0</v>
      </c>
      <c r="AC703" s="160">
        <f t="shared" si="261"/>
        <v>0</v>
      </c>
      <c r="AD703" s="310">
        <f>OAX!AD741</f>
        <v>0</v>
      </c>
      <c r="AE703" s="163"/>
      <c r="AF703" s="160"/>
      <c r="AG703" s="160">
        <f>OAX!AG741</f>
        <v>0</v>
      </c>
      <c r="AH703" s="160"/>
      <c r="AI703" s="160"/>
      <c r="AJ703" s="160">
        <f>OAX!AJ741</f>
        <v>0</v>
      </c>
      <c r="AK703" s="160"/>
      <c r="AL703" s="160"/>
      <c r="AM703" s="160">
        <f>OAX!AM741</f>
        <v>0</v>
      </c>
      <c r="AN703" s="160"/>
      <c r="AO703" s="160"/>
      <c r="AP703" s="160">
        <f>OAX!AP741</f>
        <v>0</v>
      </c>
      <c r="AQ703" s="160"/>
      <c r="AR703" s="160"/>
      <c r="AS703" s="160">
        <f>OAX!AS741</f>
        <v>0</v>
      </c>
      <c r="AT703" s="160">
        <f>OAX!AT741</f>
        <v>0</v>
      </c>
      <c r="AU703" s="160">
        <f>OAX!AU741</f>
        <v>0</v>
      </c>
      <c r="AV703" s="160">
        <f>OAX!AV741</f>
        <v>0</v>
      </c>
      <c r="AW703" s="160">
        <f>OAX!AW741</f>
        <v>0</v>
      </c>
      <c r="AX703" s="160">
        <f>OAX!AX741</f>
        <v>0</v>
      </c>
      <c r="AY703" s="160">
        <f>OAX!AY741</f>
        <v>0</v>
      </c>
      <c r="AZ703" s="160">
        <f>OAX!AZ741</f>
        <v>0</v>
      </c>
      <c r="BA703" s="160">
        <f>OAX!BA741</f>
        <v>0</v>
      </c>
    </row>
    <row r="704" spans="1:53" ht="24.75" hidden="1">
      <c r="A704" s="253"/>
      <c r="B704" s="73" t="str">
        <f t="shared" si="240"/>
        <v>261050005600565</v>
      </c>
      <c r="C704" s="107">
        <v>2023</v>
      </c>
      <c r="D704" s="107">
        <v>1</v>
      </c>
      <c r="E704" s="107">
        <v>2</v>
      </c>
      <c r="F704" s="107">
        <v>6</v>
      </c>
      <c r="G704" s="107">
        <v>10</v>
      </c>
      <c r="H704" s="107">
        <v>5000</v>
      </c>
      <c r="I704" s="107">
        <v>5600</v>
      </c>
      <c r="J704" s="107">
        <v>565</v>
      </c>
      <c r="K704" s="107"/>
      <c r="L704" s="107"/>
      <c r="M704" s="209" t="s">
        <v>215</v>
      </c>
      <c r="N704" s="210">
        <v>0</v>
      </c>
      <c r="O704" s="210">
        <v>0</v>
      </c>
      <c r="P704" s="210">
        <v>0</v>
      </c>
      <c r="Q704" s="220"/>
      <c r="R704" s="108"/>
      <c r="S704" s="108"/>
      <c r="T704" s="213">
        <f t="shared" ref="T704:AC704" si="262">SUM(T705:T707)</f>
        <v>0</v>
      </c>
      <c r="U704" s="210">
        <f t="shared" si="262"/>
        <v>0</v>
      </c>
      <c r="V704" s="210">
        <f t="shared" si="262"/>
        <v>0</v>
      </c>
      <c r="W704" s="210">
        <f t="shared" si="262"/>
        <v>0</v>
      </c>
      <c r="X704" s="210">
        <f t="shared" si="262"/>
        <v>0</v>
      </c>
      <c r="Y704" s="210">
        <f t="shared" si="262"/>
        <v>0</v>
      </c>
      <c r="Z704" s="210">
        <f t="shared" si="262"/>
        <v>0</v>
      </c>
      <c r="AA704" s="279">
        <f t="shared" si="262"/>
        <v>0</v>
      </c>
      <c r="AB704" s="320">
        <f t="shared" si="262"/>
        <v>0</v>
      </c>
      <c r="AC704" s="210">
        <f t="shared" si="262"/>
        <v>0</v>
      </c>
      <c r="AD704" s="321">
        <f>OAX!AD742</f>
        <v>0</v>
      </c>
      <c r="AE704" s="213"/>
      <c r="AF704" s="210"/>
      <c r="AG704" s="210">
        <f>OAX!AG742</f>
        <v>0</v>
      </c>
      <c r="AH704" s="210"/>
      <c r="AI704" s="210"/>
      <c r="AJ704" s="210">
        <f>OAX!AJ742</f>
        <v>0</v>
      </c>
      <c r="AK704" s="210"/>
      <c r="AL704" s="210"/>
      <c r="AM704" s="210">
        <f>OAX!AM742</f>
        <v>0</v>
      </c>
      <c r="AN704" s="210"/>
      <c r="AO704" s="210"/>
      <c r="AP704" s="210">
        <f>OAX!AP742</f>
        <v>0</v>
      </c>
      <c r="AQ704" s="210"/>
      <c r="AR704" s="210"/>
      <c r="AS704" s="210">
        <f>OAX!AS742</f>
        <v>0</v>
      </c>
      <c r="AT704" s="210">
        <f>OAX!AT742</f>
        <v>0</v>
      </c>
      <c r="AU704" s="210">
        <f>OAX!AU742</f>
        <v>0</v>
      </c>
      <c r="AV704" s="210">
        <f>OAX!AV742</f>
        <v>0</v>
      </c>
      <c r="AW704" s="210">
        <f>OAX!AW742</f>
        <v>0</v>
      </c>
      <c r="AX704" s="210">
        <f>OAX!AX742</f>
        <v>0</v>
      </c>
      <c r="AY704" s="210">
        <f>OAX!AY742</f>
        <v>0</v>
      </c>
      <c r="AZ704" s="210">
        <f>OAX!AZ742</f>
        <v>0</v>
      </c>
      <c r="BA704" s="210">
        <f>OAX!BA742</f>
        <v>0</v>
      </c>
    </row>
    <row r="705" spans="1:53" ht="24.75" hidden="1">
      <c r="A705" s="253"/>
      <c r="B705" s="73" t="str">
        <f t="shared" si="240"/>
        <v>2610500056005651</v>
      </c>
      <c r="C705" s="166">
        <v>2023</v>
      </c>
      <c r="D705" s="114">
        <v>1</v>
      </c>
      <c r="E705" s="114">
        <v>2</v>
      </c>
      <c r="F705" s="114">
        <v>6</v>
      </c>
      <c r="G705" s="114">
        <v>10</v>
      </c>
      <c r="H705" s="166">
        <v>5000</v>
      </c>
      <c r="I705" s="166">
        <v>5600</v>
      </c>
      <c r="J705" s="166">
        <v>565</v>
      </c>
      <c r="K705" s="115">
        <v>1</v>
      </c>
      <c r="L705" s="115"/>
      <c r="M705" s="116" t="s">
        <v>568</v>
      </c>
      <c r="N705" s="117">
        <v>0</v>
      </c>
      <c r="O705" s="117">
        <v>0</v>
      </c>
      <c r="P705" s="117">
        <v>0</v>
      </c>
      <c r="Q705" s="141" t="s">
        <v>59</v>
      </c>
      <c r="R705" s="119">
        <v>0</v>
      </c>
      <c r="S705" s="119">
        <v>0</v>
      </c>
      <c r="T705" s="120">
        <v>0</v>
      </c>
      <c r="U705" s="117">
        <v>0</v>
      </c>
      <c r="V705" s="117">
        <v>0</v>
      </c>
      <c r="W705" s="117">
        <v>0</v>
      </c>
      <c r="X705" s="117">
        <v>0</v>
      </c>
      <c r="Y705" s="117">
        <v>0</v>
      </c>
      <c r="Z705" s="117">
        <v>0</v>
      </c>
      <c r="AA705" s="269">
        <v>0</v>
      </c>
      <c r="AB705" s="303">
        <f t="shared" ref="AB705:AC707" si="263">N705+T705-X705</f>
        <v>0</v>
      </c>
      <c r="AC705" s="117">
        <f t="shared" si="263"/>
        <v>0</v>
      </c>
      <c r="AD705" s="304">
        <f>OAX!AD743</f>
        <v>0</v>
      </c>
      <c r="AE705" s="120"/>
      <c r="AF705" s="117"/>
      <c r="AG705" s="117">
        <f>OAX!AG743</f>
        <v>0</v>
      </c>
      <c r="AH705" s="117"/>
      <c r="AI705" s="117"/>
      <c r="AJ705" s="117">
        <f>OAX!AJ743</f>
        <v>0</v>
      </c>
      <c r="AK705" s="117"/>
      <c r="AL705" s="117"/>
      <c r="AM705" s="117">
        <f>OAX!AM743</f>
        <v>0</v>
      </c>
      <c r="AN705" s="117"/>
      <c r="AO705" s="117"/>
      <c r="AP705" s="117">
        <f>OAX!AP743</f>
        <v>0</v>
      </c>
      <c r="AQ705" s="117"/>
      <c r="AR705" s="117"/>
      <c r="AS705" s="117">
        <f>OAX!AS743</f>
        <v>0</v>
      </c>
      <c r="AT705" s="117">
        <f>OAX!AT743</f>
        <v>0</v>
      </c>
      <c r="AU705" s="117">
        <f>OAX!AU743</f>
        <v>0</v>
      </c>
      <c r="AV705" s="117">
        <f>OAX!AV743</f>
        <v>0</v>
      </c>
      <c r="AW705" s="117">
        <f>OAX!AW743</f>
        <v>0</v>
      </c>
      <c r="AX705" s="117">
        <f>OAX!AX743</f>
        <v>0</v>
      </c>
      <c r="AY705" s="117">
        <f>OAX!AY743</f>
        <v>0</v>
      </c>
      <c r="AZ705" s="117">
        <f>OAX!AZ743</f>
        <v>0</v>
      </c>
      <c r="BA705" s="117">
        <f>OAX!BA743</f>
        <v>0</v>
      </c>
    </row>
    <row r="706" spans="1:53" ht="24.75" hidden="1">
      <c r="A706" s="253"/>
      <c r="B706" s="73" t="str">
        <f t="shared" si="240"/>
        <v>2610500056005652</v>
      </c>
      <c r="C706" s="166">
        <v>2023</v>
      </c>
      <c r="D706" s="114">
        <v>1</v>
      </c>
      <c r="E706" s="114">
        <v>2</v>
      </c>
      <c r="F706" s="114">
        <v>6</v>
      </c>
      <c r="G706" s="114">
        <v>10</v>
      </c>
      <c r="H706" s="166">
        <v>5000</v>
      </c>
      <c r="I706" s="166">
        <v>5600</v>
      </c>
      <c r="J706" s="166">
        <v>565</v>
      </c>
      <c r="K706" s="115">
        <v>2</v>
      </c>
      <c r="L706" s="115"/>
      <c r="M706" s="116" t="s">
        <v>569</v>
      </c>
      <c r="N706" s="117">
        <v>0</v>
      </c>
      <c r="O706" s="117">
        <v>0</v>
      </c>
      <c r="P706" s="117">
        <v>0</v>
      </c>
      <c r="Q706" s="141" t="s">
        <v>59</v>
      </c>
      <c r="R706" s="119">
        <v>0</v>
      </c>
      <c r="S706" s="119">
        <v>0</v>
      </c>
      <c r="T706" s="120">
        <v>0</v>
      </c>
      <c r="U706" s="117">
        <v>0</v>
      </c>
      <c r="V706" s="117">
        <v>0</v>
      </c>
      <c r="W706" s="117">
        <v>0</v>
      </c>
      <c r="X706" s="117">
        <v>0</v>
      </c>
      <c r="Y706" s="117">
        <v>0</v>
      </c>
      <c r="Z706" s="117">
        <v>0</v>
      </c>
      <c r="AA706" s="269">
        <v>0</v>
      </c>
      <c r="AB706" s="303">
        <f t="shared" si="263"/>
        <v>0</v>
      </c>
      <c r="AC706" s="117">
        <f t="shared" si="263"/>
        <v>0</v>
      </c>
      <c r="AD706" s="304">
        <f>OAX!AD744</f>
        <v>0</v>
      </c>
      <c r="AE706" s="120"/>
      <c r="AF706" s="117"/>
      <c r="AG706" s="117">
        <f>OAX!AG744</f>
        <v>0</v>
      </c>
      <c r="AH706" s="117"/>
      <c r="AI706" s="117"/>
      <c r="AJ706" s="117">
        <f>OAX!AJ744</f>
        <v>0</v>
      </c>
      <c r="AK706" s="117"/>
      <c r="AL706" s="117"/>
      <c r="AM706" s="117">
        <f>OAX!AM744</f>
        <v>0</v>
      </c>
      <c r="AN706" s="117"/>
      <c r="AO706" s="117"/>
      <c r="AP706" s="117">
        <f>OAX!AP744</f>
        <v>0</v>
      </c>
      <c r="AQ706" s="117"/>
      <c r="AR706" s="117"/>
      <c r="AS706" s="117">
        <f>OAX!AS744</f>
        <v>0</v>
      </c>
      <c r="AT706" s="117">
        <f>OAX!AT744</f>
        <v>0</v>
      </c>
      <c r="AU706" s="117">
        <f>OAX!AU744</f>
        <v>0</v>
      </c>
      <c r="AV706" s="117">
        <f>OAX!AV744</f>
        <v>0</v>
      </c>
      <c r="AW706" s="117">
        <f>OAX!AW744</f>
        <v>0</v>
      </c>
      <c r="AX706" s="117">
        <f>OAX!AX744</f>
        <v>0</v>
      </c>
      <c r="AY706" s="117">
        <f>OAX!AY744</f>
        <v>0</v>
      </c>
      <c r="AZ706" s="117">
        <f>OAX!AZ744</f>
        <v>0</v>
      </c>
      <c r="BA706" s="117">
        <f>OAX!BA744</f>
        <v>0</v>
      </c>
    </row>
    <row r="707" spans="1:53" ht="24.75" hidden="1">
      <c r="A707" s="254"/>
      <c r="B707" s="73" t="str">
        <f t="shared" si="240"/>
        <v>2610500056005653</v>
      </c>
      <c r="C707" s="166">
        <v>2023</v>
      </c>
      <c r="D707" s="114">
        <v>1</v>
      </c>
      <c r="E707" s="114">
        <v>2</v>
      </c>
      <c r="F707" s="114">
        <v>6</v>
      </c>
      <c r="G707" s="114">
        <v>10</v>
      </c>
      <c r="H707" s="166">
        <v>5000</v>
      </c>
      <c r="I707" s="166">
        <v>5600</v>
      </c>
      <c r="J707" s="166">
        <v>565</v>
      </c>
      <c r="K707" s="115">
        <v>3</v>
      </c>
      <c r="L707" s="115"/>
      <c r="M707" s="116" t="s">
        <v>516</v>
      </c>
      <c r="N707" s="117">
        <v>0</v>
      </c>
      <c r="O707" s="117">
        <v>0</v>
      </c>
      <c r="P707" s="117">
        <v>0</v>
      </c>
      <c r="Q707" s="141" t="s">
        <v>59</v>
      </c>
      <c r="R707" s="119">
        <v>0</v>
      </c>
      <c r="S707" s="119">
        <v>0</v>
      </c>
      <c r="T707" s="120">
        <v>0</v>
      </c>
      <c r="U707" s="117">
        <v>0</v>
      </c>
      <c r="V707" s="117">
        <v>0</v>
      </c>
      <c r="W707" s="117">
        <v>0</v>
      </c>
      <c r="X707" s="117">
        <v>0</v>
      </c>
      <c r="Y707" s="117">
        <v>0</v>
      </c>
      <c r="Z707" s="117">
        <v>0</v>
      </c>
      <c r="AA707" s="269">
        <v>0</v>
      </c>
      <c r="AB707" s="303">
        <f t="shared" si="263"/>
        <v>0</v>
      </c>
      <c r="AC707" s="117">
        <f t="shared" si="263"/>
        <v>0</v>
      </c>
      <c r="AD707" s="304">
        <f>OAX!AD745</f>
        <v>0</v>
      </c>
      <c r="AE707" s="120"/>
      <c r="AF707" s="117"/>
      <c r="AG707" s="117">
        <f>OAX!AG745</f>
        <v>0</v>
      </c>
      <c r="AH707" s="117"/>
      <c r="AI707" s="117"/>
      <c r="AJ707" s="117">
        <f>OAX!AJ745</f>
        <v>0</v>
      </c>
      <c r="AK707" s="117"/>
      <c r="AL707" s="117"/>
      <c r="AM707" s="117">
        <f>OAX!AM745</f>
        <v>0</v>
      </c>
      <c r="AN707" s="117"/>
      <c r="AO707" s="117"/>
      <c r="AP707" s="117">
        <f>OAX!AP745</f>
        <v>0</v>
      </c>
      <c r="AQ707" s="117"/>
      <c r="AR707" s="117"/>
      <c r="AS707" s="117">
        <f>OAX!AS745</f>
        <v>0</v>
      </c>
      <c r="AT707" s="117">
        <f>OAX!AT745</f>
        <v>0</v>
      </c>
      <c r="AU707" s="117">
        <f>OAX!AU745</f>
        <v>0</v>
      </c>
      <c r="AV707" s="117">
        <f>OAX!AV745</f>
        <v>0</v>
      </c>
      <c r="AW707" s="117">
        <f>OAX!AW745</f>
        <v>0</v>
      </c>
      <c r="AX707" s="117">
        <f>OAX!AX745</f>
        <v>0</v>
      </c>
      <c r="AY707" s="117">
        <f>OAX!AY745</f>
        <v>0</v>
      </c>
      <c r="AZ707" s="117">
        <f>OAX!AZ745</f>
        <v>0</v>
      </c>
      <c r="BA707" s="117">
        <f>OAX!BA745</f>
        <v>0</v>
      </c>
    </row>
    <row r="708" spans="1:53" ht="48" hidden="1">
      <c r="A708" s="253"/>
      <c r="B708" s="73" t="str">
        <f t="shared" si="240"/>
        <v>2611</v>
      </c>
      <c r="C708" s="142">
        <v>2023</v>
      </c>
      <c r="D708" s="142">
        <v>1</v>
      </c>
      <c r="E708" s="142">
        <v>2</v>
      </c>
      <c r="F708" s="142">
        <v>6</v>
      </c>
      <c r="G708" s="142">
        <v>11</v>
      </c>
      <c r="H708" s="142"/>
      <c r="I708" s="142"/>
      <c r="J708" s="142"/>
      <c r="K708" s="142"/>
      <c r="L708" s="142"/>
      <c r="M708" s="195" t="s">
        <v>570</v>
      </c>
      <c r="N708" s="196">
        <v>0</v>
      </c>
      <c r="O708" s="196">
        <v>0</v>
      </c>
      <c r="P708" s="196">
        <v>0</v>
      </c>
      <c r="Q708" s="129"/>
      <c r="R708" s="142"/>
      <c r="S708" s="142"/>
      <c r="T708" s="198">
        <f t="shared" ref="T708:AC711" si="264">+T709</f>
        <v>0</v>
      </c>
      <c r="U708" s="196">
        <f t="shared" si="264"/>
        <v>0</v>
      </c>
      <c r="V708" s="196">
        <f t="shared" si="264"/>
        <v>0</v>
      </c>
      <c r="W708" s="196">
        <f t="shared" si="264"/>
        <v>0</v>
      </c>
      <c r="X708" s="196">
        <f t="shared" si="264"/>
        <v>0</v>
      </c>
      <c r="Y708" s="196">
        <f t="shared" si="264"/>
        <v>0</v>
      </c>
      <c r="Z708" s="196">
        <f t="shared" si="264"/>
        <v>0</v>
      </c>
      <c r="AA708" s="276">
        <f t="shared" si="264"/>
        <v>0</v>
      </c>
      <c r="AB708" s="315">
        <f t="shared" si="264"/>
        <v>0</v>
      </c>
      <c r="AC708" s="196">
        <f t="shared" si="264"/>
        <v>0</v>
      </c>
      <c r="AD708" s="316">
        <f>OAX!AD746</f>
        <v>0</v>
      </c>
      <c r="AE708" s="198"/>
      <c r="AF708" s="196"/>
      <c r="AG708" s="196">
        <f>OAX!AG746</f>
        <v>0</v>
      </c>
      <c r="AH708" s="196"/>
      <c r="AI708" s="196"/>
      <c r="AJ708" s="196">
        <f>OAX!AJ746</f>
        <v>0</v>
      </c>
      <c r="AK708" s="196"/>
      <c r="AL708" s="196"/>
      <c r="AM708" s="196">
        <f>OAX!AM746</f>
        <v>0</v>
      </c>
      <c r="AN708" s="196"/>
      <c r="AO708" s="196"/>
      <c r="AP708" s="196">
        <f>OAX!AP746</f>
        <v>0</v>
      </c>
      <c r="AQ708" s="196"/>
      <c r="AR708" s="196"/>
      <c r="AS708" s="196">
        <f>OAX!AS746</f>
        <v>0</v>
      </c>
      <c r="AT708" s="196">
        <f>OAX!AT746</f>
        <v>0</v>
      </c>
      <c r="AU708" s="196">
        <f>OAX!AU746</f>
        <v>0</v>
      </c>
      <c r="AV708" s="196">
        <f>OAX!AV746</f>
        <v>0</v>
      </c>
      <c r="AW708" s="196">
        <f>OAX!AW746</f>
        <v>0</v>
      </c>
      <c r="AX708" s="196">
        <f>OAX!AX746</f>
        <v>0</v>
      </c>
      <c r="AY708" s="196">
        <f>OAX!AY746</f>
        <v>0</v>
      </c>
      <c r="AZ708" s="196">
        <f>OAX!AZ746</f>
        <v>0</v>
      </c>
      <c r="BA708" s="196">
        <f>OAX!BA746</f>
        <v>0</v>
      </c>
    </row>
    <row r="709" spans="1:53" ht="24.75" hidden="1">
      <c r="A709" s="253"/>
      <c r="B709" s="73" t="str">
        <f t="shared" si="240"/>
        <v>26113000</v>
      </c>
      <c r="C709" s="143">
        <v>2023</v>
      </c>
      <c r="D709" s="131">
        <v>1</v>
      </c>
      <c r="E709" s="131">
        <v>2</v>
      </c>
      <c r="F709" s="131">
        <v>6</v>
      </c>
      <c r="G709" s="131">
        <v>11</v>
      </c>
      <c r="H709" s="131">
        <v>3000</v>
      </c>
      <c r="I709" s="131"/>
      <c r="J709" s="131"/>
      <c r="K709" s="131"/>
      <c r="L709" s="131"/>
      <c r="M709" s="144" t="s">
        <v>71</v>
      </c>
      <c r="N709" s="145">
        <v>0</v>
      </c>
      <c r="O709" s="145">
        <v>0</v>
      </c>
      <c r="P709" s="145">
        <v>0</v>
      </c>
      <c r="Q709" s="97"/>
      <c r="R709" s="98"/>
      <c r="S709" s="98"/>
      <c r="T709" s="146">
        <f t="shared" si="264"/>
        <v>0</v>
      </c>
      <c r="U709" s="145">
        <f t="shared" si="264"/>
        <v>0</v>
      </c>
      <c r="V709" s="145">
        <f t="shared" si="264"/>
        <v>0</v>
      </c>
      <c r="W709" s="145">
        <f t="shared" si="264"/>
        <v>0</v>
      </c>
      <c r="X709" s="145">
        <f t="shared" si="264"/>
        <v>0</v>
      </c>
      <c r="Y709" s="145">
        <f t="shared" si="264"/>
        <v>0</v>
      </c>
      <c r="Z709" s="145">
        <f t="shared" si="264"/>
        <v>0</v>
      </c>
      <c r="AA709" s="271">
        <f t="shared" si="264"/>
        <v>0</v>
      </c>
      <c r="AB709" s="307">
        <f t="shared" si="264"/>
        <v>0</v>
      </c>
      <c r="AC709" s="145">
        <f t="shared" si="264"/>
        <v>0</v>
      </c>
      <c r="AD709" s="308">
        <f>OAX!AD747</f>
        <v>0</v>
      </c>
      <c r="AE709" s="146"/>
      <c r="AF709" s="145"/>
      <c r="AG709" s="145">
        <f>OAX!AG747</f>
        <v>0</v>
      </c>
      <c r="AH709" s="145"/>
      <c r="AI709" s="145"/>
      <c r="AJ709" s="145">
        <f>OAX!AJ747</f>
        <v>0</v>
      </c>
      <c r="AK709" s="145"/>
      <c r="AL709" s="145"/>
      <c r="AM709" s="145">
        <f>OAX!AM747</f>
        <v>0</v>
      </c>
      <c r="AN709" s="145"/>
      <c r="AO709" s="145"/>
      <c r="AP709" s="145">
        <f>OAX!AP747</f>
        <v>0</v>
      </c>
      <c r="AQ709" s="145"/>
      <c r="AR709" s="145"/>
      <c r="AS709" s="145">
        <f>OAX!AS747</f>
        <v>0</v>
      </c>
      <c r="AT709" s="145">
        <f>OAX!AT747</f>
        <v>0</v>
      </c>
      <c r="AU709" s="145">
        <f>OAX!AU747</f>
        <v>0</v>
      </c>
      <c r="AV709" s="145">
        <f>OAX!AV747</f>
        <v>0</v>
      </c>
      <c r="AW709" s="145">
        <f>OAX!AW747</f>
        <v>0</v>
      </c>
      <c r="AX709" s="145">
        <f>OAX!AX747</f>
        <v>0</v>
      </c>
      <c r="AY709" s="145">
        <f>OAX!AY747</f>
        <v>0</v>
      </c>
      <c r="AZ709" s="145">
        <f>OAX!AZ747</f>
        <v>0</v>
      </c>
      <c r="BA709" s="145">
        <f>OAX!BA747</f>
        <v>0</v>
      </c>
    </row>
    <row r="710" spans="1:53" ht="48" hidden="1">
      <c r="A710" s="253"/>
      <c r="B710" s="73" t="str">
        <f t="shared" si="240"/>
        <v>261130003300</v>
      </c>
      <c r="C710" s="132">
        <v>2023</v>
      </c>
      <c r="D710" s="132">
        <v>1</v>
      </c>
      <c r="E710" s="132">
        <v>2</v>
      </c>
      <c r="F710" s="132">
        <v>6</v>
      </c>
      <c r="G710" s="132">
        <v>11</v>
      </c>
      <c r="H710" s="132">
        <v>3000</v>
      </c>
      <c r="I710" s="132">
        <v>3300</v>
      </c>
      <c r="J710" s="132"/>
      <c r="K710" s="132"/>
      <c r="L710" s="132"/>
      <c r="M710" s="102" t="s">
        <v>72</v>
      </c>
      <c r="N710" s="103">
        <v>0</v>
      </c>
      <c r="O710" s="103">
        <v>0</v>
      </c>
      <c r="P710" s="103">
        <v>0</v>
      </c>
      <c r="Q710" s="133"/>
      <c r="R710" s="132"/>
      <c r="S710" s="132"/>
      <c r="T710" s="106">
        <f t="shared" si="264"/>
        <v>0</v>
      </c>
      <c r="U710" s="103">
        <f t="shared" si="264"/>
        <v>0</v>
      </c>
      <c r="V710" s="103">
        <f t="shared" si="264"/>
        <v>0</v>
      </c>
      <c r="W710" s="103">
        <f t="shared" si="264"/>
        <v>0</v>
      </c>
      <c r="X710" s="103">
        <f t="shared" si="264"/>
        <v>0</v>
      </c>
      <c r="Y710" s="103">
        <f t="shared" si="264"/>
        <v>0</v>
      </c>
      <c r="Z710" s="103">
        <f t="shared" si="264"/>
        <v>0</v>
      </c>
      <c r="AA710" s="267">
        <f t="shared" si="264"/>
        <v>0</v>
      </c>
      <c r="AB710" s="299">
        <f t="shared" si="264"/>
        <v>0</v>
      </c>
      <c r="AC710" s="103">
        <f t="shared" si="264"/>
        <v>0</v>
      </c>
      <c r="AD710" s="300">
        <f>OAX!AD748</f>
        <v>0</v>
      </c>
      <c r="AE710" s="106"/>
      <c r="AF710" s="103"/>
      <c r="AG710" s="103">
        <f>OAX!AG748</f>
        <v>0</v>
      </c>
      <c r="AH710" s="103"/>
      <c r="AI710" s="103"/>
      <c r="AJ710" s="103">
        <f>OAX!AJ748</f>
        <v>0</v>
      </c>
      <c r="AK710" s="103"/>
      <c r="AL710" s="103"/>
      <c r="AM710" s="103">
        <f>OAX!AM748</f>
        <v>0</v>
      </c>
      <c r="AN710" s="103"/>
      <c r="AO710" s="103"/>
      <c r="AP710" s="103">
        <f>OAX!AP748</f>
        <v>0</v>
      </c>
      <c r="AQ710" s="103"/>
      <c r="AR710" s="103"/>
      <c r="AS710" s="103">
        <f>OAX!AS748</f>
        <v>0</v>
      </c>
      <c r="AT710" s="103">
        <f>OAX!AT748</f>
        <v>0</v>
      </c>
      <c r="AU710" s="103">
        <f>OAX!AU748</f>
        <v>0</v>
      </c>
      <c r="AV710" s="103">
        <f>OAX!AV748</f>
        <v>0</v>
      </c>
      <c r="AW710" s="103">
        <f>OAX!AW748</f>
        <v>0</v>
      </c>
      <c r="AX710" s="103">
        <f>OAX!AX748</f>
        <v>0</v>
      </c>
      <c r="AY710" s="103">
        <f>OAX!AY748</f>
        <v>0</v>
      </c>
      <c r="AZ710" s="103">
        <f>OAX!AZ748</f>
        <v>0</v>
      </c>
      <c r="BA710" s="103">
        <f>OAX!BA748</f>
        <v>0</v>
      </c>
    </row>
    <row r="711" spans="1:53" ht="24.75" hidden="1">
      <c r="A711" s="253"/>
      <c r="B711" s="73" t="str">
        <f t="shared" si="240"/>
        <v>261130003300334</v>
      </c>
      <c r="C711" s="134">
        <v>2023</v>
      </c>
      <c r="D711" s="134">
        <v>1</v>
      </c>
      <c r="E711" s="134">
        <v>2</v>
      </c>
      <c r="F711" s="134">
        <v>6</v>
      </c>
      <c r="G711" s="136">
        <v>11</v>
      </c>
      <c r="H711" s="136">
        <v>3000</v>
      </c>
      <c r="I711" s="136">
        <v>3300</v>
      </c>
      <c r="J711" s="136">
        <v>334</v>
      </c>
      <c r="K711" s="136"/>
      <c r="L711" s="136"/>
      <c r="M711" s="109" t="s">
        <v>78</v>
      </c>
      <c r="N711" s="110">
        <v>0</v>
      </c>
      <c r="O711" s="110">
        <v>0</v>
      </c>
      <c r="P711" s="110">
        <v>0</v>
      </c>
      <c r="Q711" s="137"/>
      <c r="R711" s="136"/>
      <c r="S711" s="136"/>
      <c r="T711" s="113">
        <f t="shared" si="264"/>
        <v>0</v>
      </c>
      <c r="U711" s="110">
        <f t="shared" si="264"/>
        <v>0</v>
      </c>
      <c r="V711" s="110">
        <f t="shared" si="264"/>
        <v>0</v>
      </c>
      <c r="W711" s="110">
        <f t="shared" si="264"/>
        <v>0</v>
      </c>
      <c r="X711" s="110">
        <f t="shared" si="264"/>
        <v>0</v>
      </c>
      <c r="Y711" s="110">
        <f t="shared" si="264"/>
        <v>0</v>
      </c>
      <c r="Z711" s="110">
        <f t="shared" si="264"/>
        <v>0</v>
      </c>
      <c r="AA711" s="268">
        <f t="shared" si="264"/>
        <v>0</v>
      </c>
      <c r="AB711" s="301">
        <f t="shared" si="264"/>
        <v>0</v>
      </c>
      <c r="AC711" s="110">
        <f t="shared" si="264"/>
        <v>0</v>
      </c>
      <c r="AD711" s="302">
        <f>OAX!AD749</f>
        <v>0</v>
      </c>
      <c r="AE711" s="113"/>
      <c r="AF711" s="110"/>
      <c r="AG711" s="110">
        <f>OAX!AG749</f>
        <v>0</v>
      </c>
      <c r="AH711" s="110"/>
      <c r="AI711" s="110"/>
      <c r="AJ711" s="110">
        <f>OAX!AJ749</f>
        <v>0</v>
      </c>
      <c r="AK711" s="110"/>
      <c r="AL711" s="110"/>
      <c r="AM711" s="110">
        <f>OAX!AM749</f>
        <v>0</v>
      </c>
      <c r="AN711" s="110"/>
      <c r="AO711" s="110"/>
      <c r="AP711" s="110">
        <f>OAX!AP749</f>
        <v>0</v>
      </c>
      <c r="AQ711" s="110"/>
      <c r="AR711" s="110"/>
      <c r="AS711" s="110">
        <f>OAX!AS749</f>
        <v>0</v>
      </c>
      <c r="AT711" s="110">
        <f>OAX!AT749</f>
        <v>0</v>
      </c>
      <c r="AU711" s="110">
        <f>OAX!AU749</f>
        <v>0</v>
      </c>
      <c r="AV711" s="110">
        <f>OAX!AV749</f>
        <v>0</v>
      </c>
      <c r="AW711" s="110">
        <f>OAX!AW749</f>
        <v>0</v>
      </c>
      <c r="AX711" s="110">
        <f>OAX!AX749</f>
        <v>0</v>
      </c>
      <c r="AY711" s="110">
        <f>OAX!AY749</f>
        <v>0</v>
      </c>
      <c r="AZ711" s="110">
        <f>OAX!AZ749</f>
        <v>0</v>
      </c>
      <c r="BA711" s="110">
        <f>OAX!BA749</f>
        <v>0</v>
      </c>
    </row>
    <row r="712" spans="1:53" ht="24.75" hidden="1">
      <c r="A712" s="253"/>
      <c r="B712" s="73" t="str">
        <f t="shared" si="240"/>
        <v>2611300033003341</v>
      </c>
      <c r="C712" s="138">
        <v>2023</v>
      </c>
      <c r="D712" s="138">
        <v>1</v>
      </c>
      <c r="E712" s="138">
        <v>2</v>
      </c>
      <c r="F712" s="138">
        <v>6</v>
      </c>
      <c r="G712" s="138">
        <v>11</v>
      </c>
      <c r="H712" s="138">
        <v>3000</v>
      </c>
      <c r="I712" s="138">
        <v>3300</v>
      </c>
      <c r="J712" s="138">
        <v>334</v>
      </c>
      <c r="K712" s="115">
        <v>1</v>
      </c>
      <c r="L712" s="115"/>
      <c r="M712" s="116" t="s">
        <v>571</v>
      </c>
      <c r="N712" s="117">
        <v>0</v>
      </c>
      <c r="O712" s="117">
        <v>0</v>
      </c>
      <c r="P712" s="117">
        <v>0</v>
      </c>
      <c r="Q712" s="221"/>
      <c r="R712" s="222"/>
      <c r="S712" s="222"/>
      <c r="T712" s="120">
        <f t="shared" ref="T712:AC712" si="265">SUM(T713:T715)</f>
        <v>0</v>
      </c>
      <c r="U712" s="117">
        <f t="shared" si="265"/>
        <v>0</v>
      </c>
      <c r="V712" s="117">
        <f t="shared" si="265"/>
        <v>0</v>
      </c>
      <c r="W712" s="117">
        <f t="shared" si="265"/>
        <v>0</v>
      </c>
      <c r="X712" s="117">
        <f t="shared" si="265"/>
        <v>0</v>
      </c>
      <c r="Y712" s="117">
        <f t="shared" si="265"/>
        <v>0</v>
      </c>
      <c r="Z712" s="117">
        <f t="shared" si="265"/>
        <v>0</v>
      </c>
      <c r="AA712" s="269">
        <f t="shared" si="265"/>
        <v>0</v>
      </c>
      <c r="AB712" s="303">
        <f t="shared" si="265"/>
        <v>0</v>
      </c>
      <c r="AC712" s="117">
        <f t="shared" si="265"/>
        <v>0</v>
      </c>
      <c r="AD712" s="304">
        <f>OAX!AD750</f>
        <v>0</v>
      </c>
      <c r="AE712" s="120"/>
      <c r="AF712" s="117"/>
      <c r="AG712" s="117">
        <f>OAX!AG750</f>
        <v>0</v>
      </c>
      <c r="AH712" s="117"/>
      <c r="AI712" s="117"/>
      <c r="AJ712" s="117">
        <f>OAX!AJ750</f>
        <v>0</v>
      </c>
      <c r="AK712" s="117"/>
      <c r="AL712" s="117"/>
      <c r="AM712" s="117">
        <f>OAX!AM750</f>
        <v>0</v>
      </c>
      <c r="AN712" s="117"/>
      <c r="AO712" s="117"/>
      <c r="AP712" s="117">
        <f>OAX!AP750</f>
        <v>0</v>
      </c>
      <c r="AQ712" s="117"/>
      <c r="AR712" s="117"/>
      <c r="AS712" s="117">
        <f>OAX!AS750</f>
        <v>0</v>
      </c>
      <c r="AT712" s="117">
        <f>OAX!AT750</f>
        <v>0</v>
      </c>
      <c r="AU712" s="117">
        <f>OAX!AU750</f>
        <v>0</v>
      </c>
      <c r="AV712" s="117">
        <f>OAX!AV750</f>
        <v>0</v>
      </c>
      <c r="AW712" s="117">
        <f>OAX!AW750</f>
        <v>0</v>
      </c>
      <c r="AX712" s="117">
        <f>OAX!AX750</f>
        <v>0</v>
      </c>
      <c r="AY712" s="117">
        <f>OAX!AY750</f>
        <v>0</v>
      </c>
      <c r="AZ712" s="117">
        <f>OAX!AZ750</f>
        <v>0</v>
      </c>
      <c r="BA712" s="117">
        <f>OAX!BA750</f>
        <v>0</v>
      </c>
    </row>
    <row r="713" spans="1:53" ht="46.5" hidden="1">
      <c r="A713" s="253"/>
      <c r="B713" s="73" t="str">
        <f t="shared" si="240"/>
        <v>2611300033003341001</v>
      </c>
      <c r="C713" s="138">
        <v>2023</v>
      </c>
      <c r="D713" s="138">
        <v>1</v>
      </c>
      <c r="E713" s="138">
        <v>2</v>
      </c>
      <c r="F713" s="138">
        <v>6</v>
      </c>
      <c r="G713" s="138">
        <v>11</v>
      </c>
      <c r="H713" s="138">
        <v>3000</v>
      </c>
      <c r="I713" s="138">
        <v>3300</v>
      </c>
      <c r="J713" s="138">
        <v>334</v>
      </c>
      <c r="K713" s="125">
        <v>1001</v>
      </c>
      <c r="L713" s="125"/>
      <c r="M713" s="116" t="s">
        <v>572</v>
      </c>
      <c r="N713" s="117">
        <v>0</v>
      </c>
      <c r="O713" s="117">
        <v>0</v>
      </c>
      <c r="P713" s="117">
        <v>0</v>
      </c>
      <c r="Q713" s="174" t="s">
        <v>80</v>
      </c>
      <c r="R713" s="119">
        <v>0</v>
      </c>
      <c r="S713" s="119">
        <v>0</v>
      </c>
      <c r="T713" s="120">
        <v>0</v>
      </c>
      <c r="U713" s="117">
        <v>0</v>
      </c>
      <c r="V713" s="117">
        <v>0</v>
      </c>
      <c r="W713" s="117">
        <v>0</v>
      </c>
      <c r="X713" s="117">
        <v>0</v>
      </c>
      <c r="Y713" s="117">
        <v>0</v>
      </c>
      <c r="Z713" s="117">
        <v>0</v>
      </c>
      <c r="AA713" s="269">
        <v>0</v>
      </c>
      <c r="AB713" s="303">
        <f t="shared" ref="AB713:AC715" si="266">N713+T713-X713</f>
        <v>0</v>
      </c>
      <c r="AC713" s="117">
        <f t="shared" si="266"/>
        <v>0</v>
      </c>
      <c r="AD713" s="304">
        <f>OAX!AD751</f>
        <v>0</v>
      </c>
      <c r="AE713" s="120"/>
      <c r="AF713" s="117"/>
      <c r="AG713" s="117">
        <f>OAX!AG751</f>
        <v>0</v>
      </c>
      <c r="AH713" s="117"/>
      <c r="AI713" s="117"/>
      <c r="AJ713" s="117">
        <f>OAX!AJ751</f>
        <v>0</v>
      </c>
      <c r="AK713" s="117"/>
      <c r="AL713" s="117"/>
      <c r="AM713" s="117">
        <f>OAX!AM751</f>
        <v>0</v>
      </c>
      <c r="AN713" s="117"/>
      <c r="AO713" s="117"/>
      <c r="AP713" s="117">
        <f>OAX!AP751</f>
        <v>0</v>
      </c>
      <c r="AQ713" s="117"/>
      <c r="AR713" s="117"/>
      <c r="AS713" s="117">
        <f>OAX!AS751</f>
        <v>0</v>
      </c>
      <c r="AT713" s="117">
        <f>OAX!AT751</f>
        <v>0</v>
      </c>
      <c r="AU713" s="117">
        <f>OAX!AU751</f>
        <v>0</v>
      </c>
      <c r="AV713" s="117">
        <f>OAX!AV751</f>
        <v>0</v>
      </c>
      <c r="AW713" s="117">
        <f>OAX!AW751</f>
        <v>0</v>
      </c>
      <c r="AX713" s="117">
        <f>OAX!AX751</f>
        <v>0</v>
      </c>
      <c r="AY713" s="117">
        <f>OAX!AY751</f>
        <v>0</v>
      </c>
      <c r="AZ713" s="117">
        <f>OAX!AZ751</f>
        <v>0</v>
      </c>
      <c r="BA713" s="117">
        <f>OAX!BA751</f>
        <v>0</v>
      </c>
    </row>
    <row r="714" spans="1:53" ht="69.75" hidden="1">
      <c r="A714" s="253"/>
      <c r="B714" s="73" t="str">
        <f t="shared" si="240"/>
        <v>2611300033003341002</v>
      </c>
      <c r="C714" s="138">
        <v>2023</v>
      </c>
      <c r="D714" s="138">
        <v>1</v>
      </c>
      <c r="E714" s="138">
        <v>2</v>
      </c>
      <c r="F714" s="138">
        <v>6</v>
      </c>
      <c r="G714" s="138">
        <v>11</v>
      </c>
      <c r="H714" s="138">
        <v>3000</v>
      </c>
      <c r="I714" s="138">
        <v>3300</v>
      </c>
      <c r="J714" s="138">
        <v>334</v>
      </c>
      <c r="K714" s="125">
        <v>1002</v>
      </c>
      <c r="L714" s="125"/>
      <c r="M714" s="116" t="s">
        <v>573</v>
      </c>
      <c r="N714" s="117">
        <v>0</v>
      </c>
      <c r="O714" s="117">
        <v>0</v>
      </c>
      <c r="P714" s="117">
        <v>0</v>
      </c>
      <c r="Q714" s="174" t="s">
        <v>80</v>
      </c>
      <c r="R714" s="119">
        <v>0</v>
      </c>
      <c r="S714" s="119">
        <v>0</v>
      </c>
      <c r="T714" s="120">
        <v>0</v>
      </c>
      <c r="U714" s="117">
        <v>0</v>
      </c>
      <c r="V714" s="117">
        <v>0</v>
      </c>
      <c r="W714" s="117">
        <v>0</v>
      </c>
      <c r="X714" s="117">
        <v>0</v>
      </c>
      <c r="Y714" s="117">
        <v>0</v>
      </c>
      <c r="Z714" s="117">
        <v>0</v>
      </c>
      <c r="AA714" s="269">
        <v>0</v>
      </c>
      <c r="AB714" s="303">
        <f t="shared" si="266"/>
        <v>0</v>
      </c>
      <c r="AC714" s="117">
        <f t="shared" si="266"/>
        <v>0</v>
      </c>
      <c r="AD714" s="304">
        <f>OAX!AD752</f>
        <v>0</v>
      </c>
      <c r="AE714" s="120"/>
      <c r="AF714" s="117"/>
      <c r="AG714" s="117">
        <f>OAX!AG752</f>
        <v>0</v>
      </c>
      <c r="AH714" s="117"/>
      <c r="AI714" s="117"/>
      <c r="AJ714" s="117">
        <f>OAX!AJ752</f>
        <v>0</v>
      </c>
      <c r="AK714" s="117"/>
      <c r="AL714" s="117"/>
      <c r="AM714" s="117">
        <f>OAX!AM752</f>
        <v>0</v>
      </c>
      <c r="AN714" s="117"/>
      <c r="AO714" s="117"/>
      <c r="AP714" s="117">
        <f>OAX!AP752</f>
        <v>0</v>
      </c>
      <c r="AQ714" s="117"/>
      <c r="AR714" s="117"/>
      <c r="AS714" s="117">
        <f>OAX!AS752</f>
        <v>0</v>
      </c>
      <c r="AT714" s="117">
        <f>OAX!AT752</f>
        <v>0</v>
      </c>
      <c r="AU714" s="117">
        <f>OAX!AU752</f>
        <v>0</v>
      </c>
      <c r="AV714" s="117">
        <f>OAX!AV752</f>
        <v>0</v>
      </c>
      <c r="AW714" s="117">
        <f>OAX!AW752</f>
        <v>0</v>
      </c>
      <c r="AX714" s="117">
        <f>OAX!AX752</f>
        <v>0</v>
      </c>
      <c r="AY714" s="117">
        <f>OAX!AY752</f>
        <v>0</v>
      </c>
      <c r="AZ714" s="117">
        <f>OAX!AZ752</f>
        <v>0</v>
      </c>
      <c r="BA714" s="117">
        <f>OAX!BA752</f>
        <v>0</v>
      </c>
    </row>
    <row r="715" spans="1:53" ht="69.75" hidden="1">
      <c r="A715" s="253"/>
      <c r="B715" s="73" t="str">
        <f t="shared" si="240"/>
        <v>2611300033003341003</v>
      </c>
      <c r="C715" s="138">
        <v>2023</v>
      </c>
      <c r="D715" s="138">
        <v>1</v>
      </c>
      <c r="E715" s="138">
        <v>2</v>
      </c>
      <c r="F715" s="138">
        <v>6</v>
      </c>
      <c r="G715" s="138">
        <v>11</v>
      </c>
      <c r="H715" s="138">
        <v>3000</v>
      </c>
      <c r="I715" s="138">
        <v>3300</v>
      </c>
      <c r="J715" s="138">
        <v>334</v>
      </c>
      <c r="K715" s="125">
        <v>1003</v>
      </c>
      <c r="L715" s="125"/>
      <c r="M715" s="116" t="s">
        <v>574</v>
      </c>
      <c r="N715" s="117">
        <v>0</v>
      </c>
      <c r="O715" s="117">
        <v>0</v>
      </c>
      <c r="P715" s="117">
        <v>0</v>
      </c>
      <c r="Q715" s="174" t="s">
        <v>80</v>
      </c>
      <c r="R715" s="119">
        <v>0</v>
      </c>
      <c r="S715" s="119">
        <v>0</v>
      </c>
      <c r="T715" s="120">
        <v>0</v>
      </c>
      <c r="U715" s="117">
        <v>0</v>
      </c>
      <c r="V715" s="117">
        <v>0</v>
      </c>
      <c r="W715" s="117">
        <v>0</v>
      </c>
      <c r="X715" s="117">
        <v>0</v>
      </c>
      <c r="Y715" s="117">
        <v>0</v>
      </c>
      <c r="Z715" s="117">
        <v>0</v>
      </c>
      <c r="AA715" s="269">
        <v>0</v>
      </c>
      <c r="AB715" s="303">
        <f t="shared" si="266"/>
        <v>0</v>
      </c>
      <c r="AC715" s="117">
        <f t="shared" si="266"/>
        <v>0</v>
      </c>
      <c r="AD715" s="304">
        <f>OAX!AD753</f>
        <v>0</v>
      </c>
      <c r="AE715" s="120"/>
      <c r="AF715" s="117"/>
      <c r="AG715" s="117">
        <f>OAX!AG753</f>
        <v>0</v>
      </c>
      <c r="AH715" s="117"/>
      <c r="AI715" s="117"/>
      <c r="AJ715" s="117">
        <f>OAX!AJ753</f>
        <v>0</v>
      </c>
      <c r="AK715" s="117"/>
      <c r="AL715" s="117"/>
      <c r="AM715" s="117">
        <f>OAX!AM753</f>
        <v>0</v>
      </c>
      <c r="AN715" s="117"/>
      <c r="AO715" s="117"/>
      <c r="AP715" s="117">
        <f>OAX!AP753</f>
        <v>0</v>
      </c>
      <c r="AQ715" s="117"/>
      <c r="AR715" s="117"/>
      <c r="AS715" s="117">
        <f>OAX!AS753</f>
        <v>0</v>
      </c>
      <c r="AT715" s="117">
        <f>OAX!AT753</f>
        <v>0</v>
      </c>
      <c r="AU715" s="117">
        <f>OAX!AU753</f>
        <v>0</v>
      </c>
      <c r="AV715" s="117">
        <f>OAX!AV753</f>
        <v>0</v>
      </c>
      <c r="AW715" s="117">
        <f>OAX!AW753</f>
        <v>0</v>
      </c>
      <c r="AX715" s="117">
        <f>OAX!AX753</f>
        <v>0</v>
      </c>
      <c r="AY715" s="117">
        <f>OAX!AY753</f>
        <v>0</v>
      </c>
      <c r="AZ715" s="117">
        <f>OAX!AZ753</f>
        <v>0</v>
      </c>
      <c r="BA715" s="117">
        <f>OAX!BA753</f>
        <v>0</v>
      </c>
    </row>
    <row r="716" spans="1:53" ht="69.75">
      <c r="A716" s="253"/>
      <c r="B716" s="73" t="str">
        <f t="shared" si="240"/>
        <v>3</v>
      </c>
      <c r="C716" s="202">
        <v>2023</v>
      </c>
      <c r="D716" s="202">
        <v>1</v>
      </c>
      <c r="E716" s="202">
        <v>3</v>
      </c>
      <c r="F716" s="590"/>
      <c r="G716" s="590"/>
      <c r="H716" s="590"/>
      <c r="I716" s="591"/>
      <c r="J716" s="591"/>
      <c r="K716" s="592"/>
      <c r="L716" s="203"/>
      <c r="M716" s="593" t="s">
        <v>575</v>
      </c>
      <c r="N716" s="594">
        <v>1674000</v>
      </c>
      <c r="O716" s="594">
        <v>0</v>
      </c>
      <c r="P716" s="594">
        <v>1674000</v>
      </c>
      <c r="Q716" s="595"/>
      <c r="R716" s="596"/>
      <c r="S716" s="596"/>
      <c r="T716" s="205">
        <f t="shared" ref="T716:AC716" si="267">+T717</f>
        <v>0</v>
      </c>
      <c r="U716" s="204">
        <f t="shared" si="267"/>
        <v>0</v>
      </c>
      <c r="V716" s="204">
        <f t="shared" si="267"/>
        <v>0</v>
      </c>
      <c r="W716" s="204">
        <f t="shared" si="267"/>
        <v>0</v>
      </c>
      <c r="X716" s="204">
        <f t="shared" si="267"/>
        <v>0</v>
      </c>
      <c r="Y716" s="204">
        <f t="shared" si="267"/>
        <v>0</v>
      </c>
      <c r="Z716" s="204">
        <f t="shared" si="267"/>
        <v>0</v>
      </c>
      <c r="AA716" s="277">
        <f t="shared" si="267"/>
        <v>0</v>
      </c>
      <c r="AB716" s="317">
        <f t="shared" si="267"/>
        <v>1624000</v>
      </c>
      <c r="AC716" s="204">
        <f t="shared" si="267"/>
        <v>0</v>
      </c>
      <c r="AD716" s="597">
        <f>OAX!AD754</f>
        <v>1674000</v>
      </c>
      <c r="AE716" s="205"/>
      <c r="AF716" s="204"/>
      <c r="AG716" s="594">
        <f>OAX!AG754</f>
        <v>1615674.96</v>
      </c>
      <c r="AH716" s="204"/>
      <c r="AI716" s="204"/>
      <c r="AJ716" s="594">
        <f>OAX!AJ754</f>
        <v>0</v>
      </c>
      <c r="AK716" s="204"/>
      <c r="AL716" s="204"/>
      <c r="AM716" s="594">
        <f>OAX!AM754</f>
        <v>0</v>
      </c>
      <c r="AN716" s="204"/>
      <c r="AO716" s="204"/>
      <c r="AP716" s="594">
        <f>OAX!AP754</f>
        <v>0</v>
      </c>
      <c r="AQ716" s="204"/>
      <c r="AR716" s="204"/>
      <c r="AS716" s="594">
        <f>OAX!AS754</f>
        <v>8688.6399999999558</v>
      </c>
      <c r="AT716" s="594"/>
      <c r="AU716" s="594"/>
      <c r="AV716" s="594"/>
      <c r="AW716" s="594"/>
      <c r="AX716" s="594"/>
      <c r="AY716" s="594"/>
      <c r="AZ716" s="594"/>
      <c r="BA716" s="594"/>
    </row>
    <row r="717" spans="1:53" ht="46.5">
      <c r="A717" s="253"/>
      <c r="B717" s="73" t="str">
        <f t="shared" si="240"/>
        <v>37</v>
      </c>
      <c r="C717" s="127">
        <v>2023</v>
      </c>
      <c r="D717" s="127">
        <v>1</v>
      </c>
      <c r="E717" s="127">
        <v>3</v>
      </c>
      <c r="F717" s="510">
        <v>7</v>
      </c>
      <c r="G717" s="510"/>
      <c r="H717" s="510"/>
      <c r="I717" s="510"/>
      <c r="J717" s="510"/>
      <c r="K717" s="511"/>
      <c r="L717" s="128"/>
      <c r="M717" s="512" t="s">
        <v>576</v>
      </c>
      <c r="N717" s="513">
        <v>1674000</v>
      </c>
      <c r="O717" s="513">
        <v>0</v>
      </c>
      <c r="P717" s="513">
        <v>1674000</v>
      </c>
      <c r="Q717" s="514"/>
      <c r="R717" s="515"/>
      <c r="S717" s="515"/>
      <c r="T717" s="83">
        <f t="shared" ref="T717:AC717" si="268">+T718+T848</f>
        <v>0</v>
      </c>
      <c r="U717" s="81">
        <f t="shared" si="268"/>
        <v>0</v>
      </c>
      <c r="V717" s="81">
        <f t="shared" si="268"/>
        <v>0</v>
      </c>
      <c r="W717" s="81">
        <f t="shared" si="268"/>
        <v>0</v>
      </c>
      <c r="X717" s="81">
        <f t="shared" si="268"/>
        <v>0</v>
      </c>
      <c r="Y717" s="81">
        <f t="shared" si="268"/>
        <v>0</v>
      </c>
      <c r="Z717" s="81">
        <f t="shared" si="268"/>
        <v>0</v>
      </c>
      <c r="AA717" s="264">
        <f t="shared" si="268"/>
        <v>0</v>
      </c>
      <c r="AB717" s="293">
        <f t="shared" si="268"/>
        <v>1624000</v>
      </c>
      <c r="AC717" s="81">
        <f t="shared" si="268"/>
        <v>0</v>
      </c>
      <c r="AD717" s="516">
        <f>OAX!AD755</f>
        <v>1674000</v>
      </c>
      <c r="AE717" s="83"/>
      <c r="AF717" s="81"/>
      <c r="AG717" s="513">
        <f>OAX!AG755</f>
        <v>1615674.96</v>
      </c>
      <c r="AH717" s="81"/>
      <c r="AI717" s="81"/>
      <c r="AJ717" s="513">
        <f>OAX!AJ755</f>
        <v>0</v>
      </c>
      <c r="AK717" s="81"/>
      <c r="AL717" s="81"/>
      <c r="AM717" s="513">
        <f>OAX!AM755</f>
        <v>0</v>
      </c>
      <c r="AN717" s="81"/>
      <c r="AO717" s="81"/>
      <c r="AP717" s="513">
        <f>OAX!AP755</f>
        <v>0</v>
      </c>
      <c r="AQ717" s="81"/>
      <c r="AR717" s="81"/>
      <c r="AS717" s="513">
        <f>OAX!AS755</f>
        <v>8688.6399999999558</v>
      </c>
      <c r="AT717" s="513"/>
      <c r="AU717" s="513"/>
      <c r="AV717" s="513"/>
      <c r="AW717" s="513"/>
      <c r="AX717" s="513"/>
      <c r="AY717" s="513"/>
      <c r="AZ717" s="513"/>
      <c r="BA717" s="513"/>
    </row>
    <row r="718" spans="1:53" ht="24.75">
      <c r="A718" s="253"/>
      <c r="B718" s="73" t="str">
        <f t="shared" ref="B718:B781" si="269">+CONCATENATE(E718,F718,G718,H718,I718,J718,K718,L718)</f>
        <v>3713</v>
      </c>
      <c r="C718" s="142">
        <v>2023</v>
      </c>
      <c r="D718" s="142">
        <v>1</v>
      </c>
      <c r="E718" s="142">
        <v>3</v>
      </c>
      <c r="F718" s="517">
        <v>7</v>
      </c>
      <c r="G718" s="517">
        <v>13</v>
      </c>
      <c r="H718" s="517"/>
      <c r="I718" s="517"/>
      <c r="J718" s="517"/>
      <c r="K718" s="517"/>
      <c r="L718" s="142"/>
      <c r="M718" s="586" t="s">
        <v>577</v>
      </c>
      <c r="N718" s="587">
        <v>1224000</v>
      </c>
      <c r="O718" s="587">
        <v>0</v>
      </c>
      <c r="P718" s="587">
        <v>1224000</v>
      </c>
      <c r="Q718" s="525"/>
      <c r="R718" s="517"/>
      <c r="S718" s="517"/>
      <c r="T718" s="198">
        <f t="shared" ref="T718:AC718" si="270">+T719+T741+T750</f>
        <v>0</v>
      </c>
      <c r="U718" s="196">
        <f t="shared" si="270"/>
        <v>0</v>
      </c>
      <c r="V718" s="196">
        <f t="shared" si="270"/>
        <v>0</v>
      </c>
      <c r="W718" s="196">
        <f t="shared" si="270"/>
        <v>0</v>
      </c>
      <c r="X718" s="196">
        <f t="shared" si="270"/>
        <v>0</v>
      </c>
      <c r="Y718" s="196">
        <f t="shared" si="270"/>
        <v>0</v>
      </c>
      <c r="Z718" s="196">
        <f t="shared" si="270"/>
        <v>0</v>
      </c>
      <c r="AA718" s="276">
        <f t="shared" si="270"/>
        <v>0</v>
      </c>
      <c r="AB718" s="315">
        <f t="shared" si="270"/>
        <v>1224000</v>
      </c>
      <c r="AC718" s="196">
        <f t="shared" si="270"/>
        <v>0</v>
      </c>
      <c r="AD718" s="589">
        <f>OAX!AD756</f>
        <v>1224000</v>
      </c>
      <c r="AE718" s="198"/>
      <c r="AF718" s="196"/>
      <c r="AG718" s="587">
        <f>OAX!AG756</f>
        <v>1218119.76</v>
      </c>
      <c r="AH718" s="196"/>
      <c r="AI718" s="196"/>
      <c r="AJ718" s="587">
        <f>OAX!AJ756</f>
        <v>0</v>
      </c>
      <c r="AK718" s="196"/>
      <c r="AL718" s="196"/>
      <c r="AM718" s="587">
        <f>OAX!AM756</f>
        <v>0</v>
      </c>
      <c r="AN718" s="196"/>
      <c r="AO718" s="196"/>
      <c r="AP718" s="587">
        <f>OAX!AP756</f>
        <v>0</v>
      </c>
      <c r="AQ718" s="196"/>
      <c r="AR718" s="196"/>
      <c r="AS718" s="587">
        <f>OAX!AS756</f>
        <v>5880.2399999999907</v>
      </c>
      <c r="AT718" s="587"/>
      <c r="AU718" s="587"/>
      <c r="AV718" s="587"/>
      <c r="AW718" s="587"/>
      <c r="AX718" s="587"/>
      <c r="AY718" s="587"/>
      <c r="AZ718" s="587"/>
      <c r="BA718" s="587"/>
    </row>
    <row r="719" spans="1:53" ht="24.75" hidden="1">
      <c r="A719" s="253"/>
      <c r="B719" s="73" t="str">
        <f t="shared" si="269"/>
        <v>37132000</v>
      </c>
      <c r="C719" s="93">
        <v>2023</v>
      </c>
      <c r="D719" s="93">
        <v>1</v>
      </c>
      <c r="E719" s="93">
        <v>3</v>
      </c>
      <c r="F719" s="93">
        <v>7</v>
      </c>
      <c r="G719" s="93">
        <v>13</v>
      </c>
      <c r="H719" s="93">
        <v>2000</v>
      </c>
      <c r="I719" s="93"/>
      <c r="J719" s="93"/>
      <c r="K719" s="94"/>
      <c r="L719" s="94"/>
      <c r="M719" s="95" t="s">
        <v>55</v>
      </c>
      <c r="N719" s="96">
        <v>0</v>
      </c>
      <c r="O719" s="96">
        <v>0</v>
      </c>
      <c r="P719" s="96">
        <v>0</v>
      </c>
      <c r="Q719" s="168"/>
      <c r="R719" s="169"/>
      <c r="S719" s="169"/>
      <c r="T719" s="99">
        <f t="shared" ref="T719:AC719" si="271">+T720+T723+T726+T729+T736</f>
        <v>0</v>
      </c>
      <c r="U719" s="96">
        <f t="shared" si="271"/>
        <v>0</v>
      </c>
      <c r="V719" s="96">
        <f t="shared" si="271"/>
        <v>0</v>
      </c>
      <c r="W719" s="96">
        <f t="shared" si="271"/>
        <v>0</v>
      </c>
      <c r="X719" s="96">
        <f t="shared" si="271"/>
        <v>0</v>
      </c>
      <c r="Y719" s="96">
        <f t="shared" si="271"/>
        <v>0</v>
      </c>
      <c r="Z719" s="96">
        <f t="shared" si="271"/>
        <v>0</v>
      </c>
      <c r="AA719" s="266">
        <f t="shared" si="271"/>
        <v>0</v>
      </c>
      <c r="AB719" s="297">
        <f t="shared" si="271"/>
        <v>0</v>
      </c>
      <c r="AC719" s="96">
        <f t="shared" si="271"/>
        <v>0</v>
      </c>
      <c r="AD719" s="298">
        <f>OAX!AD757</f>
        <v>0</v>
      </c>
      <c r="AE719" s="99"/>
      <c r="AF719" s="96"/>
      <c r="AG719" s="96">
        <f>OAX!AG757</f>
        <v>0</v>
      </c>
      <c r="AH719" s="96"/>
      <c r="AI719" s="96"/>
      <c r="AJ719" s="96">
        <f>OAX!AJ757</f>
        <v>0</v>
      </c>
      <c r="AK719" s="96"/>
      <c r="AL719" s="96"/>
      <c r="AM719" s="96">
        <f>OAX!AM757</f>
        <v>0</v>
      </c>
      <c r="AN719" s="96"/>
      <c r="AO719" s="96"/>
      <c r="AP719" s="96">
        <f>OAX!AP757</f>
        <v>0</v>
      </c>
      <c r="AQ719" s="96"/>
      <c r="AR719" s="96"/>
      <c r="AS719" s="96">
        <f>OAX!AS757</f>
        <v>0</v>
      </c>
      <c r="AT719" s="96">
        <f>OAX!AT757</f>
        <v>0</v>
      </c>
      <c r="AU719" s="96">
        <f>OAX!AU757</f>
        <v>0</v>
      </c>
      <c r="AV719" s="96">
        <f>OAX!AV757</f>
        <v>0</v>
      </c>
      <c r="AW719" s="96">
        <f>OAX!AW757</f>
        <v>0</v>
      </c>
      <c r="AX719" s="96">
        <f>OAX!AX757</f>
        <v>0</v>
      </c>
      <c r="AY719" s="96">
        <f>OAX!AY757</f>
        <v>0</v>
      </c>
      <c r="AZ719" s="96">
        <f>OAX!AZ757</f>
        <v>0</v>
      </c>
      <c r="BA719" s="96">
        <f>OAX!BA757</f>
        <v>0</v>
      </c>
    </row>
    <row r="720" spans="1:53" ht="48" hidden="1">
      <c r="A720" s="253"/>
      <c r="B720" s="73" t="str">
        <f t="shared" si="269"/>
        <v>371320002100</v>
      </c>
      <c r="C720" s="100">
        <v>2023</v>
      </c>
      <c r="D720" s="100">
        <v>1</v>
      </c>
      <c r="E720" s="100">
        <v>3</v>
      </c>
      <c r="F720" s="100">
        <v>7</v>
      </c>
      <c r="G720" s="100">
        <v>13</v>
      </c>
      <c r="H720" s="100">
        <v>2000</v>
      </c>
      <c r="I720" s="100">
        <v>2100</v>
      </c>
      <c r="J720" s="100"/>
      <c r="K720" s="101"/>
      <c r="L720" s="101"/>
      <c r="M720" s="102" t="s">
        <v>105</v>
      </c>
      <c r="N720" s="103">
        <v>0</v>
      </c>
      <c r="O720" s="103">
        <v>0</v>
      </c>
      <c r="P720" s="103">
        <v>0</v>
      </c>
      <c r="Q720" s="170"/>
      <c r="R720" s="171"/>
      <c r="S720" s="171"/>
      <c r="T720" s="106">
        <f t="shared" ref="T720:AC721" si="272">+T721</f>
        <v>0</v>
      </c>
      <c r="U720" s="103">
        <f t="shared" si="272"/>
        <v>0</v>
      </c>
      <c r="V720" s="103">
        <f t="shared" si="272"/>
        <v>0</v>
      </c>
      <c r="W720" s="103">
        <f t="shared" si="272"/>
        <v>0</v>
      </c>
      <c r="X720" s="103">
        <f t="shared" si="272"/>
        <v>0</v>
      </c>
      <c r="Y720" s="103">
        <f t="shared" si="272"/>
        <v>0</v>
      </c>
      <c r="Z720" s="103">
        <f t="shared" si="272"/>
        <v>0</v>
      </c>
      <c r="AA720" s="267">
        <f t="shared" si="272"/>
        <v>0</v>
      </c>
      <c r="AB720" s="299">
        <f t="shared" si="272"/>
        <v>0</v>
      </c>
      <c r="AC720" s="103">
        <f t="shared" si="272"/>
        <v>0</v>
      </c>
      <c r="AD720" s="300">
        <f>OAX!AD758</f>
        <v>0</v>
      </c>
      <c r="AE720" s="106"/>
      <c r="AF720" s="103"/>
      <c r="AG720" s="103">
        <f>OAX!AG758</f>
        <v>0</v>
      </c>
      <c r="AH720" s="103"/>
      <c r="AI720" s="103"/>
      <c r="AJ720" s="103">
        <f>OAX!AJ758</f>
        <v>0</v>
      </c>
      <c r="AK720" s="103"/>
      <c r="AL720" s="103"/>
      <c r="AM720" s="103">
        <f>OAX!AM758</f>
        <v>0</v>
      </c>
      <c r="AN720" s="103"/>
      <c r="AO720" s="103"/>
      <c r="AP720" s="103">
        <f>OAX!AP758</f>
        <v>0</v>
      </c>
      <c r="AQ720" s="103"/>
      <c r="AR720" s="103"/>
      <c r="AS720" s="103">
        <f>OAX!AS758</f>
        <v>0</v>
      </c>
      <c r="AT720" s="103">
        <f>OAX!AT758</f>
        <v>0</v>
      </c>
      <c r="AU720" s="103">
        <f>OAX!AU758</f>
        <v>0</v>
      </c>
      <c r="AV720" s="103">
        <f>OAX!AV758</f>
        <v>0</v>
      </c>
      <c r="AW720" s="103">
        <f>OAX!AW758</f>
        <v>0</v>
      </c>
      <c r="AX720" s="103">
        <f>OAX!AX758</f>
        <v>0</v>
      </c>
      <c r="AY720" s="103">
        <f>OAX!AY758</f>
        <v>0</v>
      </c>
      <c r="AZ720" s="103">
        <f>OAX!AZ758</f>
        <v>0</v>
      </c>
      <c r="BA720" s="103">
        <f>OAX!BA758</f>
        <v>0</v>
      </c>
    </row>
    <row r="721" spans="1:53" ht="48" hidden="1">
      <c r="A721" s="253"/>
      <c r="B721" s="73" t="str">
        <f t="shared" si="269"/>
        <v>371320002100214</v>
      </c>
      <c r="C721" s="107">
        <v>2023</v>
      </c>
      <c r="D721" s="107">
        <v>1</v>
      </c>
      <c r="E721" s="107">
        <v>3</v>
      </c>
      <c r="F721" s="107">
        <v>7</v>
      </c>
      <c r="G721" s="107">
        <v>13</v>
      </c>
      <c r="H721" s="107">
        <v>2000</v>
      </c>
      <c r="I721" s="107">
        <v>2100</v>
      </c>
      <c r="J721" s="107">
        <v>214</v>
      </c>
      <c r="K721" s="108"/>
      <c r="L721" s="108"/>
      <c r="M721" s="209" t="s">
        <v>156</v>
      </c>
      <c r="N721" s="210">
        <v>0</v>
      </c>
      <c r="O721" s="210">
        <v>0</v>
      </c>
      <c r="P721" s="210">
        <v>0</v>
      </c>
      <c r="Q721" s="172" t="s">
        <v>45</v>
      </c>
      <c r="R721" s="173"/>
      <c r="S721" s="173"/>
      <c r="T721" s="213">
        <f t="shared" si="272"/>
        <v>0</v>
      </c>
      <c r="U721" s="210">
        <f t="shared" si="272"/>
        <v>0</v>
      </c>
      <c r="V721" s="210">
        <f t="shared" si="272"/>
        <v>0</v>
      </c>
      <c r="W721" s="210">
        <f t="shared" si="272"/>
        <v>0</v>
      </c>
      <c r="X721" s="210">
        <f t="shared" si="272"/>
        <v>0</v>
      </c>
      <c r="Y721" s="210">
        <f t="shared" si="272"/>
        <v>0</v>
      </c>
      <c r="Z721" s="210">
        <f t="shared" si="272"/>
        <v>0</v>
      </c>
      <c r="AA721" s="279">
        <f t="shared" si="272"/>
        <v>0</v>
      </c>
      <c r="AB721" s="320">
        <f t="shared" si="272"/>
        <v>0</v>
      </c>
      <c r="AC721" s="210">
        <f t="shared" si="272"/>
        <v>0</v>
      </c>
      <c r="AD721" s="321">
        <f>OAX!AD759</f>
        <v>0</v>
      </c>
      <c r="AE721" s="213"/>
      <c r="AF721" s="210"/>
      <c r="AG721" s="210">
        <f>OAX!AG759</f>
        <v>0</v>
      </c>
      <c r="AH721" s="210"/>
      <c r="AI721" s="210"/>
      <c r="AJ721" s="210">
        <f>OAX!AJ759</f>
        <v>0</v>
      </c>
      <c r="AK721" s="210"/>
      <c r="AL721" s="210"/>
      <c r="AM721" s="210">
        <f>OAX!AM759</f>
        <v>0</v>
      </c>
      <c r="AN721" s="210"/>
      <c r="AO721" s="210"/>
      <c r="AP721" s="210">
        <f>OAX!AP759</f>
        <v>0</v>
      </c>
      <c r="AQ721" s="210"/>
      <c r="AR721" s="210"/>
      <c r="AS721" s="210">
        <f>OAX!AS759</f>
        <v>0</v>
      </c>
      <c r="AT721" s="210">
        <f>OAX!AT759</f>
        <v>0</v>
      </c>
      <c r="AU721" s="210">
        <f>OAX!AU759</f>
        <v>0</v>
      </c>
      <c r="AV721" s="210">
        <f>OAX!AV759</f>
        <v>0</v>
      </c>
      <c r="AW721" s="210">
        <f>OAX!AW759</f>
        <v>0</v>
      </c>
      <c r="AX721" s="210">
        <f>OAX!AX759</f>
        <v>0</v>
      </c>
      <c r="AY721" s="210">
        <f>OAX!AY759</f>
        <v>0</v>
      </c>
      <c r="AZ721" s="210">
        <f>OAX!AZ759</f>
        <v>0</v>
      </c>
      <c r="BA721" s="210">
        <f>OAX!BA759</f>
        <v>0</v>
      </c>
    </row>
    <row r="722" spans="1:53" ht="46.5" hidden="1">
      <c r="A722" s="253"/>
      <c r="B722" s="73" t="str">
        <f t="shared" si="269"/>
        <v>3713200021002141</v>
      </c>
      <c r="C722" s="114">
        <v>2023</v>
      </c>
      <c r="D722" s="114">
        <v>1</v>
      </c>
      <c r="E722" s="114">
        <v>3</v>
      </c>
      <c r="F722" s="114">
        <v>7</v>
      </c>
      <c r="G722" s="114">
        <v>13</v>
      </c>
      <c r="H722" s="114">
        <v>2000</v>
      </c>
      <c r="I722" s="114">
        <v>2100</v>
      </c>
      <c r="J722" s="114">
        <v>214</v>
      </c>
      <c r="K722" s="115">
        <v>1</v>
      </c>
      <c r="L722" s="115"/>
      <c r="M722" s="116" t="s">
        <v>543</v>
      </c>
      <c r="N722" s="117">
        <v>0</v>
      </c>
      <c r="O722" s="117">
        <v>0</v>
      </c>
      <c r="P722" s="117">
        <v>0</v>
      </c>
      <c r="Q722" s="174" t="s">
        <v>59</v>
      </c>
      <c r="R722" s="119">
        <v>0</v>
      </c>
      <c r="S722" s="119">
        <v>0</v>
      </c>
      <c r="T722" s="120">
        <v>0</v>
      </c>
      <c r="U722" s="117">
        <v>0</v>
      </c>
      <c r="V722" s="117">
        <v>0</v>
      </c>
      <c r="W722" s="117">
        <v>0</v>
      </c>
      <c r="X722" s="117">
        <v>0</v>
      </c>
      <c r="Y722" s="117">
        <v>0</v>
      </c>
      <c r="Z722" s="117">
        <v>0</v>
      </c>
      <c r="AA722" s="269">
        <v>0</v>
      </c>
      <c r="AB722" s="303">
        <f>N722+T722-X722</f>
        <v>0</v>
      </c>
      <c r="AC722" s="117">
        <f>O722+U722-Y722</f>
        <v>0</v>
      </c>
      <c r="AD722" s="304">
        <f>OAX!AD760</f>
        <v>0</v>
      </c>
      <c r="AE722" s="120"/>
      <c r="AF722" s="117"/>
      <c r="AG722" s="117">
        <f>OAX!AG760</f>
        <v>0</v>
      </c>
      <c r="AH722" s="117"/>
      <c r="AI722" s="117"/>
      <c r="AJ722" s="117">
        <f>OAX!AJ760</f>
        <v>0</v>
      </c>
      <c r="AK722" s="117"/>
      <c r="AL722" s="117"/>
      <c r="AM722" s="117">
        <f>OAX!AM760</f>
        <v>0</v>
      </c>
      <c r="AN722" s="117"/>
      <c r="AO722" s="117"/>
      <c r="AP722" s="117">
        <f>OAX!AP760</f>
        <v>0</v>
      </c>
      <c r="AQ722" s="117"/>
      <c r="AR722" s="117"/>
      <c r="AS722" s="117">
        <f>OAX!AS760</f>
        <v>0</v>
      </c>
      <c r="AT722" s="117">
        <f>OAX!AT760</f>
        <v>0</v>
      </c>
      <c r="AU722" s="117">
        <f>OAX!AU760</f>
        <v>0</v>
      </c>
      <c r="AV722" s="117">
        <f>OAX!AV760</f>
        <v>0</v>
      </c>
      <c r="AW722" s="117">
        <f>OAX!AW760</f>
        <v>0</v>
      </c>
      <c r="AX722" s="117">
        <f>OAX!AX760</f>
        <v>0</v>
      </c>
      <c r="AY722" s="117">
        <f>OAX!AY760</f>
        <v>0</v>
      </c>
      <c r="AZ722" s="117">
        <f>OAX!AZ760</f>
        <v>0</v>
      </c>
      <c r="BA722" s="117">
        <f>OAX!BA760</f>
        <v>0</v>
      </c>
    </row>
    <row r="723" spans="1:53" ht="24.75" hidden="1">
      <c r="A723" s="253"/>
      <c r="B723" s="73" t="str">
        <f t="shared" si="269"/>
        <v>371320002500</v>
      </c>
      <c r="C723" s="100">
        <v>2023</v>
      </c>
      <c r="D723" s="100">
        <v>1</v>
      </c>
      <c r="E723" s="100">
        <v>3</v>
      </c>
      <c r="F723" s="100">
        <v>7</v>
      </c>
      <c r="G723" s="100">
        <v>13</v>
      </c>
      <c r="H723" s="100">
        <v>2000</v>
      </c>
      <c r="I723" s="100">
        <v>2500</v>
      </c>
      <c r="J723" s="100"/>
      <c r="K723" s="101" t="s">
        <v>45</v>
      </c>
      <c r="L723" s="101"/>
      <c r="M723" s="102" t="s">
        <v>544</v>
      </c>
      <c r="N723" s="103">
        <v>0</v>
      </c>
      <c r="O723" s="103">
        <v>0</v>
      </c>
      <c r="P723" s="103">
        <v>0</v>
      </c>
      <c r="Q723" s="170" t="s">
        <v>45</v>
      </c>
      <c r="R723" s="171"/>
      <c r="S723" s="171"/>
      <c r="T723" s="106">
        <f t="shared" ref="T723:AC724" si="273">+T724</f>
        <v>0</v>
      </c>
      <c r="U723" s="103">
        <f t="shared" si="273"/>
        <v>0</v>
      </c>
      <c r="V723" s="103">
        <f t="shared" si="273"/>
        <v>0</v>
      </c>
      <c r="W723" s="103">
        <f t="shared" si="273"/>
        <v>0</v>
      </c>
      <c r="X723" s="103">
        <f t="shared" si="273"/>
        <v>0</v>
      </c>
      <c r="Y723" s="103">
        <f t="shared" si="273"/>
        <v>0</v>
      </c>
      <c r="Z723" s="103">
        <f t="shared" si="273"/>
        <v>0</v>
      </c>
      <c r="AA723" s="267">
        <f t="shared" si="273"/>
        <v>0</v>
      </c>
      <c r="AB723" s="299">
        <f t="shared" si="273"/>
        <v>0</v>
      </c>
      <c r="AC723" s="103">
        <f t="shared" si="273"/>
        <v>0</v>
      </c>
      <c r="AD723" s="300">
        <f>OAX!AD761</f>
        <v>0</v>
      </c>
      <c r="AE723" s="106"/>
      <c r="AF723" s="103"/>
      <c r="AG723" s="103">
        <f>OAX!AG761</f>
        <v>0</v>
      </c>
      <c r="AH723" s="103"/>
      <c r="AI723" s="103"/>
      <c r="AJ723" s="103">
        <f>OAX!AJ761</f>
        <v>0</v>
      </c>
      <c r="AK723" s="103"/>
      <c r="AL723" s="103"/>
      <c r="AM723" s="103">
        <f>OAX!AM761</f>
        <v>0</v>
      </c>
      <c r="AN723" s="103"/>
      <c r="AO723" s="103"/>
      <c r="AP723" s="103">
        <f>OAX!AP761</f>
        <v>0</v>
      </c>
      <c r="AQ723" s="103"/>
      <c r="AR723" s="103"/>
      <c r="AS723" s="103">
        <f>OAX!AS761</f>
        <v>0</v>
      </c>
      <c r="AT723" s="103">
        <f>OAX!AT761</f>
        <v>0</v>
      </c>
      <c r="AU723" s="103">
        <f>OAX!AU761</f>
        <v>0</v>
      </c>
      <c r="AV723" s="103">
        <f>OAX!AV761</f>
        <v>0</v>
      </c>
      <c r="AW723" s="103">
        <f>OAX!AW761</f>
        <v>0</v>
      </c>
      <c r="AX723" s="103">
        <f>OAX!AX761</f>
        <v>0</v>
      </c>
      <c r="AY723" s="103">
        <f>OAX!AY761</f>
        <v>0</v>
      </c>
      <c r="AZ723" s="103">
        <f>OAX!AZ761</f>
        <v>0</v>
      </c>
      <c r="BA723" s="103">
        <f>OAX!BA761</f>
        <v>0</v>
      </c>
    </row>
    <row r="724" spans="1:53" ht="24.75" hidden="1">
      <c r="A724" s="253"/>
      <c r="B724" s="73" t="str">
        <f t="shared" si="269"/>
        <v>371320002500255</v>
      </c>
      <c r="C724" s="107">
        <v>2023</v>
      </c>
      <c r="D724" s="107">
        <v>1</v>
      </c>
      <c r="E724" s="107">
        <v>3</v>
      </c>
      <c r="F724" s="107">
        <v>7</v>
      </c>
      <c r="G724" s="107">
        <v>13</v>
      </c>
      <c r="H724" s="107">
        <v>2000</v>
      </c>
      <c r="I724" s="107">
        <v>2500</v>
      </c>
      <c r="J724" s="107">
        <v>255</v>
      </c>
      <c r="K724" s="108"/>
      <c r="L724" s="108"/>
      <c r="M724" s="109" t="s">
        <v>545</v>
      </c>
      <c r="N724" s="110">
        <v>0</v>
      </c>
      <c r="O724" s="110">
        <v>0</v>
      </c>
      <c r="P724" s="110">
        <v>0</v>
      </c>
      <c r="Q724" s="172" t="s">
        <v>45</v>
      </c>
      <c r="R724" s="173"/>
      <c r="S724" s="173"/>
      <c r="T724" s="113">
        <f t="shared" si="273"/>
        <v>0</v>
      </c>
      <c r="U724" s="110">
        <f t="shared" si="273"/>
        <v>0</v>
      </c>
      <c r="V724" s="110">
        <f t="shared" si="273"/>
        <v>0</v>
      </c>
      <c r="W724" s="110">
        <f t="shared" si="273"/>
        <v>0</v>
      </c>
      <c r="X724" s="110">
        <f t="shared" si="273"/>
        <v>0</v>
      </c>
      <c r="Y724" s="110">
        <f t="shared" si="273"/>
        <v>0</v>
      </c>
      <c r="Z724" s="110">
        <f t="shared" si="273"/>
        <v>0</v>
      </c>
      <c r="AA724" s="268">
        <f t="shared" si="273"/>
        <v>0</v>
      </c>
      <c r="AB724" s="301">
        <f t="shared" si="273"/>
        <v>0</v>
      </c>
      <c r="AC724" s="110">
        <f t="shared" si="273"/>
        <v>0</v>
      </c>
      <c r="AD724" s="302">
        <f>OAX!AD762</f>
        <v>0</v>
      </c>
      <c r="AE724" s="113"/>
      <c r="AF724" s="110"/>
      <c r="AG724" s="110">
        <f>OAX!AG762</f>
        <v>0</v>
      </c>
      <c r="AH724" s="110"/>
      <c r="AI724" s="110"/>
      <c r="AJ724" s="110">
        <f>OAX!AJ762</f>
        <v>0</v>
      </c>
      <c r="AK724" s="110"/>
      <c r="AL724" s="110"/>
      <c r="AM724" s="110">
        <f>OAX!AM762</f>
        <v>0</v>
      </c>
      <c r="AN724" s="110"/>
      <c r="AO724" s="110"/>
      <c r="AP724" s="110">
        <f>OAX!AP762</f>
        <v>0</v>
      </c>
      <c r="AQ724" s="110"/>
      <c r="AR724" s="110"/>
      <c r="AS724" s="110">
        <f>OAX!AS762</f>
        <v>0</v>
      </c>
      <c r="AT724" s="110">
        <f>OAX!AT762</f>
        <v>0</v>
      </c>
      <c r="AU724" s="110">
        <f>OAX!AU762</f>
        <v>0</v>
      </c>
      <c r="AV724" s="110">
        <f>OAX!AV762</f>
        <v>0</v>
      </c>
      <c r="AW724" s="110">
        <f>OAX!AW762</f>
        <v>0</v>
      </c>
      <c r="AX724" s="110">
        <f>OAX!AX762</f>
        <v>0</v>
      </c>
      <c r="AY724" s="110">
        <f>OAX!AY762</f>
        <v>0</v>
      </c>
      <c r="AZ724" s="110">
        <f>OAX!AZ762</f>
        <v>0</v>
      </c>
      <c r="BA724" s="110">
        <f>OAX!BA762</f>
        <v>0</v>
      </c>
    </row>
    <row r="725" spans="1:53" ht="24.75" hidden="1">
      <c r="A725" s="253"/>
      <c r="B725" s="73" t="str">
        <f t="shared" si="269"/>
        <v>3713200025002551</v>
      </c>
      <c r="C725" s="114">
        <v>2023</v>
      </c>
      <c r="D725" s="114">
        <v>1</v>
      </c>
      <c r="E725" s="114">
        <v>3</v>
      </c>
      <c r="F725" s="114">
        <v>7</v>
      </c>
      <c r="G725" s="114">
        <v>13</v>
      </c>
      <c r="H725" s="114">
        <v>2000</v>
      </c>
      <c r="I725" s="114">
        <v>2500</v>
      </c>
      <c r="J725" s="114">
        <v>255</v>
      </c>
      <c r="K725" s="115">
        <v>1</v>
      </c>
      <c r="L725" s="115"/>
      <c r="M725" s="116" t="s">
        <v>545</v>
      </c>
      <c r="N725" s="117">
        <v>0</v>
      </c>
      <c r="O725" s="117">
        <v>0</v>
      </c>
      <c r="P725" s="117">
        <v>0</v>
      </c>
      <c r="Q725" s="174" t="s">
        <v>59</v>
      </c>
      <c r="R725" s="119">
        <v>0</v>
      </c>
      <c r="S725" s="119">
        <v>0</v>
      </c>
      <c r="T725" s="120">
        <v>0</v>
      </c>
      <c r="U725" s="117">
        <v>0</v>
      </c>
      <c r="V725" s="117">
        <v>0</v>
      </c>
      <c r="W725" s="117">
        <v>0</v>
      </c>
      <c r="X725" s="117">
        <v>0</v>
      </c>
      <c r="Y725" s="117">
        <v>0</v>
      </c>
      <c r="Z725" s="117">
        <v>0</v>
      </c>
      <c r="AA725" s="269">
        <v>0</v>
      </c>
      <c r="AB725" s="303">
        <f>N725+T725-X725</f>
        <v>0</v>
      </c>
      <c r="AC725" s="117">
        <f>O725+U725-Y725</f>
        <v>0</v>
      </c>
      <c r="AD725" s="304">
        <f>OAX!AD763</f>
        <v>0</v>
      </c>
      <c r="AE725" s="120"/>
      <c r="AF725" s="117"/>
      <c r="AG725" s="117">
        <f>OAX!AG763</f>
        <v>0</v>
      </c>
      <c r="AH725" s="117"/>
      <c r="AI725" s="117"/>
      <c r="AJ725" s="117">
        <f>OAX!AJ763</f>
        <v>0</v>
      </c>
      <c r="AK725" s="117"/>
      <c r="AL725" s="117"/>
      <c r="AM725" s="117">
        <f>OAX!AM763</f>
        <v>0</v>
      </c>
      <c r="AN725" s="117"/>
      <c r="AO725" s="117"/>
      <c r="AP725" s="117">
        <f>OAX!AP763</f>
        <v>0</v>
      </c>
      <c r="AQ725" s="117"/>
      <c r="AR725" s="117"/>
      <c r="AS725" s="117">
        <f>OAX!AS763</f>
        <v>0</v>
      </c>
      <c r="AT725" s="117">
        <f>OAX!AT763</f>
        <v>0</v>
      </c>
      <c r="AU725" s="117">
        <f>OAX!AU763</f>
        <v>0</v>
      </c>
      <c r="AV725" s="117">
        <f>OAX!AV763</f>
        <v>0</v>
      </c>
      <c r="AW725" s="117">
        <f>OAX!AW763</f>
        <v>0</v>
      </c>
      <c r="AX725" s="117">
        <f>OAX!AX763</f>
        <v>0</v>
      </c>
      <c r="AY725" s="117">
        <f>OAX!AY763</f>
        <v>0</v>
      </c>
      <c r="AZ725" s="117">
        <f>OAX!AZ763</f>
        <v>0</v>
      </c>
      <c r="BA725" s="117">
        <f>OAX!BA763</f>
        <v>0</v>
      </c>
    </row>
    <row r="726" spans="1:53" ht="48" hidden="1">
      <c r="A726" s="253"/>
      <c r="B726" s="73" t="str">
        <f t="shared" si="269"/>
        <v>371320002700</v>
      </c>
      <c r="C726" s="100">
        <v>2023</v>
      </c>
      <c r="D726" s="100">
        <v>1</v>
      </c>
      <c r="E726" s="100">
        <v>3</v>
      </c>
      <c r="F726" s="100">
        <v>7</v>
      </c>
      <c r="G726" s="100">
        <v>13</v>
      </c>
      <c r="H726" s="100">
        <v>2000</v>
      </c>
      <c r="I726" s="100">
        <v>2700</v>
      </c>
      <c r="J726" s="100"/>
      <c r="K726" s="101" t="s">
        <v>45</v>
      </c>
      <c r="L726" s="101"/>
      <c r="M726" s="102" t="s">
        <v>328</v>
      </c>
      <c r="N726" s="103">
        <v>0</v>
      </c>
      <c r="O726" s="103">
        <v>0</v>
      </c>
      <c r="P726" s="103">
        <v>0</v>
      </c>
      <c r="Q726" s="170" t="s">
        <v>45</v>
      </c>
      <c r="R726" s="171"/>
      <c r="S726" s="171"/>
      <c r="T726" s="106">
        <f t="shared" ref="T726:AC727" si="274">+T727</f>
        <v>0</v>
      </c>
      <c r="U726" s="103">
        <f t="shared" si="274"/>
        <v>0</v>
      </c>
      <c r="V726" s="103">
        <f t="shared" si="274"/>
        <v>0</v>
      </c>
      <c r="W726" s="103">
        <f t="shared" si="274"/>
        <v>0</v>
      </c>
      <c r="X726" s="103">
        <f t="shared" si="274"/>
        <v>0</v>
      </c>
      <c r="Y726" s="103">
        <f t="shared" si="274"/>
        <v>0</v>
      </c>
      <c r="Z726" s="103">
        <f t="shared" si="274"/>
        <v>0</v>
      </c>
      <c r="AA726" s="267">
        <f t="shared" si="274"/>
        <v>0</v>
      </c>
      <c r="AB726" s="299">
        <f t="shared" si="274"/>
        <v>0</v>
      </c>
      <c r="AC726" s="103">
        <f t="shared" si="274"/>
        <v>0</v>
      </c>
      <c r="AD726" s="300">
        <f>OAX!AD764</f>
        <v>0</v>
      </c>
      <c r="AE726" s="106"/>
      <c r="AF726" s="103"/>
      <c r="AG726" s="103">
        <f>OAX!AG764</f>
        <v>0</v>
      </c>
      <c r="AH726" s="103"/>
      <c r="AI726" s="103"/>
      <c r="AJ726" s="103">
        <f>OAX!AJ764</f>
        <v>0</v>
      </c>
      <c r="AK726" s="103"/>
      <c r="AL726" s="103"/>
      <c r="AM726" s="103">
        <f>OAX!AM764</f>
        <v>0</v>
      </c>
      <c r="AN726" s="103"/>
      <c r="AO726" s="103"/>
      <c r="AP726" s="103">
        <f>OAX!AP764</f>
        <v>0</v>
      </c>
      <c r="AQ726" s="103"/>
      <c r="AR726" s="103"/>
      <c r="AS726" s="103">
        <f>OAX!AS764</f>
        <v>0</v>
      </c>
      <c r="AT726" s="103">
        <f>OAX!AT764</f>
        <v>0</v>
      </c>
      <c r="AU726" s="103">
        <f>OAX!AU764</f>
        <v>0</v>
      </c>
      <c r="AV726" s="103">
        <f>OAX!AV764</f>
        <v>0</v>
      </c>
      <c r="AW726" s="103">
        <f>OAX!AW764</f>
        <v>0</v>
      </c>
      <c r="AX726" s="103">
        <f>OAX!AX764</f>
        <v>0</v>
      </c>
      <c r="AY726" s="103">
        <f>OAX!AY764</f>
        <v>0</v>
      </c>
      <c r="AZ726" s="103">
        <f>OAX!AZ764</f>
        <v>0</v>
      </c>
      <c r="BA726" s="103">
        <f>OAX!BA764</f>
        <v>0</v>
      </c>
    </row>
    <row r="727" spans="1:53" ht="24.75" hidden="1">
      <c r="A727" s="253"/>
      <c r="B727" s="73" t="str">
        <f t="shared" si="269"/>
        <v>371320002700272</v>
      </c>
      <c r="C727" s="107">
        <v>2023</v>
      </c>
      <c r="D727" s="107">
        <v>1</v>
      </c>
      <c r="E727" s="107">
        <v>3</v>
      </c>
      <c r="F727" s="107">
        <v>7</v>
      </c>
      <c r="G727" s="107">
        <v>13</v>
      </c>
      <c r="H727" s="107">
        <v>2000</v>
      </c>
      <c r="I727" s="107">
        <v>2700</v>
      </c>
      <c r="J727" s="107">
        <v>272</v>
      </c>
      <c r="K727" s="108"/>
      <c r="L727" s="108"/>
      <c r="M727" s="109" t="s">
        <v>578</v>
      </c>
      <c r="N727" s="110">
        <v>0</v>
      </c>
      <c r="O727" s="110">
        <v>0</v>
      </c>
      <c r="P727" s="110">
        <v>0</v>
      </c>
      <c r="Q727" s="172" t="s">
        <v>45</v>
      </c>
      <c r="R727" s="173"/>
      <c r="S727" s="173"/>
      <c r="T727" s="113">
        <f t="shared" si="274"/>
        <v>0</v>
      </c>
      <c r="U727" s="110">
        <f t="shared" si="274"/>
        <v>0</v>
      </c>
      <c r="V727" s="110">
        <f t="shared" si="274"/>
        <v>0</v>
      </c>
      <c r="W727" s="110">
        <f t="shared" si="274"/>
        <v>0</v>
      </c>
      <c r="X727" s="110">
        <f t="shared" si="274"/>
        <v>0</v>
      </c>
      <c r="Y727" s="110">
        <f t="shared" si="274"/>
        <v>0</v>
      </c>
      <c r="Z727" s="110">
        <f t="shared" si="274"/>
        <v>0</v>
      </c>
      <c r="AA727" s="268">
        <f t="shared" si="274"/>
        <v>0</v>
      </c>
      <c r="AB727" s="301">
        <f t="shared" si="274"/>
        <v>0</v>
      </c>
      <c r="AC727" s="110">
        <f t="shared" si="274"/>
        <v>0</v>
      </c>
      <c r="AD727" s="302">
        <f>OAX!AD765</f>
        <v>0</v>
      </c>
      <c r="AE727" s="113"/>
      <c r="AF727" s="110"/>
      <c r="AG727" s="110">
        <f>OAX!AG765</f>
        <v>0</v>
      </c>
      <c r="AH727" s="110"/>
      <c r="AI727" s="110"/>
      <c r="AJ727" s="110">
        <f>OAX!AJ765</f>
        <v>0</v>
      </c>
      <c r="AK727" s="110"/>
      <c r="AL727" s="110"/>
      <c r="AM727" s="110">
        <f>OAX!AM765</f>
        <v>0</v>
      </c>
      <c r="AN727" s="110"/>
      <c r="AO727" s="110"/>
      <c r="AP727" s="110">
        <f>OAX!AP765</f>
        <v>0</v>
      </c>
      <c r="AQ727" s="110"/>
      <c r="AR727" s="110"/>
      <c r="AS727" s="110">
        <f>OAX!AS765</f>
        <v>0</v>
      </c>
      <c r="AT727" s="110">
        <f>OAX!AT765</f>
        <v>0</v>
      </c>
      <c r="AU727" s="110">
        <f>OAX!AU765</f>
        <v>0</v>
      </c>
      <c r="AV727" s="110">
        <f>OAX!AV765</f>
        <v>0</v>
      </c>
      <c r="AW727" s="110">
        <f>OAX!AW765</f>
        <v>0</v>
      </c>
      <c r="AX727" s="110">
        <f>OAX!AX765</f>
        <v>0</v>
      </c>
      <c r="AY727" s="110">
        <f>OAX!AY765</f>
        <v>0</v>
      </c>
      <c r="AZ727" s="110">
        <f>OAX!AZ765</f>
        <v>0</v>
      </c>
      <c r="BA727" s="110">
        <f>OAX!BA765</f>
        <v>0</v>
      </c>
    </row>
    <row r="728" spans="1:53" ht="46.5" hidden="1">
      <c r="A728" s="253"/>
      <c r="B728" s="73" t="str">
        <f t="shared" si="269"/>
        <v>3713200027002721</v>
      </c>
      <c r="C728" s="114">
        <v>2023</v>
      </c>
      <c r="D728" s="114">
        <v>1</v>
      </c>
      <c r="E728" s="114">
        <v>3</v>
      </c>
      <c r="F728" s="114">
        <v>7</v>
      </c>
      <c r="G728" s="114">
        <v>13</v>
      </c>
      <c r="H728" s="114">
        <v>2000</v>
      </c>
      <c r="I728" s="114">
        <v>2700</v>
      </c>
      <c r="J728" s="114">
        <v>272</v>
      </c>
      <c r="K728" s="115">
        <v>1</v>
      </c>
      <c r="L728" s="115"/>
      <c r="M728" s="116" t="s">
        <v>579</v>
      </c>
      <c r="N728" s="117">
        <v>0</v>
      </c>
      <c r="O728" s="117">
        <v>0</v>
      </c>
      <c r="P728" s="117">
        <v>0</v>
      </c>
      <c r="Q728" s="174" t="s">
        <v>59</v>
      </c>
      <c r="R728" s="119">
        <v>0</v>
      </c>
      <c r="S728" s="119">
        <v>0</v>
      </c>
      <c r="T728" s="120">
        <v>0</v>
      </c>
      <c r="U728" s="117">
        <v>0</v>
      </c>
      <c r="V728" s="117">
        <v>0</v>
      </c>
      <c r="W728" s="117">
        <v>0</v>
      </c>
      <c r="X728" s="117">
        <v>0</v>
      </c>
      <c r="Y728" s="117">
        <v>0</v>
      </c>
      <c r="Z728" s="117">
        <v>0</v>
      </c>
      <c r="AA728" s="269">
        <v>0</v>
      </c>
      <c r="AB728" s="303">
        <f>N728+T728-X728</f>
        <v>0</v>
      </c>
      <c r="AC728" s="117">
        <f>O728+U728-Y728</f>
        <v>0</v>
      </c>
      <c r="AD728" s="304">
        <f>OAX!AD766</f>
        <v>0</v>
      </c>
      <c r="AE728" s="120"/>
      <c r="AF728" s="117"/>
      <c r="AG728" s="117">
        <f>OAX!AG766</f>
        <v>0</v>
      </c>
      <c r="AH728" s="117"/>
      <c r="AI728" s="117"/>
      <c r="AJ728" s="117">
        <f>OAX!AJ766</f>
        <v>0</v>
      </c>
      <c r="AK728" s="117"/>
      <c r="AL728" s="117"/>
      <c r="AM728" s="117">
        <f>OAX!AM766</f>
        <v>0</v>
      </c>
      <c r="AN728" s="117"/>
      <c r="AO728" s="117"/>
      <c r="AP728" s="117">
        <f>OAX!AP766</f>
        <v>0</v>
      </c>
      <c r="AQ728" s="117"/>
      <c r="AR728" s="117"/>
      <c r="AS728" s="117">
        <f>OAX!AS766</f>
        <v>0</v>
      </c>
      <c r="AT728" s="117">
        <f>OAX!AT766</f>
        <v>0</v>
      </c>
      <c r="AU728" s="117">
        <f>OAX!AU766</f>
        <v>0</v>
      </c>
      <c r="AV728" s="117">
        <f>OAX!AV766</f>
        <v>0</v>
      </c>
      <c r="AW728" s="117">
        <f>OAX!AW766</f>
        <v>0</v>
      </c>
      <c r="AX728" s="117">
        <f>OAX!AX766</f>
        <v>0</v>
      </c>
      <c r="AY728" s="117">
        <f>OAX!AY766</f>
        <v>0</v>
      </c>
      <c r="AZ728" s="117">
        <f>OAX!AZ766</f>
        <v>0</v>
      </c>
      <c r="BA728" s="117">
        <f>OAX!BA766</f>
        <v>0</v>
      </c>
    </row>
    <row r="729" spans="1:53" ht="24.75" hidden="1">
      <c r="A729" s="253"/>
      <c r="B729" s="73" t="str">
        <f t="shared" si="269"/>
        <v>371320002800</v>
      </c>
      <c r="C729" s="100">
        <v>2023</v>
      </c>
      <c r="D729" s="100">
        <v>1</v>
      </c>
      <c r="E729" s="100">
        <v>3</v>
      </c>
      <c r="F729" s="100">
        <v>7</v>
      </c>
      <c r="G729" s="100">
        <v>13</v>
      </c>
      <c r="H729" s="100">
        <v>2000</v>
      </c>
      <c r="I729" s="100">
        <v>2800</v>
      </c>
      <c r="J729" s="100"/>
      <c r="K729" s="101" t="s">
        <v>45</v>
      </c>
      <c r="L729" s="101"/>
      <c r="M729" s="102" t="s">
        <v>62</v>
      </c>
      <c r="N729" s="103">
        <v>0</v>
      </c>
      <c r="O729" s="103">
        <v>0</v>
      </c>
      <c r="P729" s="103">
        <v>0</v>
      </c>
      <c r="Q729" s="170" t="s">
        <v>45</v>
      </c>
      <c r="R729" s="171"/>
      <c r="S729" s="171"/>
      <c r="T729" s="106">
        <f t="shared" ref="T729:AC729" si="275">+T730+T734</f>
        <v>0</v>
      </c>
      <c r="U729" s="103">
        <f t="shared" si="275"/>
        <v>0</v>
      </c>
      <c r="V729" s="103">
        <f t="shared" si="275"/>
        <v>0</v>
      </c>
      <c r="W729" s="103">
        <f t="shared" si="275"/>
        <v>0</v>
      </c>
      <c r="X729" s="103">
        <f t="shared" si="275"/>
        <v>0</v>
      </c>
      <c r="Y729" s="103">
        <f t="shared" si="275"/>
        <v>0</v>
      </c>
      <c r="Z729" s="103">
        <f t="shared" si="275"/>
        <v>0</v>
      </c>
      <c r="AA729" s="267">
        <f t="shared" si="275"/>
        <v>0</v>
      </c>
      <c r="AB729" s="299">
        <f t="shared" si="275"/>
        <v>0</v>
      </c>
      <c r="AC729" s="103">
        <f t="shared" si="275"/>
        <v>0</v>
      </c>
      <c r="AD729" s="300">
        <f>OAX!AD767</f>
        <v>0</v>
      </c>
      <c r="AE729" s="106"/>
      <c r="AF729" s="103"/>
      <c r="AG729" s="103">
        <f>OAX!AG767</f>
        <v>0</v>
      </c>
      <c r="AH729" s="103"/>
      <c r="AI729" s="103"/>
      <c r="AJ729" s="103">
        <f>OAX!AJ767</f>
        <v>0</v>
      </c>
      <c r="AK729" s="103"/>
      <c r="AL729" s="103"/>
      <c r="AM729" s="103">
        <f>OAX!AM767</f>
        <v>0</v>
      </c>
      <c r="AN729" s="103"/>
      <c r="AO729" s="103"/>
      <c r="AP729" s="103">
        <f>OAX!AP767</f>
        <v>0</v>
      </c>
      <c r="AQ729" s="103"/>
      <c r="AR729" s="103"/>
      <c r="AS729" s="103">
        <f>OAX!AS767</f>
        <v>0</v>
      </c>
      <c r="AT729" s="103">
        <f>OAX!AT767</f>
        <v>0</v>
      </c>
      <c r="AU729" s="103">
        <f>OAX!AU767</f>
        <v>0</v>
      </c>
      <c r="AV729" s="103">
        <f>OAX!AV767</f>
        <v>0</v>
      </c>
      <c r="AW729" s="103">
        <f>OAX!AW767</f>
        <v>0</v>
      </c>
      <c r="AX729" s="103">
        <f>OAX!AX767</f>
        <v>0</v>
      </c>
      <c r="AY729" s="103">
        <f>OAX!AY767</f>
        <v>0</v>
      </c>
      <c r="AZ729" s="103">
        <f>OAX!AZ767</f>
        <v>0</v>
      </c>
      <c r="BA729" s="103">
        <f>OAX!BA767</f>
        <v>0</v>
      </c>
    </row>
    <row r="730" spans="1:53" ht="24.75" hidden="1">
      <c r="A730" s="253"/>
      <c r="B730" s="73" t="str">
        <f t="shared" si="269"/>
        <v>371320002800282</v>
      </c>
      <c r="C730" s="107">
        <v>2023</v>
      </c>
      <c r="D730" s="107">
        <v>1</v>
      </c>
      <c r="E730" s="107">
        <v>3</v>
      </c>
      <c r="F730" s="107">
        <v>7</v>
      </c>
      <c r="G730" s="107">
        <v>13</v>
      </c>
      <c r="H730" s="107">
        <v>2000</v>
      </c>
      <c r="I730" s="107">
        <v>2800</v>
      </c>
      <c r="J730" s="107">
        <v>282</v>
      </c>
      <c r="K730" s="108"/>
      <c r="L730" s="108"/>
      <c r="M730" s="109" t="s">
        <v>112</v>
      </c>
      <c r="N730" s="110">
        <v>0</v>
      </c>
      <c r="O730" s="110">
        <v>0</v>
      </c>
      <c r="P730" s="110">
        <v>0</v>
      </c>
      <c r="Q730" s="172" t="s">
        <v>45</v>
      </c>
      <c r="R730" s="173"/>
      <c r="S730" s="173"/>
      <c r="T730" s="113">
        <f t="shared" ref="T730:AC730" si="276">SUM(T731:T733)</f>
        <v>0</v>
      </c>
      <c r="U730" s="110">
        <f t="shared" si="276"/>
        <v>0</v>
      </c>
      <c r="V730" s="110">
        <f t="shared" si="276"/>
        <v>0</v>
      </c>
      <c r="W730" s="110">
        <f t="shared" si="276"/>
        <v>0</v>
      </c>
      <c r="X730" s="110">
        <f t="shared" si="276"/>
        <v>0</v>
      </c>
      <c r="Y730" s="110">
        <f t="shared" si="276"/>
        <v>0</v>
      </c>
      <c r="Z730" s="110">
        <f t="shared" si="276"/>
        <v>0</v>
      </c>
      <c r="AA730" s="268">
        <f t="shared" si="276"/>
        <v>0</v>
      </c>
      <c r="AB730" s="301">
        <f t="shared" si="276"/>
        <v>0</v>
      </c>
      <c r="AC730" s="110">
        <f t="shared" si="276"/>
        <v>0</v>
      </c>
      <c r="AD730" s="302">
        <f>OAX!AD768</f>
        <v>0</v>
      </c>
      <c r="AE730" s="113"/>
      <c r="AF730" s="110"/>
      <c r="AG730" s="110">
        <f>OAX!AG768</f>
        <v>0</v>
      </c>
      <c r="AH730" s="110"/>
      <c r="AI730" s="110"/>
      <c r="AJ730" s="110">
        <f>OAX!AJ768</f>
        <v>0</v>
      </c>
      <c r="AK730" s="110"/>
      <c r="AL730" s="110"/>
      <c r="AM730" s="110">
        <f>OAX!AM768</f>
        <v>0</v>
      </c>
      <c r="AN730" s="110"/>
      <c r="AO730" s="110"/>
      <c r="AP730" s="110">
        <f>OAX!AP768</f>
        <v>0</v>
      </c>
      <c r="AQ730" s="110"/>
      <c r="AR730" s="110"/>
      <c r="AS730" s="110">
        <f>OAX!AS768</f>
        <v>0</v>
      </c>
      <c r="AT730" s="110">
        <f>OAX!AT768</f>
        <v>0</v>
      </c>
      <c r="AU730" s="110">
        <f>OAX!AU768</f>
        <v>0</v>
      </c>
      <c r="AV730" s="110">
        <f>OAX!AV768</f>
        <v>0</v>
      </c>
      <c r="AW730" s="110">
        <f>OAX!AW768</f>
        <v>0</v>
      </c>
      <c r="AX730" s="110">
        <f>OAX!AX768</f>
        <v>0</v>
      </c>
      <c r="AY730" s="110">
        <f>OAX!AY768</f>
        <v>0</v>
      </c>
      <c r="AZ730" s="110">
        <f>OAX!AZ768</f>
        <v>0</v>
      </c>
      <c r="BA730" s="110">
        <f>OAX!BA768</f>
        <v>0</v>
      </c>
    </row>
    <row r="731" spans="1:53" ht="24.75" hidden="1">
      <c r="A731" s="253"/>
      <c r="B731" s="73" t="str">
        <f t="shared" si="269"/>
        <v>3713200028002821</v>
      </c>
      <c r="C731" s="114">
        <v>2023</v>
      </c>
      <c r="D731" s="114">
        <v>1</v>
      </c>
      <c r="E731" s="114">
        <v>3</v>
      </c>
      <c r="F731" s="114">
        <v>7</v>
      </c>
      <c r="G731" s="114">
        <v>13</v>
      </c>
      <c r="H731" s="114">
        <v>2000</v>
      </c>
      <c r="I731" s="114">
        <v>2800</v>
      </c>
      <c r="J731" s="114">
        <v>282</v>
      </c>
      <c r="K731" s="115">
        <v>1</v>
      </c>
      <c r="L731" s="115"/>
      <c r="M731" s="116" t="s">
        <v>580</v>
      </c>
      <c r="N731" s="117">
        <v>0</v>
      </c>
      <c r="O731" s="117">
        <v>0</v>
      </c>
      <c r="P731" s="117">
        <v>0</v>
      </c>
      <c r="Q731" s="174" t="s">
        <v>59</v>
      </c>
      <c r="R731" s="119">
        <v>0</v>
      </c>
      <c r="S731" s="119">
        <v>0</v>
      </c>
      <c r="T731" s="120">
        <v>0</v>
      </c>
      <c r="U731" s="117">
        <v>0</v>
      </c>
      <c r="V731" s="117">
        <v>0</v>
      </c>
      <c r="W731" s="117">
        <v>0</v>
      </c>
      <c r="X731" s="117">
        <v>0</v>
      </c>
      <c r="Y731" s="117">
        <v>0</v>
      </c>
      <c r="Z731" s="117">
        <v>0</v>
      </c>
      <c r="AA731" s="269">
        <v>0</v>
      </c>
      <c r="AB731" s="303">
        <f t="shared" ref="AB731:AC733" si="277">N731+T731-X731</f>
        <v>0</v>
      </c>
      <c r="AC731" s="117">
        <f t="shared" si="277"/>
        <v>0</v>
      </c>
      <c r="AD731" s="304">
        <f>OAX!AD769</f>
        <v>0</v>
      </c>
      <c r="AE731" s="120"/>
      <c r="AF731" s="117"/>
      <c r="AG731" s="117">
        <f>OAX!AG769</f>
        <v>0</v>
      </c>
      <c r="AH731" s="117"/>
      <c r="AI731" s="117"/>
      <c r="AJ731" s="117">
        <f>OAX!AJ769</f>
        <v>0</v>
      </c>
      <c r="AK731" s="117"/>
      <c r="AL731" s="117"/>
      <c r="AM731" s="117">
        <f>OAX!AM769</f>
        <v>0</v>
      </c>
      <c r="AN731" s="117"/>
      <c r="AO731" s="117"/>
      <c r="AP731" s="117">
        <f>OAX!AP769</f>
        <v>0</v>
      </c>
      <c r="AQ731" s="117"/>
      <c r="AR731" s="117"/>
      <c r="AS731" s="117">
        <f>OAX!AS769</f>
        <v>0</v>
      </c>
      <c r="AT731" s="117">
        <f>OAX!AT769</f>
        <v>0</v>
      </c>
      <c r="AU731" s="117">
        <f>OAX!AU769</f>
        <v>0</v>
      </c>
      <c r="AV731" s="117">
        <f>OAX!AV769</f>
        <v>0</v>
      </c>
      <c r="AW731" s="117">
        <f>OAX!AW769</f>
        <v>0</v>
      </c>
      <c r="AX731" s="117">
        <f>OAX!AX769</f>
        <v>0</v>
      </c>
      <c r="AY731" s="117">
        <f>OAX!AY769</f>
        <v>0</v>
      </c>
      <c r="AZ731" s="117">
        <f>OAX!AZ769</f>
        <v>0</v>
      </c>
      <c r="BA731" s="117">
        <f>OAX!BA769</f>
        <v>0</v>
      </c>
    </row>
    <row r="732" spans="1:53" ht="24.75" hidden="1">
      <c r="A732" s="253"/>
      <c r="B732" s="73" t="str">
        <f t="shared" si="269"/>
        <v>3713200028002822</v>
      </c>
      <c r="C732" s="114">
        <v>2023</v>
      </c>
      <c r="D732" s="114">
        <v>1</v>
      </c>
      <c r="E732" s="114">
        <v>3</v>
      </c>
      <c r="F732" s="114">
        <v>7</v>
      </c>
      <c r="G732" s="114">
        <v>13</v>
      </c>
      <c r="H732" s="114">
        <v>2000</v>
      </c>
      <c r="I732" s="114">
        <v>2800</v>
      </c>
      <c r="J732" s="114">
        <v>282</v>
      </c>
      <c r="K732" s="115">
        <v>2</v>
      </c>
      <c r="L732" s="115"/>
      <c r="M732" s="116" t="s">
        <v>581</v>
      </c>
      <c r="N732" s="117">
        <v>0</v>
      </c>
      <c r="O732" s="117">
        <v>0</v>
      </c>
      <c r="P732" s="117">
        <v>0</v>
      </c>
      <c r="Q732" s="174" t="s">
        <v>59</v>
      </c>
      <c r="R732" s="119">
        <v>0</v>
      </c>
      <c r="S732" s="119">
        <v>0</v>
      </c>
      <c r="T732" s="120">
        <v>0</v>
      </c>
      <c r="U732" s="117">
        <v>0</v>
      </c>
      <c r="V732" s="117">
        <v>0</v>
      </c>
      <c r="W732" s="117">
        <v>0</v>
      </c>
      <c r="X732" s="117">
        <v>0</v>
      </c>
      <c r="Y732" s="117">
        <v>0</v>
      </c>
      <c r="Z732" s="117">
        <v>0</v>
      </c>
      <c r="AA732" s="269">
        <v>0</v>
      </c>
      <c r="AB732" s="303">
        <f t="shared" si="277"/>
        <v>0</v>
      </c>
      <c r="AC732" s="117">
        <f t="shared" si="277"/>
        <v>0</v>
      </c>
      <c r="AD732" s="304">
        <f>OAX!AD770</f>
        <v>0</v>
      </c>
      <c r="AE732" s="120"/>
      <c r="AF732" s="117"/>
      <c r="AG732" s="117">
        <f>OAX!AG770</f>
        <v>0</v>
      </c>
      <c r="AH732" s="117"/>
      <c r="AI732" s="117"/>
      <c r="AJ732" s="117">
        <f>OAX!AJ770</f>
        <v>0</v>
      </c>
      <c r="AK732" s="117"/>
      <c r="AL732" s="117"/>
      <c r="AM732" s="117">
        <f>OAX!AM770</f>
        <v>0</v>
      </c>
      <c r="AN732" s="117"/>
      <c r="AO732" s="117"/>
      <c r="AP732" s="117">
        <f>OAX!AP770</f>
        <v>0</v>
      </c>
      <c r="AQ732" s="117"/>
      <c r="AR732" s="117"/>
      <c r="AS732" s="117">
        <f>OAX!AS770</f>
        <v>0</v>
      </c>
      <c r="AT732" s="117">
        <f>OAX!AT770</f>
        <v>0</v>
      </c>
      <c r="AU732" s="117">
        <f>OAX!AU770</f>
        <v>0</v>
      </c>
      <c r="AV732" s="117">
        <f>OAX!AV770</f>
        <v>0</v>
      </c>
      <c r="AW732" s="117">
        <f>OAX!AW770</f>
        <v>0</v>
      </c>
      <c r="AX732" s="117">
        <f>OAX!AX770</f>
        <v>0</v>
      </c>
      <c r="AY732" s="117">
        <f>OAX!AY770</f>
        <v>0</v>
      </c>
      <c r="AZ732" s="117">
        <f>OAX!AZ770</f>
        <v>0</v>
      </c>
      <c r="BA732" s="117">
        <f>OAX!BA770</f>
        <v>0</v>
      </c>
    </row>
    <row r="733" spans="1:53" ht="24.75" hidden="1">
      <c r="A733" s="253"/>
      <c r="B733" s="73" t="str">
        <f t="shared" si="269"/>
        <v>3713200028002823</v>
      </c>
      <c r="C733" s="114">
        <v>2023</v>
      </c>
      <c r="D733" s="114">
        <v>1</v>
      </c>
      <c r="E733" s="114">
        <v>3</v>
      </c>
      <c r="F733" s="114">
        <v>7</v>
      </c>
      <c r="G733" s="114">
        <v>13</v>
      </c>
      <c r="H733" s="114">
        <v>2000</v>
      </c>
      <c r="I733" s="114">
        <v>2800</v>
      </c>
      <c r="J733" s="114">
        <v>282</v>
      </c>
      <c r="K733" s="115">
        <v>3</v>
      </c>
      <c r="L733" s="115"/>
      <c r="M733" s="116" t="s">
        <v>582</v>
      </c>
      <c r="N733" s="117">
        <v>0</v>
      </c>
      <c r="O733" s="117">
        <v>0</v>
      </c>
      <c r="P733" s="117">
        <v>0</v>
      </c>
      <c r="Q733" s="174" t="s">
        <v>162</v>
      </c>
      <c r="R733" s="119">
        <v>0</v>
      </c>
      <c r="S733" s="119">
        <v>0</v>
      </c>
      <c r="T733" s="120">
        <v>0</v>
      </c>
      <c r="U733" s="117">
        <v>0</v>
      </c>
      <c r="V733" s="117">
        <v>0</v>
      </c>
      <c r="W733" s="117">
        <v>0</v>
      </c>
      <c r="X733" s="117">
        <v>0</v>
      </c>
      <c r="Y733" s="117">
        <v>0</v>
      </c>
      <c r="Z733" s="117">
        <v>0</v>
      </c>
      <c r="AA733" s="269">
        <v>0</v>
      </c>
      <c r="AB733" s="303">
        <f t="shared" si="277"/>
        <v>0</v>
      </c>
      <c r="AC733" s="117">
        <f t="shared" si="277"/>
        <v>0</v>
      </c>
      <c r="AD733" s="304">
        <f>OAX!AD771</f>
        <v>0</v>
      </c>
      <c r="AE733" s="120"/>
      <c r="AF733" s="117"/>
      <c r="AG733" s="117">
        <f>OAX!AG771</f>
        <v>0</v>
      </c>
      <c r="AH733" s="117"/>
      <c r="AI733" s="117"/>
      <c r="AJ733" s="117">
        <f>OAX!AJ771</f>
        <v>0</v>
      </c>
      <c r="AK733" s="117"/>
      <c r="AL733" s="117"/>
      <c r="AM733" s="117">
        <f>OAX!AM771</f>
        <v>0</v>
      </c>
      <c r="AN733" s="117"/>
      <c r="AO733" s="117"/>
      <c r="AP733" s="117">
        <f>OAX!AP771</f>
        <v>0</v>
      </c>
      <c r="AQ733" s="117"/>
      <c r="AR733" s="117"/>
      <c r="AS733" s="117">
        <f>OAX!AS771</f>
        <v>0</v>
      </c>
      <c r="AT733" s="117">
        <f>OAX!AT771</f>
        <v>0</v>
      </c>
      <c r="AU733" s="117">
        <f>OAX!AU771</f>
        <v>0</v>
      </c>
      <c r="AV733" s="117">
        <f>OAX!AV771</f>
        <v>0</v>
      </c>
      <c r="AW733" s="117">
        <f>OAX!AW771</f>
        <v>0</v>
      </c>
      <c r="AX733" s="117">
        <f>OAX!AX771</f>
        <v>0</v>
      </c>
      <c r="AY733" s="117">
        <f>OAX!AY771</f>
        <v>0</v>
      </c>
      <c r="AZ733" s="117">
        <f>OAX!AZ771</f>
        <v>0</v>
      </c>
      <c r="BA733" s="117">
        <f>OAX!BA771</f>
        <v>0</v>
      </c>
    </row>
    <row r="734" spans="1:53" ht="24.75" hidden="1">
      <c r="A734" s="253"/>
      <c r="B734" s="73" t="str">
        <f t="shared" si="269"/>
        <v>371320002800283</v>
      </c>
      <c r="C734" s="107">
        <v>2023</v>
      </c>
      <c r="D734" s="107">
        <v>1</v>
      </c>
      <c r="E734" s="107">
        <v>3</v>
      </c>
      <c r="F734" s="107">
        <v>7</v>
      </c>
      <c r="G734" s="107">
        <v>13</v>
      </c>
      <c r="H734" s="107">
        <v>2000</v>
      </c>
      <c r="I734" s="107">
        <v>2800</v>
      </c>
      <c r="J734" s="107">
        <v>283</v>
      </c>
      <c r="K734" s="108"/>
      <c r="L734" s="108"/>
      <c r="M734" s="109" t="s">
        <v>63</v>
      </c>
      <c r="N734" s="110">
        <v>0</v>
      </c>
      <c r="O734" s="110">
        <v>0</v>
      </c>
      <c r="P734" s="110">
        <v>0</v>
      </c>
      <c r="Q734" s="172" t="s">
        <v>45</v>
      </c>
      <c r="R734" s="173"/>
      <c r="S734" s="173"/>
      <c r="T734" s="113">
        <f t="shared" ref="T734:AC734" si="278">+T735</f>
        <v>0</v>
      </c>
      <c r="U734" s="110">
        <f t="shared" si="278"/>
        <v>0</v>
      </c>
      <c r="V734" s="110">
        <f t="shared" si="278"/>
        <v>0</v>
      </c>
      <c r="W734" s="110">
        <f t="shared" si="278"/>
        <v>0</v>
      </c>
      <c r="X734" s="110">
        <f t="shared" si="278"/>
        <v>0</v>
      </c>
      <c r="Y734" s="110">
        <f t="shared" si="278"/>
        <v>0</v>
      </c>
      <c r="Z734" s="110">
        <f t="shared" si="278"/>
        <v>0</v>
      </c>
      <c r="AA734" s="268">
        <f t="shared" si="278"/>
        <v>0</v>
      </c>
      <c r="AB734" s="301">
        <f t="shared" si="278"/>
        <v>0</v>
      </c>
      <c r="AC734" s="110">
        <f t="shared" si="278"/>
        <v>0</v>
      </c>
      <c r="AD734" s="302">
        <f>OAX!AD772</f>
        <v>0</v>
      </c>
      <c r="AE734" s="113"/>
      <c r="AF734" s="110"/>
      <c r="AG734" s="110">
        <f>OAX!AG772</f>
        <v>0</v>
      </c>
      <c r="AH734" s="110"/>
      <c r="AI734" s="110"/>
      <c r="AJ734" s="110">
        <f>OAX!AJ772</f>
        <v>0</v>
      </c>
      <c r="AK734" s="110"/>
      <c r="AL734" s="110"/>
      <c r="AM734" s="110">
        <f>OAX!AM772</f>
        <v>0</v>
      </c>
      <c r="AN734" s="110"/>
      <c r="AO734" s="110"/>
      <c r="AP734" s="110">
        <f>OAX!AP772</f>
        <v>0</v>
      </c>
      <c r="AQ734" s="110"/>
      <c r="AR734" s="110"/>
      <c r="AS734" s="110">
        <f>OAX!AS772</f>
        <v>0</v>
      </c>
      <c r="AT734" s="110">
        <f>OAX!AT772</f>
        <v>0</v>
      </c>
      <c r="AU734" s="110">
        <f>OAX!AU772</f>
        <v>0</v>
      </c>
      <c r="AV734" s="110">
        <f>OAX!AV772</f>
        <v>0</v>
      </c>
      <c r="AW734" s="110">
        <f>OAX!AW772</f>
        <v>0</v>
      </c>
      <c r="AX734" s="110">
        <f>OAX!AX772</f>
        <v>0</v>
      </c>
      <c r="AY734" s="110">
        <f>OAX!AY772</f>
        <v>0</v>
      </c>
      <c r="AZ734" s="110">
        <f>OAX!AZ772</f>
        <v>0</v>
      </c>
      <c r="BA734" s="110">
        <f>OAX!BA772</f>
        <v>0</v>
      </c>
    </row>
    <row r="735" spans="1:53" ht="24.75" hidden="1">
      <c r="A735" s="253"/>
      <c r="B735" s="73" t="str">
        <f t="shared" si="269"/>
        <v>3713200028002831</v>
      </c>
      <c r="C735" s="114">
        <v>2023</v>
      </c>
      <c r="D735" s="114">
        <v>1</v>
      </c>
      <c r="E735" s="114">
        <v>3</v>
      </c>
      <c r="F735" s="114">
        <v>7</v>
      </c>
      <c r="G735" s="114">
        <v>13</v>
      </c>
      <c r="H735" s="114">
        <v>2000</v>
      </c>
      <c r="I735" s="114">
        <v>2800</v>
      </c>
      <c r="J735" s="114">
        <v>283</v>
      </c>
      <c r="K735" s="115">
        <v>1</v>
      </c>
      <c r="L735" s="115"/>
      <c r="M735" s="116" t="s">
        <v>583</v>
      </c>
      <c r="N735" s="117">
        <v>0</v>
      </c>
      <c r="O735" s="117">
        <v>0</v>
      </c>
      <c r="P735" s="117">
        <v>0</v>
      </c>
      <c r="Q735" s="174" t="s">
        <v>59</v>
      </c>
      <c r="R735" s="119">
        <v>0</v>
      </c>
      <c r="S735" s="119">
        <v>0</v>
      </c>
      <c r="T735" s="120">
        <v>0</v>
      </c>
      <c r="U735" s="117">
        <v>0</v>
      </c>
      <c r="V735" s="117">
        <v>0</v>
      </c>
      <c r="W735" s="117">
        <v>0</v>
      </c>
      <c r="X735" s="117">
        <v>0</v>
      </c>
      <c r="Y735" s="117">
        <v>0</v>
      </c>
      <c r="Z735" s="117">
        <v>0</v>
      </c>
      <c r="AA735" s="269">
        <v>0</v>
      </c>
      <c r="AB735" s="303">
        <f>N735+T735-X735</f>
        <v>0</v>
      </c>
      <c r="AC735" s="117">
        <f>O735+U735-Y735</f>
        <v>0</v>
      </c>
      <c r="AD735" s="304">
        <f>OAX!AD773</f>
        <v>0</v>
      </c>
      <c r="AE735" s="120"/>
      <c r="AF735" s="117"/>
      <c r="AG735" s="117">
        <f>OAX!AG773</f>
        <v>0</v>
      </c>
      <c r="AH735" s="117"/>
      <c r="AI735" s="117"/>
      <c r="AJ735" s="117">
        <f>OAX!AJ773</f>
        <v>0</v>
      </c>
      <c r="AK735" s="117"/>
      <c r="AL735" s="117"/>
      <c r="AM735" s="117">
        <f>OAX!AM773</f>
        <v>0</v>
      </c>
      <c r="AN735" s="117"/>
      <c r="AO735" s="117"/>
      <c r="AP735" s="117">
        <f>OAX!AP773</f>
        <v>0</v>
      </c>
      <c r="AQ735" s="117"/>
      <c r="AR735" s="117"/>
      <c r="AS735" s="117">
        <f>OAX!AS773</f>
        <v>0</v>
      </c>
      <c r="AT735" s="117">
        <f>OAX!AT773</f>
        <v>0</v>
      </c>
      <c r="AU735" s="117">
        <f>OAX!AU773</f>
        <v>0</v>
      </c>
      <c r="AV735" s="117">
        <f>OAX!AV773</f>
        <v>0</v>
      </c>
      <c r="AW735" s="117">
        <f>OAX!AW773</f>
        <v>0</v>
      </c>
      <c r="AX735" s="117">
        <f>OAX!AX773</f>
        <v>0</v>
      </c>
      <c r="AY735" s="117">
        <f>OAX!AY773</f>
        <v>0</v>
      </c>
      <c r="AZ735" s="117">
        <f>OAX!AZ773</f>
        <v>0</v>
      </c>
      <c r="BA735" s="117">
        <f>OAX!BA773</f>
        <v>0</v>
      </c>
    </row>
    <row r="736" spans="1:53" ht="24.75" hidden="1">
      <c r="A736" s="253"/>
      <c r="B736" s="73" t="str">
        <f t="shared" si="269"/>
        <v>371320002900</v>
      </c>
      <c r="C736" s="100">
        <v>2023</v>
      </c>
      <c r="D736" s="100">
        <v>1</v>
      </c>
      <c r="E736" s="100">
        <v>3</v>
      </c>
      <c r="F736" s="100">
        <v>7</v>
      </c>
      <c r="G736" s="100">
        <v>13</v>
      </c>
      <c r="H736" s="100">
        <v>2000</v>
      </c>
      <c r="I736" s="100">
        <v>2900</v>
      </c>
      <c r="J736" s="100"/>
      <c r="K736" s="101" t="s">
        <v>45</v>
      </c>
      <c r="L736" s="101"/>
      <c r="M736" s="102" t="s">
        <v>584</v>
      </c>
      <c r="N736" s="103">
        <v>0</v>
      </c>
      <c r="O736" s="103">
        <v>0</v>
      </c>
      <c r="P736" s="103">
        <v>0</v>
      </c>
      <c r="Q736" s="170" t="s">
        <v>45</v>
      </c>
      <c r="R736" s="171"/>
      <c r="S736" s="171"/>
      <c r="T736" s="106">
        <f t="shared" ref="T736:AC736" si="279">+T737+T739</f>
        <v>0</v>
      </c>
      <c r="U736" s="103">
        <f t="shared" si="279"/>
        <v>0</v>
      </c>
      <c r="V736" s="103">
        <f t="shared" si="279"/>
        <v>0</v>
      </c>
      <c r="W736" s="103">
        <f t="shared" si="279"/>
        <v>0</v>
      </c>
      <c r="X736" s="103">
        <f t="shared" si="279"/>
        <v>0</v>
      </c>
      <c r="Y736" s="103">
        <f t="shared" si="279"/>
        <v>0</v>
      </c>
      <c r="Z736" s="103">
        <f t="shared" si="279"/>
        <v>0</v>
      </c>
      <c r="AA736" s="267">
        <f t="shared" si="279"/>
        <v>0</v>
      </c>
      <c r="AB736" s="299">
        <f t="shared" si="279"/>
        <v>0</v>
      </c>
      <c r="AC736" s="103">
        <f t="shared" si="279"/>
        <v>0</v>
      </c>
      <c r="AD736" s="300">
        <f>OAX!AD774</f>
        <v>0</v>
      </c>
      <c r="AE736" s="106"/>
      <c r="AF736" s="103"/>
      <c r="AG736" s="103">
        <f>OAX!AG774</f>
        <v>0</v>
      </c>
      <c r="AH736" s="103"/>
      <c r="AI736" s="103"/>
      <c r="AJ736" s="103">
        <f>OAX!AJ774</f>
        <v>0</v>
      </c>
      <c r="AK736" s="103"/>
      <c r="AL736" s="103"/>
      <c r="AM736" s="103">
        <f>OAX!AM774</f>
        <v>0</v>
      </c>
      <c r="AN736" s="103"/>
      <c r="AO736" s="103"/>
      <c r="AP736" s="103">
        <f>OAX!AP774</f>
        <v>0</v>
      </c>
      <c r="AQ736" s="103"/>
      <c r="AR736" s="103"/>
      <c r="AS736" s="103">
        <f>OAX!AS774</f>
        <v>0</v>
      </c>
      <c r="AT736" s="103">
        <f>OAX!AT774</f>
        <v>0</v>
      </c>
      <c r="AU736" s="103">
        <f>OAX!AU774</f>
        <v>0</v>
      </c>
      <c r="AV736" s="103">
        <f>OAX!AV774</f>
        <v>0</v>
      </c>
      <c r="AW736" s="103">
        <f>OAX!AW774</f>
        <v>0</v>
      </c>
      <c r="AX736" s="103">
        <f>OAX!AX774</f>
        <v>0</v>
      </c>
      <c r="AY736" s="103">
        <f>OAX!AY774</f>
        <v>0</v>
      </c>
      <c r="AZ736" s="103">
        <f>OAX!AZ774</f>
        <v>0</v>
      </c>
      <c r="BA736" s="103">
        <f>OAX!BA774</f>
        <v>0</v>
      </c>
    </row>
    <row r="737" spans="1:53" ht="24.75" hidden="1">
      <c r="A737" s="253"/>
      <c r="B737" s="73" t="str">
        <f t="shared" si="269"/>
        <v>371320002900291</v>
      </c>
      <c r="C737" s="107">
        <v>2023</v>
      </c>
      <c r="D737" s="107">
        <v>1</v>
      </c>
      <c r="E737" s="107">
        <v>3</v>
      </c>
      <c r="F737" s="107">
        <v>7</v>
      </c>
      <c r="G737" s="107">
        <v>13</v>
      </c>
      <c r="H737" s="107">
        <v>2000</v>
      </c>
      <c r="I737" s="107">
        <v>2900</v>
      </c>
      <c r="J737" s="107">
        <v>291</v>
      </c>
      <c r="K737" s="108"/>
      <c r="L737" s="108"/>
      <c r="M737" s="223" t="s">
        <v>585</v>
      </c>
      <c r="N737" s="210">
        <v>0</v>
      </c>
      <c r="O737" s="210">
        <v>0</v>
      </c>
      <c r="P737" s="210">
        <v>0</v>
      </c>
      <c r="Q737" s="172" t="s">
        <v>45</v>
      </c>
      <c r="R737" s="173"/>
      <c r="S737" s="173"/>
      <c r="T737" s="213">
        <f t="shared" ref="T737:AC737" si="280">+T738</f>
        <v>0</v>
      </c>
      <c r="U737" s="210">
        <f t="shared" si="280"/>
        <v>0</v>
      </c>
      <c r="V737" s="210">
        <f t="shared" si="280"/>
        <v>0</v>
      </c>
      <c r="W737" s="210">
        <f t="shared" si="280"/>
        <v>0</v>
      </c>
      <c r="X737" s="210">
        <f t="shared" si="280"/>
        <v>0</v>
      </c>
      <c r="Y737" s="210">
        <f t="shared" si="280"/>
        <v>0</v>
      </c>
      <c r="Z737" s="210">
        <f t="shared" si="280"/>
        <v>0</v>
      </c>
      <c r="AA737" s="279">
        <f t="shared" si="280"/>
        <v>0</v>
      </c>
      <c r="AB737" s="320">
        <f t="shared" si="280"/>
        <v>0</v>
      </c>
      <c r="AC737" s="210">
        <f t="shared" si="280"/>
        <v>0</v>
      </c>
      <c r="AD737" s="321">
        <f>OAX!AD775</f>
        <v>0</v>
      </c>
      <c r="AE737" s="213"/>
      <c r="AF737" s="210"/>
      <c r="AG737" s="210">
        <f>OAX!AG775</f>
        <v>0</v>
      </c>
      <c r="AH737" s="210"/>
      <c r="AI737" s="210"/>
      <c r="AJ737" s="210">
        <f>OAX!AJ775</f>
        <v>0</v>
      </c>
      <c r="AK737" s="210"/>
      <c r="AL737" s="210"/>
      <c r="AM737" s="210">
        <f>OAX!AM775</f>
        <v>0</v>
      </c>
      <c r="AN737" s="210"/>
      <c r="AO737" s="210"/>
      <c r="AP737" s="210">
        <f>OAX!AP775</f>
        <v>0</v>
      </c>
      <c r="AQ737" s="210"/>
      <c r="AR737" s="210"/>
      <c r="AS737" s="210">
        <f>OAX!AS775</f>
        <v>0</v>
      </c>
      <c r="AT737" s="210">
        <f>OAX!AT775</f>
        <v>0</v>
      </c>
      <c r="AU737" s="210">
        <f>OAX!AU775</f>
        <v>0</v>
      </c>
      <c r="AV737" s="210">
        <f>OAX!AV775</f>
        <v>0</v>
      </c>
      <c r="AW737" s="210">
        <f>OAX!AW775</f>
        <v>0</v>
      </c>
      <c r="AX737" s="210">
        <f>OAX!AX775</f>
        <v>0</v>
      </c>
      <c r="AY737" s="210">
        <f>OAX!AY775</f>
        <v>0</v>
      </c>
      <c r="AZ737" s="210">
        <f>OAX!AZ775</f>
        <v>0</v>
      </c>
      <c r="BA737" s="210">
        <f>OAX!BA775</f>
        <v>0</v>
      </c>
    </row>
    <row r="738" spans="1:53" ht="24.75" hidden="1">
      <c r="A738" s="253"/>
      <c r="B738" s="73" t="str">
        <f t="shared" si="269"/>
        <v>3713200029002911</v>
      </c>
      <c r="C738" s="114">
        <v>2023</v>
      </c>
      <c r="D738" s="114">
        <v>1</v>
      </c>
      <c r="E738" s="114">
        <v>3</v>
      </c>
      <c r="F738" s="114">
        <v>7</v>
      </c>
      <c r="G738" s="114">
        <v>13</v>
      </c>
      <c r="H738" s="114">
        <v>2000</v>
      </c>
      <c r="I738" s="114">
        <v>2900</v>
      </c>
      <c r="J738" s="114">
        <v>291</v>
      </c>
      <c r="K738" s="115">
        <v>1</v>
      </c>
      <c r="L738" s="115"/>
      <c r="M738" s="116" t="s">
        <v>586</v>
      </c>
      <c r="N738" s="117">
        <v>0</v>
      </c>
      <c r="O738" s="117">
        <v>0</v>
      </c>
      <c r="P738" s="117">
        <v>0</v>
      </c>
      <c r="Q738" s="174" t="s">
        <v>59</v>
      </c>
      <c r="R738" s="119">
        <v>0</v>
      </c>
      <c r="S738" s="119">
        <v>0</v>
      </c>
      <c r="T738" s="120">
        <v>0</v>
      </c>
      <c r="U738" s="117">
        <v>0</v>
      </c>
      <c r="V738" s="117">
        <v>0</v>
      </c>
      <c r="W738" s="117">
        <v>0</v>
      </c>
      <c r="X738" s="117">
        <v>0</v>
      </c>
      <c r="Y738" s="117">
        <v>0</v>
      </c>
      <c r="Z738" s="117">
        <v>0</v>
      </c>
      <c r="AA738" s="269">
        <v>0</v>
      </c>
      <c r="AB738" s="303">
        <f>N738+T738-X738</f>
        <v>0</v>
      </c>
      <c r="AC738" s="117">
        <f>O738+U738-Y738</f>
        <v>0</v>
      </c>
      <c r="AD738" s="304">
        <f>OAX!AD776</f>
        <v>0</v>
      </c>
      <c r="AE738" s="120"/>
      <c r="AF738" s="117"/>
      <c r="AG738" s="117">
        <f>OAX!AG776</f>
        <v>0</v>
      </c>
      <c r="AH738" s="117"/>
      <c r="AI738" s="117"/>
      <c r="AJ738" s="117">
        <f>OAX!AJ776</f>
        <v>0</v>
      </c>
      <c r="AK738" s="117"/>
      <c r="AL738" s="117"/>
      <c r="AM738" s="117">
        <f>OAX!AM776</f>
        <v>0</v>
      </c>
      <c r="AN738" s="117"/>
      <c r="AO738" s="117"/>
      <c r="AP738" s="117">
        <f>OAX!AP776</f>
        <v>0</v>
      </c>
      <c r="AQ738" s="117"/>
      <c r="AR738" s="117"/>
      <c r="AS738" s="117">
        <f>OAX!AS776</f>
        <v>0</v>
      </c>
      <c r="AT738" s="117">
        <f>OAX!AT776</f>
        <v>0</v>
      </c>
      <c r="AU738" s="117">
        <f>OAX!AU776</f>
        <v>0</v>
      </c>
      <c r="AV738" s="117">
        <f>OAX!AV776</f>
        <v>0</v>
      </c>
      <c r="AW738" s="117">
        <f>OAX!AW776</f>
        <v>0</v>
      </c>
      <c r="AX738" s="117">
        <f>OAX!AX776</f>
        <v>0</v>
      </c>
      <c r="AY738" s="117">
        <f>OAX!AY776</f>
        <v>0</v>
      </c>
      <c r="AZ738" s="117">
        <f>OAX!AZ776</f>
        <v>0</v>
      </c>
      <c r="BA738" s="117">
        <f>OAX!BA776</f>
        <v>0</v>
      </c>
    </row>
    <row r="739" spans="1:53" ht="24.75" hidden="1">
      <c r="A739" s="253"/>
      <c r="B739" s="73" t="str">
        <f t="shared" si="269"/>
        <v>371320002900292</v>
      </c>
      <c r="C739" s="107">
        <v>2023</v>
      </c>
      <c r="D739" s="107">
        <v>1</v>
      </c>
      <c r="E739" s="107">
        <v>3</v>
      </c>
      <c r="F739" s="107">
        <v>7</v>
      </c>
      <c r="G739" s="107">
        <v>13</v>
      </c>
      <c r="H739" s="107">
        <v>2000</v>
      </c>
      <c r="I739" s="107">
        <v>2900</v>
      </c>
      <c r="J739" s="107">
        <v>292</v>
      </c>
      <c r="K739" s="108"/>
      <c r="L739" s="108"/>
      <c r="M739" s="223" t="s">
        <v>587</v>
      </c>
      <c r="N739" s="210">
        <v>0</v>
      </c>
      <c r="O739" s="210">
        <v>0</v>
      </c>
      <c r="P739" s="210">
        <v>0</v>
      </c>
      <c r="Q739" s="172" t="s">
        <v>45</v>
      </c>
      <c r="R739" s="173"/>
      <c r="S739" s="173"/>
      <c r="T739" s="213">
        <f t="shared" ref="T739:AC739" si="281">+T740</f>
        <v>0</v>
      </c>
      <c r="U739" s="210">
        <f t="shared" si="281"/>
        <v>0</v>
      </c>
      <c r="V739" s="210">
        <f t="shared" si="281"/>
        <v>0</v>
      </c>
      <c r="W739" s="210">
        <f t="shared" si="281"/>
        <v>0</v>
      </c>
      <c r="X739" s="210">
        <f t="shared" si="281"/>
        <v>0</v>
      </c>
      <c r="Y739" s="210">
        <f t="shared" si="281"/>
        <v>0</v>
      </c>
      <c r="Z739" s="210">
        <f t="shared" si="281"/>
        <v>0</v>
      </c>
      <c r="AA739" s="279">
        <f t="shared" si="281"/>
        <v>0</v>
      </c>
      <c r="AB739" s="320">
        <f t="shared" si="281"/>
        <v>0</v>
      </c>
      <c r="AC739" s="210">
        <f t="shared" si="281"/>
        <v>0</v>
      </c>
      <c r="AD739" s="321">
        <f>OAX!AD777</f>
        <v>0</v>
      </c>
      <c r="AE739" s="213"/>
      <c r="AF739" s="210"/>
      <c r="AG739" s="210">
        <f>OAX!AG777</f>
        <v>0</v>
      </c>
      <c r="AH739" s="210"/>
      <c r="AI739" s="210"/>
      <c r="AJ739" s="210">
        <f>OAX!AJ777</f>
        <v>0</v>
      </c>
      <c r="AK739" s="210"/>
      <c r="AL739" s="210"/>
      <c r="AM739" s="210">
        <f>OAX!AM777</f>
        <v>0</v>
      </c>
      <c r="AN739" s="210"/>
      <c r="AO739" s="210"/>
      <c r="AP739" s="210">
        <f>OAX!AP777</f>
        <v>0</v>
      </c>
      <c r="AQ739" s="210"/>
      <c r="AR739" s="210"/>
      <c r="AS739" s="210">
        <f>OAX!AS777</f>
        <v>0</v>
      </c>
      <c r="AT739" s="210">
        <f>OAX!AT777</f>
        <v>0</v>
      </c>
      <c r="AU739" s="210">
        <f>OAX!AU777</f>
        <v>0</v>
      </c>
      <c r="AV739" s="210">
        <f>OAX!AV777</f>
        <v>0</v>
      </c>
      <c r="AW739" s="210">
        <f>OAX!AW777</f>
        <v>0</v>
      </c>
      <c r="AX739" s="210">
        <f>OAX!AX777</f>
        <v>0</v>
      </c>
      <c r="AY739" s="210">
        <f>OAX!AY777</f>
        <v>0</v>
      </c>
      <c r="AZ739" s="210">
        <f>OAX!AZ777</f>
        <v>0</v>
      </c>
      <c r="BA739" s="210">
        <f>OAX!BA777</f>
        <v>0</v>
      </c>
    </row>
    <row r="740" spans="1:53" ht="24.75" hidden="1">
      <c r="A740" s="253"/>
      <c r="B740" s="73" t="str">
        <f t="shared" si="269"/>
        <v>3713200029002921</v>
      </c>
      <c r="C740" s="114">
        <v>2023</v>
      </c>
      <c r="D740" s="114">
        <v>1</v>
      </c>
      <c r="E740" s="114">
        <v>3</v>
      </c>
      <c r="F740" s="114">
        <v>7</v>
      </c>
      <c r="G740" s="114">
        <v>13</v>
      </c>
      <c r="H740" s="114">
        <v>2000</v>
      </c>
      <c r="I740" s="114">
        <v>2900</v>
      </c>
      <c r="J740" s="114">
        <v>292</v>
      </c>
      <c r="K740" s="115">
        <v>1</v>
      </c>
      <c r="L740" s="115"/>
      <c r="M740" s="116" t="s">
        <v>588</v>
      </c>
      <c r="N740" s="117">
        <v>0</v>
      </c>
      <c r="O740" s="117">
        <v>0</v>
      </c>
      <c r="P740" s="117">
        <v>0</v>
      </c>
      <c r="Q740" s="174" t="s">
        <v>59</v>
      </c>
      <c r="R740" s="119">
        <v>0</v>
      </c>
      <c r="S740" s="119">
        <v>0</v>
      </c>
      <c r="T740" s="120">
        <v>0</v>
      </c>
      <c r="U740" s="117">
        <v>0</v>
      </c>
      <c r="V740" s="117">
        <v>0</v>
      </c>
      <c r="W740" s="117">
        <v>0</v>
      </c>
      <c r="X740" s="117">
        <v>0</v>
      </c>
      <c r="Y740" s="117">
        <v>0</v>
      </c>
      <c r="Z740" s="117">
        <v>0</v>
      </c>
      <c r="AA740" s="269">
        <v>0</v>
      </c>
      <c r="AB740" s="303">
        <f>N740+T740-X740</f>
        <v>0</v>
      </c>
      <c r="AC740" s="117">
        <f>O740+U740-Y740</f>
        <v>0</v>
      </c>
      <c r="AD740" s="304">
        <f>OAX!AD778</f>
        <v>0</v>
      </c>
      <c r="AE740" s="120"/>
      <c r="AF740" s="117"/>
      <c r="AG740" s="117">
        <f>OAX!AG778</f>
        <v>0</v>
      </c>
      <c r="AH740" s="117"/>
      <c r="AI740" s="117"/>
      <c r="AJ740" s="117">
        <f>OAX!AJ778</f>
        <v>0</v>
      </c>
      <c r="AK740" s="117"/>
      <c r="AL740" s="117"/>
      <c r="AM740" s="117">
        <f>OAX!AM778</f>
        <v>0</v>
      </c>
      <c r="AN740" s="117"/>
      <c r="AO740" s="117"/>
      <c r="AP740" s="117">
        <f>OAX!AP778</f>
        <v>0</v>
      </c>
      <c r="AQ740" s="117"/>
      <c r="AR740" s="117"/>
      <c r="AS740" s="117">
        <f>OAX!AS778</f>
        <v>0</v>
      </c>
      <c r="AT740" s="117">
        <f>OAX!AT778</f>
        <v>0</v>
      </c>
      <c r="AU740" s="117">
        <f>OAX!AU778</f>
        <v>0</v>
      </c>
      <c r="AV740" s="117">
        <f>OAX!AV778</f>
        <v>0</v>
      </c>
      <c r="AW740" s="117">
        <f>OAX!AW778</f>
        <v>0</v>
      </c>
      <c r="AX740" s="117">
        <f>OAX!AX778</f>
        <v>0</v>
      </c>
      <c r="AY740" s="117">
        <f>OAX!AY778</f>
        <v>0</v>
      </c>
      <c r="AZ740" s="117">
        <f>OAX!AZ778</f>
        <v>0</v>
      </c>
      <c r="BA740" s="117">
        <f>OAX!BA778</f>
        <v>0</v>
      </c>
    </row>
    <row r="741" spans="1:53" ht="24.75" hidden="1">
      <c r="A741" s="253"/>
      <c r="B741" s="73" t="str">
        <f t="shared" si="269"/>
        <v>37133000</v>
      </c>
      <c r="C741" s="93">
        <v>2023</v>
      </c>
      <c r="D741" s="93">
        <v>1</v>
      </c>
      <c r="E741" s="93">
        <v>3</v>
      </c>
      <c r="F741" s="93">
        <v>7</v>
      </c>
      <c r="G741" s="93">
        <v>13</v>
      </c>
      <c r="H741" s="93">
        <v>3000</v>
      </c>
      <c r="I741" s="93"/>
      <c r="J741" s="93"/>
      <c r="K741" s="94" t="s">
        <v>45</v>
      </c>
      <c r="L741" s="94"/>
      <c r="M741" s="95" t="s">
        <v>71</v>
      </c>
      <c r="N741" s="96">
        <v>0</v>
      </c>
      <c r="O741" s="96">
        <v>0</v>
      </c>
      <c r="P741" s="96">
        <v>0</v>
      </c>
      <c r="Q741" s="168" t="s">
        <v>45</v>
      </c>
      <c r="R741" s="169"/>
      <c r="S741" s="169"/>
      <c r="T741" s="99">
        <f t="shared" ref="T741:AC741" si="282">+T742+T745</f>
        <v>0</v>
      </c>
      <c r="U741" s="96">
        <f t="shared" si="282"/>
        <v>0</v>
      </c>
      <c r="V741" s="96">
        <f t="shared" si="282"/>
        <v>0</v>
      </c>
      <c r="W741" s="96">
        <f t="shared" si="282"/>
        <v>0</v>
      </c>
      <c r="X741" s="96">
        <f t="shared" si="282"/>
        <v>0</v>
      </c>
      <c r="Y741" s="96">
        <f t="shared" si="282"/>
        <v>0</v>
      </c>
      <c r="Z741" s="96">
        <f t="shared" si="282"/>
        <v>0</v>
      </c>
      <c r="AA741" s="266">
        <f t="shared" si="282"/>
        <v>0</v>
      </c>
      <c r="AB741" s="297">
        <f t="shared" si="282"/>
        <v>0</v>
      </c>
      <c r="AC741" s="96">
        <f t="shared" si="282"/>
        <v>0</v>
      </c>
      <c r="AD741" s="298">
        <f>OAX!AD779</f>
        <v>0</v>
      </c>
      <c r="AE741" s="99"/>
      <c r="AF741" s="96"/>
      <c r="AG741" s="96">
        <f>OAX!AG779</f>
        <v>0</v>
      </c>
      <c r="AH741" s="96"/>
      <c r="AI741" s="96"/>
      <c r="AJ741" s="96">
        <f>OAX!AJ779</f>
        <v>0</v>
      </c>
      <c r="AK741" s="96"/>
      <c r="AL741" s="96"/>
      <c r="AM741" s="96">
        <f>OAX!AM779</f>
        <v>0</v>
      </c>
      <c r="AN741" s="96"/>
      <c r="AO741" s="96"/>
      <c r="AP741" s="96">
        <f>OAX!AP779</f>
        <v>0</v>
      </c>
      <c r="AQ741" s="96"/>
      <c r="AR741" s="96"/>
      <c r="AS741" s="96">
        <f>OAX!AS779</f>
        <v>0</v>
      </c>
      <c r="AT741" s="96">
        <f>OAX!AT779</f>
        <v>0</v>
      </c>
      <c r="AU741" s="96">
        <f>OAX!AU779</f>
        <v>0</v>
      </c>
      <c r="AV741" s="96">
        <f>OAX!AV779</f>
        <v>0</v>
      </c>
      <c r="AW741" s="96">
        <f>OAX!AW779</f>
        <v>0</v>
      </c>
      <c r="AX741" s="96">
        <f>OAX!AX779</f>
        <v>0</v>
      </c>
      <c r="AY741" s="96">
        <f>OAX!AY779</f>
        <v>0</v>
      </c>
      <c r="AZ741" s="96">
        <f>OAX!AZ779</f>
        <v>0</v>
      </c>
      <c r="BA741" s="96">
        <f>OAX!BA779</f>
        <v>0</v>
      </c>
    </row>
    <row r="742" spans="1:53" ht="24.75" hidden="1">
      <c r="A742" s="253"/>
      <c r="B742" s="73" t="str">
        <f t="shared" si="269"/>
        <v>371330003100</v>
      </c>
      <c r="C742" s="100">
        <v>2023</v>
      </c>
      <c r="D742" s="100">
        <v>1</v>
      </c>
      <c r="E742" s="100">
        <v>3</v>
      </c>
      <c r="F742" s="100">
        <v>7</v>
      </c>
      <c r="G742" s="100">
        <v>13</v>
      </c>
      <c r="H742" s="100">
        <v>3000</v>
      </c>
      <c r="I742" s="100">
        <v>3100</v>
      </c>
      <c r="J742" s="100"/>
      <c r="K742" s="101" t="s">
        <v>45</v>
      </c>
      <c r="L742" s="101"/>
      <c r="M742" s="102" t="s">
        <v>166</v>
      </c>
      <c r="N742" s="103">
        <v>0</v>
      </c>
      <c r="O742" s="103">
        <v>0</v>
      </c>
      <c r="P742" s="103">
        <v>0</v>
      </c>
      <c r="Q742" s="170" t="s">
        <v>45</v>
      </c>
      <c r="R742" s="171"/>
      <c r="S742" s="171"/>
      <c r="T742" s="106">
        <f t="shared" ref="T742:AC743" si="283">+T743</f>
        <v>0</v>
      </c>
      <c r="U742" s="103">
        <f t="shared" si="283"/>
        <v>0</v>
      </c>
      <c r="V742" s="103">
        <f t="shared" si="283"/>
        <v>0</v>
      </c>
      <c r="W742" s="103">
        <f t="shared" si="283"/>
        <v>0</v>
      </c>
      <c r="X742" s="103">
        <f t="shared" si="283"/>
        <v>0</v>
      </c>
      <c r="Y742" s="103">
        <f t="shared" si="283"/>
        <v>0</v>
      </c>
      <c r="Z742" s="103">
        <f t="shared" si="283"/>
        <v>0</v>
      </c>
      <c r="AA742" s="267">
        <f t="shared" si="283"/>
        <v>0</v>
      </c>
      <c r="AB742" s="299">
        <f t="shared" si="283"/>
        <v>0</v>
      </c>
      <c r="AC742" s="103">
        <f t="shared" si="283"/>
        <v>0</v>
      </c>
      <c r="AD742" s="300">
        <f>OAX!AD780</f>
        <v>0</v>
      </c>
      <c r="AE742" s="106"/>
      <c r="AF742" s="103"/>
      <c r="AG742" s="103">
        <f>OAX!AG780</f>
        <v>0</v>
      </c>
      <c r="AH742" s="103"/>
      <c r="AI742" s="103"/>
      <c r="AJ742" s="103">
        <f>OAX!AJ780</f>
        <v>0</v>
      </c>
      <c r="AK742" s="103"/>
      <c r="AL742" s="103"/>
      <c r="AM742" s="103">
        <f>OAX!AM780</f>
        <v>0</v>
      </c>
      <c r="AN742" s="103"/>
      <c r="AO742" s="103"/>
      <c r="AP742" s="103">
        <f>OAX!AP780</f>
        <v>0</v>
      </c>
      <c r="AQ742" s="103"/>
      <c r="AR742" s="103"/>
      <c r="AS742" s="103">
        <f>OAX!AS780</f>
        <v>0</v>
      </c>
      <c r="AT742" s="103">
        <f>OAX!AT780</f>
        <v>0</v>
      </c>
      <c r="AU742" s="103">
        <f>OAX!AU780</f>
        <v>0</v>
      </c>
      <c r="AV742" s="103">
        <f>OAX!AV780</f>
        <v>0</v>
      </c>
      <c r="AW742" s="103">
        <f>OAX!AW780</f>
        <v>0</v>
      </c>
      <c r="AX742" s="103">
        <f>OAX!AX780</f>
        <v>0</v>
      </c>
      <c r="AY742" s="103">
        <f>OAX!AY780</f>
        <v>0</v>
      </c>
      <c r="AZ742" s="103">
        <f>OAX!AZ780</f>
        <v>0</v>
      </c>
      <c r="BA742" s="103">
        <f>OAX!BA780</f>
        <v>0</v>
      </c>
    </row>
    <row r="743" spans="1:53" ht="48" hidden="1">
      <c r="A743" s="253"/>
      <c r="B743" s="73" t="str">
        <f t="shared" si="269"/>
        <v>371330003100317</v>
      </c>
      <c r="C743" s="107">
        <v>2023</v>
      </c>
      <c r="D743" s="107">
        <v>1</v>
      </c>
      <c r="E743" s="107">
        <v>3</v>
      </c>
      <c r="F743" s="107">
        <v>7</v>
      </c>
      <c r="G743" s="107">
        <v>13</v>
      </c>
      <c r="H743" s="107">
        <v>3000</v>
      </c>
      <c r="I743" s="107">
        <v>3100</v>
      </c>
      <c r="J743" s="107">
        <v>317</v>
      </c>
      <c r="K743" s="108"/>
      <c r="L743" s="108"/>
      <c r="M743" s="109" t="s">
        <v>332</v>
      </c>
      <c r="N743" s="110">
        <v>0</v>
      </c>
      <c r="O743" s="110">
        <v>0</v>
      </c>
      <c r="P743" s="110">
        <v>0</v>
      </c>
      <c r="Q743" s="172" t="s">
        <v>45</v>
      </c>
      <c r="R743" s="173"/>
      <c r="S743" s="173"/>
      <c r="T743" s="113">
        <f t="shared" si="283"/>
        <v>0</v>
      </c>
      <c r="U743" s="110">
        <f t="shared" si="283"/>
        <v>0</v>
      </c>
      <c r="V743" s="110">
        <f t="shared" si="283"/>
        <v>0</v>
      </c>
      <c r="W743" s="110">
        <f t="shared" si="283"/>
        <v>0</v>
      </c>
      <c r="X743" s="110">
        <f t="shared" si="283"/>
        <v>0</v>
      </c>
      <c r="Y743" s="110">
        <f t="shared" si="283"/>
        <v>0</v>
      </c>
      <c r="Z743" s="110">
        <f t="shared" si="283"/>
        <v>0</v>
      </c>
      <c r="AA743" s="268">
        <f t="shared" si="283"/>
        <v>0</v>
      </c>
      <c r="AB743" s="301">
        <f t="shared" si="283"/>
        <v>0</v>
      </c>
      <c r="AC743" s="110">
        <f t="shared" si="283"/>
        <v>0</v>
      </c>
      <c r="AD743" s="302">
        <f>OAX!AD781</f>
        <v>0</v>
      </c>
      <c r="AE743" s="113"/>
      <c r="AF743" s="110"/>
      <c r="AG743" s="110">
        <f>OAX!AG781</f>
        <v>0</v>
      </c>
      <c r="AH743" s="110"/>
      <c r="AI743" s="110"/>
      <c r="AJ743" s="110">
        <f>OAX!AJ781</f>
        <v>0</v>
      </c>
      <c r="AK743" s="110"/>
      <c r="AL743" s="110"/>
      <c r="AM743" s="110">
        <f>OAX!AM781</f>
        <v>0</v>
      </c>
      <c r="AN743" s="110"/>
      <c r="AO743" s="110"/>
      <c r="AP743" s="110">
        <f>OAX!AP781</f>
        <v>0</v>
      </c>
      <c r="AQ743" s="110"/>
      <c r="AR743" s="110"/>
      <c r="AS743" s="110">
        <f>OAX!AS781</f>
        <v>0</v>
      </c>
      <c r="AT743" s="110">
        <f>OAX!AT781</f>
        <v>0</v>
      </c>
      <c r="AU743" s="110">
        <f>OAX!AU781</f>
        <v>0</v>
      </c>
      <c r="AV743" s="110">
        <f>OAX!AV781</f>
        <v>0</v>
      </c>
      <c r="AW743" s="110">
        <f>OAX!AW781</f>
        <v>0</v>
      </c>
      <c r="AX743" s="110">
        <f>OAX!AX781</f>
        <v>0</v>
      </c>
      <c r="AY743" s="110">
        <f>OAX!AY781</f>
        <v>0</v>
      </c>
      <c r="AZ743" s="110">
        <f>OAX!AZ781</f>
        <v>0</v>
      </c>
      <c r="BA743" s="110">
        <f>OAX!BA781</f>
        <v>0</v>
      </c>
    </row>
    <row r="744" spans="1:53" ht="24.75" hidden="1">
      <c r="A744" s="253"/>
      <c r="B744" s="73" t="str">
        <f t="shared" si="269"/>
        <v>3713300031003171</v>
      </c>
      <c r="C744" s="114">
        <v>2023</v>
      </c>
      <c r="D744" s="114">
        <v>1</v>
      </c>
      <c r="E744" s="114">
        <v>3</v>
      </c>
      <c r="F744" s="114">
        <v>7</v>
      </c>
      <c r="G744" s="114">
        <v>13</v>
      </c>
      <c r="H744" s="114">
        <v>3000</v>
      </c>
      <c r="I744" s="114">
        <v>3100</v>
      </c>
      <c r="J744" s="114">
        <v>317</v>
      </c>
      <c r="K744" s="115">
        <v>1</v>
      </c>
      <c r="L744" s="115"/>
      <c r="M744" s="116" t="s">
        <v>168</v>
      </c>
      <c r="N744" s="117">
        <v>0</v>
      </c>
      <c r="O744" s="117">
        <v>0</v>
      </c>
      <c r="P744" s="117">
        <v>0</v>
      </c>
      <c r="Q744" s="174" t="s">
        <v>80</v>
      </c>
      <c r="R744" s="119">
        <v>0</v>
      </c>
      <c r="S744" s="119">
        <v>0</v>
      </c>
      <c r="T744" s="120">
        <v>0</v>
      </c>
      <c r="U744" s="117">
        <v>0</v>
      </c>
      <c r="V744" s="117">
        <v>0</v>
      </c>
      <c r="W744" s="117">
        <v>0</v>
      </c>
      <c r="X744" s="117">
        <v>0</v>
      </c>
      <c r="Y744" s="117">
        <v>0</v>
      </c>
      <c r="Z744" s="117">
        <v>0</v>
      </c>
      <c r="AA744" s="269">
        <v>0</v>
      </c>
      <c r="AB744" s="303">
        <f>N744+T744-X744</f>
        <v>0</v>
      </c>
      <c r="AC744" s="117">
        <f>O744+U744-Y744</f>
        <v>0</v>
      </c>
      <c r="AD744" s="304">
        <f>OAX!AD782</f>
        <v>0</v>
      </c>
      <c r="AE744" s="120"/>
      <c r="AF744" s="117"/>
      <c r="AG744" s="117">
        <f>OAX!AG782</f>
        <v>0</v>
      </c>
      <c r="AH744" s="117"/>
      <c r="AI744" s="117"/>
      <c r="AJ744" s="117">
        <f>OAX!AJ782</f>
        <v>0</v>
      </c>
      <c r="AK744" s="117"/>
      <c r="AL744" s="117"/>
      <c r="AM744" s="117">
        <f>OAX!AM782</f>
        <v>0</v>
      </c>
      <c r="AN744" s="117"/>
      <c r="AO744" s="117"/>
      <c r="AP744" s="117">
        <f>OAX!AP782</f>
        <v>0</v>
      </c>
      <c r="AQ744" s="117"/>
      <c r="AR744" s="117"/>
      <c r="AS744" s="117">
        <f>OAX!AS782</f>
        <v>0</v>
      </c>
      <c r="AT744" s="117">
        <f>OAX!AT782</f>
        <v>0</v>
      </c>
      <c r="AU744" s="117">
        <f>OAX!AU782</f>
        <v>0</v>
      </c>
      <c r="AV744" s="117">
        <f>OAX!AV782</f>
        <v>0</v>
      </c>
      <c r="AW744" s="117">
        <f>OAX!AW782</f>
        <v>0</v>
      </c>
      <c r="AX744" s="117">
        <f>OAX!AX782</f>
        <v>0</v>
      </c>
      <c r="AY744" s="117">
        <f>OAX!AY782</f>
        <v>0</v>
      </c>
      <c r="AZ744" s="117">
        <f>OAX!AZ782</f>
        <v>0</v>
      </c>
      <c r="BA744" s="117">
        <f>OAX!BA782</f>
        <v>0</v>
      </c>
    </row>
    <row r="745" spans="1:53" ht="48" hidden="1">
      <c r="A745" s="253"/>
      <c r="B745" s="73" t="str">
        <f t="shared" si="269"/>
        <v>371330003300</v>
      </c>
      <c r="C745" s="100">
        <v>2023</v>
      </c>
      <c r="D745" s="100">
        <v>1</v>
      </c>
      <c r="E745" s="100">
        <v>3</v>
      </c>
      <c r="F745" s="100">
        <v>7</v>
      </c>
      <c r="G745" s="100">
        <v>13</v>
      </c>
      <c r="H745" s="100">
        <v>3000</v>
      </c>
      <c r="I745" s="100">
        <v>3300</v>
      </c>
      <c r="J745" s="100"/>
      <c r="K745" s="101" t="s">
        <v>45</v>
      </c>
      <c r="L745" s="101"/>
      <c r="M745" s="102" t="s">
        <v>72</v>
      </c>
      <c r="N745" s="103">
        <v>0</v>
      </c>
      <c r="O745" s="103">
        <v>0</v>
      </c>
      <c r="P745" s="103">
        <v>0</v>
      </c>
      <c r="Q745" s="170" t="s">
        <v>45</v>
      </c>
      <c r="R745" s="171"/>
      <c r="S745" s="171"/>
      <c r="T745" s="106">
        <f t="shared" ref="T745:AC745" si="284">+T746</f>
        <v>0</v>
      </c>
      <c r="U745" s="103">
        <f t="shared" si="284"/>
        <v>0</v>
      </c>
      <c r="V745" s="103">
        <f t="shared" si="284"/>
        <v>0</v>
      </c>
      <c r="W745" s="103">
        <f t="shared" si="284"/>
        <v>0</v>
      </c>
      <c r="X745" s="103">
        <f t="shared" si="284"/>
        <v>0</v>
      </c>
      <c r="Y745" s="103">
        <f t="shared" si="284"/>
        <v>0</v>
      </c>
      <c r="Z745" s="103">
        <f t="shared" si="284"/>
        <v>0</v>
      </c>
      <c r="AA745" s="267">
        <f t="shared" si="284"/>
        <v>0</v>
      </c>
      <c r="AB745" s="299">
        <f t="shared" si="284"/>
        <v>0</v>
      </c>
      <c r="AC745" s="103">
        <f t="shared" si="284"/>
        <v>0</v>
      </c>
      <c r="AD745" s="300">
        <f>OAX!AD783</f>
        <v>0</v>
      </c>
      <c r="AE745" s="106"/>
      <c r="AF745" s="103"/>
      <c r="AG745" s="103">
        <f>OAX!AG783</f>
        <v>0</v>
      </c>
      <c r="AH745" s="103"/>
      <c r="AI745" s="103"/>
      <c r="AJ745" s="103">
        <f>OAX!AJ783</f>
        <v>0</v>
      </c>
      <c r="AK745" s="103"/>
      <c r="AL745" s="103"/>
      <c r="AM745" s="103">
        <f>OAX!AM783</f>
        <v>0</v>
      </c>
      <c r="AN745" s="103"/>
      <c r="AO745" s="103"/>
      <c r="AP745" s="103">
        <f>OAX!AP783</f>
        <v>0</v>
      </c>
      <c r="AQ745" s="103"/>
      <c r="AR745" s="103"/>
      <c r="AS745" s="103">
        <f>OAX!AS783</f>
        <v>0</v>
      </c>
      <c r="AT745" s="103">
        <f>OAX!AT783</f>
        <v>0</v>
      </c>
      <c r="AU745" s="103">
        <f>OAX!AU783</f>
        <v>0</v>
      </c>
      <c r="AV745" s="103">
        <f>OAX!AV783</f>
        <v>0</v>
      </c>
      <c r="AW745" s="103">
        <f>OAX!AW783</f>
        <v>0</v>
      </c>
      <c r="AX745" s="103">
        <f>OAX!AX783</f>
        <v>0</v>
      </c>
      <c r="AY745" s="103">
        <f>OAX!AY783</f>
        <v>0</v>
      </c>
      <c r="AZ745" s="103">
        <f>OAX!AZ783</f>
        <v>0</v>
      </c>
      <c r="BA745" s="103">
        <f>OAX!BA783</f>
        <v>0</v>
      </c>
    </row>
    <row r="746" spans="1:53" ht="24.75" hidden="1">
      <c r="A746" s="253"/>
      <c r="B746" s="73" t="str">
        <f t="shared" si="269"/>
        <v>371330003300337</v>
      </c>
      <c r="C746" s="107">
        <v>2023</v>
      </c>
      <c r="D746" s="107">
        <v>1</v>
      </c>
      <c r="E746" s="107">
        <v>3</v>
      </c>
      <c r="F746" s="107">
        <v>7</v>
      </c>
      <c r="G746" s="107">
        <v>13</v>
      </c>
      <c r="H746" s="107">
        <v>3000</v>
      </c>
      <c r="I746" s="107">
        <v>3300</v>
      </c>
      <c r="J746" s="107">
        <v>337</v>
      </c>
      <c r="K746" s="108"/>
      <c r="L746" s="108"/>
      <c r="M746" s="209" t="s">
        <v>589</v>
      </c>
      <c r="N746" s="210">
        <v>0</v>
      </c>
      <c r="O746" s="210">
        <v>0</v>
      </c>
      <c r="P746" s="210">
        <v>0</v>
      </c>
      <c r="Q746" s="172" t="s">
        <v>45</v>
      </c>
      <c r="R746" s="173"/>
      <c r="S746" s="173"/>
      <c r="T746" s="213">
        <f t="shared" ref="T746:AC746" si="285">SUM(T747:T749)</f>
        <v>0</v>
      </c>
      <c r="U746" s="210">
        <f t="shared" si="285"/>
        <v>0</v>
      </c>
      <c r="V746" s="210">
        <f t="shared" si="285"/>
        <v>0</v>
      </c>
      <c r="W746" s="210">
        <f t="shared" si="285"/>
        <v>0</v>
      </c>
      <c r="X746" s="210">
        <f t="shared" si="285"/>
        <v>0</v>
      </c>
      <c r="Y746" s="210">
        <f t="shared" si="285"/>
        <v>0</v>
      </c>
      <c r="Z746" s="210">
        <f t="shared" si="285"/>
        <v>0</v>
      </c>
      <c r="AA746" s="279">
        <f t="shared" si="285"/>
        <v>0</v>
      </c>
      <c r="AB746" s="320">
        <f t="shared" si="285"/>
        <v>0</v>
      </c>
      <c r="AC746" s="210">
        <f t="shared" si="285"/>
        <v>0</v>
      </c>
      <c r="AD746" s="321">
        <f>OAX!AD784</f>
        <v>0</v>
      </c>
      <c r="AE746" s="213"/>
      <c r="AF746" s="210"/>
      <c r="AG746" s="210">
        <f>OAX!AG784</f>
        <v>0</v>
      </c>
      <c r="AH746" s="210"/>
      <c r="AI746" s="210"/>
      <c r="AJ746" s="210">
        <f>OAX!AJ784</f>
        <v>0</v>
      </c>
      <c r="AK746" s="210"/>
      <c r="AL746" s="210"/>
      <c r="AM746" s="210">
        <f>OAX!AM784</f>
        <v>0</v>
      </c>
      <c r="AN746" s="210"/>
      <c r="AO746" s="210"/>
      <c r="AP746" s="210">
        <f>OAX!AP784</f>
        <v>0</v>
      </c>
      <c r="AQ746" s="210"/>
      <c r="AR746" s="210"/>
      <c r="AS746" s="210">
        <f>OAX!AS784</f>
        <v>0</v>
      </c>
      <c r="AT746" s="210">
        <f>OAX!AT784</f>
        <v>0</v>
      </c>
      <c r="AU746" s="210">
        <f>OAX!AU784</f>
        <v>0</v>
      </c>
      <c r="AV746" s="210">
        <f>OAX!AV784</f>
        <v>0</v>
      </c>
      <c r="AW746" s="210">
        <f>OAX!AW784</f>
        <v>0</v>
      </c>
      <c r="AX746" s="210">
        <f>OAX!AX784</f>
        <v>0</v>
      </c>
      <c r="AY746" s="210">
        <f>OAX!AY784</f>
        <v>0</v>
      </c>
      <c r="AZ746" s="210">
        <f>OAX!AZ784</f>
        <v>0</v>
      </c>
      <c r="BA746" s="210">
        <f>OAX!BA784</f>
        <v>0</v>
      </c>
    </row>
    <row r="747" spans="1:53" ht="24.75" hidden="1">
      <c r="A747" s="253"/>
      <c r="B747" s="73" t="str">
        <f t="shared" si="269"/>
        <v>3713300033003371</v>
      </c>
      <c r="C747" s="114">
        <v>2023</v>
      </c>
      <c r="D747" s="114">
        <v>1</v>
      </c>
      <c r="E747" s="114">
        <v>3</v>
      </c>
      <c r="F747" s="114">
        <v>7</v>
      </c>
      <c r="G747" s="114">
        <v>13</v>
      </c>
      <c r="H747" s="114">
        <v>3000</v>
      </c>
      <c r="I747" s="114">
        <v>3300</v>
      </c>
      <c r="J747" s="114">
        <v>337</v>
      </c>
      <c r="K747" s="115">
        <v>1</v>
      </c>
      <c r="L747" s="115"/>
      <c r="M747" s="140" t="s">
        <v>590</v>
      </c>
      <c r="N747" s="117">
        <v>0</v>
      </c>
      <c r="O747" s="117">
        <v>0</v>
      </c>
      <c r="P747" s="117">
        <v>0</v>
      </c>
      <c r="Q747" s="174" t="s">
        <v>80</v>
      </c>
      <c r="R747" s="119">
        <v>0</v>
      </c>
      <c r="S747" s="119">
        <v>0</v>
      </c>
      <c r="T747" s="120">
        <v>0</v>
      </c>
      <c r="U747" s="117">
        <v>0</v>
      </c>
      <c r="V747" s="117">
        <v>0</v>
      </c>
      <c r="W747" s="117">
        <v>0</v>
      </c>
      <c r="X747" s="117">
        <v>0</v>
      </c>
      <c r="Y747" s="117">
        <v>0</v>
      </c>
      <c r="Z747" s="117">
        <v>0</v>
      </c>
      <c r="AA747" s="269">
        <v>0</v>
      </c>
      <c r="AB747" s="303">
        <f t="shared" ref="AB747:AC749" si="286">N747+T747-X747</f>
        <v>0</v>
      </c>
      <c r="AC747" s="117">
        <f t="shared" si="286"/>
        <v>0</v>
      </c>
      <c r="AD747" s="304">
        <f>OAX!AD785</f>
        <v>0</v>
      </c>
      <c r="AE747" s="120"/>
      <c r="AF747" s="117"/>
      <c r="AG747" s="117">
        <f>OAX!AG785</f>
        <v>0</v>
      </c>
      <c r="AH747" s="117"/>
      <c r="AI747" s="117"/>
      <c r="AJ747" s="117">
        <f>OAX!AJ785</f>
        <v>0</v>
      </c>
      <c r="AK747" s="117"/>
      <c r="AL747" s="117"/>
      <c r="AM747" s="117">
        <f>OAX!AM785</f>
        <v>0</v>
      </c>
      <c r="AN747" s="117"/>
      <c r="AO747" s="117"/>
      <c r="AP747" s="117">
        <f>OAX!AP785</f>
        <v>0</v>
      </c>
      <c r="AQ747" s="117"/>
      <c r="AR747" s="117"/>
      <c r="AS747" s="117">
        <f>OAX!AS785</f>
        <v>0</v>
      </c>
      <c r="AT747" s="117">
        <f>OAX!AT785</f>
        <v>0</v>
      </c>
      <c r="AU747" s="117">
        <f>OAX!AU785</f>
        <v>0</v>
      </c>
      <c r="AV747" s="117">
        <f>OAX!AV785</f>
        <v>0</v>
      </c>
      <c r="AW747" s="117">
        <f>OAX!AW785</f>
        <v>0</v>
      </c>
      <c r="AX747" s="117">
        <f>OAX!AX785</f>
        <v>0</v>
      </c>
      <c r="AY747" s="117">
        <f>OAX!AY785</f>
        <v>0</v>
      </c>
      <c r="AZ747" s="117">
        <f>OAX!AZ785</f>
        <v>0</v>
      </c>
      <c r="BA747" s="117">
        <f>OAX!BA785</f>
        <v>0</v>
      </c>
    </row>
    <row r="748" spans="1:53" ht="24.75" hidden="1">
      <c r="A748" s="253"/>
      <c r="B748" s="73" t="str">
        <f t="shared" si="269"/>
        <v>3713300033003372</v>
      </c>
      <c r="C748" s="114">
        <v>2023</v>
      </c>
      <c r="D748" s="114">
        <v>1</v>
      </c>
      <c r="E748" s="114">
        <v>3</v>
      </c>
      <c r="F748" s="114">
        <v>7</v>
      </c>
      <c r="G748" s="114">
        <v>13</v>
      </c>
      <c r="H748" s="138">
        <v>3000</v>
      </c>
      <c r="I748" s="114">
        <v>3300</v>
      </c>
      <c r="J748" s="114">
        <v>337</v>
      </c>
      <c r="K748" s="115">
        <v>2</v>
      </c>
      <c r="L748" s="115"/>
      <c r="M748" s="140" t="s">
        <v>591</v>
      </c>
      <c r="N748" s="117">
        <v>0</v>
      </c>
      <c r="O748" s="117">
        <v>0</v>
      </c>
      <c r="P748" s="117">
        <v>0</v>
      </c>
      <c r="Q748" s="174" t="s">
        <v>80</v>
      </c>
      <c r="R748" s="119">
        <v>0</v>
      </c>
      <c r="S748" s="119">
        <v>0</v>
      </c>
      <c r="T748" s="120">
        <v>0</v>
      </c>
      <c r="U748" s="117">
        <v>0</v>
      </c>
      <c r="V748" s="117">
        <v>0</v>
      </c>
      <c r="W748" s="117">
        <v>0</v>
      </c>
      <c r="X748" s="117">
        <v>0</v>
      </c>
      <c r="Y748" s="117">
        <v>0</v>
      </c>
      <c r="Z748" s="117">
        <v>0</v>
      </c>
      <c r="AA748" s="269">
        <v>0</v>
      </c>
      <c r="AB748" s="303">
        <f t="shared" si="286"/>
        <v>0</v>
      </c>
      <c r="AC748" s="117">
        <f t="shared" si="286"/>
        <v>0</v>
      </c>
      <c r="AD748" s="304">
        <f>OAX!AD786</f>
        <v>0</v>
      </c>
      <c r="AE748" s="120"/>
      <c r="AF748" s="117"/>
      <c r="AG748" s="117">
        <f>OAX!AG786</f>
        <v>0</v>
      </c>
      <c r="AH748" s="117"/>
      <c r="AI748" s="117"/>
      <c r="AJ748" s="117">
        <f>OAX!AJ786</f>
        <v>0</v>
      </c>
      <c r="AK748" s="117"/>
      <c r="AL748" s="117"/>
      <c r="AM748" s="117">
        <f>OAX!AM786</f>
        <v>0</v>
      </c>
      <c r="AN748" s="117"/>
      <c r="AO748" s="117"/>
      <c r="AP748" s="117">
        <f>OAX!AP786</f>
        <v>0</v>
      </c>
      <c r="AQ748" s="117"/>
      <c r="AR748" s="117"/>
      <c r="AS748" s="117">
        <f>OAX!AS786</f>
        <v>0</v>
      </c>
      <c r="AT748" s="117">
        <f>OAX!AT786</f>
        <v>0</v>
      </c>
      <c r="AU748" s="117">
        <f>OAX!AU786</f>
        <v>0</v>
      </c>
      <c r="AV748" s="117">
        <f>OAX!AV786</f>
        <v>0</v>
      </c>
      <c r="AW748" s="117">
        <f>OAX!AW786</f>
        <v>0</v>
      </c>
      <c r="AX748" s="117">
        <f>OAX!AX786</f>
        <v>0</v>
      </c>
      <c r="AY748" s="117">
        <f>OAX!AY786</f>
        <v>0</v>
      </c>
      <c r="AZ748" s="117">
        <f>OAX!AZ786</f>
        <v>0</v>
      </c>
      <c r="BA748" s="117">
        <f>OAX!BA786</f>
        <v>0</v>
      </c>
    </row>
    <row r="749" spans="1:53" ht="24.75" hidden="1">
      <c r="A749" s="253"/>
      <c r="B749" s="73" t="str">
        <f t="shared" si="269"/>
        <v>3713300033003373</v>
      </c>
      <c r="C749" s="114">
        <v>2023</v>
      </c>
      <c r="D749" s="114">
        <v>1</v>
      </c>
      <c r="E749" s="114">
        <v>3</v>
      </c>
      <c r="F749" s="114">
        <v>7</v>
      </c>
      <c r="G749" s="114">
        <v>13</v>
      </c>
      <c r="H749" s="138">
        <v>3000</v>
      </c>
      <c r="I749" s="114">
        <v>3300</v>
      </c>
      <c r="J749" s="114">
        <v>337</v>
      </c>
      <c r="K749" s="115">
        <v>3</v>
      </c>
      <c r="L749" s="115"/>
      <c r="M749" s="140" t="s">
        <v>592</v>
      </c>
      <c r="N749" s="117">
        <v>0</v>
      </c>
      <c r="O749" s="117">
        <v>0</v>
      </c>
      <c r="P749" s="117">
        <v>0</v>
      </c>
      <c r="Q749" s="174" t="s">
        <v>80</v>
      </c>
      <c r="R749" s="119">
        <v>0</v>
      </c>
      <c r="S749" s="119">
        <v>0</v>
      </c>
      <c r="T749" s="120">
        <v>0</v>
      </c>
      <c r="U749" s="117">
        <v>0</v>
      </c>
      <c r="V749" s="117">
        <v>0</v>
      </c>
      <c r="W749" s="117">
        <v>0</v>
      </c>
      <c r="X749" s="117">
        <v>0</v>
      </c>
      <c r="Y749" s="117">
        <v>0</v>
      </c>
      <c r="Z749" s="117">
        <v>0</v>
      </c>
      <c r="AA749" s="269">
        <v>0</v>
      </c>
      <c r="AB749" s="303">
        <f t="shared" si="286"/>
        <v>0</v>
      </c>
      <c r="AC749" s="117">
        <f t="shared" si="286"/>
        <v>0</v>
      </c>
      <c r="AD749" s="304">
        <f>OAX!AD787</f>
        <v>0</v>
      </c>
      <c r="AE749" s="120"/>
      <c r="AF749" s="117"/>
      <c r="AG749" s="117">
        <f>OAX!AG787</f>
        <v>0</v>
      </c>
      <c r="AH749" s="117"/>
      <c r="AI749" s="117"/>
      <c r="AJ749" s="117">
        <f>OAX!AJ787</f>
        <v>0</v>
      </c>
      <c r="AK749" s="117"/>
      <c r="AL749" s="117"/>
      <c r="AM749" s="117">
        <f>OAX!AM787</f>
        <v>0</v>
      </c>
      <c r="AN749" s="117"/>
      <c r="AO749" s="117"/>
      <c r="AP749" s="117">
        <f>OAX!AP787</f>
        <v>0</v>
      </c>
      <c r="AQ749" s="117"/>
      <c r="AR749" s="117"/>
      <c r="AS749" s="117">
        <f>OAX!AS787</f>
        <v>0</v>
      </c>
      <c r="AT749" s="117">
        <f>OAX!AT787</f>
        <v>0</v>
      </c>
      <c r="AU749" s="117">
        <f>OAX!AU787</f>
        <v>0</v>
      </c>
      <c r="AV749" s="117">
        <f>OAX!AV787</f>
        <v>0</v>
      </c>
      <c r="AW749" s="117">
        <f>OAX!AW787</f>
        <v>0</v>
      </c>
      <c r="AX749" s="117">
        <f>OAX!AX787</f>
        <v>0</v>
      </c>
      <c r="AY749" s="117">
        <f>OAX!AY787</f>
        <v>0</v>
      </c>
      <c r="AZ749" s="117">
        <f>OAX!AZ787</f>
        <v>0</v>
      </c>
      <c r="BA749" s="117">
        <f>OAX!BA787</f>
        <v>0</v>
      </c>
    </row>
    <row r="750" spans="1:53" ht="24.75">
      <c r="A750" s="253"/>
      <c r="B750" s="73" t="str">
        <f t="shared" si="269"/>
        <v>37135000</v>
      </c>
      <c r="C750" s="93">
        <v>2023</v>
      </c>
      <c r="D750" s="93">
        <v>1</v>
      </c>
      <c r="E750" s="93">
        <v>3</v>
      </c>
      <c r="F750" s="557">
        <v>7</v>
      </c>
      <c r="G750" s="557">
        <v>13</v>
      </c>
      <c r="H750" s="557">
        <v>5000</v>
      </c>
      <c r="I750" s="557"/>
      <c r="J750" s="557"/>
      <c r="K750" s="558" t="s">
        <v>45</v>
      </c>
      <c r="L750" s="94"/>
      <c r="M750" s="559" t="s">
        <v>129</v>
      </c>
      <c r="N750" s="560">
        <v>1224000</v>
      </c>
      <c r="O750" s="560">
        <v>0</v>
      </c>
      <c r="P750" s="560">
        <v>1224000</v>
      </c>
      <c r="Q750" s="575" t="s">
        <v>45</v>
      </c>
      <c r="R750" s="576"/>
      <c r="S750" s="576"/>
      <c r="T750" s="99">
        <f t="shared" ref="T750:AC750" si="287">+T751+T776+T781+T806+T813+T823</f>
        <v>0</v>
      </c>
      <c r="U750" s="96">
        <f t="shared" si="287"/>
        <v>0</v>
      </c>
      <c r="V750" s="96">
        <f t="shared" si="287"/>
        <v>0</v>
      </c>
      <c r="W750" s="96">
        <f t="shared" si="287"/>
        <v>0</v>
      </c>
      <c r="X750" s="96">
        <f t="shared" si="287"/>
        <v>0</v>
      </c>
      <c r="Y750" s="96">
        <f t="shared" si="287"/>
        <v>0</v>
      </c>
      <c r="Z750" s="96">
        <f t="shared" si="287"/>
        <v>0</v>
      </c>
      <c r="AA750" s="266">
        <f t="shared" si="287"/>
        <v>0</v>
      </c>
      <c r="AB750" s="297">
        <f t="shared" si="287"/>
        <v>1224000</v>
      </c>
      <c r="AC750" s="96">
        <f t="shared" si="287"/>
        <v>0</v>
      </c>
      <c r="AD750" s="561">
        <f>OAX!AD788</f>
        <v>1224000</v>
      </c>
      <c r="AE750" s="99"/>
      <c r="AF750" s="96"/>
      <c r="AG750" s="560">
        <f>OAX!AG788</f>
        <v>1218119.76</v>
      </c>
      <c r="AH750" s="96"/>
      <c r="AI750" s="96"/>
      <c r="AJ750" s="560">
        <f>OAX!AJ788</f>
        <v>0</v>
      </c>
      <c r="AK750" s="96"/>
      <c r="AL750" s="96"/>
      <c r="AM750" s="560">
        <f>OAX!AM788</f>
        <v>0</v>
      </c>
      <c r="AN750" s="96"/>
      <c r="AO750" s="96"/>
      <c r="AP750" s="560">
        <f>OAX!AP788</f>
        <v>0</v>
      </c>
      <c r="AQ750" s="96"/>
      <c r="AR750" s="96"/>
      <c r="AS750" s="560">
        <f>OAX!AS788</f>
        <v>5880.2399999999907</v>
      </c>
      <c r="AT750" s="560"/>
      <c r="AU750" s="560"/>
      <c r="AV750" s="560"/>
      <c r="AW750" s="560"/>
      <c r="AX750" s="560"/>
      <c r="AY750" s="560"/>
      <c r="AZ750" s="560"/>
      <c r="BA750" s="560"/>
    </row>
    <row r="751" spans="1:53" ht="24.75">
      <c r="A751" s="253"/>
      <c r="B751" s="73" t="str">
        <f t="shared" si="269"/>
        <v>371350005100</v>
      </c>
      <c r="C751" s="100">
        <v>2023</v>
      </c>
      <c r="D751" s="100">
        <v>1</v>
      </c>
      <c r="E751" s="100">
        <v>3</v>
      </c>
      <c r="F751" s="562">
        <v>7</v>
      </c>
      <c r="G751" s="562">
        <v>13</v>
      </c>
      <c r="H751" s="562">
        <v>5000</v>
      </c>
      <c r="I751" s="562">
        <v>5100</v>
      </c>
      <c r="J751" s="562"/>
      <c r="K751" s="563" t="s">
        <v>45</v>
      </c>
      <c r="L751" s="101"/>
      <c r="M751" s="530" t="s">
        <v>130</v>
      </c>
      <c r="N751" s="531">
        <v>1000000</v>
      </c>
      <c r="O751" s="531">
        <v>0</v>
      </c>
      <c r="P751" s="531">
        <v>1000000</v>
      </c>
      <c r="Q751" s="577" t="s">
        <v>45</v>
      </c>
      <c r="R751" s="578"/>
      <c r="S751" s="578"/>
      <c r="T751" s="106">
        <f t="shared" ref="T751:AC751" si="288">+T752+T768</f>
        <v>0</v>
      </c>
      <c r="U751" s="103">
        <f t="shared" si="288"/>
        <v>0</v>
      </c>
      <c r="V751" s="103">
        <f t="shared" si="288"/>
        <v>0</v>
      </c>
      <c r="W751" s="103">
        <f t="shared" si="288"/>
        <v>0</v>
      </c>
      <c r="X751" s="103">
        <f t="shared" si="288"/>
        <v>0</v>
      </c>
      <c r="Y751" s="103">
        <f t="shared" si="288"/>
        <v>0</v>
      </c>
      <c r="Z751" s="103">
        <f t="shared" si="288"/>
        <v>0</v>
      </c>
      <c r="AA751" s="267">
        <f t="shared" si="288"/>
        <v>0</v>
      </c>
      <c r="AB751" s="299">
        <f t="shared" si="288"/>
        <v>1000000</v>
      </c>
      <c r="AC751" s="103">
        <f t="shared" si="288"/>
        <v>0</v>
      </c>
      <c r="AD751" s="538">
        <f>OAX!AD789</f>
        <v>1000000</v>
      </c>
      <c r="AE751" s="106"/>
      <c r="AF751" s="103"/>
      <c r="AG751" s="531">
        <f>OAX!AG789</f>
        <v>998200</v>
      </c>
      <c r="AH751" s="103"/>
      <c r="AI751" s="103"/>
      <c r="AJ751" s="531">
        <f>OAX!AJ789</f>
        <v>0</v>
      </c>
      <c r="AK751" s="103"/>
      <c r="AL751" s="103"/>
      <c r="AM751" s="531">
        <f>OAX!AM789</f>
        <v>0</v>
      </c>
      <c r="AN751" s="103"/>
      <c r="AO751" s="103"/>
      <c r="AP751" s="531">
        <f>OAX!AP789</f>
        <v>0</v>
      </c>
      <c r="AQ751" s="103"/>
      <c r="AR751" s="103"/>
      <c r="AS751" s="531">
        <f>OAX!AS789</f>
        <v>1800</v>
      </c>
      <c r="AT751" s="531"/>
      <c r="AU751" s="531"/>
      <c r="AV751" s="531"/>
      <c r="AW751" s="531"/>
      <c r="AX751" s="531"/>
      <c r="AY751" s="531"/>
      <c r="AZ751" s="531"/>
      <c r="BA751" s="531"/>
    </row>
    <row r="752" spans="1:53" ht="24.75" hidden="1">
      <c r="A752" s="253"/>
      <c r="B752" s="73" t="str">
        <f t="shared" si="269"/>
        <v>371350005100515</v>
      </c>
      <c r="C752" s="107">
        <v>2023</v>
      </c>
      <c r="D752" s="107">
        <v>1</v>
      </c>
      <c r="E752" s="107">
        <v>3</v>
      </c>
      <c r="F752" s="107">
        <v>7</v>
      </c>
      <c r="G752" s="107">
        <v>13</v>
      </c>
      <c r="H752" s="107">
        <v>5000</v>
      </c>
      <c r="I752" s="107">
        <v>5100</v>
      </c>
      <c r="J752" s="107">
        <v>515</v>
      </c>
      <c r="K752" s="108"/>
      <c r="L752" s="108"/>
      <c r="M752" s="109" t="s">
        <v>131</v>
      </c>
      <c r="N752" s="110">
        <v>0</v>
      </c>
      <c r="O752" s="110">
        <v>0</v>
      </c>
      <c r="P752" s="110">
        <v>0</v>
      </c>
      <c r="Q752" s="172" t="s">
        <v>45</v>
      </c>
      <c r="R752" s="173"/>
      <c r="S752" s="173"/>
      <c r="T752" s="113">
        <f t="shared" ref="T752:AC752" si="289">SUM(T753:T767)</f>
        <v>0</v>
      </c>
      <c r="U752" s="110">
        <f t="shared" si="289"/>
        <v>0</v>
      </c>
      <c r="V752" s="110">
        <f t="shared" si="289"/>
        <v>0</v>
      </c>
      <c r="W752" s="110">
        <f t="shared" si="289"/>
        <v>0</v>
      </c>
      <c r="X752" s="110">
        <f t="shared" si="289"/>
        <v>0</v>
      </c>
      <c r="Y752" s="110">
        <f t="shared" si="289"/>
        <v>0</v>
      </c>
      <c r="Z752" s="110">
        <f t="shared" si="289"/>
        <v>0</v>
      </c>
      <c r="AA752" s="268">
        <f t="shared" si="289"/>
        <v>0</v>
      </c>
      <c r="AB752" s="301">
        <f t="shared" si="289"/>
        <v>0</v>
      </c>
      <c r="AC752" s="110">
        <f t="shared" si="289"/>
        <v>0</v>
      </c>
      <c r="AD752" s="302">
        <f>OAX!AD790</f>
        <v>0</v>
      </c>
      <c r="AE752" s="113"/>
      <c r="AF752" s="110"/>
      <c r="AG752" s="110">
        <f>OAX!AG790</f>
        <v>0</v>
      </c>
      <c r="AH752" s="110"/>
      <c r="AI752" s="110"/>
      <c r="AJ752" s="110">
        <f>OAX!AJ790</f>
        <v>0</v>
      </c>
      <c r="AK752" s="110"/>
      <c r="AL752" s="110"/>
      <c r="AM752" s="110">
        <f>OAX!AM790</f>
        <v>0</v>
      </c>
      <c r="AN752" s="110"/>
      <c r="AO752" s="110"/>
      <c r="AP752" s="110">
        <f>OAX!AP790</f>
        <v>0</v>
      </c>
      <c r="AQ752" s="110"/>
      <c r="AR752" s="110"/>
      <c r="AS752" s="110">
        <f>OAX!AS790</f>
        <v>0</v>
      </c>
      <c r="AT752" s="110">
        <f>OAX!AT790</f>
        <v>0</v>
      </c>
      <c r="AU752" s="110">
        <f>OAX!AU790</f>
        <v>0</v>
      </c>
      <c r="AV752" s="110">
        <f>OAX!AV790</f>
        <v>0</v>
      </c>
      <c r="AW752" s="110">
        <f>OAX!AW790</f>
        <v>0</v>
      </c>
      <c r="AX752" s="110">
        <f>OAX!AX790</f>
        <v>0</v>
      </c>
      <c r="AY752" s="110">
        <f>OAX!AY790</f>
        <v>0</v>
      </c>
      <c r="AZ752" s="110">
        <f>OAX!AZ790</f>
        <v>0</v>
      </c>
      <c r="BA752" s="110">
        <f>OAX!BA790</f>
        <v>0</v>
      </c>
    </row>
    <row r="753" spans="1:53" ht="24.75" hidden="1">
      <c r="A753" s="253"/>
      <c r="B753" s="73" t="str">
        <f t="shared" si="269"/>
        <v>3713500051005151</v>
      </c>
      <c r="C753" s="114">
        <v>2023</v>
      </c>
      <c r="D753" s="114">
        <v>1</v>
      </c>
      <c r="E753" s="114">
        <v>3</v>
      </c>
      <c r="F753" s="114">
        <v>7</v>
      </c>
      <c r="G753" s="114">
        <v>13</v>
      </c>
      <c r="H753" s="114">
        <v>5000</v>
      </c>
      <c r="I753" s="114">
        <v>5100</v>
      </c>
      <c r="J753" s="114">
        <v>515</v>
      </c>
      <c r="K753" s="115">
        <v>1</v>
      </c>
      <c r="L753" s="115"/>
      <c r="M753" s="116" t="s">
        <v>178</v>
      </c>
      <c r="N753" s="117">
        <v>0</v>
      </c>
      <c r="O753" s="117">
        <v>0</v>
      </c>
      <c r="P753" s="117">
        <v>0</v>
      </c>
      <c r="Q753" s="174" t="s">
        <v>59</v>
      </c>
      <c r="R753" s="119">
        <v>0</v>
      </c>
      <c r="S753" s="119">
        <v>0</v>
      </c>
      <c r="T753" s="120">
        <v>0</v>
      </c>
      <c r="U753" s="117">
        <v>0</v>
      </c>
      <c r="V753" s="117">
        <v>0</v>
      </c>
      <c r="W753" s="117">
        <v>0</v>
      </c>
      <c r="X753" s="117">
        <v>0</v>
      </c>
      <c r="Y753" s="117">
        <v>0</v>
      </c>
      <c r="Z753" s="117">
        <v>0</v>
      </c>
      <c r="AA753" s="269">
        <v>0</v>
      </c>
      <c r="AB753" s="303">
        <f t="shared" ref="AB753:AB767" si="290">N753+T753-X753</f>
        <v>0</v>
      </c>
      <c r="AC753" s="117">
        <f t="shared" ref="AC753:AC767" si="291">O753+U753-Y753</f>
        <v>0</v>
      </c>
      <c r="AD753" s="304">
        <f>OAX!AD791</f>
        <v>0</v>
      </c>
      <c r="AE753" s="120"/>
      <c r="AF753" s="117"/>
      <c r="AG753" s="117">
        <f>OAX!AG791</f>
        <v>0</v>
      </c>
      <c r="AH753" s="117"/>
      <c r="AI753" s="117"/>
      <c r="AJ753" s="117">
        <f>OAX!AJ791</f>
        <v>0</v>
      </c>
      <c r="AK753" s="117"/>
      <c r="AL753" s="117"/>
      <c r="AM753" s="117">
        <f>OAX!AM791</f>
        <v>0</v>
      </c>
      <c r="AN753" s="117"/>
      <c r="AO753" s="117"/>
      <c r="AP753" s="117">
        <f>OAX!AP791</f>
        <v>0</v>
      </c>
      <c r="AQ753" s="117"/>
      <c r="AR753" s="117"/>
      <c r="AS753" s="117">
        <f>OAX!AS791</f>
        <v>0</v>
      </c>
      <c r="AT753" s="117">
        <f>OAX!AT791</f>
        <v>0</v>
      </c>
      <c r="AU753" s="117">
        <f>OAX!AU791</f>
        <v>0</v>
      </c>
      <c r="AV753" s="117">
        <f>OAX!AV791</f>
        <v>0</v>
      </c>
      <c r="AW753" s="117">
        <f>OAX!AW791</f>
        <v>0</v>
      </c>
      <c r="AX753" s="117">
        <f>OAX!AX791</f>
        <v>0</v>
      </c>
      <c r="AY753" s="117">
        <f>OAX!AY791</f>
        <v>0</v>
      </c>
      <c r="AZ753" s="117">
        <f>OAX!AZ791</f>
        <v>0</v>
      </c>
      <c r="BA753" s="117">
        <f>OAX!BA791</f>
        <v>0</v>
      </c>
    </row>
    <row r="754" spans="1:53" ht="24.75" hidden="1">
      <c r="A754" s="253"/>
      <c r="B754" s="73" t="str">
        <f t="shared" si="269"/>
        <v>3713500051005152</v>
      </c>
      <c r="C754" s="114">
        <v>2023</v>
      </c>
      <c r="D754" s="114">
        <v>1</v>
      </c>
      <c r="E754" s="114">
        <v>3</v>
      </c>
      <c r="F754" s="114">
        <v>7</v>
      </c>
      <c r="G754" s="114">
        <v>13</v>
      </c>
      <c r="H754" s="114">
        <v>5000</v>
      </c>
      <c r="I754" s="114">
        <v>5100</v>
      </c>
      <c r="J754" s="114">
        <v>515</v>
      </c>
      <c r="K754" s="115">
        <v>2</v>
      </c>
      <c r="L754" s="115"/>
      <c r="M754" s="116" t="s">
        <v>288</v>
      </c>
      <c r="N754" s="117">
        <v>0</v>
      </c>
      <c r="O754" s="117">
        <v>0</v>
      </c>
      <c r="P754" s="117">
        <v>0</v>
      </c>
      <c r="Q754" s="174" t="s">
        <v>59</v>
      </c>
      <c r="R754" s="119">
        <v>0</v>
      </c>
      <c r="S754" s="119">
        <v>0</v>
      </c>
      <c r="T754" s="120">
        <v>0</v>
      </c>
      <c r="U754" s="117">
        <v>0</v>
      </c>
      <c r="V754" s="117">
        <v>0</v>
      </c>
      <c r="W754" s="117">
        <v>0</v>
      </c>
      <c r="X754" s="117">
        <v>0</v>
      </c>
      <c r="Y754" s="117">
        <v>0</v>
      </c>
      <c r="Z754" s="117">
        <v>0</v>
      </c>
      <c r="AA754" s="269">
        <v>0</v>
      </c>
      <c r="AB754" s="303">
        <f t="shared" si="290"/>
        <v>0</v>
      </c>
      <c r="AC754" s="117">
        <f t="shared" si="291"/>
        <v>0</v>
      </c>
      <c r="AD754" s="304">
        <f>OAX!AD792</f>
        <v>0</v>
      </c>
      <c r="AE754" s="120"/>
      <c r="AF754" s="117"/>
      <c r="AG754" s="117">
        <f>OAX!AG792</f>
        <v>0</v>
      </c>
      <c r="AH754" s="117"/>
      <c r="AI754" s="117"/>
      <c r="AJ754" s="117">
        <f>OAX!AJ792</f>
        <v>0</v>
      </c>
      <c r="AK754" s="117"/>
      <c r="AL754" s="117"/>
      <c r="AM754" s="117">
        <f>OAX!AM792</f>
        <v>0</v>
      </c>
      <c r="AN754" s="117"/>
      <c r="AO754" s="117"/>
      <c r="AP754" s="117">
        <f>OAX!AP792</f>
        <v>0</v>
      </c>
      <c r="AQ754" s="117"/>
      <c r="AR754" s="117"/>
      <c r="AS754" s="117">
        <f>OAX!AS792</f>
        <v>0</v>
      </c>
      <c r="AT754" s="117">
        <f>OAX!AT792</f>
        <v>0</v>
      </c>
      <c r="AU754" s="117">
        <f>OAX!AU792</f>
        <v>0</v>
      </c>
      <c r="AV754" s="117">
        <f>OAX!AV792</f>
        <v>0</v>
      </c>
      <c r="AW754" s="117">
        <f>OAX!AW792</f>
        <v>0</v>
      </c>
      <c r="AX754" s="117">
        <f>OAX!AX792</f>
        <v>0</v>
      </c>
      <c r="AY754" s="117">
        <f>OAX!AY792</f>
        <v>0</v>
      </c>
      <c r="AZ754" s="117">
        <f>OAX!AZ792</f>
        <v>0</v>
      </c>
      <c r="BA754" s="117">
        <f>OAX!BA792</f>
        <v>0</v>
      </c>
    </row>
    <row r="755" spans="1:53" ht="24.75" hidden="1">
      <c r="A755" s="253"/>
      <c r="B755" s="73" t="str">
        <f t="shared" si="269"/>
        <v>3713500051005153</v>
      </c>
      <c r="C755" s="114">
        <v>2023</v>
      </c>
      <c r="D755" s="114">
        <v>1</v>
      </c>
      <c r="E755" s="114">
        <v>3</v>
      </c>
      <c r="F755" s="114">
        <v>7</v>
      </c>
      <c r="G755" s="114">
        <v>13</v>
      </c>
      <c r="H755" s="114">
        <v>5000</v>
      </c>
      <c r="I755" s="114">
        <v>5100</v>
      </c>
      <c r="J755" s="114">
        <v>515</v>
      </c>
      <c r="K755" s="115">
        <v>3</v>
      </c>
      <c r="L755" s="115"/>
      <c r="M755" s="116" t="s">
        <v>593</v>
      </c>
      <c r="N755" s="117">
        <v>0</v>
      </c>
      <c r="O755" s="117">
        <v>0</v>
      </c>
      <c r="P755" s="117">
        <v>0</v>
      </c>
      <c r="Q755" s="174" t="s">
        <v>59</v>
      </c>
      <c r="R755" s="119">
        <v>0</v>
      </c>
      <c r="S755" s="119">
        <v>0</v>
      </c>
      <c r="T755" s="120">
        <v>0</v>
      </c>
      <c r="U755" s="117">
        <v>0</v>
      </c>
      <c r="V755" s="117">
        <v>0</v>
      </c>
      <c r="W755" s="117">
        <v>0</v>
      </c>
      <c r="X755" s="117">
        <v>0</v>
      </c>
      <c r="Y755" s="117">
        <v>0</v>
      </c>
      <c r="Z755" s="117">
        <v>0</v>
      </c>
      <c r="AA755" s="269">
        <v>0</v>
      </c>
      <c r="AB755" s="303">
        <f t="shared" si="290"/>
        <v>0</v>
      </c>
      <c r="AC755" s="117">
        <f t="shared" si="291"/>
        <v>0</v>
      </c>
      <c r="AD755" s="304">
        <f>OAX!AD793</f>
        <v>0</v>
      </c>
      <c r="AE755" s="120"/>
      <c r="AF755" s="117"/>
      <c r="AG755" s="117">
        <f>OAX!AG793</f>
        <v>0</v>
      </c>
      <c r="AH755" s="117"/>
      <c r="AI755" s="117"/>
      <c r="AJ755" s="117">
        <f>OAX!AJ793</f>
        <v>0</v>
      </c>
      <c r="AK755" s="117"/>
      <c r="AL755" s="117"/>
      <c r="AM755" s="117">
        <f>OAX!AM793</f>
        <v>0</v>
      </c>
      <c r="AN755" s="117"/>
      <c r="AO755" s="117"/>
      <c r="AP755" s="117">
        <f>OAX!AP793</f>
        <v>0</v>
      </c>
      <c r="AQ755" s="117"/>
      <c r="AR755" s="117"/>
      <c r="AS755" s="117">
        <f>OAX!AS793</f>
        <v>0</v>
      </c>
      <c r="AT755" s="117">
        <f>OAX!AT793</f>
        <v>0</v>
      </c>
      <c r="AU755" s="117">
        <f>OAX!AU793</f>
        <v>0</v>
      </c>
      <c r="AV755" s="117">
        <f>OAX!AV793</f>
        <v>0</v>
      </c>
      <c r="AW755" s="117">
        <f>OAX!AW793</f>
        <v>0</v>
      </c>
      <c r="AX755" s="117">
        <f>OAX!AX793</f>
        <v>0</v>
      </c>
      <c r="AY755" s="117">
        <f>OAX!AY793</f>
        <v>0</v>
      </c>
      <c r="AZ755" s="117">
        <f>OAX!AZ793</f>
        <v>0</v>
      </c>
      <c r="BA755" s="117">
        <f>OAX!BA793</f>
        <v>0</v>
      </c>
    </row>
    <row r="756" spans="1:53" ht="24.75" hidden="1">
      <c r="A756" s="253"/>
      <c r="B756" s="73" t="str">
        <f t="shared" si="269"/>
        <v>3713500051005154</v>
      </c>
      <c r="C756" s="114">
        <v>2023</v>
      </c>
      <c r="D756" s="114">
        <v>1</v>
      </c>
      <c r="E756" s="114">
        <v>3</v>
      </c>
      <c r="F756" s="114">
        <v>7</v>
      </c>
      <c r="G756" s="114">
        <v>13</v>
      </c>
      <c r="H756" s="114">
        <v>5000</v>
      </c>
      <c r="I756" s="114">
        <v>5100</v>
      </c>
      <c r="J756" s="114">
        <v>515</v>
      </c>
      <c r="K756" s="115">
        <v>4</v>
      </c>
      <c r="L756" s="115"/>
      <c r="M756" s="116" t="s">
        <v>307</v>
      </c>
      <c r="N756" s="117">
        <v>0</v>
      </c>
      <c r="O756" s="117">
        <v>0</v>
      </c>
      <c r="P756" s="117">
        <v>0</v>
      </c>
      <c r="Q756" s="174" t="s">
        <v>59</v>
      </c>
      <c r="R756" s="119">
        <v>0</v>
      </c>
      <c r="S756" s="119">
        <v>0</v>
      </c>
      <c r="T756" s="120">
        <v>0</v>
      </c>
      <c r="U756" s="117">
        <v>0</v>
      </c>
      <c r="V756" s="117">
        <v>0</v>
      </c>
      <c r="W756" s="117">
        <v>0</v>
      </c>
      <c r="X756" s="117">
        <v>0</v>
      </c>
      <c r="Y756" s="117">
        <v>0</v>
      </c>
      <c r="Z756" s="117">
        <v>0</v>
      </c>
      <c r="AA756" s="269">
        <v>0</v>
      </c>
      <c r="AB756" s="303">
        <f t="shared" si="290"/>
        <v>0</v>
      </c>
      <c r="AC756" s="117">
        <f t="shared" si="291"/>
        <v>0</v>
      </c>
      <c r="AD756" s="304">
        <f>OAX!AD794</f>
        <v>0</v>
      </c>
      <c r="AE756" s="120"/>
      <c r="AF756" s="117"/>
      <c r="AG756" s="117">
        <f>OAX!AG794</f>
        <v>0</v>
      </c>
      <c r="AH756" s="117"/>
      <c r="AI756" s="117"/>
      <c r="AJ756" s="117">
        <f>OAX!AJ794</f>
        <v>0</v>
      </c>
      <c r="AK756" s="117"/>
      <c r="AL756" s="117"/>
      <c r="AM756" s="117">
        <f>OAX!AM794</f>
        <v>0</v>
      </c>
      <c r="AN756" s="117"/>
      <c r="AO756" s="117"/>
      <c r="AP756" s="117">
        <f>OAX!AP794</f>
        <v>0</v>
      </c>
      <c r="AQ756" s="117"/>
      <c r="AR756" s="117"/>
      <c r="AS756" s="117">
        <f>OAX!AS794</f>
        <v>0</v>
      </c>
      <c r="AT756" s="117">
        <f>OAX!AT794</f>
        <v>0</v>
      </c>
      <c r="AU756" s="117">
        <f>OAX!AU794</f>
        <v>0</v>
      </c>
      <c r="AV756" s="117">
        <f>OAX!AV794</f>
        <v>0</v>
      </c>
      <c r="AW756" s="117">
        <f>OAX!AW794</f>
        <v>0</v>
      </c>
      <c r="AX756" s="117">
        <f>OAX!AX794</f>
        <v>0</v>
      </c>
      <c r="AY756" s="117">
        <f>OAX!AY794</f>
        <v>0</v>
      </c>
      <c r="AZ756" s="117">
        <f>OAX!AZ794</f>
        <v>0</v>
      </c>
      <c r="BA756" s="117">
        <f>OAX!BA794</f>
        <v>0</v>
      </c>
    </row>
    <row r="757" spans="1:53" ht="24.75" hidden="1">
      <c r="A757" s="253"/>
      <c r="B757" s="73" t="str">
        <f t="shared" si="269"/>
        <v>3713500051005155</v>
      </c>
      <c r="C757" s="114">
        <v>2023</v>
      </c>
      <c r="D757" s="114">
        <v>1</v>
      </c>
      <c r="E757" s="114">
        <v>3</v>
      </c>
      <c r="F757" s="114">
        <v>7</v>
      </c>
      <c r="G757" s="114">
        <v>13</v>
      </c>
      <c r="H757" s="114">
        <v>5000</v>
      </c>
      <c r="I757" s="114">
        <v>5100</v>
      </c>
      <c r="J757" s="114">
        <v>515</v>
      </c>
      <c r="K757" s="115">
        <v>5</v>
      </c>
      <c r="L757" s="115"/>
      <c r="M757" s="116" t="s">
        <v>594</v>
      </c>
      <c r="N757" s="117">
        <v>0</v>
      </c>
      <c r="O757" s="117">
        <v>0</v>
      </c>
      <c r="P757" s="117">
        <v>0</v>
      </c>
      <c r="Q757" s="174" t="s">
        <v>59</v>
      </c>
      <c r="R757" s="119">
        <v>0</v>
      </c>
      <c r="S757" s="119">
        <v>0</v>
      </c>
      <c r="T757" s="120">
        <v>0</v>
      </c>
      <c r="U757" s="117">
        <v>0</v>
      </c>
      <c r="V757" s="117">
        <v>0</v>
      </c>
      <c r="W757" s="117">
        <v>0</v>
      </c>
      <c r="X757" s="117">
        <v>0</v>
      </c>
      <c r="Y757" s="117">
        <v>0</v>
      </c>
      <c r="Z757" s="117">
        <v>0</v>
      </c>
      <c r="AA757" s="269">
        <v>0</v>
      </c>
      <c r="AB757" s="303">
        <f t="shared" si="290"/>
        <v>0</v>
      </c>
      <c r="AC757" s="117">
        <f t="shared" si="291"/>
        <v>0</v>
      </c>
      <c r="AD757" s="304">
        <f>OAX!AD795</f>
        <v>0</v>
      </c>
      <c r="AE757" s="120"/>
      <c r="AF757" s="117"/>
      <c r="AG757" s="117">
        <f>OAX!AG795</f>
        <v>0</v>
      </c>
      <c r="AH757" s="117"/>
      <c r="AI757" s="117"/>
      <c r="AJ757" s="117">
        <f>OAX!AJ795</f>
        <v>0</v>
      </c>
      <c r="AK757" s="117"/>
      <c r="AL757" s="117"/>
      <c r="AM757" s="117">
        <f>OAX!AM795</f>
        <v>0</v>
      </c>
      <c r="AN757" s="117"/>
      <c r="AO757" s="117"/>
      <c r="AP757" s="117">
        <f>OAX!AP795</f>
        <v>0</v>
      </c>
      <c r="AQ757" s="117"/>
      <c r="AR757" s="117"/>
      <c r="AS757" s="117">
        <f>OAX!AS795</f>
        <v>0</v>
      </c>
      <c r="AT757" s="117">
        <f>OAX!AT795</f>
        <v>0</v>
      </c>
      <c r="AU757" s="117">
        <f>OAX!AU795</f>
        <v>0</v>
      </c>
      <c r="AV757" s="117">
        <f>OAX!AV795</f>
        <v>0</v>
      </c>
      <c r="AW757" s="117">
        <f>OAX!AW795</f>
        <v>0</v>
      </c>
      <c r="AX757" s="117">
        <f>OAX!AX795</f>
        <v>0</v>
      </c>
      <c r="AY757" s="117">
        <f>OAX!AY795</f>
        <v>0</v>
      </c>
      <c r="AZ757" s="117">
        <f>OAX!AZ795</f>
        <v>0</v>
      </c>
      <c r="BA757" s="117">
        <f>OAX!BA795</f>
        <v>0</v>
      </c>
    </row>
    <row r="758" spans="1:53" ht="24.75" hidden="1">
      <c r="A758" s="253"/>
      <c r="B758" s="73" t="str">
        <f t="shared" si="269"/>
        <v>3713500051005156</v>
      </c>
      <c r="C758" s="114">
        <v>2023</v>
      </c>
      <c r="D758" s="114">
        <v>1</v>
      </c>
      <c r="E758" s="114">
        <v>3</v>
      </c>
      <c r="F758" s="114">
        <v>7</v>
      </c>
      <c r="G758" s="114">
        <v>13</v>
      </c>
      <c r="H758" s="114">
        <v>5000</v>
      </c>
      <c r="I758" s="114">
        <v>5100</v>
      </c>
      <c r="J758" s="114">
        <v>515</v>
      </c>
      <c r="K758" s="115">
        <v>6</v>
      </c>
      <c r="L758" s="115"/>
      <c r="M758" s="116" t="s">
        <v>595</v>
      </c>
      <c r="N758" s="117">
        <v>0</v>
      </c>
      <c r="O758" s="117">
        <v>0</v>
      </c>
      <c r="P758" s="117">
        <v>0</v>
      </c>
      <c r="Q758" s="174" t="s">
        <v>59</v>
      </c>
      <c r="R758" s="119">
        <v>0</v>
      </c>
      <c r="S758" s="119">
        <v>0</v>
      </c>
      <c r="T758" s="120">
        <v>0</v>
      </c>
      <c r="U758" s="117">
        <v>0</v>
      </c>
      <c r="V758" s="117">
        <v>0</v>
      </c>
      <c r="W758" s="117">
        <v>0</v>
      </c>
      <c r="X758" s="117">
        <v>0</v>
      </c>
      <c r="Y758" s="117">
        <v>0</v>
      </c>
      <c r="Z758" s="117">
        <v>0</v>
      </c>
      <c r="AA758" s="269">
        <v>0</v>
      </c>
      <c r="AB758" s="303">
        <f t="shared" si="290"/>
        <v>0</v>
      </c>
      <c r="AC758" s="117">
        <f t="shared" si="291"/>
        <v>0</v>
      </c>
      <c r="AD758" s="304">
        <f>OAX!AD796</f>
        <v>0</v>
      </c>
      <c r="AE758" s="120"/>
      <c r="AF758" s="117"/>
      <c r="AG758" s="117">
        <f>OAX!AG796</f>
        <v>0</v>
      </c>
      <c r="AH758" s="117"/>
      <c r="AI758" s="117"/>
      <c r="AJ758" s="117">
        <f>OAX!AJ796</f>
        <v>0</v>
      </c>
      <c r="AK758" s="117"/>
      <c r="AL758" s="117"/>
      <c r="AM758" s="117">
        <f>OAX!AM796</f>
        <v>0</v>
      </c>
      <c r="AN758" s="117"/>
      <c r="AO758" s="117"/>
      <c r="AP758" s="117">
        <f>OAX!AP796</f>
        <v>0</v>
      </c>
      <c r="AQ758" s="117"/>
      <c r="AR758" s="117"/>
      <c r="AS758" s="117">
        <f>OAX!AS796</f>
        <v>0</v>
      </c>
      <c r="AT758" s="117">
        <f>OAX!AT796</f>
        <v>0</v>
      </c>
      <c r="AU758" s="117">
        <f>OAX!AU796</f>
        <v>0</v>
      </c>
      <c r="AV758" s="117">
        <f>OAX!AV796</f>
        <v>0</v>
      </c>
      <c r="AW758" s="117">
        <f>OAX!AW796</f>
        <v>0</v>
      </c>
      <c r="AX758" s="117">
        <f>OAX!AX796</f>
        <v>0</v>
      </c>
      <c r="AY758" s="117">
        <f>OAX!AY796</f>
        <v>0</v>
      </c>
      <c r="AZ758" s="117">
        <f>OAX!AZ796</f>
        <v>0</v>
      </c>
      <c r="BA758" s="117">
        <f>OAX!BA796</f>
        <v>0</v>
      </c>
    </row>
    <row r="759" spans="1:53" ht="24.75" hidden="1">
      <c r="A759" s="253"/>
      <c r="B759" s="73" t="str">
        <f t="shared" si="269"/>
        <v>3713500051005157</v>
      </c>
      <c r="C759" s="114">
        <v>2023</v>
      </c>
      <c r="D759" s="114">
        <v>1</v>
      </c>
      <c r="E759" s="114">
        <v>3</v>
      </c>
      <c r="F759" s="114">
        <v>7</v>
      </c>
      <c r="G759" s="114">
        <v>13</v>
      </c>
      <c r="H759" s="114">
        <v>5000</v>
      </c>
      <c r="I759" s="114">
        <v>5100</v>
      </c>
      <c r="J759" s="114">
        <v>515</v>
      </c>
      <c r="K759" s="115">
        <v>7</v>
      </c>
      <c r="L759" s="115"/>
      <c r="M759" s="116" t="s">
        <v>596</v>
      </c>
      <c r="N759" s="117">
        <v>0</v>
      </c>
      <c r="O759" s="117">
        <v>0</v>
      </c>
      <c r="P759" s="117">
        <v>0</v>
      </c>
      <c r="Q759" s="174" t="s">
        <v>59</v>
      </c>
      <c r="R759" s="119">
        <v>0</v>
      </c>
      <c r="S759" s="119">
        <v>0</v>
      </c>
      <c r="T759" s="120">
        <v>0</v>
      </c>
      <c r="U759" s="117">
        <v>0</v>
      </c>
      <c r="V759" s="117">
        <v>0</v>
      </c>
      <c r="W759" s="117">
        <v>0</v>
      </c>
      <c r="X759" s="117">
        <v>0</v>
      </c>
      <c r="Y759" s="117">
        <v>0</v>
      </c>
      <c r="Z759" s="117">
        <v>0</v>
      </c>
      <c r="AA759" s="269">
        <v>0</v>
      </c>
      <c r="AB759" s="303">
        <f t="shared" si="290"/>
        <v>0</v>
      </c>
      <c r="AC759" s="117">
        <f t="shared" si="291"/>
        <v>0</v>
      </c>
      <c r="AD759" s="304">
        <f>OAX!AD797</f>
        <v>0</v>
      </c>
      <c r="AE759" s="120"/>
      <c r="AF759" s="117"/>
      <c r="AG759" s="117">
        <f>OAX!AG797</f>
        <v>0</v>
      </c>
      <c r="AH759" s="117"/>
      <c r="AI759" s="117"/>
      <c r="AJ759" s="117">
        <f>OAX!AJ797</f>
        <v>0</v>
      </c>
      <c r="AK759" s="117"/>
      <c r="AL759" s="117"/>
      <c r="AM759" s="117">
        <f>OAX!AM797</f>
        <v>0</v>
      </c>
      <c r="AN759" s="117"/>
      <c r="AO759" s="117"/>
      <c r="AP759" s="117">
        <f>OAX!AP797</f>
        <v>0</v>
      </c>
      <c r="AQ759" s="117"/>
      <c r="AR759" s="117"/>
      <c r="AS759" s="117">
        <f>OAX!AS797</f>
        <v>0</v>
      </c>
      <c r="AT759" s="117">
        <f>OAX!AT797</f>
        <v>0</v>
      </c>
      <c r="AU759" s="117">
        <f>OAX!AU797</f>
        <v>0</v>
      </c>
      <c r="AV759" s="117">
        <f>OAX!AV797</f>
        <v>0</v>
      </c>
      <c r="AW759" s="117">
        <f>OAX!AW797</f>
        <v>0</v>
      </c>
      <c r="AX759" s="117">
        <f>OAX!AX797</f>
        <v>0</v>
      </c>
      <c r="AY759" s="117">
        <f>OAX!AY797</f>
        <v>0</v>
      </c>
      <c r="AZ759" s="117">
        <f>OAX!AZ797</f>
        <v>0</v>
      </c>
      <c r="BA759" s="117">
        <f>OAX!BA797</f>
        <v>0</v>
      </c>
    </row>
    <row r="760" spans="1:53" ht="24.75" hidden="1">
      <c r="A760" s="253"/>
      <c r="B760" s="73" t="str">
        <f t="shared" si="269"/>
        <v>3713500051005158</v>
      </c>
      <c r="C760" s="114">
        <v>2023</v>
      </c>
      <c r="D760" s="114">
        <v>1</v>
      </c>
      <c r="E760" s="114">
        <v>3</v>
      </c>
      <c r="F760" s="114">
        <v>7</v>
      </c>
      <c r="G760" s="114">
        <v>13</v>
      </c>
      <c r="H760" s="114">
        <v>5000</v>
      </c>
      <c r="I760" s="114">
        <v>5100</v>
      </c>
      <c r="J760" s="114">
        <v>515</v>
      </c>
      <c r="K760" s="115">
        <v>8</v>
      </c>
      <c r="L760" s="115"/>
      <c r="M760" s="116" t="s">
        <v>597</v>
      </c>
      <c r="N760" s="117">
        <v>0</v>
      </c>
      <c r="O760" s="117">
        <v>0</v>
      </c>
      <c r="P760" s="117">
        <v>0</v>
      </c>
      <c r="Q760" s="174" t="s">
        <v>59</v>
      </c>
      <c r="R760" s="119">
        <v>0</v>
      </c>
      <c r="S760" s="119">
        <v>0</v>
      </c>
      <c r="T760" s="120">
        <v>0</v>
      </c>
      <c r="U760" s="117">
        <v>0</v>
      </c>
      <c r="V760" s="117">
        <v>0</v>
      </c>
      <c r="W760" s="117">
        <v>0</v>
      </c>
      <c r="X760" s="117">
        <v>0</v>
      </c>
      <c r="Y760" s="117">
        <v>0</v>
      </c>
      <c r="Z760" s="117">
        <v>0</v>
      </c>
      <c r="AA760" s="269">
        <v>0</v>
      </c>
      <c r="AB760" s="303">
        <f t="shared" si="290"/>
        <v>0</v>
      </c>
      <c r="AC760" s="117">
        <f t="shared" si="291"/>
        <v>0</v>
      </c>
      <c r="AD760" s="304">
        <f>OAX!AD798</f>
        <v>0</v>
      </c>
      <c r="AE760" s="120"/>
      <c r="AF760" s="117"/>
      <c r="AG760" s="117">
        <f>OAX!AG798</f>
        <v>0</v>
      </c>
      <c r="AH760" s="117"/>
      <c r="AI760" s="117"/>
      <c r="AJ760" s="117">
        <f>OAX!AJ798</f>
        <v>0</v>
      </c>
      <c r="AK760" s="117"/>
      <c r="AL760" s="117"/>
      <c r="AM760" s="117">
        <f>OAX!AM798</f>
        <v>0</v>
      </c>
      <c r="AN760" s="117"/>
      <c r="AO760" s="117"/>
      <c r="AP760" s="117">
        <f>OAX!AP798</f>
        <v>0</v>
      </c>
      <c r="AQ760" s="117"/>
      <c r="AR760" s="117"/>
      <c r="AS760" s="117">
        <f>OAX!AS798</f>
        <v>0</v>
      </c>
      <c r="AT760" s="117">
        <f>OAX!AT798</f>
        <v>0</v>
      </c>
      <c r="AU760" s="117">
        <f>OAX!AU798</f>
        <v>0</v>
      </c>
      <c r="AV760" s="117">
        <f>OAX!AV798</f>
        <v>0</v>
      </c>
      <c r="AW760" s="117">
        <f>OAX!AW798</f>
        <v>0</v>
      </c>
      <c r="AX760" s="117">
        <f>OAX!AX798</f>
        <v>0</v>
      </c>
      <c r="AY760" s="117">
        <f>OAX!AY798</f>
        <v>0</v>
      </c>
      <c r="AZ760" s="117">
        <f>OAX!AZ798</f>
        <v>0</v>
      </c>
      <c r="BA760" s="117">
        <f>OAX!BA798</f>
        <v>0</v>
      </c>
    </row>
    <row r="761" spans="1:53" ht="24.75" hidden="1">
      <c r="A761" s="253"/>
      <c r="B761" s="73" t="str">
        <f t="shared" si="269"/>
        <v>3713500051005159</v>
      </c>
      <c r="C761" s="114">
        <v>2023</v>
      </c>
      <c r="D761" s="114">
        <v>1</v>
      </c>
      <c r="E761" s="114">
        <v>3</v>
      </c>
      <c r="F761" s="114">
        <v>7</v>
      </c>
      <c r="G761" s="114">
        <v>13</v>
      </c>
      <c r="H761" s="114">
        <v>5000</v>
      </c>
      <c r="I761" s="114">
        <v>5100</v>
      </c>
      <c r="J761" s="114">
        <v>515</v>
      </c>
      <c r="K761" s="115">
        <v>9</v>
      </c>
      <c r="L761" s="115"/>
      <c r="M761" s="140" t="s">
        <v>598</v>
      </c>
      <c r="N761" s="117">
        <v>0</v>
      </c>
      <c r="O761" s="117">
        <v>0</v>
      </c>
      <c r="P761" s="117">
        <v>0</v>
      </c>
      <c r="Q761" s="174" t="s">
        <v>59</v>
      </c>
      <c r="R761" s="119">
        <v>0</v>
      </c>
      <c r="S761" s="119">
        <v>0</v>
      </c>
      <c r="T761" s="120">
        <v>0</v>
      </c>
      <c r="U761" s="117">
        <v>0</v>
      </c>
      <c r="V761" s="117">
        <v>0</v>
      </c>
      <c r="W761" s="117">
        <v>0</v>
      </c>
      <c r="X761" s="117">
        <v>0</v>
      </c>
      <c r="Y761" s="117">
        <v>0</v>
      </c>
      <c r="Z761" s="117">
        <v>0</v>
      </c>
      <c r="AA761" s="269">
        <v>0</v>
      </c>
      <c r="AB761" s="303">
        <f t="shared" si="290"/>
        <v>0</v>
      </c>
      <c r="AC761" s="117">
        <f t="shared" si="291"/>
        <v>0</v>
      </c>
      <c r="AD761" s="304">
        <f>OAX!AD799</f>
        <v>0</v>
      </c>
      <c r="AE761" s="120"/>
      <c r="AF761" s="117"/>
      <c r="AG761" s="117">
        <f>OAX!AG799</f>
        <v>0</v>
      </c>
      <c r="AH761" s="117"/>
      <c r="AI761" s="117"/>
      <c r="AJ761" s="117">
        <f>OAX!AJ799</f>
        <v>0</v>
      </c>
      <c r="AK761" s="117"/>
      <c r="AL761" s="117"/>
      <c r="AM761" s="117">
        <f>OAX!AM799</f>
        <v>0</v>
      </c>
      <c r="AN761" s="117"/>
      <c r="AO761" s="117"/>
      <c r="AP761" s="117">
        <f>OAX!AP799</f>
        <v>0</v>
      </c>
      <c r="AQ761" s="117"/>
      <c r="AR761" s="117"/>
      <c r="AS761" s="117">
        <f>OAX!AS799</f>
        <v>0</v>
      </c>
      <c r="AT761" s="117">
        <f>OAX!AT799</f>
        <v>0</v>
      </c>
      <c r="AU761" s="117">
        <f>OAX!AU799</f>
        <v>0</v>
      </c>
      <c r="AV761" s="117">
        <f>OAX!AV799</f>
        <v>0</v>
      </c>
      <c r="AW761" s="117">
        <f>OAX!AW799</f>
        <v>0</v>
      </c>
      <c r="AX761" s="117">
        <f>OAX!AX799</f>
        <v>0</v>
      </c>
      <c r="AY761" s="117">
        <f>OAX!AY799</f>
        <v>0</v>
      </c>
      <c r="AZ761" s="117">
        <f>OAX!AZ799</f>
        <v>0</v>
      </c>
      <c r="BA761" s="117">
        <f>OAX!BA799</f>
        <v>0</v>
      </c>
    </row>
    <row r="762" spans="1:53" ht="24.75" hidden="1">
      <c r="A762" s="253"/>
      <c r="B762" s="73" t="str">
        <f t="shared" si="269"/>
        <v>37135000510051510</v>
      </c>
      <c r="C762" s="114">
        <v>2023</v>
      </c>
      <c r="D762" s="114">
        <v>1</v>
      </c>
      <c r="E762" s="114">
        <v>3</v>
      </c>
      <c r="F762" s="114">
        <v>7</v>
      </c>
      <c r="G762" s="114">
        <v>13</v>
      </c>
      <c r="H762" s="114">
        <v>5000</v>
      </c>
      <c r="I762" s="114">
        <v>5100</v>
      </c>
      <c r="J762" s="114">
        <v>515</v>
      </c>
      <c r="K762" s="115">
        <v>10</v>
      </c>
      <c r="L762" s="115"/>
      <c r="M762" s="116" t="s">
        <v>599</v>
      </c>
      <c r="N762" s="117">
        <v>0</v>
      </c>
      <c r="O762" s="117">
        <v>0</v>
      </c>
      <c r="P762" s="117">
        <v>0</v>
      </c>
      <c r="Q762" s="174" t="s">
        <v>59</v>
      </c>
      <c r="R762" s="119">
        <v>0</v>
      </c>
      <c r="S762" s="119">
        <v>0</v>
      </c>
      <c r="T762" s="120">
        <v>0</v>
      </c>
      <c r="U762" s="117">
        <v>0</v>
      </c>
      <c r="V762" s="117">
        <v>0</v>
      </c>
      <c r="W762" s="117">
        <v>0</v>
      </c>
      <c r="X762" s="117">
        <v>0</v>
      </c>
      <c r="Y762" s="117">
        <v>0</v>
      </c>
      <c r="Z762" s="117">
        <v>0</v>
      </c>
      <c r="AA762" s="269">
        <v>0</v>
      </c>
      <c r="AB762" s="303">
        <f t="shared" si="290"/>
        <v>0</v>
      </c>
      <c r="AC762" s="117">
        <f t="shared" si="291"/>
        <v>0</v>
      </c>
      <c r="AD762" s="304">
        <f>OAX!AD800</f>
        <v>0</v>
      </c>
      <c r="AE762" s="120"/>
      <c r="AF762" s="117"/>
      <c r="AG762" s="117">
        <f>OAX!AG800</f>
        <v>0</v>
      </c>
      <c r="AH762" s="117"/>
      <c r="AI762" s="117"/>
      <c r="AJ762" s="117">
        <f>OAX!AJ800</f>
        <v>0</v>
      </c>
      <c r="AK762" s="117"/>
      <c r="AL762" s="117"/>
      <c r="AM762" s="117">
        <f>OAX!AM800</f>
        <v>0</v>
      </c>
      <c r="AN762" s="117"/>
      <c r="AO762" s="117"/>
      <c r="AP762" s="117">
        <f>OAX!AP800</f>
        <v>0</v>
      </c>
      <c r="AQ762" s="117"/>
      <c r="AR762" s="117"/>
      <c r="AS762" s="117">
        <f>OAX!AS800</f>
        <v>0</v>
      </c>
      <c r="AT762" s="117">
        <f>OAX!AT800</f>
        <v>0</v>
      </c>
      <c r="AU762" s="117">
        <f>OAX!AU800</f>
        <v>0</v>
      </c>
      <c r="AV762" s="117">
        <f>OAX!AV800</f>
        <v>0</v>
      </c>
      <c r="AW762" s="117">
        <f>OAX!AW800</f>
        <v>0</v>
      </c>
      <c r="AX762" s="117">
        <f>OAX!AX800</f>
        <v>0</v>
      </c>
      <c r="AY762" s="117">
        <f>OAX!AY800</f>
        <v>0</v>
      </c>
      <c r="AZ762" s="117">
        <f>OAX!AZ800</f>
        <v>0</v>
      </c>
      <c r="BA762" s="117">
        <f>OAX!BA800</f>
        <v>0</v>
      </c>
    </row>
    <row r="763" spans="1:53" ht="24.75" hidden="1">
      <c r="A763" s="253"/>
      <c r="B763" s="73" t="str">
        <f t="shared" si="269"/>
        <v>37135000510051511</v>
      </c>
      <c r="C763" s="114">
        <v>2023</v>
      </c>
      <c r="D763" s="114">
        <v>1</v>
      </c>
      <c r="E763" s="114">
        <v>3</v>
      </c>
      <c r="F763" s="114">
        <v>7</v>
      </c>
      <c r="G763" s="114">
        <v>13</v>
      </c>
      <c r="H763" s="114">
        <v>5000</v>
      </c>
      <c r="I763" s="114">
        <v>5100</v>
      </c>
      <c r="J763" s="114">
        <v>515</v>
      </c>
      <c r="K763" s="115">
        <v>11</v>
      </c>
      <c r="L763" s="115"/>
      <c r="M763" s="116" t="s">
        <v>186</v>
      </c>
      <c r="N763" s="117">
        <v>0</v>
      </c>
      <c r="O763" s="117">
        <v>0</v>
      </c>
      <c r="P763" s="117">
        <v>0</v>
      </c>
      <c r="Q763" s="174" t="s">
        <v>59</v>
      </c>
      <c r="R763" s="119">
        <v>0</v>
      </c>
      <c r="S763" s="119">
        <v>0</v>
      </c>
      <c r="T763" s="120">
        <v>0</v>
      </c>
      <c r="U763" s="117">
        <v>0</v>
      </c>
      <c r="V763" s="117">
        <v>0</v>
      </c>
      <c r="W763" s="117">
        <v>0</v>
      </c>
      <c r="X763" s="117">
        <v>0</v>
      </c>
      <c r="Y763" s="117">
        <v>0</v>
      </c>
      <c r="Z763" s="117">
        <v>0</v>
      </c>
      <c r="AA763" s="269">
        <v>0</v>
      </c>
      <c r="AB763" s="303">
        <f t="shared" si="290"/>
        <v>0</v>
      </c>
      <c r="AC763" s="117">
        <f t="shared" si="291"/>
        <v>0</v>
      </c>
      <c r="AD763" s="304">
        <f>OAX!AD801</f>
        <v>0</v>
      </c>
      <c r="AE763" s="120"/>
      <c r="AF763" s="117"/>
      <c r="AG763" s="117">
        <f>OAX!AG801</f>
        <v>0</v>
      </c>
      <c r="AH763" s="117"/>
      <c r="AI763" s="117"/>
      <c r="AJ763" s="117">
        <f>OAX!AJ801</f>
        <v>0</v>
      </c>
      <c r="AK763" s="117"/>
      <c r="AL763" s="117"/>
      <c r="AM763" s="117">
        <f>OAX!AM801</f>
        <v>0</v>
      </c>
      <c r="AN763" s="117"/>
      <c r="AO763" s="117"/>
      <c r="AP763" s="117">
        <f>OAX!AP801</f>
        <v>0</v>
      </c>
      <c r="AQ763" s="117"/>
      <c r="AR763" s="117"/>
      <c r="AS763" s="117">
        <f>OAX!AS801</f>
        <v>0</v>
      </c>
      <c r="AT763" s="117">
        <f>OAX!AT801</f>
        <v>0</v>
      </c>
      <c r="AU763" s="117">
        <f>OAX!AU801</f>
        <v>0</v>
      </c>
      <c r="AV763" s="117">
        <f>OAX!AV801</f>
        <v>0</v>
      </c>
      <c r="AW763" s="117">
        <f>OAX!AW801</f>
        <v>0</v>
      </c>
      <c r="AX763" s="117">
        <f>OAX!AX801</f>
        <v>0</v>
      </c>
      <c r="AY763" s="117">
        <f>OAX!AY801</f>
        <v>0</v>
      </c>
      <c r="AZ763" s="117">
        <f>OAX!AZ801</f>
        <v>0</v>
      </c>
      <c r="BA763" s="117">
        <f>OAX!BA801</f>
        <v>0</v>
      </c>
    </row>
    <row r="764" spans="1:53" ht="24.75" hidden="1">
      <c r="A764" s="253"/>
      <c r="B764" s="73" t="str">
        <f t="shared" si="269"/>
        <v>37135000510051512</v>
      </c>
      <c r="C764" s="114">
        <v>2023</v>
      </c>
      <c r="D764" s="114">
        <v>1</v>
      </c>
      <c r="E764" s="114">
        <v>3</v>
      </c>
      <c r="F764" s="114">
        <v>7</v>
      </c>
      <c r="G764" s="114">
        <v>13</v>
      </c>
      <c r="H764" s="114">
        <v>5000</v>
      </c>
      <c r="I764" s="114">
        <v>5100</v>
      </c>
      <c r="J764" s="114">
        <v>515</v>
      </c>
      <c r="K764" s="115">
        <v>12</v>
      </c>
      <c r="L764" s="115"/>
      <c r="M764" s="116" t="s">
        <v>600</v>
      </c>
      <c r="N764" s="117">
        <v>0</v>
      </c>
      <c r="O764" s="117">
        <v>0</v>
      </c>
      <c r="P764" s="117">
        <v>0</v>
      </c>
      <c r="Q764" s="174" t="s">
        <v>59</v>
      </c>
      <c r="R764" s="119">
        <v>0</v>
      </c>
      <c r="S764" s="119">
        <v>0</v>
      </c>
      <c r="T764" s="120">
        <v>0</v>
      </c>
      <c r="U764" s="117">
        <v>0</v>
      </c>
      <c r="V764" s="117">
        <v>0</v>
      </c>
      <c r="W764" s="117">
        <v>0</v>
      </c>
      <c r="X764" s="117">
        <v>0</v>
      </c>
      <c r="Y764" s="117">
        <v>0</v>
      </c>
      <c r="Z764" s="117">
        <v>0</v>
      </c>
      <c r="AA764" s="269">
        <v>0</v>
      </c>
      <c r="AB764" s="303">
        <f t="shared" si="290"/>
        <v>0</v>
      </c>
      <c r="AC764" s="117">
        <f t="shared" si="291"/>
        <v>0</v>
      </c>
      <c r="AD764" s="304">
        <f>OAX!AD802</f>
        <v>0</v>
      </c>
      <c r="AE764" s="120"/>
      <c r="AF764" s="117"/>
      <c r="AG764" s="117">
        <f>OAX!AG802</f>
        <v>0</v>
      </c>
      <c r="AH764" s="117"/>
      <c r="AI764" s="117"/>
      <c r="AJ764" s="117">
        <f>OAX!AJ802</f>
        <v>0</v>
      </c>
      <c r="AK764" s="117"/>
      <c r="AL764" s="117"/>
      <c r="AM764" s="117">
        <f>OAX!AM802</f>
        <v>0</v>
      </c>
      <c r="AN764" s="117"/>
      <c r="AO764" s="117"/>
      <c r="AP764" s="117">
        <f>OAX!AP802</f>
        <v>0</v>
      </c>
      <c r="AQ764" s="117"/>
      <c r="AR764" s="117"/>
      <c r="AS764" s="117">
        <f>OAX!AS802</f>
        <v>0</v>
      </c>
      <c r="AT764" s="117">
        <f>OAX!AT802</f>
        <v>0</v>
      </c>
      <c r="AU764" s="117">
        <f>OAX!AU802</f>
        <v>0</v>
      </c>
      <c r="AV764" s="117">
        <f>OAX!AV802</f>
        <v>0</v>
      </c>
      <c r="AW764" s="117">
        <f>OAX!AW802</f>
        <v>0</v>
      </c>
      <c r="AX764" s="117">
        <f>OAX!AX802</f>
        <v>0</v>
      </c>
      <c r="AY764" s="117">
        <f>OAX!AY802</f>
        <v>0</v>
      </c>
      <c r="AZ764" s="117">
        <f>OAX!AZ802</f>
        <v>0</v>
      </c>
      <c r="BA764" s="117">
        <f>OAX!BA802</f>
        <v>0</v>
      </c>
    </row>
    <row r="765" spans="1:53" ht="24.75" hidden="1">
      <c r="A765" s="253"/>
      <c r="B765" s="73" t="str">
        <f t="shared" si="269"/>
        <v>37135000510051513</v>
      </c>
      <c r="C765" s="114">
        <v>2023</v>
      </c>
      <c r="D765" s="114">
        <v>1</v>
      </c>
      <c r="E765" s="114">
        <v>3</v>
      </c>
      <c r="F765" s="114">
        <v>7</v>
      </c>
      <c r="G765" s="114">
        <v>13</v>
      </c>
      <c r="H765" s="114">
        <v>5000</v>
      </c>
      <c r="I765" s="114">
        <v>5100</v>
      </c>
      <c r="J765" s="114">
        <v>515</v>
      </c>
      <c r="K765" s="115">
        <v>13</v>
      </c>
      <c r="L765" s="115"/>
      <c r="M765" s="116" t="s">
        <v>601</v>
      </c>
      <c r="N765" s="117">
        <v>0</v>
      </c>
      <c r="O765" s="117">
        <v>0</v>
      </c>
      <c r="P765" s="117">
        <v>0</v>
      </c>
      <c r="Q765" s="174" t="s">
        <v>59</v>
      </c>
      <c r="R765" s="119">
        <v>0</v>
      </c>
      <c r="S765" s="119">
        <v>0</v>
      </c>
      <c r="T765" s="120">
        <v>0</v>
      </c>
      <c r="U765" s="117">
        <v>0</v>
      </c>
      <c r="V765" s="117">
        <v>0</v>
      </c>
      <c r="W765" s="117">
        <v>0</v>
      </c>
      <c r="X765" s="117">
        <v>0</v>
      </c>
      <c r="Y765" s="117">
        <v>0</v>
      </c>
      <c r="Z765" s="117">
        <v>0</v>
      </c>
      <c r="AA765" s="269">
        <v>0</v>
      </c>
      <c r="AB765" s="303">
        <f t="shared" si="290"/>
        <v>0</v>
      </c>
      <c r="AC765" s="117">
        <f t="shared" si="291"/>
        <v>0</v>
      </c>
      <c r="AD765" s="304">
        <f>OAX!AD803</f>
        <v>0</v>
      </c>
      <c r="AE765" s="120"/>
      <c r="AF765" s="117"/>
      <c r="AG765" s="117">
        <f>OAX!AG803</f>
        <v>0</v>
      </c>
      <c r="AH765" s="117"/>
      <c r="AI765" s="117"/>
      <c r="AJ765" s="117">
        <f>OAX!AJ803</f>
        <v>0</v>
      </c>
      <c r="AK765" s="117"/>
      <c r="AL765" s="117"/>
      <c r="AM765" s="117">
        <f>OAX!AM803</f>
        <v>0</v>
      </c>
      <c r="AN765" s="117"/>
      <c r="AO765" s="117"/>
      <c r="AP765" s="117">
        <f>OAX!AP803</f>
        <v>0</v>
      </c>
      <c r="AQ765" s="117"/>
      <c r="AR765" s="117"/>
      <c r="AS765" s="117">
        <f>OAX!AS803</f>
        <v>0</v>
      </c>
      <c r="AT765" s="117">
        <f>OAX!AT803</f>
        <v>0</v>
      </c>
      <c r="AU765" s="117">
        <f>OAX!AU803</f>
        <v>0</v>
      </c>
      <c r="AV765" s="117">
        <f>OAX!AV803</f>
        <v>0</v>
      </c>
      <c r="AW765" s="117">
        <f>OAX!AW803</f>
        <v>0</v>
      </c>
      <c r="AX765" s="117">
        <f>OAX!AX803</f>
        <v>0</v>
      </c>
      <c r="AY765" s="117">
        <f>OAX!AY803</f>
        <v>0</v>
      </c>
      <c r="AZ765" s="117">
        <f>OAX!AZ803</f>
        <v>0</v>
      </c>
      <c r="BA765" s="117">
        <f>OAX!BA803</f>
        <v>0</v>
      </c>
    </row>
    <row r="766" spans="1:53" ht="24.75" hidden="1">
      <c r="A766" s="253"/>
      <c r="B766" s="73" t="str">
        <f t="shared" si="269"/>
        <v>37135000510051514</v>
      </c>
      <c r="C766" s="114">
        <v>2023</v>
      </c>
      <c r="D766" s="114">
        <v>1</v>
      </c>
      <c r="E766" s="114">
        <v>3</v>
      </c>
      <c r="F766" s="114">
        <v>7</v>
      </c>
      <c r="G766" s="114">
        <v>13</v>
      </c>
      <c r="H766" s="114">
        <v>5000</v>
      </c>
      <c r="I766" s="114">
        <v>5100</v>
      </c>
      <c r="J766" s="114">
        <v>515</v>
      </c>
      <c r="K766" s="115">
        <v>14</v>
      </c>
      <c r="L766" s="115"/>
      <c r="M766" s="116" t="s">
        <v>602</v>
      </c>
      <c r="N766" s="117">
        <v>0</v>
      </c>
      <c r="O766" s="117">
        <v>0</v>
      </c>
      <c r="P766" s="117">
        <v>0</v>
      </c>
      <c r="Q766" s="174" t="s">
        <v>59</v>
      </c>
      <c r="R766" s="119">
        <v>0</v>
      </c>
      <c r="S766" s="119">
        <v>0</v>
      </c>
      <c r="T766" s="120">
        <v>0</v>
      </c>
      <c r="U766" s="117">
        <v>0</v>
      </c>
      <c r="V766" s="117">
        <v>0</v>
      </c>
      <c r="W766" s="117">
        <v>0</v>
      </c>
      <c r="X766" s="117">
        <v>0</v>
      </c>
      <c r="Y766" s="117">
        <v>0</v>
      </c>
      <c r="Z766" s="117">
        <v>0</v>
      </c>
      <c r="AA766" s="269">
        <v>0</v>
      </c>
      <c r="AB766" s="303">
        <f t="shared" si="290"/>
        <v>0</v>
      </c>
      <c r="AC766" s="117">
        <f t="shared" si="291"/>
        <v>0</v>
      </c>
      <c r="AD766" s="304">
        <f>OAX!AD804</f>
        <v>0</v>
      </c>
      <c r="AE766" s="120"/>
      <c r="AF766" s="117"/>
      <c r="AG766" s="117">
        <f>OAX!AG804</f>
        <v>0</v>
      </c>
      <c r="AH766" s="117"/>
      <c r="AI766" s="117"/>
      <c r="AJ766" s="117">
        <f>OAX!AJ804</f>
        <v>0</v>
      </c>
      <c r="AK766" s="117"/>
      <c r="AL766" s="117"/>
      <c r="AM766" s="117">
        <f>OAX!AM804</f>
        <v>0</v>
      </c>
      <c r="AN766" s="117"/>
      <c r="AO766" s="117"/>
      <c r="AP766" s="117">
        <f>OAX!AP804</f>
        <v>0</v>
      </c>
      <c r="AQ766" s="117"/>
      <c r="AR766" s="117"/>
      <c r="AS766" s="117">
        <f>OAX!AS804</f>
        <v>0</v>
      </c>
      <c r="AT766" s="117">
        <f>OAX!AT804</f>
        <v>0</v>
      </c>
      <c r="AU766" s="117">
        <f>OAX!AU804</f>
        <v>0</v>
      </c>
      <c r="AV766" s="117">
        <f>OAX!AV804</f>
        <v>0</v>
      </c>
      <c r="AW766" s="117">
        <f>OAX!AW804</f>
        <v>0</v>
      </c>
      <c r="AX766" s="117">
        <f>OAX!AX804</f>
        <v>0</v>
      </c>
      <c r="AY766" s="117">
        <f>OAX!AY804</f>
        <v>0</v>
      </c>
      <c r="AZ766" s="117">
        <f>OAX!AZ804</f>
        <v>0</v>
      </c>
      <c r="BA766" s="117">
        <f>OAX!BA804</f>
        <v>0</v>
      </c>
    </row>
    <row r="767" spans="1:53" ht="24.75" hidden="1">
      <c r="A767" s="253"/>
      <c r="B767" s="73" t="str">
        <f t="shared" si="269"/>
        <v>37135000510051515</v>
      </c>
      <c r="C767" s="114">
        <v>2023</v>
      </c>
      <c r="D767" s="114">
        <v>1</v>
      </c>
      <c r="E767" s="114">
        <v>3</v>
      </c>
      <c r="F767" s="114">
        <v>7</v>
      </c>
      <c r="G767" s="114">
        <v>13</v>
      </c>
      <c r="H767" s="114">
        <v>5000</v>
      </c>
      <c r="I767" s="114">
        <v>5100</v>
      </c>
      <c r="J767" s="114">
        <v>515</v>
      </c>
      <c r="K767" s="115">
        <v>15</v>
      </c>
      <c r="L767" s="115"/>
      <c r="M767" s="116" t="s">
        <v>191</v>
      </c>
      <c r="N767" s="117">
        <v>0</v>
      </c>
      <c r="O767" s="117">
        <v>0</v>
      </c>
      <c r="P767" s="117">
        <v>0</v>
      </c>
      <c r="Q767" s="174" t="s">
        <v>59</v>
      </c>
      <c r="R767" s="119">
        <v>0</v>
      </c>
      <c r="S767" s="119">
        <v>0</v>
      </c>
      <c r="T767" s="120">
        <v>0</v>
      </c>
      <c r="U767" s="117">
        <v>0</v>
      </c>
      <c r="V767" s="117">
        <v>0</v>
      </c>
      <c r="W767" s="117">
        <v>0</v>
      </c>
      <c r="X767" s="117">
        <v>0</v>
      </c>
      <c r="Y767" s="117">
        <v>0</v>
      </c>
      <c r="Z767" s="117">
        <v>0</v>
      </c>
      <c r="AA767" s="269">
        <v>0</v>
      </c>
      <c r="AB767" s="303">
        <f t="shared" si="290"/>
        <v>0</v>
      </c>
      <c r="AC767" s="117">
        <f t="shared" si="291"/>
        <v>0</v>
      </c>
      <c r="AD767" s="304">
        <f>OAX!AD805</f>
        <v>0</v>
      </c>
      <c r="AE767" s="120"/>
      <c r="AF767" s="117"/>
      <c r="AG767" s="117">
        <f>OAX!AG805</f>
        <v>0</v>
      </c>
      <c r="AH767" s="117"/>
      <c r="AI767" s="117"/>
      <c r="AJ767" s="117">
        <f>OAX!AJ805</f>
        <v>0</v>
      </c>
      <c r="AK767" s="117"/>
      <c r="AL767" s="117"/>
      <c r="AM767" s="117">
        <f>OAX!AM805</f>
        <v>0</v>
      </c>
      <c r="AN767" s="117"/>
      <c r="AO767" s="117"/>
      <c r="AP767" s="117">
        <f>OAX!AP805</f>
        <v>0</v>
      </c>
      <c r="AQ767" s="117"/>
      <c r="AR767" s="117"/>
      <c r="AS767" s="117">
        <f>OAX!AS805</f>
        <v>0</v>
      </c>
      <c r="AT767" s="117">
        <f>OAX!AT805</f>
        <v>0</v>
      </c>
      <c r="AU767" s="117">
        <f>OAX!AU805</f>
        <v>0</v>
      </c>
      <c r="AV767" s="117">
        <f>OAX!AV805</f>
        <v>0</v>
      </c>
      <c r="AW767" s="117">
        <f>OAX!AW805</f>
        <v>0</v>
      </c>
      <c r="AX767" s="117">
        <f>OAX!AX805</f>
        <v>0</v>
      </c>
      <c r="AY767" s="117">
        <f>OAX!AY805</f>
        <v>0</v>
      </c>
      <c r="AZ767" s="117">
        <f>OAX!AZ805</f>
        <v>0</v>
      </c>
      <c r="BA767" s="117">
        <f>OAX!BA805</f>
        <v>0</v>
      </c>
    </row>
    <row r="768" spans="1:53" ht="24.75">
      <c r="A768" s="253"/>
      <c r="B768" s="73" t="str">
        <f t="shared" si="269"/>
        <v>371350005100519</v>
      </c>
      <c r="C768" s="107">
        <v>2023</v>
      </c>
      <c r="D768" s="107">
        <v>1</v>
      </c>
      <c r="E768" s="107">
        <v>3</v>
      </c>
      <c r="F768" s="564">
        <v>7</v>
      </c>
      <c r="G768" s="564">
        <v>13</v>
      </c>
      <c r="H768" s="564">
        <v>5000</v>
      </c>
      <c r="I768" s="564">
        <v>5100</v>
      </c>
      <c r="J768" s="564">
        <v>519</v>
      </c>
      <c r="K768" s="565"/>
      <c r="L768" s="108"/>
      <c r="M768" s="606" t="s">
        <v>192</v>
      </c>
      <c r="N768" s="607">
        <v>1000000</v>
      </c>
      <c r="O768" s="607">
        <v>0</v>
      </c>
      <c r="P768" s="607">
        <v>1000000</v>
      </c>
      <c r="Q768" s="612" t="s">
        <v>45</v>
      </c>
      <c r="R768" s="613"/>
      <c r="S768" s="613"/>
      <c r="T768" s="213">
        <f t="shared" ref="T768:AC768" si="292">SUM(T769:T775)</f>
        <v>0</v>
      </c>
      <c r="U768" s="210">
        <f t="shared" si="292"/>
        <v>0</v>
      </c>
      <c r="V768" s="210">
        <f t="shared" si="292"/>
        <v>0</v>
      </c>
      <c r="W768" s="210">
        <f t="shared" si="292"/>
        <v>0</v>
      </c>
      <c r="X768" s="210">
        <f t="shared" si="292"/>
        <v>0</v>
      </c>
      <c r="Y768" s="210">
        <f t="shared" si="292"/>
        <v>0</v>
      </c>
      <c r="Z768" s="210">
        <f t="shared" si="292"/>
        <v>0</v>
      </c>
      <c r="AA768" s="279">
        <f t="shared" si="292"/>
        <v>0</v>
      </c>
      <c r="AB768" s="320">
        <f t="shared" si="292"/>
        <v>1000000</v>
      </c>
      <c r="AC768" s="210">
        <f t="shared" si="292"/>
        <v>0</v>
      </c>
      <c r="AD768" s="611">
        <f>OAX!AD806</f>
        <v>1000000</v>
      </c>
      <c r="AE768" s="213"/>
      <c r="AF768" s="210"/>
      <c r="AG768" s="607">
        <f>OAX!AG806</f>
        <v>998200</v>
      </c>
      <c r="AH768" s="210"/>
      <c r="AI768" s="210"/>
      <c r="AJ768" s="607">
        <f>OAX!AJ806</f>
        <v>0</v>
      </c>
      <c r="AK768" s="210"/>
      <c r="AL768" s="210"/>
      <c r="AM768" s="607">
        <f>OAX!AM806</f>
        <v>0</v>
      </c>
      <c r="AN768" s="210"/>
      <c r="AO768" s="210"/>
      <c r="AP768" s="607">
        <f>OAX!AP806</f>
        <v>0</v>
      </c>
      <c r="AQ768" s="210"/>
      <c r="AR768" s="210"/>
      <c r="AS768" s="607">
        <f>OAX!AS806</f>
        <v>1800</v>
      </c>
      <c r="AT768" s="607"/>
      <c r="AU768" s="607"/>
      <c r="AV768" s="607"/>
      <c r="AW768" s="607"/>
      <c r="AX768" s="607"/>
      <c r="AY768" s="607"/>
      <c r="AZ768" s="607"/>
      <c r="BA768" s="607"/>
    </row>
    <row r="769" spans="1:53" ht="24.75">
      <c r="A769" s="253"/>
      <c r="B769" s="73" t="str">
        <f t="shared" si="269"/>
        <v>3713500051005191</v>
      </c>
      <c r="C769" s="114">
        <v>2023</v>
      </c>
      <c r="D769" s="114">
        <v>1</v>
      </c>
      <c r="E769" s="114">
        <v>3</v>
      </c>
      <c r="F769" s="570">
        <v>7</v>
      </c>
      <c r="G769" s="570">
        <v>13</v>
      </c>
      <c r="H769" s="570">
        <v>5000</v>
      </c>
      <c r="I769" s="570">
        <v>5100</v>
      </c>
      <c r="J769" s="570">
        <v>519</v>
      </c>
      <c r="K769" s="571">
        <v>1</v>
      </c>
      <c r="L769" s="115"/>
      <c r="M769" s="542" t="s">
        <v>260</v>
      </c>
      <c r="N769" s="543">
        <v>1000000</v>
      </c>
      <c r="O769" s="543">
        <v>0</v>
      </c>
      <c r="P769" s="543">
        <v>1000000</v>
      </c>
      <c r="Q769" s="581" t="s">
        <v>59</v>
      </c>
      <c r="R769" s="545">
        <v>1</v>
      </c>
      <c r="S769" s="545">
        <v>0</v>
      </c>
      <c r="T769" s="120">
        <v>0</v>
      </c>
      <c r="U769" s="117">
        <v>0</v>
      </c>
      <c r="V769" s="117">
        <v>0</v>
      </c>
      <c r="W769" s="117">
        <v>0</v>
      </c>
      <c r="X769" s="117">
        <v>0</v>
      </c>
      <c r="Y769" s="117">
        <v>0</v>
      </c>
      <c r="Z769" s="117">
        <v>0</v>
      </c>
      <c r="AA769" s="269">
        <v>0</v>
      </c>
      <c r="AB769" s="303">
        <f t="shared" ref="AB769:AC775" si="293">N769+T769-X769</f>
        <v>1000000</v>
      </c>
      <c r="AC769" s="117">
        <f t="shared" si="293"/>
        <v>0</v>
      </c>
      <c r="AD769" s="546">
        <f>OAX!AD807</f>
        <v>1000000</v>
      </c>
      <c r="AE769" s="120"/>
      <c r="AF769" s="117"/>
      <c r="AG769" s="543">
        <f>OAX!AG807</f>
        <v>998200</v>
      </c>
      <c r="AH769" s="117"/>
      <c r="AI769" s="117"/>
      <c r="AJ769" s="543">
        <f>OAX!AJ807</f>
        <v>0</v>
      </c>
      <c r="AK769" s="117"/>
      <c r="AL769" s="117"/>
      <c r="AM769" s="543">
        <f>OAX!AM807</f>
        <v>0</v>
      </c>
      <c r="AN769" s="117"/>
      <c r="AO769" s="117"/>
      <c r="AP769" s="543">
        <f>OAX!AP807</f>
        <v>0</v>
      </c>
      <c r="AQ769" s="117"/>
      <c r="AR769" s="117"/>
      <c r="AS769" s="543">
        <f>OAX!AS807</f>
        <v>1800</v>
      </c>
      <c r="AT769" s="543">
        <f>OAX!AT807</f>
        <v>1</v>
      </c>
      <c r="AU769" s="543">
        <f>OAX!AU807</f>
        <v>0</v>
      </c>
      <c r="AV769" s="543">
        <f>OAX!AV807</f>
        <v>1</v>
      </c>
      <c r="AW769" s="543">
        <f>OAX!AW807</f>
        <v>0</v>
      </c>
      <c r="AX769" s="543">
        <f>OAX!AX807</f>
        <v>0</v>
      </c>
      <c r="AY769" s="543">
        <f>OAX!AY807</f>
        <v>0</v>
      </c>
      <c r="AZ769" s="543">
        <f>OAX!AZ807</f>
        <v>0</v>
      </c>
      <c r="BA769" s="543">
        <f>OAX!BA807</f>
        <v>0</v>
      </c>
    </row>
    <row r="770" spans="1:53" ht="46.5" hidden="1">
      <c r="A770" s="253"/>
      <c r="B770" s="73" t="str">
        <f t="shared" si="269"/>
        <v>3713500051005192</v>
      </c>
      <c r="C770" s="114">
        <v>2023</v>
      </c>
      <c r="D770" s="114">
        <v>1</v>
      </c>
      <c r="E770" s="114">
        <v>3</v>
      </c>
      <c r="F770" s="114">
        <v>7</v>
      </c>
      <c r="G770" s="114">
        <v>13</v>
      </c>
      <c r="H770" s="114">
        <v>5000</v>
      </c>
      <c r="I770" s="114">
        <v>5100</v>
      </c>
      <c r="J770" s="114">
        <v>519</v>
      </c>
      <c r="K770" s="115">
        <v>2</v>
      </c>
      <c r="L770" s="115"/>
      <c r="M770" s="116" t="s">
        <v>603</v>
      </c>
      <c r="N770" s="117">
        <v>0</v>
      </c>
      <c r="O770" s="117">
        <v>0</v>
      </c>
      <c r="P770" s="117">
        <v>0</v>
      </c>
      <c r="Q770" s="174" t="s">
        <v>59</v>
      </c>
      <c r="R770" s="119">
        <v>0</v>
      </c>
      <c r="S770" s="119">
        <v>0</v>
      </c>
      <c r="T770" s="120">
        <v>0</v>
      </c>
      <c r="U770" s="117">
        <v>0</v>
      </c>
      <c r="V770" s="117">
        <v>0</v>
      </c>
      <c r="W770" s="117">
        <v>0</v>
      </c>
      <c r="X770" s="117">
        <v>0</v>
      </c>
      <c r="Y770" s="117">
        <v>0</v>
      </c>
      <c r="Z770" s="117">
        <v>0</v>
      </c>
      <c r="AA770" s="269">
        <v>0</v>
      </c>
      <c r="AB770" s="303">
        <f t="shared" si="293"/>
        <v>0</v>
      </c>
      <c r="AC770" s="117">
        <f t="shared" si="293"/>
        <v>0</v>
      </c>
      <c r="AD770" s="304">
        <f>OAX!AD808</f>
        <v>0</v>
      </c>
      <c r="AE770" s="120"/>
      <c r="AF770" s="117"/>
      <c r="AG770" s="117">
        <f>OAX!AG808</f>
        <v>0</v>
      </c>
      <c r="AH770" s="117"/>
      <c r="AI770" s="117"/>
      <c r="AJ770" s="117">
        <f>OAX!AJ808</f>
        <v>0</v>
      </c>
      <c r="AK770" s="117"/>
      <c r="AL770" s="117"/>
      <c r="AM770" s="117">
        <f>OAX!AM808</f>
        <v>0</v>
      </c>
      <c r="AN770" s="117"/>
      <c r="AO770" s="117"/>
      <c r="AP770" s="117">
        <f>OAX!AP808</f>
        <v>0</v>
      </c>
      <c r="AQ770" s="117"/>
      <c r="AR770" s="117"/>
      <c r="AS770" s="117">
        <f>OAX!AS808</f>
        <v>0</v>
      </c>
      <c r="AT770" s="117">
        <f>OAX!AT808</f>
        <v>0</v>
      </c>
      <c r="AU770" s="117">
        <f>OAX!AU808</f>
        <v>0</v>
      </c>
      <c r="AV770" s="117">
        <f>OAX!AV808</f>
        <v>0</v>
      </c>
      <c r="AW770" s="117">
        <f>OAX!AW808</f>
        <v>0</v>
      </c>
      <c r="AX770" s="117">
        <f>OAX!AX808</f>
        <v>0</v>
      </c>
      <c r="AY770" s="117">
        <f>OAX!AY808</f>
        <v>0</v>
      </c>
      <c r="AZ770" s="117">
        <f>OAX!AZ808</f>
        <v>0</v>
      </c>
      <c r="BA770" s="117">
        <f>OAX!BA808</f>
        <v>0</v>
      </c>
    </row>
    <row r="771" spans="1:53" ht="24.75" hidden="1">
      <c r="A771" s="253"/>
      <c r="B771" s="73" t="str">
        <f t="shared" si="269"/>
        <v>3713500051005193</v>
      </c>
      <c r="C771" s="114">
        <v>2023</v>
      </c>
      <c r="D771" s="114">
        <v>1</v>
      </c>
      <c r="E771" s="114">
        <v>3</v>
      </c>
      <c r="F771" s="114">
        <v>7</v>
      </c>
      <c r="G771" s="114">
        <v>13</v>
      </c>
      <c r="H771" s="114">
        <v>5000</v>
      </c>
      <c r="I771" s="114">
        <v>5100</v>
      </c>
      <c r="J771" s="114">
        <v>519</v>
      </c>
      <c r="K771" s="115">
        <v>3</v>
      </c>
      <c r="L771" s="115"/>
      <c r="M771" s="116" t="s">
        <v>604</v>
      </c>
      <c r="N771" s="117">
        <v>0</v>
      </c>
      <c r="O771" s="117">
        <v>0</v>
      </c>
      <c r="P771" s="117">
        <v>0</v>
      </c>
      <c r="Q771" s="174" t="s">
        <v>59</v>
      </c>
      <c r="R771" s="119">
        <v>0</v>
      </c>
      <c r="S771" s="119">
        <v>0</v>
      </c>
      <c r="T771" s="120">
        <v>0</v>
      </c>
      <c r="U771" s="117">
        <v>0</v>
      </c>
      <c r="V771" s="117">
        <v>0</v>
      </c>
      <c r="W771" s="117">
        <v>0</v>
      </c>
      <c r="X771" s="117">
        <v>0</v>
      </c>
      <c r="Y771" s="117">
        <v>0</v>
      </c>
      <c r="Z771" s="117">
        <v>0</v>
      </c>
      <c r="AA771" s="269">
        <v>0</v>
      </c>
      <c r="AB771" s="303">
        <f t="shared" si="293"/>
        <v>0</v>
      </c>
      <c r="AC771" s="117">
        <f t="shared" si="293"/>
        <v>0</v>
      </c>
      <c r="AD771" s="304">
        <f>OAX!AD809</f>
        <v>0</v>
      </c>
      <c r="AE771" s="120"/>
      <c r="AF771" s="117"/>
      <c r="AG771" s="117">
        <f>OAX!AG809</f>
        <v>0</v>
      </c>
      <c r="AH771" s="117"/>
      <c r="AI771" s="117"/>
      <c r="AJ771" s="117">
        <f>OAX!AJ809</f>
        <v>0</v>
      </c>
      <c r="AK771" s="117"/>
      <c r="AL771" s="117"/>
      <c r="AM771" s="117">
        <f>OAX!AM809</f>
        <v>0</v>
      </c>
      <c r="AN771" s="117"/>
      <c r="AO771" s="117"/>
      <c r="AP771" s="117">
        <f>OAX!AP809</f>
        <v>0</v>
      </c>
      <c r="AQ771" s="117"/>
      <c r="AR771" s="117"/>
      <c r="AS771" s="117">
        <f>OAX!AS809</f>
        <v>0</v>
      </c>
      <c r="AT771" s="117">
        <f>OAX!AT809</f>
        <v>0</v>
      </c>
      <c r="AU771" s="117">
        <f>OAX!AU809</f>
        <v>0</v>
      </c>
      <c r="AV771" s="117">
        <f>OAX!AV809</f>
        <v>0</v>
      </c>
      <c r="AW771" s="117">
        <f>OAX!AW809</f>
        <v>0</v>
      </c>
      <c r="AX771" s="117">
        <f>OAX!AX809</f>
        <v>0</v>
      </c>
      <c r="AY771" s="117">
        <f>OAX!AY809</f>
        <v>0</v>
      </c>
      <c r="AZ771" s="117">
        <f>OAX!AZ809</f>
        <v>0</v>
      </c>
      <c r="BA771" s="117">
        <f>OAX!BA809</f>
        <v>0</v>
      </c>
    </row>
    <row r="772" spans="1:53" ht="24.75" hidden="1">
      <c r="A772" s="253"/>
      <c r="B772" s="73" t="str">
        <f t="shared" si="269"/>
        <v>3713500051005194</v>
      </c>
      <c r="C772" s="114">
        <v>2023</v>
      </c>
      <c r="D772" s="114">
        <v>1</v>
      </c>
      <c r="E772" s="114">
        <v>3</v>
      </c>
      <c r="F772" s="114">
        <v>7</v>
      </c>
      <c r="G772" s="114">
        <v>13</v>
      </c>
      <c r="H772" s="114">
        <v>5000</v>
      </c>
      <c r="I772" s="114">
        <v>5100</v>
      </c>
      <c r="J772" s="114">
        <v>519</v>
      </c>
      <c r="K772" s="115">
        <v>4</v>
      </c>
      <c r="L772" s="115"/>
      <c r="M772" s="116" t="s">
        <v>605</v>
      </c>
      <c r="N772" s="117">
        <v>0</v>
      </c>
      <c r="O772" s="117">
        <v>0</v>
      </c>
      <c r="P772" s="117">
        <v>0</v>
      </c>
      <c r="Q772" s="174" t="s">
        <v>59</v>
      </c>
      <c r="R772" s="119">
        <v>0</v>
      </c>
      <c r="S772" s="119">
        <v>0</v>
      </c>
      <c r="T772" s="120">
        <v>0</v>
      </c>
      <c r="U772" s="117">
        <v>0</v>
      </c>
      <c r="V772" s="117">
        <v>0</v>
      </c>
      <c r="W772" s="117">
        <v>0</v>
      </c>
      <c r="X772" s="117">
        <v>0</v>
      </c>
      <c r="Y772" s="117">
        <v>0</v>
      </c>
      <c r="Z772" s="117">
        <v>0</v>
      </c>
      <c r="AA772" s="269">
        <v>0</v>
      </c>
      <c r="AB772" s="303">
        <f t="shared" si="293"/>
        <v>0</v>
      </c>
      <c r="AC772" s="117">
        <f t="shared" si="293"/>
        <v>0</v>
      </c>
      <c r="AD772" s="304">
        <f>OAX!AD810</f>
        <v>0</v>
      </c>
      <c r="AE772" s="120"/>
      <c r="AF772" s="117"/>
      <c r="AG772" s="117">
        <f>OAX!AG810</f>
        <v>0</v>
      </c>
      <c r="AH772" s="117"/>
      <c r="AI772" s="117"/>
      <c r="AJ772" s="117">
        <f>OAX!AJ810</f>
        <v>0</v>
      </c>
      <c r="AK772" s="117"/>
      <c r="AL772" s="117"/>
      <c r="AM772" s="117">
        <f>OAX!AM810</f>
        <v>0</v>
      </c>
      <c r="AN772" s="117"/>
      <c r="AO772" s="117"/>
      <c r="AP772" s="117">
        <f>OAX!AP810</f>
        <v>0</v>
      </c>
      <c r="AQ772" s="117"/>
      <c r="AR772" s="117"/>
      <c r="AS772" s="117">
        <f>OAX!AS810</f>
        <v>0</v>
      </c>
      <c r="AT772" s="117">
        <f>OAX!AT810</f>
        <v>0</v>
      </c>
      <c r="AU772" s="117">
        <f>OAX!AU810</f>
        <v>0</v>
      </c>
      <c r="AV772" s="117">
        <f>OAX!AV810</f>
        <v>0</v>
      </c>
      <c r="AW772" s="117">
        <f>OAX!AW810</f>
        <v>0</v>
      </c>
      <c r="AX772" s="117">
        <f>OAX!AX810</f>
        <v>0</v>
      </c>
      <c r="AY772" s="117">
        <f>OAX!AY810</f>
        <v>0</v>
      </c>
      <c r="AZ772" s="117">
        <f>OAX!AZ810</f>
        <v>0</v>
      </c>
      <c r="BA772" s="117">
        <f>OAX!BA810</f>
        <v>0</v>
      </c>
    </row>
    <row r="773" spans="1:53" ht="46.5" hidden="1">
      <c r="A773" s="253"/>
      <c r="B773" s="73" t="str">
        <f t="shared" si="269"/>
        <v>3713500051005195</v>
      </c>
      <c r="C773" s="114">
        <v>2023</v>
      </c>
      <c r="D773" s="114">
        <v>1</v>
      </c>
      <c r="E773" s="114">
        <v>3</v>
      </c>
      <c r="F773" s="114">
        <v>7</v>
      </c>
      <c r="G773" s="114">
        <v>13</v>
      </c>
      <c r="H773" s="114">
        <v>5000</v>
      </c>
      <c r="I773" s="114">
        <v>5100</v>
      </c>
      <c r="J773" s="114">
        <v>519</v>
      </c>
      <c r="K773" s="115">
        <v>5</v>
      </c>
      <c r="L773" s="115"/>
      <c r="M773" s="116" t="s">
        <v>606</v>
      </c>
      <c r="N773" s="117">
        <v>0</v>
      </c>
      <c r="O773" s="117">
        <v>0</v>
      </c>
      <c r="P773" s="117">
        <v>0</v>
      </c>
      <c r="Q773" s="174" t="s">
        <v>205</v>
      </c>
      <c r="R773" s="119">
        <v>0</v>
      </c>
      <c r="S773" s="119">
        <v>0</v>
      </c>
      <c r="T773" s="120">
        <v>0</v>
      </c>
      <c r="U773" s="117">
        <v>0</v>
      </c>
      <c r="V773" s="117">
        <v>0</v>
      </c>
      <c r="W773" s="117">
        <v>0</v>
      </c>
      <c r="X773" s="117">
        <v>0</v>
      </c>
      <c r="Y773" s="117">
        <v>0</v>
      </c>
      <c r="Z773" s="117">
        <v>0</v>
      </c>
      <c r="AA773" s="269">
        <v>0</v>
      </c>
      <c r="AB773" s="303">
        <f t="shared" si="293"/>
        <v>0</v>
      </c>
      <c r="AC773" s="117">
        <f t="shared" si="293"/>
        <v>0</v>
      </c>
      <c r="AD773" s="304">
        <f>OAX!AD811</f>
        <v>0</v>
      </c>
      <c r="AE773" s="120"/>
      <c r="AF773" s="117"/>
      <c r="AG773" s="117">
        <f>OAX!AG811</f>
        <v>0</v>
      </c>
      <c r="AH773" s="117"/>
      <c r="AI773" s="117"/>
      <c r="AJ773" s="117">
        <f>OAX!AJ811</f>
        <v>0</v>
      </c>
      <c r="AK773" s="117"/>
      <c r="AL773" s="117"/>
      <c r="AM773" s="117">
        <f>OAX!AM811</f>
        <v>0</v>
      </c>
      <c r="AN773" s="117"/>
      <c r="AO773" s="117"/>
      <c r="AP773" s="117">
        <f>OAX!AP811</f>
        <v>0</v>
      </c>
      <c r="AQ773" s="117"/>
      <c r="AR773" s="117"/>
      <c r="AS773" s="117">
        <f>OAX!AS811</f>
        <v>0</v>
      </c>
      <c r="AT773" s="117">
        <f>OAX!AT811</f>
        <v>0</v>
      </c>
      <c r="AU773" s="117">
        <f>OAX!AU811</f>
        <v>0</v>
      </c>
      <c r="AV773" s="117">
        <f>OAX!AV811</f>
        <v>0</v>
      </c>
      <c r="AW773" s="117">
        <f>OAX!AW811</f>
        <v>0</v>
      </c>
      <c r="AX773" s="117">
        <f>OAX!AX811</f>
        <v>0</v>
      </c>
      <c r="AY773" s="117">
        <f>OAX!AY811</f>
        <v>0</v>
      </c>
      <c r="AZ773" s="117">
        <f>OAX!AZ811</f>
        <v>0</v>
      </c>
      <c r="BA773" s="117">
        <f>OAX!BA811</f>
        <v>0</v>
      </c>
    </row>
    <row r="774" spans="1:53" ht="46.5" hidden="1">
      <c r="A774" s="253"/>
      <c r="B774" s="73" t="str">
        <f t="shared" si="269"/>
        <v>3713500051005196</v>
      </c>
      <c r="C774" s="114">
        <v>2023</v>
      </c>
      <c r="D774" s="114">
        <v>1</v>
      </c>
      <c r="E774" s="114">
        <v>3</v>
      </c>
      <c r="F774" s="114">
        <v>7</v>
      </c>
      <c r="G774" s="114">
        <v>13</v>
      </c>
      <c r="H774" s="114">
        <v>5000</v>
      </c>
      <c r="I774" s="114">
        <v>5100</v>
      </c>
      <c r="J774" s="114">
        <v>519</v>
      </c>
      <c r="K774" s="115">
        <v>6</v>
      </c>
      <c r="L774" s="115"/>
      <c r="M774" s="116" t="s">
        <v>607</v>
      </c>
      <c r="N774" s="117">
        <v>0</v>
      </c>
      <c r="O774" s="117">
        <v>0</v>
      </c>
      <c r="P774" s="117">
        <v>0</v>
      </c>
      <c r="Q774" s="174" t="s">
        <v>205</v>
      </c>
      <c r="R774" s="119">
        <v>0</v>
      </c>
      <c r="S774" s="119">
        <v>0</v>
      </c>
      <c r="T774" s="120">
        <v>0</v>
      </c>
      <c r="U774" s="117">
        <v>0</v>
      </c>
      <c r="V774" s="117">
        <v>0</v>
      </c>
      <c r="W774" s="117">
        <v>0</v>
      </c>
      <c r="X774" s="117">
        <v>0</v>
      </c>
      <c r="Y774" s="117">
        <v>0</v>
      </c>
      <c r="Z774" s="117">
        <v>0</v>
      </c>
      <c r="AA774" s="269">
        <v>0</v>
      </c>
      <c r="AB774" s="303">
        <f t="shared" si="293"/>
        <v>0</v>
      </c>
      <c r="AC774" s="117">
        <f t="shared" si="293"/>
        <v>0</v>
      </c>
      <c r="AD774" s="304">
        <f>OAX!AD812</f>
        <v>0</v>
      </c>
      <c r="AE774" s="120"/>
      <c r="AF774" s="117"/>
      <c r="AG774" s="117">
        <f>OAX!AG812</f>
        <v>0</v>
      </c>
      <c r="AH774" s="117"/>
      <c r="AI774" s="117"/>
      <c r="AJ774" s="117">
        <f>OAX!AJ812</f>
        <v>0</v>
      </c>
      <c r="AK774" s="117"/>
      <c r="AL774" s="117"/>
      <c r="AM774" s="117">
        <f>OAX!AM812</f>
        <v>0</v>
      </c>
      <c r="AN774" s="117"/>
      <c r="AO774" s="117"/>
      <c r="AP774" s="117">
        <f>OAX!AP812</f>
        <v>0</v>
      </c>
      <c r="AQ774" s="117"/>
      <c r="AR774" s="117"/>
      <c r="AS774" s="117">
        <f>OAX!AS812</f>
        <v>0</v>
      </c>
      <c r="AT774" s="117">
        <f>OAX!AT812</f>
        <v>0</v>
      </c>
      <c r="AU774" s="117">
        <f>OAX!AU812</f>
        <v>0</v>
      </c>
      <c r="AV774" s="117">
        <f>OAX!AV812</f>
        <v>0</v>
      </c>
      <c r="AW774" s="117">
        <f>OAX!AW812</f>
        <v>0</v>
      </c>
      <c r="AX774" s="117">
        <f>OAX!AX812</f>
        <v>0</v>
      </c>
      <c r="AY774" s="117">
        <f>OAX!AY812</f>
        <v>0</v>
      </c>
      <c r="AZ774" s="117">
        <f>OAX!AZ812</f>
        <v>0</v>
      </c>
      <c r="BA774" s="117">
        <f>OAX!BA812</f>
        <v>0</v>
      </c>
    </row>
    <row r="775" spans="1:53" ht="46.5" hidden="1">
      <c r="A775" s="253"/>
      <c r="B775" s="73" t="str">
        <f t="shared" si="269"/>
        <v>3713500051005197</v>
      </c>
      <c r="C775" s="114">
        <v>2023</v>
      </c>
      <c r="D775" s="114">
        <v>1</v>
      </c>
      <c r="E775" s="114">
        <v>3</v>
      </c>
      <c r="F775" s="114">
        <v>7</v>
      </c>
      <c r="G775" s="114">
        <v>13</v>
      </c>
      <c r="H775" s="114">
        <v>5000</v>
      </c>
      <c r="I775" s="114">
        <v>5100</v>
      </c>
      <c r="J775" s="114">
        <v>519</v>
      </c>
      <c r="K775" s="115">
        <v>7</v>
      </c>
      <c r="L775" s="115"/>
      <c r="M775" s="116" t="s">
        <v>608</v>
      </c>
      <c r="N775" s="117">
        <v>0</v>
      </c>
      <c r="O775" s="117">
        <v>0</v>
      </c>
      <c r="P775" s="117">
        <v>0</v>
      </c>
      <c r="Q775" s="174" t="s">
        <v>205</v>
      </c>
      <c r="R775" s="119">
        <v>0</v>
      </c>
      <c r="S775" s="119">
        <v>0</v>
      </c>
      <c r="T775" s="120">
        <v>0</v>
      </c>
      <c r="U775" s="117">
        <v>0</v>
      </c>
      <c r="V775" s="117">
        <v>0</v>
      </c>
      <c r="W775" s="117">
        <v>0</v>
      </c>
      <c r="X775" s="117">
        <v>0</v>
      </c>
      <c r="Y775" s="117">
        <v>0</v>
      </c>
      <c r="Z775" s="117">
        <v>0</v>
      </c>
      <c r="AA775" s="269">
        <v>0</v>
      </c>
      <c r="AB775" s="303">
        <f t="shared" si="293"/>
        <v>0</v>
      </c>
      <c r="AC775" s="117">
        <f t="shared" si="293"/>
        <v>0</v>
      </c>
      <c r="AD775" s="304">
        <f>OAX!AD813</f>
        <v>0</v>
      </c>
      <c r="AE775" s="120"/>
      <c r="AF775" s="117"/>
      <c r="AG775" s="117">
        <f>OAX!AG813</f>
        <v>0</v>
      </c>
      <c r="AH775" s="117"/>
      <c r="AI775" s="117"/>
      <c r="AJ775" s="117">
        <f>OAX!AJ813</f>
        <v>0</v>
      </c>
      <c r="AK775" s="117"/>
      <c r="AL775" s="117"/>
      <c r="AM775" s="117">
        <f>OAX!AM813</f>
        <v>0</v>
      </c>
      <c r="AN775" s="117"/>
      <c r="AO775" s="117"/>
      <c r="AP775" s="117">
        <f>OAX!AP813</f>
        <v>0</v>
      </c>
      <c r="AQ775" s="117"/>
      <c r="AR775" s="117"/>
      <c r="AS775" s="117">
        <f>OAX!AS813</f>
        <v>0</v>
      </c>
      <c r="AT775" s="117">
        <f>OAX!AT813</f>
        <v>0</v>
      </c>
      <c r="AU775" s="117">
        <f>OAX!AU813</f>
        <v>0</v>
      </c>
      <c r="AV775" s="117">
        <f>OAX!AV813</f>
        <v>0</v>
      </c>
      <c r="AW775" s="117">
        <f>OAX!AW813</f>
        <v>0</v>
      </c>
      <c r="AX775" s="117">
        <f>OAX!AX813</f>
        <v>0</v>
      </c>
      <c r="AY775" s="117">
        <f>OAX!AY813</f>
        <v>0</v>
      </c>
      <c r="AZ775" s="117">
        <f>OAX!AZ813</f>
        <v>0</v>
      </c>
      <c r="BA775" s="117">
        <f>OAX!BA813</f>
        <v>0</v>
      </c>
    </row>
    <row r="776" spans="1:53" ht="24.75" hidden="1">
      <c r="A776" s="253"/>
      <c r="B776" s="73" t="str">
        <f t="shared" si="269"/>
        <v>371350005200</v>
      </c>
      <c r="C776" s="100">
        <v>2023</v>
      </c>
      <c r="D776" s="100">
        <v>1</v>
      </c>
      <c r="E776" s="100">
        <v>3</v>
      </c>
      <c r="F776" s="100">
        <v>7</v>
      </c>
      <c r="G776" s="100">
        <v>13</v>
      </c>
      <c r="H776" s="100">
        <v>5000</v>
      </c>
      <c r="I776" s="100">
        <v>5200</v>
      </c>
      <c r="J776" s="100"/>
      <c r="K776" s="101" t="s">
        <v>45</v>
      </c>
      <c r="L776" s="101"/>
      <c r="M776" s="102" t="s">
        <v>609</v>
      </c>
      <c r="N776" s="103">
        <v>0</v>
      </c>
      <c r="O776" s="103">
        <v>0</v>
      </c>
      <c r="P776" s="103">
        <v>0</v>
      </c>
      <c r="Q776" s="170" t="s">
        <v>45</v>
      </c>
      <c r="R776" s="171"/>
      <c r="S776" s="171"/>
      <c r="T776" s="106">
        <f t="shared" ref="T776:AC776" si="294">+T777</f>
        <v>0</v>
      </c>
      <c r="U776" s="103">
        <f t="shared" si="294"/>
        <v>0</v>
      </c>
      <c r="V776" s="103">
        <f t="shared" si="294"/>
        <v>0</v>
      </c>
      <c r="W776" s="103">
        <f t="shared" si="294"/>
        <v>0</v>
      </c>
      <c r="X776" s="103">
        <f t="shared" si="294"/>
        <v>0</v>
      </c>
      <c r="Y776" s="103">
        <f t="shared" si="294"/>
        <v>0</v>
      </c>
      <c r="Z776" s="103">
        <f t="shared" si="294"/>
        <v>0</v>
      </c>
      <c r="AA776" s="267">
        <f t="shared" si="294"/>
        <v>0</v>
      </c>
      <c r="AB776" s="299">
        <f t="shared" si="294"/>
        <v>0</v>
      </c>
      <c r="AC776" s="103">
        <f t="shared" si="294"/>
        <v>0</v>
      </c>
      <c r="AD776" s="300">
        <f>OAX!AD814</f>
        <v>0</v>
      </c>
      <c r="AE776" s="106"/>
      <c r="AF776" s="103"/>
      <c r="AG776" s="103">
        <f>OAX!AG814</f>
        <v>0</v>
      </c>
      <c r="AH776" s="103"/>
      <c r="AI776" s="103"/>
      <c r="AJ776" s="103">
        <f>OAX!AJ814</f>
        <v>0</v>
      </c>
      <c r="AK776" s="103"/>
      <c r="AL776" s="103"/>
      <c r="AM776" s="103">
        <f>OAX!AM814</f>
        <v>0</v>
      </c>
      <c r="AN776" s="103"/>
      <c r="AO776" s="103"/>
      <c r="AP776" s="103">
        <f>OAX!AP814</f>
        <v>0</v>
      </c>
      <c r="AQ776" s="103"/>
      <c r="AR776" s="103"/>
      <c r="AS776" s="103">
        <f>OAX!AS814</f>
        <v>0</v>
      </c>
      <c r="AT776" s="103">
        <f>OAX!AT814</f>
        <v>0</v>
      </c>
      <c r="AU776" s="103">
        <f>OAX!AU814</f>
        <v>0</v>
      </c>
      <c r="AV776" s="103">
        <f>OAX!AV814</f>
        <v>0</v>
      </c>
      <c r="AW776" s="103">
        <f>OAX!AW814</f>
        <v>0</v>
      </c>
      <c r="AX776" s="103">
        <f>OAX!AX814</f>
        <v>0</v>
      </c>
      <c r="AY776" s="103">
        <f>OAX!AY814</f>
        <v>0</v>
      </c>
      <c r="AZ776" s="103">
        <f>OAX!AZ814</f>
        <v>0</v>
      </c>
      <c r="BA776" s="103">
        <f>OAX!BA814</f>
        <v>0</v>
      </c>
    </row>
    <row r="777" spans="1:53" ht="24.75" hidden="1">
      <c r="A777" s="253"/>
      <c r="B777" s="73" t="str">
        <f t="shared" si="269"/>
        <v>371350005200523</v>
      </c>
      <c r="C777" s="107">
        <v>2023</v>
      </c>
      <c r="D777" s="107">
        <v>1</v>
      </c>
      <c r="E777" s="107">
        <v>3</v>
      </c>
      <c r="F777" s="107">
        <v>7</v>
      </c>
      <c r="G777" s="107">
        <v>13</v>
      </c>
      <c r="H777" s="107">
        <v>5000</v>
      </c>
      <c r="I777" s="107">
        <v>5200</v>
      </c>
      <c r="J777" s="107">
        <v>523</v>
      </c>
      <c r="K777" s="107"/>
      <c r="L777" s="107"/>
      <c r="M777" s="109" t="s">
        <v>134</v>
      </c>
      <c r="N777" s="110">
        <v>0</v>
      </c>
      <c r="O777" s="110">
        <v>0</v>
      </c>
      <c r="P777" s="110">
        <v>0</v>
      </c>
      <c r="Q777" s="172" t="s">
        <v>45</v>
      </c>
      <c r="R777" s="173"/>
      <c r="S777" s="173"/>
      <c r="T777" s="113">
        <f t="shared" ref="T777:AC777" si="295">SUM(T778:T780)</f>
        <v>0</v>
      </c>
      <c r="U777" s="110">
        <f t="shared" si="295"/>
        <v>0</v>
      </c>
      <c r="V777" s="110">
        <f t="shared" si="295"/>
        <v>0</v>
      </c>
      <c r="W777" s="110">
        <f t="shared" si="295"/>
        <v>0</v>
      </c>
      <c r="X777" s="110">
        <f t="shared" si="295"/>
        <v>0</v>
      </c>
      <c r="Y777" s="110">
        <f t="shared" si="295"/>
        <v>0</v>
      </c>
      <c r="Z777" s="110">
        <f t="shared" si="295"/>
        <v>0</v>
      </c>
      <c r="AA777" s="268">
        <f t="shared" si="295"/>
        <v>0</v>
      </c>
      <c r="AB777" s="301">
        <f t="shared" si="295"/>
        <v>0</v>
      </c>
      <c r="AC777" s="110">
        <f t="shared" si="295"/>
        <v>0</v>
      </c>
      <c r="AD777" s="302">
        <f>OAX!AD815</f>
        <v>0</v>
      </c>
      <c r="AE777" s="113"/>
      <c r="AF777" s="110"/>
      <c r="AG777" s="110">
        <f>OAX!AG815</f>
        <v>0</v>
      </c>
      <c r="AH777" s="110"/>
      <c r="AI777" s="110"/>
      <c r="AJ777" s="110">
        <f>OAX!AJ815</f>
        <v>0</v>
      </c>
      <c r="AK777" s="110"/>
      <c r="AL777" s="110"/>
      <c r="AM777" s="110">
        <f>OAX!AM815</f>
        <v>0</v>
      </c>
      <c r="AN777" s="110"/>
      <c r="AO777" s="110"/>
      <c r="AP777" s="110">
        <f>OAX!AP815</f>
        <v>0</v>
      </c>
      <c r="AQ777" s="110"/>
      <c r="AR777" s="110"/>
      <c r="AS777" s="110">
        <f>OAX!AS815</f>
        <v>0</v>
      </c>
      <c r="AT777" s="110">
        <f>OAX!AT815</f>
        <v>0</v>
      </c>
      <c r="AU777" s="110">
        <f>OAX!AU815</f>
        <v>0</v>
      </c>
      <c r="AV777" s="110">
        <f>OAX!AV815</f>
        <v>0</v>
      </c>
      <c r="AW777" s="110">
        <f>OAX!AW815</f>
        <v>0</v>
      </c>
      <c r="AX777" s="110">
        <f>OAX!AX815</f>
        <v>0</v>
      </c>
      <c r="AY777" s="110">
        <f>OAX!AY815</f>
        <v>0</v>
      </c>
      <c r="AZ777" s="110">
        <f>OAX!AZ815</f>
        <v>0</v>
      </c>
      <c r="BA777" s="110">
        <f>OAX!BA815</f>
        <v>0</v>
      </c>
    </row>
    <row r="778" spans="1:53" ht="24.75" hidden="1">
      <c r="A778" s="253"/>
      <c r="B778" s="73" t="str">
        <f t="shared" si="269"/>
        <v>3713500052005231</v>
      </c>
      <c r="C778" s="114">
        <v>2023</v>
      </c>
      <c r="D778" s="114">
        <v>1</v>
      </c>
      <c r="E778" s="114">
        <v>3</v>
      </c>
      <c r="F778" s="114">
        <v>7</v>
      </c>
      <c r="G778" s="114">
        <v>13</v>
      </c>
      <c r="H778" s="114">
        <v>5000</v>
      </c>
      <c r="I778" s="114">
        <v>5200</v>
      </c>
      <c r="J778" s="114">
        <v>523</v>
      </c>
      <c r="K778" s="115">
        <v>1</v>
      </c>
      <c r="L778" s="115"/>
      <c r="M778" s="116" t="s">
        <v>135</v>
      </c>
      <c r="N778" s="117">
        <v>0</v>
      </c>
      <c r="O778" s="117">
        <v>0</v>
      </c>
      <c r="P778" s="117">
        <v>0</v>
      </c>
      <c r="Q778" s="174" t="s">
        <v>162</v>
      </c>
      <c r="R778" s="119">
        <v>0</v>
      </c>
      <c r="S778" s="119">
        <v>0</v>
      </c>
      <c r="T778" s="120">
        <v>0</v>
      </c>
      <c r="U778" s="117">
        <v>0</v>
      </c>
      <c r="V778" s="117">
        <v>0</v>
      </c>
      <c r="W778" s="117">
        <v>0</v>
      </c>
      <c r="X778" s="117">
        <v>0</v>
      </c>
      <c r="Y778" s="117">
        <v>0</v>
      </c>
      <c r="Z778" s="117">
        <v>0</v>
      </c>
      <c r="AA778" s="269">
        <v>0</v>
      </c>
      <c r="AB778" s="303">
        <f t="shared" ref="AB778:AC780" si="296">N778+T778-X778</f>
        <v>0</v>
      </c>
      <c r="AC778" s="117">
        <f t="shared" si="296"/>
        <v>0</v>
      </c>
      <c r="AD778" s="304">
        <f>OAX!AD816</f>
        <v>0</v>
      </c>
      <c r="AE778" s="120"/>
      <c r="AF778" s="117"/>
      <c r="AG778" s="117">
        <f>OAX!AG816</f>
        <v>0</v>
      </c>
      <c r="AH778" s="117"/>
      <c r="AI778" s="117"/>
      <c r="AJ778" s="117">
        <f>OAX!AJ816</f>
        <v>0</v>
      </c>
      <c r="AK778" s="117"/>
      <c r="AL778" s="117"/>
      <c r="AM778" s="117">
        <f>OAX!AM816</f>
        <v>0</v>
      </c>
      <c r="AN778" s="117"/>
      <c r="AO778" s="117"/>
      <c r="AP778" s="117">
        <f>OAX!AP816</f>
        <v>0</v>
      </c>
      <c r="AQ778" s="117"/>
      <c r="AR778" s="117"/>
      <c r="AS778" s="117">
        <f>OAX!AS816</f>
        <v>0</v>
      </c>
      <c r="AT778" s="117">
        <f>OAX!AT816</f>
        <v>0</v>
      </c>
      <c r="AU778" s="117">
        <f>OAX!AU816</f>
        <v>0</v>
      </c>
      <c r="AV778" s="117">
        <f>OAX!AV816</f>
        <v>0</v>
      </c>
      <c r="AW778" s="117">
        <f>OAX!AW816</f>
        <v>0</v>
      </c>
      <c r="AX778" s="117">
        <f>OAX!AX816</f>
        <v>0</v>
      </c>
      <c r="AY778" s="117">
        <f>OAX!AY816</f>
        <v>0</v>
      </c>
      <c r="AZ778" s="117">
        <f>OAX!AZ816</f>
        <v>0</v>
      </c>
      <c r="BA778" s="117">
        <f>OAX!BA816</f>
        <v>0</v>
      </c>
    </row>
    <row r="779" spans="1:53" ht="24.75" hidden="1">
      <c r="A779" s="253"/>
      <c r="B779" s="73" t="str">
        <f t="shared" si="269"/>
        <v>3713500052005232</v>
      </c>
      <c r="C779" s="114">
        <v>2023</v>
      </c>
      <c r="D779" s="114">
        <v>1</v>
      </c>
      <c r="E779" s="114">
        <v>3</v>
      </c>
      <c r="F779" s="114">
        <v>7</v>
      </c>
      <c r="G779" s="114">
        <v>13</v>
      </c>
      <c r="H779" s="114">
        <v>5000</v>
      </c>
      <c r="I779" s="114">
        <v>5200</v>
      </c>
      <c r="J779" s="114">
        <v>523</v>
      </c>
      <c r="K779" s="115">
        <v>2</v>
      </c>
      <c r="L779" s="115"/>
      <c r="M779" s="116" t="s">
        <v>610</v>
      </c>
      <c r="N779" s="117">
        <v>0</v>
      </c>
      <c r="O779" s="117">
        <v>0</v>
      </c>
      <c r="P779" s="117">
        <v>0</v>
      </c>
      <c r="Q779" s="174" t="s">
        <v>162</v>
      </c>
      <c r="R779" s="119">
        <v>0</v>
      </c>
      <c r="S779" s="119">
        <v>0</v>
      </c>
      <c r="T779" s="120">
        <v>0</v>
      </c>
      <c r="U779" s="117">
        <v>0</v>
      </c>
      <c r="V779" s="117">
        <v>0</v>
      </c>
      <c r="W779" s="117">
        <v>0</v>
      </c>
      <c r="X779" s="117">
        <v>0</v>
      </c>
      <c r="Y779" s="117">
        <v>0</v>
      </c>
      <c r="Z779" s="117">
        <v>0</v>
      </c>
      <c r="AA779" s="269">
        <v>0</v>
      </c>
      <c r="AB779" s="303">
        <f t="shared" si="296"/>
        <v>0</v>
      </c>
      <c r="AC779" s="117">
        <f t="shared" si="296"/>
        <v>0</v>
      </c>
      <c r="AD779" s="304">
        <f>OAX!AD817</f>
        <v>0</v>
      </c>
      <c r="AE779" s="120"/>
      <c r="AF779" s="117"/>
      <c r="AG779" s="117">
        <f>OAX!AG817</f>
        <v>0</v>
      </c>
      <c r="AH779" s="117"/>
      <c r="AI779" s="117"/>
      <c r="AJ779" s="117">
        <f>OAX!AJ817</f>
        <v>0</v>
      </c>
      <c r="AK779" s="117"/>
      <c r="AL779" s="117"/>
      <c r="AM779" s="117">
        <f>OAX!AM817</f>
        <v>0</v>
      </c>
      <c r="AN779" s="117"/>
      <c r="AO779" s="117"/>
      <c r="AP779" s="117">
        <f>OAX!AP817</f>
        <v>0</v>
      </c>
      <c r="AQ779" s="117"/>
      <c r="AR779" s="117"/>
      <c r="AS779" s="117">
        <f>OAX!AS817</f>
        <v>0</v>
      </c>
      <c r="AT779" s="117">
        <f>OAX!AT817</f>
        <v>0</v>
      </c>
      <c r="AU779" s="117">
        <f>OAX!AU817</f>
        <v>0</v>
      </c>
      <c r="AV779" s="117">
        <f>OAX!AV817</f>
        <v>0</v>
      </c>
      <c r="AW779" s="117">
        <f>OAX!AW817</f>
        <v>0</v>
      </c>
      <c r="AX779" s="117">
        <f>OAX!AX817</f>
        <v>0</v>
      </c>
      <c r="AY779" s="117">
        <f>OAX!AY817</f>
        <v>0</v>
      </c>
      <c r="AZ779" s="117">
        <f>OAX!AZ817</f>
        <v>0</v>
      </c>
      <c r="BA779" s="117">
        <f>OAX!BA817</f>
        <v>0</v>
      </c>
    </row>
    <row r="780" spans="1:53" ht="24.75" hidden="1">
      <c r="A780" s="253"/>
      <c r="B780" s="73" t="str">
        <f t="shared" si="269"/>
        <v>3713500052005233</v>
      </c>
      <c r="C780" s="114">
        <v>2023</v>
      </c>
      <c r="D780" s="114">
        <v>1</v>
      </c>
      <c r="E780" s="114">
        <v>3</v>
      </c>
      <c r="F780" s="114">
        <v>7</v>
      </c>
      <c r="G780" s="114">
        <v>13</v>
      </c>
      <c r="H780" s="114">
        <v>5000</v>
      </c>
      <c r="I780" s="114">
        <v>5200</v>
      </c>
      <c r="J780" s="114">
        <v>523</v>
      </c>
      <c r="K780" s="115">
        <v>3</v>
      </c>
      <c r="L780" s="115"/>
      <c r="M780" s="116" t="s">
        <v>201</v>
      </c>
      <c r="N780" s="117">
        <v>0</v>
      </c>
      <c r="O780" s="117">
        <v>0</v>
      </c>
      <c r="P780" s="117">
        <v>0</v>
      </c>
      <c r="Q780" s="174" t="s">
        <v>59</v>
      </c>
      <c r="R780" s="119">
        <v>0</v>
      </c>
      <c r="S780" s="119">
        <v>0</v>
      </c>
      <c r="T780" s="120">
        <v>0</v>
      </c>
      <c r="U780" s="117">
        <v>0</v>
      </c>
      <c r="V780" s="117">
        <v>0</v>
      </c>
      <c r="W780" s="117">
        <v>0</v>
      </c>
      <c r="X780" s="117">
        <v>0</v>
      </c>
      <c r="Y780" s="117">
        <v>0</v>
      </c>
      <c r="Z780" s="117">
        <v>0</v>
      </c>
      <c r="AA780" s="269">
        <v>0</v>
      </c>
      <c r="AB780" s="303">
        <f t="shared" si="296"/>
        <v>0</v>
      </c>
      <c r="AC780" s="117">
        <f t="shared" si="296"/>
        <v>0</v>
      </c>
      <c r="AD780" s="304">
        <f>OAX!AD818</f>
        <v>0</v>
      </c>
      <c r="AE780" s="120"/>
      <c r="AF780" s="117"/>
      <c r="AG780" s="117">
        <f>OAX!AG818</f>
        <v>0</v>
      </c>
      <c r="AH780" s="117"/>
      <c r="AI780" s="117"/>
      <c r="AJ780" s="117">
        <f>OAX!AJ818</f>
        <v>0</v>
      </c>
      <c r="AK780" s="117"/>
      <c r="AL780" s="117"/>
      <c r="AM780" s="117">
        <f>OAX!AM818</f>
        <v>0</v>
      </c>
      <c r="AN780" s="117"/>
      <c r="AO780" s="117"/>
      <c r="AP780" s="117">
        <f>OAX!AP818</f>
        <v>0</v>
      </c>
      <c r="AQ780" s="117"/>
      <c r="AR780" s="117"/>
      <c r="AS780" s="117">
        <f>OAX!AS818</f>
        <v>0</v>
      </c>
      <c r="AT780" s="117">
        <f>OAX!AT818</f>
        <v>0</v>
      </c>
      <c r="AU780" s="117">
        <f>OAX!AU818</f>
        <v>0</v>
      </c>
      <c r="AV780" s="117">
        <f>OAX!AV818</f>
        <v>0</v>
      </c>
      <c r="AW780" s="117">
        <f>OAX!AW818</f>
        <v>0</v>
      </c>
      <c r="AX780" s="117">
        <f>OAX!AX818</f>
        <v>0</v>
      </c>
      <c r="AY780" s="117">
        <f>OAX!AY818</f>
        <v>0</v>
      </c>
      <c r="AZ780" s="117">
        <f>OAX!AZ818</f>
        <v>0</v>
      </c>
      <c r="BA780" s="117">
        <f>OAX!BA818</f>
        <v>0</v>
      </c>
    </row>
    <row r="781" spans="1:53" ht="24.75" hidden="1">
      <c r="A781" s="253"/>
      <c r="B781" s="73" t="str">
        <f t="shared" si="269"/>
        <v>371350005300</v>
      </c>
      <c r="C781" s="100">
        <v>2023</v>
      </c>
      <c r="D781" s="100">
        <v>1</v>
      </c>
      <c r="E781" s="100">
        <v>3</v>
      </c>
      <c r="F781" s="100">
        <v>7</v>
      </c>
      <c r="G781" s="100">
        <v>13</v>
      </c>
      <c r="H781" s="100">
        <v>5000</v>
      </c>
      <c r="I781" s="100">
        <v>5300</v>
      </c>
      <c r="J781" s="100"/>
      <c r="K781" s="101" t="s">
        <v>45</v>
      </c>
      <c r="L781" s="101"/>
      <c r="M781" s="102" t="s">
        <v>561</v>
      </c>
      <c r="N781" s="103">
        <v>0</v>
      </c>
      <c r="O781" s="103">
        <v>0</v>
      </c>
      <c r="P781" s="103">
        <v>0</v>
      </c>
      <c r="Q781" s="170" t="s">
        <v>45</v>
      </c>
      <c r="R781" s="171"/>
      <c r="S781" s="171"/>
      <c r="T781" s="106">
        <f t="shared" ref="T781:AC781" si="297">+T782+T801</f>
        <v>0</v>
      </c>
      <c r="U781" s="103">
        <f t="shared" si="297"/>
        <v>0</v>
      </c>
      <c r="V781" s="103">
        <f t="shared" si="297"/>
        <v>0</v>
      </c>
      <c r="W781" s="103">
        <f t="shared" si="297"/>
        <v>0</v>
      </c>
      <c r="X781" s="103">
        <f t="shared" si="297"/>
        <v>0</v>
      </c>
      <c r="Y781" s="103">
        <f t="shared" si="297"/>
        <v>0</v>
      </c>
      <c r="Z781" s="103">
        <f t="shared" si="297"/>
        <v>0</v>
      </c>
      <c r="AA781" s="267">
        <f t="shared" si="297"/>
        <v>0</v>
      </c>
      <c r="AB781" s="299">
        <f t="shared" si="297"/>
        <v>0</v>
      </c>
      <c r="AC781" s="103">
        <f t="shared" si="297"/>
        <v>0</v>
      </c>
      <c r="AD781" s="300">
        <f>OAX!AD819</f>
        <v>0</v>
      </c>
      <c r="AE781" s="106"/>
      <c r="AF781" s="103"/>
      <c r="AG781" s="103">
        <f>OAX!AG819</f>
        <v>0</v>
      </c>
      <c r="AH781" s="103"/>
      <c r="AI781" s="103"/>
      <c r="AJ781" s="103">
        <f>OAX!AJ819</f>
        <v>0</v>
      </c>
      <c r="AK781" s="103"/>
      <c r="AL781" s="103"/>
      <c r="AM781" s="103">
        <f>OAX!AM819</f>
        <v>0</v>
      </c>
      <c r="AN781" s="103"/>
      <c r="AO781" s="103"/>
      <c r="AP781" s="103">
        <f>OAX!AP819</f>
        <v>0</v>
      </c>
      <c r="AQ781" s="103"/>
      <c r="AR781" s="103"/>
      <c r="AS781" s="103">
        <f>OAX!AS819</f>
        <v>0</v>
      </c>
      <c r="AT781" s="103">
        <f>OAX!AT819</f>
        <v>0</v>
      </c>
      <c r="AU781" s="103">
        <f>OAX!AU819</f>
        <v>0</v>
      </c>
      <c r="AV781" s="103">
        <f>OAX!AV819</f>
        <v>0</v>
      </c>
      <c r="AW781" s="103">
        <f>OAX!AW819</f>
        <v>0</v>
      </c>
      <c r="AX781" s="103">
        <f>OAX!AX819</f>
        <v>0</v>
      </c>
      <c r="AY781" s="103">
        <f>OAX!AY819</f>
        <v>0</v>
      </c>
      <c r="AZ781" s="103">
        <f>OAX!AZ819</f>
        <v>0</v>
      </c>
      <c r="BA781" s="103">
        <f>OAX!BA819</f>
        <v>0</v>
      </c>
    </row>
    <row r="782" spans="1:53" ht="24.75" hidden="1">
      <c r="A782" s="253"/>
      <c r="B782" s="73" t="str">
        <f t="shared" ref="B782:B845" si="298">+CONCATENATE(E782,F782,G782,H782,I782,J782,K782,L782)</f>
        <v>371350005300531</v>
      </c>
      <c r="C782" s="107">
        <v>2023</v>
      </c>
      <c r="D782" s="107">
        <v>1</v>
      </c>
      <c r="E782" s="107">
        <v>3</v>
      </c>
      <c r="F782" s="107">
        <v>7</v>
      </c>
      <c r="G782" s="107">
        <v>13</v>
      </c>
      <c r="H782" s="107">
        <v>5000</v>
      </c>
      <c r="I782" s="107">
        <v>5300</v>
      </c>
      <c r="J782" s="107">
        <v>531</v>
      </c>
      <c r="K782" s="108"/>
      <c r="L782" s="108"/>
      <c r="M782" s="109" t="s">
        <v>347</v>
      </c>
      <c r="N782" s="110">
        <v>0</v>
      </c>
      <c r="O782" s="110">
        <v>0</v>
      </c>
      <c r="P782" s="110">
        <v>0</v>
      </c>
      <c r="Q782" s="172" t="s">
        <v>45</v>
      </c>
      <c r="R782" s="173"/>
      <c r="S782" s="173"/>
      <c r="T782" s="113">
        <f t="shared" ref="T782:AC782" si="299">SUM(T783:T800)</f>
        <v>0</v>
      </c>
      <c r="U782" s="110">
        <f t="shared" si="299"/>
        <v>0</v>
      </c>
      <c r="V782" s="110">
        <f t="shared" si="299"/>
        <v>0</v>
      </c>
      <c r="W782" s="110">
        <f t="shared" si="299"/>
        <v>0</v>
      </c>
      <c r="X782" s="110">
        <f t="shared" si="299"/>
        <v>0</v>
      </c>
      <c r="Y782" s="110">
        <f t="shared" si="299"/>
        <v>0</v>
      </c>
      <c r="Z782" s="110">
        <f t="shared" si="299"/>
        <v>0</v>
      </c>
      <c r="AA782" s="268">
        <f t="shared" si="299"/>
        <v>0</v>
      </c>
      <c r="AB782" s="301">
        <f t="shared" si="299"/>
        <v>0</v>
      </c>
      <c r="AC782" s="110">
        <f t="shared" si="299"/>
        <v>0</v>
      </c>
      <c r="AD782" s="302">
        <f>OAX!AD820</f>
        <v>0</v>
      </c>
      <c r="AE782" s="113"/>
      <c r="AF782" s="110"/>
      <c r="AG782" s="110">
        <f>OAX!AG820</f>
        <v>0</v>
      </c>
      <c r="AH782" s="110"/>
      <c r="AI782" s="110"/>
      <c r="AJ782" s="110">
        <f>OAX!AJ820</f>
        <v>0</v>
      </c>
      <c r="AK782" s="110"/>
      <c r="AL782" s="110"/>
      <c r="AM782" s="110">
        <f>OAX!AM820</f>
        <v>0</v>
      </c>
      <c r="AN782" s="110"/>
      <c r="AO782" s="110"/>
      <c r="AP782" s="110">
        <f>OAX!AP820</f>
        <v>0</v>
      </c>
      <c r="AQ782" s="110"/>
      <c r="AR782" s="110"/>
      <c r="AS782" s="110">
        <f>OAX!AS820</f>
        <v>0</v>
      </c>
      <c r="AT782" s="110">
        <f>OAX!AT820</f>
        <v>0</v>
      </c>
      <c r="AU782" s="110">
        <f>OAX!AU820</f>
        <v>0</v>
      </c>
      <c r="AV782" s="110">
        <f>OAX!AV820</f>
        <v>0</v>
      </c>
      <c r="AW782" s="110">
        <f>OAX!AW820</f>
        <v>0</v>
      </c>
      <c r="AX782" s="110">
        <f>OAX!AX820</f>
        <v>0</v>
      </c>
      <c r="AY782" s="110">
        <f>OAX!AY820</f>
        <v>0</v>
      </c>
      <c r="AZ782" s="110">
        <f>OAX!AZ820</f>
        <v>0</v>
      </c>
      <c r="BA782" s="110">
        <f>OAX!BA820</f>
        <v>0</v>
      </c>
    </row>
    <row r="783" spans="1:53" ht="24.75" hidden="1">
      <c r="A783" s="253"/>
      <c r="B783" s="73" t="str">
        <f t="shared" si="298"/>
        <v>3713500053005311</v>
      </c>
      <c r="C783" s="114">
        <v>2023</v>
      </c>
      <c r="D783" s="114">
        <v>1</v>
      </c>
      <c r="E783" s="114">
        <v>3</v>
      </c>
      <c r="F783" s="114">
        <v>7</v>
      </c>
      <c r="G783" s="114">
        <v>13</v>
      </c>
      <c r="H783" s="114">
        <v>5000</v>
      </c>
      <c r="I783" s="114">
        <v>5300</v>
      </c>
      <c r="J783" s="114">
        <v>531</v>
      </c>
      <c r="K783" s="115">
        <v>1</v>
      </c>
      <c r="L783" s="115"/>
      <c r="M783" s="116" t="s">
        <v>611</v>
      </c>
      <c r="N783" s="117">
        <v>0</v>
      </c>
      <c r="O783" s="117">
        <v>0</v>
      </c>
      <c r="P783" s="117">
        <v>0</v>
      </c>
      <c r="Q783" s="174" t="s">
        <v>59</v>
      </c>
      <c r="R783" s="119">
        <v>0</v>
      </c>
      <c r="S783" s="119">
        <v>0</v>
      </c>
      <c r="T783" s="120">
        <v>0</v>
      </c>
      <c r="U783" s="117">
        <v>0</v>
      </c>
      <c r="V783" s="117">
        <v>0</v>
      </c>
      <c r="W783" s="117">
        <v>0</v>
      </c>
      <c r="X783" s="117">
        <v>0</v>
      </c>
      <c r="Y783" s="117">
        <v>0</v>
      </c>
      <c r="Z783" s="117">
        <v>0</v>
      </c>
      <c r="AA783" s="269">
        <v>0</v>
      </c>
      <c r="AB783" s="303">
        <f t="shared" ref="AB783:AB800" si="300">N783+T783-X783</f>
        <v>0</v>
      </c>
      <c r="AC783" s="117">
        <f t="shared" ref="AC783:AC800" si="301">O783+U783-Y783</f>
        <v>0</v>
      </c>
      <c r="AD783" s="304">
        <f>OAX!AD821</f>
        <v>0</v>
      </c>
      <c r="AE783" s="120"/>
      <c r="AF783" s="117"/>
      <c r="AG783" s="117">
        <f>OAX!AG821</f>
        <v>0</v>
      </c>
      <c r="AH783" s="117"/>
      <c r="AI783" s="117"/>
      <c r="AJ783" s="117">
        <f>OAX!AJ821</f>
        <v>0</v>
      </c>
      <c r="AK783" s="117"/>
      <c r="AL783" s="117"/>
      <c r="AM783" s="117">
        <f>OAX!AM821</f>
        <v>0</v>
      </c>
      <c r="AN783" s="117"/>
      <c r="AO783" s="117"/>
      <c r="AP783" s="117">
        <f>OAX!AP821</f>
        <v>0</v>
      </c>
      <c r="AQ783" s="117"/>
      <c r="AR783" s="117"/>
      <c r="AS783" s="117">
        <f>OAX!AS821</f>
        <v>0</v>
      </c>
      <c r="AT783" s="117">
        <f>OAX!AT821</f>
        <v>0</v>
      </c>
      <c r="AU783" s="117">
        <f>OAX!AU821</f>
        <v>0</v>
      </c>
      <c r="AV783" s="117">
        <f>OAX!AV821</f>
        <v>0</v>
      </c>
      <c r="AW783" s="117">
        <f>OAX!AW821</f>
        <v>0</v>
      </c>
      <c r="AX783" s="117">
        <f>OAX!AX821</f>
        <v>0</v>
      </c>
      <c r="AY783" s="117">
        <f>OAX!AY821</f>
        <v>0</v>
      </c>
      <c r="AZ783" s="117">
        <f>OAX!AZ821</f>
        <v>0</v>
      </c>
      <c r="BA783" s="117">
        <f>OAX!BA821</f>
        <v>0</v>
      </c>
    </row>
    <row r="784" spans="1:53" ht="24.75" hidden="1">
      <c r="A784" s="253"/>
      <c r="B784" s="73" t="str">
        <f t="shared" si="298"/>
        <v>3713500053005312</v>
      </c>
      <c r="C784" s="114">
        <v>2023</v>
      </c>
      <c r="D784" s="114">
        <v>1</v>
      </c>
      <c r="E784" s="114">
        <v>3</v>
      </c>
      <c r="F784" s="114">
        <v>7</v>
      </c>
      <c r="G784" s="114">
        <v>13</v>
      </c>
      <c r="H784" s="114">
        <v>5000</v>
      </c>
      <c r="I784" s="114">
        <v>5300</v>
      </c>
      <c r="J784" s="114">
        <v>531</v>
      </c>
      <c r="K784" s="115">
        <v>2</v>
      </c>
      <c r="L784" s="115"/>
      <c r="M784" s="116" t="s">
        <v>612</v>
      </c>
      <c r="N784" s="117">
        <v>0</v>
      </c>
      <c r="O784" s="117">
        <v>0</v>
      </c>
      <c r="P784" s="117">
        <v>0</v>
      </c>
      <c r="Q784" s="174" t="s">
        <v>59</v>
      </c>
      <c r="R784" s="119">
        <v>0</v>
      </c>
      <c r="S784" s="119">
        <v>0</v>
      </c>
      <c r="T784" s="120">
        <v>0</v>
      </c>
      <c r="U784" s="117">
        <v>0</v>
      </c>
      <c r="V784" s="117">
        <v>0</v>
      </c>
      <c r="W784" s="117">
        <v>0</v>
      </c>
      <c r="X784" s="117">
        <v>0</v>
      </c>
      <c r="Y784" s="117">
        <v>0</v>
      </c>
      <c r="Z784" s="117">
        <v>0</v>
      </c>
      <c r="AA784" s="269">
        <v>0</v>
      </c>
      <c r="AB784" s="303">
        <f t="shared" si="300"/>
        <v>0</v>
      </c>
      <c r="AC784" s="117">
        <f t="shared" si="301"/>
        <v>0</v>
      </c>
      <c r="AD784" s="304">
        <f>OAX!AD822</f>
        <v>0</v>
      </c>
      <c r="AE784" s="120"/>
      <c r="AF784" s="117"/>
      <c r="AG784" s="117">
        <f>OAX!AG822</f>
        <v>0</v>
      </c>
      <c r="AH784" s="117"/>
      <c r="AI784" s="117"/>
      <c r="AJ784" s="117">
        <f>OAX!AJ822</f>
        <v>0</v>
      </c>
      <c r="AK784" s="117"/>
      <c r="AL784" s="117"/>
      <c r="AM784" s="117">
        <f>OAX!AM822</f>
        <v>0</v>
      </c>
      <c r="AN784" s="117"/>
      <c r="AO784" s="117"/>
      <c r="AP784" s="117">
        <f>OAX!AP822</f>
        <v>0</v>
      </c>
      <c r="AQ784" s="117"/>
      <c r="AR784" s="117"/>
      <c r="AS784" s="117">
        <f>OAX!AS822</f>
        <v>0</v>
      </c>
      <c r="AT784" s="117">
        <f>OAX!AT822</f>
        <v>0</v>
      </c>
      <c r="AU784" s="117">
        <f>OAX!AU822</f>
        <v>0</v>
      </c>
      <c r="AV784" s="117">
        <f>OAX!AV822</f>
        <v>0</v>
      </c>
      <c r="AW784" s="117">
        <f>OAX!AW822</f>
        <v>0</v>
      </c>
      <c r="AX784" s="117">
        <f>OAX!AX822</f>
        <v>0</v>
      </c>
      <c r="AY784" s="117">
        <f>OAX!AY822</f>
        <v>0</v>
      </c>
      <c r="AZ784" s="117">
        <f>OAX!AZ822</f>
        <v>0</v>
      </c>
      <c r="BA784" s="117">
        <f>OAX!BA822</f>
        <v>0</v>
      </c>
    </row>
    <row r="785" spans="1:53" ht="24.75" hidden="1">
      <c r="A785" s="253"/>
      <c r="B785" s="73" t="str">
        <f t="shared" si="298"/>
        <v>3713500053005313</v>
      </c>
      <c r="C785" s="114">
        <v>2023</v>
      </c>
      <c r="D785" s="114">
        <v>1</v>
      </c>
      <c r="E785" s="114">
        <v>3</v>
      </c>
      <c r="F785" s="114">
        <v>7</v>
      </c>
      <c r="G785" s="114">
        <v>13</v>
      </c>
      <c r="H785" s="114">
        <v>5000</v>
      </c>
      <c r="I785" s="114">
        <v>5300</v>
      </c>
      <c r="J785" s="114">
        <v>531</v>
      </c>
      <c r="K785" s="115">
        <v>3</v>
      </c>
      <c r="L785" s="115"/>
      <c r="M785" s="116" t="s">
        <v>613</v>
      </c>
      <c r="N785" s="117">
        <v>0</v>
      </c>
      <c r="O785" s="117">
        <v>0</v>
      </c>
      <c r="P785" s="117">
        <v>0</v>
      </c>
      <c r="Q785" s="174" t="s">
        <v>59</v>
      </c>
      <c r="R785" s="119">
        <v>0</v>
      </c>
      <c r="S785" s="119">
        <v>0</v>
      </c>
      <c r="T785" s="120">
        <v>0</v>
      </c>
      <c r="U785" s="117">
        <v>0</v>
      </c>
      <c r="V785" s="117">
        <v>0</v>
      </c>
      <c r="W785" s="117">
        <v>0</v>
      </c>
      <c r="X785" s="117">
        <v>0</v>
      </c>
      <c r="Y785" s="117">
        <v>0</v>
      </c>
      <c r="Z785" s="117">
        <v>0</v>
      </c>
      <c r="AA785" s="269">
        <v>0</v>
      </c>
      <c r="AB785" s="303">
        <f t="shared" si="300"/>
        <v>0</v>
      </c>
      <c r="AC785" s="117">
        <f t="shared" si="301"/>
        <v>0</v>
      </c>
      <c r="AD785" s="304">
        <f>OAX!AD823</f>
        <v>0</v>
      </c>
      <c r="AE785" s="120"/>
      <c r="AF785" s="117"/>
      <c r="AG785" s="117">
        <f>OAX!AG823</f>
        <v>0</v>
      </c>
      <c r="AH785" s="117"/>
      <c r="AI785" s="117"/>
      <c r="AJ785" s="117">
        <f>OAX!AJ823</f>
        <v>0</v>
      </c>
      <c r="AK785" s="117"/>
      <c r="AL785" s="117"/>
      <c r="AM785" s="117">
        <f>OAX!AM823</f>
        <v>0</v>
      </c>
      <c r="AN785" s="117"/>
      <c r="AO785" s="117"/>
      <c r="AP785" s="117">
        <f>OAX!AP823</f>
        <v>0</v>
      </c>
      <c r="AQ785" s="117"/>
      <c r="AR785" s="117"/>
      <c r="AS785" s="117">
        <f>OAX!AS823</f>
        <v>0</v>
      </c>
      <c r="AT785" s="117">
        <f>OAX!AT823</f>
        <v>0</v>
      </c>
      <c r="AU785" s="117">
        <f>OAX!AU823</f>
        <v>0</v>
      </c>
      <c r="AV785" s="117">
        <f>OAX!AV823</f>
        <v>0</v>
      </c>
      <c r="AW785" s="117">
        <f>OAX!AW823</f>
        <v>0</v>
      </c>
      <c r="AX785" s="117">
        <f>OAX!AX823</f>
        <v>0</v>
      </c>
      <c r="AY785" s="117">
        <f>OAX!AY823</f>
        <v>0</v>
      </c>
      <c r="AZ785" s="117">
        <f>OAX!AZ823</f>
        <v>0</v>
      </c>
      <c r="BA785" s="117">
        <f>OAX!BA823</f>
        <v>0</v>
      </c>
    </row>
    <row r="786" spans="1:53" ht="24.75" hidden="1">
      <c r="A786" s="253"/>
      <c r="B786" s="73" t="str">
        <f t="shared" si="298"/>
        <v>3713500053005314</v>
      </c>
      <c r="C786" s="114">
        <v>2023</v>
      </c>
      <c r="D786" s="114">
        <v>1</v>
      </c>
      <c r="E786" s="114">
        <v>3</v>
      </c>
      <c r="F786" s="114">
        <v>7</v>
      </c>
      <c r="G786" s="114">
        <v>13</v>
      </c>
      <c r="H786" s="114">
        <v>5000</v>
      </c>
      <c r="I786" s="114">
        <v>5300</v>
      </c>
      <c r="J786" s="114">
        <v>531</v>
      </c>
      <c r="K786" s="115">
        <v>4</v>
      </c>
      <c r="L786" s="115"/>
      <c r="M786" s="116" t="s">
        <v>614</v>
      </c>
      <c r="N786" s="117">
        <v>0</v>
      </c>
      <c r="O786" s="117">
        <v>0</v>
      </c>
      <c r="P786" s="117">
        <v>0</v>
      </c>
      <c r="Q786" s="174" t="s">
        <v>59</v>
      </c>
      <c r="R786" s="119">
        <v>0</v>
      </c>
      <c r="S786" s="119">
        <v>0</v>
      </c>
      <c r="T786" s="120">
        <v>0</v>
      </c>
      <c r="U786" s="117">
        <v>0</v>
      </c>
      <c r="V786" s="117">
        <v>0</v>
      </c>
      <c r="W786" s="117">
        <v>0</v>
      </c>
      <c r="X786" s="117">
        <v>0</v>
      </c>
      <c r="Y786" s="117">
        <v>0</v>
      </c>
      <c r="Z786" s="117">
        <v>0</v>
      </c>
      <c r="AA786" s="269">
        <v>0</v>
      </c>
      <c r="AB786" s="303">
        <f t="shared" si="300"/>
        <v>0</v>
      </c>
      <c r="AC786" s="117">
        <f t="shared" si="301"/>
        <v>0</v>
      </c>
      <c r="AD786" s="304">
        <f>OAX!AD824</f>
        <v>0</v>
      </c>
      <c r="AE786" s="120"/>
      <c r="AF786" s="117"/>
      <c r="AG786" s="117">
        <f>OAX!AG824</f>
        <v>0</v>
      </c>
      <c r="AH786" s="117"/>
      <c r="AI786" s="117"/>
      <c r="AJ786" s="117">
        <f>OAX!AJ824</f>
        <v>0</v>
      </c>
      <c r="AK786" s="117"/>
      <c r="AL786" s="117"/>
      <c r="AM786" s="117">
        <f>OAX!AM824</f>
        <v>0</v>
      </c>
      <c r="AN786" s="117"/>
      <c r="AO786" s="117"/>
      <c r="AP786" s="117">
        <f>OAX!AP824</f>
        <v>0</v>
      </c>
      <c r="AQ786" s="117"/>
      <c r="AR786" s="117"/>
      <c r="AS786" s="117">
        <f>OAX!AS824</f>
        <v>0</v>
      </c>
      <c r="AT786" s="117">
        <f>OAX!AT824</f>
        <v>0</v>
      </c>
      <c r="AU786" s="117">
        <f>OAX!AU824</f>
        <v>0</v>
      </c>
      <c r="AV786" s="117">
        <f>OAX!AV824</f>
        <v>0</v>
      </c>
      <c r="AW786" s="117">
        <f>OAX!AW824</f>
        <v>0</v>
      </c>
      <c r="AX786" s="117">
        <f>OAX!AX824</f>
        <v>0</v>
      </c>
      <c r="AY786" s="117">
        <f>OAX!AY824</f>
        <v>0</v>
      </c>
      <c r="AZ786" s="117">
        <f>OAX!AZ824</f>
        <v>0</v>
      </c>
      <c r="BA786" s="117">
        <f>OAX!BA824</f>
        <v>0</v>
      </c>
    </row>
    <row r="787" spans="1:53" ht="24.75" hidden="1">
      <c r="A787" s="253"/>
      <c r="B787" s="73" t="str">
        <f t="shared" si="298"/>
        <v>3713500053005315</v>
      </c>
      <c r="C787" s="114">
        <v>2023</v>
      </c>
      <c r="D787" s="114">
        <v>1</v>
      </c>
      <c r="E787" s="114">
        <v>3</v>
      </c>
      <c r="F787" s="114">
        <v>7</v>
      </c>
      <c r="G787" s="114">
        <v>13</v>
      </c>
      <c r="H787" s="114">
        <v>5000</v>
      </c>
      <c r="I787" s="114">
        <v>5300</v>
      </c>
      <c r="J787" s="114">
        <v>531</v>
      </c>
      <c r="K787" s="115">
        <v>5</v>
      </c>
      <c r="L787" s="115"/>
      <c r="M787" s="116" t="s">
        <v>615</v>
      </c>
      <c r="N787" s="117">
        <v>0</v>
      </c>
      <c r="O787" s="117">
        <v>0</v>
      </c>
      <c r="P787" s="117">
        <v>0</v>
      </c>
      <c r="Q787" s="174" t="s">
        <v>59</v>
      </c>
      <c r="R787" s="119">
        <v>0</v>
      </c>
      <c r="S787" s="119">
        <v>0</v>
      </c>
      <c r="T787" s="120">
        <v>0</v>
      </c>
      <c r="U787" s="117">
        <v>0</v>
      </c>
      <c r="V787" s="117">
        <v>0</v>
      </c>
      <c r="W787" s="117">
        <v>0</v>
      </c>
      <c r="X787" s="117">
        <v>0</v>
      </c>
      <c r="Y787" s="117">
        <v>0</v>
      </c>
      <c r="Z787" s="117">
        <v>0</v>
      </c>
      <c r="AA787" s="269">
        <v>0</v>
      </c>
      <c r="AB787" s="303">
        <f t="shared" si="300"/>
        <v>0</v>
      </c>
      <c r="AC787" s="117">
        <f t="shared" si="301"/>
        <v>0</v>
      </c>
      <c r="AD787" s="304">
        <f>OAX!AD825</f>
        <v>0</v>
      </c>
      <c r="AE787" s="120"/>
      <c r="AF787" s="117"/>
      <c r="AG787" s="117">
        <f>OAX!AG825</f>
        <v>0</v>
      </c>
      <c r="AH787" s="117"/>
      <c r="AI787" s="117"/>
      <c r="AJ787" s="117">
        <f>OAX!AJ825</f>
        <v>0</v>
      </c>
      <c r="AK787" s="117"/>
      <c r="AL787" s="117"/>
      <c r="AM787" s="117">
        <f>OAX!AM825</f>
        <v>0</v>
      </c>
      <c r="AN787" s="117"/>
      <c r="AO787" s="117"/>
      <c r="AP787" s="117">
        <f>OAX!AP825</f>
        <v>0</v>
      </c>
      <c r="AQ787" s="117"/>
      <c r="AR787" s="117"/>
      <c r="AS787" s="117">
        <f>OAX!AS825</f>
        <v>0</v>
      </c>
      <c r="AT787" s="117">
        <f>OAX!AT825</f>
        <v>0</v>
      </c>
      <c r="AU787" s="117">
        <f>OAX!AU825</f>
        <v>0</v>
      </c>
      <c r="AV787" s="117">
        <f>OAX!AV825</f>
        <v>0</v>
      </c>
      <c r="AW787" s="117">
        <f>OAX!AW825</f>
        <v>0</v>
      </c>
      <c r="AX787" s="117">
        <f>OAX!AX825</f>
        <v>0</v>
      </c>
      <c r="AY787" s="117">
        <f>OAX!AY825</f>
        <v>0</v>
      </c>
      <c r="AZ787" s="117">
        <f>OAX!AZ825</f>
        <v>0</v>
      </c>
      <c r="BA787" s="117">
        <f>OAX!BA825</f>
        <v>0</v>
      </c>
    </row>
    <row r="788" spans="1:53" ht="24.75" hidden="1">
      <c r="A788" s="253"/>
      <c r="B788" s="73" t="str">
        <f t="shared" si="298"/>
        <v>3713500053005316</v>
      </c>
      <c r="C788" s="114">
        <v>2023</v>
      </c>
      <c r="D788" s="114">
        <v>1</v>
      </c>
      <c r="E788" s="114">
        <v>3</v>
      </c>
      <c r="F788" s="114">
        <v>7</v>
      </c>
      <c r="G788" s="114">
        <v>13</v>
      </c>
      <c r="H788" s="114">
        <v>5000</v>
      </c>
      <c r="I788" s="114">
        <v>5300</v>
      </c>
      <c r="J788" s="114">
        <v>531</v>
      </c>
      <c r="K788" s="115">
        <v>6</v>
      </c>
      <c r="L788" s="115"/>
      <c r="M788" s="116" t="s">
        <v>616</v>
      </c>
      <c r="N788" s="117">
        <v>0</v>
      </c>
      <c r="O788" s="117">
        <v>0</v>
      </c>
      <c r="P788" s="117">
        <v>0</v>
      </c>
      <c r="Q788" s="174" t="s">
        <v>59</v>
      </c>
      <c r="R788" s="119">
        <v>0</v>
      </c>
      <c r="S788" s="119">
        <v>0</v>
      </c>
      <c r="T788" s="120">
        <v>0</v>
      </c>
      <c r="U788" s="117">
        <v>0</v>
      </c>
      <c r="V788" s="117">
        <v>0</v>
      </c>
      <c r="W788" s="117">
        <v>0</v>
      </c>
      <c r="X788" s="117">
        <v>0</v>
      </c>
      <c r="Y788" s="117">
        <v>0</v>
      </c>
      <c r="Z788" s="117">
        <v>0</v>
      </c>
      <c r="AA788" s="269">
        <v>0</v>
      </c>
      <c r="AB788" s="303">
        <f t="shared" si="300"/>
        <v>0</v>
      </c>
      <c r="AC788" s="117">
        <f t="shared" si="301"/>
        <v>0</v>
      </c>
      <c r="AD788" s="304">
        <f>OAX!AD826</f>
        <v>0</v>
      </c>
      <c r="AE788" s="120"/>
      <c r="AF788" s="117"/>
      <c r="AG788" s="117">
        <f>OAX!AG826</f>
        <v>0</v>
      </c>
      <c r="AH788" s="117"/>
      <c r="AI788" s="117"/>
      <c r="AJ788" s="117">
        <f>OAX!AJ826</f>
        <v>0</v>
      </c>
      <c r="AK788" s="117"/>
      <c r="AL788" s="117"/>
      <c r="AM788" s="117">
        <f>OAX!AM826</f>
        <v>0</v>
      </c>
      <c r="AN788" s="117"/>
      <c r="AO788" s="117"/>
      <c r="AP788" s="117">
        <f>OAX!AP826</f>
        <v>0</v>
      </c>
      <c r="AQ788" s="117"/>
      <c r="AR788" s="117"/>
      <c r="AS788" s="117">
        <f>OAX!AS826</f>
        <v>0</v>
      </c>
      <c r="AT788" s="117">
        <f>OAX!AT826</f>
        <v>0</v>
      </c>
      <c r="AU788" s="117">
        <f>OAX!AU826</f>
        <v>0</v>
      </c>
      <c r="AV788" s="117">
        <f>OAX!AV826</f>
        <v>0</v>
      </c>
      <c r="AW788" s="117">
        <f>OAX!AW826</f>
        <v>0</v>
      </c>
      <c r="AX788" s="117">
        <f>OAX!AX826</f>
        <v>0</v>
      </c>
      <c r="AY788" s="117">
        <f>OAX!AY826</f>
        <v>0</v>
      </c>
      <c r="AZ788" s="117">
        <f>OAX!AZ826</f>
        <v>0</v>
      </c>
      <c r="BA788" s="117">
        <f>OAX!BA826</f>
        <v>0</v>
      </c>
    </row>
    <row r="789" spans="1:53" ht="24.75" hidden="1">
      <c r="A789" s="253"/>
      <c r="B789" s="73" t="str">
        <f t="shared" si="298"/>
        <v>3713500053005317</v>
      </c>
      <c r="C789" s="114">
        <v>2023</v>
      </c>
      <c r="D789" s="114">
        <v>1</v>
      </c>
      <c r="E789" s="114">
        <v>3</v>
      </c>
      <c r="F789" s="114">
        <v>7</v>
      </c>
      <c r="G789" s="114">
        <v>13</v>
      </c>
      <c r="H789" s="114">
        <v>5000</v>
      </c>
      <c r="I789" s="114">
        <v>5300</v>
      </c>
      <c r="J789" s="114">
        <v>531</v>
      </c>
      <c r="K789" s="115">
        <v>7</v>
      </c>
      <c r="L789" s="115"/>
      <c r="M789" s="116" t="s">
        <v>617</v>
      </c>
      <c r="N789" s="117">
        <v>0</v>
      </c>
      <c r="O789" s="117">
        <v>0</v>
      </c>
      <c r="P789" s="117">
        <v>0</v>
      </c>
      <c r="Q789" s="174" t="s">
        <v>59</v>
      </c>
      <c r="R789" s="119">
        <v>0</v>
      </c>
      <c r="S789" s="119">
        <v>0</v>
      </c>
      <c r="T789" s="120">
        <v>0</v>
      </c>
      <c r="U789" s="117">
        <v>0</v>
      </c>
      <c r="V789" s="117">
        <v>0</v>
      </c>
      <c r="W789" s="117">
        <v>0</v>
      </c>
      <c r="X789" s="117">
        <v>0</v>
      </c>
      <c r="Y789" s="117">
        <v>0</v>
      </c>
      <c r="Z789" s="117">
        <v>0</v>
      </c>
      <c r="AA789" s="269">
        <v>0</v>
      </c>
      <c r="AB789" s="303">
        <f t="shared" si="300"/>
        <v>0</v>
      </c>
      <c r="AC789" s="117">
        <f t="shared" si="301"/>
        <v>0</v>
      </c>
      <c r="AD789" s="304">
        <f>OAX!AD827</f>
        <v>0</v>
      </c>
      <c r="AE789" s="120"/>
      <c r="AF789" s="117"/>
      <c r="AG789" s="117">
        <f>OAX!AG827</f>
        <v>0</v>
      </c>
      <c r="AH789" s="117"/>
      <c r="AI789" s="117"/>
      <c r="AJ789" s="117">
        <f>OAX!AJ827</f>
        <v>0</v>
      </c>
      <c r="AK789" s="117"/>
      <c r="AL789" s="117"/>
      <c r="AM789" s="117">
        <f>OAX!AM827</f>
        <v>0</v>
      </c>
      <c r="AN789" s="117"/>
      <c r="AO789" s="117"/>
      <c r="AP789" s="117">
        <f>OAX!AP827</f>
        <v>0</v>
      </c>
      <c r="AQ789" s="117"/>
      <c r="AR789" s="117"/>
      <c r="AS789" s="117">
        <f>OAX!AS827</f>
        <v>0</v>
      </c>
      <c r="AT789" s="117">
        <f>OAX!AT827</f>
        <v>0</v>
      </c>
      <c r="AU789" s="117">
        <f>OAX!AU827</f>
        <v>0</v>
      </c>
      <c r="AV789" s="117">
        <f>OAX!AV827</f>
        <v>0</v>
      </c>
      <c r="AW789" s="117">
        <f>OAX!AW827</f>
        <v>0</v>
      </c>
      <c r="AX789" s="117">
        <f>OAX!AX827</f>
        <v>0</v>
      </c>
      <c r="AY789" s="117">
        <f>OAX!AY827</f>
        <v>0</v>
      </c>
      <c r="AZ789" s="117">
        <f>OAX!AZ827</f>
        <v>0</v>
      </c>
      <c r="BA789" s="117">
        <f>OAX!BA827</f>
        <v>0</v>
      </c>
    </row>
    <row r="790" spans="1:53" ht="24.75" hidden="1">
      <c r="A790" s="253"/>
      <c r="B790" s="73" t="str">
        <f t="shared" si="298"/>
        <v>3713500053005318</v>
      </c>
      <c r="C790" s="114">
        <v>2023</v>
      </c>
      <c r="D790" s="114">
        <v>1</v>
      </c>
      <c r="E790" s="114">
        <v>3</v>
      </c>
      <c r="F790" s="114">
        <v>7</v>
      </c>
      <c r="G790" s="114">
        <v>13</v>
      </c>
      <c r="H790" s="114">
        <v>5000</v>
      </c>
      <c r="I790" s="114">
        <v>5300</v>
      </c>
      <c r="J790" s="114">
        <v>531</v>
      </c>
      <c r="K790" s="115">
        <v>8</v>
      </c>
      <c r="L790" s="115"/>
      <c r="M790" s="116" t="s">
        <v>618</v>
      </c>
      <c r="N790" s="117">
        <v>0</v>
      </c>
      <c r="O790" s="117">
        <v>0</v>
      </c>
      <c r="P790" s="117">
        <v>0</v>
      </c>
      <c r="Q790" s="174" t="s">
        <v>59</v>
      </c>
      <c r="R790" s="119">
        <v>0</v>
      </c>
      <c r="S790" s="119">
        <v>0</v>
      </c>
      <c r="T790" s="120">
        <v>0</v>
      </c>
      <c r="U790" s="117">
        <v>0</v>
      </c>
      <c r="V790" s="117">
        <v>0</v>
      </c>
      <c r="W790" s="117">
        <v>0</v>
      </c>
      <c r="X790" s="117">
        <v>0</v>
      </c>
      <c r="Y790" s="117">
        <v>0</v>
      </c>
      <c r="Z790" s="117">
        <v>0</v>
      </c>
      <c r="AA790" s="269">
        <v>0</v>
      </c>
      <c r="AB790" s="303">
        <f t="shared" si="300"/>
        <v>0</v>
      </c>
      <c r="AC790" s="117">
        <f t="shared" si="301"/>
        <v>0</v>
      </c>
      <c r="AD790" s="304">
        <f>OAX!AD828</f>
        <v>0</v>
      </c>
      <c r="AE790" s="120"/>
      <c r="AF790" s="117"/>
      <c r="AG790" s="117">
        <f>OAX!AG828</f>
        <v>0</v>
      </c>
      <c r="AH790" s="117"/>
      <c r="AI790" s="117"/>
      <c r="AJ790" s="117">
        <f>OAX!AJ828</f>
        <v>0</v>
      </c>
      <c r="AK790" s="117"/>
      <c r="AL790" s="117"/>
      <c r="AM790" s="117">
        <f>OAX!AM828</f>
        <v>0</v>
      </c>
      <c r="AN790" s="117"/>
      <c r="AO790" s="117"/>
      <c r="AP790" s="117">
        <f>OAX!AP828</f>
        <v>0</v>
      </c>
      <c r="AQ790" s="117"/>
      <c r="AR790" s="117"/>
      <c r="AS790" s="117">
        <f>OAX!AS828</f>
        <v>0</v>
      </c>
      <c r="AT790" s="117">
        <f>OAX!AT828</f>
        <v>0</v>
      </c>
      <c r="AU790" s="117">
        <f>OAX!AU828</f>
        <v>0</v>
      </c>
      <c r="AV790" s="117">
        <f>OAX!AV828</f>
        <v>0</v>
      </c>
      <c r="AW790" s="117">
        <f>OAX!AW828</f>
        <v>0</v>
      </c>
      <c r="AX790" s="117">
        <f>OAX!AX828</f>
        <v>0</v>
      </c>
      <c r="AY790" s="117">
        <f>OAX!AY828</f>
        <v>0</v>
      </c>
      <c r="AZ790" s="117">
        <f>OAX!AZ828</f>
        <v>0</v>
      </c>
      <c r="BA790" s="117">
        <f>OAX!BA828</f>
        <v>0</v>
      </c>
    </row>
    <row r="791" spans="1:53" ht="24.75" hidden="1">
      <c r="A791" s="253"/>
      <c r="B791" s="73" t="str">
        <f t="shared" si="298"/>
        <v>3713500053005319</v>
      </c>
      <c r="C791" s="114">
        <v>2023</v>
      </c>
      <c r="D791" s="114">
        <v>1</v>
      </c>
      <c r="E791" s="114">
        <v>3</v>
      </c>
      <c r="F791" s="114">
        <v>7</v>
      </c>
      <c r="G791" s="114">
        <v>13</v>
      </c>
      <c r="H791" s="114">
        <v>5000</v>
      </c>
      <c r="I791" s="114">
        <v>5300</v>
      </c>
      <c r="J791" s="114">
        <v>531</v>
      </c>
      <c r="K791" s="115">
        <v>9</v>
      </c>
      <c r="L791" s="115"/>
      <c r="M791" s="116" t="s">
        <v>619</v>
      </c>
      <c r="N791" s="117">
        <v>0</v>
      </c>
      <c r="O791" s="117">
        <v>0</v>
      </c>
      <c r="P791" s="117">
        <v>0</v>
      </c>
      <c r="Q791" s="174" t="s">
        <v>59</v>
      </c>
      <c r="R791" s="119">
        <v>0</v>
      </c>
      <c r="S791" s="119">
        <v>0</v>
      </c>
      <c r="T791" s="120">
        <v>0</v>
      </c>
      <c r="U791" s="117">
        <v>0</v>
      </c>
      <c r="V791" s="117">
        <v>0</v>
      </c>
      <c r="W791" s="117">
        <v>0</v>
      </c>
      <c r="X791" s="117">
        <v>0</v>
      </c>
      <c r="Y791" s="117">
        <v>0</v>
      </c>
      <c r="Z791" s="117">
        <v>0</v>
      </c>
      <c r="AA791" s="269">
        <v>0</v>
      </c>
      <c r="AB791" s="303">
        <f t="shared" si="300"/>
        <v>0</v>
      </c>
      <c r="AC791" s="117">
        <f t="shared" si="301"/>
        <v>0</v>
      </c>
      <c r="AD791" s="304">
        <f>OAX!AD829</f>
        <v>0</v>
      </c>
      <c r="AE791" s="120"/>
      <c r="AF791" s="117"/>
      <c r="AG791" s="117">
        <f>OAX!AG829</f>
        <v>0</v>
      </c>
      <c r="AH791" s="117"/>
      <c r="AI791" s="117"/>
      <c r="AJ791" s="117">
        <f>OAX!AJ829</f>
        <v>0</v>
      </c>
      <c r="AK791" s="117"/>
      <c r="AL791" s="117"/>
      <c r="AM791" s="117">
        <f>OAX!AM829</f>
        <v>0</v>
      </c>
      <c r="AN791" s="117"/>
      <c r="AO791" s="117"/>
      <c r="AP791" s="117">
        <f>OAX!AP829</f>
        <v>0</v>
      </c>
      <c r="AQ791" s="117"/>
      <c r="AR791" s="117"/>
      <c r="AS791" s="117">
        <f>OAX!AS829</f>
        <v>0</v>
      </c>
      <c r="AT791" s="117">
        <f>OAX!AT829</f>
        <v>0</v>
      </c>
      <c r="AU791" s="117">
        <f>OAX!AU829</f>
        <v>0</v>
      </c>
      <c r="AV791" s="117">
        <f>OAX!AV829</f>
        <v>0</v>
      </c>
      <c r="AW791" s="117">
        <f>OAX!AW829</f>
        <v>0</v>
      </c>
      <c r="AX791" s="117">
        <f>OAX!AX829</f>
        <v>0</v>
      </c>
      <c r="AY791" s="117">
        <f>OAX!AY829</f>
        <v>0</v>
      </c>
      <c r="AZ791" s="117">
        <f>OAX!AZ829</f>
        <v>0</v>
      </c>
      <c r="BA791" s="117">
        <f>OAX!BA829</f>
        <v>0</v>
      </c>
    </row>
    <row r="792" spans="1:53" ht="24.75" hidden="1">
      <c r="A792" s="253"/>
      <c r="B792" s="73" t="str">
        <f t="shared" si="298"/>
        <v>37135000530053110</v>
      </c>
      <c r="C792" s="114">
        <v>2023</v>
      </c>
      <c r="D792" s="114">
        <v>1</v>
      </c>
      <c r="E792" s="114">
        <v>3</v>
      </c>
      <c r="F792" s="114">
        <v>7</v>
      </c>
      <c r="G792" s="114">
        <v>13</v>
      </c>
      <c r="H792" s="114">
        <v>5000</v>
      </c>
      <c r="I792" s="114">
        <v>5300</v>
      </c>
      <c r="J792" s="114">
        <v>531</v>
      </c>
      <c r="K792" s="115">
        <v>10</v>
      </c>
      <c r="L792" s="115"/>
      <c r="M792" s="116" t="s">
        <v>620</v>
      </c>
      <c r="N792" s="117">
        <v>0</v>
      </c>
      <c r="O792" s="117">
        <v>0</v>
      </c>
      <c r="P792" s="117">
        <v>0</v>
      </c>
      <c r="Q792" s="174" t="s">
        <v>59</v>
      </c>
      <c r="R792" s="119">
        <v>0</v>
      </c>
      <c r="S792" s="119">
        <v>0</v>
      </c>
      <c r="T792" s="120">
        <v>0</v>
      </c>
      <c r="U792" s="117">
        <v>0</v>
      </c>
      <c r="V792" s="117">
        <v>0</v>
      </c>
      <c r="W792" s="117">
        <v>0</v>
      </c>
      <c r="X792" s="117">
        <v>0</v>
      </c>
      <c r="Y792" s="117">
        <v>0</v>
      </c>
      <c r="Z792" s="117">
        <v>0</v>
      </c>
      <c r="AA792" s="269">
        <v>0</v>
      </c>
      <c r="AB792" s="303">
        <f t="shared" si="300"/>
        <v>0</v>
      </c>
      <c r="AC792" s="117">
        <f t="shared" si="301"/>
        <v>0</v>
      </c>
      <c r="AD792" s="304">
        <f>OAX!AD830</f>
        <v>0</v>
      </c>
      <c r="AE792" s="120"/>
      <c r="AF792" s="117"/>
      <c r="AG792" s="117">
        <f>OAX!AG830</f>
        <v>0</v>
      </c>
      <c r="AH792" s="117"/>
      <c r="AI792" s="117"/>
      <c r="AJ792" s="117">
        <f>OAX!AJ830</f>
        <v>0</v>
      </c>
      <c r="AK792" s="117"/>
      <c r="AL792" s="117"/>
      <c r="AM792" s="117">
        <f>OAX!AM830</f>
        <v>0</v>
      </c>
      <c r="AN792" s="117"/>
      <c r="AO792" s="117"/>
      <c r="AP792" s="117">
        <f>OAX!AP830</f>
        <v>0</v>
      </c>
      <c r="AQ792" s="117"/>
      <c r="AR792" s="117"/>
      <c r="AS792" s="117">
        <f>OAX!AS830</f>
        <v>0</v>
      </c>
      <c r="AT792" s="117">
        <f>OAX!AT830</f>
        <v>0</v>
      </c>
      <c r="AU792" s="117">
        <f>OAX!AU830</f>
        <v>0</v>
      </c>
      <c r="AV792" s="117">
        <f>OAX!AV830</f>
        <v>0</v>
      </c>
      <c r="AW792" s="117">
        <f>OAX!AW830</f>
        <v>0</v>
      </c>
      <c r="AX792" s="117">
        <f>OAX!AX830</f>
        <v>0</v>
      </c>
      <c r="AY792" s="117">
        <f>OAX!AY830</f>
        <v>0</v>
      </c>
      <c r="AZ792" s="117">
        <f>OAX!AZ830</f>
        <v>0</v>
      </c>
      <c r="BA792" s="117">
        <f>OAX!BA830</f>
        <v>0</v>
      </c>
    </row>
    <row r="793" spans="1:53" ht="24.75" hidden="1">
      <c r="A793" s="253"/>
      <c r="B793" s="73" t="str">
        <f t="shared" si="298"/>
        <v>37135000530053111</v>
      </c>
      <c r="C793" s="114">
        <v>2023</v>
      </c>
      <c r="D793" s="114">
        <v>1</v>
      </c>
      <c r="E793" s="114">
        <v>3</v>
      </c>
      <c r="F793" s="114">
        <v>7</v>
      </c>
      <c r="G793" s="114">
        <v>13</v>
      </c>
      <c r="H793" s="114">
        <v>5000</v>
      </c>
      <c r="I793" s="114">
        <v>5300</v>
      </c>
      <c r="J793" s="114">
        <v>531</v>
      </c>
      <c r="K793" s="115">
        <v>11</v>
      </c>
      <c r="L793" s="115"/>
      <c r="M793" s="116" t="s">
        <v>563</v>
      </c>
      <c r="N793" s="117">
        <v>0</v>
      </c>
      <c r="O793" s="117">
        <v>0</v>
      </c>
      <c r="P793" s="117">
        <v>0</v>
      </c>
      <c r="Q793" s="174" t="s">
        <v>59</v>
      </c>
      <c r="R793" s="119">
        <v>0</v>
      </c>
      <c r="S793" s="119">
        <v>0</v>
      </c>
      <c r="T793" s="120">
        <v>0</v>
      </c>
      <c r="U793" s="117">
        <v>0</v>
      </c>
      <c r="V793" s="117">
        <v>0</v>
      </c>
      <c r="W793" s="117">
        <v>0</v>
      </c>
      <c r="X793" s="117">
        <v>0</v>
      </c>
      <c r="Y793" s="117">
        <v>0</v>
      </c>
      <c r="Z793" s="117">
        <v>0</v>
      </c>
      <c r="AA793" s="269">
        <v>0</v>
      </c>
      <c r="AB793" s="303">
        <f t="shared" si="300"/>
        <v>0</v>
      </c>
      <c r="AC793" s="117">
        <f t="shared" si="301"/>
        <v>0</v>
      </c>
      <c r="AD793" s="304">
        <f>OAX!AD831</f>
        <v>0</v>
      </c>
      <c r="AE793" s="120"/>
      <c r="AF793" s="117"/>
      <c r="AG793" s="117">
        <f>OAX!AG831</f>
        <v>0</v>
      </c>
      <c r="AH793" s="117"/>
      <c r="AI793" s="117"/>
      <c r="AJ793" s="117">
        <f>OAX!AJ831</f>
        <v>0</v>
      </c>
      <c r="AK793" s="117"/>
      <c r="AL793" s="117"/>
      <c r="AM793" s="117">
        <f>OAX!AM831</f>
        <v>0</v>
      </c>
      <c r="AN793" s="117"/>
      <c r="AO793" s="117"/>
      <c r="AP793" s="117">
        <f>OAX!AP831</f>
        <v>0</v>
      </c>
      <c r="AQ793" s="117"/>
      <c r="AR793" s="117"/>
      <c r="AS793" s="117">
        <f>OAX!AS831</f>
        <v>0</v>
      </c>
      <c r="AT793" s="117">
        <f>OAX!AT831</f>
        <v>0</v>
      </c>
      <c r="AU793" s="117">
        <f>OAX!AU831</f>
        <v>0</v>
      </c>
      <c r="AV793" s="117">
        <f>OAX!AV831</f>
        <v>0</v>
      </c>
      <c r="AW793" s="117">
        <f>OAX!AW831</f>
        <v>0</v>
      </c>
      <c r="AX793" s="117">
        <f>OAX!AX831</f>
        <v>0</v>
      </c>
      <c r="AY793" s="117">
        <f>OAX!AY831</f>
        <v>0</v>
      </c>
      <c r="AZ793" s="117">
        <f>OAX!AZ831</f>
        <v>0</v>
      </c>
      <c r="BA793" s="117">
        <f>OAX!BA831</f>
        <v>0</v>
      </c>
    </row>
    <row r="794" spans="1:53" ht="24.75" hidden="1">
      <c r="A794" s="253"/>
      <c r="B794" s="73" t="str">
        <f t="shared" si="298"/>
        <v>37135000530053112</v>
      </c>
      <c r="C794" s="114">
        <v>2023</v>
      </c>
      <c r="D794" s="114">
        <v>1</v>
      </c>
      <c r="E794" s="114">
        <v>3</v>
      </c>
      <c r="F794" s="114">
        <v>7</v>
      </c>
      <c r="G794" s="114">
        <v>13</v>
      </c>
      <c r="H794" s="114">
        <v>5000</v>
      </c>
      <c r="I794" s="114">
        <v>5300</v>
      </c>
      <c r="J794" s="114">
        <v>531</v>
      </c>
      <c r="K794" s="115">
        <v>12</v>
      </c>
      <c r="L794" s="115"/>
      <c r="M794" s="116" t="s">
        <v>621</v>
      </c>
      <c r="N794" s="117">
        <v>0</v>
      </c>
      <c r="O794" s="117">
        <v>0</v>
      </c>
      <c r="P794" s="117">
        <v>0</v>
      </c>
      <c r="Q794" s="174" t="s">
        <v>59</v>
      </c>
      <c r="R794" s="119">
        <v>0</v>
      </c>
      <c r="S794" s="119">
        <v>0</v>
      </c>
      <c r="T794" s="120">
        <v>0</v>
      </c>
      <c r="U794" s="117">
        <v>0</v>
      </c>
      <c r="V794" s="117">
        <v>0</v>
      </c>
      <c r="W794" s="117">
        <v>0</v>
      </c>
      <c r="X794" s="117">
        <v>0</v>
      </c>
      <c r="Y794" s="117">
        <v>0</v>
      </c>
      <c r="Z794" s="117">
        <v>0</v>
      </c>
      <c r="AA794" s="269">
        <v>0</v>
      </c>
      <c r="AB794" s="303">
        <f t="shared" si="300"/>
        <v>0</v>
      </c>
      <c r="AC794" s="117">
        <f t="shared" si="301"/>
        <v>0</v>
      </c>
      <c r="AD794" s="304">
        <f>OAX!AD832</f>
        <v>0</v>
      </c>
      <c r="AE794" s="120"/>
      <c r="AF794" s="117"/>
      <c r="AG794" s="117">
        <f>OAX!AG832</f>
        <v>0</v>
      </c>
      <c r="AH794" s="117"/>
      <c r="AI794" s="117"/>
      <c r="AJ794" s="117">
        <f>OAX!AJ832</f>
        <v>0</v>
      </c>
      <c r="AK794" s="117"/>
      <c r="AL794" s="117"/>
      <c r="AM794" s="117">
        <f>OAX!AM832</f>
        <v>0</v>
      </c>
      <c r="AN794" s="117"/>
      <c r="AO794" s="117"/>
      <c r="AP794" s="117">
        <f>OAX!AP832</f>
        <v>0</v>
      </c>
      <c r="AQ794" s="117"/>
      <c r="AR794" s="117"/>
      <c r="AS794" s="117">
        <f>OAX!AS832</f>
        <v>0</v>
      </c>
      <c r="AT794" s="117">
        <f>OAX!AT832</f>
        <v>0</v>
      </c>
      <c r="AU794" s="117">
        <f>OAX!AU832</f>
        <v>0</v>
      </c>
      <c r="AV794" s="117">
        <f>OAX!AV832</f>
        <v>0</v>
      </c>
      <c r="AW794" s="117">
        <f>OAX!AW832</f>
        <v>0</v>
      </c>
      <c r="AX794" s="117">
        <f>OAX!AX832</f>
        <v>0</v>
      </c>
      <c r="AY794" s="117">
        <f>OAX!AY832</f>
        <v>0</v>
      </c>
      <c r="AZ794" s="117">
        <f>OAX!AZ832</f>
        <v>0</v>
      </c>
      <c r="BA794" s="117">
        <f>OAX!BA832</f>
        <v>0</v>
      </c>
    </row>
    <row r="795" spans="1:53" ht="24.75" hidden="1">
      <c r="A795" s="253"/>
      <c r="B795" s="73" t="str">
        <f t="shared" si="298"/>
        <v>37135000530053113</v>
      </c>
      <c r="C795" s="114">
        <v>2023</v>
      </c>
      <c r="D795" s="114">
        <v>1</v>
      </c>
      <c r="E795" s="114">
        <v>3</v>
      </c>
      <c r="F795" s="114">
        <v>7</v>
      </c>
      <c r="G795" s="114">
        <v>13</v>
      </c>
      <c r="H795" s="114">
        <v>5000</v>
      </c>
      <c r="I795" s="114">
        <v>5300</v>
      </c>
      <c r="J795" s="114">
        <v>531</v>
      </c>
      <c r="K795" s="115">
        <v>13</v>
      </c>
      <c r="L795" s="115"/>
      <c r="M795" s="116" t="s">
        <v>622</v>
      </c>
      <c r="N795" s="117">
        <v>0</v>
      </c>
      <c r="O795" s="117">
        <v>0</v>
      </c>
      <c r="P795" s="117">
        <v>0</v>
      </c>
      <c r="Q795" s="174" t="s">
        <v>59</v>
      </c>
      <c r="R795" s="119">
        <v>0</v>
      </c>
      <c r="S795" s="119">
        <v>0</v>
      </c>
      <c r="T795" s="120">
        <v>0</v>
      </c>
      <c r="U795" s="117">
        <v>0</v>
      </c>
      <c r="V795" s="117">
        <v>0</v>
      </c>
      <c r="W795" s="117">
        <v>0</v>
      </c>
      <c r="X795" s="117">
        <v>0</v>
      </c>
      <c r="Y795" s="117">
        <v>0</v>
      </c>
      <c r="Z795" s="117">
        <v>0</v>
      </c>
      <c r="AA795" s="269">
        <v>0</v>
      </c>
      <c r="AB795" s="303">
        <f t="shared" si="300"/>
        <v>0</v>
      </c>
      <c r="AC795" s="117">
        <f t="shared" si="301"/>
        <v>0</v>
      </c>
      <c r="AD795" s="304">
        <f>OAX!AD833</f>
        <v>0</v>
      </c>
      <c r="AE795" s="120"/>
      <c r="AF795" s="117"/>
      <c r="AG795" s="117">
        <f>OAX!AG833</f>
        <v>0</v>
      </c>
      <c r="AH795" s="117"/>
      <c r="AI795" s="117"/>
      <c r="AJ795" s="117">
        <f>OAX!AJ833</f>
        <v>0</v>
      </c>
      <c r="AK795" s="117"/>
      <c r="AL795" s="117"/>
      <c r="AM795" s="117">
        <f>OAX!AM833</f>
        <v>0</v>
      </c>
      <c r="AN795" s="117"/>
      <c r="AO795" s="117"/>
      <c r="AP795" s="117">
        <f>OAX!AP833</f>
        <v>0</v>
      </c>
      <c r="AQ795" s="117"/>
      <c r="AR795" s="117"/>
      <c r="AS795" s="117">
        <f>OAX!AS833</f>
        <v>0</v>
      </c>
      <c r="AT795" s="117">
        <f>OAX!AT833</f>
        <v>0</v>
      </c>
      <c r="AU795" s="117">
        <f>OAX!AU833</f>
        <v>0</v>
      </c>
      <c r="AV795" s="117">
        <f>OAX!AV833</f>
        <v>0</v>
      </c>
      <c r="AW795" s="117">
        <f>OAX!AW833</f>
        <v>0</v>
      </c>
      <c r="AX795" s="117">
        <f>OAX!AX833</f>
        <v>0</v>
      </c>
      <c r="AY795" s="117">
        <f>OAX!AY833</f>
        <v>0</v>
      </c>
      <c r="AZ795" s="117">
        <f>OAX!AZ833</f>
        <v>0</v>
      </c>
      <c r="BA795" s="117">
        <f>OAX!BA833</f>
        <v>0</v>
      </c>
    </row>
    <row r="796" spans="1:53" ht="24.75" hidden="1">
      <c r="A796" s="253"/>
      <c r="B796" s="73" t="str">
        <f t="shared" si="298"/>
        <v>37135000530053114</v>
      </c>
      <c r="C796" s="114">
        <v>2023</v>
      </c>
      <c r="D796" s="114">
        <v>1</v>
      </c>
      <c r="E796" s="114">
        <v>3</v>
      </c>
      <c r="F796" s="114">
        <v>7</v>
      </c>
      <c r="G796" s="114">
        <v>13</v>
      </c>
      <c r="H796" s="114">
        <v>5000</v>
      </c>
      <c r="I796" s="114">
        <v>5300</v>
      </c>
      <c r="J796" s="114">
        <v>531</v>
      </c>
      <c r="K796" s="115">
        <v>14</v>
      </c>
      <c r="L796" s="115"/>
      <c r="M796" s="116" t="s">
        <v>449</v>
      </c>
      <c r="N796" s="117">
        <v>0</v>
      </c>
      <c r="O796" s="117">
        <v>0</v>
      </c>
      <c r="P796" s="117">
        <v>0</v>
      </c>
      <c r="Q796" s="174" t="s">
        <v>59</v>
      </c>
      <c r="R796" s="119">
        <v>0</v>
      </c>
      <c r="S796" s="119">
        <v>0</v>
      </c>
      <c r="T796" s="120">
        <v>0</v>
      </c>
      <c r="U796" s="117">
        <v>0</v>
      </c>
      <c r="V796" s="117">
        <v>0</v>
      </c>
      <c r="W796" s="117">
        <v>0</v>
      </c>
      <c r="X796" s="117">
        <v>0</v>
      </c>
      <c r="Y796" s="117">
        <v>0</v>
      </c>
      <c r="Z796" s="117">
        <v>0</v>
      </c>
      <c r="AA796" s="269">
        <v>0</v>
      </c>
      <c r="AB796" s="303">
        <f t="shared" si="300"/>
        <v>0</v>
      </c>
      <c r="AC796" s="117">
        <f t="shared" si="301"/>
        <v>0</v>
      </c>
      <c r="AD796" s="304">
        <f>OAX!AD834</f>
        <v>0</v>
      </c>
      <c r="AE796" s="120"/>
      <c r="AF796" s="117"/>
      <c r="AG796" s="117">
        <f>OAX!AG834</f>
        <v>0</v>
      </c>
      <c r="AH796" s="117"/>
      <c r="AI796" s="117"/>
      <c r="AJ796" s="117">
        <f>OAX!AJ834</f>
        <v>0</v>
      </c>
      <c r="AK796" s="117"/>
      <c r="AL796" s="117"/>
      <c r="AM796" s="117">
        <f>OAX!AM834</f>
        <v>0</v>
      </c>
      <c r="AN796" s="117"/>
      <c r="AO796" s="117"/>
      <c r="AP796" s="117">
        <f>OAX!AP834</f>
        <v>0</v>
      </c>
      <c r="AQ796" s="117"/>
      <c r="AR796" s="117"/>
      <c r="AS796" s="117">
        <f>OAX!AS834</f>
        <v>0</v>
      </c>
      <c r="AT796" s="117">
        <f>OAX!AT834</f>
        <v>0</v>
      </c>
      <c r="AU796" s="117">
        <f>OAX!AU834</f>
        <v>0</v>
      </c>
      <c r="AV796" s="117">
        <f>OAX!AV834</f>
        <v>0</v>
      </c>
      <c r="AW796" s="117">
        <f>OAX!AW834</f>
        <v>0</v>
      </c>
      <c r="AX796" s="117">
        <f>OAX!AX834</f>
        <v>0</v>
      </c>
      <c r="AY796" s="117">
        <f>OAX!AY834</f>
        <v>0</v>
      </c>
      <c r="AZ796" s="117">
        <f>OAX!AZ834</f>
        <v>0</v>
      </c>
      <c r="BA796" s="117">
        <f>OAX!BA834</f>
        <v>0</v>
      </c>
    </row>
    <row r="797" spans="1:53" ht="46.5" hidden="1">
      <c r="A797" s="253"/>
      <c r="B797" s="73" t="str">
        <f t="shared" si="298"/>
        <v>37135000530053115</v>
      </c>
      <c r="C797" s="114">
        <v>2023</v>
      </c>
      <c r="D797" s="114">
        <v>1</v>
      </c>
      <c r="E797" s="114">
        <v>3</v>
      </c>
      <c r="F797" s="114">
        <v>7</v>
      </c>
      <c r="G797" s="114">
        <v>13</v>
      </c>
      <c r="H797" s="114">
        <v>5000</v>
      </c>
      <c r="I797" s="114">
        <v>5300</v>
      </c>
      <c r="J797" s="114">
        <v>531</v>
      </c>
      <c r="K797" s="115">
        <v>15</v>
      </c>
      <c r="L797" s="115"/>
      <c r="M797" s="116" t="s">
        <v>623</v>
      </c>
      <c r="N797" s="117">
        <v>0</v>
      </c>
      <c r="O797" s="117">
        <v>0</v>
      </c>
      <c r="P797" s="117">
        <v>0</v>
      </c>
      <c r="Q797" s="174" t="s">
        <v>59</v>
      </c>
      <c r="R797" s="119">
        <v>0</v>
      </c>
      <c r="S797" s="119">
        <v>0</v>
      </c>
      <c r="T797" s="120">
        <v>0</v>
      </c>
      <c r="U797" s="117">
        <v>0</v>
      </c>
      <c r="V797" s="117">
        <v>0</v>
      </c>
      <c r="W797" s="117">
        <v>0</v>
      </c>
      <c r="X797" s="117">
        <v>0</v>
      </c>
      <c r="Y797" s="117">
        <v>0</v>
      </c>
      <c r="Z797" s="117">
        <v>0</v>
      </c>
      <c r="AA797" s="269">
        <v>0</v>
      </c>
      <c r="AB797" s="303">
        <f t="shared" si="300"/>
        <v>0</v>
      </c>
      <c r="AC797" s="117">
        <f t="shared" si="301"/>
        <v>0</v>
      </c>
      <c r="AD797" s="304">
        <f>OAX!AD835</f>
        <v>0</v>
      </c>
      <c r="AE797" s="120"/>
      <c r="AF797" s="117"/>
      <c r="AG797" s="117">
        <f>OAX!AG835</f>
        <v>0</v>
      </c>
      <c r="AH797" s="117"/>
      <c r="AI797" s="117"/>
      <c r="AJ797" s="117">
        <f>OAX!AJ835</f>
        <v>0</v>
      </c>
      <c r="AK797" s="117"/>
      <c r="AL797" s="117"/>
      <c r="AM797" s="117">
        <f>OAX!AM835</f>
        <v>0</v>
      </c>
      <c r="AN797" s="117"/>
      <c r="AO797" s="117"/>
      <c r="AP797" s="117">
        <f>OAX!AP835</f>
        <v>0</v>
      </c>
      <c r="AQ797" s="117"/>
      <c r="AR797" s="117"/>
      <c r="AS797" s="117">
        <f>OAX!AS835</f>
        <v>0</v>
      </c>
      <c r="AT797" s="117">
        <f>OAX!AT835</f>
        <v>0</v>
      </c>
      <c r="AU797" s="117">
        <f>OAX!AU835</f>
        <v>0</v>
      </c>
      <c r="AV797" s="117">
        <f>OAX!AV835</f>
        <v>0</v>
      </c>
      <c r="AW797" s="117">
        <f>OAX!AW835</f>
        <v>0</v>
      </c>
      <c r="AX797" s="117">
        <f>OAX!AX835</f>
        <v>0</v>
      </c>
      <c r="AY797" s="117">
        <f>OAX!AY835</f>
        <v>0</v>
      </c>
      <c r="AZ797" s="117">
        <f>OAX!AZ835</f>
        <v>0</v>
      </c>
      <c r="BA797" s="117">
        <f>OAX!BA835</f>
        <v>0</v>
      </c>
    </row>
    <row r="798" spans="1:53" ht="24.75" hidden="1">
      <c r="A798" s="253"/>
      <c r="B798" s="73" t="str">
        <f t="shared" si="298"/>
        <v>37135000530053116</v>
      </c>
      <c r="C798" s="114">
        <v>2023</v>
      </c>
      <c r="D798" s="114">
        <v>1</v>
      </c>
      <c r="E798" s="114">
        <v>3</v>
      </c>
      <c r="F798" s="114">
        <v>7</v>
      </c>
      <c r="G798" s="114">
        <v>13</v>
      </c>
      <c r="H798" s="114">
        <v>5000</v>
      </c>
      <c r="I798" s="114">
        <v>5300</v>
      </c>
      <c r="J798" s="114">
        <v>531</v>
      </c>
      <c r="K798" s="115">
        <v>16</v>
      </c>
      <c r="L798" s="115"/>
      <c r="M798" s="116" t="s">
        <v>624</v>
      </c>
      <c r="N798" s="117">
        <v>0</v>
      </c>
      <c r="O798" s="117">
        <v>0</v>
      </c>
      <c r="P798" s="117">
        <v>0</v>
      </c>
      <c r="Q798" s="174" t="s">
        <v>59</v>
      </c>
      <c r="R798" s="119">
        <v>0</v>
      </c>
      <c r="S798" s="119">
        <v>0</v>
      </c>
      <c r="T798" s="120">
        <v>0</v>
      </c>
      <c r="U798" s="117">
        <v>0</v>
      </c>
      <c r="V798" s="117">
        <v>0</v>
      </c>
      <c r="W798" s="117">
        <v>0</v>
      </c>
      <c r="X798" s="117">
        <v>0</v>
      </c>
      <c r="Y798" s="117">
        <v>0</v>
      </c>
      <c r="Z798" s="117">
        <v>0</v>
      </c>
      <c r="AA798" s="269">
        <v>0</v>
      </c>
      <c r="AB798" s="303">
        <f t="shared" si="300"/>
        <v>0</v>
      </c>
      <c r="AC798" s="117">
        <f t="shared" si="301"/>
        <v>0</v>
      </c>
      <c r="AD798" s="304">
        <f>OAX!AD836</f>
        <v>0</v>
      </c>
      <c r="AE798" s="120"/>
      <c r="AF798" s="117"/>
      <c r="AG798" s="117">
        <f>OAX!AG836</f>
        <v>0</v>
      </c>
      <c r="AH798" s="117"/>
      <c r="AI798" s="117"/>
      <c r="AJ798" s="117">
        <f>OAX!AJ836</f>
        <v>0</v>
      </c>
      <c r="AK798" s="117"/>
      <c r="AL798" s="117"/>
      <c r="AM798" s="117">
        <f>OAX!AM836</f>
        <v>0</v>
      </c>
      <c r="AN798" s="117"/>
      <c r="AO798" s="117"/>
      <c r="AP798" s="117">
        <f>OAX!AP836</f>
        <v>0</v>
      </c>
      <c r="AQ798" s="117"/>
      <c r="AR798" s="117"/>
      <c r="AS798" s="117">
        <f>OAX!AS836</f>
        <v>0</v>
      </c>
      <c r="AT798" s="117">
        <f>OAX!AT836</f>
        <v>0</v>
      </c>
      <c r="AU798" s="117">
        <f>OAX!AU836</f>
        <v>0</v>
      </c>
      <c r="AV798" s="117">
        <f>OAX!AV836</f>
        <v>0</v>
      </c>
      <c r="AW798" s="117">
        <f>OAX!AW836</f>
        <v>0</v>
      </c>
      <c r="AX798" s="117">
        <f>OAX!AX836</f>
        <v>0</v>
      </c>
      <c r="AY798" s="117">
        <f>OAX!AY836</f>
        <v>0</v>
      </c>
      <c r="AZ798" s="117">
        <f>OAX!AZ836</f>
        <v>0</v>
      </c>
      <c r="BA798" s="117">
        <f>OAX!BA836</f>
        <v>0</v>
      </c>
    </row>
    <row r="799" spans="1:53" ht="46.5" hidden="1">
      <c r="A799" s="253"/>
      <c r="B799" s="73" t="str">
        <f t="shared" si="298"/>
        <v>37135000530053117</v>
      </c>
      <c r="C799" s="114">
        <v>2023</v>
      </c>
      <c r="D799" s="114">
        <v>1</v>
      </c>
      <c r="E799" s="114">
        <v>3</v>
      </c>
      <c r="F799" s="114">
        <v>7</v>
      </c>
      <c r="G799" s="114">
        <v>13</v>
      </c>
      <c r="H799" s="114">
        <v>5000</v>
      </c>
      <c r="I799" s="114">
        <v>5300</v>
      </c>
      <c r="J799" s="114">
        <v>531</v>
      </c>
      <c r="K799" s="115">
        <v>17</v>
      </c>
      <c r="L799" s="115"/>
      <c r="M799" s="116" t="s">
        <v>625</v>
      </c>
      <c r="N799" s="117">
        <v>0</v>
      </c>
      <c r="O799" s="117">
        <v>0</v>
      </c>
      <c r="P799" s="117">
        <v>0</v>
      </c>
      <c r="Q799" s="174" t="s">
        <v>59</v>
      </c>
      <c r="R799" s="119">
        <v>0</v>
      </c>
      <c r="S799" s="119">
        <v>0</v>
      </c>
      <c r="T799" s="120">
        <v>0</v>
      </c>
      <c r="U799" s="117">
        <v>0</v>
      </c>
      <c r="V799" s="117">
        <v>0</v>
      </c>
      <c r="W799" s="117">
        <v>0</v>
      </c>
      <c r="X799" s="117">
        <v>0</v>
      </c>
      <c r="Y799" s="117">
        <v>0</v>
      </c>
      <c r="Z799" s="117">
        <v>0</v>
      </c>
      <c r="AA799" s="269">
        <v>0</v>
      </c>
      <c r="AB799" s="303">
        <f t="shared" si="300"/>
        <v>0</v>
      </c>
      <c r="AC799" s="117">
        <f t="shared" si="301"/>
        <v>0</v>
      </c>
      <c r="AD799" s="304">
        <f>OAX!AD837</f>
        <v>0</v>
      </c>
      <c r="AE799" s="120"/>
      <c r="AF799" s="117"/>
      <c r="AG799" s="117">
        <f>OAX!AG837</f>
        <v>0</v>
      </c>
      <c r="AH799" s="117"/>
      <c r="AI799" s="117"/>
      <c r="AJ799" s="117">
        <f>OAX!AJ837</f>
        <v>0</v>
      </c>
      <c r="AK799" s="117"/>
      <c r="AL799" s="117"/>
      <c r="AM799" s="117">
        <f>OAX!AM837</f>
        <v>0</v>
      </c>
      <c r="AN799" s="117"/>
      <c r="AO799" s="117"/>
      <c r="AP799" s="117">
        <f>OAX!AP837</f>
        <v>0</v>
      </c>
      <c r="AQ799" s="117"/>
      <c r="AR799" s="117"/>
      <c r="AS799" s="117">
        <f>OAX!AS837</f>
        <v>0</v>
      </c>
      <c r="AT799" s="117">
        <f>OAX!AT837</f>
        <v>0</v>
      </c>
      <c r="AU799" s="117">
        <f>OAX!AU837</f>
        <v>0</v>
      </c>
      <c r="AV799" s="117">
        <f>OAX!AV837</f>
        <v>0</v>
      </c>
      <c r="AW799" s="117">
        <f>OAX!AW837</f>
        <v>0</v>
      </c>
      <c r="AX799" s="117">
        <f>OAX!AX837</f>
        <v>0</v>
      </c>
      <c r="AY799" s="117">
        <f>OAX!AY837</f>
        <v>0</v>
      </c>
      <c r="AZ799" s="117">
        <f>OAX!AZ837</f>
        <v>0</v>
      </c>
      <c r="BA799" s="117">
        <f>OAX!BA837</f>
        <v>0</v>
      </c>
    </row>
    <row r="800" spans="1:53" ht="24.75" hidden="1">
      <c r="A800" s="253"/>
      <c r="B800" s="73" t="str">
        <f t="shared" si="298"/>
        <v>37135000530053118</v>
      </c>
      <c r="C800" s="114">
        <v>2023</v>
      </c>
      <c r="D800" s="114">
        <v>1</v>
      </c>
      <c r="E800" s="114">
        <v>3</v>
      </c>
      <c r="F800" s="114">
        <v>7</v>
      </c>
      <c r="G800" s="114">
        <v>13</v>
      </c>
      <c r="H800" s="114">
        <v>5000</v>
      </c>
      <c r="I800" s="114">
        <v>5300</v>
      </c>
      <c r="J800" s="114">
        <v>531</v>
      </c>
      <c r="K800" s="115">
        <v>18</v>
      </c>
      <c r="L800" s="115"/>
      <c r="M800" s="116" t="s">
        <v>626</v>
      </c>
      <c r="N800" s="117">
        <v>0</v>
      </c>
      <c r="O800" s="117">
        <v>0</v>
      </c>
      <c r="P800" s="117">
        <v>0</v>
      </c>
      <c r="Q800" s="174" t="s">
        <v>59</v>
      </c>
      <c r="R800" s="119">
        <v>0</v>
      </c>
      <c r="S800" s="119">
        <v>0</v>
      </c>
      <c r="T800" s="120">
        <v>0</v>
      </c>
      <c r="U800" s="117">
        <v>0</v>
      </c>
      <c r="V800" s="117">
        <v>0</v>
      </c>
      <c r="W800" s="117">
        <v>0</v>
      </c>
      <c r="X800" s="117">
        <v>0</v>
      </c>
      <c r="Y800" s="117">
        <v>0</v>
      </c>
      <c r="Z800" s="117">
        <v>0</v>
      </c>
      <c r="AA800" s="269">
        <v>0</v>
      </c>
      <c r="AB800" s="303">
        <f t="shared" si="300"/>
        <v>0</v>
      </c>
      <c r="AC800" s="117">
        <f t="shared" si="301"/>
        <v>0</v>
      </c>
      <c r="AD800" s="304">
        <f>OAX!AD838</f>
        <v>0</v>
      </c>
      <c r="AE800" s="120"/>
      <c r="AF800" s="117"/>
      <c r="AG800" s="117">
        <f>OAX!AG838</f>
        <v>0</v>
      </c>
      <c r="AH800" s="117"/>
      <c r="AI800" s="117"/>
      <c r="AJ800" s="117">
        <f>OAX!AJ838</f>
        <v>0</v>
      </c>
      <c r="AK800" s="117"/>
      <c r="AL800" s="117"/>
      <c r="AM800" s="117">
        <f>OAX!AM838</f>
        <v>0</v>
      </c>
      <c r="AN800" s="117"/>
      <c r="AO800" s="117"/>
      <c r="AP800" s="117">
        <f>OAX!AP838</f>
        <v>0</v>
      </c>
      <c r="AQ800" s="117"/>
      <c r="AR800" s="117"/>
      <c r="AS800" s="117">
        <f>OAX!AS838</f>
        <v>0</v>
      </c>
      <c r="AT800" s="117">
        <f>OAX!AT838</f>
        <v>0</v>
      </c>
      <c r="AU800" s="117">
        <f>OAX!AU838</f>
        <v>0</v>
      </c>
      <c r="AV800" s="117">
        <f>OAX!AV838</f>
        <v>0</v>
      </c>
      <c r="AW800" s="117">
        <f>OAX!AW838</f>
        <v>0</v>
      </c>
      <c r="AX800" s="117">
        <f>OAX!AX838</f>
        <v>0</v>
      </c>
      <c r="AY800" s="117">
        <f>OAX!AY838</f>
        <v>0</v>
      </c>
      <c r="AZ800" s="117">
        <f>OAX!AZ838</f>
        <v>0</v>
      </c>
      <c r="BA800" s="117">
        <f>OAX!BA838</f>
        <v>0</v>
      </c>
    </row>
    <row r="801" spans="1:53" ht="24.75" hidden="1">
      <c r="A801" s="253"/>
      <c r="B801" s="73" t="str">
        <f t="shared" si="298"/>
        <v>371350005300532</v>
      </c>
      <c r="C801" s="107">
        <v>2023</v>
      </c>
      <c r="D801" s="107">
        <v>1</v>
      </c>
      <c r="E801" s="107">
        <v>3</v>
      </c>
      <c r="F801" s="107">
        <v>7</v>
      </c>
      <c r="G801" s="107">
        <v>13</v>
      </c>
      <c r="H801" s="107">
        <v>5000</v>
      </c>
      <c r="I801" s="107">
        <v>5300</v>
      </c>
      <c r="J801" s="107">
        <v>532</v>
      </c>
      <c r="K801" s="108"/>
      <c r="L801" s="108"/>
      <c r="M801" s="109" t="s">
        <v>566</v>
      </c>
      <c r="N801" s="110">
        <v>0</v>
      </c>
      <c r="O801" s="110">
        <v>0</v>
      </c>
      <c r="P801" s="110">
        <v>0</v>
      </c>
      <c r="Q801" s="172" t="s">
        <v>45</v>
      </c>
      <c r="R801" s="173"/>
      <c r="S801" s="173"/>
      <c r="T801" s="113">
        <f t="shared" ref="T801:AC801" si="302">SUM(T802:T805)</f>
        <v>0</v>
      </c>
      <c r="U801" s="110">
        <f t="shared" si="302"/>
        <v>0</v>
      </c>
      <c r="V801" s="110">
        <f t="shared" si="302"/>
        <v>0</v>
      </c>
      <c r="W801" s="110">
        <f t="shared" si="302"/>
        <v>0</v>
      </c>
      <c r="X801" s="110">
        <f t="shared" si="302"/>
        <v>0</v>
      </c>
      <c r="Y801" s="110">
        <f t="shared" si="302"/>
        <v>0</v>
      </c>
      <c r="Z801" s="110">
        <f t="shared" si="302"/>
        <v>0</v>
      </c>
      <c r="AA801" s="268">
        <f t="shared" si="302"/>
        <v>0</v>
      </c>
      <c r="AB801" s="301">
        <f t="shared" si="302"/>
        <v>0</v>
      </c>
      <c r="AC801" s="110">
        <f t="shared" si="302"/>
        <v>0</v>
      </c>
      <c r="AD801" s="302">
        <f>OAX!AD839</f>
        <v>0</v>
      </c>
      <c r="AE801" s="113"/>
      <c r="AF801" s="110"/>
      <c r="AG801" s="110">
        <f>OAX!AG839</f>
        <v>0</v>
      </c>
      <c r="AH801" s="110"/>
      <c r="AI801" s="110"/>
      <c r="AJ801" s="110">
        <f>OAX!AJ839</f>
        <v>0</v>
      </c>
      <c r="AK801" s="110"/>
      <c r="AL801" s="110"/>
      <c r="AM801" s="110">
        <f>OAX!AM839</f>
        <v>0</v>
      </c>
      <c r="AN801" s="110"/>
      <c r="AO801" s="110"/>
      <c r="AP801" s="110">
        <f>OAX!AP839</f>
        <v>0</v>
      </c>
      <c r="AQ801" s="110"/>
      <c r="AR801" s="110"/>
      <c r="AS801" s="110">
        <f>OAX!AS839</f>
        <v>0</v>
      </c>
      <c r="AT801" s="110">
        <f>OAX!AT839</f>
        <v>0</v>
      </c>
      <c r="AU801" s="110">
        <f>OAX!AU839</f>
        <v>0</v>
      </c>
      <c r="AV801" s="110">
        <f>OAX!AV839</f>
        <v>0</v>
      </c>
      <c r="AW801" s="110">
        <f>OAX!AW839</f>
        <v>0</v>
      </c>
      <c r="AX801" s="110">
        <f>OAX!AX839</f>
        <v>0</v>
      </c>
      <c r="AY801" s="110">
        <f>OAX!AY839</f>
        <v>0</v>
      </c>
      <c r="AZ801" s="110">
        <f>OAX!AZ839</f>
        <v>0</v>
      </c>
      <c r="BA801" s="110">
        <f>OAX!BA839</f>
        <v>0</v>
      </c>
    </row>
    <row r="802" spans="1:53" ht="24.75" hidden="1">
      <c r="A802" s="253"/>
      <c r="B802" s="73" t="str">
        <f t="shared" si="298"/>
        <v>3713500053005321</v>
      </c>
      <c r="C802" s="114">
        <v>2023</v>
      </c>
      <c r="D802" s="114">
        <v>1</v>
      </c>
      <c r="E802" s="114">
        <v>3</v>
      </c>
      <c r="F802" s="114">
        <v>7</v>
      </c>
      <c r="G802" s="114">
        <v>13</v>
      </c>
      <c r="H802" s="114">
        <v>5000</v>
      </c>
      <c r="I802" s="114">
        <v>5300</v>
      </c>
      <c r="J802" s="114">
        <v>532</v>
      </c>
      <c r="K802" s="115">
        <v>1</v>
      </c>
      <c r="L802" s="115"/>
      <c r="M802" s="116" t="s">
        <v>627</v>
      </c>
      <c r="N802" s="117">
        <v>0</v>
      </c>
      <c r="O802" s="117">
        <v>0</v>
      </c>
      <c r="P802" s="117">
        <v>0</v>
      </c>
      <c r="Q802" s="174" t="s">
        <v>59</v>
      </c>
      <c r="R802" s="119">
        <v>0</v>
      </c>
      <c r="S802" s="119">
        <v>0</v>
      </c>
      <c r="T802" s="120">
        <v>0</v>
      </c>
      <c r="U802" s="117">
        <v>0</v>
      </c>
      <c r="V802" s="117">
        <v>0</v>
      </c>
      <c r="W802" s="117">
        <v>0</v>
      </c>
      <c r="X802" s="117">
        <v>0</v>
      </c>
      <c r="Y802" s="117">
        <v>0</v>
      </c>
      <c r="Z802" s="117">
        <v>0</v>
      </c>
      <c r="AA802" s="269">
        <v>0</v>
      </c>
      <c r="AB802" s="303">
        <f t="shared" ref="AB802:AC805" si="303">N802+T802-X802</f>
        <v>0</v>
      </c>
      <c r="AC802" s="117">
        <f t="shared" si="303"/>
        <v>0</v>
      </c>
      <c r="AD802" s="304">
        <f>OAX!AD840</f>
        <v>0</v>
      </c>
      <c r="AE802" s="120"/>
      <c r="AF802" s="117"/>
      <c r="AG802" s="117">
        <f>OAX!AG840</f>
        <v>0</v>
      </c>
      <c r="AH802" s="117"/>
      <c r="AI802" s="117"/>
      <c r="AJ802" s="117">
        <f>OAX!AJ840</f>
        <v>0</v>
      </c>
      <c r="AK802" s="117"/>
      <c r="AL802" s="117"/>
      <c r="AM802" s="117">
        <f>OAX!AM840</f>
        <v>0</v>
      </c>
      <c r="AN802" s="117"/>
      <c r="AO802" s="117"/>
      <c r="AP802" s="117">
        <f>OAX!AP840</f>
        <v>0</v>
      </c>
      <c r="AQ802" s="117"/>
      <c r="AR802" s="117"/>
      <c r="AS802" s="117">
        <f>OAX!AS840</f>
        <v>0</v>
      </c>
      <c r="AT802" s="117">
        <f>OAX!AT840</f>
        <v>0</v>
      </c>
      <c r="AU802" s="117">
        <f>OAX!AU840</f>
        <v>0</v>
      </c>
      <c r="AV802" s="117">
        <f>OAX!AV840</f>
        <v>0</v>
      </c>
      <c r="AW802" s="117">
        <f>OAX!AW840</f>
        <v>0</v>
      </c>
      <c r="AX802" s="117">
        <f>OAX!AX840</f>
        <v>0</v>
      </c>
      <c r="AY802" s="117">
        <f>OAX!AY840</f>
        <v>0</v>
      </c>
      <c r="AZ802" s="117">
        <f>OAX!AZ840</f>
        <v>0</v>
      </c>
      <c r="BA802" s="117">
        <f>OAX!BA840</f>
        <v>0</v>
      </c>
    </row>
    <row r="803" spans="1:53" ht="24.75" hidden="1">
      <c r="A803" s="253"/>
      <c r="B803" s="73" t="str">
        <f t="shared" si="298"/>
        <v>3713500053005322</v>
      </c>
      <c r="C803" s="114">
        <v>2023</v>
      </c>
      <c r="D803" s="114">
        <v>1</v>
      </c>
      <c r="E803" s="114">
        <v>3</v>
      </c>
      <c r="F803" s="114">
        <v>7</v>
      </c>
      <c r="G803" s="114">
        <v>13</v>
      </c>
      <c r="H803" s="114">
        <v>5000</v>
      </c>
      <c r="I803" s="114">
        <v>5300</v>
      </c>
      <c r="J803" s="114">
        <v>532</v>
      </c>
      <c r="K803" s="115">
        <v>2</v>
      </c>
      <c r="L803" s="115"/>
      <c r="M803" s="116" t="s">
        <v>628</v>
      </c>
      <c r="N803" s="117">
        <v>0</v>
      </c>
      <c r="O803" s="117">
        <v>0</v>
      </c>
      <c r="P803" s="117">
        <v>0</v>
      </c>
      <c r="Q803" s="174" t="s">
        <v>59</v>
      </c>
      <c r="R803" s="119">
        <v>0</v>
      </c>
      <c r="S803" s="119">
        <v>0</v>
      </c>
      <c r="T803" s="120">
        <v>0</v>
      </c>
      <c r="U803" s="117">
        <v>0</v>
      </c>
      <c r="V803" s="117">
        <v>0</v>
      </c>
      <c r="W803" s="117">
        <v>0</v>
      </c>
      <c r="X803" s="117">
        <v>0</v>
      </c>
      <c r="Y803" s="117">
        <v>0</v>
      </c>
      <c r="Z803" s="117">
        <v>0</v>
      </c>
      <c r="AA803" s="269">
        <v>0</v>
      </c>
      <c r="AB803" s="303">
        <f t="shared" si="303"/>
        <v>0</v>
      </c>
      <c r="AC803" s="117">
        <f t="shared" si="303"/>
        <v>0</v>
      </c>
      <c r="AD803" s="304">
        <f>OAX!AD841</f>
        <v>0</v>
      </c>
      <c r="AE803" s="120"/>
      <c r="AF803" s="117"/>
      <c r="AG803" s="117">
        <f>OAX!AG841</f>
        <v>0</v>
      </c>
      <c r="AH803" s="117"/>
      <c r="AI803" s="117"/>
      <c r="AJ803" s="117">
        <f>OAX!AJ841</f>
        <v>0</v>
      </c>
      <c r="AK803" s="117"/>
      <c r="AL803" s="117"/>
      <c r="AM803" s="117">
        <f>OAX!AM841</f>
        <v>0</v>
      </c>
      <c r="AN803" s="117"/>
      <c r="AO803" s="117"/>
      <c r="AP803" s="117">
        <f>OAX!AP841</f>
        <v>0</v>
      </c>
      <c r="AQ803" s="117"/>
      <c r="AR803" s="117"/>
      <c r="AS803" s="117">
        <f>OAX!AS841</f>
        <v>0</v>
      </c>
      <c r="AT803" s="117">
        <f>OAX!AT841</f>
        <v>0</v>
      </c>
      <c r="AU803" s="117">
        <f>OAX!AU841</f>
        <v>0</v>
      </c>
      <c r="AV803" s="117">
        <f>OAX!AV841</f>
        <v>0</v>
      </c>
      <c r="AW803" s="117">
        <f>OAX!AW841</f>
        <v>0</v>
      </c>
      <c r="AX803" s="117">
        <f>OAX!AX841</f>
        <v>0</v>
      </c>
      <c r="AY803" s="117">
        <f>OAX!AY841</f>
        <v>0</v>
      </c>
      <c r="AZ803" s="117">
        <f>OAX!AZ841</f>
        <v>0</v>
      </c>
      <c r="BA803" s="117">
        <f>OAX!BA841</f>
        <v>0</v>
      </c>
    </row>
    <row r="804" spans="1:53" ht="24.75" hidden="1">
      <c r="A804" s="253"/>
      <c r="B804" s="73" t="str">
        <f t="shared" si="298"/>
        <v>3713500053005323</v>
      </c>
      <c r="C804" s="114">
        <v>2023</v>
      </c>
      <c r="D804" s="114">
        <v>1</v>
      </c>
      <c r="E804" s="114">
        <v>3</v>
      </c>
      <c r="F804" s="114">
        <v>7</v>
      </c>
      <c r="G804" s="114">
        <v>13</v>
      </c>
      <c r="H804" s="114">
        <v>5000</v>
      </c>
      <c r="I804" s="114">
        <v>5300</v>
      </c>
      <c r="J804" s="114">
        <v>532</v>
      </c>
      <c r="K804" s="115">
        <v>3</v>
      </c>
      <c r="L804" s="115"/>
      <c r="M804" s="116" t="s">
        <v>629</v>
      </c>
      <c r="N804" s="117">
        <v>0</v>
      </c>
      <c r="O804" s="117">
        <v>0</v>
      </c>
      <c r="P804" s="117">
        <v>0</v>
      </c>
      <c r="Q804" s="174" t="s">
        <v>59</v>
      </c>
      <c r="R804" s="119">
        <v>0</v>
      </c>
      <c r="S804" s="119">
        <v>0</v>
      </c>
      <c r="T804" s="120">
        <v>0</v>
      </c>
      <c r="U804" s="117">
        <v>0</v>
      </c>
      <c r="V804" s="117">
        <v>0</v>
      </c>
      <c r="W804" s="117">
        <v>0</v>
      </c>
      <c r="X804" s="117">
        <v>0</v>
      </c>
      <c r="Y804" s="117">
        <v>0</v>
      </c>
      <c r="Z804" s="117">
        <v>0</v>
      </c>
      <c r="AA804" s="269">
        <v>0</v>
      </c>
      <c r="AB804" s="303">
        <f t="shared" si="303"/>
        <v>0</v>
      </c>
      <c r="AC804" s="117">
        <f t="shared" si="303"/>
        <v>0</v>
      </c>
      <c r="AD804" s="304">
        <f>OAX!AD842</f>
        <v>0</v>
      </c>
      <c r="AE804" s="120"/>
      <c r="AF804" s="117"/>
      <c r="AG804" s="117">
        <f>OAX!AG842</f>
        <v>0</v>
      </c>
      <c r="AH804" s="117"/>
      <c r="AI804" s="117"/>
      <c r="AJ804" s="117">
        <f>OAX!AJ842</f>
        <v>0</v>
      </c>
      <c r="AK804" s="117"/>
      <c r="AL804" s="117"/>
      <c r="AM804" s="117">
        <f>OAX!AM842</f>
        <v>0</v>
      </c>
      <c r="AN804" s="117"/>
      <c r="AO804" s="117"/>
      <c r="AP804" s="117">
        <f>OAX!AP842</f>
        <v>0</v>
      </c>
      <c r="AQ804" s="117"/>
      <c r="AR804" s="117"/>
      <c r="AS804" s="117">
        <f>OAX!AS842</f>
        <v>0</v>
      </c>
      <c r="AT804" s="117">
        <f>OAX!AT842</f>
        <v>0</v>
      </c>
      <c r="AU804" s="117">
        <f>OAX!AU842</f>
        <v>0</v>
      </c>
      <c r="AV804" s="117">
        <f>OAX!AV842</f>
        <v>0</v>
      </c>
      <c r="AW804" s="117">
        <f>OAX!AW842</f>
        <v>0</v>
      </c>
      <c r="AX804" s="117">
        <f>OAX!AX842</f>
        <v>0</v>
      </c>
      <c r="AY804" s="117">
        <f>OAX!AY842</f>
        <v>0</v>
      </c>
      <c r="AZ804" s="117">
        <f>OAX!AZ842</f>
        <v>0</v>
      </c>
      <c r="BA804" s="117">
        <f>OAX!BA842</f>
        <v>0</v>
      </c>
    </row>
    <row r="805" spans="1:53" ht="24.75" hidden="1">
      <c r="A805" s="253"/>
      <c r="B805" s="73" t="str">
        <f t="shared" si="298"/>
        <v>3713500053005324</v>
      </c>
      <c r="C805" s="114">
        <v>2023</v>
      </c>
      <c r="D805" s="114">
        <v>1</v>
      </c>
      <c r="E805" s="114">
        <v>3</v>
      </c>
      <c r="F805" s="114">
        <v>7</v>
      </c>
      <c r="G805" s="114">
        <v>13</v>
      </c>
      <c r="H805" s="114">
        <v>5000</v>
      </c>
      <c r="I805" s="114">
        <v>5300</v>
      </c>
      <c r="J805" s="114">
        <v>532</v>
      </c>
      <c r="K805" s="115">
        <v>4</v>
      </c>
      <c r="L805" s="115"/>
      <c r="M805" s="116" t="s">
        <v>630</v>
      </c>
      <c r="N805" s="117">
        <v>0</v>
      </c>
      <c r="O805" s="117">
        <v>0</v>
      </c>
      <c r="P805" s="117">
        <v>0</v>
      </c>
      <c r="Q805" s="174" t="s">
        <v>59</v>
      </c>
      <c r="R805" s="119">
        <v>0</v>
      </c>
      <c r="S805" s="119">
        <v>0</v>
      </c>
      <c r="T805" s="120">
        <v>0</v>
      </c>
      <c r="U805" s="117">
        <v>0</v>
      </c>
      <c r="V805" s="117">
        <v>0</v>
      </c>
      <c r="W805" s="117">
        <v>0</v>
      </c>
      <c r="X805" s="117">
        <v>0</v>
      </c>
      <c r="Y805" s="117">
        <v>0</v>
      </c>
      <c r="Z805" s="117">
        <v>0</v>
      </c>
      <c r="AA805" s="269">
        <v>0</v>
      </c>
      <c r="AB805" s="303">
        <f t="shared" si="303"/>
        <v>0</v>
      </c>
      <c r="AC805" s="117">
        <f t="shared" si="303"/>
        <v>0</v>
      </c>
      <c r="AD805" s="304">
        <f>OAX!AD843</f>
        <v>0</v>
      </c>
      <c r="AE805" s="120"/>
      <c r="AF805" s="117"/>
      <c r="AG805" s="117">
        <f>OAX!AG843</f>
        <v>0</v>
      </c>
      <c r="AH805" s="117"/>
      <c r="AI805" s="117"/>
      <c r="AJ805" s="117">
        <f>OAX!AJ843</f>
        <v>0</v>
      </c>
      <c r="AK805" s="117"/>
      <c r="AL805" s="117"/>
      <c r="AM805" s="117">
        <f>OAX!AM843</f>
        <v>0</v>
      </c>
      <c r="AN805" s="117"/>
      <c r="AO805" s="117"/>
      <c r="AP805" s="117">
        <f>OAX!AP843</f>
        <v>0</v>
      </c>
      <c r="AQ805" s="117"/>
      <c r="AR805" s="117"/>
      <c r="AS805" s="117">
        <f>OAX!AS843</f>
        <v>0</v>
      </c>
      <c r="AT805" s="117">
        <f>OAX!AT843</f>
        <v>0</v>
      </c>
      <c r="AU805" s="117">
        <f>OAX!AU843</f>
        <v>0</v>
      </c>
      <c r="AV805" s="117">
        <f>OAX!AV843</f>
        <v>0</v>
      </c>
      <c r="AW805" s="117">
        <f>OAX!AW843</f>
        <v>0</v>
      </c>
      <c r="AX805" s="117">
        <f>OAX!AX843</f>
        <v>0</v>
      </c>
      <c r="AY805" s="117">
        <f>OAX!AY843</f>
        <v>0</v>
      </c>
      <c r="AZ805" s="117">
        <f>OAX!AZ843</f>
        <v>0</v>
      </c>
      <c r="BA805" s="117">
        <f>OAX!BA843</f>
        <v>0</v>
      </c>
    </row>
    <row r="806" spans="1:53" ht="24.75" hidden="1">
      <c r="A806" s="253"/>
      <c r="B806" s="73" t="str">
        <f t="shared" si="298"/>
        <v>371350005400</v>
      </c>
      <c r="C806" s="100">
        <v>2023</v>
      </c>
      <c r="D806" s="100">
        <v>1</v>
      </c>
      <c r="E806" s="100">
        <v>3</v>
      </c>
      <c r="F806" s="100">
        <v>7</v>
      </c>
      <c r="G806" s="100">
        <v>13</v>
      </c>
      <c r="H806" s="100">
        <v>5000</v>
      </c>
      <c r="I806" s="100">
        <v>5400</v>
      </c>
      <c r="J806" s="100"/>
      <c r="K806" s="101" t="s">
        <v>45</v>
      </c>
      <c r="L806" s="101"/>
      <c r="M806" s="102" t="s">
        <v>139</v>
      </c>
      <c r="N806" s="103">
        <v>0</v>
      </c>
      <c r="O806" s="103">
        <v>0</v>
      </c>
      <c r="P806" s="103">
        <v>0</v>
      </c>
      <c r="Q806" s="170" t="s">
        <v>45</v>
      </c>
      <c r="R806" s="171"/>
      <c r="S806" s="171"/>
      <c r="T806" s="106">
        <f t="shared" ref="T806:AC806" si="304">+T807+T809+T811</f>
        <v>0</v>
      </c>
      <c r="U806" s="103">
        <f t="shared" si="304"/>
        <v>0</v>
      </c>
      <c r="V806" s="103">
        <f t="shared" si="304"/>
        <v>0</v>
      </c>
      <c r="W806" s="103">
        <f t="shared" si="304"/>
        <v>0</v>
      </c>
      <c r="X806" s="103">
        <f t="shared" si="304"/>
        <v>0</v>
      </c>
      <c r="Y806" s="103">
        <f t="shared" si="304"/>
        <v>0</v>
      </c>
      <c r="Z806" s="103">
        <f t="shared" si="304"/>
        <v>0</v>
      </c>
      <c r="AA806" s="267">
        <f t="shared" si="304"/>
        <v>0</v>
      </c>
      <c r="AB806" s="299">
        <f t="shared" si="304"/>
        <v>0</v>
      </c>
      <c r="AC806" s="103">
        <f t="shared" si="304"/>
        <v>0</v>
      </c>
      <c r="AD806" s="300">
        <f>OAX!AD844</f>
        <v>0</v>
      </c>
      <c r="AE806" s="106"/>
      <c r="AF806" s="103"/>
      <c r="AG806" s="103">
        <f>OAX!AG844</f>
        <v>0</v>
      </c>
      <c r="AH806" s="103"/>
      <c r="AI806" s="103"/>
      <c r="AJ806" s="103">
        <f>OAX!AJ844</f>
        <v>0</v>
      </c>
      <c r="AK806" s="103"/>
      <c r="AL806" s="103"/>
      <c r="AM806" s="103">
        <f>OAX!AM844</f>
        <v>0</v>
      </c>
      <c r="AN806" s="103"/>
      <c r="AO806" s="103"/>
      <c r="AP806" s="103">
        <f>OAX!AP844</f>
        <v>0</v>
      </c>
      <c r="AQ806" s="103"/>
      <c r="AR806" s="103"/>
      <c r="AS806" s="103">
        <f>OAX!AS844</f>
        <v>0</v>
      </c>
      <c r="AT806" s="103">
        <f>OAX!AT844</f>
        <v>0</v>
      </c>
      <c r="AU806" s="103">
        <f>OAX!AU844</f>
        <v>0</v>
      </c>
      <c r="AV806" s="103">
        <f>OAX!AV844</f>
        <v>0</v>
      </c>
      <c r="AW806" s="103">
        <f>OAX!AW844</f>
        <v>0</v>
      </c>
      <c r="AX806" s="103">
        <f>OAX!AX844</f>
        <v>0</v>
      </c>
      <c r="AY806" s="103">
        <f>OAX!AY844</f>
        <v>0</v>
      </c>
      <c r="AZ806" s="103">
        <f>OAX!AZ844</f>
        <v>0</v>
      </c>
      <c r="BA806" s="103">
        <f>OAX!BA844</f>
        <v>0</v>
      </c>
    </row>
    <row r="807" spans="1:53" ht="24.75" hidden="1">
      <c r="A807" s="253"/>
      <c r="B807" s="73" t="str">
        <f t="shared" si="298"/>
        <v>371350005400541</v>
      </c>
      <c r="C807" s="107">
        <v>2023</v>
      </c>
      <c r="D807" s="107">
        <v>1</v>
      </c>
      <c r="E807" s="107">
        <v>3</v>
      </c>
      <c r="F807" s="107">
        <v>7</v>
      </c>
      <c r="G807" s="107">
        <v>13</v>
      </c>
      <c r="H807" s="107">
        <v>5000</v>
      </c>
      <c r="I807" s="107">
        <v>5400</v>
      </c>
      <c r="J807" s="107">
        <v>541</v>
      </c>
      <c r="K807" s="108"/>
      <c r="L807" s="108"/>
      <c r="M807" s="109" t="s">
        <v>140</v>
      </c>
      <c r="N807" s="110">
        <v>0</v>
      </c>
      <c r="O807" s="110">
        <v>0</v>
      </c>
      <c r="P807" s="110">
        <v>0</v>
      </c>
      <c r="Q807" s="172" t="s">
        <v>45</v>
      </c>
      <c r="R807" s="173"/>
      <c r="S807" s="173"/>
      <c r="T807" s="113">
        <f t="shared" ref="T807:AC807" si="305">+T808</f>
        <v>0</v>
      </c>
      <c r="U807" s="110">
        <f t="shared" si="305"/>
        <v>0</v>
      </c>
      <c r="V807" s="110">
        <f t="shared" si="305"/>
        <v>0</v>
      </c>
      <c r="W807" s="110">
        <f t="shared" si="305"/>
        <v>0</v>
      </c>
      <c r="X807" s="110">
        <f t="shared" si="305"/>
        <v>0</v>
      </c>
      <c r="Y807" s="110">
        <f t="shared" si="305"/>
        <v>0</v>
      </c>
      <c r="Z807" s="110">
        <f t="shared" si="305"/>
        <v>0</v>
      </c>
      <c r="AA807" s="268">
        <f t="shared" si="305"/>
        <v>0</v>
      </c>
      <c r="AB807" s="301">
        <f t="shared" si="305"/>
        <v>0</v>
      </c>
      <c r="AC807" s="110">
        <f t="shared" si="305"/>
        <v>0</v>
      </c>
      <c r="AD807" s="302">
        <f>OAX!AD845</f>
        <v>0</v>
      </c>
      <c r="AE807" s="113"/>
      <c r="AF807" s="110"/>
      <c r="AG807" s="110">
        <f>OAX!AG845</f>
        <v>0</v>
      </c>
      <c r="AH807" s="110"/>
      <c r="AI807" s="110"/>
      <c r="AJ807" s="110">
        <f>OAX!AJ845</f>
        <v>0</v>
      </c>
      <c r="AK807" s="110"/>
      <c r="AL807" s="110"/>
      <c r="AM807" s="110">
        <f>OAX!AM845</f>
        <v>0</v>
      </c>
      <c r="AN807" s="110"/>
      <c r="AO807" s="110"/>
      <c r="AP807" s="110">
        <f>OAX!AP845</f>
        <v>0</v>
      </c>
      <c r="AQ807" s="110"/>
      <c r="AR807" s="110"/>
      <c r="AS807" s="110">
        <f>OAX!AS845</f>
        <v>0</v>
      </c>
      <c r="AT807" s="110">
        <f>OAX!AT845</f>
        <v>0</v>
      </c>
      <c r="AU807" s="110">
        <f>OAX!AU845</f>
        <v>0</v>
      </c>
      <c r="AV807" s="110">
        <f>OAX!AV845</f>
        <v>0</v>
      </c>
      <c r="AW807" s="110">
        <f>OAX!AW845</f>
        <v>0</v>
      </c>
      <c r="AX807" s="110">
        <f>OAX!AX845</f>
        <v>0</v>
      </c>
      <c r="AY807" s="110">
        <f>OAX!AY845</f>
        <v>0</v>
      </c>
      <c r="AZ807" s="110">
        <f>OAX!AZ845</f>
        <v>0</v>
      </c>
      <c r="BA807" s="110">
        <f>OAX!BA845</f>
        <v>0</v>
      </c>
    </row>
    <row r="808" spans="1:53" ht="24.75" hidden="1">
      <c r="A808" s="253"/>
      <c r="B808" s="73" t="str">
        <f t="shared" si="298"/>
        <v>3713500054005411</v>
      </c>
      <c r="C808" s="114">
        <v>2023</v>
      </c>
      <c r="D808" s="114">
        <v>1</v>
      </c>
      <c r="E808" s="114">
        <v>3</v>
      </c>
      <c r="F808" s="114">
        <v>7</v>
      </c>
      <c r="G808" s="114">
        <v>13</v>
      </c>
      <c r="H808" s="114">
        <v>5000</v>
      </c>
      <c r="I808" s="114">
        <v>5400</v>
      </c>
      <c r="J808" s="114">
        <v>541</v>
      </c>
      <c r="K808" s="115">
        <v>1</v>
      </c>
      <c r="L808" s="115"/>
      <c r="M808" s="116" t="s">
        <v>631</v>
      </c>
      <c r="N808" s="117">
        <v>0</v>
      </c>
      <c r="O808" s="117">
        <v>0</v>
      </c>
      <c r="P808" s="117">
        <v>0</v>
      </c>
      <c r="Q808" s="174" t="s">
        <v>59</v>
      </c>
      <c r="R808" s="119">
        <v>0</v>
      </c>
      <c r="S808" s="119">
        <v>0</v>
      </c>
      <c r="T808" s="120">
        <v>0</v>
      </c>
      <c r="U808" s="117">
        <v>0</v>
      </c>
      <c r="V808" s="117">
        <v>0</v>
      </c>
      <c r="W808" s="117">
        <v>0</v>
      </c>
      <c r="X808" s="117">
        <v>0</v>
      </c>
      <c r="Y808" s="117">
        <v>0</v>
      </c>
      <c r="Z808" s="117">
        <v>0</v>
      </c>
      <c r="AA808" s="269">
        <v>0</v>
      </c>
      <c r="AB808" s="303">
        <f>N808+T808-X808</f>
        <v>0</v>
      </c>
      <c r="AC808" s="117">
        <f>O808+U808-Y808</f>
        <v>0</v>
      </c>
      <c r="AD808" s="304">
        <f>OAX!AD846</f>
        <v>0</v>
      </c>
      <c r="AE808" s="120"/>
      <c r="AF808" s="117"/>
      <c r="AG808" s="117">
        <f>OAX!AG846</f>
        <v>0</v>
      </c>
      <c r="AH808" s="117"/>
      <c r="AI808" s="117"/>
      <c r="AJ808" s="117">
        <f>OAX!AJ846</f>
        <v>0</v>
      </c>
      <c r="AK808" s="117"/>
      <c r="AL808" s="117"/>
      <c r="AM808" s="117">
        <f>OAX!AM846</f>
        <v>0</v>
      </c>
      <c r="AN808" s="117"/>
      <c r="AO808" s="117"/>
      <c r="AP808" s="117">
        <f>OAX!AP846</f>
        <v>0</v>
      </c>
      <c r="AQ808" s="117"/>
      <c r="AR808" s="117"/>
      <c r="AS808" s="117">
        <f>OAX!AS846</f>
        <v>0</v>
      </c>
      <c r="AT808" s="117">
        <f>OAX!AT846</f>
        <v>0</v>
      </c>
      <c r="AU808" s="117">
        <f>OAX!AU846</f>
        <v>0</v>
      </c>
      <c r="AV808" s="117">
        <f>OAX!AV846</f>
        <v>0</v>
      </c>
      <c r="AW808" s="117">
        <f>OAX!AW846</f>
        <v>0</v>
      </c>
      <c r="AX808" s="117">
        <f>OAX!AX846</f>
        <v>0</v>
      </c>
      <c r="AY808" s="117">
        <f>OAX!AY846</f>
        <v>0</v>
      </c>
      <c r="AZ808" s="117">
        <f>OAX!AZ846</f>
        <v>0</v>
      </c>
      <c r="BA808" s="117">
        <f>OAX!BA846</f>
        <v>0</v>
      </c>
    </row>
    <row r="809" spans="1:53" ht="24.75" hidden="1">
      <c r="A809" s="253"/>
      <c r="B809" s="73" t="str">
        <f t="shared" si="298"/>
        <v>371350005400542</v>
      </c>
      <c r="C809" s="107">
        <v>2023</v>
      </c>
      <c r="D809" s="107">
        <v>1</v>
      </c>
      <c r="E809" s="107">
        <v>3</v>
      </c>
      <c r="F809" s="107">
        <v>7</v>
      </c>
      <c r="G809" s="107">
        <v>13</v>
      </c>
      <c r="H809" s="107">
        <v>5000</v>
      </c>
      <c r="I809" s="107">
        <v>5400</v>
      </c>
      <c r="J809" s="107">
        <v>542</v>
      </c>
      <c r="K809" s="108"/>
      <c r="L809" s="108"/>
      <c r="M809" s="109" t="s">
        <v>632</v>
      </c>
      <c r="N809" s="110">
        <v>0</v>
      </c>
      <c r="O809" s="110">
        <v>0</v>
      </c>
      <c r="P809" s="110">
        <v>0</v>
      </c>
      <c r="Q809" s="172" t="s">
        <v>45</v>
      </c>
      <c r="R809" s="173"/>
      <c r="S809" s="173"/>
      <c r="T809" s="113">
        <f t="shared" ref="T809:AC809" si="306">+T810</f>
        <v>0</v>
      </c>
      <c r="U809" s="110">
        <f t="shared" si="306"/>
        <v>0</v>
      </c>
      <c r="V809" s="110">
        <f t="shared" si="306"/>
        <v>0</v>
      </c>
      <c r="W809" s="110">
        <f t="shared" si="306"/>
        <v>0</v>
      </c>
      <c r="X809" s="110">
        <f t="shared" si="306"/>
        <v>0</v>
      </c>
      <c r="Y809" s="110">
        <f t="shared" si="306"/>
        <v>0</v>
      </c>
      <c r="Z809" s="110">
        <f t="shared" si="306"/>
        <v>0</v>
      </c>
      <c r="AA809" s="268">
        <f t="shared" si="306"/>
        <v>0</v>
      </c>
      <c r="AB809" s="301">
        <f t="shared" si="306"/>
        <v>0</v>
      </c>
      <c r="AC809" s="110">
        <f t="shared" si="306"/>
        <v>0</v>
      </c>
      <c r="AD809" s="302">
        <f>OAX!AD847</f>
        <v>0</v>
      </c>
      <c r="AE809" s="113"/>
      <c r="AF809" s="110"/>
      <c r="AG809" s="110">
        <f>OAX!AG847</f>
        <v>0</v>
      </c>
      <c r="AH809" s="110"/>
      <c r="AI809" s="110"/>
      <c r="AJ809" s="110">
        <f>OAX!AJ847</f>
        <v>0</v>
      </c>
      <c r="AK809" s="110"/>
      <c r="AL809" s="110"/>
      <c r="AM809" s="110">
        <f>OAX!AM847</f>
        <v>0</v>
      </c>
      <c r="AN809" s="110"/>
      <c r="AO809" s="110"/>
      <c r="AP809" s="110">
        <f>OAX!AP847</f>
        <v>0</v>
      </c>
      <c r="AQ809" s="110"/>
      <c r="AR809" s="110"/>
      <c r="AS809" s="110">
        <f>OAX!AS847</f>
        <v>0</v>
      </c>
      <c r="AT809" s="110">
        <f>OAX!AT847</f>
        <v>0</v>
      </c>
      <c r="AU809" s="110">
        <f>OAX!AU847</f>
        <v>0</v>
      </c>
      <c r="AV809" s="110">
        <f>OAX!AV847</f>
        <v>0</v>
      </c>
      <c r="AW809" s="110">
        <f>OAX!AW847</f>
        <v>0</v>
      </c>
      <c r="AX809" s="110">
        <f>OAX!AX847</f>
        <v>0</v>
      </c>
      <c r="AY809" s="110">
        <f>OAX!AY847</f>
        <v>0</v>
      </c>
      <c r="AZ809" s="110">
        <f>OAX!AZ847</f>
        <v>0</v>
      </c>
      <c r="BA809" s="110">
        <f>OAX!BA847</f>
        <v>0</v>
      </c>
    </row>
    <row r="810" spans="1:53" ht="24.75" hidden="1">
      <c r="A810" s="253"/>
      <c r="B810" s="73" t="str">
        <f t="shared" si="298"/>
        <v>3713500054005421</v>
      </c>
      <c r="C810" s="114">
        <v>2023</v>
      </c>
      <c r="D810" s="114">
        <v>1</v>
      </c>
      <c r="E810" s="114">
        <v>3</v>
      </c>
      <c r="F810" s="114">
        <v>7</v>
      </c>
      <c r="G810" s="114">
        <v>13</v>
      </c>
      <c r="H810" s="114">
        <v>5000</v>
      </c>
      <c r="I810" s="114">
        <v>5400</v>
      </c>
      <c r="J810" s="114">
        <v>542</v>
      </c>
      <c r="K810" s="115">
        <v>1</v>
      </c>
      <c r="L810" s="115"/>
      <c r="M810" s="116" t="s">
        <v>633</v>
      </c>
      <c r="N810" s="117">
        <v>0</v>
      </c>
      <c r="O810" s="117">
        <v>0</v>
      </c>
      <c r="P810" s="117">
        <v>0</v>
      </c>
      <c r="Q810" s="174" t="s">
        <v>59</v>
      </c>
      <c r="R810" s="119">
        <v>0</v>
      </c>
      <c r="S810" s="119">
        <v>0</v>
      </c>
      <c r="T810" s="120">
        <v>0</v>
      </c>
      <c r="U810" s="117">
        <v>0</v>
      </c>
      <c r="V810" s="117">
        <v>0</v>
      </c>
      <c r="W810" s="117">
        <v>0</v>
      </c>
      <c r="X810" s="117">
        <v>0</v>
      </c>
      <c r="Y810" s="117">
        <v>0</v>
      </c>
      <c r="Z810" s="117">
        <v>0</v>
      </c>
      <c r="AA810" s="269">
        <v>0</v>
      </c>
      <c r="AB810" s="303">
        <f>N810+T810-X810</f>
        <v>0</v>
      </c>
      <c r="AC810" s="117">
        <f>O810+U810-Y810</f>
        <v>0</v>
      </c>
      <c r="AD810" s="304">
        <f>OAX!AD848</f>
        <v>0</v>
      </c>
      <c r="AE810" s="120"/>
      <c r="AF810" s="117"/>
      <c r="AG810" s="117">
        <f>OAX!AG848</f>
        <v>0</v>
      </c>
      <c r="AH810" s="117"/>
      <c r="AI810" s="117"/>
      <c r="AJ810" s="117">
        <f>OAX!AJ848</f>
        <v>0</v>
      </c>
      <c r="AK810" s="117"/>
      <c r="AL810" s="117"/>
      <c r="AM810" s="117">
        <f>OAX!AM848</f>
        <v>0</v>
      </c>
      <c r="AN810" s="117"/>
      <c r="AO810" s="117"/>
      <c r="AP810" s="117">
        <f>OAX!AP848</f>
        <v>0</v>
      </c>
      <c r="AQ810" s="117"/>
      <c r="AR810" s="117"/>
      <c r="AS810" s="117">
        <f>OAX!AS848</f>
        <v>0</v>
      </c>
      <c r="AT810" s="117">
        <f>OAX!AT848</f>
        <v>0</v>
      </c>
      <c r="AU810" s="117">
        <f>OAX!AU848</f>
        <v>0</v>
      </c>
      <c r="AV810" s="117">
        <f>OAX!AV848</f>
        <v>0</v>
      </c>
      <c r="AW810" s="117">
        <f>OAX!AW848</f>
        <v>0</v>
      </c>
      <c r="AX810" s="117">
        <f>OAX!AX848</f>
        <v>0</v>
      </c>
      <c r="AY810" s="117">
        <f>OAX!AY848</f>
        <v>0</v>
      </c>
      <c r="AZ810" s="117">
        <f>OAX!AZ848</f>
        <v>0</v>
      </c>
      <c r="BA810" s="117">
        <f>OAX!BA848</f>
        <v>0</v>
      </c>
    </row>
    <row r="811" spans="1:53" ht="24.75" hidden="1">
      <c r="A811" s="253"/>
      <c r="B811" s="73" t="str">
        <f t="shared" si="298"/>
        <v>371350005400543</v>
      </c>
      <c r="C811" s="107">
        <v>2023</v>
      </c>
      <c r="D811" s="107">
        <v>1</v>
      </c>
      <c r="E811" s="107">
        <v>3</v>
      </c>
      <c r="F811" s="107">
        <v>7</v>
      </c>
      <c r="G811" s="107">
        <v>13</v>
      </c>
      <c r="H811" s="107">
        <v>5000</v>
      </c>
      <c r="I811" s="107">
        <v>5400</v>
      </c>
      <c r="J811" s="107">
        <v>543</v>
      </c>
      <c r="K811" s="108"/>
      <c r="L811" s="108"/>
      <c r="M811" s="109" t="s">
        <v>634</v>
      </c>
      <c r="N811" s="110">
        <v>0</v>
      </c>
      <c r="O811" s="110">
        <v>0</v>
      </c>
      <c r="P811" s="110">
        <v>0</v>
      </c>
      <c r="Q811" s="172" t="s">
        <v>45</v>
      </c>
      <c r="R811" s="173"/>
      <c r="S811" s="173"/>
      <c r="T811" s="113">
        <f t="shared" ref="T811:AC811" si="307">+T812</f>
        <v>0</v>
      </c>
      <c r="U811" s="110">
        <f t="shared" si="307"/>
        <v>0</v>
      </c>
      <c r="V811" s="110">
        <f t="shared" si="307"/>
        <v>0</v>
      </c>
      <c r="W811" s="110">
        <f t="shared" si="307"/>
        <v>0</v>
      </c>
      <c r="X811" s="110">
        <f t="shared" si="307"/>
        <v>0</v>
      </c>
      <c r="Y811" s="110">
        <f t="shared" si="307"/>
        <v>0</v>
      </c>
      <c r="Z811" s="110">
        <f t="shared" si="307"/>
        <v>0</v>
      </c>
      <c r="AA811" s="268">
        <f t="shared" si="307"/>
        <v>0</v>
      </c>
      <c r="AB811" s="301">
        <f t="shared" si="307"/>
        <v>0</v>
      </c>
      <c r="AC811" s="110">
        <f t="shared" si="307"/>
        <v>0</v>
      </c>
      <c r="AD811" s="302">
        <f>OAX!AD849</f>
        <v>0</v>
      </c>
      <c r="AE811" s="113"/>
      <c r="AF811" s="110"/>
      <c r="AG811" s="110">
        <f>OAX!AG849</f>
        <v>0</v>
      </c>
      <c r="AH811" s="110"/>
      <c r="AI811" s="110"/>
      <c r="AJ811" s="110">
        <f>OAX!AJ849</f>
        <v>0</v>
      </c>
      <c r="AK811" s="110"/>
      <c r="AL811" s="110"/>
      <c r="AM811" s="110">
        <f>OAX!AM849</f>
        <v>0</v>
      </c>
      <c r="AN811" s="110"/>
      <c r="AO811" s="110"/>
      <c r="AP811" s="110">
        <f>OAX!AP849</f>
        <v>0</v>
      </c>
      <c r="AQ811" s="110"/>
      <c r="AR811" s="110"/>
      <c r="AS811" s="110">
        <f>OAX!AS849</f>
        <v>0</v>
      </c>
      <c r="AT811" s="110">
        <f>OAX!AT849</f>
        <v>0</v>
      </c>
      <c r="AU811" s="110">
        <f>OAX!AU849</f>
        <v>0</v>
      </c>
      <c r="AV811" s="110">
        <f>OAX!AV849</f>
        <v>0</v>
      </c>
      <c r="AW811" s="110">
        <f>OAX!AW849</f>
        <v>0</v>
      </c>
      <c r="AX811" s="110">
        <f>OAX!AX849</f>
        <v>0</v>
      </c>
      <c r="AY811" s="110">
        <f>OAX!AY849</f>
        <v>0</v>
      </c>
      <c r="AZ811" s="110">
        <f>OAX!AZ849</f>
        <v>0</v>
      </c>
      <c r="BA811" s="110">
        <f>OAX!BA849</f>
        <v>0</v>
      </c>
    </row>
    <row r="812" spans="1:53" ht="24.75" hidden="1">
      <c r="A812" s="253"/>
      <c r="B812" s="73" t="str">
        <f t="shared" si="298"/>
        <v>3713500054005431</v>
      </c>
      <c r="C812" s="114">
        <v>2023</v>
      </c>
      <c r="D812" s="114">
        <v>1</v>
      </c>
      <c r="E812" s="114">
        <v>3</v>
      </c>
      <c r="F812" s="114">
        <v>7</v>
      </c>
      <c r="G812" s="114">
        <v>13</v>
      </c>
      <c r="H812" s="114">
        <v>5000</v>
      </c>
      <c r="I812" s="114">
        <v>5400</v>
      </c>
      <c r="J812" s="114">
        <v>543</v>
      </c>
      <c r="K812" s="115">
        <v>1</v>
      </c>
      <c r="L812" s="115"/>
      <c r="M812" s="116" t="s">
        <v>635</v>
      </c>
      <c r="N812" s="117">
        <v>0</v>
      </c>
      <c r="O812" s="117">
        <v>0</v>
      </c>
      <c r="P812" s="117">
        <v>0</v>
      </c>
      <c r="Q812" s="174" t="s">
        <v>59</v>
      </c>
      <c r="R812" s="119">
        <v>0</v>
      </c>
      <c r="S812" s="119">
        <v>0</v>
      </c>
      <c r="T812" s="120">
        <v>0</v>
      </c>
      <c r="U812" s="117">
        <v>0</v>
      </c>
      <c r="V812" s="117">
        <v>0</v>
      </c>
      <c r="W812" s="117">
        <v>0</v>
      </c>
      <c r="X812" s="117">
        <v>0</v>
      </c>
      <c r="Y812" s="117">
        <v>0</v>
      </c>
      <c r="Z812" s="117">
        <v>0</v>
      </c>
      <c r="AA812" s="269">
        <v>0</v>
      </c>
      <c r="AB812" s="303">
        <f>N812+T812-X812</f>
        <v>0</v>
      </c>
      <c r="AC812" s="117">
        <f>O812+U812-Y812</f>
        <v>0</v>
      </c>
      <c r="AD812" s="304">
        <f>OAX!AD850</f>
        <v>0</v>
      </c>
      <c r="AE812" s="120"/>
      <c r="AF812" s="117"/>
      <c r="AG812" s="117">
        <f>OAX!AG850</f>
        <v>0</v>
      </c>
      <c r="AH812" s="117"/>
      <c r="AI812" s="117"/>
      <c r="AJ812" s="117">
        <f>OAX!AJ850</f>
        <v>0</v>
      </c>
      <c r="AK812" s="117"/>
      <c r="AL812" s="117"/>
      <c r="AM812" s="117">
        <f>OAX!AM850</f>
        <v>0</v>
      </c>
      <c r="AN812" s="117"/>
      <c r="AO812" s="117"/>
      <c r="AP812" s="117">
        <f>OAX!AP850</f>
        <v>0</v>
      </c>
      <c r="AQ812" s="117"/>
      <c r="AR812" s="117"/>
      <c r="AS812" s="117">
        <f>OAX!AS850</f>
        <v>0</v>
      </c>
      <c r="AT812" s="117">
        <f>OAX!AT850</f>
        <v>0</v>
      </c>
      <c r="AU812" s="117">
        <f>OAX!AU850</f>
        <v>0</v>
      </c>
      <c r="AV812" s="117">
        <f>OAX!AV850</f>
        <v>0</v>
      </c>
      <c r="AW812" s="117">
        <f>OAX!AW850</f>
        <v>0</v>
      </c>
      <c r="AX812" s="117">
        <f>OAX!AX850</f>
        <v>0</v>
      </c>
      <c r="AY812" s="117">
        <f>OAX!AY850</f>
        <v>0</v>
      </c>
      <c r="AZ812" s="117">
        <f>OAX!AZ850</f>
        <v>0</v>
      </c>
      <c r="BA812" s="117">
        <f>OAX!BA850</f>
        <v>0</v>
      </c>
    </row>
    <row r="813" spans="1:53" ht="24.75" hidden="1">
      <c r="A813" s="253"/>
      <c r="B813" s="73" t="str">
        <f t="shared" si="298"/>
        <v>371350005500</v>
      </c>
      <c r="C813" s="100">
        <v>2023</v>
      </c>
      <c r="D813" s="100">
        <v>1</v>
      </c>
      <c r="E813" s="100">
        <v>3</v>
      </c>
      <c r="F813" s="100">
        <v>7</v>
      </c>
      <c r="G813" s="100">
        <v>13</v>
      </c>
      <c r="H813" s="100">
        <v>5000</v>
      </c>
      <c r="I813" s="100">
        <v>5500</v>
      </c>
      <c r="J813" s="100"/>
      <c r="K813" s="101" t="s">
        <v>45</v>
      </c>
      <c r="L813" s="101"/>
      <c r="M813" s="102" t="s">
        <v>150</v>
      </c>
      <c r="N813" s="103">
        <v>0</v>
      </c>
      <c r="O813" s="103">
        <v>0</v>
      </c>
      <c r="P813" s="103">
        <v>0</v>
      </c>
      <c r="Q813" s="170" t="s">
        <v>45</v>
      </c>
      <c r="R813" s="171"/>
      <c r="S813" s="171"/>
      <c r="T813" s="106">
        <f t="shared" ref="T813:AC813" si="308">+T814</f>
        <v>0</v>
      </c>
      <c r="U813" s="103">
        <f t="shared" si="308"/>
        <v>0</v>
      </c>
      <c r="V813" s="103">
        <f t="shared" si="308"/>
        <v>0</v>
      </c>
      <c r="W813" s="103">
        <f t="shared" si="308"/>
        <v>0</v>
      </c>
      <c r="X813" s="103">
        <f t="shared" si="308"/>
        <v>0</v>
      </c>
      <c r="Y813" s="103">
        <f t="shared" si="308"/>
        <v>0</v>
      </c>
      <c r="Z813" s="103">
        <f t="shared" si="308"/>
        <v>0</v>
      </c>
      <c r="AA813" s="267">
        <f t="shared" si="308"/>
        <v>0</v>
      </c>
      <c r="AB813" s="299">
        <f t="shared" si="308"/>
        <v>0</v>
      </c>
      <c r="AC813" s="103">
        <f t="shared" si="308"/>
        <v>0</v>
      </c>
      <c r="AD813" s="300">
        <f>OAX!AD851</f>
        <v>0</v>
      </c>
      <c r="AE813" s="106"/>
      <c r="AF813" s="103"/>
      <c r="AG813" s="103">
        <f>OAX!AG851</f>
        <v>0</v>
      </c>
      <c r="AH813" s="103"/>
      <c r="AI813" s="103"/>
      <c r="AJ813" s="103">
        <f>OAX!AJ851</f>
        <v>0</v>
      </c>
      <c r="AK813" s="103"/>
      <c r="AL813" s="103"/>
      <c r="AM813" s="103">
        <f>OAX!AM851</f>
        <v>0</v>
      </c>
      <c r="AN813" s="103"/>
      <c r="AO813" s="103"/>
      <c r="AP813" s="103">
        <f>OAX!AP851</f>
        <v>0</v>
      </c>
      <c r="AQ813" s="103"/>
      <c r="AR813" s="103"/>
      <c r="AS813" s="103">
        <f>OAX!AS851</f>
        <v>0</v>
      </c>
      <c r="AT813" s="103">
        <f>OAX!AT851</f>
        <v>0</v>
      </c>
      <c r="AU813" s="103">
        <f>OAX!AU851</f>
        <v>0</v>
      </c>
      <c r="AV813" s="103">
        <f>OAX!AV851</f>
        <v>0</v>
      </c>
      <c r="AW813" s="103">
        <f>OAX!AW851</f>
        <v>0</v>
      </c>
      <c r="AX813" s="103">
        <f>OAX!AX851</f>
        <v>0</v>
      </c>
      <c r="AY813" s="103">
        <f>OAX!AY851</f>
        <v>0</v>
      </c>
      <c r="AZ813" s="103">
        <f>OAX!AZ851</f>
        <v>0</v>
      </c>
      <c r="BA813" s="103">
        <f>OAX!BA851</f>
        <v>0</v>
      </c>
    </row>
    <row r="814" spans="1:53" ht="24.75" hidden="1">
      <c r="A814" s="253"/>
      <c r="B814" s="73" t="str">
        <f t="shared" si="298"/>
        <v>371350005500551</v>
      </c>
      <c r="C814" s="107">
        <v>2023</v>
      </c>
      <c r="D814" s="107">
        <v>1</v>
      </c>
      <c r="E814" s="107">
        <v>3</v>
      </c>
      <c r="F814" s="107">
        <v>7</v>
      </c>
      <c r="G814" s="107">
        <v>13</v>
      </c>
      <c r="H814" s="107">
        <v>5000</v>
      </c>
      <c r="I814" s="107">
        <v>5500</v>
      </c>
      <c r="J814" s="107">
        <v>551</v>
      </c>
      <c r="K814" s="108"/>
      <c r="L814" s="108"/>
      <c r="M814" s="109" t="s">
        <v>151</v>
      </c>
      <c r="N814" s="110">
        <v>0</v>
      </c>
      <c r="O814" s="110">
        <v>0</v>
      </c>
      <c r="P814" s="110">
        <v>0</v>
      </c>
      <c r="Q814" s="172" t="s">
        <v>45</v>
      </c>
      <c r="R814" s="173"/>
      <c r="S814" s="173"/>
      <c r="T814" s="113">
        <f t="shared" ref="T814:AC814" si="309">SUM(T815:T822)</f>
        <v>0</v>
      </c>
      <c r="U814" s="110">
        <f t="shared" si="309"/>
        <v>0</v>
      </c>
      <c r="V814" s="110">
        <f t="shared" si="309"/>
        <v>0</v>
      </c>
      <c r="W814" s="110">
        <f t="shared" si="309"/>
        <v>0</v>
      </c>
      <c r="X814" s="110">
        <f t="shared" si="309"/>
        <v>0</v>
      </c>
      <c r="Y814" s="110">
        <f t="shared" si="309"/>
        <v>0</v>
      </c>
      <c r="Z814" s="110">
        <f t="shared" si="309"/>
        <v>0</v>
      </c>
      <c r="AA814" s="268">
        <f t="shared" si="309"/>
        <v>0</v>
      </c>
      <c r="AB814" s="301">
        <f t="shared" si="309"/>
        <v>0</v>
      </c>
      <c r="AC814" s="110">
        <f t="shared" si="309"/>
        <v>0</v>
      </c>
      <c r="AD814" s="302">
        <f>OAX!AD852</f>
        <v>0</v>
      </c>
      <c r="AE814" s="113"/>
      <c r="AF814" s="110"/>
      <c r="AG814" s="110">
        <f>OAX!AG852</f>
        <v>0</v>
      </c>
      <c r="AH814" s="110"/>
      <c r="AI814" s="110"/>
      <c r="AJ814" s="110">
        <f>OAX!AJ852</f>
        <v>0</v>
      </c>
      <c r="AK814" s="110"/>
      <c r="AL814" s="110"/>
      <c r="AM814" s="110">
        <f>OAX!AM852</f>
        <v>0</v>
      </c>
      <c r="AN814" s="110"/>
      <c r="AO814" s="110"/>
      <c r="AP814" s="110">
        <f>OAX!AP852</f>
        <v>0</v>
      </c>
      <c r="AQ814" s="110"/>
      <c r="AR814" s="110"/>
      <c r="AS814" s="110">
        <f>OAX!AS852</f>
        <v>0</v>
      </c>
      <c r="AT814" s="110">
        <f>OAX!AT852</f>
        <v>0</v>
      </c>
      <c r="AU814" s="110">
        <f>OAX!AU852</f>
        <v>0</v>
      </c>
      <c r="AV814" s="110">
        <f>OAX!AV852</f>
        <v>0</v>
      </c>
      <c r="AW814" s="110">
        <f>OAX!AW852</f>
        <v>0</v>
      </c>
      <c r="AX814" s="110">
        <f>OAX!AX852</f>
        <v>0</v>
      </c>
      <c r="AY814" s="110">
        <f>OAX!AY852</f>
        <v>0</v>
      </c>
      <c r="AZ814" s="110">
        <f>OAX!AZ852</f>
        <v>0</v>
      </c>
      <c r="BA814" s="110">
        <f>OAX!BA852</f>
        <v>0</v>
      </c>
    </row>
    <row r="815" spans="1:53" ht="24.75" hidden="1">
      <c r="A815" s="253"/>
      <c r="B815" s="73" t="str">
        <f t="shared" si="298"/>
        <v>3713500055005511</v>
      </c>
      <c r="C815" s="114">
        <v>2023</v>
      </c>
      <c r="D815" s="114">
        <v>1</v>
      </c>
      <c r="E815" s="114">
        <v>3</v>
      </c>
      <c r="F815" s="114">
        <v>7</v>
      </c>
      <c r="G815" s="114">
        <v>13</v>
      </c>
      <c r="H815" s="114">
        <v>5000</v>
      </c>
      <c r="I815" s="114">
        <v>5500</v>
      </c>
      <c r="J815" s="114">
        <v>551</v>
      </c>
      <c r="K815" s="115">
        <v>1</v>
      </c>
      <c r="L815" s="115"/>
      <c r="M815" s="140" t="s">
        <v>152</v>
      </c>
      <c r="N815" s="117">
        <v>0</v>
      </c>
      <c r="O815" s="117">
        <v>0</v>
      </c>
      <c r="P815" s="117">
        <v>0</v>
      </c>
      <c r="Q815" s="174" t="s">
        <v>59</v>
      </c>
      <c r="R815" s="119">
        <v>0</v>
      </c>
      <c r="S815" s="119">
        <v>0</v>
      </c>
      <c r="T815" s="120">
        <v>0</v>
      </c>
      <c r="U815" s="117">
        <v>0</v>
      </c>
      <c r="V815" s="117">
        <v>0</v>
      </c>
      <c r="W815" s="117">
        <v>0</v>
      </c>
      <c r="X815" s="117">
        <v>0</v>
      </c>
      <c r="Y815" s="117">
        <v>0</v>
      </c>
      <c r="Z815" s="117">
        <v>0</v>
      </c>
      <c r="AA815" s="269">
        <v>0</v>
      </c>
      <c r="AB815" s="303">
        <f t="shared" ref="AB815:AC822" si="310">N815+T815-X815</f>
        <v>0</v>
      </c>
      <c r="AC815" s="117">
        <f t="shared" si="310"/>
        <v>0</v>
      </c>
      <c r="AD815" s="304">
        <f>OAX!AD853</f>
        <v>0</v>
      </c>
      <c r="AE815" s="120"/>
      <c r="AF815" s="117"/>
      <c r="AG815" s="117">
        <f>OAX!AG853</f>
        <v>0</v>
      </c>
      <c r="AH815" s="117"/>
      <c r="AI815" s="117"/>
      <c r="AJ815" s="117">
        <f>OAX!AJ853</f>
        <v>0</v>
      </c>
      <c r="AK815" s="117"/>
      <c r="AL815" s="117"/>
      <c r="AM815" s="117">
        <f>OAX!AM853</f>
        <v>0</v>
      </c>
      <c r="AN815" s="117"/>
      <c r="AO815" s="117"/>
      <c r="AP815" s="117">
        <f>OAX!AP853</f>
        <v>0</v>
      </c>
      <c r="AQ815" s="117"/>
      <c r="AR815" s="117"/>
      <c r="AS815" s="117">
        <f>OAX!AS853</f>
        <v>0</v>
      </c>
      <c r="AT815" s="117">
        <f>OAX!AT853</f>
        <v>0</v>
      </c>
      <c r="AU815" s="117">
        <f>OAX!AU853</f>
        <v>0</v>
      </c>
      <c r="AV815" s="117">
        <f>OAX!AV853</f>
        <v>0</v>
      </c>
      <c r="AW815" s="117">
        <f>OAX!AW853</f>
        <v>0</v>
      </c>
      <c r="AX815" s="117">
        <f>OAX!AX853</f>
        <v>0</v>
      </c>
      <c r="AY815" s="117">
        <f>OAX!AY853</f>
        <v>0</v>
      </c>
      <c r="AZ815" s="117">
        <f>OAX!AZ853</f>
        <v>0</v>
      </c>
      <c r="BA815" s="117">
        <f>OAX!BA853</f>
        <v>0</v>
      </c>
    </row>
    <row r="816" spans="1:53" ht="24.75" hidden="1">
      <c r="A816" s="253"/>
      <c r="B816" s="73" t="str">
        <f t="shared" si="298"/>
        <v>3713500055005512</v>
      </c>
      <c r="C816" s="114">
        <v>2023</v>
      </c>
      <c r="D816" s="114">
        <v>1</v>
      </c>
      <c r="E816" s="114">
        <v>3</v>
      </c>
      <c r="F816" s="114">
        <v>7</v>
      </c>
      <c r="G816" s="114">
        <v>13</v>
      </c>
      <c r="H816" s="114">
        <v>5000</v>
      </c>
      <c r="I816" s="114">
        <v>5500</v>
      </c>
      <c r="J816" s="114">
        <v>551</v>
      </c>
      <c r="K816" s="115">
        <v>2</v>
      </c>
      <c r="L816" s="115"/>
      <c r="M816" s="140" t="s">
        <v>153</v>
      </c>
      <c r="N816" s="117">
        <v>0</v>
      </c>
      <c r="O816" s="117">
        <v>0</v>
      </c>
      <c r="P816" s="117">
        <v>0</v>
      </c>
      <c r="Q816" s="174" t="s">
        <v>59</v>
      </c>
      <c r="R816" s="119">
        <v>0</v>
      </c>
      <c r="S816" s="119">
        <v>0</v>
      </c>
      <c r="T816" s="120">
        <v>0</v>
      </c>
      <c r="U816" s="117">
        <v>0</v>
      </c>
      <c r="V816" s="117">
        <v>0</v>
      </c>
      <c r="W816" s="117">
        <v>0</v>
      </c>
      <c r="X816" s="117">
        <v>0</v>
      </c>
      <c r="Y816" s="117">
        <v>0</v>
      </c>
      <c r="Z816" s="117">
        <v>0</v>
      </c>
      <c r="AA816" s="269">
        <v>0</v>
      </c>
      <c r="AB816" s="303">
        <f t="shared" si="310"/>
        <v>0</v>
      </c>
      <c r="AC816" s="117">
        <f t="shared" si="310"/>
        <v>0</v>
      </c>
      <c r="AD816" s="304">
        <f>OAX!AD854</f>
        <v>0</v>
      </c>
      <c r="AE816" s="120"/>
      <c r="AF816" s="117"/>
      <c r="AG816" s="117">
        <f>OAX!AG854</f>
        <v>0</v>
      </c>
      <c r="AH816" s="117"/>
      <c r="AI816" s="117"/>
      <c r="AJ816" s="117">
        <f>OAX!AJ854</f>
        <v>0</v>
      </c>
      <c r="AK816" s="117"/>
      <c r="AL816" s="117"/>
      <c r="AM816" s="117">
        <f>OAX!AM854</f>
        <v>0</v>
      </c>
      <c r="AN816" s="117"/>
      <c r="AO816" s="117"/>
      <c r="AP816" s="117">
        <f>OAX!AP854</f>
        <v>0</v>
      </c>
      <c r="AQ816" s="117"/>
      <c r="AR816" s="117"/>
      <c r="AS816" s="117">
        <f>OAX!AS854</f>
        <v>0</v>
      </c>
      <c r="AT816" s="117">
        <f>OAX!AT854</f>
        <v>0</v>
      </c>
      <c r="AU816" s="117">
        <f>OAX!AU854</f>
        <v>0</v>
      </c>
      <c r="AV816" s="117">
        <f>OAX!AV854</f>
        <v>0</v>
      </c>
      <c r="AW816" s="117">
        <f>OAX!AW854</f>
        <v>0</v>
      </c>
      <c r="AX816" s="117">
        <f>OAX!AX854</f>
        <v>0</v>
      </c>
      <c r="AY816" s="117">
        <f>OAX!AY854</f>
        <v>0</v>
      </c>
      <c r="AZ816" s="117">
        <f>OAX!AZ854</f>
        <v>0</v>
      </c>
      <c r="BA816" s="117">
        <f>OAX!BA854</f>
        <v>0</v>
      </c>
    </row>
    <row r="817" spans="1:53" ht="24.75" hidden="1">
      <c r="A817" s="253"/>
      <c r="B817" s="73" t="str">
        <f t="shared" si="298"/>
        <v>3713500055005513</v>
      </c>
      <c r="C817" s="114">
        <v>2023</v>
      </c>
      <c r="D817" s="114">
        <v>1</v>
      </c>
      <c r="E817" s="114">
        <v>3</v>
      </c>
      <c r="F817" s="114">
        <v>7</v>
      </c>
      <c r="G817" s="114">
        <v>13</v>
      </c>
      <c r="H817" s="114">
        <v>5000</v>
      </c>
      <c r="I817" s="114">
        <v>5500</v>
      </c>
      <c r="J817" s="114">
        <v>551</v>
      </c>
      <c r="K817" s="115">
        <v>3</v>
      </c>
      <c r="L817" s="115"/>
      <c r="M817" s="116" t="s">
        <v>636</v>
      </c>
      <c r="N817" s="117">
        <v>0</v>
      </c>
      <c r="O817" s="117">
        <v>0</v>
      </c>
      <c r="P817" s="117">
        <v>0</v>
      </c>
      <c r="Q817" s="174" t="s">
        <v>59</v>
      </c>
      <c r="R817" s="119">
        <v>0</v>
      </c>
      <c r="S817" s="119">
        <v>0</v>
      </c>
      <c r="T817" s="120">
        <v>0</v>
      </c>
      <c r="U817" s="117">
        <v>0</v>
      </c>
      <c r="V817" s="117">
        <v>0</v>
      </c>
      <c r="W817" s="117">
        <v>0</v>
      </c>
      <c r="X817" s="117">
        <v>0</v>
      </c>
      <c r="Y817" s="117">
        <v>0</v>
      </c>
      <c r="Z817" s="117">
        <v>0</v>
      </c>
      <c r="AA817" s="269">
        <v>0</v>
      </c>
      <c r="AB817" s="303">
        <f t="shared" si="310"/>
        <v>0</v>
      </c>
      <c r="AC817" s="117">
        <f t="shared" si="310"/>
        <v>0</v>
      </c>
      <c r="AD817" s="304">
        <f>OAX!AD855</f>
        <v>0</v>
      </c>
      <c r="AE817" s="120"/>
      <c r="AF817" s="117"/>
      <c r="AG817" s="117">
        <f>OAX!AG855</f>
        <v>0</v>
      </c>
      <c r="AH817" s="117"/>
      <c r="AI817" s="117"/>
      <c r="AJ817" s="117">
        <f>OAX!AJ855</f>
        <v>0</v>
      </c>
      <c r="AK817" s="117"/>
      <c r="AL817" s="117"/>
      <c r="AM817" s="117">
        <f>OAX!AM855</f>
        <v>0</v>
      </c>
      <c r="AN817" s="117"/>
      <c r="AO817" s="117"/>
      <c r="AP817" s="117">
        <f>OAX!AP855</f>
        <v>0</v>
      </c>
      <c r="AQ817" s="117"/>
      <c r="AR817" s="117"/>
      <c r="AS817" s="117">
        <f>OAX!AS855</f>
        <v>0</v>
      </c>
      <c r="AT817" s="117">
        <f>OAX!AT855</f>
        <v>0</v>
      </c>
      <c r="AU817" s="117">
        <f>OAX!AU855</f>
        <v>0</v>
      </c>
      <c r="AV817" s="117">
        <f>OAX!AV855</f>
        <v>0</v>
      </c>
      <c r="AW817" s="117">
        <f>OAX!AW855</f>
        <v>0</v>
      </c>
      <c r="AX817" s="117">
        <f>OAX!AX855</f>
        <v>0</v>
      </c>
      <c r="AY817" s="117">
        <f>OAX!AY855</f>
        <v>0</v>
      </c>
      <c r="AZ817" s="117">
        <f>OAX!AZ855</f>
        <v>0</v>
      </c>
      <c r="BA817" s="117">
        <f>OAX!BA855</f>
        <v>0</v>
      </c>
    </row>
    <row r="818" spans="1:53" ht="24.75" hidden="1">
      <c r="A818" s="253"/>
      <c r="B818" s="73" t="str">
        <f t="shared" si="298"/>
        <v>3713500055005514</v>
      </c>
      <c r="C818" s="114">
        <v>2023</v>
      </c>
      <c r="D818" s="114">
        <v>1</v>
      </c>
      <c r="E818" s="114">
        <v>3</v>
      </c>
      <c r="F818" s="114">
        <v>7</v>
      </c>
      <c r="G818" s="114">
        <v>13</v>
      </c>
      <c r="H818" s="114">
        <v>5000</v>
      </c>
      <c r="I818" s="114">
        <v>5500</v>
      </c>
      <c r="J818" s="114">
        <v>551</v>
      </c>
      <c r="K818" s="115">
        <v>4</v>
      </c>
      <c r="L818" s="115"/>
      <c r="M818" s="116" t="s">
        <v>637</v>
      </c>
      <c r="N818" s="117">
        <v>0</v>
      </c>
      <c r="O818" s="117">
        <v>0</v>
      </c>
      <c r="P818" s="117">
        <v>0</v>
      </c>
      <c r="Q818" s="174" t="s">
        <v>59</v>
      </c>
      <c r="R818" s="119">
        <v>0</v>
      </c>
      <c r="S818" s="119">
        <v>0</v>
      </c>
      <c r="T818" s="120">
        <v>0</v>
      </c>
      <c r="U818" s="117">
        <v>0</v>
      </c>
      <c r="V818" s="117">
        <v>0</v>
      </c>
      <c r="W818" s="117">
        <v>0</v>
      </c>
      <c r="X818" s="117">
        <v>0</v>
      </c>
      <c r="Y818" s="117">
        <v>0</v>
      </c>
      <c r="Z818" s="117">
        <v>0</v>
      </c>
      <c r="AA818" s="269">
        <v>0</v>
      </c>
      <c r="AB818" s="303">
        <f t="shared" si="310"/>
        <v>0</v>
      </c>
      <c r="AC818" s="117">
        <f t="shared" si="310"/>
        <v>0</v>
      </c>
      <c r="AD818" s="304">
        <f>OAX!AD856</f>
        <v>0</v>
      </c>
      <c r="AE818" s="120"/>
      <c r="AF818" s="117"/>
      <c r="AG818" s="117">
        <f>OAX!AG856</f>
        <v>0</v>
      </c>
      <c r="AH818" s="117"/>
      <c r="AI818" s="117"/>
      <c r="AJ818" s="117">
        <f>OAX!AJ856</f>
        <v>0</v>
      </c>
      <c r="AK818" s="117"/>
      <c r="AL818" s="117"/>
      <c r="AM818" s="117">
        <f>OAX!AM856</f>
        <v>0</v>
      </c>
      <c r="AN818" s="117"/>
      <c r="AO818" s="117"/>
      <c r="AP818" s="117">
        <f>OAX!AP856</f>
        <v>0</v>
      </c>
      <c r="AQ818" s="117"/>
      <c r="AR818" s="117"/>
      <c r="AS818" s="117">
        <f>OAX!AS856</f>
        <v>0</v>
      </c>
      <c r="AT818" s="117">
        <f>OAX!AT856</f>
        <v>0</v>
      </c>
      <c r="AU818" s="117">
        <f>OAX!AU856</f>
        <v>0</v>
      </c>
      <c r="AV818" s="117">
        <f>OAX!AV856</f>
        <v>0</v>
      </c>
      <c r="AW818" s="117">
        <f>OAX!AW856</f>
        <v>0</v>
      </c>
      <c r="AX818" s="117">
        <f>OAX!AX856</f>
        <v>0</v>
      </c>
      <c r="AY818" s="117">
        <f>OAX!AY856</f>
        <v>0</v>
      </c>
      <c r="AZ818" s="117">
        <f>OAX!AZ856</f>
        <v>0</v>
      </c>
      <c r="BA818" s="117">
        <f>OAX!BA856</f>
        <v>0</v>
      </c>
    </row>
    <row r="819" spans="1:53" ht="24.75" hidden="1">
      <c r="A819" s="253"/>
      <c r="B819" s="73" t="str">
        <f t="shared" si="298"/>
        <v>3713500055005515</v>
      </c>
      <c r="C819" s="114">
        <v>2023</v>
      </c>
      <c r="D819" s="114">
        <v>1</v>
      </c>
      <c r="E819" s="114">
        <v>3</v>
      </c>
      <c r="F819" s="114">
        <v>7</v>
      </c>
      <c r="G819" s="114">
        <v>13</v>
      </c>
      <c r="H819" s="114">
        <v>5000</v>
      </c>
      <c r="I819" s="114">
        <v>5500</v>
      </c>
      <c r="J819" s="114">
        <v>551</v>
      </c>
      <c r="K819" s="115">
        <v>5</v>
      </c>
      <c r="L819" s="115"/>
      <c r="M819" s="116" t="s">
        <v>638</v>
      </c>
      <c r="N819" s="117">
        <v>0</v>
      </c>
      <c r="O819" s="117">
        <v>0</v>
      </c>
      <c r="P819" s="117">
        <v>0</v>
      </c>
      <c r="Q819" s="174" t="s">
        <v>59</v>
      </c>
      <c r="R819" s="119">
        <v>0</v>
      </c>
      <c r="S819" s="119">
        <v>0</v>
      </c>
      <c r="T819" s="120">
        <v>0</v>
      </c>
      <c r="U819" s="117">
        <v>0</v>
      </c>
      <c r="V819" s="117">
        <v>0</v>
      </c>
      <c r="W819" s="117">
        <v>0</v>
      </c>
      <c r="X819" s="117">
        <v>0</v>
      </c>
      <c r="Y819" s="117">
        <v>0</v>
      </c>
      <c r="Z819" s="117">
        <v>0</v>
      </c>
      <c r="AA819" s="269">
        <v>0</v>
      </c>
      <c r="AB819" s="303">
        <f t="shared" si="310"/>
        <v>0</v>
      </c>
      <c r="AC819" s="117">
        <f t="shared" si="310"/>
        <v>0</v>
      </c>
      <c r="AD819" s="304">
        <f>OAX!AD857</f>
        <v>0</v>
      </c>
      <c r="AE819" s="120"/>
      <c r="AF819" s="117"/>
      <c r="AG819" s="117">
        <f>OAX!AG857</f>
        <v>0</v>
      </c>
      <c r="AH819" s="117"/>
      <c r="AI819" s="117"/>
      <c r="AJ819" s="117">
        <f>OAX!AJ857</f>
        <v>0</v>
      </c>
      <c r="AK819" s="117"/>
      <c r="AL819" s="117"/>
      <c r="AM819" s="117">
        <f>OAX!AM857</f>
        <v>0</v>
      </c>
      <c r="AN819" s="117"/>
      <c r="AO819" s="117"/>
      <c r="AP819" s="117">
        <f>OAX!AP857</f>
        <v>0</v>
      </c>
      <c r="AQ819" s="117"/>
      <c r="AR819" s="117"/>
      <c r="AS819" s="117">
        <f>OAX!AS857</f>
        <v>0</v>
      </c>
      <c r="AT819" s="117">
        <f>OAX!AT857</f>
        <v>0</v>
      </c>
      <c r="AU819" s="117">
        <f>OAX!AU857</f>
        <v>0</v>
      </c>
      <c r="AV819" s="117">
        <f>OAX!AV857</f>
        <v>0</v>
      </c>
      <c r="AW819" s="117">
        <f>OAX!AW857</f>
        <v>0</v>
      </c>
      <c r="AX819" s="117">
        <f>OAX!AX857</f>
        <v>0</v>
      </c>
      <c r="AY819" s="117">
        <f>OAX!AY857</f>
        <v>0</v>
      </c>
      <c r="AZ819" s="117">
        <f>OAX!AZ857</f>
        <v>0</v>
      </c>
      <c r="BA819" s="117">
        <f>OAX!BA857</f>
        <v>0</v>
      </c>
    </row>
    <row r="820" spans="1:53" ht="24.75" hidden="1">
      <c r="A820" s="253"/>
      <c r="B820" s="73" t="str">
        <f t="shared" si="298"/>
        <v>3713500055005516</v>
      </c>
      <c r="C820" s="114">
        <v>2023</v>
      </c>
      <c r="D820" s="114">
        <v>1</v>
      </c>
      <c r="E820" s="114">
        <v>3</v>
      </c>
      <c r="F820" s="114">
        <v>7</v>
      </c>
      <c r="G820" s="114">
        <v>13</v>
      </c>
      <c r="H820" s="114">
        <v>5000</v>
      </c>
      <c r="I820" s="114">
        <v>5500</v>
      </c>
      <c r="J820" s="114">
        <v>551</v>
      </c>
      <c r="K820" s="115">
        <v>6</v>
      </c>
      <c r="L820" s="115"/>
      <c r="M820" s="116" t="s">
        <v>639</v>
      </c>
      <c r="N820" s="117">
        <v>0</v>
      </c>
      <c r="O820" s="117">
        <v>0</v>
      </c>
      <c r="P820" s="117">
        <v>0</v>
      </c>
      <c r="Q820" s="174" t="s">
        <v>59</v>
      </c>
      <c r="R820" s="119">
        <v>0</v>
      </c>
      <c r="S820" s="119">
        <v>0</v>
      </c>
      <c r="T820" s="120">
        <v>0</v>
      </c>
      <c r="U820" s="117">
        <v>0</v>
      </c>
      <c r="V820" s="117">
        <v>0</v>
      </c>
      <c r="W820" s="117">
        <v>0</v>
      </c>
      <c r="X820" s="117">
        <v>0</v>
      </c>
      <c r="Y820" s="117">
        <v>0</v>
      </c>
      <c r="Z820" s="117">
        <v>0</v>
      </c>
      <c r="AA820" s="269">
        <v>0</v>
      </c>
      <c r="AB820" s="303">
        <f t="shared" si="310"/>
        <v>0</v>
      </c>
      <c r="AC820" s="117">
        <f t="shared" si="310"/>
        <v>0</v>
      </c>
      <c r="AD820" s="304">
        <f>OAX!AD858</f>
        <v>0</v>
      </c>
      <c r="AE820" s="120"/>
      <c r="AF820" s="117"/>
      <c r="AG820" s="117">
        <f>OAX!AG858</f>
        <v>0</v>
      </c>
      <c r="AH820" s="117"/>
      <c r="AI820" s="117"/>
      <c r="AJ820" s="117">
        <f>OAX!AJ858</f>
        <v>0</v>
      </c>
      <c r="AK820" s="117"/>
      <c r="AL820" s="117"/>
      <c r="AM820" s="117">
        <f>OAX!AM858</f>
        <v>0</v>
      </c>
      <c r="AN820" s="117"/>
      <c r="AO820" s="117"/>
      <c r="AP820" s="117">
        <f>OAX!AP858</f>
        <v>0</v>
      </c>
      <c r="AQ820" s="117"/>
      <c r="AR820" s="117"/>
      <c r="AS820" s="117">
        <f>OAX!AS858</f>
        <v>0</v>
      </c>
      <c r="AT820" s="117">
        <f>OAX!AT858</f>
        <v>0</v>
      </c>
      <c r="AU820" s="117">
        <f>OAX!AU858</f>
        <v>0</v>
      </c>
      <c r="AV820" s="117">
        <f>OAX!AV858</f>
        <v>0</v>
      </c>
      <c r="AW820" s="117">
        <f>OAX!AW858</f>
        <v>0</v>
      </c>
      <c r="AX820" s="117">
        <f>OAX!AX858</f>
        <v>0</v>
      </c>
      <c r="AY820" s="117">
        <f>OAX!AY858</f>
        <v>0</v>
      </c>
      <c r="AZ820" s="117">
        <f>OAX!AZ858</f>
        <v>0</v>
      </c>
      <c r="BA820" s="117">
        <f>OAX!BA858</f>
        <v>0</v>
      </c>
    </row>
    <row r="821" spans="1:53" ht="24.75" hidden="1">
      <c r="A821" s="253"/>
      <c r="B821" s="73" t="str">
        <f t="shared" si="298"/>
        <v>3713500055005517</v>
      </c>
      <c r="C821" s="114">
        <v>2023</v>
      </c>
      <c r="D821" s="114">
        <v>1</v>
      </c>
      <c r="E821" s="114">
        <v>3</v>
      </c>
      <c r="F821" s="114">
        <v>7</v>
      </c>
      <c r="G821" s="114">
        <v>13</v>
      </c>
      <c r="H821" s="114">
        <v>5000</v>
      </c>
      <c r="I821" s="114">
        <v>5500</v>
      </c>
      <c r="J821" s="114">
        <v>551</v>
      </c>
      <c r="K821" s="115">
        <v>7</v>
      </c>
      <c r="L821" s="115"/>
      <c r="M821" s="116" t="s">
        <v>640</v>
      </c>
      <c r="N821" s="117">
        <v>0</v>
      </c>
      <c r="O821" s="117">
        <v>0</v>
      </c>
      <c r="P821" s="117">
        <v>0</v>
      </c>
      <c r="Q821" s="174" t="s">
        <v>59</v>
      </c>
      <c r="R821" s="119">
        <v>0</v>
      </c>
      <c r="S821" s="119">
        <v>0</v>
      </c>
      <c r="T821" s="120">
        <v>0</v>
      </c>
      <c r="U821" s="117">
        <v>0</v>
      </c>
      <c r="V821" s="117">
        <v>0</v>
      </c>
      <c r="W821" s="117">
        <v>0</v>
      </c>
      <c r="X821" s="117">
        <v>0</v>
      </c>
      <c r="Y821" s="117">
        <v>0</v>
      </c>
      <c r="Z821" s="117">
        <v>0</v>
      </c>
      <c r="AA821" s="269">
        <v>0</v>
      </c>
      <c r="AB821" s="303">
        <f t="shared" si="310"/>
        <v>0</v>
      </c>
      <c r="AC821" s="117">
        <f t="shared" si="310"/>
        <v>0</v>
      </c>
      <c r="AD821" s="304">
        <f>OAX!AD859</f>
        <v>0</v>
      </c>
      <c r="AE821" s="120"/>
      <c r="AF821" s="117"/>
      <c r="AG821" s="117">
        <f>OAX!AG859</f>
        <v>0</v>
      </c>
      <c r="AH821" s="117"/>
      <c r="AI821" s="117"/>
      <c r="AJ821" s="117">
        <f>OAX!AJ859</f>
        <v>0</v>
      </c>
      <c r="AK821" s="117"/>
      <c r="AL821" s="117"/>
      <c r="AM821" s="117">
        <f>OAX!AM859</f>
        <v>0</v>
      </c>
      <c r="AN821" s="117"/>
      <c r="AO821" s="117"/>
      <c r="AP821" s="117">
        <f>OAX!AP859</f>
        <v>0</v>
      </c>
      <c r="AQ821" s="117"/>
      <c r="AR821" s="117"/>
      <c r="AS821" s="117">
        <f>OAX!AS859</f>
        <v>0</v>
      </c>
      <c r="AT821" s="117">
        <f>OAX!AT859</f>
        <v>0</v>
      </c>
      <c r="AU821" s="117">
        <f>OAX!AU859</f>
        <v>0</v>
      </c>
      <c r="AV821" s="117">
        <f>OAX!AV859</f>
        <v>0</v>
      </c>
      <c r="AW821" s="117">
        <f>OAX!AW859</f>
        <v>0</v>
      </c>
      <c r="AX821" s="117">
        <f>OAX!AX859</f>
        <v>0</v>
      </c>
      <c r="AY821" s="117">
        <f>OAX!AY859</f>
        <v>0</v>
      </c>
      <c r="AZ821" s="117">
        <f>OAX!AZ859</f>
        <v>0</v>
      </c>
      <c r="BA821" s="117">
        <f>OAX!BA859</f>
        <v>0</v>
      </c>
    </row>
    <row r="822" spans="1:53" ht="46.5" hidden="1">
      <c r="A822" s="253"/>
      <c r="B822" s="73" t="str">
        <f t="shared" si="298"/>
        <v>3713500055005518</v>
      </c>
      <c r="C822" s="114">
        <v>2023</v>
      </c>
      <c r="D822" s="114">
        <v>1</v>
      </c>
      <c r="E822" s="114">
        <v>3</v>
      </c>
      <c r="F822" s="114">
        <v>7</v>
      </c>
      <c r="G822" s="114">
        <v>13</v>
      </c>
      <c r="H822" s="114">
        <v>5000</v>
      </c>
      <c r="I822" s="114">
        <v>5500</v>
      </c>
      <c r="J822" s="114">
        <v>551</v>
      </c>
      <c r="K822" s="115">
        <v>8</v>
      </c>
      <c r="L822" s="115"/>
      <c r="M822" s="116" t="s">
        <v>641</v>
      </c>
      <c r="N822" s="117">
        <v>0</v>
      </c>
      <c r="O822" s="117">
        <v>0</v>
      </c>
      <c r="P822" s="117">
        <v>0</v>
      </c>
      <c r="Q822" s="174" t="s">
        <v>59</v>
      </c>
      <c r="R822" s="119">
        <v>0</v>
      </c>
      <c r="S822" s="119">
        <v>0</v>
      </c>
      <c r="T822" s="120">
        <v>0</v>
      </c>
      <c r="U822" s="117">
        <v>0</v>
      </c>
      <c r="V822" s="117">
        <v>0</v>
      </c>
      <c r="W822" s="117">
        <v>0</v>
      </c>
      <c r="X822" s="117">
        <v>0</v>
      </c>
      <c r="Y822" s="117">
        <v>0</v>
      </c>
      <c r="Z822" s="117">
        <v>0</v>
      </c>
      <c r="AA822" s="269">
        <v>0</v>
      </c>
      <c r="AB822" s="303">
        <f t="shared" si="310"/>
        <v>0</v>
      </c>
      <c r="AC822" s="117">
        <f t="shared" si="310"/>
        <v>0</v>
      </c>
      <c r="AD822" s="304">
        <f>OAX!AD860</f>
        <v>0</v>
      </c>
      <c r="AE822" s="120"/>
      <c r="AF822" s="117"/>
      <c r="AG822" s="117">
        <f>OAX!AG860</f>
        <v>0</v>
      </c>
      <c r="AH822" s="117"/>
      <c r="AI822" s="117"/>
      <c r="AJ822" s="117">
        <f>OAX!AJ860</f>
        <v>0</v>
      </c>
      <c r="AK822" s="117"/>
      <c r="AL822" s="117"/>
      <c r="AM822" s="117">
        <f>OAX!AM860</f>
        <v>0</v>
      </c>
      <c r="AN822" s="117"/>
      <c r="AO822" s="117"/>
      <c r="AP822" s="117">
        <f>OAX!AP860</f>
        <v>0</v>
      </c>
      <c r="AQ822" s="117"/>
      <c r="AR822" s="117"/>
      <c r="AS822" s="117">
        <f>OAX!AS860</f>
        <v>0</v>
      </c>
      <c r="AT822" s="117">
        <f>OAX!AT860</f>
        <v>0</v>
      </c>
      <c r="AU822" s="117">
        <f>OAX!AU860</f>
        <v>0</v>
      </c>
      <c r="AV822" s="117">
        <f>OAX!AV860</f>
        <v>0</v>
      </c>
      <c r="AW822" s="117">
        <f>OAX!AW860</f>
        <v>0</v>
      </c>
      <c r="AX822" s="117">
        <f>OAX!AX860</f>
        <v>0</v>
      </c>
      <c r="AY822" s="117">
        <f>OAX!AY860</f>
        <v>0</v>
      </c>
      <c r="AZ822" s="117">
        <f>OAX!AZ860</f>
        <v>0</v>
      </c>
      <c r="BA822" s="117">
        <f>OAX!BA860</f>
        <v>0</v>
      </c>
    </row>
    <row r="823" spans="1:53" ht="24.75">
      <c r="A823" s="253"/>
      <c r="B823" s="73" t="str">
        <f t="shared" si="298"/>
        <v>371350005600</v>
      </c>
      <c r="C823" s="100">
        <v>2023</v>
      </c>
      <c r="D823" s="100">
        <v>1</v>
      </c>
      <c r="E823" s="100">
        <v>3</v>
      </c>
      <c r="F823" s="562">
        <v>7</v>
      </c>
      <c r="G823" s="562">
        <v>13</v>
      </c>
      <c r="H823" s="562">
        <v>5000</v>
      </c>
      <c r="I823" s="562">
        <v>5600</v>
      </c>
      <c r="J823" s="562"/>
      <c r="K823" s="563" t="s">
        <v>45</v>
      </c>
      <c r="L823" s="101"/>
      <c r="M823" s="530" t="s">
        <v>515</v>
      </c>
      <c r="N823" s="531">
        <v>224000</v>
      </c>
      <c r="O823" s="531">
        <v>0</v>
      </c>
      <c r="P823" s="531">
        <v>224000</v>
      </c>
      <c r="Q823" s="577" t="s">
        <v>45</v>
      </c>
      <c r="R823" s="578"/>
      <c r="S823" s="578"/>
      <c r="T823" s="106">
        <f t="shared" ref="T823:AC823" si="311">+T824+T826+T829+T841+T844</f>
        <v>0</v>
      </c>
      <c r="U823" s="103">
        <f t="shared" si="311"/>
        <v>0</v>
      </c>
      <c r="V823" s="103">
        <f t="shared" si="311"/>
        <v>0</v>
      </c>
      <c r="W823" s="103">
        <f t="shared" si="311"/>
        <v>0</v>
      </c>
      <c r="X823" s="103">
        <f t="shared" si="311"/>
        <v>0</v>
      </c>
      <c r="Y823" s="103">
        <f t="shared" si="311"/>
        <v>0</v>
      </c>
      <c r="Z823" s="103">
        <f t="shared" si="311"/>
        <v>0</v>
      </c>
      <c r="AA823" s="267">
        <f t="shared" si="311"/>
        <v>0</v>
      </c>
      <c r="AB823" s="299">
        <f t="shared" si="311"/>
        <v>224000</v>
      </c>
      <c r="AC823" s="103">
        <f t="shared" si="311"/>
        <v>0</v>
      </c>
      <c r="AD823" s="538">
        <f>OAX!AD861</f>
        <v>224000</v>
      </c>
      <c r="AE823" s="106"/>
      <c r="AF823" s="103"/>
      <c r="AG823" s="531">
        <f>OAX!AG861</f>
        <v>219919.76</v>
      </c>
      <c r="AH823" s="103"/>
      <c r="AI823" s="103"/>
      <c r="AJ823" s="531">
        <f>OAX!AJ861</f>
        <v>0</v>
      </c>
      <c r="AK823" s="103"/>
      <c r="AL823" s="103"/>
      <c r="AM823" s="531">
        <f>OAX!AM861</f>
        <v>0</v>
      </c>
      <c r="AN823" s="103"/>
      <c r="AO823" s="103"/>
      <c r="AP823" s="531">
        <f>OAX!AP861</f>
        <v>0</v>
      </c>
      <c r="AQ823" s="103"/>
      <c r="AR823" s="103"/>
      <c r="AS823" s="531">
        <f>OAX!AS861</f>
        <v>4080.2399999999907</v>
      </c>
      <c r="AT823" s="531"/>
      <c r="AU823" s="531"/>
      <c r="AV823" s="531"/>
      <c r="AW823" s="531"/>
      <c r="AX823" s="531"/>
      <c r="AY823" s="531"/>
      <c r="AZ823" s="531"/>
      <c r="BA823" s="531"/>
    </row>
    <row r="824" spans="1:53" ht="24.75">
      <c r="A824" s="253"/>
      <c r="B824" s="73" t="str">
        <f t="shared" si="298"/>
        <v>371350005600562</v>
      </c>
      <c r="C824" s="107">
        <v>2023</v>
      </c>
      <c r="D824" s="107">
        <v>1</v>
      </c>
      <c r="E824" s="107">
        <v>3</v>
      </c>
      <c r="F824" s="564">
        <v>7</v>
      </c>
      <c r="G824" s="564">
        <v>13</v>
      </c>
      <c r="H824" s="564">
        <v>5000</v>
      </c>
      <c r="I824" s="564">
        <v>5600</v>
      </c>
      <c r="J824" s="564">
        <v>562</v>
      </c>
      <c r="K824" s="565"/>
      <c r="L824" s="108"/>
      <c r="M824" s="533" t="s">
        <v>642</v>
      </c>
      <c r="N824" s="534">
        <v>224000</v>
      </c>
      <c r="O824" s="534">
        <v>0</v>
      </c>
      <c r="P824" s="534">
        <v>224000</v>
      </c>
      <c r="Q824" s="579" t="s">
        <v>45</v>
      </c>
      <c r="R824" s="580"/>
      <c r="S824" s="580"/>
      <c r="T824" s="113">
        <f t="shared" ref="T824:AC824" si="312">+T825</f>
        <v>0</v>
      </c>
      <c r="U824" s="110">
        <f t="shared" si="312"/>
        <v>0</v>
      </c>
      <c r="V824" s="110">
        <f t="shared" si="312"/>
        <v>0</v>
      </c>
      <c r="W824" s="110">
        <f t="shared" si="312"/>
        <v>0</v>
      </c>
      <c r="X824" s="110">
        <f t="shared" si="312"/>
        <v>0</v>
      </c>
      <c r="Y824" s="110">
        <f t="shared" si="312"/>
        <v>0</v>
      </c>
      <c r="Z824" s="110">
        <f t="shared" si="312"/>
        <v>0</v>
      </c>
      <c r="AA824" s="268">
        <f t="shared" si="312"/>
        <v>0</v>
      </c>
      <c r="AB824" s="301">
        <f t="shared" si="312"/>
        <v>224000</v>
      </c>
      <c r="AC824" s="110">
        <f t="shared" si="312"/>
        <v>0</v>
      </c>
      <c r="AD824" s="539">
        <f>OAX!AD862</f>
        <v>224000</v>
      </c>
      <c r="AE824" s="113"/>
      <c r="AF824" s="110"/>
      <c r="AG824" s="534">
        <f>OAX!AG862</f>
        <v>219919.76</v>
      </c>
      <c r="AH824" s="110"/>
      <c r="AI824" s="110"/>
      <c r="AJ824" s="534">
        <f>OAX!AJ862</f>
        <v>0</v>
      </c>
      <c r="AK824" s="110"/>
      <c r="AL824" s="110"/>
      <c r="AM824" s="534">
        <f>OAX!AM862</f>
        <v>0</v>
      </c>
      <c r="AN824" s="110"/>
      <c r="AO824" s="110"/>
      <c r="AP824" s="534">
        <f>OAX!AP862</f>
        <v>0</v>
      </c>
      <c r="AQ824" s="110"/>
      <c r="AR824" s="110"/>
      <c r="AS824" s="534">
        <f>OAX!AS862</f>
        <v>4080.2399999999907</v>
      </c>
      <c r="AT824" s="534"/>
      <c r="AU824" s="534"/>
      <c r="AV824" s="534"/>
      <c r="AW824" s="534"/>
      <c r="AX824" s="534"/>
      <c r="AY824" s="534"/>
      <c r="AZ824" s="534"/>
      <c r="BA824" s="534"/>
    </row>
    <row r="825" spans="1:53" ht="24.75">
      <c r="A825" s="253"/>
      <c r="B825" s="73" t="str">
        <f t="shared" si="298"/>
        <v>3713500056005621</v>
      </c>
      <c r="C825" s="114">
        <v>2023</v>
      </c>
      <c r="D825" s="114">
        <v>1</v>
      </c>
      <c r="E825" s="114">
        <v>3</v>
      </c>
      <c r="F825" s="570">
        <v>7</v>
      </c>
      <c r="G825" s="570">
        <v>13</v>
      </c>
      <c r="H825" s="570">
        <v>5000</v>
      </c>
      <c r="I825" s="570">
        <v>5600</v>
      </c>
      <c r="J825" s="570">
        <v>562</v>
      </c>
      <c r="K825" s="571">
        <v>1</v>
      </c>
      <c r="L825" s="115"/>
      <c r="M825" s="542" t="s">
        <v>643</v>
      </c>
      <c r="N825" s="543">
        <v>224000</v>
      </c>
      <c r="O825" s="543">
        <v>0</v>
      </c>
      <c r="P825" s="543">
        <v>224000</v>
      </c>
      <c r="Q825" s="581" t="s">
        <v>59</v>
      </c>
      <c r="R825" s="545">
        <v>28</v>
      </c>
      <c r="S825" s="545">
        <v>0</v>
      </c>
      <c r="T825" s="120">
        <v>0</v>
      </c>
      <c r="U825" s="117">
        <v>0</v>
      </c>
      <c r="V825" s="117">
        <v>0</v>
      </c>
      <c r="W825" s="117">
        <v>0</v>
      </c>
      <c r="X825" s="117">
        <v>0</v>
      </c>
      <c r="Y825" s="117">
        <v>0</v>
      </c>
      <c r="Z825" s="117">
        <v>0</v>
      </c>
      <c r="AA825" s="269">
        <v>0</v>
      </c>
      <c r="AB825" s="303">
        <f>N825+T825-X825</f>
        <v>224000</v>
      </c>
      <c r="AC825" s="117">
        <f>O825+U825-Y825</f>
        <v>0</v>
      </c>
      <c r="AD825" s="546">
        <f>OAX!AD863</f>
        <v>224000</v>
      </c>
      <c r="AE825" s="120"/>
      <c r="AF825" s="117"/>
      <c r="AG825" s="543">
        <f>OAX!AG863</f>
        <v>219919.76</v>
      </c>
      <c r="AH825" s="117"/>
      <c r="AI825" s="117"/>
      <c r="AJ825" s="543">
        <f>OAX!AJ863</f>
        <v>0</v>
      </c>
      <c r="AK825" s="117"/>
      <c r="AL825" s="117"/>
      <c r="AM825" s="543">
        <f>OAX!AM863</f>
        <v>0</v>
      </c>
      <c r="AN825" s="117"/>
      <c r="AO825" s="117"/>
      <c r="AP825" s="543">
        <f>OAX!AP863</f>
        <v>0</v>
      </c>
      <c r="AQ825" s="117"/>
      <c r="AR825" s="117"/>
      <c r="AS825" s="543">
        <f>OAX!AS863</f>
        <v>4080.2399999999907</v>
      </c>
      <c r="AT825" s="543">
        <f>OAX!AT863</f>
        <v>28</v>
      </c>
      <c r="AU825" s="543">
        <f>OAX!AU863</f>
        <v>0</v>
      </c>
      <c r="AV825" s="543">
        <f>OAX!AV863</f>
        <v>28</v>
      </c>
      <c r="AW825" s="543">
        <f>OAX!AW863</f>
        <v>0</v>
      </c>
      <c r="AX825" s="543">
        <f>OAX!AX863</f>
        <v>0</v>
      </c>
      <c r="AY825" s="543">
        <f>OAX!AY863</f>
        <v>0</v>
      </c>
      <c r="AZ825" s="543">
        <f>OAX!AZ863</f>
        <v>0</v>
      </c>
      <c r="BA825" s="543">
        <f>OAX!BA863</f>
        <v>0</v>
      </c>
    </row>
    <row r="826" spans="1:53" ht="48" hidden="1">
      <c r="A826" s="253"/>
      <c r="B826" s="73" t="str">
        <f t="shared" si="298"/>
        <v>371350005600564</v>
      </c>
      <c r="C826" s="107">
        <v>2023</v>
      </c>
      <c r="D826" s="107">
        <v>1</v>
      </c>
      <c r="E826" s="107">
        <v>3</v>
      </c>
      <c r="F826" s="107">
        <v>7</v>
      </c>
      <c r="G826" s="107">
        <v>13</v>
      </c>
      <c r="H826" s="107">
        <v>5000</v>
      </c>
      <c r="I826" s="107">
        <v>5600</v>
      </c>
      <c r="J826" s="107">
        <v>564</v>
      </c>
      <c r="K826" s="108"/>
      <c r="L826" s="108"/>
      <c r="M826" s="109" t="s">
        <v>644</v>
      </c>
      <c r="N826" s="110">
        <v>0</v>
      </c>
      <c r="O826" s="110">
        <v>0</v>
      </c>
      <c r="P826" s="110">
        <v>0</v>
      </c>
      <c r="Q826" s="172" t="s">
        <v>45</v>
      </c>
      <c r="R826" s="173"/>
      <c r="S826" s="173"/>
      <c r="T826" s="113">
        <f t="shared" ref="T826:AC826" si="313">SUM(T827:T828)</f>
        <v>0</v>
      </c>
      <c r="U826" s="110">
        <f t="shared" si="313"/>
        <v>0</v>
      </c>
      <c r="V826" s="110">
        <f t="shared" si="313"/>
        <v>0</v>
      </c>
      <c r="W826" s="110">
        <f t="shared" si="313"/>
        <v>0</v>
      </c>
      <c r="X826" s="110">
        <f t="shared" si="313"/>
        <v>0</v>
      </c>
      <c r="Y826" s="110">
        <f t="shared" si="313"/>
        <v>0</v>
      </c>
      <c r="Z826" s="110">
        <f t="shared" si="313"/>
        <v>0</v>
      </c>
      <c r="AA826" s="268">
        <f t="shared" si="313"/>
        <v>0</v>
      </c>
      <c r="AB826" s="301">
        <f t="shared" si="313"/>
        <v>0</v>
      </c>
      <c r="AC826" s="110">
        <f t="shared" si="313"/>
        <v>0</v>
      </c>
      <c r="AD826" s="302">
        <f>OAX!AD864</f>
        <v>0</v>
      </c>
      <c r="AE826" s="113"/>
      <c r="AF826" s="110"/>
      <c r="AG826" s="110">
        <f>OAX!AG864</f>
        <v>0</v>
      </c>
      <c r="AH826" s="110"/>
      <c r="AI826" s="110"/>
      <c r="AJ826" s="110">
        <f>OAX!AJ864</f>
        <v>0</v>
      </c>
      <c r="AK826" s="110"/>
      <c r="AL826" s="110"/>
      <c r="AM826" s="110">
        <f>OAX!AM864</f>
        <v>0</v>
      </c>
      <c r="AN826" s="110"/>
      <c r="AO826" s="110"/>
      <c r="AP826" s="110">
        <f>OAX!AP864</f>
        <v>0</v>
      </c>
      <c r="AQ826" s="110"/>
      <c r="AR826" s="110"/>
      <c r="AS826" s="110">
        <f>OAX!AS864</f>
        <v>0</v>
      </c>
      <c r="AT826" s="110">
        <f>OAX!AT864</f>
        <v>0</v>
      </c>
      <c r="AU826" s="110">
        <f>OAX!AU864</f>
        <v>0</v>
      </c>
      <c r="AV826" s="110">
        <f>OAX!AV864</f>
        <v>0</v>
      </c>
      <c r="AW826" s="110">
        <f>OAX!AW864</f>
        <v>0</v>
      </c>
      <c r="AX826" s="110">
        <f>OAX!AX864</f>
        <v>0</v>
      </c>
      <c r="AY826" s="110">
        <f>OAX!AY864</f>
        <v>0</v>
      </c>
      <c r="AZ826" s="110">
        <f>OAX!AZ864</f>
        <v>0</v>
      </c>
      <c r="BA826" s="110">
        <f>OAX!BA864</f>
        <v>0</v>
      </c>
    </row>
    <row r="827" spans="1:53" ht="24.75" hidden="1">
      <c r="A827" s="253"/>
      <c r="B827" s="73" t="str">
        <f t="shared" si="298"/>
        <v>3713500056005641</v>
      </c>
      <c r="C827" s="114">
        <v>2023</v>
      </c>
      <c r="D827" s="114">
        <v>1</v>
      </c>
      <c r="E827" s="114">
        <v>3</v>
      </c>
      <c r="F827" s="114">
        <v>7</v>
      </c>
      <c r="G827" s="114">
        <v>13</v>
      </c>
      <c r="H827" s="114">
        <v>5000</v>
      </c>
      <c r="I827" s="114">
        <v>5600</v>
      </c>
      <c r="J827" s="114">
        <v>564</v>
      </c>
      <c r="K827" s="115">
        <v>1</v>
      </c>
      <c r="L827" s="115"/>
      <c r="M827" s="116" t="s">
        <v>645</v>
      </c>
      <c r="N827" s="117">
        <v>0</v>
      </c>
      <c r="O827" s="117">
        <v>0</v>
      </c>
      <c r="P827" s="117">
        <v>0</v>
      </c>
      <c r="Q827" s="174" t="s">
        <v>59</v>
      </c>
      <c r="R827" s="119">
        <v>0</v>
      </c>
      <c r="S827" s="119">
        <v>0</v>
      </c>
      <c r="T827" s="120">
        <v>0</v>
      </c>
      <c r="U827" s="117">
        <v>0</v>
      </c>
      <c r="V827" s="117">
        <v>0</v>
      </c>
      <c r="W827" s="117">
        <v>0</v>
      </c>
      <c r="X827" s="117">
        <v>0</v>
      </c>
      <c r="Y827" s="117">
        <v>0</v>
      </c>
      <c r="Z827" s="117">
        <v>0</v>
      </c>
      <c r="AA827" s="269">
        <v>0</v>
      </c>
      <c r="AB827" s="303">
        <f>N827+T827-X827</f>
        <v>0</v>
      </c>
      <c r="AC827" s="117">
        <f>O827+U827-Y827</f>
        <v>0</v>
      </c>
      <c r="AD827" s="304">
        <f>OAX!AD865</f>
        <v>0</v>
      </c>
      <c r="AE827" s="120"/>
      <c r="AF827" s="117"/>
      <c r="AG827" s="117">
        <f>OAX!AG865</f>
        <v>0</v>
      </c>
      <c r="AH827" s="117"/>
      <c r="AI827" s="117"/>
      <c r="AJ827" s="117">
        <f>OAX!AJ865</f>
        <v>0</v>
      </c>
      <c r="AK827" s="117"/>
      <c r="AL827" s="117"/>
      <c r="AM827" s="117">
        <f>OAX!AM865</f>
        <v>0</v>
      </c>
      <c r="AN827" s="117"/>
      <c r="AO827" s="117"/>
      <c r="AP827" s="117">
        <f>OAX!AP865</f>
        <v>0</v>
      </c>
      <c r="AQ827" s="117"/>
      <c r="AR827" s="117"/>
      <c r="AS827" s="117">
        <f>OAX!AS865</f>
        <v>0</v>
      </c>
      <c r="AT827" s="117">
        <f>OAX!AT865</f>
        <v>0</v>
      </c>
      <c r="AU827" s="117">
        <f>OAX!AU865</f>
        <v>0</v>
      </c>
      <c r="AV827" s="117">
        <f>OAX!AV865</f>
        <v>0</v>
      </c>
      <c r="AW827" s="117">
        <f>OAX!AW865</f>
        <v>0</v>
      </c>
      <c r="AX827" s="117">
        <f>OAX!AX865</f>
        <v>0</v>
      </c>
      <c r="AY827" s="117">
        <f>OAX!AY865</f>
        <v>0</v>
      </c>
      <c r="AZ827" s="117">
        <f>OAX!AZ865</f>
        <v>0</v>
      </c>
      <c r="BA827" s="117">
        <f>OAX!BA865</f>
        <v>0</v>
      </c>
    </row>
    <row r="828" spans="1:53" ht="24.75" hidden="1">
      <c r="A828" s="253"/>
      <c r="B828" s="73" t="str">
        <f t="shared" si="298"/>
        <v>3713500056005642</v>
      </c>
      <c r="C828" s="114">
        <v>2023</v>
      </c>
      <c r="D828" s="114">
        <v>1</v>
      </c>
      <c r="E828" s="114">
        <v>3</v>
      </c>
      <c r="F828" s="114">
        <v>7</v>
      </c>
      <c r="G828" s="114">
        <v>13</v>
      </c>
      <c r="H828" s="114">
        <v>5000</v>
      </c>
      <c r="I828" s="114">
        <v>5600</v>
      </c>
      <c r="J828" s="114">
        <v>564</v>
      </c>
      <c r="K828" s="115">
        <v>2</v>
      </c>
      <c r="L828" s="115"/>
      <c r="M828" s="116" t="s">
        <v>646</v>
      </c>
      <c r="N828" s="117">
        <v>0</v>
      </c>
      <c r="O828" s="117">
        <v>0</v>
      </c>
      <c r="P828" s="117">
        <v>0</v>
      </c>
      <c r="Q828" s="174" t="s">
        <v>59</v>
      </c>
      <c r="R828" s="119">
        <v>0</v>
      </c>
      <c r="S828" s="119">
        <v>0</v>
      </c>
      <c r="T828" s="120">
        <v>0</v>
      </c>
      <c r="U828" s="117">
        <v>0</v>
      </c>
      <c r="V828" s="117">
        <v>0</v>
      </c>
      <c r="W828" s="117">
        <v>0</v>
      </c>
      <c r="X828" s="117">
        <v>0</v>
      </c>
      <c r="Y828" s="117">
        <v>0</v>
      </c>
      <c r="Z828" s="117">
        <v>0</v>
      </c>
      <c r="AA828" s="269">
        <v>0</v>
      </c>
      <c r="AB828" s="303">
        <f>N828+T828-X828</f>
        <v>0</v>
      </c>
      <c r="AC828" s="117">
        <f>O828+U828-Y828</f>
        <v>0</v>
      </c>
      <c r="AD828" s="304">
        <f>OAX!AD866</f>
        <v>0</v>
      </c>
      <c r="AE828" s="120"/>
      <c r="AF828" s="117"/>
      <c r="AG828" s="117">
        <f>OAX!AG866</f>
        <v>0</v>
      </c>
      <c r="AH828" s="117"/>
      <c r="AI828" s="117"/>
      <c r="AJ828" s="117">
        <f>OAX!AJ866</f>
        <v>0</v>
      </c>
      <c r="AK828" s="117"/>
      <c r="AL828" s="117"/>
      <c r="AM828" s="117">
        <f>OAX!AM866</f>
        <v>0</v>
      </c>
      <c r="AN828" s="117"/>
      <c r="AO828" s="117"/>
      <c r="AP828" s="117">
        <f>OAX!AP866</f>
        <v>0</v>
      </c>
      <c r="AQ828" s="117"/>
      <c r="AR828" s="117"/>
      <c r="AS828" s="117">
        <f>OAX!AS866</f>
        <v>0</v>
      </c>
      <c r="AT828" s="117">
        <f>OAX!AT866</f>
        <v>0</v>
      </c>
      <c r="AU828" s="117">
        <f>OAX!AU866</f>
        <v>0</v>
      </c>
      <c r="AV828" s="117">
        <f>OAX!AV866</f>
        <v>0</v>
      </c>
      <c r="AW828" s="117">
        <f>OAX!AW866</f>
        <v>0</v>
      </c>
      <c r="AX828" s="117">
        <f>OAX!AX866</f>
        <v>0</v>
      </c>
      <c r="AY828" s="117">
        <f>OAX!AY866</f>
        <v>0</v>
      </c>
      <c r="AZ828" s="117">
        <f>OAX!AZ866</f>
        <v>0</v>
      </c>
      <c r="BA828" s="117">
        <f>OAX!BA866</f>
        <v>0</v>
      </c>
    </row>
    <row r="829" spans="1:53" ht="24.75" hidden="1">
      <c r="A829" s="253"/>
      <c r="B829" s="73" t="str">
        <f t="shared" si="298"/>
        <v>371350005600565</v>
      </c>
      <c r="C829" s="107">
        <v>2023</v>
      </c>
      <c r="D829" s="107">
        <v>1</v>
      </c>
      <c r="E829" s="107">
        <v>3</v>
      </c>
      <c r="F829" s="107">
        <v>7</v>
      </c>
      <c r="G829" s="107">
        <v>13</v>
      </c>
      <c r="H829" s="107">
        <v>5000</v>
      </c>
      <c r="I829" s="107">
        <v>5600</v>
      </c>
      <c r="J829" s="107">
        <v>565</v>
      </c>
      <c r="K829" s="108"/>
      <c r="L829" s="108"/>
      <c r="M829" s="109" t="s">
        <v>215</v>
      </c>
      <c r="N829" s="110">
        <v>0</v>
      </c>
      <c r="O829" s="110">
        <v>0</v>
      </c>
      <c r="P829" s="110">
        <v>0</v>
      </c>
      <c r="Q829" s="172" t="s">
        <v>45</v>
      </c>
      <c r="R829" s="173"/>
      <c r="S829" s="173"/>
      <c r="T829" s="113">
        <f t="shared" ref="T829:AC829" si="314">SUM(T830:T840)</f>
        <v>0</v>
      </c>
      <c r="U829" s="110">
        <f t="shared" si="314"/>
        <v>0</v>
      </c>
      <c r="V829" s="110">
        <f t="shared" si="314"/>
        <v>0</v>
      </c>
      <c r="W829" s="110">
        <f t="shared" si="314"/>
        <v>0</v>
      </c>
      <c r="X829" s="110">
        <f t="shared" si="314"/>
        <v>0</v>
      </c>
      <c r="Y829" s="110">
        <f t="shared" si="314"/>
        <v>0</v>
      </c>
      <c r="Z829" s="110">
        <f t="shared" si="314"/>
        <v>0</v>
      </c>
      <c r="AA829" s="268">
        <f t="shared" si="314"/>
        <v>0</v>
      </c>
      <c r="AB829" s="301">
        <f t="shared" si="314"/>
        <v>0</v>
      </c>
      <c r="AC829" s="110">
        <f t="shared" si="314"/>
        <v>0</v>
      </c>
      <c r="AD829" s="302">
        <f>OAX!AD867</f>
        <v>0</v>
      </c>
      <c r="AE829" s="113"/>
      <c r="AF829" s="110"/>
      <c r="AG829" s="110">
        <f>OAX!AG867</f>
        <v>0</v>
      </c>
      <c r="AH829" s="110"/>
      <c r="AI829" s="110"/>
      <c r="AJ829" s="110">
        <f>OAX!AJ867</f>
        <v>0</v>
      </c>
      <c r="AK829" s="110"/>
      <c r="AL829" s="110"/>
      <c r="AM829" s="110">
        <f>OAX!AM867</f>
        <v>0</v>
      </c>
      <c r="AN829" s="110"/>
      <c r="AO829" s="110"/>
      <c r="AP829" s="110">
        <f>OAX!AP867</f>
        <v>0</v>
      </c>
      <c r="AQ829" s="110"/>
      <c r="AR829" s="110"/>
      <c r="AS829" s="110">
        <f>OAX!AS867</f>
        <v>0</v>
      </c>
      <c r="AT829" s="110">
        <f>OAX!AT867</f>
        <v>0</v>
      </c>
      <c r="AU829" s="110">
        <f>OAX!AU867</f>
        <v>0</v>
      </c>
      <c r="AV829" s="110">
        <f>OAX!AV867</f>
        <v>0</v>
      </c>
      <c r="AW829" s="110">
        <f>OAX!AW867</f>
        <v>0</v>
      </c>
      <c r="AX829" s="110">
        <f>OAX!AX867</f>
        <v>0</v>
      </c>
      <c r="AY829" s="110">
        <f>OAX!AY867</f>
        <v>0</v>
      </c>
      <c r="AZ829" s="110">
        <f>OAX!AZ867</f>
        <v>0</v>
      </c>
      <c r="BA829" s="110">
        <f>OAX!BA867</f>
        <v>0</v>
      </c>
    </row>
    <row r="830" spans="1:53" ht="24.75" hidden="1">
      <c r="A830" s="253"/>
      <c r="B830" s="73" t="str">
        <f t="shared" si="298"/>
        <v>3713500056005651</v>
      </c>
      <c r="C830" s="114">
        <v>2023</v>
      </c>
      <c r="D830" s="114">
        <v>1</v>
      </c>
      <c r="E830" s="114">
        <v>3</v>
      </c>
      <c r="F830" s="114">
        <v>7</v>
      </c>
      <c r="G830" s="114">
        <v>13</v>
      </c>
      <c r="H830" s="114">
        <v>5000</v>
      </c>
      <c r="I830" s="114">
        <v>5600</v>
      </c>
      <c r="J830" s="114">
        <v>565</v>
      </c>
      <c r="K830" s="115">
        <v>1</v>
      </c>
      <c r="L830" s="115"/>
      <c r="M830" s="116" t="s">
        <v>647</v>
      </c>
      <c r="N830" s="117">
        <v>0</v>
      </c>
      <c r="O830" s="117">
        <v>0</v>
      </c>
      <c r="P830" s="117">
        <v>0</v>
      </c>
      <c r="Q830" s="174" t="s">
        <v>59</v>
      </c>
      <c r="R830" s="119">
        <v>0</v>
      </c>
      <c r="S830" s="119">
        <v>0</v>
      </c>
      <c r="T830" s="120">
        <v>0</v>
      </c>
      <c r="U830" s="117">
        <v>0</v>
      </c>
      <c r="V830" s="117">
        <v>0</v>
      </c>
      <c r="W830" s="117">
        <v>0</v>
      </c>
      <c r="X830" s="117">
        <v>0</v>
      </c>
      <c r="Y830" s="117">
        <v>0</v>
      </c>
      <c r="Z830" s="117">
        <v>0</v>
      </c>
      <c r="AA830" s="269">
        <v>0</v>
      </c>
      <c r="AB830" s="303">
        <f t="shared" ref="AB830:AB840" si="315">N830+T830-X830</f>
        <v>0</v>
      </c>
      <c r="AC830" s="117">
        <f t="shared" ref="AC830:AC840" si="316">O830+U830-Y830</f>
        <v>0</v>
      </c>
      <c r="AD830" s="304">
        <f>OAX!AD868</f>
        <v>0</v>
      </c>
      <c r="AE830" s="120"/>
      <c r="AF830" s="117"/>
      <c r="AG830" s="117">
        <f>OAX!AG868</f>
        <v>0</v>
      </c>
      <c r="AH830" s="117"/>
      <c r="AI830" s="117"/>
      <c r="AJ830" s="117">
        <f>OAX!AJ868</f>
        <v>0</v>
      </c>
      <c r="AK830" s="117"/>
      <c r="AL830" s="117"/>
      <c r="AM830" s="117">
        <f>OAX!AM868</f>
        <v>0</v>
      </c>
      <c r="AN830" s="117"/>
      <c r="AO830" s="117"/>
      <c r="AP830" s="117">
        <f>OAX!AP868</f>
        <v>0</v>
      </c>
      <c r="AQ830" s="117"/>
      <c r="AR830" s="117"/>
      <c r="AS830" s="117">
        <f>OAX!AS868</f>
        <v>0</v>
      </c>
      <c r="AT830" s="117">
        <f>OAX!AT868</f>
        <v>0</v>
      </c>
      <c r="AU830" s="117">
        <f>OAX!AU868</f>
        <v>0</v>
      </c>
      <c r="AV830" s="117">
        <f>OAX!AV868</f>
        <v>0</v>
      </c>
      <c r="AW830" s="117">
        <f>OAX!AW868</f>
        <v>0</v>
      </c>
      <c r="AX830" s="117">
        <f>OAX!AX868</f>
        <v>0</v>
      </c>
      <c r="AY830" s="117">
        <f>OAX!AY868</f>
        <v>0</v>
      </c>
      <c r="AZ830" s="117">
        <f>OAX!AZ868</f>
        <v>0</v>
      </c>
      <c r="BA830" s="117">
        <f>OAX!BA868</f>
        <v>0</v>
      </c>
    </row>
    <row r="831" spans="1:53" ht="24.75" hidden="1">
      <c r="A831" s="253"/>
      <c r="B831" s="73" t="str">
        <f t="shared" si="298"/>
        <v>3713500056005652</v>
      </c>
      <c r="C831" s="114">
        <v>2023</v>
      </c>
      <c r="D831" s="114">
        <v>1</v>
      </c>
      <c r="E831" s="114">
        <v>3</v>
      </c>
      <c r="F831" s="114">
        <v>7</v>
      </c>
      <c r="G831" s="114">
        <v>13</v>
      </c>
      <c r="H831" s="114">
        <v>5000</v>
      </c>
      <c r="I831" s="114">
        <v>5600</v>
      </c>
      <c r="J831" s="114">
        <v>565</v>
      </c>
      <c r="K831" s="115">
        <v>2</v>
      </c>
      <c r="L831" s="115"/>
      <c r="M831" s="116" t="s">
        <v>648</v>
      </c>
      <c r="N831" s="117">
        <v>0</v>
      </c>
      <c r="O831" s="117">
        <v>0</v>
      </c>
      <c r="P831" s="117">
        <v>0</v>
      </c>
      <c r="Q831" s="174" t="s">
        <v>59</v>
      </c>
      <c r="R831" s="119">
        <v>0</v>
      </c>
      <c r="S831" s="119">
        <v>0</v>
      </c>
      <c r="T831" s="120">
        <v>0</v>
      </c>
      <c r="U831" s="117">
        <v>0</v>
      </c>
      <c r="V831" s="117">
        <v>0</v>
      </c>
      <c r="W831" s="117">
        <v>0</v>
      </c>
      <c r="X831" s="117">
        <v>0</v>
      </c>
      <c r="Y831" s="117">
        <v>0</v>
      </c>
      <c r="Z831" s="117">
        <v>0</v>
      </c>
      <c r="AA831" s="269">
        <v>0</v>
      </c>
      <c r="AB831" s="303">
        <f t="shared" si="315"/>
        <v>0</v>
      </c>
      <c r="AC831" s="117">
        <f t="shared" si="316"/>
        <v>0</v>
      </c>
      <c r="AD831" s="304">
        <f>OAX!AD869</f>
        <v>0</v>
      </c>
      <c r="AE831" s="120"/>
      <c r="AF831" s="117"/>
      <c r="AG831" s="117">
        <f>OAX!AG869</f>
        <v>0</v>
      </c>
      <c r="AH831" s="117"/>
      <c r="AI831" s="117"/>
      <c r="AJ831" s="117">
        <f>OAX!AJ869</f>
        <v>0</v>
      </c>
      <c r="AK831" s="117"/>
      <c r="AL831" s="117"/>
      <c r="AM831" s="117">
        <f>OAX!AM869</f>
        <v>0</v>
      </c>
      <c r="AN831" s="117"/>
      <c r="AO831" s="117"/>
      <c r="AP831" s="117">
        <f>OAX!AP869</f>
        <v>0</v>
      </c>
      <c r="AQ831" s="117"/>
      <c r="AR831" s="117"/>
      <c r="AS831" s="117">
        <f>OAX!AS869</f>
        <v>0</v>
      </c>
      <c r="AT831" s="117">
        <f>OAX!AT869</f>
        <v>0</v>
      </c>
      <c r="AU831" s="117">
        <f>OAX!AU869</f>
        <v>0</v>
      </c>
      <c r="AV831" s="117">
        <f>OAX!AV869</f>
        <v>0</v>
      </c>
      <c r="AW831" s="117">
        <f>OAX!AW869</f>
        <v>0</v>
      </c>
      <c r="AX831" s="117">
        <f>OAX!AX869</f>
        <v>0</v>
      </c>
      <c r="AY831" s="117">
        <f>OAX!AY869</f>
        <v>0</v>
      </c>
      <c r="AZ831" s="117">
        <f>OAX!AZ869</f>
        <v>0</v>
      </c>
      <c r="BA831" s="117">
        <f>OAX!BA869</f>
        <v>0</v>
      </c>
    </row>
    <row r="832" spans="1:53" ht="24.75" hidden="1">
      <c r="A832" s="253"/>
      <c r="B832" s="73" t="str">
        <f t="shared" si="298"/>
        <v>3713500056005653</v>
      </c>
      <c r="C832" s="114">
        <v>2023</v>
      </c>
      <c r="D832" s="114">
        <v>1</v>
      </c>
      <c r="E832" s="114">
        <v>3</v>
      </c>
      <c r="F832" s="114">
        <v>7</v>
      </c>
      <c r="G832" s="114">
        <v>13</v>
      </c>
      <c r="H832" s="114">
        <v>5000</v>
      </c>
      <c r="I832" s="114">
        <v>5600</v>
      </c>
      <c r="J832" s="114">
        <v>565</v>
      </c>
      <c r="K832" s="115">
        <v>3</v>
      </c>
      <c r="L832" s="115"/>
      <c r="M832" s="116" t="s">
        <v>649</v>
      </c>
      <c r="N832" s="117">
        <v>0</v>
      </c>
      <c r="O832" s="117">
        <v>0</v>
      </c>
      <c r="P832" s="117">
        <v>0</v>
      </c>
      <c r="Q832" s="174" t="s">
        <v>59</v>
      </c>
      <c r="R832" s="119">
        <v>0</v>
      </c>
      <c r="S832" s="119">
        <v>0</v>
      </c>
      <c r="T832" s="120">
        <v>0</v>
      </c>
      <c r="U832" s="117">
        <v>0</v>
      </c>
      <c r="V832" s="117">
        <v>0</v>
      </c>
      <c r="W832" s="117">
        <v>0</v>
      </c>
      <c r="X832" s="117">
        <v>0</v>
      </c>
      <c r="Y832" s="117">
        <v>0</v>
      </c>
      <c r="Z832" s="117">
        <v>0</v>
      </c>
      <c r="AA832" s="269">
        <v>0</v>
      </c>
      <c r="AB832" s="303">
        <f t="shared" si="315"/>
        <v>0</v>
      </c>
      <c r="AC832" s="117">
        <f t="shared" si="316"/>
        <v>0</v>
      </c>
      <c r="AD832" s="304">
        <f>OAX!AD870</f>
        <v>0</v>
      </c>
      <c r="AE832" s="120"/>
      <c r="AF832" s="117"/>
      <c r="AG832" s="117">
        <f>OAX!AG870</f>
        <v>0</v>
      </c>
      <c r="AH832" s="117"/>
      <c r="AI832" s="117"/>
      <c r="AJ832" s="117">
        <f>OAX!AJ870</f>
        <v>0</v>
      </c>
      <c r="AK832" s="117"/>
      <c r="AL832" s="117"/>
      <c r="AM832" s="117">
        <f>OAX!AM870</f>
        <v>0</v>
      </c>
      <c r="AN832" s="117"/>
      <c r="AO832" s="117"/>
      <c r="AP832" s="117">
        <f>OAX!AP870</f>
        <v>0</v>
      </c>
      <c r="AQ832" s="117"/>
      <c r="AR832" s="117"/>
      <c r="AS832" s="117">
        <f>OAX!AS870</f>
        <v>0</v>
      </c>
      <c r="AT832" s="117">
        <f>OAX!AT870</f>
        <v>0</v>
      </c>
      <c r="AU832" s="117">
        <f>OAX!AU870</f>
        <v>0</v>
      </c>
      <c r="AV832" s="117">
        <f>OAX!AV870</f>
        <v>0</v>
      </c>
      <c r="AW832" s="117">
        <f>OAX!AW870</f>
        <v>0</v>
      </c>
      <c r="AX832" s="117">
        <f>OAX!AX870</f>
        <v>0</v>
      </c>
      <c r="AY832" s="117">
        <f>OAX!AY870</f>
        <v>0</v>
      </c>
      <c r="AZ832" s="117">
        <f>OAX!AZ870</f>
        <v>0</v>
      </c>
      <c r="BA832" s="117">
        <f>OAX!BA870</f>
        <v>0</v>
      </c>
    </row>
    <row r="833" spans="1:53" ht="24.75" hidden="1">
      <c r="A833" s="253"/>
      <c r="B833" s="73" t="str">
        <f t="shared" si="298"/>
        <v>3713500056005654</v>
      </c>
      <c r="C833" s="114">
        <v>2023</v>
      </c>
      <c r="D833" s="114">
        <v>1</v>
      </c>
      <c r="E833" s="114">
        <v>3</v>
      </c>
      <c r="F833" s="114">
        <v>7</v>
      </c>
      <c r="G833" s="114">
        <v>13</v>
      </c>
      <c r="H833" s="114">
        <v>5000</v>
      </c>
      <c r="I833" s="114">
        <v>5600</v>
      </c>
      <c r="J833" s="114">
        <v>565</v>
      </c>
      <c r="K833" s="115">
        <v>4</v>
      </c>
      <c r="L833" s="115"/>
      <c r="M833" s="116" t="s">
        <v>650</v>
      </c>
      <c r="N833" s="117">
        <v>0</v>
      </c>
      <c r="O833" s="117">
        <v>0</v>
      </c>
      <c r="P833" s="117">
        <v>0</v>
      </c>
      <c r="Q833" s="174" t="s">
        <v>59</v>
      </c>
      <c r="R833" s="119">
        <v>0</v>
      </c>
      <c r="S833" s="119">
        <v>0</v>
      </c>
      <c r="T833" s="120">
        <v>0</v>
      </c>
      <c r="U833" s="117">
        <v>0</v>
      </c>
      <c r="V833" s="117">
        <v>0</v>
      </c>
      <c r="W833" s="117">
        <v>0</v>
      </c>
      <c r="X833" s="117">
        <v>0</v>
      </c>
      <c r="Y833" s="117">
        <v>0</v>
      </c>
      <c r="Z833" s="117">
        <v>0</v>
      </c>
      <c r="AA833" s="269">
        <v>0</v>
      </c>
      <c r="AB833" s="303">
        <f t="shared" si="315"/>
        <v>0</v>
      </c>
      <c r="AC833" s="117">
        <f t="shared" si="316"/>
        <v>0</v>
      </c>
      <c r="AD833" s="304">
        <f>OAX!AD871</f>
        <v>0</v>
      </c>
      <c r="AE833" s="120"/>
      <c r="AF833" s="117"/>
      <c r="AG833" s="117">
        <f>OAX!AG871</f>
        <v>0</v>
      </c>
      <c r="AH833" s="117"/>
      <c r="AI833" s="117"/>
      <c r="AJ833" s="117">
        <f>OAX!AJ871</f>
        <v>0</v>
      </c>
      <c r="AK833" s="117"/>
      <c r="AL833" s="117"/>
      <c r="AM833" s="117">
        <f>OAX!AM871</f>
        <v>0</v>
      </c>
      <c r="AN833" s="117"/>
      <c r="AO833" s="117"/>
      <c r="AP833" s="117">
        <f>OAX!AP871</f>
        <v>0</v>
      </c>
      <c r="AQ833" s="117"/>
      <c r="AR833" s="117"/>
      <c r="AS833" s="117">
        <f>OAX!AS871</f>
        <v>0</v>
      </c>
      <c r="AT833" s="117">
        <f>OAX!AT871</f>
        <v>0</v>
      </c>
      <c r="AU833" s="117">
        <f>OAX!AU871</f>
        <v>0</v>
      </c>
      <c r="AV833" s="117">
        <f>OAX!AV871</f>
        <v>0</v>
      </c>
      <c r="AW833" s="117">
        <f>OAX!AW871</f>
        <v>0</v>
      </c>
      <c r="AX833" s="117">
        <f>OAX!AX871</f>
        <v>0</v>
      </c>
      <c r="AY833" s="117">
        <f>OAX!AY871</f>
        <v>0</v>
      </c>
      <c r="AZ833" s="117">
        <f>OAX!AZ871</f>
        <v>0</v>
      </c>
      <c r="BA833" s="117">
        <f>OAX!BA871</f>
        <v>0</v>
      </c>
    </row>
    <row r="834" spans="1:53" ht="24.75" hidden="1">
      <c r="A834" s="253"/>
      <c r="B834" s="73" t="str">
        <f t="shared" si="298"/>
        <v>3713500056005655</v>
      </c>
      <c r="C834" s="114">
        <v>2023</v>
      </c>
      <c r="D834" s="114">
        <v>1</v>
      </c>
      <c r="E834" s="114">
        <v>3</v>
      </c>
      <c r="F834" s="114">
        <v>7</v>
      </c>
      <c r="G834" s="114">
        <v>13</v>
      </c>
      <c r="H834" s="114">
        <v>5000</v>
      </c>
      <c r="I834" s="114">
        <v>5600</v>
      </c>
      <c r="J834" s="114">
        <v>565</v>
      </c>
      <c r="K834" s="115">
        <v>5</v>
      </c>
      <c r="L834" s="115"/>
      <c r="M834" s="116" t="s">
        <v>651</v>
      </c>
      <c r="N834" s="117">
        <v>0</v>
      </c>
      <c r="O834" s="117">
        <v>0</v>
      </c>
      <c r="P834" s="117">
        <v>0</v>
      </c>
      <c r="Q834" s="174" t="s">
        <v>59</v>
      </c>
      <c r="R834" s="119">
        <v>0</v>
      </c>
      <c r="S834" s="119">
        <v>0</v>
      </c>
      <c r="T834" s="120">
        <v>0</v>
      </c>
      <c r="U834" s="117">
        <v>0</v>
      </c>
      <c r="V834" s="117">
        <v>0</v>
      </c>
      <c r="W834" s="117">
        <v>0</v>
      </c>
      <c r="X834" s="117">
        <v>0</v>
      </c>
      <c r="Y834" s="117">
        <v>0</v>
      </c>
      <c r="Z834" s="117">
        <v>0</v>
      </c>
      <c r="AA834" s="269">
        <v>0</v>
      </c>
      <c r="AB834" s="303">
        <f t="shared" si="315"/>
        <v>0</v>
      </c>
      <c r="AC834" s="117">
        <f t="shared" si="316"/>
        <v>0</v>
      </c>
      <c r="AD834" s="304">
        <f>OAX!AD872</f>
        <v>0</v>
      </c>
      <c r="AE834" s="120"/>
      <c r="AF834" s="117"/>
      <c r="AG834" s="117">
        <f>OAX!AG872</f>
        <v>0</v>
      </c>
      <c r="AH834" s="117"/>
      <c r="AI834" s="117"/>
      <c r="AJ834" s="117">
        <f>OAX!AJ872</f>
        <v>0</v>
      </c>
      <c r="AK834" s="117"/>
      <c r="AL834" s="117"/>
      <c r="AM834" s="117">
        <f>OAX!AM872</f>
        <v>0</v>
      </c>
      <c r="AN834" s="117"/>
      <c r="AO834" s="117"/>
      <c r="AP834" s="117">
        <f>OAX!AP872</f>
        <v>0</v>
      </c>
      <c r="AQ834" s="117"/>
      <c r="AR834" s="117"/>
      <c r="AS834" s="117">
        <f>OAX!AS872</f>
        <v>0</v>
      </c>
      <c r="AT834" s="117">
        <f>OAX!AT872</f>
        <v>0</v>
      </c>
      <c r="AU834" s="117">
        <f>OAX!AU872</f>
        <v>0</v>
      </c>
      <c r="AV834" s="117">
        <f>OAX!AV872</f>
        <v>0</v>
      </c>
      <c r="AW834" s="117">
        <f>OAX!AW872</f>
        <v>0</v>
      </c>
      <c r="AX834" s="117">
        <f>OAX!AX872</f>
        <v>0</v>
      </c>
      <c r="AY834" s="117">
        <f>OAX!AY872</f>
        <v>0</v>
      </c>
      <c r="AZ834" s="117">
        <f>OAX!AZ872</f>
        <v>0</v>
      </c>
      <c r="BA834" s="117">
        <f>OAX!BA872</f>
        <v>0</v>
      </c>
    </row>
    <row r="835" spans="1:53" ht="24.75" hidden="1">
      <c r="A835" s="253"/>
      <c r="B835" s="73" t="str">
        <f t="shared" si="298"/>
        <v>3713500056005656</v>
      </c>
      <c r="C835" s="114">
        <v>2023</v>
      </c>
      <c r="D835" s="114">
        <v>1</v>
      </c>
      <c r="E835" s="114">
        <v>3</v>
      </c>
      <c r="F835" s="114">
        <v>7</v>
      </c>
      <c r="G835" s="114">
        <v>13</v>
      </c>
      <c r="H835" s="114">
        <v>5000</v>
      </c>
      <c r="I835" s="114">
        <v>5600</v>
      </c>
      <c r="J835" s="114">
        <v>565</v>
      </c>
      <c r="K835" s="115">
        <v>6</v>
      </c>
      <c r="L835" s="115"/>
      <c r="M835" s="116" t="s">
        <v>652</v>
      </c>
      <c r="N835" s="117">
        <v>0</v>
      </c>
      <c r="O835" s="117">
        <v>0</v>
      </c>
      <c r="P835" s="117">
        <v>0</v>
      </c>
      <c r="Q835" s="174" t="s">
        <v>162</v>
      </c>
      <c r="R835" s="119">
        <v>0</v>
      </c>
      <c r="S835" s="119">
        <v>0</v>
      </c>
      <c r="T835" s="120">
        <v>0</v>
      </c>
      <c r="U835" s="117">
        <v>0</v>
      </c>
      <c r="V835" s="117">
        <v>0</v>
      </c>
      <c r="W835" s="117">
        <v>0</v>
      </c>
      <c r="X835" s="117">
        <v>0</v>
      </c>
      <c r="Y835" s="117">
        <v>0</v>
      </c>
      <c r="Z835" s="117">
        <v>0</v>
      </c>
      <c r="AA835" s="269">
        <v>0</v>
      </c>
      <c r="AB835" s="303">
        <f t="shared" si="315"/>
        <v>0</v>
      </c>
      <c r="AC835" s="117">
        <f t="shared" si="316"/>
        <v>0</v>
      </c>
      <c r="AD835" s="304">
        <f>OAX!AD873</f>
        <v>0</v>
      </c>
      <c r="AE835" s="120"/>
      <c r="AF835" s="117"/>
      <c r="AG835" s="117">
        <f>OAX!AG873</f>
        <v>0</v>
      </c>
      <c r="AH835" s="117"/>
      <c r="AI835" s="117"/>
      <c r="AJ835" s="117">
        <f>OAX!AJ873</f>
        <v>0</v>
      </c>
      <c r="AK835" s="117"/>
      <c r="AL835" s="117"/>
      <c r="AM835" s="117">
        <f>OAX!AM873</f>
        <v>0</v>
      </c>
      <c r="AN835" s="117"/>
      <c r="AO835" s="117"/>
      <c r="AP835" s="117">
        <f>OAX!AP873</f>
        <v>0</v>
      </c>
      <c r="AQ835" s="117"/>
      <c r="AR835" s="117"/>
      <c r="AS835" s="117">
        <f>OAX!AS873</f>
        <v>0</v>
      </c>
      <c r="AT835" s="117">
        <f>OAX!AT873</f>
        <v>0</v>
      </c>
      <c r="AU835" s="117">
        <f>OAX!AU873</f>
        <v>0</v>
      </c>
      <c r="AV835" s="117">
        <f>OAX!AV873</f>
        <v>0</v>
      </c>
      <c r="AW835" s="117">
        <f>OAX!AW873</f>
        <v>0</v>
      </c>
      <c r="AX835" s="117">
        <f>OAX!AX873</f>
        <v>0</v>
      </c>
      <c r="AY835" s="117">
        <f>OAX!AY873</f>
        <v>0</v>
      </c>
      <c r="AZ835" s="117">
        <f>OAX!AZ873</f>
        <v>0</v>
      </c>
      <c r="BA835" s="117">
        <f>OAX!BA873</f>
        <v>0</v>
      </c>
    </row>
    <row r="836" spans="1:53" ht="24.75" hidden="1">
      <c r="A836" s="253"/>
      <c r="B836" s="73" t="str">
        <f t="shared" si="298"/>
        <v>3713500056005657</v>
      </c>
      <c r="C836" s="114">
        <v>2023</v>
      </c>
      <c r="D836" s="114">
        <v>1</v>
      </c>
      <c r="E836" s="114">
        <v>3</v>
      </c>
      <c r="F836" s="114">
        <v>7</v>
      </c>
      <c r="G836" s="114">
        <v>13</v>
      </c>
      <c r="H836" s="114">
        <v>5000</v>
      </c>
      <c r="I836" s="114">
        <v>5600</v>
      </c>
      <c r="J836" s="114">
        <v>565</v>
      </c>
      <c r="K836" s="115">
        <v>7</v>
      </c>
      <c r="L836" s="115"/>
      <c r="M836" s="116" t="s">
        <v>275</v>
      </c>
      <c r="N836" s="117">
        <v>0</v>
      </c>
      <c r="O836" s="117">
        <v>0</v>
      </c>
      <c r="P836" s="117">
        <v>0</v>
      </c>
      <c r="Q836" s="174" t="s">
        <v>59</v>
      </c>
      <c r="R836" s="119">
        <v>0</v>
      </c>
      <c r="S836" s="119">
        <v>0</v>
      </c>
      <c r="T836" s="120">
        <v>0</v>
      </c>
      <c r="U836" s="117">
        <v>0</v>
      </c>
      <c r="V836" s="117">
        <v>0</v>
      </c>
      <c r="W836" s="117">
        <v>0</v>
      </c>
      <c r="X836" s="117">
        <v>0</v>
      </c>
      <c r="Y836" s="117">
        <v>0</v>
      </c>
      <c r="Z836" s="117">
        <v>0</v>
      </c>
      <c r="AA836" s="269">
        <v>0</v>
      </c>
      <c r="AB836" s="303">
        <f t="shared" si="315"/>
        <v>0</v>
      </c>
      <c r="AC836" s="117">
        <f t="shared" si="316"/>
        <v>0</v>
      </c>
      <c r="AD836" s="304">
        <f>OAX!AD874</f>
        <v>0</v>
      </c>
      <c r="AE836" s="120"/>
      <c r="AF836" s="117"/>
      <c r="AG836" s="117">
        <f>OAX!AG874</f>
        <v>0</v>
      </c>
      <c r="AH836" s="117"/>
      <c r="AI836" s="117"/>
      <c r="AJ836" s="117">
        <f>OAX!AJ874</f>
        <v>0</v>
      </c>
      <c r="AK836" s="117"/>
      <c r="AL836" s="117"/>
      <c r="AM836" s="117">
        <f>OAX!AM874</f>
        <v>0</v>
      </c>
      <c r="AN836" s="117"/>
      <c r="AO836" s="117"/>
      <c r="AP836" s="117">
        <f>OAX!AP874</f>
        <v>0</v>
      </c>
      <c r="AQ836" s="117"/>
      <c r="AR836" s="117"/>
      <c r="AS836" s="117">
        <f>OAX!AS874</f>
        <v>0</v>
      </c>
      <c r="AT836" s="117">
        <f>OAX!AT874</f>
        <v>0</v>
      </c>
      <c r="AU836" s="117">
        <f>OAX!AU874</f>
        <v>0</v>
      </c>
      <c r="AV836" s="117">
        <f>OAX!AV874</f>
        <v>0</v>
      </c>
      <c r="AW836" s="117">
        <f>OAX!AW874</f>
        <v>0</v>
      </c>
      <c r="AX836" s="117">
        <f>OAX!AX874</f>
        <v>0</v>
      </c>
      <c r="AY836" s="117">
        <f>OAX!AY874</f>
        <v>0</v>
      </c>
      <c r="AZ836" s="117">
        <f>OAX!AZ874</f>
        <v>0</v>
      </c>
      <c r="BA836" s="117">
        <f>OAX!BA874</f>
        <v>0</v>
      </c>
    </row>
    <row r="837" spans="1:53" ht="46.5" hidden="1">
      <c r="A837" s="253"/>
      <c r="B837" s="73" t="str">
        <f t="shared" si="298"/>
        <v>3713500056005658</v>
      </c>
      <c r="C837" s="114">
        <v>2023</v>
      </c>
      <c r="D837" s="114">
        <v>1</v>
      </c>
      <c r="E837" s="114">
        <v>3</v>
      </c>
      <c r="F837" s="114">
        <v>7</v>
      </c>
      <c r="G837" s="114">
        <v>13</v>
      </c>
      <c r="H837" s="114">
        <v>5000</v>
      </c>
      <c r="I837" s="114">
        <v>5600</v>
      </c>
      <c r="J837" s="114">
        <v>565</v>
      </c>
      <c r="K837" s="115">
        <v>8</v>
      </c>
      <c r="L837" s="115"/>
      <c r="M837" s="116" t="s">
        <v>653</v>
      </c>
      <c r="N837" s="117">
        <v>0</v>
      </c>
      <c r="O837" s="117">
        <v>0</v>
      </c>
      <c r="P837" s="117">
        <v>0</v>
      </c>
      <c r="Q837" s="174" t="s">
        <v>205</v>
      </c>
      <c r="R837" s="119">
        <v>0</v>
      </c>
      <c r="S837" s="119">
        <v>0</v>
      </c>
      <c r="T837" s="120">
        <v>0</v>
      </c>
      <c r="U837" s="117">
        <v>0</v>
      </c>
      <c r="V837" s="117">
        <v>0</v>
      </c>
      <c r="W837" s="117">
        <v>0</v>
      </c>
      <c r="X837" s="117">
        <v>0</v>
      </c>
      <c r="Y837" s="117">
        <v>0</v>
      </c>
      <c r="Z837" s="117">
        <v>0</v>
      </c>
      <c r="AA837" s="269">
        <v>0</v>
      </c>
      <c r="AB837" s="303">
        <f t="shared" si="315"/>
        <v>0</v>
      </c>
      <c r="AC837" s="117">
        <f t="shared" si="316"/>
        <v>0</v>
      </c>
      <c r="AD837" s="304">
        <f>OAX!AD875</f>
        <v>0</v>
      </c>
      <c r="AE837" s="120"/>
      <c r="AF837" s="117"/>
      <c r="AG837" s="117">
        <f>OAX!AG875</f>
        <v>0</v>
      </c>
      <c r="AH837" s="117"/>
      <c r="AI837" s="117"/>
      <c r="AJ837" s="117">
        <f>OAX!AJ875</f>
        <v>0</v>
      </c>
      <c r="AK837" s="117"/>
      <c r="AL837" s="117"/>
      <c r="AM837" s="117">
        <f>OAX!AM875</f>
        <v>0</v>
      </c>
      <c r="AN837" s="117"/>
      <c r="AO837" s="117"/>
      <c r="AP837" s="117">
        <f>OAX!AP875</f>
        <v>0</v>
      </c>
      <c r="AQ837" s="117"/>
      <c r="AR837" s="117"/>
      <c r="AS837" s="117">
        <f>OAX!AS875</f>
        <v>0</v>
      </c>
      <c r="AT837" s="117">
        <f>OAX!AT875</f>
        <v>0</v>
      </c>
      <c r="AU837" s="117">
        <f>OAX!AU875</f>
        <v>0</v>
      </c>
      <c r="AV837" s="117">
        <f>OAX!AV875</f>
        <v>0</v>
      </c>
      <c r="AW837" s="117">
        <f>OAX!AW875</f>
        <v>0</v>
      </c>
      <c r="AX837" s="117">
        <f>OAX!AX875</f>
        <v>0</v>
      </c>
      <c r="AY837" s="117">
        <f>OAX!AY875</f>
        <v>0</v>
      </c>
      <c r="AZ837" s="117">
        <f>OAX!AZ875</f>
        <v>0</v>
      </c>
      <c r="BA837" s="117">
        <f>OAX!BA875</f>
        <v>0</v>
      </c>
    </row>
    <row r="838" spans="1:53" ht="46.5" hidden="1">
      <c r="A838" s="253"/>
      <c r="B838" s="73" t="str">
        <f t="shared" si="298"/>
        <v>3713500056005659</v>
      </c>
      <c r="C838" s="114">
        <v>2023</v>
      </c>
      <c r="D838" s="114">
        <v>1</v>
      </c>
      <c r="E838" s="114">
        <v>3</v>
      </c>
      <c r="F838" s="114">
        <v>7</v>
      </c>
      <c r="G838" s="114">
        <v>13</v>
      </c>
      <c r="H838" s="114">
        <v>5000</v>
      </c>
      <c r="I838" s="114">
        <v>5600</v>
      </c>
      <c r="J838" s="114">
        <v>565</v>
      </c>
      <c r="K838" s="115">
        <v>9</v>
      </c>
      <c r="L838" s="115"/>
      <c r="M838" s="116" t="s">
        <v>654</v>
      </c>
      <c r="N838" s="117">
        <v>0</v>
      </c>
      <c r="O838" s="117">
        <v>0</v>
      </c>
      <c r="P838" s="117">
        <v>0</v>
      </c>
      <c r="Q838" s="174" t="s">
        <v>205</v>
      </c>
      <c r="R838" s="119">
        <v>0</v>
      </c>
      <c r="S838" s="119">
        <v>0</v>
      </c>
      <c r="T838" s="120">
        <v>0</v>
      </c>
      <c r="U838" s="117">
        <v>0</v>
      </c>
      <c r="V838" s="117">
        <v>0</v>
      </c>
      <c r="W838" s="117">
        <v>0</v>
      </c>
      <c r="X838" s="117">
        <v>0</v>
      </c>
      <c r="Y838" s="117">
        <v>0</v>
      </c>
      <c r="Z838" s="117">
        <v>0</v>
      </c>
      <c r="AA838" s="269">
        <v>0</v>
      </c>
      <c r="AB838" s="303">
        <f t="shared" si="315"/>
        <v>0</v>
      </c>
      <c r="AC838" s="117">
        <f t="shared" si="316"/>
        <v>0</v>
      </c>
      <c r="AD838" s="304">
        <f>OAX!AD876</f>
        <v>0</v>
      </c>
      <c r="AE838" s="120"/>
      <c r="AF838" s="117"/>
      <c r="AG838" s="117">
        <f>OAX!AG876</f>
        <v>0</v>
      </c>
      <c r="AH838" s="117"/>
      <c r="AI838" s="117"/>
      <c r="AJ838" s="117">
        <f>OAX!AJ876</f>
        <v>0</v>
      </c>
      <c r="AK838" s="117"/>
      <c r="AL838" s="117"/>
      <c r="AM838" s="117">
        <f>OAX!AM876</f>
        <v>0</v>
      </c>
      <c r="AN838" s="117"/>
      <c r="AO838" s="117"/>
      <c r="AP838" s="117">
        <f>OAX!AP876</f>
        <v>0</v>
      </c>
      <c r="AQ838" s="117"/>
      <c r="AR838" s="117"/>
      <c r="AS838" s="117">
        <f>OAX!AS876</f>
        <v>0</v>
      </c>
      <c r="AT838" s="117">
        <f>OAX!AT876</f>
        <v>0</v>
      </c>
      <c r="AU838" s="117">
        <f>OAX!AU876</f>
        <v>0</v>
      </c>
      <c r="AV838" s="117">
        <f>OAX!AV876</f>
        <v>0</v>
      </c>
      <c r="AW838" s="117">
        <f>OAX!AW876</f>
        <v>0</v>
      </c>
      <c r="AX838" s="117">
        <f>OAX!AX876</f>
        <v>0</v>
      </c>
      <c r="AY838" s="117">
        <f>OAX!AY876</f>
        <v>0</v>
      </c>
      <c r="AZ838" s="117">
        <f>OAX!AZ876</f>
        <v>0</v>
      </c>
      <c r="BA838" s="117">
        <f>OAX!BA876</f>
        <v>0</v>
      </c>
    </row>
    <row r="839" spans="1:53" ht="46.5" hidden="1">
      <c r="A839" s="253"/>
      <c r="B839" s="73" t="str">
        <f t="shared" si="298"/>
        <v>37135000560056510</v>
      </c>
      <c r="C839" s="114">
        <v>2023</v>
      </c>
      <c r="D839" s="114">
        <v>1</v>
      </c>
      <c r="E839" s="114">
        <v>3</v>
      </c>
      <c r="F839" s="114">
        <v>7</v>
      </c>
      <c r="G839" s="114">
        <v>13</v>
      </c>
      <c r="H839" s="114">
        <v>5000</v>
      </c>
      <c r="I839" s="114">
        <v>5600</v>
      </c>
      <c r="J839" s="114">
        <v>565</v>
      </c>
      <c r="K839" s="115">
        <v>10</v>
      </c>
      <c r="L839" s="115"/>
      <c r="M839" s="116" t="s">
        <v>655</v>
      </c>
      <c r="N839" s="117">
        <v>0</v>
      </c>
      <c r="O839" s="117">
        <v>0</v>
      </c>
      <c r="P839" s="117">
        <v>0</v>
      </c>
      <c r="Q839" s="174" t="s">
        <v>205</v>
      </c>
      <c r="R839" s="119">
        <v>0</v>
      </c>
      <c r="S839" s="119">
        <v>0</v>
      </c>
      <c r="T839" s="120">
        <v>0</v>
      </c>
      <c r="U839" s="117">
        <v>0</v>
      </c>
      <c r="V839" s="117">
        <v>0</v>
      </c>
      <c r="W839" s="117">
        <v>0</v>
      </c>
      <c r="X839" s="117">
        <v>0</v>
      </c>
      <c r="Y839" s="117">
        <v>0</v>
      </c>
      <c r="Z839" s="117">
        <v>0</v>
      </c>
      <c r="AA839" s="269">
        <v>0</v>
      </c>
      <c r="AB839" s="303">
        <f t="shared" si="315"/>
        <v>0</v>
      </c>
      <c r="AC839" s="117">
        <f t="shared" si="316"/>
        <v>0</v>
      </c>
      <c r="AD839" s="304">
        <f>OAX!AD877</f>
        <v>0</v>
      </c>
      <c r="AE839" s="120"/>
      <c r="AF839" s="117"/>
      <c r="AG839" s="117">
        <f>OAX!AG877</f>
        <v>0</v>
      </c>
      <c r="AH839" s="117"/>
      <c r="AI839" s="117"/>
      <c r="AJ839" s="117">
        <f>OAX!AJ877</f>
        <v>0</v>
      </c>
      <c r="AK839" s="117"/>
      <c r="AL839" s="117"/>
      <c r="AM839" s="117">
        <f>OAX!AM877</f>
        <v>0</v>
      </c>
      <c r="AN839" s="117"/>
      <c r="AO839" s="117"/>
      <c r="AP839" s="117">
        <f>OAX!AP877</f>
        <v>0</v>
      </c>
      <c r="AQ839" s="117"/>
      <c r="AR839" s="117"/>
      <c r="AS839" s="117">
        <f>OAX!AS877</f>
        <v>0</v>
      </c>
      <c r="AT839" s="117">
        <f>OAX!AT877</f>
        <v>0</v>
      </c>
      <c r="AU839" s="117">
        <f>OAX!AU877</f>
        <v>0</v>
      </c>
      <c r="AV839" s="117">
        <f>OAX!AV877</f>
        <v>0</v>
      </c>
      <c r="AW839" s="117">
        <f>OAX!AW877</f>
        <v>0</v>
      </c>
      <c r="AX839" s="117">
        <f>OAX!AX877</f>
        <v>0</v>
      </c>
      <c r="AY839" s="117">
        <f>OAX!AY877</f>
        <v>0</v>
      </c>
      <c r="AZ839" s="117">
        <f>OAX!AZ877</f>
        <v>0</v>
      </c>
      <c r="BA839" s="117">
        <f>OAX!BA877</f>
        <v>0</v>
      </c>
    </row>
    <row r="840" spans="1:53" ht="24.75" hidden="1">
      <c r="A840" s="253"/>
      <c r="B840" s="73" t="str">
        <f t="shared" si="298"/>
        <v>37135000560056511</v>
      </c>
      <c r="C840" s="114">
        <v>2023</v>
      </c>
      <c r="D840" s="114">
        <v>1</v>
      </c>
      <c r="E840" s="114">
        <v>3</v>
      </c>
      <c r="F840" s="114">
        <v>7</v>
      </c>
      <c r="G840" s="114">
        <v>13</v>
      </c>
      <c r="H840" s="114">
        <v>5000</v>
      </c>
      <c r="I840" s="114">
        <v>5600</v>
      </c>
      <c r="J840" s="114">
        <v>565</v>
      </c>
      <c r="K840" s="115">
        <v>11</v>
      </c>
      <c r="L840" s="115"/>
      <c r="M840" s="116" t="s">
        <v>656</v>
      </c>
      <c r="N840" s="117">
        <v>0</v>
      </c>
      <c r="O840" s="117">
        <v>0</v>
      </c>
      <c r="P840" s="117">
        <v>0</v>
      </c>
      <c r="Q840" s="174" t="s">
        <v>59</v>
      </c>
      <c r="R840" s="119">
        <v>0</v>
      </c>
      <c r="S840" s="119">
        <v>0</v>
      </c>
      <c r="T840" s="120">
        <v>0</v>
      </c>
      <c r="U840" s="117">
        <v>0</v>
      </c>
      <c r="V840" s="117">
        <v>0</v>
      </c>
      <c r="W840" s="117">
        <v>0</v>
      </c>
      <c r="X840" s="117">
        <v>0</v>
      </c>
      <c r="Y840" s="117">
        <v>0</v>
      </c>
      <c r="Z840" s="117">
        <v>0</v>
      </c>
      <c r="AA840" s="269">
        <v>0</v>
      </c>
      <c r="AB840" s="303">
        <f t="shared" si="315"/>
        <v>0</v>
      </c>
      <c r="AC840" s="117">
        <f t="shared" si="316"/>
        <v>0</v>
      </c>
      <c r="AD840" s="304">
        <f>OAX!AD878</f>
        <v>0</v>
      </c>
      <c r="AE840" s="120"/>
      <c r="AF840" s="117"/>
      <c r="AG840" s="117">
        <f>OAX!AG878</f>
        <v>0</v>
      </c>
      <c r="AH840" s="117"/>
      <c r="AI840" s="117"/>
      <c r="AJ840" s="117">
        <f>OAX!AJ878</f>
        <v>0</v>
      </c>
      <c r="AK840" s="117"/>
      <c r="AL840" s="117"/>
      <c r="AM840" s="117">
        <f>OAX!AM878</f>
        <v>0</v>
      </c>
      <c r="AN840" s="117"/>
      <c r="AO840" s="117"/>
      <c r="AP840" s="117">
        <f>OAX!AP878</f>
        <v>0</v>
      </c>
      <c r="AQ840" s="117"/>
      <c r="AR840" s="117"/>
      <c r="AS840" s="117">
        <f>OAX!AS878</f>
        <v>0</v>
      </c>
      <c r="AT840" s="117">
        <f>OAX!AT878</f>
        <v>0</v>
      </c>
      <c r="AU840" s="117">
        <f>OAX!AU878</f>
        <v>0</v>
      </c>
      <c r="AV840" s="117">
        <f>OAX!AV878</f>
        <v>0</v>
      </c>
      <c r="AW840" s="117">
        <f>OAX!AW878</f>
        <v>0</v>
      </c>
      <c r="AX840" s="117">
        <f>OAX!AX878</f>
        <v>0</v>
      </c>
      <c r="AY840" s="117">
        <f>OAX!AY878</f>
        <v>0</v>
      </c>
      <c r="AZ840" s="117">
        <f>OAX!AZ878</f>
        <v>0</v>
      </c>
      <c r="BA840" s="117">
        <f>OAX!BA878</f>
        <v>0</v>
      </c>
    </row>
    <row r="841" spans="1:53" ht="48" hidden="1">
      <c r="A841" s="253"/>
      <c r="B841" s="73" t="str">
        <f t="shared" si="298"/>
        <v>371350005600566</v>
      </c>
      <c r="C841" s="107">
        <v>2023</v>
      </c>
      <c r="D841" s="107">
        <v>1</v>
      </c>
      <c r="E841" s="107">
        <v>3</v>
      </c>
      <c r="F841" s="107">
        <v>7</v>
      </c>
      <c r="G841" s="107">
        <v>13</v>
      </c>
      <c r="H841" s="107">
        <v>5000</v>
      </c>
      <c r="I841" s="107">
        <v>5600</v>
      </c>
      <c r="J841" s="107">
        <v>566</v>
      </c>
      <c r="K841" s="108"/>
      <c r="L841" s="108"/>
      <c r="M841" s="109" t="s">
        <v>657</v>
      </c>
      <c r="N841" s="110">
        <v>0</v>
      </c>
      <c r="O841" s="110">
        <v>0</v>
      </c>
      <c r="P841" s="110">
        <v>0</v>
      </c>
      <c r="Q841" s="172" t="s">
        <v>45</v>
      </c>
      <c r="R841" s="173"/>
      <c r="S841" s="173"/>
      <c r="T841" s="113">
        <f t="shared" ref="T841:AC841" si="317">SUM(T842:T843)</f>
        <v>0</v>
      </c>
      <c r="U841" s="110">
        <f t="shared" si="317"/>
        <v>0</v>
      </c>
      <c r="V841" s="110">
        <f t="shared" si="317"/>
        <v>0</v>
      </c>
      <c r="W841" s="110">
        <f t="shared" si="317"/>
        <v>0</v>
      </c>
      <c r="X841" s="110">
        <f t="shared" si="317"/>
        <v>0</v>
      </c>
      <c r="Y841" s="110">
        <f t="shared" si="317"/>
        <v>0</v>
      </c>
      <c r="Z841" s="110">
        <f t="shared" si="317"/>
        <v>0</v>
      </c>
      <c r="AA841" s="268">
        <f t="shared" si="317"/>
        <v>0</v>
      </c>
      <c r="AB841" s="301">
        <f t="shared" si="317"/>
        <v>0</v>
      </c>
      <c r="AC841" s="110">
        <f t="shared" si="317"/>
        <v>0</v>
      </c>
      <c r="AD841" s="302">
        <f>OAX!AD879</f>
        <v>0</v>
      </c>
      <c r="AE841" s="113"/>
      <c r="AF841" s="110"/>
      <c r="AG841" s="110">
        <f>OAX!AG879</f>
        <v>0</v>
      </c>
      <c r="AH841" s="110"/>
      <c r="AI841" s="110"/>
      <c r="AJ841" s="110">
        <f>OAX!AJ879</f>
        <v>0</v>
      </c>
      <c r="AK841" s="110"/>
      <c r="AL841" s="110"/>
      <c r="AM841" s="110">
        <f>OAX!AM879</f>
        <v>0</v>
      </c>
      <c r="AN841" s="110"/>
      <c r="AO841" s="110"/>
      <c r="AP841" s="110">
        <f>OAX!AP879</f>
        <v>0</v>
      </c>
      <c r="AQ841" s="110"/>
      <c r="AR841" s="110"/>
      <c r="AS841" s="110">
        <f>OAX!AS879</f>
        <v>0</v>
      </c>
      <c r="AT841" s="110">
        <f>OAX!AT879</f>
        <v>0</v>
      </c>
      <c r="AU841" s="110">
        <f>OAX!AU879</f>
        <v>0</v>
      </c>
      <c r="AV841" s="110">
        <f>OAX!AV879</f>
        <v>0</v>
      </c>
      <c r="AW841" s="110">
        <f>OAX!AW879</f>
        <v>0</v>
      </c>
      <c r="AX841" s="110">
        <f>OAX!AX879</f>
        <v>0</v>
      </c>
      <c r="AY841" s="110">
        <f>OAX!AY879</f>
        <v>0</v>
      </c>
      <c r="AZ841" s="110">
        <f>OAX!AZ879</f>
        <v>0</v>
      </c>
      <c r="BA841" s="110">
        <f>OAX!BA879</f>
        <v>0</v>
      </c>
    </row>
    <row r="842" spans="1:53" ht="24.75" hidden="1">
      <c r="A842" s="253"/>
      <c r="B842" s="73" t="str">
        <f t="shared" si="298"/>
        <v>3713500056005661</v>
      </c>
      <c r="C842" s="114">
        <v>2023</v>
      </c>
      <c r="D842" s="114">
        <v>1</v>
      </c>
      <c r="E842" s="114">
        <v>3</v>
      </c>
      <c r="F842" s="114">
        <v>7</v>
      </c>
      <c r="G842" s="114">
        <v>13</v>
      </c>
      <c r="H842" s="114">
        <v>5000</v>
      </c>
      <c r="I842" s="114">
        <v>5600</v>
      </c>
      <c r="J842" s="114">
        <v>566</v>
      </c>
      <c r="K842" s="115">
        <v>1</v>
      </c>
      <c r="L842" s="115"/>
      <c r="M842" s="116" t="s">
        <v>658</v>
      </c>
      <c r="N842" s="117">
        <v>0</v>
      </c>
      <c r="O842" s="117">
        <v>0</v>
      </c>
      <c r="P842" s="117">
        <v>0</v>
      </c>
      <c r="Q842" s="174" t="s">
        <v>59</v>
      </c>
      <c r="R842" s="119">
        <v>0</v>
      </c>
      <c r="S842" s="119">
        <v>0</v>
      </c>
      <c r="T842" s="120">
        <v>0</v>
      </c>
      <c r="U842" s="117">
        <v>0</v>
      </c>
      <c r="V842" s="117">
        <v>0</v>
      </c>
      <c r="W842" s="117">
        <v>0</v>
      </c>
      <c r="X842" s="117">
        <v>0</v>
      </c>
      <c r="Y842" s="117">
        <v>0</v>
      </c>
      <c r="Z842" s="117">
        <v>0</v>
      </c>
      <c r="AA842" s="269">
        <v>0</v>
      </c>
      <c r="AB842" s="303">
        <f>N842+T842-X842</f>
        <v>0</v>
      </c>
      <c r="AC842" s="117">
        <f>O842+U842-Y842</f>
        <v>0</v>
      </c>
      <c r="AD842" s="304">
        <f>OAX!AD880</f>
        <v>0</v>
      </c>
      <c r="AE842" s="120"/>
      <c r="AF842" s="117"/>
      <c r="AG842" s="117">
        <f>OAX!AG880</f>
        <v>0</v>
      </c>
      <c r="AH842" s="117"/>
      <c r="AI842" s="117"/>
      <c r="AJ842" s="117">
        <f>OAX!AJ880</f>
        <v>0</v>
      </c>
      <c r="AK842" s="117"/>
      <c r="AL842" s="117"/>
      <c r="AM842" s="117">
        <f>OAX!AM880</f>
        <v>0</v>
      </c>
      <c r="AN842" s="117"/>
      <c r="AO842" s="117"/>
      <c r="AP842" s="117">
        <f>OAX!AP880</f>
        <v>0</v>
      </c>
      <c r="AQ842" s="117"/>
      <c r="AR842" s="117"/>
      <c r="AS842" s="117">
        <f>OAX!AS880</f>
        <v>0</v>
      </c>
      <c r="AT842" s="117">
        <f>OAX!AT880</f>
        <v>0</v>
      </c>
      <c r="AU842" s="117">
        <f>OAX!AU880</f>
        <v>0</v>
      </c>
      <c r="AV842" s="117">
        <f>OAX!AV880</f>
        <v>0</v>
      </c>
      <c r="AW842" s="117">
        <f>OAX!AW880</f>
        <v>0</v>
      </c>
      <c r="AX842" s="117">
        <f>OAX!AX880</f>
        <v>0</v>
      </c>
      <c r="AY842" s="117">
        <f>OAX!AY880</f>
        <v>0</v>
      </c>
      <c r="AZ842" s="117">
        <f>OAX!AZ880</f>
        <v>0</v>
      </c>
      <c r="BA842" s="117">
        <f>OAX!BA880</f>
        <v>0</v>
      </c>
    </row>
    <row r="843" spans="1:53" ht="24.75" hidden="1">
      <c r="A843" s="253"/>
      <c r="B843" s="73" t="str">
        <f t="shared" si="298"/>
        <v>3713500056005662</v>
      </c>
      <c r="C843" s="114">
        <v>2023</v>
      </c>
      <c r="D843" s="114">
        <v>1</v>
      </c>
      <c r="E843" s="114">
        <v>3</v>
      </c>
      <c r="F843" s="114">
        <v>7</v>
      </c>
      <c r="G843" s="114">
        <v>13</v>
      </c>
      <c r="H843" s="114">
        <v>5000</v>
      </c>
      <c r="I843" s="114">
        <v>5600</v>
      </c>
      <c r="J843" s="114">
        <v>566</v>
      </c>
      <c r="K843" s="115">
        <v>2</v>
      </c>
      <c r="L843" s="115"/>
      <c r="M843" s="116" t="s">
        <v>659</v>
      </c>
      <c r="N843" s="117">
        <v>0</v>
      </c>
      <c r="O843" s="117">
        <v>0</v>
      </c>
      <c r="P843" s="117">
        <v>0</v>
      </c>
      <c r="Q843" s="174" t="s">
        <v>59</v>
      </c>
      <c r="R843" s="119">
        <v>0</v>
      </c>
      <c r="S843" s="119">
        <v>0</v>
      </c>
      <c r="T843" s="120">
        <v>0</v>
      </c>
      <c r="U843" s="117">
        <v>0</v>
      </c>
      <c r="V843" s="117">
        <v>0</v>
      </c>
      <c r="W843" s="117">
        <v>0</v>
      </c>
      <c r="X843" s="117">
        <v>0</v>
      </c>
      <c r="Y843" s="117">
        <v>0</v>
      </c>
      <c r="Z843" s="117">
        <v>0</v>
      </c>
      <c r="AA843" s="269">
        <v>0</v>
      </c>
      <c r="AB843" s="303">
        <f>N843+T843-X843</f>
        <v>0</v>
      </c>
      <c r="AC843" s="117">
        <f>O843+U843-Y843</f>
        <v>0</v>
      </c>
      <c r="AD843" s="304">
        <f>OAX!AD881</f>
        <v>0</v>
      </c>
      <c r="AE843" s="120"/>
      <c r="AF843" s="117"/>
      <c r="AG843" s="117">
        <f>OAX!AG881</f>
        <v>0</v>
      </c>
      <c r="AH843" s="117"/>
      <c r="AI843" s="117"/>
      <c r="AJ843" s="117">
        <f>OAX!AJ881</f>
        <v>0</v>
      </c>
      <c r="AK843" s="117"/>
      <c r="AL843" s="117"/>
      <c r="AM843" s="117">
        <f>OAX!AM881</f>
        <v>0</v>
      </c>
      <c r="AN843" s="117"/>
      <c r="AO843" s="117"/>
      <c r="AP843" s="117">
        <f>OAX!AP881</f>
        <v>0</v>
      </c>
      <c r="AQ843" s="117"/>
      <c r="AR843" s="117"/>
      <c r="AS843" s="117">
        <f>OAX!AS881</f>
        <v>0</v>
      </c>
      <c r="AT843" s="117">
        <f>OAX!AT881</f>
        <v>0</v>
      </c>
      <c r="AU843" s="117">
        <f>OAX!AU881</f>
        <v>0</v>
      </c>
      <c r="AV843" s="117">
        <f>OAX!AV881</f>
        <v>0</v>
      </c>
      <c r="AW843" s="117">
        <f>OAX!AW881</f>
        <v>0</v>
      </c>
      <c r="AX843" s="117">
        <f>OAX!AX881</f>
        <v>0</v>
      </c>
      <c r="AY843" s="117">
        <f>OAX!AY881</f>
        <v>0</v>
      </c>
      <c r="AZ843" s="117">
        <f>OAX!AZ881</f>
        <v>0</v>
      </c>
      <c r="BA843" s="117">
        <f>OAX!BA881</f>
        <v>0</v>
      </c>
    </row>
    <row r="844" spans="1:53" ht="24.75" hidden="1">
      <c r="A844" s="253"/>
      <c r="B844" s="73" t="str">
        <f t="shared" si="298"/>
        <v>371350005600569</v>
      </c>
      <c r="C844" s="107">
        <v>2023</v>
      </c>
      <c r="D844" s="107">
        <v>1</v>
      </c>
      <c r="E844" s="107">
        <v>3</v>
      </c>
      <c r="F844" s="107">
        <v>7</v>
      </c>
      <c r="G844" s="107">
        <v>13</v>
      </c>
      <c r="H844" s="107">
        <v>5000</v>
      </c>
      <c r="I844" s="107">
        <v>5600</v>
      </c>
      <c r="J844" s="107">
        <v>569</v>
      </c>
      <c r="K844" s="108"/>
      <c r="L844" s="108"/>
      <c r="M844" s="109" t="s">
        <v>520</v>
      </c>
      <c r="N844" s="110">
        <v>0</v>
      </c>
      <c r="O844" s="110">
        <v>0</v>
      </c>
      <c r="P844" s="110">
        <v>0</v>
      </c>
      <c r="Q844" s="172" t="s">
        <v>45</v>
      </c>
      <c r="R844" s="173"/>
      <c r="S844" s="173"/>
      <c r="T844" s="113">
        <f t="shared" ref="T844:AC844" si="318">SUM(T845:T847)</f>
        <v>0</v>
      </c>
      <c r="U844" s="110">
        <f t="shared" si="318"/>
        <v>0</v>
      </c>
      <c r="V844" s="110">
        <f t="shared" si="318"/>
        <v>0</v>
      </c>
      <c r="W844" s="110">
        <f t="shared" si="318"/>
        <v>0</v>
      </c>
      <c r="X844" s="110">
        <f t="shared" si="318"/>
        <v>0</v>
      </c>
      <c r="Y844" s="110">
        <f t="shared" si="318"/>
        <v>0</v>
      </c>
      <c r="Z844" s="110">
        <f t="shared" si="318"/>
        <v>0</v>
      </c>
      <c r="AA844" s="268">
        <f t="shared" si="318"/>
        <v>0</v>
      </c>
      <c r="AB844" s="301">
        <f t="shared" si="318"/>
        <v>0</v>
      </c>
      <c r="AC844" s="110">
        <f t="shared" si="318"/>
        <v>0</v>
      </c>
      <c r="AD844" s="302">
        <f>OAX!AD882</f>
        <v>0</v>
      </c>
      <c r="AE844" s="113"/>
      <c r="AF844" s="110"/>
      <c r="AG844" s="110">
        <f>OAX!AG882</f>
        <v>0</v>
      </c>
      <c r="AH844" s="110"/>
      <c r="AI844" s="110"/>
      <c r="AJ844" s="110">
        <f>OAX!AJ882</f>
        <v>0</v>
      </c>
      <c r="AK844" s="110"/>
      <c r="AL844" s="110"/>
      <c r="AM844" s="110">
        <f>OAX!AM882</f>
        <v>0</v>
      </c>
      <c r="AN844" s="110"/>
      <c r="AO844" s="110"/>
      <c r="AP844" s="110">
        <f>OAX!AP882</f>
        <v>0</v>
      </c>
      <c r="AQ844" s="110"/>
      <c r="AR844" s="110"/>
      <c r="AS844" s="110">
        <f>OAX!AS882</f>
        <v>0</v>
      </c>
      <c r="AT844" s="110">
        <f>OAX!AT882</f>
        <v>0</v>
      </c>
      <c r="AU844" s="110">
        <f>OAX!AU882</f>
        <v>0</v>
      </c>
      <c r="AV844" s="110">
        <f>OAX!AV882</f>
        <v>0</v>
      </c>
      <c r="AW844" s="110">
        <f>OAX!AW882</f>
        <v>0</v>
      </c>
      <c r="AX844" s="110">
        <f>OAX!AX882</f>
        <v>0</v>
      </c>
      <c r="AY844" s="110">
        <f>OAX!AY882</f>
        <v>0</v>
      </c>
      <c r="AZ844" s="110">
        <f>OAX!AZ882</f>
        <v>0</v>
      </c>
      <c r="BA844" s="110">
        <f>OAX!BA882</f>
        <v>0</v>
      </c>
    </row>
    <row r="845" spans="1:53" ht="24.75" hidden="1">
      <c r="A845" s="253"/>
      <c r="B845" s="73" t="str">
        <f t="shared" si="298"/>
        <v>3713500056005691</v>
      </c>
      <c r="C845" s="114">
        <v>2023</v>
      </c>
      <c r="D845" s="114">
        <v>1</v>
      </c>
      <c r="E845" s="114">
        <v>3</v>
      </c>
      <c r="F845" s="114">
        <v>7</v>
      </c>
      <c r="G845" s="114">
        <v>13</v>
      </c>
      <c r="H845" s="114">
        <v>5000</v>
      </c>
      <c r="I845" s="114">
        <v>5600</v>
      </c>
      <c r="J845" s="114">
        <v>569</v>
      </c>
      <c r="K845" s="115">
        <v>1</v>
      </c>
      <c r="L845" s="115"/>
      <c r="M845" s="116" t="s">
        <v>660</v>
      </c>
      <c r="N845" s="117">
        <v>0</v>
      </c>
      <c r="O845" s="117">
        <v>0</v>
      </c>
      <c r="P845" s="117">
        <v>0</v>
      </c>
      <c r="Q845" s="174" t="s">
        <v>59</v>
      </c>
      <c r="R845" s="119">
        <v>0</v>
      </c>
      <c r="S845" s="119">
        <v>0</v>
      </c>
      <c r="T845" s="120">
        <v>0</v>
      </c>
      <c r="U845" s="117">
        <v>0</v>
      </c>
      <c r="V845" s="117">
        <v>0</v>
      </c>
      <c r="W845" s="117">
        <v>0</v>
      </c>
      <c r="X845" s="117">
        <v>0</v>
      </c>
      <c r="Y845" s="117">
        <v>0</v>
      </c>
      <c r="Z845" s="117">
        <v>0</v>
      </c>
      <c r="AA845" s="269">
        <v>0</v>
      </c>
      <c r="AB845" s="303">
        <f t="shared" ref="AB845:AC847" si="319">N845+T845-X845</f>
        <v>0</v>
      </c>
      <c r="AC845" s="117">
        <f t="shared" si="319"/>
        <v>0</v>
      </c>
      <c r="AD845" s="304">
        <f>OAX!AD883</f>
        <v>0</v>
      </c>
      <c r="AE845" s="120"/>
      <c r="AF845" s="117"/>
      <c r="AG845" s="117">
        <f>OAX!AG883</f>
        <v>0</v>
      </c>
      <c r="AH845" s="117"/>
      <c r="AI845" s="117"/>
      <c r="AJ845" s="117">
        <f>OAX!AJ883</f>
        <v>0</v>
      </c>
      <c r="AK845" s="117"/>
      <c r="AL845" s="117"/>
      <c r="AM845" s="117">
        <f>OAX!AM883</f>
        <v>0</v>
      </c>
      <c r="AN845" s="117"/>
      <c r="AO845" s="117"/>
      <c r="AP845" s="117">
        <f>OAX!AP883</f>
        <v>0</v>
      </c>
      <c r="AQ845" s="117"/>
      <c r="AR845" s="117"/>
      <c r="AS845" s="117">
        <f>OAX!AS883</f>
        <v>0</v>
      </c>
      <c r="AT845" s="117">
        <f>OAX!AT883</f>
        <v>0</v>
      </c>
      <c r="AU845" s="117">
        <f>OAX!AU883</f>
        <v>0</v>
      </c>
      <c r="AV845" s="117">
        <f>OAX!AV883</f>
        <v>0</v>
      </c>
      <c r="AW845" s="117">
        <f>OAX!AW883</f>
        <v>0</v>
      </c>
      <c r="AX845" s="117">
        <f>OAX!AX883</f>
        <v>0</v>
      </c>
      <c r="AY845" s="117">
        <f>OAX!AY883</f>
        <v>0</v>
      </c>
      <c r="AZ845" s="117">
        <f>OAX!AZ883</f>
        <v>0</v>
      </c>
      <c r="BA845" s="117">
        <f>OAX!BA883</f>
        <v>0</v>
      </c>
    </row>
    <row r="846" spans="1:53" ht="24.75" hidden="1">
      <c r="A846" s="253"/>
      <c r="B846" s="73" t="str">
        <f t="shared" ref="B846:B909" si="320">+CONCATENATE(E846,F846,G846,H846,I846,J846,K846,L846)</f>
        <v>3713500056005692</v>
      </c>
      <c r="C846" s="114">
        <v>2023</v>
      </c>
      <c r="D846" s="114">
        <v>1</v>
      </c>
      <c r="E846" s="114">
        <v>3</v>
      </c>
      <c r="F846" s="114">
        <v>7</v>
      </c>
      <c r="G846" s="114">
        <v>13</v>
      </c>
      <c r="H846" s="114">
        <v>5000</v>
      </c>
      <c r="I846" s="114">
        <v>5600</v>
      </c>
      <c r="J846" s="114">
        <v>569</v>
      </c>
      <c r="K846" s="115">
        <v>2</v>
      </c>
      <c r="L846" s="115"/>
      <c r="M846" s="116" t="s">
        <v>661</v>
      </c>
      <c r="N846" s="117">
        <v>0</v>
      </c>
      <c r="O846" s="117">
        <v>0</v>
      </c>
      <c r="P846" s="117">
        <v>0</v>
      </c>
      <c r="Q846" s="174" t="s">
        <v>59</v>
      </c>
      <c r="R846" s="119">
        <v>0</v>
      </c>
      <c r="S846" s="119">
        <v>0</v>
      </c>
      <c r="T846" s="120">
        <v>0</v>
      </c>
      <c r="U846" s="117">
        <v>0</v>
      </c>
      <c r="V846" s="117">
        <v>0</v>
      </c>
      <c r="W846" s="117">
        <v>0</v>
      </c>
      <c r="X846" s="117">
        <v>0</v>
      </c>
      <c r="Y846" s="117">
        <v>0</v>
      </c>
      <c r="Z846" s="117">
        <v>0</v>
      </c>
      <c r="AA846" s="269">
        <v>0</v>
      </c>
      <c r="AB846" s="303">
        <f t="shared" si="319"/>
        <v>0</v>
      </c>
      <c r="AC846" s="117">
        <f t="shared" si="319"/>
        <v>0</v>
      </c>
      <c r="AD846" s="304">
        <f>OAX!AD884</f>
        <v>0</v>
      </c>
      <c r="AE846" s="120"/>
      <c r="AF846" s="117"/>
      <c r="AG846" s="117">
        <f>OAX!AG884</f>
        <v>0</v>
      </c>
      <c r="AH846" s="117"/>
      <c r="AI846" s="117"/>
      <c r="AJ846" s="117">
        <f>OAX!AJ884</f>
        <v>0</v>
      </c>
      <c r="AK846" s="117"/>
      <c r="AL846" s="117"/>
      <c r="AM846" s="117">
        <f>OAX!AM884</f>
        <v>0</v>
      </c>
      <c r="AN846" s="117"/>
      <c r="AO846" s="117"/>
      <c r="AP846" s="117">
        <f>OAX!AP884</f>
        <v>0</v>
      </c>
      <c r="AQ846" s="117"/>
      <c r="AR846" s="117"/>
      <c r="AS846" s="117">
        <f>OAX!AS884</f>
        <v>0</v>
      </c>
      <c r="AT846" s="117">
        <f>OAX!AT884</f>
        <v>0</v>
      </c>
      <c r="AU846" s="117">
        <f>OAX!AU884</f>
        <v>0</v>
      </c>
      <c r="AV846" s="117">
        <f>OAX!AV884</f>
        <v>0</v>
      </c>
      <c r="AW846" s="117">
        <f>OAX!AW884</f>
        <v>0</v>
      </c>
      <c r="AX846" s="117">
        <f>OAX!AX884</f>
        <v>0</v>
      </c>
      <c r="AY846" s="117">
        <f>OAX!AY884</f>
        <v>0</v>
      </c>
      <c r="AZ846" s="117">
        <f>OAX!AZ884</f>
        <v>0</v>
      </c>
      <c r="BA846" s="117">
        <f>OAX!BA884</f>
        <v>0</v>
      </c>
    </row>
    <row r="847" spans="1:53" ht="24.75" hidden="1">
      <c r="A847" s="253"/>
      <c r="B847" s="73" t="str">
        <f t="shared" si="320"/>
        <v>3713500056005693</v>
      </c>
      <c r="C847" s="114">
        <v>2023</v>
      </c>
      <c r="D847" s="114">
        <v>1</v>
      </c>
      <c r="E847" s="114">
        <v>3</v>
      </c>
      <c r="F847" s="114">
        <v>7</v>
      </c>
      <c r="G847" s="114">
        <v>13</v>
      </c>
      <c r="H847" s="114">
        <v>5000</v>
      </c>
      <c r="I847" s="114">
        <v>5600</v>
      </c>
      <c r="J847" s="114">
        <v>569</v>
      </c>
      <c r="K847" s="115">
        <v>3</v>
      </c>
      <c r="L847" s="115"/>
      <c r="M847" s="116" t="s">
        <v>662</v>
      </c>
      <c r="N847" s="117">
        <v>0</v>
      </c>
      <c r="O847" s="117">
        <v>0</v>
      </c>
      <c r="P847" s="117">
        <v>0</v>
      </c>
      <c r="Q847" s="174" t="s">
        <v>59</v>
      </c>
      <c r="R847" s="119">
        <v>0</v>
      </c>
      <c r="S847" s="119">
        <v>0</v>
      </c>
      <c r="T847" s="120">
        <v>0</v>
      </c>
      <c r="U847" s="117">
        <v>0</v>
      </c>
      <c r="V847" s="117">
        <v>0</v>
      </c>
      <c r="W847" s="117">
        <v>0</v>
      </c>
      <c r="X847" s="117">
        <v>0</v>
      </c>
      <c r="Y847" s="117">
        <v>0</v>
      </c>
      <c r="Z847" s="117">
        <v>0</v>
      </c>
      <c r="AA847" s="269">
        <v>0</v>
      </c>
      <c r="AB847" s="303">
        <f t="shared" si="319"/>
        <v>0</v>
      </c>
      <c r="AC847" s="117">
        <f t="shared" si="319"/>
        <v>0</v>
      </c>
      <c r="AD847" s="304">
        <f>OAX!AD885</f>
        <v>0</v>
      </c>
      <c r="AE847" s="120"/>
      <c r="AF847" s="117"/>
      <c r="AG847" s="117">
        <f>OAX!AG885</f>
        <v>0</v>
      </c>
      <c r="AH847" s="117"/>
      <c r="AI847" s="117"/>
      <c r="AJ847" s="117">
        <f>OAX!AJ885</f>
        <v>0</v>
      </c>
      <c r="AK847" s="117"/>
      <c r="AL847" s="117"/>
      <c r="AM847" s="117">
        <f>OAX!AM885</f>
        <v>0</v>
      </c>
      <c r="AN847" s="117"/>
      <c r="AO847" s="117"/>
      <c r="AP847" s="117">
        <f>OAX!AP885</f>
        <v>0</v>
      </c>
      <c r="AQ847" s="117"/>
      <c r="AR847" s="117"/>
      <c r="AS847" s="117">
        <f>OAX!AS885</f>
        <v>0</v>
      </c>
      <c r="AT847" s="117">
        <f>OAX!AT885</f>
        <v>0</v>
      </c>
      <c r="AU847" s="117">
        <f>OAX!AU885</f>
        <v>0</v>
      </c>
      <c r="AV847" s="117">
        <f>OAX!AV885</f>
        <v>0</v>
      </c>
      <c r="AW847" s="117">
        <f>OAX!AW885</f>
        <v>0</v>
      </c>
      <c r="AX847" s="117">
        <f>OAX!AX885</f>
        <v>0</v>
      </c>
      <c r="AY847" s="117">
        <f>OAX!AY885</f>
        <v>0</v>
      </c>
      <c r="AZ847" s="117">
        <f>OAX!AZ885</f>
        <v>0</v>
      </c>
      <c r="BA847" s="117">
        <f>OAX!BA885</f>
        <v>0</v>
      </c>
    </row>
    <row r="848" spans="1:53" ht="46.5">
      <c r="A848" s="253"/>
      <c r="B848" s="73" t="str">
        <f t="shared" si="320"/>
        <v>3714</v>
      </c>
      <c r="C848" s="142">
        <v>2023</v>
      </c>
      <c r="D848" s="142">
        <v>1</v>
      </c>
      <c r="E848" s="142">
        <v>3</v>
      </c>
      <c r="F848" s="517">
        <v>7</v>
      </c>
      <c r="G848" s="517">
        <v>14</v>
      </c>
      <c r="H848" s="517"/>
      <c r="I848" s="517"/>
      <c r="J848" s="517"/>
      <c r="K848" s="517"/>
      <c r="L848" s="142"/>
      <c r="M848" s="586" t="s">
        <v>663</v>
      </c>
      <c r="N848" s="587">
        <v>450000</v>
      </c>
      <c r="O848" s="587">
        <v>0</v>
      </c>
      <c r="P848" s="587">
        <v>450000</v>
      </c>
      <c r="Q848" s="525"/>
      <c r="R848" s="517"/>
      <c r="S848" s="517"/>
      <c r="T848" s="198">
        <f t="shared" ref="T848:AC848" si="321">+T849+T853+T862</f>
        <v>0</v>
      </c>
      <c r="U848" s="196">
        <f t="shared" si="321"/>
        <v>0</v>
      </c>
      <c r="V848" s="196">
        <f t="shared" si="321"/>
        <v>0</v>
      </c>
      <c r="W848" s="196">
        <f t="shared" si="321"/>
        <v>0</v>
      </c>
      <c r="X848" s="196">
        <f t="shared" si="321"/>
        <v>0</v>
      </c>
      <c r="Y848" s="196">
        <f t="shared" si="321"/>
        <v>0</v>
      </c>
      <c r="Z848" s="196">
        <f t="shared" si="321"/>
        <v>0</v>
      </c>
      <c r="AA848" s="276">
        <f t="shared" si="321"/>
        <v>0</v>
      </c>
      <c r="AB848" s="315">
        <f t="shared" si="321"/>
        <v>400000</v>
      </c>
      <c r="AC848" s="196">
        <f t="shared" si="321"/>
        <v>0</v>
      </c>
      <c r="AD848" s="589">
        <f>OAX!AD886</f>
        <v>450000</v>
      </c>
      <c r="AE848" s="198"/>
      <c r="AF848" s="196"/>
      <c r="AG848" s="587">
        <f>OAX!AG886</f>
        <v>397555.20000000001</v>
      </c>
      <c r="AH848" s="196"/>
      <c r="AI848" s="196"/>
      <c r="AJ848" s="587">
        <f>OAX!AJ886</f>
        <v>0</v>
      </c>
      <c r="AK848" s="196"/>
      <c r="AL848" s="196"/>
      <c r="AM848" s="587">
        <f>OAX!AM886</f>
        <v>0</v>
      </c>
      <c r="AN848" s="196"/>
      <c r="AO848" s="196"/>
      <c r="AP848" s="587">
        <f>OAX!AP886</f>
        <v>0</v>
      </c>
      <c r="AQ848" s="196"/>
      <c r="AR848" s="196"/>
      <c r="AS848" s="587">
        <f>OAX!AS886</f>
        <v>2808.3999999999651</v>
      </c>
      <c r="AT848" s="587"/>
      <c r="AU848" s="587"/>
      <c r="AV848" s="587"/>
      <c r="AW848" s="587"/>
      <c r="AX848" s="587"/>
      <c r="AY848" s="587"/>
      <c r="AZ848" s="587"/>
      <c r="BA848" s="587"/>
    </row>
    <row r="849" spans="1:53" ht="24.75" hidden="1">
      <c r="A849" s="253"/>
      <c r="B849" s="73" t="str">
        <f t="shared" si="320"/>
        <v>37142000</v>
      </c>
      <c r="C849" s="131">
        <v>2023</v>
      </c>
      <c r="D849" s="131">
        <v>1</v>
      </c>
      <c r="E849" s="131">
        <v>3</v>
      </c>
      <c r="F849" s="131">
        <v>7</v>
      </c>
      <c r="G849" s="131">
        <v>14</v>
      </c>
      <c r="H849" s="131">
        <v>2000</v>
      </c>
      <c r="I849" s="131"/>
      <c r="J849" s="131"/>
      <c r="K849" s="131" t="s">
        <v>45</v>
      </c>
      <c r="L849" s="131"/>
      <c r="M849" s="95" t="s">
        <v>55</v>
      </c>
      <c r="N849" s="96">
        <v>0</v>
      </c>
      <c r="O849" s="96">
        <v>0</v>
      </c>
      <c r="P849" s="96">
        <v>0</v>
      </c>
      <c r="Q849" s="168" t="s">
        <v>45</v>
      </c>
      <c r="R849" s="180"/>
      <c r="S849" s="180"/>
      <c r="T849" s="99">
        <f t="shared" ref="T849:AC851" si="322">+T850</f>
        <v>0</v>
      </c>
      <c r="U849" s="96">
        <f t="shared" si="322"/>
        <v>0</v>
      </c>
      <c r="V849" s="96">
        <f t="shared" si="322"/>
        <v>0</v>
      </c>
      <c r="W849" s="96">
        <f t="shared" si="322"/>
        <v>0</v>
      </c>
      <c r="X849" s="96">
        <f t="shared" si="322"/>
        <v>0</v>
      </c>
      <c r="Y849" s="96">
        <f t="shared" si="322"/>
        <v>0</v>
      </c>
      <c r="Z849" s="96">
        <f t="shared" si="322"/>
        <v>0</v>
      </c>
      <c r="AA849" s="266">
        <f t="shared" si="322"/>
        <v>0</v>
      </c>
      <c r="AB849" s="297">
        <f t="shared" si="322"/>
        <v>0</v>
      </c>
      <c r="AC849" s="96">
        <f t="shared" si="322"/>
        <v>0</v>
      </c>
      <c r="AD849" s="298">
        <f>OAX!AD887</f>
        <v>0</v>
      </c>
      <c r="AE849" s="99"/>
      <c r="AF849" s="96"/>
      <c r="AG849" s="96">
        <f>OAX!AG887</f>
        <v>0</v>
      </c>
      <c r="AH849" s="96"/>
      <c r="AI849" s="96"/>
      <c r="AJ849" s="96">
        <f>OAX!AJ887</f>
        <v>0</v>
      </c>
      <c r="AK849" s="96"/>
      <c r="AL849" s="96"/>
      <c r="AM849" s="96">
        <f>OAX!AM887</f>
        <v>0</v>
      </c>
      <c r="AN849" s="96"/>
      <c r="AO849" s="96"/>
      <c r="AP849" s="96">
        <f>OAX!AP887</f>
        <v>0</v>
      </c>
      <c r="AQ849" s="96"/>
      <c r="AR849" s="96"/>
      <c r="AS849" s="96">
        <f>OAX!AS887</f>
        <v>0</v>
      </c>
      <c r="AT849" s="96">
        <f>OAX!AT887</f>
        <v>0</v>
      </c>
      <c r="AU849" s="96">
        <f>OAX!AU887</f>
        <v>0</v>
      </c>
      <c r="AV849" s="96">
        <f>OAX!AV887</f>
        <v>0</v>
      </c>
      <c r="AW849" s="96">
        <f>OAX!AW887</f>
        <v>0</v>
      </c>
      <c r="AX849" s="96">
        <f>OAX!AX887</f>
        <v>0</v>
      </c>
      <c r="AY849" s="96">
        <f>OAX!AY887</f>
        <v>0</v>
      </c>
      <c r="AZ849" s="96">
        <f>OAX!AZ887</f>
        <v>0</v>
      </c>
      <c r="BA849" s="96">
        <f>OAX!BA887</f>
        <v>0</v>
      </c>
    </row>
    <row r="850" spans="1:53" ht="24.75" hidden="1">
      <c r="A850" s="253"/>
      <c r="B850" s="73" t="str">
        <f t="shared" si="320"/>
        <v>371420002900</v>
      </c>
      <c r="C850" s="132">
        <v>2023</v>
      </c>
      <c r="D850" s="132">
        <v>1</v>
      </c>
      <c r="E850" s="132">
        <v>3</v>
      </c>
      <c r="F850" s="132">
        <v>7</v>
      </c>
      <c r="G850" s="132">
        <v>14</v>
      </c>
      <c r="H850" s="132">
        <v>2000</v>
      </c>
      <c r="I850" s="132">
        <v>2900</v>
      </c>
      <c r="J850" s="132"/>
      <c r="K850" s="132"/>
      <c r="L850" s="132"/>
      <c r="M850" s="102" t="s">
        <v>584</v>
      </c>
      <c r="N850" s="103">
        <v>0</v>
      </c>
      <c r="O850" s="103">
        <v>0</v>
      </c>
      <c r="P850" s="103">
        <v>0</v>
      </c>
      <c r="Q850" s="170" t="s">
        <v>45</v>
      </c>
      <c r="R850" s="224"/>
      <c r="S850" s="224"/>
      <c r="T850" s="106">
        <f t="shared" si="322"/>
        <v>0</v>
      </c>
      <c r="U850" s="103">
        <f t="shared" si="322"/>
        <v>0</v>
      </c>
      <c r="V850" s="103">
        <f t="shared" si="322"/>
        <v>0</v>
      </c>
      <c r="W850" s="103">
        <f t="shared" si="322"/>
        <v>0</v>
      </c>
      <c r="X850" s="103">
        <f t="shared" si="322"/>
        <v>0</v>
      </c>
      <c r="Y850" s="103">
        <f t="shared" si="322"/>
        <v>0</v>
      </c>
      <c r="Z850" s="103">
        <f t="shared" si="322"/>
        <v>0</v>
      </c>
      <c r="AA850" s="267">
        <f t="shared" si="322"/>
        <v>0</v>
      </c>
      <c r="AB850" s="299">
        <f t="shared" si="322"/>
        <v>0</v>
      </c>
      <c r="AC850" s="103">
        <f t="shared" si="322"/>
        <v>0</v>
      </c>
      <c r="AD850" s="300">
        <f>OAX!AD888</f>
        <v>0</v>
      </c>
      <c r="AE850" s="106"/>
      <c r="AF850" s="103"/>
      <c r="AG850" s="103">
        <f>OAX!AG888</f>
        <v>0</v>
      </c>
      <c r="AH850" s="103"/>
      <c r="AI850" s="103"/>
      <c r="AJ850" s="103">
        <f>OAX!AJ888</f>
        <v>0</v>
      </c>
      <c r="AK850" s="103"/>
      <c r="AL850" s="103"/>
      <c r="AM850" s="103">
        <f>OAX!AM888</f>
        <v>0</v>
      </c>
      <c r="AN850" s="103"/>
      <c r="AO850" s="103"/>
      <c r="AP850" s="103">
        <f>OAX!AP888</f>
        <v>0</v>
      </c>
      <c r="AQ850" s="103"/>
      <c r="AR850" s="103"/>
      <c r="AS850" s="103">
        <f>OAX!AS888</f>
        <v>0</v>
      </c>
      <c r="AT850" s="103">
        <f>OAX!AT888</f>
        <v>0</v>
      </c>
      <c r="AU850" s="103">
        <f>OAX!AU888</f>
        <v>0</v>
      </c>
      <c r="AV850" s="103">
        <f>OAX!AV888</f>
        <v>0</v>
      </c>
      <c r="AW850" s="103">
        <f>OAX!AW888</f>
        <v>0</v>
      </c>
      <c r="AX850" s="103">
        <f>OAX!AX888</f>
        <v>0</v>
      </c>
      <c r="AY850" s="103">
        <f>OAX!AY888</f>
        <v>0</v>
      </c>
      <c r="AZ850" s="103">
        <f>OAX!AZ888</f>
        <v>0</v>
      </c>
      <c r="BA850" s="103">
        <f>OAX!BA888</f>
        <v>0</v>
      </c>
    </row>
    <row r="851" spans="1:53" ht="24.75" hidden="1">
      <c r="A851" s="253"/>
      <c r="B851" s="73" t="str">
        <f t="shared" si="320"/>
        <v>371420002900291</v>
      </c>
      <c r="C851" s="135">
        <v>2023</v>
      </c>
      <c r="D851" s="135">
        <v>1</v>
      </c>
      <c r="E851" s="135">
        <v>3</v>
      </c>
      <c r="F851" s="135">
        <v>7</v>
      </c>
      <c r="G851" s="135">
        <v>14</v>
      </c>
      <c r="H851" s="135">
        <v>2000</v>
      </c>
      <c r="I851" s="135">
        <v>2900</v>
      </c>
      <c r="J851" s="135">
        <v>291</v>
      </c>
      <c r="K851" s="135"/>
      <c r="L851" s="135"/>
      <c r="M851" s="109" t="s">
        <v>585</v>
      </c>
      <c r="N851" s="110">
        <v>0</v>
      </c>
      <c r="O851" s="110">
        <v>0</v>
      </c>
      <c r="P851" s="110">
        <v>0</v>
      </c>
      <c r="Q851" s="172" t="s">
        <v>45</v>
      </c>
      <c r="R851" s="225"/>
      <c r="S851" s="225"/>
      <c r="T851" s="113">
        <f t="shared" si="322"/>
        <v>0</v>
      </c>
      <c r="U851" s="110">
        <f t="shared" si="322"/>
        <v>0</v>
      </c>
      <c r="V851" s="110">
        <f t="shared" si="322"/>
        <v>0</v>
      </c>
      <c r="W851" s="110">
        <f t="shared" si="322"/>
        <v>0</v>
      </c>
      <c r="X851" s="110">
        <f t="shared" si="322"/>
        <v>0</v>
      </c>
      <c r="Y851" s="110">
        <f t="shared" si="322"/>
        <v>0</v>
      </c>
      <c r="Z851" s="110">
        <f t="shared" si="322"/>
        <v>0</v>
      </c>
      <c r="AA851" s="268">
        <f t="shared" si="322"/>
        <v>0</v>
      </c>
      <c r="AB851" s="301">
        <f t="shared" si="322"/>
        <v>0</v>
      </c>
      <c r="AC851" s="110">
        <f t="shared" si="322"/>
        <v>0</v>
      </c>
      <c r="AD851" s="302">
        <f>OAX!AD889</f>
        <v>0</v>
      </c>
      <c r="AE851" s="113"/>
      <c r="AF851" s="110"/>
      <c r="AG851" s="110">
        <f>OAX!AG889</f>
        <v>0</v>
      </c>
      <c r="AH851" s="110"/>
      <c r="AI851" s="110"/>
      <c r="AJ851" s="110">
        <f>OAX!AJ889</f>
        <v>0</v>
      </c>
      <c r="AK851" s="110"/>
      <c r="AL851" s="110"/>
      <c r="AM851" s="110">
        <f>OAX!AM889</f>
        <v>0</v>
      </c>
      <c r="AN851" s="110"/>
      <c r="AO851" s="110"/>
      <c r="AP851" s="110">
        <f>OAX!AP889</f>
        <v>0</v>
      </c>
      <c r="AQ851" s="110"/>
      <c r="AR851" s="110"/>
      <c r="AS851" s="110">
        <f>OAX!AS889</f>
        <v>0</v>
      </c>
      <c r="AT851" s="110">
        <f>OAX!AT889</f>
        <v>0</v>
      </c>
      <c r="AU851" s="110">
        <f>OAX!AU889</f>
        <v>0</v>
      </c>
      <c r="AV851" s="110">
        <f>OAX!AV889</f>
        <v>0</v>
      </c>
      <c r="AW851" s="110">
        <f>OAX!AW889</f>
        <v>0</v>
      </c>
      <c r="AX851" s="110">
        <f>OAX!AX889</f>
        <v>0</v>
      </c>
      <c r="AY851" s="110">
        <f>OAX!AY889</f>
        <v>0</v>
      </c>
      <c r="AZ851" s="110">
        <f>OAX!AZ889</f>
        <v>0</v>
      </c>
      <c r="BA851" s="110">
        <f>OAX!BA889</f>
        <v>0</v>
      </c>
    </row>
    <row r="852" spans="1:53" ht="24.75" hidden="1">
      <c r="A852" s="253"/>
      <c r="B852" s="73" t="str">
        <f t="shared" si="320"/>
        <v>3714200028002912</v>
      </c>
      <c r="C852" s="114">
        <v>2023</v>
      </c>
      <c r="D852" s="114">
        <v>1</v>
      </c>
      <c r="E852" s="114">
        <v>3</v>
      </c>
      <c r="F852" s="114">
        <v>7</v>
      </c>
      <c r="G852" s="114">
        <v>14</v>
      </c>
      <c r="H852" s="114">
        <v>2000</v>
      </c>
      <c r="I852" s="114">
        <v>2800</v>
      </c>
      <c r="J852" s="114">
        <v>291</v>
      </c>
      <c r="K852" s="115">
        <v>2</v>
      </c>
      <c r="L852" s="115"/>
      <c r="M852" s="116" t="s">
        <v>664</v>
      </c>
      <c r="N852" s="117">
        <v>0</v>
      </c>
      <c r="O852" s="117">
        <v>0</v>
      </c>
      <c r="P852" s="117">
        <v>0</v>
      </c>
      <c r="Q852" s="174" t="s">
        <v>59</v>
      </c>
      <c r="R852" s="119">
        <v>0</v>
      </c>
      <c r="S852" s="119">
        <v>0</v>
      </c>
      <c r="T852" s="120">
        <v>0</v>
      </c>
      <c r="U852" s="117">
        <v>0</v>
      </c>
      <c r="V852" s="117">
        <v>0</v>
      </c>
      <c r="W852" s="117">
        <v>0</v>
      </c>
      <c r="X852" s="117">
        <v>0</v>
      </c>
      <c r="Y852" s="117">
        <v>0</v>
      </c>
      <c r="Z852" s="117">
        <v>0</v>
      </c>
      <c r="AA852" s="269">
        <v>0</v>
      </c>
      <c r="AB852" s="303">
        <f>N852+T852-X852</f>
        <v>0</v>
      </c>
      <c r="AC852" s="117">
        <f>O852+U852-Y852</f>
        <v>0</v>
      </c>
      <c r="AD852" s="304">
        <f>OAX!AD890</f>
        <v>0</v>
      </c>
      <c r="AE852" s="120"/>
      <c r="AF852" s="117"/>
      <c r="AG852" s="117">
        <f>OAX!AG890</f>
        <v>0</v>
      </c>
      <c r="AH852" s="117"/>
      <c r="AI852" s="117"/>
      <c r="AJ852" s="117">
        <f>OAX!AJ890</f>
        <v>0</v>
      </c>
      <c r="AK852" s="117"/>
      <c r="AL852" s="117"/>
      <c r="AM852" s="117">
        <f>OAX!AM890</f>
        <v>0</v>
      </c>
      <c r="AN852" s="117"/>
      <c r="AO852" s="117"/>
      <c r="AP852" s="117">
        <f>OAX!AP890</f>
        <v>0</v>
      </c>
      <c r="AQ852" s="117"/>
      <c r="AR852" s="117"/>
      <c r="AS852" s="117">
        <f>OAX!AS890</f>
        <v>0</v>
      </c>
      <c r="AT852" s="117">
        <f>OAX!AT890</f>
        <v>0</v>
      </c>
      <c r="AU852" s="117">
        <f>OAX!AU890</f>
        <v>0</v>
      </c>
      <c r="AV852" s="117">
        <f>OAX!AV890</f>
        <v>0</v>
      </c>
      <c r="AW852" s="117">
        <f>OAX!AW890</f>
        <v>0</v>
      </c>
      <c r="AX852" s="117">
        <f>OAX!AX890</f>
        <v>0</v>
      </c>
      <c r="AY852" s="117">
        <f>OAX!AY890</f>
        <v>0</v>
      </c>
      <c r="AZ852" s="117">
        <f>OAX!AZ890</f>
        <v>0</v>
      </c>
      <c r="BA852" s="117">
        <f>OAX!BA890</f>
        <v>0</v>
      </c>
    </row>
    <row r="853" spans="1:53" ht="24.75" hidden="1">
      <c r="A853" s="253"/>
      <c r="B853" s="73" t="str">
        <f t="shared" si="320"/>
        <v>37143000</v>
      </c>
      <c r="C853" s="131">
        <v>2023</v>
      </c>
      <c r="D853" s="131">
        <v>1</v>
      </c>
      <c r="E853" s="131">
        <v>3</v>
      </c>
      <c r="F853" s="131">
        <v>7</v>
      </c>
      <c r="G853" s="131">
        <v>14</v>
      </c>
      <c r="H853" s="131">
        <v>3000</v>
      </c>
      <c r="I853" s="131"/>
      <c r="J853" s="131"/>
      <c r="K853" s="131" t="s">
        <v>45</v>
      </c>
      <c r="L853" s="131"/>
      <c r="M853" s="95" t="s">
        <v>71</v>
      </c>
      <c r="N853" s="96">
        <v>0</v>
      </c>
      <c r="O853" s="96">
        <v>0</v>
      </c>
      <c r="P853" s="96">
        <v>0</v>
      </c>
      <c r="Q853" s="168" t="s">
        <v>45</v>
      </c>
      <c r="R853" s="180"/>
      <c r="S853" s="180"/>
      <c r="T853" s="99">
        <f t="shared" ref="T853:AC853" si="323">+T854+T859</f>
        <v>0</v>
      </c>
      <c r="U853" s="96">
        <f t="shared" si="323"/>
        <v>0</v>
      </c>
      <c r="V853" s="96">
        <f t="shared" si="323"/>
        <v>0</v>
      </c>
      <c r="W853" s="96">
        <f t="shared" si="323"/>
        <v>0</v>
      </c>
      <c r="X853" s="96">
        <f t="shared" si="323"/>
        <v>0</v>
      </c>
      <c r="Y853" s="96">
        <f t="shared" si="323"/>
        <v>0</v>
      </c>
      <c r="Z853" s="96">
        <f t="shared" si="323"/>
        <v>0</v>
      </c>
      <c r="AA853" s="266">
        <f t="shared" si="323"/>
        <v>0</v>
      </c>
      <c r="AB853" s="297">
        <f t="shared" si="323"/>
        <v>0</v>
      </c>
      <c r="AC853" s="96">
        <f t="shared" si="323"/>
        <v>0</v>
      </c>
      <c r="AD853" s="298">
        <f>OAX!AD891</f>
        <v>0</v>
      </c>
      <c r="AE853" s="99"/>
      <c r="AF853" s="96"/>
      <c r="AG853" s="96">
        <f>OAX!AG891</f>
        <v>0</v>
      </c>
      <c r="AH853" s="96"/>
      <c r="AI853" s="96"/>
      <c r="AJ853" s="96">
        <f>OAX!AJ891</f>
        <v>0</v>
      </c>
      <c r="AK853" s="96"/>
      <c r="AL853" s="96"/>
      <c r="AM853" s="96">
        <f>OAX!AM891</f>
        <v>0</v>
      </c>
      <c r="AN853" s="96"/>
      <c r="AO853" s="96"/>
      <c r="AP853" s="96">
        <f>OAX!AP891</f>
        <v>0</v>
      </c>
      <c r="AQ853" s="96"/>
      <c r="AR853" s="96"/>
      <c r="AS853" s="96">
        <f>OAX!AS891</f>
        <v>0</v>
      </c>
      <c r="AT853" s="96">
        <f>OAX!AT891</f>
        <v>0</v>
      </c>
      <c r="AU853" s="96">
        <f>OAX!AU891</f>
        <v>0</v>
      </c>
      <c r="AV853" s="96">
        <f>OAX!AV891</f>
        <v>0</v>
      </c>
      <c r="AW853" s="96">
        <f>OAX!AW891</f>
        <v>0</v>
      </c>
      <c r="AX853" s="96">
        <f>OAX!AX891</f>
        <v>0</v>
      </c>
      <c r="AY853" s="96">
        <f>OAX!AY891</f>
        <v>0</v>
      </c>
      <c r="AZ853" s="96">
        <f>OAX!AZ891</f>
        <v>0</v>
      </c>
      <c r="BA853" s="96">
        <f>OAX!BA891</f>
        <v>0</v>
      </c>
    </row>
    <row r="854" spans="1:53" ht="24.75" hidden="1">
      <c r="A854" s="253"/>
      <c r="B854" s="73" t="str">
        <f t="shared" si="320"/>
        <v>371430003100</v>
      </c>
      <c r="C854" s="132">
        <v>2023</v>
      </c>
      <c r="D854" s="132">
        <v>1</v>
      </c>
      <c r="E854" s="132">
        <v>3</v>
      </c>
      <c r="F854" s="132">
        <v>7</v>
      </c>
      <c r="G854" s="132">
        <v>14</v>
      </c>
      <c r="H854" s="132">
        <v>3000</v>
      </c>
      <c r="I854" s="132">
        <v>3100</v>
      </c>
      <c r="J854" s="132"/>
      <c r="K854" s="132" t="s">
        <v>45</v>
      </c>
      <c r="L854" s="132"/>
      <c r="M854" s="102" t="s">
        <v>166</v>
      </c>
      <c r="N854" s="103">
        <v>0</v>
      </c>
      <c r="O854" s="103">
        <v>0</v>
      </c>
      <c r="P854" s="103">
        <v>0</v>
      </c>
      <c r="Q854" s="170" t="s">
        <v>45</v>
      </c>
      <c r="R854" s="224"/>
      <c r="S854" s="224"/>
      <c r="T854" s="106">
        <f t="shared" ref="T854:AC854" si="324">+T855+T857</f>
        <v>0</v>
      </c>
      <c r="U854" s="103">
        <f t="shared" si="324"/>
        <v>0</v>
      </c>
      <c r="V854" s="103">
        <f t="shared" si="324"/>
        <v>0</v>
      </c>
      <c r="W854" s="103">
        <f t="shared" si="324"/>
        <v>0</v>
      </c>
      <c r="X854" s="103">
        <f t="shared" si="324"/>
        <v>0</v>
      </c>
      <c r="Y854" s="103">
        <f t="shared" si="324"/>
        <v>0</v>
      </c>
      <c r="Z854" s="103">
        <f t="shared" si="324"/>
        <v>0</v>
      </c>
      <c r="AA854" s="267">
        <f t="shared" si="324"/>
        <v>0</v>
      </c>
      <c r="AB854" s="299">
        <f t="shared" si="324"/>
        <v>0</v>
      </c>
      <c r="AC854" s="103">
        <f t="shared" si="324"/>
        <v>0</v>
      </c>
      <c r="AD854" s="300">
        <f>OAX!AD892</f>
        <v>0</v>
      </c>
      <c r="AE854" s="106"/>
      <c r="AF854" s="103"/>
      <c r="AG854" s="103">
        <f>OAX!AG892</f>
        <v>0</v>
      </c>
      <c r="AH854" s="103"/>
      <c r="AI854" s="103"/>
      <c r="AJ854" s="103">
        <f>OAX!AJ892</f>
        <v>0</v>
      </c>
      <c r="AK854" s="103"/>
      <c r="AL854" s="103"/>
      <c r="AM854" s="103">
        <f>OAX!AM892</f>
        <v>0</v>
      </c>
      <c r="AN854" s="103"/>
      <c r="AO854" s="103"/>
      <c r="AP854" s="103">
        <f>OAX!AP892</f>
        <v>0</v>
      </c>
      <c r="AQ854" s="103"/>
      <c r="AR854" s="103"/>
      <c r="AS854" s="103">
        <f>OAX!AS892</f>
        <v>0</v>
      </c>
      <c r="AT854" s="103">
        <f>OAX!AT892</f>
        <v>0</v>
      </c>
      <c r="AU854" s="103">
        <f>OAX!AU892</f>
        <v>0</v>
      </c>
      <c r="AV854" s="103">
        <f>OAX!AV892</f>
        <v>0</v>
      </c>
      <c r="AW854" s="103">
        <f>OAX!AW892</f>
        <v>0</v>
      </c>
      <c r="AX854" s="103">
        <f>OAX!AX892</f>
        <v>0</v>
      </c>
      <c r="AY854" s="103">
        <f>OAX!AY892</f>
        <v>0</v>
      </c>
      <c r="AZ854" s="103">
        <f>OAX!AZ892</f>
        <v>0</v>
      </c>
      <c r="BA854" s="103">
        <f>OAX!BA892</f>
        <v>0</v>
      </c>
    </row>
    <row r="855" spans="1:53" ht="24.75" hidden="1">
      <c r="A855" s="253"/>
      <c r="B855" s="73" t="str">
        <f t="shared" si="320"/>
        <v>371430003100316</v>
      </c>
      <c r="C855" s="135">
        <v>2023</v>
      </c>
      <c r="D855" s="135">
        <v>1</v>
      </c>
      <c r="E855" s="135">
        <v>3</v>
      </c>
      <c r="F855" s="135">
        <v>7</v>
      </c>
      <c r="G855" s="135">
        <v>14</v>
      </c>
      <c r="H855" s="135">
        <v>3000</v>
      </c>
      <c r="I855" s="135">
        <v>3100</v>
      </c>
      <c r="J855" s="135">
        <v>316</v>
      </c>
      <c r="K855" s="135"/>
      <c r="L855" s="135"/>
      <c r="M855" s="109" t="s">
        <v>665</v>
      </c>
      <c r="N855" s="110">
        <v>0</v>
      </c>
      <c r="O855" s="110">
        <v>0</v>
      </c>
      <c r="P855" s="110">
        <v>0</v>
      </c>
      <c r="Q855" s="172" t="s">
        <v>45</v>
      </c>
      <c r="R855" s="225"/>
      <c r="S855" s="225"/>
      <c r="T855" s="113">
        <f t="shared" ref="T855:AC855" si="325">+T856</f>
        <v>0</v>
      </c>
      <c r="U855" s="110">
        <f t="shared" si="325"/>
        <v>0</v>
      </c>
      <c r="V855" s="110">
        <f t="shared" si="325"/>
        <v>0</v>
      </c>
      <c r="W855" s="110">
        <f t="shared" si="325"/>
        <v>0</v>
      </c>
      <c r="X855" s="110">
        <f t="shared" si="325"/>
        <v>0</v>
      </c>
      <c r="Y855" s="110">
        <f t="shared" si="325"/>
        <v>0</v>
      </c>
      <c r="Z855" s="110">
        <f t="shared" si="325"/>
        <v>0</v>
      </c>
      <c r="AA855" s="268">
        <f t="shared" si="325"/>
        <v>0</v>
      </c>
      <c r="AB855" s="301">
        <f t="shared" si="325"/>
        <v>0</v>
      </c>
      <c r="AC855" s="110">
        <f t="shared" si="325"/>
        <v>0</v>
      </c>
      <c r="AD855" s="302">
        <f>OAX!AD893</f>
        <v>0</v>
      </c>
      <c r="AE855" s="113"/>
      <c r="AF855" s="110"/>
      <c r="AG855" s="110">
        <f>OAX!AG893</f>
        <v>0</v>
      </c>
      <c r="AH855" s="110"/>
      <c r="AI855" s="110"/>
      <c r="AJ855" s="110">
        <f>OAX!AJ893</f>
        <v>0</v>
      </c>
      <c r="AK855" s="110"/>
      <c r="AL855" s="110"/>
      <c r="AM855" s="110">
        <f>OAX!AM893</f>
        <v>0</v>
      </c>
      <c r="AN855" s="110"/>
      <c r="AO855" s="110"/>
      <c r="AP855" s="110">
        <f>OAX!AP893</f>
        <v>0</v>
      </c>
      <c r="AQ855" s="110"/>
      <c r="AR855" s="110"/>
      <c r="AS855" s="110">
        <f>OAX!AS893</f>
        <v>0</v>
      </c>
      <c r="AT855" s="110">
        <f>OAX!AT893</f>
        <v>0</v>
      </c>
      <c r="AU855" s="110">
        <f>OAX!AU893</f>
        <v>0</v>
      </c>
      <c r="AV855" s="110">
        <f>OAX!AV893</f>
        <v>0</v>
      </c>
      <c r="AW855" s="110">
        <f>OAX!AW893</f>
        <v>0</v>
      </c>
      <c r="AX855" s="110">
        <f>OAX!AX893</f>
        <v>0</v>
      </c>
      <c r="AY855" s="110">
        <f>OAX!AY893</f>
        <v>0</v>
      </c>
      <c r="AZ855" s="110">
        <f>OAX!AZ893</f>
        <v>0</v>
      </c>
      <c r="BA855" s="110">
        <f>OAX!BA893</f>
        <v>0</v>
      </c>
    </row>
    <row r="856" spans="1:53" ht="24.75" hidden="1">
      <c r="A856" s="253"/>
      <c r="B856" s="73" t="str">
        <f t="shared" si="320"/>
        <v>3714300031003161</v>
      </c>
      <c r="C856" s="114">
        <v>2023</v>
      </c>
      <c r="D856" s="114">
        <v>1</v>
      </c>
      <c r="E856" s="114">
        <v>3</v>
      </c>
      <c r="F856" s="114">
        <v>7</v>
      </c>
      <c r="G856" s="114">
        <v>14</v>
      </c>
      <c r="H856" s="114">
        <v>3000</v>
      </c>
      <c r="I856" s="114">
        <v>3100</v>
      </c>
      <c r="J856" s="114">
        <v>316</v>
      </c>
      <c r="K856" s="115">
        <v>1</v>
      </c>
      <c r="L856" s="115"/>
      <c r="M856" s="116" t="s">
        <v>666</v>
      </c>
      <c r="N856" s="117">
        <v>0</v>
      </c>
      <c r="O856" s="117">
        <v>0</v>
      </c>
      <c r="P856" s="117">
        <v>0</v>
      </c>
      <c r="Q856" s="174" t="s">
        <v>80</v>
      </c>
      <c r="R856" s="119">
        <v>0</v>
      </c>
      <c r="S856" s="119">
        <v>0</v>
      </c>
      <c r="T856" s="120">
        <v>0</v>
      </c>
      <c r="U856" s="117">
        <v>0</v>
      </c>
      <c r="V856" s="117">
        <v>0</v>
      </c>
      <c r="W856" s="117">
        <v>0</v>
      </c>
      <c r="X856" s="117">
        <v>0</v>
      </c>
      <c r="Y856" s="117">
        <v>0</v>
      </c>
      <c r="Z856" s="117">
        <v>0</v>
      </c>
      <c r="AA856" s="269">
        <v>0</v>
      </c>
      <c r="AB856" s="303">
        <f>N856+T856-X856</f>
        <v>0</v>
      </c>
      <c r="AC856" s="117">
        <f>O856+U856-Y856</f>
        <v>0</v>
      </c>
      <c r="AD856" s="304">
        <f>OAX!AD894</f>
        <v>0</v>
      </c>
      <c r="AE856" s="120"/>
      <c r="AF856" s="117"/>
      <c r="AG856" s="117">
        <f>OAX!AG894</f>
        <v>0</v>
      </c>
      <c r="AH856" s="117"/>
      <c r="AI856" s="117"/>
      <c r="AJ856" s="117">
        <f>OAX!AJ894</f>
        <v>0</v>
      </c>
      <c r="AK856" s="117"/>
      <c r="AL856" s="117"/>
      <c r="AM856" s="117">
        <f>OAX!AM894</f>
        <v>0</v>
      </c>
      <c r="AN856" s="117"/>
      <c r="AO856" s="117"/>
      <c r="AP856" s="117">
        <f>OAX!AP894</f>
        <v>0</v>
      </c>
      <c r="AQ856" s="117"/>
      <c r="AR856" s="117"/>
      <c r="AS856" s="117">
        <f>OAX!AS894</f>
        <v>0</v>
      </c>
      <c r="AT856" s="117">
        <f>OAX!AT894</f>
        <v>0</v>
      </c>
      <c r="AU856" s="117">
        <f>OAX!AU894</f>
        <v>0</v>
      </c>
      <c r="AV856" s="117">
        <f>OAX!AV894</f>
        <v>0</v>
      </c>
      <c r="AW856" s="117">
        <f>OAX!AW894</f>
        <v>0</v>
      </c>
      <c r="AX856" s="117">
        <f>OAX!AX894</f>
        <v>0</v>
      </c>
      <c r="AY856" s="117">
        <f>OAX!AY894</f>
        <v>0</v>
      </c>
      <c r="AZ856" s="117">
        <f>OAX!AZ894</f>
        <v>0</v>
      </c>
      <c r="BA856" s="117">
        <f>OAX!BA894</f>
        <v>0</v>
      </c>
    </row>
    <row r="857" spans="1:53" ht="48" hidden="1">
      <c r="A857" s="253"/>
      <c r="B857" s="73" t="str">
        <f t="shared" si="320"/>
        <v>371430003100317</v>
      </c>
      <c r="C857" s="107">
        <v>2023</v>
      </c>
      <c r="D857" s="107">
        <v>1</v>
      </c>
      <c r="E857" s="107">
        <v>3</v>
      </c>
      <c r="F857" s="107">
        <v>7</v>
      </c>
      <c r="G857" s="107">
        <v>14</v>
      </c>
      <c r="H857" s="107">
        <v>3000</v>
      </c>
      <c r="I857" s="107">
        <v>3100</v>
      </c>
      <c r="J857" s="107">
        <v>317</v>
      </c>
      <c r="K857" s="108"/>
      <c r="L857" s="108"/>
      <c r="M857" s="109" t="s">
        <v>282</v>
      </c>
      <c r="N857" s="110">
        <v>0</v>
      </c>
      <c r="O857" s="110">
        <v>0</v>
      </c>
      <c r="P857" s="110">
        <v>0</v>
      </c>
      <c r="Q857" s="172" t="s">
        <v>45</v>
      </c>
      <c r="R857" s="173"/>
      <c r="S857" s="173"/>
      <c r="T857" s="113">
        <f t="shared" ref="T857:AC857" si="326">+T858</f>
        <v>0</v>
      </c>
      <c r="U857" s="110">
        <f t="shared" si="326"/>
        <v>0</v>
      </c>
      <c r="V857" s="110">
        <f t="shared" si="326"/>
        <v>0</v>
      </c>
      <c r="W857" s="110">
        <f t="shared" si="326"/>
        <v>0</v>
      </c>
      <c r="X857" s="110">
        <f t="shared" si="326"/>
        <v>0</v>
      </c>
      <c r="Y857" s="110">
        <f t="shared" si="326"/>
        <v>0</v>
      </c>
      <c r="Z857" s="110">
        <f t="shared" si="326"/>
        <v>0</v>
      </c>
      <c r="AA857" s="268">
        <f t="shared" si="326"/>
        <v>0</v>
      </c>
      <c r="AB857" s="301">
        <f t="shared" si="326"/>
        <v>0</v>
      </c>
      <c r="AC857" s="110">
        <f t="shared" si="326"/>
        <v>0</v>
      </c>
      <c r="AD857" s="302">
        <f>OAX!AD895</f>
        <v>0</v>
      </c>
      <c r="AE857" s="113"/>
      <c r="AF857" s="110"/>
      <c r="AG857" s="110">
        <f>OAX!AG895</f>
        <v>0</v>
      </c>
      <c r="AH857" s="110"/>
      <c r="AI857" s="110"/>
      <c r="AJ857" s="110">
        <f>OAX!AJ895</f>
        <v>0</v>
      </c>
      <c r="AK857" s="110"/>
      <c r="AL857" s="110"/>
      <c r="AM857" s="110">
        <f>OAX!AM895</f>
        <v>0</v>
      </c>
      <c r="AN857" s="110"/>
      <c r="AO857" s="110"/>
      <c r="AP857" s="110">
        <f>OAX!AP895</f>
        <v>0</v>
      </c>
      <c r="AQ857" s="110"/>
      <c r="AR857" s="110"/>
      <c r="AS857" s="110">
        <f>OAX!AS895</f>
        <v>0</v>
      </c>
      <c r="AT857" s="110">
        <f>OAX!AT895</f>
        <v>0</v>
      </c>
      <c r="AU857" s="110">
        <f>OAX!AU895</f>
        <v>0</v>
      </c>
      <c r="AV857" s="110">
        <f>OAX!AV895</f>
        <v>0</v>
      </c>
      <c r="AW857" s="110">
        <f>OAX!AW895</f>
        <v>0</v>
      </c>
      <c r="AX857" s="110">
        <f>OAX!AX895</f>
        <v>0</v>
      </c>
      <c r="AY857" s="110">
        <f>OAX!AY895</f>
        <v>0</v>
      </c>
      <c r="AZ857" s="110">
        <f>OAX!AZ895</f>
        <v>0</v>
      </c>
      <c r="BA857" s="110">
        <f>OAX!BA895</f>
        <v>0</v>
      </c>
    </row>
    <row r="858" spans="1:53" ht="24.75" hidden="1">
      <c r="A858" s="253"/>
      <c r="B858" s="73" t="str">
        <f t="shared" si="320"/>
        <v>3714300031003171</v>
      </c>
      <c r="C858" s="114">
        <v>2023</v>
      </c>
      <c r="D858" s="114">
        <v>1</v>
      </c>
      <c r="E858" s="114">
        <v>3</v>
      </c>
      <c r="F858" s="114">
        <v>7</v>
      </c>
      <c r="G858" s="114">
        <v>14</v>
      </c>
      <c r="H858" s="114">
        <v>3000</v>
      </c>
      <c r="I858" s="114">
        <v>3100</v>
      </c>
      <c r="J858" s="114">
        <v>317</v>
      </c>
      <c r="K858" s="115">
        <v>1</v>
      </c>
      <c r="L858" s="115"/>
      <c r="M858" s="116" t="s">
        <v>168</v>
      </c>
      <c r="N858" s="117">
        <v>0</v>
      </c>
      <c r="O858" s="117">
        <v>0</v>
      </c>
      <c r="P858" s="117">
        <v>0</v>
      </c>
      <c r="Q858" s="174" t="s">
        <v>80</v>
      </c>
      <c r="R858" s="119">
        <v>0</v>
      </c>
      <c r="S858" s="119">
        <v>0</v>
      </c>
      <c r="T858" s="120">
        <v>0</v>
      </c>
      <c r="U858" s="120">
        <v>0</v>
      </c>
      <c r="V858" s="120">
        <v>0</v>
      </c>
      <c r="W858" s="120">
        <v>0</v>
      </c>
      <c r="X858" s="120">
        <v>0</v>
      </c>
      <c r="Y858" s="120">
        <v>0</v>
      </c>
      <c r="Z858" s="120">
        <v>0</v>
      </c>
      <c r="AA858" s="291">
        <v>0</v>
      </c>
      <c r="AB858" s="303">
        <f>N858+T858-X858</f>
        <v>0</v>
      </c>
      <c r="AC858" s="117">
        <f>O858+U858-Y858</f>
        <v>0</v>
      </c>
      <c r="AD858" s="304">
        <f>OAX!AD896</f>
        <v>0</v>
      </c>
      <c r="AE858" s="120"/>
      <c r="AF858" s="120"/>
      <c r="AG858" s="120">
        <f>OAX!AG896</f>
        <v>0</v>
      </c>
      <c r="AH858" s="120"/>
      <c r="AI858" s="120"/>
      <c r="AJ858" s="120">
        <f>OAX!AJ896</f>
        <v>0</v>
      </c>
      <c r="AK858" s="120"/>
      <c r="AL858" s="120"/>
      <c r="AM858" s="120">
        <f>OAX!AM896</f>
        <v>0</v>
      </c>
      <c r="AN858" s="120"/>
      <c r="AO858" s="120"/>
      <c r="AP858" s="120">
        <f>OAX!AP896</f>
        <v>0</v>
      </c>
      <c r="AQ858" s="120"/>
      <c r="AR858" s="120"/>
      <c r="AS858" s="120">
        <f>OAX!AS896</f>
        <v>0</v>
      </c>
      <c r="AT858" s="117">
        <f>OAX!AT896</f>
        <v>0</v>
      </c>
      <c r="AU858" s="117">
        <f>OAX!AU896</f>
        <v>0</v>
      </c>
      <c r="AV858" s="117">
        <f>OAX!AV896</f>
        <v>0</v>
      </c>
      <c r="AW858" s="117">
        <f>OAX!AW896</f>
        <v>0</v>
      </c>
      <c r="AX858" s="117">
        <f>OAX!AX896</f>
        <v>0</v>
      </c>
      <c r="AY858" s="117">
        <f>OAX!AY896</f>
        <v>0</v>
      </c>
      <c r="AZ858" s="117">
        <f>OAX!AZ896</f>
        <v>0</v>
      </c>
      <c r="BA858" s="117">
        <f>OAX!BA896</f>
        <v>0</v>
      </c>
    </row>
    <row r="859" spans="1:53" ht="48" hidden="1">
      <c r="A859" s="253"/>
      <c r="B859" s="73" t="str">
        <f t="shared" si="320"/>
        <v>371430003300</v>
      </c>
      <c r="C859" s="100">
        <v>2023</v>
      </c>
      <c r="D859" s="100">
        <v>1</v>
      </c>
      <c r="E859" s="100">
        <v>3</v>
      </c>
      <c r="F859" s="100">
        <v>7</v>
      </c>
      <c r="G859" s="100">
        <v>14</v>
      </c>
      <c r="H859" s="100">
        <v>3000</v>
      </c>
      <c r="I859" s="100">
        <v>3300</v>
      </c>
      <c r="J859" s="100"/>
      <c r="K859" s="101" t="s">
        <v>45</v>
      </c>
      <c r="L859" s="101"/>
      <c r="M859" s="102" t="s">
        <v>72</v>
      </c>
      <c r="N859" s="103">
        <v>0</v>
      </c>
      <c r="O859" s="103">
        <v>0</v>
      </c>
      <c r="P859" s="103">
        <v>0</v>
      </c>
      <c r="Q859" s="170" t="s">
        <v>45</v>
      </c>
      <c r="R859" s="171"/>
      <c r="S859" s="171"/>
      <c r="T859" s="106">
        <f t="shared" ref="T859:AC860" si="327">+T860</f>
        <v>0</v>
      </c>
      <c r="U859" s="103">
        <f t="shared" si="327"/>
        <v>0</v>
      </c>
      <c r="V859" s="103">
        <f t="shared" si="327"/>
        <v>0</v>
      </c>
      <c r="W859" s="103">
        <f t="shared" si="327"/>
        <v>0</v>
      </c>
      <c r="X859" s="103">
        <f t="shared" si="327"/>
        <v>0</v>
      </c>
      <c r="Y859" s="103">
        <f t="shared" si="327"/>
        <v>0</v>
      </c>
      <c r="Z859" s="103">
        <f t="shared" si="327"/>
        <v>0</v>
      </c>
      <c r="AA859" s="267">
        <f t="shared" si="327"/>
        <v>0</v>
      </c>
      <c r="AB859" s="299">
        <f t="shared" si="327"/>
        <v>0</v>
      </c>
      <c r="AC859" s="103">
        <f t="shared" si="327"/>
        <v>0</v>
      </c>
      <c r="AD859" s="300">
        <f>OAX!AD897</f>
        <v>0</v>
      </c>
      <c r="AE859" s="106"/>
      <c r="AF859" s="103"/>
      <c r="AG859" s="103">
        <f>OAX!AG897</f>
        <v>0</v>
      </c>
      <c r="AH859" s="103"/>
      <c r="AI859" s="103"/>
      <c r="AJ859" s="103">
        <f>OAX!AJ897</f>
        <v>0</v>
      </c>
      <c r="AK859" s="103"/>
      <c r="AL859" s="103"/>
      <c r="AM859" s="103">
        <f>OAX!AM897</f>
        <v>0</v>
      </c>
      <c r="AN859" s="103"/>
      <c r="AO859" s="103"/>
      <c r="AP859" s="103">
        <f>OAX!AP897</f>
        <v>0</v>
      </c>
      <c r="AQ859" s="103"/>
      <c r="AR859" s="103"/>
      <c r="AS859" s="103">
        <f>OAX!AS897</f>
        <v>0</v>
      </c>
      <c r="AT859" s="103">
        <f>OAX!AT897</f>
        <v>0</v>
      </c>
      <c r="AU859" s="103">
        <f>OAX!AU897</f>
        <v>0</v>
      </c>
      <c r="AV859" s="103">
        <f>OAX!AV897</f>
        <v>0</v>
      </c>
      <c r="AW859" s="103">
        <f>OAX!AW897</f>
        <v>0</v>
      </c>
      <c r="AX859" s="103">
        <f>OAX!AX897</f>
        <v>0</v>
      </c>
      <c r="AY859" s="103">
        <f>OAX!AY897</f>
        <v>0</v>
      </c>
      <c r="AZ859" s="103">
        <f>OAX!AZ897</f>
        <v>0</v>
      </c>
      <c r="BA859" s="103">
        <f>OAX!BA897</f>
        <v>0</v>
      </c>
    </row>
    <row r="860" spans="1:53" ht="48" hidden="1">
      <c r="A860" s="253"/>
      <c r="B860" s="73" t="str">
        <f t="shared" si="320"/>
        <v>371430003300333</v>
      </c>
      <c r="C860" s="107">
        <v>2023</v>
      </c>
      <c r="D860" s="107">
        <v>1</v>
      </c>
      <c r="E860" s="107">
        <v>3</v>
      </c>
      <c r="F860" s="107">
        <v>7</v>
      </c>
      <c r="G860" s="107">
        <v>14</v>
      </c>
      <c r="H860" s="107">
        <v>3000</v>
      </c>
      <c r="I860" s="107">
        <v>3300</v>
      </c>
      <c r="J860" s="107">
        <v>333</v>
      </c>
      <c r="K860" s="108"/>
      <c r="L860" s="108"/>
      <c r="M860" s="109" t="s">
        <v>174</v>
      </c>
      <c r="N860" s="110">
        <v>0</v>
      </c>
      <c r="O860" s="110">
        <v>0</v>
      </c>
      <c r="P860" s="110">
        <v>0</v>
      </c>
      <c r="Q860" s="172" t="s">
        <v>45</v>
      </c>
      <c r="R860" s="173"/>
      <c r="S860" s="173"/>
      <c r="T860" s="113">
        <f t="shared" si="327"/>
        <v>0</v>
      </c>
      <c r="U860" s="110">
        <f t="shared" si="327"/>
        <v>0</v>
      </c>
      <c r="V860" s="110">
        <f t="shared" si="327"/>
        <v>0</v>
      </c>
      <c r="W860" s="110">
        <f t="shared" si="327"/>
        <v>0</v>
      </c>
      <c r="X860" s="110">
        <f t="shared" si="327"/>
        <v>0</v>
      </c>
      <c r="Y860" s="110">
        <f t="shared" si="327"/>
        <v>0</v>
      </c>
      <c r="Z860" s="110">
        <f t="shared" si="327"/>
        <v>0</v>
      </c>
      <c r="AA860" s="268">
        <f t="shared" si="327"/>
        <v>0</v>
      </c>
      <c r="AB860" s="301">
        <f t="shared" si="327"/>
        <v>0</v>
      </c>
      <c r="AC860" s="110">
        <f t="shared" si="327"/>
        <v>0</v>
      </c>
      <c r="AD860" s="302">
        <f>OAX!AD898</f>
        <v>0</v>
      </c>
      <c r="AE860" s="113"/>
      <c r="AF860" s="110"/>
      <c r="AG860" s="110">
        <f>OAX!AG898</f>
        <v>0</v>
      </c>
      <c r="AH860" s="110"/>
      <c r="AI860" s="110"/>
      <c r="AJ860" s="110">
        <f>OAX!AJ898</f>
        <v>0</v>
      </c>
      <c r="AK860" s="110"/>
      <c r="AL860" s="110"/>
      <c r="AM860" s="110">
        <f>OAX!AM898</f>
        <v>0</v>
      </c>
      <c r="AN860" s="110"/>
      <c r="AO860" s="110"/>
      <c r="AP860" s="110">
        <f>OAX!AP898</f>
        <v>0</v>
      </c>
      <c r="AQ860" s="110"/>
      <c r="AR860" s="110"/>
      <c r="AS860" s="110">
        <f>OAX!AS898</f>
        <v>0</v>
      </c>
      <c r="AT860" s="110">
        <f>OAX!AT898</f>
        <v>0</v>
      </c>
      <c r="AU860" s="110">
        <f>OAX!AU898</f>
        <v>0</v>
      </c>
      <c r="AV860" s="110">
        <f>OAX!AV898</f>
        <v>0</v>
      </c>
      <c r="AW860" s="110">
        <f>OAX!AW898</f>
        <v>0</v>
      </c>
      <c r="AX860" s="110">
        <f>OAX!AX898</f>
        <v>0</v>
      </c>
      <c r="AY860" s="110">
        <f>OAX!AY898</f>
        <v>0</v>
      </c>
      <c r="AZ860" s="110">
        <f>OAX!AZ898</f>
        <v>0</v>
      </c>
      <c r="BA860" s="110">
        <f>OAX!BA898</f>
        <v>0</v>
      </c>
    </row>
    <row r="861" spans="1:53" ht="24.75" hidden="1">
      <c r="A861" s="253"/>
      <c r="B861" s="73" t="str">
        <f t="shared" si="320"/>
        <v>3714300033003331</v>
      </c>
      <c r="C861" s="114">
        <v>2023</v>
      </c>
      <c r="D861" s="114">
        <v>1</v>
      </c>
      <c r="E861" s="114">
        <v>3</v>
      </c>
      <c r="F861" s="114">
        <v>7</v>
      </c>
      <c r="G861" s="114">
        <v>14</v>
      </c>
      <c r="H861" s="114">
        <v>3000</v>
      </c>
      <c r="I861" s="114">
        <v>3300</v>
      </c>
      <c r="J861" s="114">
        <v>333</v>
      </c>
      <c r="K861" s="115">
        <v>1</v>
      </c>
      <c r="L861" s="115"/>
      <c r="M861" s="116" t="s">
        <v>667</v>
      </c>
      <c r="N861" s="117">
        <v>0</v>
      </c>
      <c r="O861" s="117">
        <v>0</v>
      </c>
      <c r="P861" s="117">
        <v>0</v>
      </c>
      <c r="Q861" s="174" t="s">
        <v>80</v>
      </c>
      <c r="R861" s="119">
        <v>0</v>
      </c>
      <c r="S861" s="119">
        <v>0</v>
      </c>
      <c r="T861" s="120">
        <v>0</v>
      </c>
      <c r="U861" s="117">
        <v>0</v>
      </c>
      <c r="V861" s="117">
        <v>0</v>
      </c>
      <c r="W861" s="117">
        <v>0</v>
      </c>
      <c r="X861" s="117">
        <v>0</v>
      </c>
      <c r="Y861" s="117">
        <v>0</v>
      </c>
      <c r="Z861" s="117">
        <v>0</v>
      </c>
      <c r="AA861" s="269">
        <v>0</v>
      </c>
      <c r="AB861" s="303">
        <f>N861+T861-X861</f>
        <v>0</v>
      </c>
      <c r="AC861" s="117">
        <f>O861+U861-Y861</f>
        <v>0</v>
      </c>
      <c r="AD861" s="304">
        <f>OAX!AD899</f>
        <v>0</v>
      </c>
      <c r="AE861" s="120"/>
      <c r="AF861" s="117"/>
      <c r="AG861" s="117">
        <f>OAX!AG899</f>
        <v>0</v>
      </c>
      <c r="AH861" s="117"/>
      <c r="AI861" s="117"/>
      <c r="AJ861" s="117">
        <f>OAX!AJ899</f>
        <v>0</v>
      </c>
      <c r="AK861" s="117"/>
      <c r="AL861" s="117"/>
      <c r="AM861" s="117">
        <f>OAX!AM899</f>
        <v>0</v>
      </c>
      <c r="AN861" s="117"/>
      <c r="AO861" s="117"/>
      <c r="AP861" s="117">
        <f>OAX!AP899</f>
        <v>0</v>
      </c>
      <c r="AQ861" s="117"/>
      <c r="AR861" s="117"/>
      <c r="AS861" s="117">
        <f>OAX!AS899</f>
        <v>0</v>
      </c>
      <c r="AT861" s="117">
        <f>OAX!AT899</f>
        <v>0</v>
      </c>
      <c r="AU861" s="117">
        <f>OAX!AU899</f>
        <v>0</v>
      </c>
      <c r="AV861" s="117">
        <f>OAX!AV899</f>
        <v>0</v>
      </c>
      <c r="AW861" s="117">
        <f>OAX!AW899</f>
        <v>0</v>
      </c>
      <c r="AX861" s="117">
        <f>OAX!AX899</f>
        <v>0</v>
      </c>
      <c r="AY861" s="117">
        <f>OAX!AY899</f>
        <v>0</v>
      </c>
      <c r="AZ861" s="117">
        <f>OAX!AZ899</f>
        <v>0</v>
      </c>
      <c r="BA861" s="117">
        <f>OAX!BA899</f>
        <v>0</v>
      </c>
    </row>
    <row r="862" spans="1:53" ht="24.75">
      <c r="A862" s="253"/>
      <c r="B862" s="73" t="str">
        <f t="shared" si="320"/>
        <v>37145000</v>
      </c>
      <c r="C862" s="131">
        <v>2023</v>
      </c>
      <c r="D862" s="131">
        <v>1</v>
      </c>
      <c r="E862" s="131">
        <v>3</v>
      </c>
      <c r="F862" s="518">
        <v>7</v>
      </c>
      <c r="G862" s="518">
        <v>14</v>
      </c>
      <c r="H862" s="518">
        <v>5000</v>
      </c>
      <c r="I862" s="518"/>
      <c r="J862" s="518"/>
      <c r="K862" s="518" t="s">
        <v>45</v>
      </c>
      <c r="L862" s="131"/>
      <c r="M862" s="559" t="s">
        <v>129</v>
      </c>
      <c r="N862" s="560">
        <v>450000</v>
      </c>
      <c r="O862" s="560">
        <v>0</v>
      </c>
      <c r="P862" s="560">
        <v>450000</v>
      </c>
      <c r="Q862" s="575" t="s">
        <v>45</v>
      </c>
      <c r="R862" s="614"/>
      <c r="S862" s="614"/>
      <c r="T862" s="99">
        <f t="shared" ref="T862:AC862" si="328">+T863+T874+T879+T898+T901</f>
        <v>0</v>
      </c>
      <c r="U862" s="99">
        <f t="shared" si="328"/>
        <v>0</v>
      </c>
      <c r="V862" s="99">
        <f t="shared" si="328"/>
        <v>0</v>
      </c>
      <c r="W862" s="99">
        <f t="shared" si="328"/>
        <v>0</v>
      </c>
      <c r="X862" s="99">
        <f t="shared" si="328"/>
        <v>0</v>
      </c>
      <c r="Y862" s="99">
        <f t="shared" si="328"/>
        <v>0</v>
      </c>
      <c r="Z862" s="99">
        <f t="shared" si="328"/>
        <v>0</v>
      </c>
      <c r="AA862" s="281">
        <f t="shared" si="328"/>
        <v>0</v>
      </c>
      <c r="AB862" s="297">
        <f t="shared" si="328"/>
        <v>400000</v>
      </c>
      <c r="AC862" s="99">
        <f t="shared" si="328"/>
        <v>0</v>
      </c>
      <c r="AD862" s="615">
        <f>OAX!AD900</f>
        <v>450000</v>
      </c>
      <c r="AE862" s="99"/>
      <c r="AF862" s="99"/>
      <c r="AG862" s="617">
        <f>OAX!AG900</f>
        <v>397555.20000000001</v>
      </c>
      <c r="AH862" s="99"/>
      <c r="AI862" s="99"/>
      <c r="AJ862" s="617">
        <f>OAX!AJ900</f>
        <v>0</v>
      </c>
      <c r="AK862" s="99"/>
      <c r="AL862" s="99"/>
      <c r="AM862" s="617">
        <f>OAX!AM900</f>
        <v>0</v>
      </c>
      <c r="AN862" s="99"/>
      <c r="AO862" s="99"/>
      <c r="AP862" s="617">
        <f>OAX!AP900</f>
        <v>0</v>
      </c>
      <c r="AQ862" s="99"/>
      <c r="AR862" s="99"/>
      <c r="AS862" s="617">
        <f>OAX!AS900</f>
        <v>2808.3999999999651</v>
      </c>
      <c r="AT862" s="560"/>
      <c r="AU862" s="560"/>
      <c r="AV862" s="560"/>
      <c r="AW862" s="560"/>
      <c r="AX862" s="560"/>
      <c r="AY862" s="560"/>
      <c r="AZ862" s="560"/>
      <c r="BA862" s="560"/>
    </row>
    <row r="863" spans="1:53" ht="24.75">
      <c r="A863" s="253"/>
      <c r="B863" s="73" t="str">
        <f t="shared" si="320"/>
        <v>371450005100</v>
      </c>
      <c r="C863" s="100">
        <v>2023</v>
      </c>
      <c r="D863" s="100">
        <v>1</v>
      </c>
      <c r="E863" s="100">
        <v>3</v>
      </c>
      <c r="F863" s="562">
        <v>7</v>
      </c>
      <c r="G863" s="562">
        <v>14</v>
      </c>
      <c r="H863" s="562">
        <v>5000</v>
      </c>
      <c r="I863" s="562">
        <v>5100</v>
      </c>
      <c r="J863" s="562"/>
      <c r="K863" s="563" t="s">
        <v>45</v>
      </c>
      <c r="L863" s="101"/>
      <c r="M863" s="530" t="s">
        <v>130</v>
      </c>
      <c r="N863" s="531">
        <v>450000</v>
      </c>
      <c r="O863" s="531">
        <v>0</v>
      </c>
      <c r="P863" s="531">
        <v>450000</v>
      </c>
      <c r="Q863" s="577" t="s">
        <v>45</v>
      </c>
      <c r="R863" s="578"/>
      <c r="S863" s="578"/>
      <c r="T863" s="106">
        <f>+T864+T872</f>
        <v>0</v>
      </c>
      <c r="U863" s="103">
        <f t="shared" ref="U863:AC863" si="329">+U864</f>
        <v>0</v>
      </c>
      <c r="V863" s="103">
        <f t="shared" si="329"/>
        <v>0</v>
      </c>
      <c r="W863" s="103">
        <f t="shared" si="329"/>
        <v>0</v>
      </c>
      <c r="X863" s="103">
        <f t="shared" si="329"/>
        <v>0</v>
      </c>
      <c r="Y863" s="103">
        <f t="shared" si="329"/>
        <v>0</v>
      </c>
      <c r="Z863" s="103">
        <f t="shared" si="329"/>
        <v>0</v>
      </c>
      <c r="AA863" s="267">
        <f t="shared" si="329"/>
        <v>0</v>
      </c>
      <c r="AB863" s="299">
        <f t="shared" si="329"/>
        <v>400000</v>
      </c>
      <c r="AC863" s="103">
        <f t="shared" si="329"/>
        <v>0</v>
      </c>
      <c r="AD863" s="538">
        <f>OAX!AD901</f>
        <v>450000</v>
      </c>
      <c r="AE863" s="106"/>
      <c r="AF863" s="103"/>
      <c r="AG863" s="531">
        <f>OAX!AG901</f>
        <v>397555.20000000001</v>
      </c>
      <c r="AH863" s="103"/>
      <c r="AI863" s="103"/>
      <c r="AJ863" s="531">
        <f>OAX!AJ901</f>
        <v>0</v>
      </c>
      <c r="AK863" s="103"/>
      <c r="AL863" s="103"/>
      <c r="AM863" s="531">
        <f>OAX!AM901</f>
        <v>0</v>
      </c>
      <c r="AN863" s="103"/>
      <c r="AO863" s="103"/>
      <c r="AP863" s="531">
        <f>OAX!AP901</f>
        <v>0</v>
      </c>
      <c r="AQ863" s="103"/>
      <c r="AR863" s="103"/>
      <c r="AS863" s="531">
        <f>OAX!AS901</f>
        <v>2808.3999999999869</v>
      </c>
      <c r="AT863" s="531"/>
      <c r="AU863" s="531"/>
      <c r="AV863" s="531"/>
      <c r="AW863" s="531"/>
      <c r="AX863" s="531"/>
      <c r="AY863" s="531"/>
      <c r="AZ863" s="531"/>
      <c r="BA863" s="531"/>
    </row>
    <row r="864" spans="1:53" ht="24.75">
      <c r="A864" s="253"/>
      <c r="B864" s="73" t="str">
        <f t="shared" si="320"/>
        <v>371450005100515</v>
      </c>
      <c r="C864" s="107">
        <v>2023</v>
      </c>
      <c r="D864" s="107">
        <v>1</v>
      </c>
      <c r="E864" s="107">
        <v>3</v>
      </c>
      <c r="F864" s="564">
        <v>7</v>
      </c>
      <c r="G864" s="564">
        <v>14</v>
      </c>
      <c r="H864" s="564">
        <v>5000</v>
      </c>
      <c r="I864" s="564">
        <v>5100</v>
      </c>
      <c r="J864" s="564">
        <v>515</v>
      </c>
      <c r="K864" s="565"/>
      <c r="L864" s="108"/>
      <c r="M864" s="606" t="s">
        <v>131</v>
      </c>
      <c r="N864" s="607">
        <v>400000</v>
      </c>
      <c r="O864" s="607">
        <v>0</v>
      </c>
      <c r="P864" s="607">
        <v>400000</v>
      </c>
      <c r="Q864" s="579" t="s">
        <v>45</v>
      </c>
      <c r="R864" s="580"/>
      <c r="S864" s="580"/>
      <c r="T864" s="213">
        <f t="shared" ref="T864:AC864" si="330">SUM(T865:T871)</f>
        <v>0</v>
      </c>
      <c r="U864" s="213">
        <f t="shared" si="330"/>
        <v>0</v>
      </c>
      <c r="V864" s="213">
        <f t="shared" si="330"/>
        <v>0</v>
      </c>
      <c r="W864" s="213">
        <f t="shared" si="330"/>
        <v>0</v>
      </c>
      <c r="X864" s="213">
        <f t="shared" si="330"/>
        <v>0</v>
      </c>
      <c r="Y864" s="213">
        <f t="shared" si="330"/>
        <v>0</v>
      </c>
      <c r="Z864" s="213">
        <f t="shared" si="330"/>
        <v>0</v>
      </c>
      <c r="AA864" s="282">
        <f t="shared" si="330"/>
        <v>0</v>
      </c>
      <c r="AB864" s="320">
        <f t="shared" si="330"/>
        <v>400000</v>
      </c>
      <c r="AC864" s="213">
        <f t="shared" si="330"/>
        <v>0</v>
      </c>
      <c r="AD864" s="616">
        <f>OAX!AD902</f>
        <v>400000</v>
      </c>
      <c r="AE864" s="213"/>
      <c r="AF864" s="213"/>
      <c r="AG864" s="618">
        <f>OAX!AG902</f>
        <v>397555.20000000001</v>
      </c>
      <c r="AH864" s="213"/>
      <c r="AI864" s="213"/>
      <c r="AJ864" s="618">
        <f>OAX!AJ902</f>
        <v>0</v>
      </c>
      <c r="AK864" s="213"/>
      <c r="AL864" s="213"/>
      <c r="AM864" s="618">
        <f>OAX!AM902</f>
        <v>0</v>
      </c>
      <c r="AN864" s="213"/>
      <c r="AO864" s="213"/>
      <c r="AP864" s="618">
        <f>OAX!AP902</f>
        <v>0</v>
      </c>
      <c r="AQ864" s="213"/>
      <c r="AR864" s="213"/>
      <c r="AS864" s="618">
        <f>OAX!AS902</f>
        <v>2444.7999999999884</v>
      </c>
      <c r="AT864" s="607"/>
      <c r="AU864" s="607"/>
      <c r="AV864" s="607"/>
      <c r="AW864" s="607"/>
      <c r="AX864" s="607"/>
      <c r="AY864" s="607"/>
      <c r="AZ864" s="607"/>
      <c r="BA864" s="607"/>
    </row>
    <row r="865" spans="1:53" ht="24.75">
      <c r="A865" s="253"/>
      <c r="B865" s="73" t="str">
        <f t="shared" si="320"/>
        <v>3714500051005151</v>
      </c>
      <c r="C865" s="114">
        <v>2023</v>
      </c>
      <c r="D865" s="114">
        <v>1</v>
      </c>
      <c r="E865" s="114">
        <v>3</v>
      </c>
      <c r="F865" s="570">
        <v>7</v>
      </c>
      <c r="G865" s="570">
        <v>14</v>
      </c>
      <c r="H865" s="570">
        <v>5000</v>
      </c>
      <c r="I865" s="570">
        <v>5100</v>
      </c>
      <c r="J865" s="570">
        <v>515</v>
      </c>
      <c r="K865" s="571">
        <v>1</v>
      </c>
      <c r="L865" s="115"/>
      <c r="M865" s="542" t="s">
        <v>178</v>
      </c>
      <c r="N865" s="543">
        <v>400000</v>
      </c>
      <c r="O865" s="543">
        <v>0</v>
      </c>
      <c r="P865" s="543">
        <v>400000</v>
      </c>
      <c r="Q865" s="581" t="s">
        <v>59</v>
      </c>
      <c r="R865" s="545">
        <v>20</v>
      </c>
      <c r="S865" s="545">
        <v>0</v>
      </c>
      <c r="T865" s="120">
        <v>0</v>
      </c>
      <c r="U865" s="117">
        <v>0</v>
      </c>
      <c r="V865" s="117">
        <v>0</v>
      </c>
      <c r="W865" s="117">
        <v>0</v>
      </c>
      <c r="X865" s="117">
        <v>0</v>
      </c>
      <c r="Y865" s="117">
        <v>0</v>
      </c>
      <c r="Z865" s="117">
        <v>0</v>
      </c>
      <c r="AA865" s="269">
        <v>0</v>
      </c>
      <c r="AB865" s="303">
        <f t="shared" ref="AB865:AC871" si="331">N865+T865-X865</f>
        <v>400000</v>
      </c>
      <c r="AC865" s="117">
        <f t="shared" si="331"/>
        <v>0</v>
      </c>
      <c r="AD865" s="546">
        <f>OAX!AD903</f>
        <v>400000</v>
      </c>
      <c r="AE865" s="120"/>
      <c r="AF865" s="117"/>
      <c r="AG865" s="543">
        <f>OAX!AG903</f>
        <v>397555.20000000001</v>
      </c>
      <c r="AH865" s="117"/>
      <c r="AI865" s="117"/>
      <c r="AJ865" s="543">
        <f>OAX!AJ903</f>
        <v>0</v>
      </c>
      <c r="AK865" s="117"/>
      <c r="AL865" s="117"/>
      <c r="AM865" s="543">
        <f>OAX!AM903</f>
        <v>0</v>
      </c>
      <c r="AN865" s="117"/>
      <c r="AO865" s="117"/>
      <c r="AP865" s="543">
        <f>OAX!AP903</f>
        <v>0</v>
      </c>
      <c r="AQ865" s="117"/>
      <c r="AR865" s="117"/>
      <c r="AS865" s="543">
        <f>OAX!AS903</f>
        <v>2444.7999999999884</v>
      </c>
      <c r="AT865" s="543">
        <f>OAX!AT903</f>
        <v>20</v>
      </c>
      <c r="AU865" s="543">
        <f>OAX!AU903</f>
        <v>0</v>
      </c>
      <c r="AV865" s="543">
        <f>OAX!AV903</f>
        <v>24</v>
      </c>
      <c r="AW865" s="543">
        <f>OAX!AW903</f>
        <v>0</v>
      </c>
      <c r="AX865" s="543">
        <f>OAX!AX903</f>
        <v>0</v>
      </c>
      <c r="AY865" s="543">
        <f>OAX!AY903</f>
        <v>0</v>
      </c>
      <c r="AZ865" s="543">
        <f>OAX!AZ903</f>
        <v>-4</v>
      </c>
      <c r="BA865" s="543">
        <f>OAX!BA903</f>
        <v>0</v>
      </c>
    </row>
    <row r="866" spans="1:53" ht="24.75" hidden="1">
      <c r="A866" s="253"/>
      <c r="B866" s="73" t="str">
        <f t="shared" si="320"/>
        <v>3714500051005152</v>
      </c>
      <c r="C866" s="114">
        <v>2023</v>
      </c>
      <c r="D866" s="114">
        <v>1</v>
      </c>
      <c r="E866" s="114">
        <v>3</v>
      </c>
      <c r="F866" s="114">
        <v>7</v>
      </c>
      <c r="G866" s="114">
        <v>14</v>
      </c>
      <c r="H866" s="114">
        <v>5000</v>
      </c>
      <c r="I866" s="114">
        <v>5100</v>
      </c>
      <c r="J866" s="114">
        <v>515</v>
      </c>
      <c r="K866" s="115">
        <v>2</v>
      </c>
      <c r="L866" s="115"/>
      <c r="M866" s="116" t="s">
        <v>288</v>
      </c>
      <c r="N866" s="117">
        <v>0</v>
      </c>
      <c r="O866" s="117">
        <v>0</v>
      </c>
      <c r="P866" s="117">
        <v>0</v>
      </c>
      <c r="Q866" s="174" t="s">
        <v>59</v>
      </c>
      <c r="R866" s="119">
        <v>0</v>
      </c>
      <c r="S866" s="119">
        <v>0</v>
      </c>
      <c r="T866" s="120">
        <v>0</v>
      </c>
      <c r="U866" s="117">
        <v>0</v>
      </c>
      <c r="V866" s="117">
        <v>0</v>
      </c>
      <c r="W866" s="117">
        <v>0</v>
      </c>
      <c r="X866" s="117">
        <v>0</v>
      </c>
      <c r="Y866" s="117">
        <v>0</v>
      </c>
      <c r="Z866" s="117">
        <v>0</v>
      </c>
      <c r="AA866" s="269">
        <v>0</v>
      </c>
      <c r="AB866" s="303">
        <f t="shared" si="331"/>
        <v>0</v>
      </c>
      <c r="AC866" s="117">
        <f t="shared" si="331"/>
        <v>0</v>
      </c>
      <c r="AD866" s="304">
        <f>OAX!AD904</f>
        <v>0</v>
      </c>
      <c r="AE866" s="120"/>
      <c r="AF866" s="117"/>
      <c r="AG866" s="117">
        <f>OAX!AG904</f>
        <v>0</v>
      </c>
      <c r="AH866" s="117"/>
      <c r="AI866" s="117"/>
      <c r="AJ866" s="117">
        <f>OAX!AJ904</f>
        <v>0</v>
      </c>
      <c r="AK866" s="117"/>
      <c r="AL866" s="117"/>
      <c r="AM866" s="117">
        <f>OAX!AM904</f>
        <v>0</v>
      </c>
      <c r="AN866" s="117"/>
      <c r="AO866" s="117"/>
      <c r="AP866" s="117">
        <f>OAX!AP904</f>
        <v>0</v>
      </c>
      <c r="AQ866" s="117"/>
      <c r="AR866" s="117"/>
      <c r="AS866" s="117">
        <f>OAX!AS904</f>
        <v>0</v>
      </c>
      <c r="AT866" s="117">
        <f>OAX!AT904</f>
        <v>0</v>
      </c>
      <c r="AU866" s="117">
        <f>OAX!AU904</f>
        <v>0</v>
      </c>
      <c r="AV866" s="117">
        <f>OAX!AV904</f>
        <v>0</v>
      </c>
      <c r="AW866" s="117">
        <f>OAX!AW904</f>
        <v>0</v>
      </c>
      <c r="AX866" s="117">
        <f>OAX!AX904</f>
        <v>0</v>
      </c>
      <c r="AY866" s="117">
        <f>OAX!AY904</f>
        <v>0</v>
      </c>
      <c r="AZ866" s="117">
        <f>OAX!AZ904</f>
        <v>0</v>
      </c>
      <c r="BA866" s="117">
        <f>OAX!BA904</f>
        <v>0</v>
      </c>
    </row>
    <row r="867" spans="1:53" ht="24.75" hidden="1">
      <c r="A867" s="253"/>
      <c r="B867" s="73" t="str">
        <f t="shared" si="320"/>
        <v>3714500051005153</v>
      </c>
      <c r="C867" s="114">
        <v>2023</v>
      </c>
      <c r="D867" s="114">
        <v>1</v>
      </c>
      <c r="E867" s="114">
        <v>3</v>
      </c>
      <c r="F867" s="114">
        <v>7</v>
      </c>
      <c r="G867" s="114">
        <v>14</v>
      </c>
      <c r="H867" s="114">
        <v>5000</v>
      </c>
      <c r="I867" s="114">
        <v>5100</v>
      </c>
      <c r="J867" s="114">
        <v>515</v>
      </c>
      <c r="K867" s="115">
        <v>3</v>
      </c>
      <c r="L867" s="115"/>
      <c r="M867" s="116" t="s">
        <v>593</v>
      </c>
      <c r="N867" s="117">
        <v>0</v>
      </c>
      <c r="O867" s="117">
        <v>0</v>
      </c>
      <c r="P867" s="117">
        <v>0</v>
      </c>
      <c r="Q867" s="174" t="s">
        <v>59</v>
      </c>
      <c r="R867" s="119">
        <v>0</v>
      </c>
      <c r="S867" s="119">
        <v>0</v>
      </c>
      <c r="T867" s="120">
        <v>0</v>
      </c>
      <c r="U867" s="117">
        <v>0</v>
      </c>
      <c r="V867" s="117">
        <v>0</v>
      </c>
      <c r="W867" s="117">
        <v>0</v>
      </c>
      <c r="X867" s="117">
        <v>0</v>
      </c>
      <c r="Y867" s="117">
        <v>0</v>
      </c>
      <c r="Z867" s="117">
        <v>0</v>
      </c>
      <c r="AA867" s="269">
        <v>0</v>
      </c>
      <c r="AB867" s="303">
        <f t="shared" si="331"/>
        <v>0</v>
      </c>
      <c r="AC867" s="117">
        <f t="shared" si="331"/>
        <v>0</v>
      </c>
      <c r="AD867" s="304">
        <f>OAX!AD905</f>
        <v>0</v>
      </c>
      <c r="AE867" s="120"/>
      <c r="AF867" s="117"/>
      <c r="AG867" s="117">
        <f>OAX!AG905</f>
        <v>0</v>
      </c>
      <c r="AH867" s="117"/>
      <c r="AI867" s="117"/>
      <c r="AJ867" s="117">
        <f>OAX!AJ905</f>
        <v>0</v>
      </c>
      <c r="AK867" s="117"/>
      <c r="AL867" s="117"/>
      <c r="AM867" s="117">
        <f>OAX!AM905</f>
        <v>0</v>
      </c>
      <c r="AN867" s="117"/>
      <c r="AO867" s="117"/>
      <c r="AP867" s="117">
        <f>OAX!AP905</f>
        <v>0</v>
      </c>
      <c r="AQ867" s="117"/>
      <c r="AR867" s="117"/>
      <c r="AS867" s="117">
        <f>OAX!AS905</f>
        <v>0</v>
      </c>
      <c r="AT867" s="117">
        <f>OAX!AT905</f>
        <v>0</v>
      </c>
      <c r="AU867" s="117">
        <f>OAX!AU905</f>
        <v>0</v>
      </c>
      <c r="AV867" s="117">
        <f>OAX!AV905</f>
        <v>0</v>
      </c>
      <c r="AW867" s="117">
        <f>OAX!AW905</f>
        <v>0</v>
      </c>
      <c r="AX867" s="117">
        <f>OAX!AX905</f>
        <v>0</v>
      </c>
      <c r="AY867" s="117">
        <f>OAX!AY905</f>
        <v>0</v>
      </c>
      <c r="AZ867" s="117">
        <f>OAX!AZ905</f>
        <v>0</v>
      </c>
      <c r="BA867" s="117">
        <f>OAX!BA905</f>
        <v>0</v>
      </c>
    </row>
    <row r="868" spans="1:53" ht="24.75" hidden="1">
      <c r="A868" s="253"/>
      <c r="B868" s="73" t="str">
        <f t="shared" si="320"/>
        <v>3714500051005154</v>
      </c>
      <c r="C868" s="114">
        <v>2023</v>
      </c>
      <c r="D868" s="114">
        <v>1</v>
      </c>
      <c r="E868" s="114">
        <v>3</v>
      </c>
      <c r="F868" s="114">
        <v>7</v>
      </c>
      <c r="G868" s="114">
        <v>14</v>
      </c>
      <c r="H868" s="114">
        <v>5000</v>
      </c>
      <c r="I868" s="114">
        <v>5100</v>
      </c>
      <c r="J868" s="114">
        <v>515</v>
      </c>
      <c r="K868" s="115">
        <v>4</v>
      </c>
      <c r="L868" s="115"/>
      <c r="M868" s="116" t="s">
        <v>307</v>
      </c>
      <c r="N868" s="117">
        <v>0</v>
      </c>
      <c r="O868" s="117">
        <v>0</v>
      </c>
      <c r="P868" s="117">
        <v>0</v>
      </c>
      <c r="Q868" s="174" t="s">
        <v>59</v>
      </c>
      <c r="R868" s="119">
        <v>0</v>
      </c>
      <c r="S868" s="119">
        <v>0</v>
      </c>
      <c r="T868" s="120">
        <v>0</v>
      </c>
      <c r="U868" s="117">
        <v>0</v>
      </c>
      <c r="V868" s="117">
        <v>0</v>
      </c>
      <c r="W868" s="117">
        <v>0</v>
      </c>
      <c r="X868" s="117">
        <v>0</v>
      </c>
      <c r="Y868" s="117">
        <v>0</v>
      </c>
      <c r="Z868" s="117">
        <v>0</v>
      </c>
      <c r="AA868" s="269">
        <v>0</v>
      </c>
      <c r="AB868" s="303">
        <f t="shared" si="331"/>
        <v>0</v>
      </c>
      <c r="AC868" s="117">
        <f t="shared" si="331"/>
        <v>0</v>
      </c>
      <c r="AD868" s="304">
        <f>OAX!AD906</f>
        <v>0</v>
      </c>
      <c r="AE868" s="120"/>
      <c r="AF868" s="117"/>
      <c r="AG868" s="117">
        <f>OAX!AG906</f>
        <v>0</v>
      </c>
      <c r="AH868" s="117"/>
      <c r="AI868" s="117"/>
      <c r="AJ868" s="117">
        <f>OAX!AJ906</f>
        <v>0</v>
      </c>
      <c r="AK868" s="117"/>
      <c r="AL868" s="117"/>
      <c r="AM868" s="117">
        <f>OAX!AM906</f>
        <v>0</v>
      </c>
      <c r="AN868" s="117"/>
      <c r="AO868" s="117"/>
      <c r="AP868" s="117">
        <f>OAX!AP906</f>
        <v>0</v>
      </c>
      <c r="AQ868" s="117"/>
      <c r="AR868" s="117"/>
      <c r="AS868" s="117">
        <f>OAX!AS906</f>
        <v>0</v>
      </c>
      <c r="AT868" s="117">
        <f>OAX!AT906</f>
        <v>0</v>
      </c>
      <c r="AU868" s="117">
        <f>OAX!AU906</f>
        <v>0</v>
      </c>
      <c r="AV868" s="117">
        <f>OAX!AV906</f>
        <v>0</v>
      </c>
      <c r="AW868" s="117">
        <f>OAX!AW906</f>
        <v>0</v>
      </c>
      <c r="AX868" s="117">
        <f>OAX!AX906</f>
        <v>0</v>
      </c>
      <c r="AY868" s="117">
        <f>OAX!AY906</f>
        <v>0</v>
      </c>
      <c r="AZ868" s="117">
        <f>OAX!AZ906</f>
        <v>0</v>
      </c>
      <c r="BA868" s="117">
        <f>OAX!BA906</f>
        <v>0</v>
      </c>
    </row>
    <row r="869" spans="1:53" ht="24.75" hidden="1">
      <c r="A869" s="253"/>
      <c r="B869" s="73" t="str">
        <f t="shared" si="320"/>
        <v>3714500051005155</v>
      </c>
      <c r="C869" s="114">
        <v>2023</v>
      </c>
      <c r="D869" s="114">
        <v>1</v>
      </c>
      <c r="E869" s="114">
        <v>3</v>
      </c>
      <c r="F869" s="114">
        <v>7</v>
      </c>
      <c r="G869" s="114">
        <v>14</v>
      </c>
      <c r="H869" s="114">
        <v>5000</v>
      </c>
      <c r="I869" s="114">
        <v>5100</v>
      </c>
      <c r="J869" s="114">
        <v>515</v>
      </c>
      <c r="K869" s="115">
        <v>5</v>
      </c>
      <c r="L869" s="115"/>
      <c r="M869" s="116" t="s">
        <v>597</v>
      </c>
      <c r="N869" s="117">
        <v>0</v>
      </c>
      <c r="O869" s="117">
        <v>0</v>
      </c>
      <c r="P869" s="117">
        <v>0</v>
      </c>
      <c r="Q869" s="174" t="s">
        <v>59</v>
      </c>
      <c r="R869" s="119">
        <v>0</v>
      </c>
      <c r="S869" s="119">
        <v>0</v>
      </c>
      <c r="T869" s="120">
        <v>0</v>
      </c>
      <c r="U869" s="117">
        <v>0</v>
      </c>
      <c r="V869" s="117">
        <v>0</v>
      </c>
      <c r="W869" s="117">
        <v>0</v>
      </c>
      <c r="X869" s="117">
        <v>0</v>
      </c>
      <c r="Y869" s="117">
        <v>0</v>
      </c>
      <c r="Z869" s="117">
        <v>0</v>
      </c>
      <c r="AA869" s="269">
        <v>0</v>
      </c>
      <c r="AB869" s="303">
        <f t="shared" si="331"/>
        <v>0</v>
      </c>
      <c r="AC869" s="117">
        <f t="shared" si="331"/>
        <v>0</v>
      </c>
      <c r="AD869" s="304">
        <f>OAX!AD907</f>
        <v>0</v>
      </c>
      <c r="AE869" s="120"/>
      <c r="AF869" s="117"/>
      <c r="AG869" s="117">
        <f>OAX!AG907</f>
        <v>0</v>
      </c>
      <c r="AH869" s="117"/>
      <c r="AI869" s="117"/>
      <c r="AJ869" s="117">
        <f>OAX!AJ907</f>
        <v>0</v>
      </c>
      <c r="AK869" s="117"/>
      <c r="AL869" s="117"/>
      <c r="AM869" s="117">
        <f>OAX!AM907</f>
        <v>0</v>
      </c>
      <c r="AN869" s="117"/>
      <c r="AO869" s="117"/>
      <c r="AP869" s="117">
        <f>OAX!AP907</f>
        <v>0</v>
      </c>
      <c r="AQ869" s="117"/>
      <c r="AR869" s="117"/>
      <c r="AS869" s="117">
        <f>OAX!AS907</f>
        <v>0</v>
      </c>
      <c r="AT869" s="117">
        <f>OAX!AT907</f>
        <v>0</v>
      </c>
      <c r="AU869" s="117">
        <f>OAX!AU907</f>
        <v>0</v>
      </c>
      <c r="AV869" s="117">
        <f>OAX!AV907</f>
        <v>0</v>
      </c>
      <c r="AW869" s="117">
        <f>OAX!AW907</f>
        <v>0</v>
      </c>
      <c r="AX869" s="117">
        <f>OAX!AX907</f>
        <v>0</v>
      </c>
      <c r="AY869" s="117">
        <f>OAX!AY907</f>
        <v>0</v>
      </c>
      <c r="AZ869" s="117">
        <f>OAX!AZ907</f>
        <v>0</v>
      </c>
      <c r="BA869" s="117">
        <f>OAX!BA907</f>
        <v>0</v>
      </c>
    </row>
    <row r="870" spans="1:53" ht="24.75" hidden="1">
      <c r="A870" s="253"/>
      <c r="B870" s="73" t="str">
        <f t="shared" si="320"/>
        <v>3714500051005156</v>
      </c>
      <c r="C870" s="114">
        <v>2023</v>
      </c>
      <c r="D870" s="114">
        <v>1</v>
      </c>
      <c r="E870" s="114">
        <v>3</v>
      </c>
      <c r="F870" s="114">
        <v>7</v>
      </c>
      <c r="G870" s="114">
        <v>14</v>
      </c>
      <c r="H870" s="114">
        <v>5000</v>
      </c>
      <c r="I870" s="114">
        <v>5100</v>
      </c>
      <c r="J870" s="114">
        <v>515</v>
      </c>
      <c r="K870" s="115">
        <v>6</v>
      </c>
      <c r="L870" s="115"/>
      <c r="M870" s="116" t="s">
        <v>602</v>
      </c>
      <c r="N870" s="117">
        <v>0</v>
      </c>
      <c r="O870" s="117">
        <v>0</v>
      </c>
      <c r="P870" s="117">
        <v>0</v>
      </c>
      <c r="Q870" s="174" t="s">
        <v>59</v>
      </c>
      <c r="R870" s="119">
        <v>0</v>
      </c>
      <c r="S870" s="119">
        <v>0</v>
      </c>
      <c r="T870" s="120">
        <v>0</v>
      </c>
      <c r="U870" s="117">
        <v>0</v>
      </c>
      <c r="V870" s="117">
        <v>0</v>
      </c>
      <c r="W870" s="117">
        <v>0</v>
      </c>
      <c r="X870" s="117">
        <v>0</v>
      </c>
      <c r="Y870" s="117">
        <v>0</v>
      </c>
      <c r="Z870" s="117">
        <v>0</v>
      </c>
      <c r="AA870" s="269">
        <v>0</v>
      </c>
      <c r="AB870" s="303">
        <f t="shared" si="331"/>
        <v>0</v>
      </c>
      <c r="AC870" s="117">
        <f t="shared" si="331"/>
        <v>0</v>
      </c>
      <c r="AD870" s="304">
        <f>OAX!AD908</f>
        <v>0</v>
      </c>
      <c r="AE870" s="120"/>
      <c r="AF870" s="117"/>
      <c r="AG870" s="117">
        <f>OAX!AG908</f>
        <v>0</v>
      </c>
      <c r="AH870" s="117"/>
      <c r="AI870" s="117"/>
      <c r="AJ870" s="117">
        <f>OAX!AJ908</f>
        <v>0</v>
      </c>
      <c r="AK870" s="117"/>
      <c r="AL870" s="117"/>
      <c r="AM870" s="117">
        <f>OAX!AM908</f>
        <v>0</v>
      </c>
      <c r="AN870" s="117"/>
      <c r="AO870" s="117"/>
      <c r="AP870" s="117">
        <f>OAX!AP908</f>
        <v>0</v>
      </c>
      <c r="AQ870" s="117"/>
      <c r="AR870" s="117"/>
      <c r="AS870" s="117">
        <f>OAX!AS908</f>
        <v>0</v>
      </c>
      <c r="AT870" s="117">
        <f>OAX!AT908</f>
        <v>0</v>
      </c>
      <c r="AU870" s="117">
        <f>OAX!AU908</f>
        <v>0</v>
      </c>
      <c r="AV870" s="117">
        <f>OAX!AV908</f>
        <v>0</v>
      </c>
      <c r="AW870" s="117">
        <f>OAX!AW908</f>
        <v>0</v>
      </c>
      <c r="AX870" s="117">
        <f>OAX!AX908</f>
        <v>0</v>
      </c>
      <c r="AY870" s="117">
        <f>OAX!AY908</f>
        <v>0</v>
      </c>
      <c r="AZ870" s="117">
        <f>OAX!AZ908</f>
        <v>0</v>
      </c>
      <c r="BA870" s="117">
        <f>OAX!BA908</f>
        <v>0</v>
      </c>
    </row>
    <row r="871" spans="1:53" ht="24.75" hidden="1">
      <c r="A871" s="253"/>
      <c r="B871" s="73" t="str">
        <f t="shared" si="320"/>
        <v>3714500051005157</v>
      </c>
      <c r="C871" s="114">
        <v>2023</v>
      </c>
      <c r="D871" s="114">
        <v>1</v>
      </c>
      <c r="E871" s="114">
        <v>3</v>
      </c>
      <c r="F871" s="114">
        <v>7</v>
      </c>
      <c r="G871" s="114">
        <v>14</v>
      </c>
      <c r="H871" s="114">
        <v>5000</v>
      </c>
      <c r="I871" s="114">
        <v>5100</v>
      </c>
      <c r="J871" s="114">
        <v>515</v>
      </c>
      <c r="K871" s="115">
        <v>7</v>
      </c>
      <c r="L871" s="115"/>
      <c r="M871" s="116" t="s">
        <v>191</v>
      </c>
      <c r="N871" s="117">
        <v>0</v>
      </c>
      <c r="O871" s="117">
        <v>0</v>
      </c>
      <c r="P871" s="117">
        <v>0</v>
      </c>
      <c r="Q871" s="174" t="s">
        <v>59</v>
      </c>
      <c r="R871" s="119">
        <v>0</v>
      </c>
      <c r="S871" s="119">
        <v>0</v>
      </c>
      <c r="T871" s="120">
        <v>0</v>
      </c>
      <c r="U871" s="117">
        <v>0</v>
      </c>
      <c r="V871" s="117">
        <v>0</v>
      </c>
      <c r="W871" s="117">
        <v>0</v>
      </c>
      <c r="X871" s="117">
        <v>0</v>
      </c>
      <c r="Y871" s="117">
        <v>0</v>
      </c>
      <c r="Z871" s="117">
        <v>0</v>
      </c>
      <c r="AA871" s="269">
        <v>0</v>
      </c>
      <c r="AB871" s="303">
        <f t="shared" si="331"/>
        <v>0</v>
      </c>
      <c r="AC871" s="117">
        <f t="shared" si="331"/>
        <v>0</v>
      </c>
      <c r="AD871" s="304">
        <f>OAX!AD909</f>
        <v>0</v>
      </c>
      <c r="AE871" s="120"/>
      <c r="AF871" s="117"/>
      <c r="AG871" s="117">
        <f>OAX!AG909</f>
        <v>0</v>
      </c>
      <c r="AH871" s="117"/>
      <c r="AI871" s="117"/>
      <c r="AJ871" s="117">
        <f>OAX!AJ909</f>
        <v>0</v>
      </c>
      <c r="AK871" s="117"/>
      <c r="AL871" s="117"/>
      <c r="AM871" s="117">
        <f>OAX!AM909</f>
        <v>0</v>
      </c>
      <c r="AN871" s="117"/>
      <c r="AO871" s="117"/>
      <c r="AP871" s="117">
        <f>OAX!AP909</f>
        <v>0</v>
      </c>
      <c r="AQ871" s="117"/>
      <c r="AR871" s="117"/>
      <c r="AS871" s="117">
        <f>OAX!AS909</f>
        <v>0</v>
      </c>
      <c r="AT871" s="117">
        <f>OAX!AT909</f>
        <v>0</v>
      </c>
      <c r="AU871" s="117">
        <f>OAX!AU909</f>
        <v>0</v>
      </c>
      <c r="AV871" s="117">
        <f>OAX!AV909</f>
        <v>0</v>
      </c>
      <c r="AW871" s="117">
        <f>OAX!AW909</f>
        <v>0</v>
      </c>
      <c r="AX871" s="117">
        <f>OAX!AX909</f>
        <v>0</v>
      </c>
      <c r="AY871" s="117">
        <f>OAX!AY909</f>
        <v>0</v>
      </c>
      <c r="AZ871" s="117">
        <f>OAX!AZ909</f>
        <v>0</v>
      </c>
      <c r="BA871" s="117">
        <f>OAX!BA909</f>
        <v>0</v>
      </c>
    </row>
    <row r="872" spans="1:53" ht="24.75">
      <c r="A872" s="253"/>
      <c r="B872" s="73" t="str">
        <f t="shared" si="320"/>
        <v>371450005100519</v>
      </c>
      <c r="C872" s="107">
        <v>2023</v>
      </c>
      <c r="D872" s="107">
        <v>1</v>
      </c>
      <c r="E872" s="107">
        <v>3</v>
      </c>
      <c r="F872" s="564">
        <v>7</v>
      </c>
      <c r="G872" s="564">
        <v>14</v>
      </c>
      <c r="H872" s="564">
        <v>5000</v>
      </c>
      <c r="I872" s="564">
        <v>5100</v>
      </c>
      <c r="J872" s="564">
        <v>519</v>
      </c>
      <c r="K872" s="565"/>
      <c r="L872" s="108"/>
      <c r="M872" s="606" t="s">
        <v>192</v>
      </c>
      <c r="N872" s="607">
        <v>50000</v>
      </c>
      <c r="O872" s="607">
        <v>0</v>
      </c>
      <c r="P872" s="607">
        <v>50000</v>
      </c>
      <c r="Q872" s="579" t="s">
        <v>45</v>
      </c>
      <c r="R872" s="580"/>
      <c r="S872" s="580"/>
      <c r="T872" s="213">
        <f t="shared" ref="T872:AC872" si="332">+T873</f>
        <v>0</v>
      </c>
      <c r="U872" s="213">
        <f t="shared" si="332"/>
        <v>0</v>
      </c>
      <c r="V872" s="213">
        <f t="shared" si="332"/>
        <v>0</v>
      </c>
      <c r="W872" s="213">
        <f t="shared" si="332"/>
        <v>0</v>
      </c>
      <c r="X872" s="213">
        <f t="shared" si="332"/>
        <v>0</v>
      </c>
      <c r="Y872" s="213">
        <f t="shared" si="332"/>
        <v>0</v>
      </c>
      <c r="Z872" s="213">
        <f t="shared" si="332"/>
        <v>0</v>
      </c>
      <c r="AA872" s="282">
        <f t="shared" si="332"/>
        <v>0</v>
      </c>
      <c r="AB872" s="320">
        <f t="shared" si="332"/>
        <v>50000</v>
      </c>
      <c r="AC872" s="213">
        <f t="shared" si="332"/>
        <v>0</v>
      </c>
      <c r="AD872" s="616">
        <f>OAX!AD910</f>
        <v>50000</v>
      </c>
      <c r="AE872" s="213"/>
      <c r="AF872" s="213"/>
      <c r="AG872" s="618">
        <f>OAX!AG910</f>
        <v>49636.4</v>
      </c>
      <c r="AH872" s="213"/>
      <c r="AI872" s="213"/>
      <c r="AJ872" s="618">
        <f>OAX!AJ910</f>
        <v>0</v>
      </c>
      <c r="AK872" s="213"/>
      <c r="AL872" s="213"/>
      <c r="AM872" s="618">
        <f>OAX!AM910</f>
        <v>0</v>
      </c>
      <c r="AN872" s="213"/>
      <c r="AO872" s="213"/>
      <c r="AP872" s="618">
        <f>OAX!AP910</f>
        <v>0</v>
      </c>
      <c r="AQ872" s="213"/>
      <c r="AR872" s="213"/>
      <c r="AS872" s="618">
        <f>OAX!AS910</f>
        <v>363.59999999999854</v>
      </c>
      <c r="AT872" s="607"/>
      <c r="AU872" s="607"/>
      <c r="AV872" s="607"/>
      <c r="AW872" s="607"/>
      <c r="AX872" s="607"/>
      <c r="AY872" s="607"/>
      <c r="AZ872" s="607"/>
      <c r="BA872" s="607"/>
    </row>
    <row r="873" spans="1:53" ht="24.75">
      <c r="A873" s="254"/>
      <c r="B873" s="73" t="str">
        <f t="shared" si="320"/>
        <v>3714500051005191</v>
      </c>
      <c r="C873" s="114">
        <v>2023</v>
      </c>
      <c r="D873" s="114">
        <v>1</v>
      </c>
      <c r="E873" s="114">
        <v>3</v>
      </c>
      <c r="F873" s="570">
        <v>7</v>
      </c>
      <c r="G873" s="570">
        <v>14</v>
      </c>
      <c r="H873" s="570">
        <v>5000</v>
      </c>
      <c r="I873" s="570">
        <v>5100</v>
      </c>
      <c r="J873" s="570">
        <v>519</v>
      </c>
      <c r="K873" s="571">
        <v>1</v>
      </c>
      <c r="L873" s="115"/>
      <c r="M873" s="542" t="s">
        <v>260</v>
      </c>
      <c r="N873" s="543">
        <v>50000</v>
      </c>
      <c r="O873" s="543">
        <v>0</v>
      </c>
      <c r="P873" s="543">
        <v>50000</v>
      </c>
      <c r="Q873" s="581" t="s">
        <v>59</v>
      </c>
      <c r="R873" s="545">
        <v>1</v>
      </c>
      <c r="S873" s="545">
        <v>0</v>
      </c>
      <c r="T873" s="120">
        <v>0</v>
      </c>
      <c r="U873" s="120">
        <v>0</v>
      </c>
      <c r="V873" s="120">
        <v>0</v>
      </c>
      <c r="W873" s="120">
        <v>0</v>
      </c>
      <c r="X873" s="120">
        <v>0</v>
      </c>
      <c r="Y873" s="120">
        <v>0</v>
      </c>
      <c r="Z873" s="120">
        <v>0</v>
      </c>
      <c r="AA873" s="291">
        <v>0</v>
      </c>
      <c r="AB873" s="303">
        <f>N873+T873-X873</f>
        <v>50000</v>
      </c>
      <c r="AC873" s="117">
        <f>O873+U873-Y873</f>
        <v>0</v>
      </c>
      <c r="AD873" s="546">
        <f>OAX!AD911</f>
        <v>50000</v>
      </c>
      <c r="AE873" s="120"/>
      <c r="AF873" s="120"/>
      <c r="AG873" s="619">
        <f>OAX!AG911</f>
        <v>49636.4</v>
      </c>
      <c r="AH873" s="120"/>
      <c r="AI873" s="120"/>
      <c r="AJ873" s="619">
        <f>OAX!AJ911</f>
        <v>0</v>
      </c>
      <c r="AK873" s="120"/>
      <c r="AL873" s="120"/>
      <c r="AM873" s="619">
        <f>OAX!AM911</f>
        <v>0</v>
      </c>
      <c r="AN873" s="120"/>
      <c r="AO873" s="120"/>
      <c r="AP873" s="619">
        <f>OAX!AP911</f>
        <v>0</v>
      </c>
      <c r="AQ873" s="120"/>
      <c r="AR873" s="120"/>
      <c r="AS873" s="619">
        <f>OAX!AS911</f>
        <v>363.59999999999854</v>
      </c>
      <c r="AT873" s="543">
        <f>OAX!AT911</f>
        <v>1</v>
      </c>
      <c r="AU873" s="543">
        <f>OAX!AU911</f>
        <v>0</v>
      </c>
      <c r="AV873" s="543">
        <f>OAX!AV911</f>
        <v>1</v>
      </c>
      <c r="AW873" s="543">
        <f>OAX!AW911</f>
        <v>0</v>
      </c>
      <c r="AX873" s="543">
        <f>OAX!AX911</f>
        <v>0</v>
      </c>
      <c r="AY873" s="543">
        <f>OAX!AY911</f>
        <v>0</v>
      </c>
      <c r="AZ873" s="543">
        <f>OAX!AZ911</f>
        <v>0</v>
      </c>
      <c r="BA873" s="543">
        <f>OAX!BA911</f>
        <v>0</v>
      </c>
    </row>
    <row r="874" spans="1:53" ht="24.75" hidden="1">
      <c r="A874" s="253"/>
      <c r="B874" s="73" t="str">
        <f t="shared" si="320"/>
        <v>371450005200</v>
      </c>
      <c r="C874" s="100">
        <v>2023</v>
      </c>
      <c r="D874" s="100">
        <v>1</v>
      </c>
      <c r="E874" s="100">
        <v>3</v>
      </c>
      <c r="F874" s="100">
        <v>7</v>
      </c>
      <c r="G874" s="100">
        <v>14</v>
      </c>
      <c r="H874" s="100">
        <v>5000</v>
      </c>
      <c r="I874" s="100">
        <v>5200</v>
      </c>
      <c r="J874" s="100"/>
      <c r="K874" s="101"/>
      <c r="L874" s="101"/>
      <c r="M874" s="102" t="s">
        <v>668</v>
      </c>
      <c r="N874" s="103">
        <v>0</v>
      </c>
      <c r="O874" s="103">
        <v>0</v>
      </c>
      <c r="P874" s="103">
        <v>0</v>
      </c>
      <c r="Q874" s="170"/>
      <c r="R874" s="171"/>
      <c r="S874" s="171"/>
      <c r="T874" s="106">
        <f t="shared" ref="T874:AC874" si="333">T875+T877</f>
        <v>0</v>
      </c>
      <c r="U874" s="106">
        <f t="shared" si="333"/>
        <v>0</v>
      </c>
      <c r="V874" s="106">
        <f t="shared" si="333"/>
        <v>0</v>
      </c>
      <c r="W874" s="106">
        <f t="shared" si="333"/>
        <v>0</v>
      </c>
      <c r="X874" s="106">
        <f t="shared" si="333"/>
        <v>0</v>
      </c>
      <c r="Y874" s="106">
        <f t="shared" si="333"/>
        <v>0</v>
      </c>
      <c r="Z874" s="106">
        <f t="shared" si="333"/>
        <v>0</v>
      </c>
      <c r="AA874" s="283">
        <f t="shared" si="333"/>
        <v>0</v>
      </c>
      <c r="AB874" s="299">
        <f t="shared" si="333"/>
        <v>0</v>
      </c>
      <c r="AC874" s="106">
        <f t="shared" si="333"/>
        <v>0</v>
      </c>
      <c r="AD874" s="326">
        <f>OAX!AD912</f>
        <v>0</v>
      </c>
      <c r="AE874" s="106"/>
      <c r="AF874" s="106"/>
      <c r="AG874" s="106">
        <f>OAX!AG912</f>
        <v>0</v>
      </c>
      <c r="AH874" s="106"/>
      <c r="AI874" s="106"/>
      <c r="AJ874" s="106">
        <f>OAX!AJ912</f>
        <v>0</v>
      </c>
      <c r="AK874" s="106"/>
      <c r="AL874" s="106"/>
      <c r="AM874" s="106">
        <f>OAX!AM912</f>
        <v>0</v>
      </c>
      <c r="AN874" s="106"/>
      <c r="AO874" s="106"/>
      <c r="AP874" s="106">
        <f>OAX!AP912</f>
        <v>0</v>
      </c>
      <c r="AQ874" s="106"/>
      <c r="AR874" s="106"/>
      <c r="AS874" s="106">
        <f>OAX!AS912</f>
        <v>0</v>
      </c>
      <c r="AT874" s="103">
        <f>OAX!AT912</f>
        <v>0</v>
      </c>
      <c r="AU874" s="103">
        <f>OAX!AU912</f>
        <v>0</v>
      </c>
      <c r="AV874" s="103">
        <f>OAX!AV912</f>
        <v>0</v>
      </c>
      <c r="AW874" s="103">
        <f>OAX!AW912</f>
        <v>0</v>
      </c>
      <c r="AX874" s="103">
        <f>OAX!AX912</f>
        <v>0</v>
      </c>
      <c r="AY874" s="103">
        <f>OAX!AY912</f>
        <v>0</v>
      </c>
      <c r="AZ874" s="103">
        <f>OAX!AZ912</f>
        <v>0</v>
      </c>
      <c r="BA874" s="103">
        <f>OAX!BA912</f>
        <v>0</v>
      </c>
    </row>
    <row r="875" spans="1:53" ht="24.75" hidden="1">
      <c r="A875" s="253"/>
      <c r="B875" s="73" t="str">
        <f t="shared" si="320"/>
        <v>371450005200521</v>
      </c>
      <c r="C875" s="107">
        <v>2023</v>
      </c>
      <c r="D875" s="107">
        <v>1</v>
      </c>
      <c r="E875" s="107">
        <v>3</v>
      </c>
      <c r="F875" s="107">
        <v>7</v>
      </c>
      <c r="G875" s="107">
        <v>14</v>
      </c>
      <c r="H875" s="107">
        <v>5000</v>
      </c>
      <c r="I875" s="107">
        <v>5200</v>
      </c>
      <c r="J875" s="107">
        <v>521</v>
      </c>
      <c r="K875" s="108"/>
      <c r="L875" s="108"/>
      <c r="M875" s="209" t="s">
        <v>195</v>
      </c>
      <c r="N875" s="210">
        <v>0</v>
      </c>
      <c r="O875" s="210">
        <v>0</v>
      </c>
      <c r="P875" s="210">
        <v>0</v>
      </c>
      <c r="Q875" s="172"/>
      <c r="R875" s="173"/>
      <c r="S875" s="173"/>
      <c r="T875" s="213">
        <f t="shared" ref="T875:AC875" si="334">+T876</f>
        <v>0</v>
      </c>
      <c r="U875" s="210">
        <f t="shared" si="334"/>
        <v>0</v>
      </c>
      <c r="V875" s="210">
        <f t="shared" si="334"/>
        <v>0</v>
      </c>
      <c r="W875" s="210">
        <f t="shared" si="334"/>
        <v>0</v>
      </c>
      <c r="X875" s="210">
        <f t="shared" si="334"/>
        <v>0</v>
      </c>
      <c r="Y875" s="210">
        <f t="shared" si="334"/>
        <v>0</v>
      </c>
      <c r="Z875" s="210">
        <f t="shared" si="334"/>
        <v>0</v>
      </c>
      <c r="AA875" s="279">
        <f t="shared" si="334"/>
        <v>0</v>
      </c>
      <c r="AB875" s="320">
        <f t="shared" si="334"/>
        <v>0</v>
      </c>
      <c r="AC875" s="210">
        <f t="shared" si="334"/>
        <v>0</v>
      </c>
      <c r="AD875" s="321">
        <f>OAX!AD913</f>
        <v>0</v>
      </c>
      <c r="AE875" s="213"/>
      <c r="AF875" s="210"/>
      <c r="AG875" s="210">
        <f>OAX!AG913</f>
        <v>0</v>
      </c>
      <c r="AH875" s="210"/>
      <c r="AI875" s="210"/>
      <c r="AJ875" s="210">
        <f>OAX!AJ913</f>
        <v>0</v>
      </c>
      <c r="AK875" s="210"/>
      <c r="AL875" s="210"/>
      <c r="AM875" s="210">
        <f>OAX!AM913</f>
        <v>0</v>
      </c>
      <c r="AN875" s="210"/>
      <c r="AO875" s="210"/>
      <c r="AP875" s="210">
        <f>OAX!AP913</f>
        <v>0</v>
      </c>
      <c r="AQ875" s="210"/>
      <c r="AR875" s="210"/>
      <c r="AS875" s="210">
        <f>OAX!AS913</f>
        <v>0</v>
      </c>
      <c r="AT875" s="210">
        <f>OAX!AT913</f>
        <v>0</v>
      </c>
      <c r="AU875" s="210">
        <f>OAX!AU913</f>
        <v>0</v>
      </c>
      <c r="AV875" s="210">
        <f>OAX!AV913</f>
        <v>0</v>
      </c>
      <c r="AW875" s="210">
        <f>OAX!AW913</f>
        <v>0</v>
      </c>
      <c r="AX875" s="210">
        <f>OAX!AX913</f>
        <v>0</v>
      </c>
      <c r="AY875" s="210">
        <f>OAX!AY913</f>
        <v>0</v>
      </c>
      <c r="AZ875" s="210">
        <f>OAX!AZ913</f>
        <v>0</v>
      </c>
      <c r="BA875" s="210">
        <f>OAX!BA913</f>
        <v>0</v>
      </c>
    </row>
    <row r="876" spans="1:53" ht="24.75" hidden="1">
      <c r="A876" s="253"/>
      <c r="B876" s="73" t="str">
        <f t="shared" si="320"/>
        <v>3714500052005211</v>
      </c>
      <c r="C876" s="114">
        <v>2023</v>
      </c>
      <c r="D876" s="114">
        <v>1</v>
      </c>
      <c r="E876" s="114">
        <v>3</v>
      </c>
      <c r="F876" s="114">
        <v>7</v>
      </c>
      <c r="G876" s="114">
        <v>14</v>
      </c>
      <c r="H876" s="114">
        <v>5000</v>
      </c>
      <c r="I876" s="114">
        <v>5200</v>
      </c>
      <c r="J876" s="114">
        <v>521</v>
      </c>
      <c r="K876" s="115">
        <v>1</v>
      </c>
      <c r="L876" s="115"/>
      <c r="M876" s="116" t="s">
        <v>669</v>
      </c>
      <c r="N876" s="117">
        <v>0</v>
      </c>
      <c r="O876" s="117">
        <v>0</v>
      </c>
      <c r="P876" s="117">
        <v>0</v>
      </c>
      <c r="Q876" s="141" t="s">
        <v>59</v>
      </c>
      <c r="R876" s="119">
        <v>0</v>
      </c>
      <c r="S876" s="119">
        <v>0</v>
      </c>
      <c r="T876" s="120">
        <v>0</v>
      </c>
      <c r="U876" s="117">
        <v>0</v>
      </c>
      <c r="V876" s="117">
        <v>0</v>
      </c>
      <c r="W876" s="117">
        <v>0</v>
      </c>
      <c r="X876" s="117">
        <v>0</v>
      </c>
      <c r="Y876" s="117">
        <v>0</v>
      </c>
      <c r="Z876" s="117">
        <v>0</v>
      </c>
      <c r="AA876" s="269">
        <v>0</v>
      </c>
      <c r="AB876" s="303">
        <f>N876+T876-X876</f>
        <v>0</v>
      </c>
      <c r="AC876" s="117">
        <f>O876+U876-Y876</f>
        <v>0</v>
      </c>
      <c r="AD876" s="304">
        <f>OAX!AD914</f>
        <v>0</v>
      </c>
      <c r="AE876" s="120"/>
      <c r="AF876" s="117"/>
      <c r="AG876" s="117">
        <f>OAX!AG914</f>
        <v>0</v>
      </c>
      <c r="AH876" s="117"/>
      <c r="AI876" s="117"/>
      <c r="AJ876" s="117">
        <f>OAX!AJ914</f>
        <v>0</v>
      </c>
      <c r="AK876" s="117"/>
      <c r="AL876" s="117"/>
      <c r="AM876" s="117">
        <f>OAX!AM914</f>
        <v>0</v>
      </c>
      <c r="AN876" s="117"/>
      <c r="AO876" s="117"/>
      <c r="AP876" s="117">
        <f>OAX!AP914</f>
        <v>0</v>
      </c>
      <c r="AQ876" s="117"/>
      <c r="AR876" s="117"/>
      <c r="AS876" s="117">
        <f>OAX!AS914</f>
        <v>0</v>
      </c>
      <c r="AT876" s="117">
        <f>OAX!AT914</f>
        <v>0</v>
      </c>
      <c r="AU876" s="117">
        <f>OAX!AU914</f>
        <v>0</v>
      </c>
      <c r="AV876" s="117">
        <f>OAX!AV914</f>
        <v>0</v>
      </c>
      <c r="AW876" s="117">
        <f>OAX!AW914</f>
        <v>0</v>
      </c>
      <c r="AX876" s="117">
        <f>OAX!AX914</f>
        <v>0</v>
      </c>
      <c r="AY876" s="117">
        <f>OAX!AY914</f>
        <v>0</v>
      </c>
      <c r="AZ876" s="117">
        <f>OAX!AZ914</f>
        <v>0</v>
      </c>
      <c r="BA876" s="117">
        <f>OAX!BA914</f>
        <v>0</v>
      </c>
    </row>
    <row r="877" spans="1:53" ht="24.75" hidden="1">
      <c r="A877" s="253"/>
      <c r="B877" s="73" t="str">
        <f t="shared" si="320"/>
        <v>371450005200523</v>
      </c>
      <c r="C877" s="107">
        <v>2023</v>
      </c>
      <c r="D877" s="107">
        <v>1</v>
      </c>
      <c r="E877" s="107">
        <v>3</v>
      </c>
      <c r="F877" s="107">
        <v>7</v>
      </c>
      <c r="G877" s="107">
        <v>14</v>
      </c>
      <c r="H877" s="107">
        <v>5000</v>
      </c>
      <c r="I877" s="107">
        <v>5200</v>
      </c>
      <c r="J877" s="107">
        <v>523</v>
      </c>
      <c r="K877" s="108"/>
      <c r="L877" s="108"/>
      <c r="M877" s="209" t="s">
        <v>134</v>
      </c>
      <c r="N877" s="210">
        <v>0</v>
      </c>
      <c r="O877" s="210">
        <v>0</v>
      </c>
      <c r="P877" s="210">
        <v>0</v>
      </c>
      <c r="Q877" s="172"/>
      <c r="R877" s="173"/>
      <c r="S877" s="173"/>
      <c r="T877" s="213">
        <f t="shared" ref="T877:AC877" si="335">T878</f>
        <v>0</v>
      </c>
      <c r="U877" s="213">
        <f t="shared" si="335"/>
        <v>0</v>
      </c>
      <c r="V877" s="213">
        <f t="shared" si="335"/>
        <v>0</v>
      </c>
      <c r="W877" s="213">
        <f t="shared" si="335"/>
        <v>0</v>
      </c>
      <c r="X877" s="213">
        <f t="shared" si="335"/>
        <v>0</v>
      </c>
      <c r="Y877" s="213">
        <f t="shared" si="335"/>
        <v>0</v>
      </c>
      <c r="Z877" s="213">
        <f t="shared" si="335"/>
        <v>0</v>
      </c>
      <c r="AA877" s="282">
        <f t="shared" si="335"/>
        <v>0</v>
      </c>
      <c r="AB877" s="320">
        <f t="shared" si="335"/>
        <v>0</v>
      </c>
      <c r="AC877" s="213">
        <f t="shared" si="335"/>
        <v>0</v>
      </c>
      <c r="AD877" s="325">
        <f>OAX!AD915</f>
        <v>0</v>
      </c>
      <c r="AE877" s="213"/>
      <c r="AF877" s="213"/>
      <c r="AG877" s="213">
        <f>OAX!AG915</f>
        <v>0</v>
      </c>
      <c r="AH877" s="213"/>
      <c r="AI877" s="213"/>
      <c r="AJ877" s="213">
        <f>OAX!AJ915</f>
        <v>0</v>
      </c>
      <c r="AK877" s="213"/>
      <c r="AL877" s="213"/>
      <c r="AM877" s="213">
        <f>OAX!AM915</f>
        <v>0</v>
      </c>
      <c r="AN877" s="213"/>
      <c r="AO877" s="213"/>
      <c r="AP877" s="213">
        <f>OAX!AP915</f>
        <v>0</v>
      </c>
      <c r="AQ877" s="213"/>
      <c r="AR877" s="213"/>
      <c r="AS877" s="213">
        <f>OAX!AS915</f>
        <v>0</v>
      </c>
      <c r="AT877" s="210">
        <f>OAX!AT915</f>
        <v>0</v>
      </c>
      <c r="AU877" s="210">
        <f>OAX!AU915</f>
        <v>0</v>
      </c>
      <c r="AV877" s="210">
        <f>OAX!AV915</f>
        <v>0</v>
      </c>
      <c r="AW877" s="210">
        <f>OAX!AW915</f>
        <v>0</v>
      </c>
      <c r="AX877" s="210">
        <f>OAX!AX915</f>
        <v>0</v>
      </c>
      <c r="AY877" s="210">
        <f>OAX!AY915</f>
        <v>0</v>
      </c>
      <c r="AZ877" s="210">
        <f>OAX!AZ915</f>
        <v>0</v>
      </c>
      <c r="BA877" s="210">
        <f>OAX!BA915</f>
        <v>0</v>
      </c>
    </row>
    <row r="878" spans="1:53" ht="24.75" hidden="1">
      <c r="A878" s="253"/>
      <c r="B878" s="73" t="str">
        <f t="shared" si="320"/>
        <v>3714500052005231</v>
      </c>
      <c r="C878" s="114">
        <v>2023</v>
      </c>
      <c r="D878" s="114">
        <v>1</v>
      </c>
      <c r="E878" s="114">
        <v>3</v>
      </c>
      <c r="F878" s="114">
        <v>7</v>
      </c>
      <c r="G878" s="114">
        <v>14</v>
      </c>
      <c r="H878" s="166">
        <v>5000</v>
      </c>
      <c r="I878" s="166">
        <v>5200</v>
      </c>
      <c r="J878" s="166">
        <v>523</v>
      </c>
      <c r="K878" s="115">
        <v>1</v>
      </c>
      <c r="L878" s="115"/>
      <c r="M878" s="116" t="s">
        <v>201</v>
      </c>
      <c r="N878" s="117">
        <v>0</v>
      </c>
      <c r="O878" s="117">
        <v>0</v>
      </c>
      <c r="P878" s="117">
        <v>0</v>
      </c>
      <c r="Q878" s="141" t="s">
        <v>59</v>
      </c>
      <c r="R878" s="119">
        <v>0</v>
      </c>
      <c r="S878" s="119">
        <v>0</v>
      </c>
      <c r="T878" s="120">
        <v>0</v>
      </c>
      <c r="U878" s="120">
        <v>0</v>
      </c>
      <c r="V878" s="120">
        <v>0</v>
      </c>
      <c r="W878" s="120">
        <v>0</v>
      </c>
      <c r="X878" s="120">
        <v>0</v>
      </c>
      <c r="Y878" s="120">
        <v>0</v>
      </c>
      <c r="Z878" s="120">
        <v>0</v>
      </c>
      <c r="AA878" s="291">
        <v>0</v>
      </c>
      <c r="AB878" s="303">
        <f>N878+T878-X878</f>
        <v>0</v>
      </c>
      <c r="AC878" s="117">
        <f>O878+U878-Y878</f>
        <v>0</v>
      </c>
      <c r="AD878" s="304">
        <f>OAX!AD916</f>
        <v>0</v>
      </c>
      <c r="AE878" s="120"/>
      <c r="AF878" s="120"/>
      <c r="AG878" s="120">
        <f>OAX!AG916</f>
        <v>0</v>
      </c>
      <c r="AH878" s="120"/>
      <c r="AI878" s="120"/>
      <c r="AJ878" s="120">
        <f>OAX!AJ916</f>
        <v>0</v>
      </c>
      <c r="AK878" s="120"/>
      <c r="AL878" s="120"/>
      <c r="AM878" s="120">
        <f>OAX!AM916</f>
        <v>0</v>
      </c>
      <c r="AN878" s="120"/>
      <c r="AO878" s="120"/>
      <c r="AP878" s="120">
        <f>OAX!AP916</f>
        <v>0</v>
      </c>
      <c r="AQ878" s="120"/>
      <c r="AR878" s="120"/>
      <c r="AS878" s="120">
        <f>OAX!AS916</f>
        <v>0</v>
      </c>
      <c r="AT878" s="117">
        <f>OAX!AT916</f>
        <v>0</v>
      </c>
      <c r="AU878" s="117">
        <f>OAX!AU916</f>
        <v>0</v>
      </c>
      <c r="AV878" s="117">
        <f>OAX!AV916</f>
        <v>0</v>
      </c>
      <c r="AW878" s="117">
        <f>OAX!AW916</f>
        <v>0</v>
      </c>
      <c r="AX878" s="117">
        <f>OAX!AX916</f>
        <v>0</v>
      </c>
      <c r="AY878" s="117">
        <f>OAX!AY916</f>
        <v>0</v>
      </c>
      <c r="AZ878" s="117">
        <f>OAX!AZ916</f>
        <v>0</v>
      </c>
      <c r="BA878" s="117">
        <f>OAX!BA916</f>
        <v>0</v>
      </c>
    </row>
    <row r="879" spans="1:53" ht="24.75" hidden="1">
      <c r="A879" s="253"/>
      <c r="B879" s="73" t="str">
        <f t="shared" si="320"/>
        <v>371450005300</v>
      </c>
      <c r="C879" s="100">
        <v>2023</v>
      </c>
      <c r="D879" s="100">
        <v>1</v>
      </c>
      <c r="E879" s="100">
        <v>3</v>
      </c>
      <c r="F879" s="100">
        <v>7</v>
      </c>
      <c r="G879" s="100">
        <v>14</v>
      </c>
      <c r="H879" s="100">
        <v>5000</v>
      </c>
      <c r="I879" s="100">
        <v>5300</v>
      </c>
      <c r="J879" s="100"/>
      <c r="K879" s="101"/>
      <c r="L879" s="101"/>
      <c r="M879" s="102" t="s">
        <v>561</v>
      </c>
      <c r="N879" s="103">
        <v>0</v>
      </c>
      <c r="O879" s="103">
        <v>0</v>
      </c>
      <c r="P879" s="103">
        <v>0</v>
      </c>
      <c r="Q879" s="170"/>
      <c r="R879" s="171"/>
      <c r="S879" s="171"/>
      <c r="T879" s="106">
        <f t="shared" ref="T879:AC879" si="336">T880+T894</f>
        <v>0</v>
      </c>
      <c r="U879" s="106">
        <f t="shared" si="336"/>
        <v>0</v>
      </c>
      <c r="V879" s="106">
        <f t="shared" si="336"/>
        <v>0</v>
      </c>
      <c r="W879" s="106">
        <f t="shared" si="336"/>
        <v>0</v>
      </c>
      <c r="X879" s="106">
        <f t="shared" si="336"/>
        <v>0</v>
      </c>
      <c r="Y879" s="106">
        <f t="shared" si="336"/>
        <v>0</v>
      </c>
      <c r="Z879" s="106">
        <f t="shared" si="336"/>
        <v>0</v>
      </c>
      <c r="AA879" s="283">
        <f t="shared" si="336"/>
        <v>0</v>
      </c>
      <c r="AB879" s="299">
        <f t="shared" si="336"/>
        <v>0</v>
      </c>
      <c r="AC879" s="106">
        <f t="shared" si="336"/>
        <v>0</v>
      </c>
      <c r="AD879" s="326">
        <f>OAX!AD917</f>
        <v>0</v>
      </c>
      <c r="AE879" s="106"/>
      <c r="AF879" s="106"/>
      <c r="AG879" s="106">
        <f>OAX!AG917</f>
        <v>0</v>
      </c>
      <c r="AH879" s="106"/>
      <c r="AI879" s="106"/>
      <c r="AJ879" s="106">
        <f>OAX!AJ917</f>
        <v>0</v>
      </c>
      <c r="AK879" s="106"/>
      <c r="AL879" s="106"/>
      <c r="AM879" s="106">
        <f>OAX!AM917</f>
        <v>0</v>
      </c>
      <c r="AN879" s="106"/>
      <c r="AO879" s="106"/>
      <c r="AP879" s="106">
        <f>OAX!AP917</f>
        <v>0</v>
      </c>
      <c r="AQ879" s="106"/>
      <c r="AR879" s="106"/>
      <c r="AS879" s="106">
        <f>OAX!AS917</f>
        <v>0</v>
      </c>
      <c r="AT879" s="106">
        <f>OAX!AT917</f>
        <v>0</v>
      </c>
      <c r="AU879" s="106">
        <f>OAX!AU917</f>
        <v>0</v>
      </c>
      <c r="AV879" s="106">
        <f>OAX!AV917</f>
        <v>0</v>
      </c>
      <c r="AW879" s="106">
        <f>OAX!AW917</f>
        <v>0</v>
      </c>
      <c r="AX879" s="106">
        <f>OAX!AX917</f>
        <v>0</v>
      </c>
      <c r="AY879" s="106">
        <f>OAX!AY917</f>
        <v>0</v>
      </c>
      <c r="AZ879" s="106">
        <f>OAX!AZ917</f>
        <v>0</v>
      </c>
      <c r="BA879" s="106">
        <f>OAX!BA917</f>
        <v>0</v>
      </c>
    </row>
    <row r="880" spans="1:53" ht="24.75" hidden="1">
      <c r="A880" s="253"/>
      <c r="B880" s="73" t="str">
        <f t="shared" si="320"/>
        <v>371450005300531</v>
      </c>
      <c r="C880" s="107">
        <v>2023</v>
      </c>
      <c r="D880" s="107">
        <v>1</v>
      </c>
      <c r="E880" s="107">
        <v>3</v>
      </c>
      <c r="F880" s="107">
        <v>7</v>
      </c>
      <c r="G880" s="107">
        <v>14</v>
      </c>
      <c r="H880" s="107">
        <v>5000</v>
      </c>
      <c r="I880" s="107">
        <v>5300</v>
      </c>
      <c r="J880" s="107">
        <v>531</v>
      </c>
      <c r="K880" s="108"/>
      <c r="L880" s="108"/>
      <c r="M880" s="209" t="s">
        <v>347</v>
      </c>
      <c r="N880" s="210">
        <v>0</v>
      </c>
      <c r="O880" s="210">
        <v>0</v>
      </c>
      <c r="P880" s="210">
        <v>0</v>
      </c>
      <c r="Q880" s="172"/>
      <c r="R880" s="173"/>
      <c r="S880" s="173"/>
      <c r="T880" s="213">
        <f t="shared" ref="T880:AC880" si="337">SUM(T881:T893)</f>
        <v>0</v>
      </c>
      <c r="U880" s="213">
        <f t="shared" si="337"/>
        <v>0</v>
      </c>
      <c r="V880" s="213">
        <f t="shared" si="337"/>
        <v>0</v>
      </c>
      <c r="W880" s="213">
        <f t="shared" si="337"/>
        <v>0</v>
      </c>
      <c r="X880" s="213">
        <f t="shared" si="337"/>
        <v>0</v>
      </c>
      <c r="Y880" s="213">
        <f t="shared" si="337"/>
        <v>0</v>
      </c>
      <c r="Z880" s="213">
        <f t="shared" si="337"/>
        <v>0</v>
      </c>
      <c r="AA880" s="282">
        <f t="shared" si="337"/>
        <v>0</v>
      </c>
      <c r="AB880" s="320">
        <f t="shared" si="337"/>
        <v>0</v>
      </c>
      <c r="AC880" s="213">
        <f t="shared" si="337"/>
        <v>0</v>
      </c>
      <c r="AD880" s="325">
        <f>OAX!AD918</f>
        <v>0</v>
      </c>
      <c r="AE880" s="213"/>
      <c r="AF880" s="213"/>
      <c r="AG880" s="213">
        <f>OAX!AG918</f>
        <v>0</v>
      </c>
      <c r="AH880" s="213"/>
      <c r="AI880" s="213"/>
      <c r="AJ880" s="213">
        <f>OAX!AJ918</f>
        <v>0</v>
      </c>
      <c r="AK880" s="213"/>
      <c r="AL880" s="213"/>
      <c r="AM880" s="213">
        <f>OAX!AM918</f>
        <v>0</v>
      </c>
      <c r="AN880" s="213"/>
      <c r="AO880" s="213"/>
      <c r="AP880" s="213">
        <f>OAX!AP918</f>
        <v>0</v>
      </c>
      <c r="AQ880" s="213"/>
      <c r="AR880" s="213"/>
      <c r="AS880" s="213">
        <f>OAX!AS918</f>
        <v>0</v>
      </c>
      <c r="AT880" s="213">
        <f>OAX!AT918</f>
        <v>0</v>
      </c>
      <c r="AU880" s="213">
        <f>OAX!AU918</f>
        <v>0</v>
      </c>
      <c r="AV880" s="213">
        <f>OAX!AV918</f>
        <v>0</v>
      </c>
      <c r="AW880" s="213">
        <f>OAX!AW918</f>
        <v>0</v>
      </c>
      <c r="AX880" s="213">
        <f>OAX!AX918</f>
        <v>0</v>
      </c>
      <c r="AY880" s="213">
        <f>OAX!AY918</f>
        <v>0</v>
      </c>
      <c r="AZ880" s="213">
        <f>OAX!AZ918</f>
        <v>0</v>
      </c>
      <c r="BA880" s="213">
        <f>OAX!BA918</f>
        <v>0</v>
      </c>
    </row>
    <row r="881" spans="1:53" ht="24.75" hidden="1">
      <c r="A881" s="253"/>
      <c r="B881" s="73" t="str">
        <f t="shared" si="320"/>
        <v>3714500053005311</v>
      </c>
      <c r="C881" s="114">
        <v>2023</v>
      </c>
      <c r="D881" s="114">
        <v>1</v>
      </c>
      <c r="E881" s="114">
        <v>3</v>
      </c>
      <c r="F881" s="114">
        <v>7</v>
      </c>
      <c r="G881" s="114">
        <v>14</v>
      </c>
      <c r="H881" s="166">
        <v>5000</v>
      </c>
      <c r="I881" s="166">
        <v>5300</v>
      </c>
      <c r="J881" s="166">
        <v>531</v>
      </c>
      <c r="K881" s="115">
        <v>1</v>
      </c>
      <c r="L881" s="115"/>
      <c r="M881" s="116" t="s">
        <v>611</v>
      </c>
      <c r="N881" s="117">
        <v>0</v>
      </c>
      <c r="O881" s="117">
        <v>0</v>
      </c>
      <c r="P881" s="117">
        <v>0</v>
      </c>
      <c r="Q881" s="141" t="s">
        <v>59</v>
      </c>
      <c r="R881" s="119">
        <v>0</v>
      </c>
      <c r="S881" s="119">
        <v>0</v>
      </c>
      <c r="T881" s="120">
        <v>0</v>
      </c>
      <c r="U881" s="117">
        <v>0</v>
      </c>
      <c r="V881" s="117">
        <v>0</v>
      </c>
      <c r="W881" s="117">
        <v>0</v>
      </c>
      <c r="X881" s="117">
        <v>0</v>
      </c>
      <c r="Y881" s="117">
        <v>0</v>
      </c>
      <c r="Z881" s="117">
        <v>0</v>
      </c>
      <c r="AA881" s="269">
        <v>0</v>
      </c>
      <c r="AB881" s="303">
        <f t="shared" ref="AB881:AB893" si="338">N881+T881-X881</f>
        <v>0</v>
      </c>
      <c r="AC881" s="117">
        <f t="shared" ref="AC881:AC893" si="339">O881+U881-Y881</f>
        <v>0</v>
      </c>
      <c r="AD881" s="304">
        <f>OAX!AD919</f>
        <v>0</v>
      </c>
      <c r="AE881" s="120"/>
      <c r="AF881" s="117"/>
      <c r="AG881" s="117">
        <f>OAX!AG919</f>
        <v>0</v>
      </c>
      <c r="AH881" s="117"/>
      <c r="AI881" s="117"/>
      <c r="AJ881" s="117">
        <f>OAX!AJ919</f>
        <v>0</v>
      </c>
      <c r="AK881" s="117"/>
      <c r="AL881" s="117"/>
      <c r="AM881" s="117">
        <f>OAX!AM919</f>
        <v>0</v>
      </c>
      <c r="AN881" s="117"/>
      <c r="AO881" s="117"/>
      <c r="AP881" s="117">
        <f>OAX!AP919</f>
        <v>0</v>
      </c>
      <c r="AQ881" s="117"/>
      <c r="AR881" s="117"/>
      <c r="AS881" s="117">
        <f>OAX!AS919</f>
        <v>0</v>
      </c>
      <c r="AT881" s="117">
        <f>OAX!AT919</f>
        <v>0</v>
      </c>
      <c r="AU881" s="117">
        <f>OAX!AU919</f>
        <v>0</v>
      </c>
      <c r="AV881" s="117">
        <f>OAX!AV919</f>
        <v>0</v>
      </c>
      <c r="AW881" s="117">
        <f>OAX!AW919</f>
        <v>0</v>
      </c>
      <c r="AX881" s="117">
        <f>OAX!AX919</f>
        <v>0</v>
      </c>
      <c r="AY881" s="117">
        <f>OAX!AY919</f>
        <v>0</v>
      </c>
      <c r="AZ881" s="117">
        <f>OAX!AZ919</f>
        <v>0</v>
      </c>
      <c r="BA881" s="117">
        <f>OAX!BA919</f>
        <v>0</v>
      </c>
    </row>
    <row r="882" spans="1:53" ht="24.75" hidden="1">
      <c r="A882" s="253"/>
      <c r="B882" s="73" t="str">
        <f t="shared" si="320"/>
        <v>3714500053005312</v>
      </c>
      <c r="C882" s="114">
        <v>2023</v>
      </c>
      <c r="D882" s="114">
        <v>1</v>
      </c>
      <c r="E882" s="114">
        <v>3</v>
      </c>
      <c r="F882" s="114">
        <v>7</v>
      </c>
      <c r="G882" s="114">
        <v>14</v>
      </c>
      <c r="H882" s="166">
        <v>5000</v>
      </c>
      <c r="I882" s="166">
        <v>5300</v>
      </c>
      <c r="J882" s="166">
        <v>531</v>
      </c>
      <c r="K882" s="115">
        <v>2</v>
      </c>
      <c r="L882" s="115"/>
      <c r="M882" s="116" t="s">
        <v>613</v>
      </c>
      <c r="N882" s="117">
        <v>0</v>
      </c>
      <c r="O882" s="117">
        <v>0</v>
      </c>
      <c r="P882" s="117">
        <v>0</v>
      </c>
      <c r="Q882" s="141" t="s">
        <v>59</v>
      </c>
      <c r="R882" s="119">
        <v>0</v>
      </c>
      <c r="S882" s="119">
        <v>0</v>
      </c>
      <c r="T882" s="120">
        <v>0</v>
      </c>
      <c r="U882" s="117">
        <v>0</v>
      </c>
      <c r="V882" s="117">
        <v>0</v>
      </c>
      <c r="W882" s="117">
        <v>0</v>
      </c>
      <c r="X882" s="117">
        <v>0</v>
      </c>
      <c r="Y882" s="117">
        <v>0</v>
      </c>
      <c r="Z882" s="117">
        <v>0</v>
      </c>
      <c r="AA882" s="269">
        <v>0</v>
      </c>
      <c r="AB882" s="303">
        <f t="shared" si="338"/>
        <v>0</v>
      </c>
      <c r="AC882" s="117">
        <f t="shared" si="339"/>
        <v>0</v>
      </c>
      <c r="AD882" s="304">
        <f>OAX!AD920</f>
        <v>0</v>
      </c>
      <c r="AE882" s="120"/>
      <c r="AF882" s="117"/>
      <c r="AG882" s="117">
        <f>OAX!AG920</f>
        <v>0</v>
      </c>
      <c r="AH882" s="117"/>
      <c r="AI882" s="117"/>
      <c r="AJ882" s="117">
        <f>OAX!AJ920</f>
        <v>0</v>
      </c>
      <c r="AK882" s="117"/>
      <c r="AL882" s="117"/>
      <c r="AM882" s="117">
        <f>OAX!AM920</f>
        <v>0</v>
      </c>
      <c r="AN882" s="117"/>
      <c r="AO882" s="117"/>
      <c r="AP882" s="117">
        <f>OAX!AP920</f>
        <v>0</v>
      </c>
      <c r="AQ882" s="117"/>
      <c r="AR882" s="117"/>
      <c r="AS882" s="117">
        <f>OAX!AS920</f>
        <v>0</v>
      </c>
      <c r="AT882" s="117">
        <f>OAX!AT920</f>
        <v>0</v>
      </c>
      <c r="AU882" s="117">
        <f>OAX!AU920</f>
        <v>0</v>
      </c>
      <c r="AV882" s="117">
        <f>OAX!AV920</f>
        <v>0</v>
      </c>
      <c r="AW882" s="117">
        <f>OAX!AW920</f>
        <v>0</v>
      </c>
      <c r="AX882" s="117">
        <f>OAX!AX920</f>
        <v>0</v>
      </c>
      <c r="AY882" s="117">
        <f>OAX!AY920</f>
        <v>0</v>
      </c>
      <c r="AZ882" s="117">
        <f>OAX!AZ920</f>
        <v>0</v>
      </c>
      <c r="BA882" s="117">
        <f>OAX!BA920</f>
        <v>0</v>
      </c>
    </row>
    <row r="883" spans="1:53" ht="24.75" hidden="1">
      <c r="A883" s="253"/>
      <c r="B883" s="73" t="str">
        <f t="shared" si="320"/>
        <v>3714500053005313</v>
      </c>
      <c r="C883" s="114">
        <v>2023</v>
      </c>
      <c r="D883" s="114">
        <v>1</v>
      </c>
      <c r="E883" s="114">
        <v>3</v>
      </c>
      <c r="F883" s="114">
        <v>7</v>
      </c>
      <c r="G883" s="114">
        <v>14</v>
      </c>
      <c r="H883" s="166">
        <v>5000</v>
      </c>
      <c r="I883" s="166">
        <v>5300</v>
      </c>
      <c r="J883" s="166">
        <v>531</v>
      </c>
      <c r="K883" s="115">
        <v>3</v>
      </c>
      <c r="L883" s="115"/>
      <c r="M883" s="116" t="s">
        <v>615</v>
      </c>
      <c r="N883" s="117">
        <v>0</v>
      </c>
      <c r="O883" s="117">
        <v>0</v>
      </c>
      <c r="P883" s="117">
        <v>0</v>
      </c>
      <c r="Q883" s="141" t="s">
        <v>59</v>
      </c>
      <c r="R883" s="119">
        <v>0</v>
      </c>
      <c r="S883" s="119">
        <v>0</v>
      </c>
      <c r="T883" s="120">
        <v>0</v>
      </c>
      <c r="U883" s="117">
        <v>0</v>
      </c>
      <c r="V883" s="117">
        <v>0</v>
      </c>
      <c r="W883" s="117">
        <v>0</v>
      </c>
      <c r="X883" s="117">
        <v>0</v>
      </c>
      <c r="Y883" s="117">
        <v>0</v>
      </c>
      <c r="Z883" s="117">
        <v>0</v>
      </c>
      <c r="AA883" s="269">
        <v>0</v>
      </c>
      <c r="AB883" s="303">
        <f t="shared" si="338"/>
        <v>0</v>
      </c>
      <c r="AC883" s="117">
        <f t="shared" si="339"/>
        <v>0</v>
      </c>
      <c r="AD883" s="304">
        <f>OAX!AD921</f>
        <v>0</v>
      </c>
      <c r="AE883" s="120"/>
      <c r="AF883" s="117"/>
      <c r="AG883" s="117">
        <f>OAX!AG921</f>
        <v>0</v>
      </c>
      <c r="AH883" s="117"/>
      <c r="AI883" s="117"/>
      <c r="AJ883" s="117">
        <f>OAX!AJ921</f>
        <v>0</v>
      </c>
      <c r="AK883" s="117"/>
      <c r="AL883" s="117"/>
      <c r="AM883" s="117">
        <f>OAX!AM921</f>
        <v>0</v>
      </c>
      <c r="AN883" s="117"/>
      <c r="AO883" s="117"/>
      <c r="AP883" s="117">
        <f>OAX!AP921</f>
        <v>0</v>
      </c>
      <c r="AQ883" s="117"/>
      <c r="AR883" s="117"/>
      <c r="AS883" s="117">
        <f>OAX!AS921</f>
        <v>0</v>
      </c>
      <c r="AT883" s="117">
        <f>OAX!AT921</f>
        <v>0</v>
      </c>
      <c r="AU883" s="117">
        <f>OAX!AU921</f>
        <v>0</v>
      </c>
      <c r="AV883" s="117">
        <f>OAX!AV921</f>
        <v>0</v>
      </c>
      <c r="AW883" s="117">
        <f>OAX!AW921</f>
        <v>0</v>
      </c>
      <c r="AX883" s="117">
        <f>OAX!AX921</f>
        <v>0</v>
      </c>
      <c r="AY883" s="117">
        <f>OAX!AY921</f>
        <v>0</v>
      </c>
      <c r="AZ883" s="117">
        <f>OAX!AZ921</f>
        <v>0</v>
      </c>
      <c r="BA883" s="117">
        <f>OAX!BA921</f>
        <v>0</v>
      </c>
    </row>
    <row r="884" spans="1:53" ht="24.75" hidden="1">
      <c r="A884" s="253"/>
      <c r="B884" s="73" t="str">
        <f t="shared" si="320"/>
        <v>3714500053005314</v>
      </c>
      <c r="C884" s="114">
        <v>2023</v>
      </c>
      <c r="D884" s="114">
        <v>1</v>
      </c>
      <c r="E884" s="114">
        <v>3</v>
      </c>
      <c r="F884" s="114">
        <v>7</v>
      </c>
      <c r="G884" s="114">
        <v>14</v>
      </c>
      <c r="H884" s="166">
        <v>5000</v>
      </c>
      <c r="I884" s="166">
        <v>5300</v>
      </c>
      <c r="J884" s="166">
        <v>531</v>
      </c>
      <c r="K884" s="115">
        <v>4</v>
      </c>
      <c r="L884" s="115"/>
      <c r="M884" s="116" t="s">
        <v>618</v>
      </c>
      <c r="N884" s="117">
        <v>0</v>
      </c>
      <c r="O884" s="117">
        <v>0</v>
      </c>
      <c r="P884" s="117">
        <v>0</v>
      </c>
      <c r="Q884" s="141" t="s">
        <v>59</v>
      </c>
      <c r="R884" s="119">
        <v>0</v>
      </c>
      <c r="S884" s="119">
        <v>0</v>
      </c>
      <c r="T884" s="120">
        <v>0</v>
      </c>
      <c r="U884" s="117">
        <v>0</v>
      </c>
      <c r="V884" s="117">
        <v>0</v>
      </c>
      <c r="W884" s="117">
        <v>0</v>
      </c>
      <c r="X884" s="117">
        <v>0</v>
      </c>
      <c r="Y884" s="117">
        <v>0</v>
      </c>
      <c r="Z884" s="117">
        <v>0</v>
      </c>
      <c r="AA884" s="269">
        <v>0</v>
      </c>
      <c r="AB884" s="303">
        <f t="shared" si="338"/>
        <v>0</v>
      </c>
      <c r="AC884" s="117">
        <f t="shared" si="339"/>
        <v>0</v>
      </c>
      <c r="AD884" s="304">
        <f>OAX!AD922</f>
        <v>0</v>
      </c>
      <c r="AE884" s="120"/>
      <c r="AF884" s="117"/>
      <c r="AG884" s="117">
        <f>OAX!AG922</f>
        <v>0</v>
      </c>
      <c r="AH884" s="117"/>
      <c r="AI884" s="117"/>
      <c r="AJ884" s="117">
        <f>OAX!AJ922</f>
        <v>0</v>
      </c>
      <c r="AK884" s="117"/>
      <c r="AL884" s="117"/>
      <c r="AM884" s="117">
        <f>OAX!AM922</f>
        <v>0</v>
      </c>
      <c r="AN884" s="117"/>
      <c r="AO884" s="117"/>
      <c r="AP884" s="117">
        <f>OAX!AP922</f>
        <v>0</v>
      </c>
      <c r="AQ884" s="117"/>
      <c r="AR884" s="117"/>
      <c r="AS884" s="117">
        <f>OAX!AS922</f>
        <v>0</v>
      </c>
      <c r="AT884" s="117">
        <f>OAX!AT922</f>
        <v>0</v>
      </c>
      <c r="AU884" s="117">
        <f>OAX!AU922</f>
        <v>0</v>
      </c>
      <c r="AV884" s="117">
        <f>OAX!AV922</f>
        <v>0</v>
      </c>
      <c r="AW884" s="117">
        <f>OAX!AW922</f>
        <v>0</v>
      </c>
      <c r="AX884" s="117">
        <f>OAX!AX922</f>
        <v>0</v>
      </c>
      <c r="AY884" s="117">
        <f>OAX!AY922</f>
        <v>0</v>
      </c>
      <c r="AZ884" s="117">
        <f>OAX!AZ922</f>
        <v>0</v>
      </c>
      <c r="BA884" s="117">
        <f>OAX!BA922</f>
        <v>0</v>
      </c>
    </row>
    <row r="885" spans="1:53" ht="24.75" hidden="1">
      <c r="A885" s="253"/>
      <c r="B885" s="73" t="str">
        <f t="shared" si="320"/>
        <v>3714500053005315</v>
      </c>
      <c r="C885" s="114">
        <v>2023</v>
      </c>
      <c r="D885" s="114">
        <v>1</v>
      </c>
      <c r="E885" s="114">
        <v>3</v>
      </c>
      <c r="F885" s="114">
        <v>7</v>
      </c>
      <c r="G885" s="114">
        <v>14</v>
      </c>
      <c r="H885" s="166">
        <v>5000</v>
      </c>
      <c r="I885" s="166">
        <v>5300</v>
      </c>
      <c r="J885" s="166">
        <v>531</v>
      </c>
      <c r="K885" s="115">
        <v>5</v>
      </c>
      <c r="L885" s="115"/>
      <c r="M885" s="116" t="s">
        <v>619</v>
      </c>
      <c r="N885" s="117">
        <v>0</v>
      </c>
      <c r="O885" s="117">
        <v>0</v>
      </c>
      <c r="P885" s="117">
        <v>0</v>
      </c>
      <c r="Q885" s="141" t="s">
        <v>59</v>
      </c>
      <c r="R885" s="119">
        <v>0</v>
      </c>
      <c r="S885" s="119">
        <v>0</v>
      </c>
      <c r="T885" s="120">
        <v>0</v>
      </c>
      <c r="U885" s="117">
        <v>0</v>
      </c>
      <c r="V885" s="117">
        <v>0</v>
      </c>
      <c r="W885" s="117">
        <v>0</v>
      </c>
      <c r="X885" s="117">
        <v>0</v>
      </c>
      <c r="Y885" s="117">
        <v>0</v>
      </c>
      <c r="Z885" s="117">
        <v>0</v>
      </c>
      <c r="AA885" s="269">
        <v>0</v>
      </c>
      <c r="AB885" s="303">
        <f t="shared" si="338"/>
        <v>0</v>
      </c>
      <c r="AC885" s="117">
        <f t="shared" si="339"/>
        <v>0</v>
      </c>
      <c r="AD885" s="304">
        <f>OAX!AD923</f>
        <v>0</v>
      </c>
      <c r="AE885" s="120"/>
      <c r="AF885" s="117"/>
      <c r="AG885" s="117">
        <f>OAX!AG923</f>
        <v>0</v>
      </c>
      <c r="AH885" s="117"/>
      <c r="AI885" s="117"/>
      <c r="AJ885" s="117">
        <f>OAX!AJ923</f>
        <v>0</v>
      </c>
      <c r="AK885" s="117"/>
      <c r="AL885" s="117"/>
      <c r="AM885" s="117">
        <f>OAX!AM923</f>
        <v>0</v>
      </c>
      <c r="AN885" s="117"/>
      <c r="AO885" s="117"/>
      <c r="AP885" s="117">
        <f>OAX!AP923</f>
        <v>0</v>
      </c>
      <c r="AQ885" s="117"/>
      <c r="AR885" s="117"/>
      <c r="AS885" s="117">
        <f>OAX!AS923</f>
        <v>0</v>
      </c>
      <c r="AT885" s="117">
        <f>OAX!AT923</f>
        <v>0</v>
      </c>
      <c r="AU885" s="117">
        <f>OAX!AU923</f>
        <v>0</v>
      </c>
      <c r="AV885" s="117">
        <f>OAX!AV923</f>
        <v>0</v>
      </c>
      <c r="AW885" s="117">
        <f>OAX!AW923</f>
        <v>0</v>
      </c>
      <c r="AX885" s="117">
        <f>OAX!AX923</f>
        <v>0</v>
      </c>
      <c r="AY885" s="117">
        <f>OAX!AY923</f>
        <v>0</v>
      </c>
      <c r="AZ885" s="117">
        <f>OAX!AZ923</f>
        <v>0</v>
      </c>
      <c r="BA885" s="117">
        <f>OAX!BA923</f>
        <v>0</v>
      </c>
    </row>
    <row r="886" spans="1:53" ht="24.75" hidden="1">
      <c r="A886" s="253"/>
      <c r="B886" s="73" t="str">
        <f t="shared" si="320"/>
        <v>3714500053005316</v>
      </c>
      <c r="C886" s="114">
        <v>2023</v>
      </c>
      <c r="D886" s="114">
        <v>1</v>
      </c>
      <c r="E886" s="114">
        <v>3</v>
      </c>
      <c r="F886" s="114">
        <v>7</v>
      </c>
      <c r="G886" s="114">
        <v>14</v>
      </c>
      <c r="H886" s="166">
        <v>5000</v>
      </c>
      <c r="I886" s="166">
        <v>5300</v>
      </c>
      <c r="J886" s="166">
        <v>531</v>
      </c>
      <c r="K886" s="115">
        <v>6</v>
      </c>
      <c r="L886" s="115"/>
      <c r="M886" s="116" t="s">
        <v>563</v>
      </c>
      <c r="N886" s="117">
        <v>0</v>
      </c>
      <c r="O886" s="117">
        <v>0</v>
      </c>
      <c r="P886" s="117">
        <v>0</v>
      </c>
      <c r="Q886" s="141" t="s">
        <v>59</v>
      </c>
      <c r="R886" s="119">
        <v>0</v>
      </c>
      <c r="S886" s="119">
        <v>0</v>
      </c>
      <c r="T886" s="120">
        <v>0</v>
      </c>
      <c r="U886" s="117">
        <v>0</v>
      </c>
      <c r="V886" s="117">
        <v>0</v>
      </c>
      <c r="W886" s="117">
        <v>0</v>
      </c>
      <c r="X886" s="117">
        <v>0</v>
      </c>
      <c r="Y886" s="117">
        <v>0</v>
      </c>
      <c r="Z886" s="117">
        <v>0</v>
      </c>
      <c r="AA886" s="269">
        <v>0</v>
      </c>
      <c r="AB886" s="303">
        <f t="shared" si="338"/>
        <v>0</v>
      </c>
      <c r="AC886" s="117">
        <f t="shared" si="339"/>
        <v>0</v>
      </c>
      <c r="AD886" s="304">
        <f>OAX!AD924</f>
        <v>0</v>
      </c>
      <c r="AE886" s="120"/>
      <c r="AF886" s="117"/>
      <c r="AG886" s="117">
        <f>OAX!AG924</f>
        <v>0</v>
      </c>
      <c r="AH886" s="117"/>
      <c r="AI886" s="117"/>
      <c r="AJ886" s="117">
        <f>OAX!AJ924</f>
        <v>0</v>
      </c>
      <c r="AK886" s="117"/>
      <c r="AL886" s="117"/>
      <c r="AM886" s="117">
        <f>OAX!AM924</f>
        <v>0</v>
      </c>
      <c r="AN886" s="117"/>
      <c r="AO886" s="117"/>
      <c r="AP886" s="117">
        <f>OAX!AP924</f>
        <v>0</v>
      </c>
      <c r="AQ886" s="117"/>
      <c r="AR886" s="117"/>
      <c r="AS886" s="117">
        <f>OAX!AS924</f>
        <v>0</v>
      </c>
      <c r="AT886" s="117">
        <f>OAX!AT924</f>
        <v>0</v>
      </c>
      <c r="AU886" s="117">
        <f>OAX!AU924</f>
        <v>0</v>
      </c>
      <c r="AV886" s="117">
        <f>OAX!AV924</f>
        <v>0</v>
      </c>
      <c r="AW886" s="117">
        <f>OAX!AW924</f>
        <v>0</v>
      </c>
      <c r="AX886" s="117">
        <f>OAX!AX924</f>
        <v>0</v>
      </c>
      <c r="AY886" s="117">
        <f>OAX!AY924</f>
        <v>0</v>
      </c>
      <c r="AZ886" s="117">
        <f>OAX!AZ924</f>
        <v>0</v>
      </c>
      <c r="BA886" s="117">
        <f>OAX!BA924</f>
        <v>0</v>
      </c>
    </row>
    <row r="887" spans="1:53" ht="24.75" hidden="1">
      <c r="A887" s="253"/>
      <c r="B887" s="73" t="str">
        <f t="shared" si="320"/>
        <v>3714500053005317</v>
      </c>
      <c r="C887" s="114">
        <v>2023</v>
      </c>
      <c r="D887" s="114">
        <v>1</v>
      </c>
      <c r="E887" s="114">
        <v>3</v>
      </c>
      <c r="F887" s="114">
        <v>7</v>
      </c>
      <c r="G887" s="114">
        <v>14</v>
      </c>
      <c r="H887" s="166">
        <v>5000</v>
      </c>
      <c r="I887" s="166">
        <v>5300</v>
      </c>
      <c r="J887" s="166">
        <v>531</v>
      </c>
      <c r="K887" s="115">
        <v>7</v>
      </c>
      <c r="L887" s="115"/>
      <c r="M887" s="116" t="s">
        <v>621</v>
      </c>
      <c r="N887" s="117">
        <v>0</v>
      </c>
      <c r="O887" s="117">
        <v>0</v>
      </c>
      <c r="P887" s="117">
        <v>0</v>
      </c>
      <c r="Q887" s="141" t="s">
        <v>59</v>
      </c>
      <c r="R887" s="119">
        <v>0</v>
      </c>
      <c r="S887" s="119">
        <v>0</v>
      </c>
      <c r="T887" s="120">
        <v>0</v>
      </c>
      <c r="U887" s="117">
        <v>0</v>
      </c>
      <c r="V887" s="117">
        <v>0</v>
      </c>
      <c r="W887" s="117">
        <v>0</v>
      </c>
      <c r="X887" s="117">
        <v>0</v>
      </c>
      <c r="Y887" s="117">
        <v>0</v>
      </c>
      <c r="Z887" s="117">
        <v>0</v>
      </c>
      <c r="AA887" s="269">
        <v>0</v>
      </c>
      <c r="AB887" s="303">
        <f t="shared" si="338"/>
        <v>0</v>
      </c>
      <c r="AC887" s="117">
        <f t="shared" si="339"/>
        <v>0</v>
      </c>
      <c r="AD887" s="304">
        <f>OAX!AD925</f>
        <v>0</v>
      </c>
      <c r="AE887" s="120"/>
      <c r="AF887" s="117"/>
      <c r="AG887" s="117">
        <f>OAX!AG925</f>
        <v>0</v>
      </c>
      <c r="AH887" s="117"/>
      <c r="AI887" s="117"/>
      <c r="AJ887" s="117">
        <f>OAX!AJ925</f>
        <v>0</v>
      </c>
      <c r="AK887" s="117"/>
      <c r="AL887" s="117"/>
      <c r="AM887" s="117">
        <f>OAX!AM925</f>
        <v>0</v>
      </c>
      <c r="AN887" s="117"/>
      <c r="AO887" s="117"/>
      <c r="AP887" s="117">
        <f>OAX!AP925</f>
        <v>0</v>
      </c>
      <c r="AQ887" s="117"/>
      <c r="AR887" s="117"/>
      <c r="AS887" s="117">
        <f>OAX!AS925</f>
        <v>0</v>
      </c>
      <c r="AT887" s="117">
        <f>OAX!AT925</f>
        <v>0</v>
      </c>
      <c r="AU887" s="117">
        <f>OAX!AU925</f>
        <v>0</v>
      </c>
      <c r="AV887" s="117">
        <f>OAX!AV925</f>
        <v>0</v>
      </c>
      <c r="AW887" s="117">
        <f>OAX!AW925</f>
        <v>0</v>
      </c>
      <c r="AX887" s="117">
        <f>OAX!AX925</f>
        <v>0</v>
      </c>
      <c r="AY887" s="117">
        <f>OAX!AY925</f>
        <v>0</v>
      </c>
      <c r="AZ887" s="117">
        <f>OAX!AZ925</f>
        <v>0</v>
      </c>
      <c r="BA887" s="117">
        <f>OAX!BA925</f>
        <v>0</v>
      </c>
    </row>
    <row r="888" spans="1:53" ht="24.75" hidden="1">
      <c r="A888" s="253"/>
      <c r="B888" s="73" t="str">
        <f t="shared" si="320"/>
        <v>3714500053005318</v>
      </c>
      <c r="C888" s="114">
        <v>2023</v>
      </c>
      <c r="D888" s="114">
        <v>1</v>
      </c>
      <c r="E888" s="114">
        <v>3</v>
      </c>
      <c r="F888" s="114">
        <v>7</v>
      </c>
      <c r="G888" s="114">
        <v>14</v>
      </c>
      <c r="H888" s="166">
        <v>5000</v>
      </c>
      <c r="I888" s="166">
        <v>5300</v>
      </c>
      <c r="J888" s="166">
        <v>531</v>
      </c>
      <c r="K888" s="115">
        <v>8</v>
      </c>
      <c r="L888" s="115"/>
      <c r="M888" s="116" t="s">
        <v>622</v>
      </c>
      <c r="N888" s="117">
        <v>0</v>
      </c>
      <c r="O888" s="117">
        <v>0</v>
      </c>
      <c r="P888" s="117">
        <v>0</v>
      </c>
      <c r="Q888" s="141" t="s">
        <v>59</v>
      </c>
      <c r="R888" s="119">
        <v>0</v>
      </c>
      <c r="S888" s="119">
        <v>0</v>
      </c>
      <c r="T888" s="120">
        <v>0</v>
      </c>
      <c r="U888" s="120">
        <v>0</v>
      </c>
      <c r="V888" s="120">
        <v>0</v>
      </c>
      <c r="W888" s="120">
        <v>0</v>
      </c>
      <c r="X888" s="120">
        <v>0</v>
      </c>
      <c r="Y888" s="120">
        <v>0</v>
      </c>
      <c r="Z888" s="120">
        <v>0</v>
      </c>
      <c r="AA888" s="291">
        <v>0</v>
      </c>
      <c r="AB888" s="303">
        <f t="shared" si="338"/>
        <v>0</v>
      </c>
      <c r="AC888" s="117">
        <f t="shared" si="339"/>
        <v>0</v>
      </c>
      <c r="AD888" s="304">
        <f>OAX!AD926</f>
        <v>0</v>
      </c>
      <c r="AE888" s="120"/>
      <c r="AF888" s="120"/>
      <c r="AG888" s="120">
        <f>OAX!AG926</f>
        <v>0</v>
      </c>
      <c r="AH888" s="120"/>
      <c r="AI888" s="120"/>
      <c r="AJ888" s="120">
        <f>OAX!AJ926</f>
        <v>0</v>
      </c>
      <c r="AK888" s="120"/>
      <c r="AL888" s="120"/>
      <c r="AM888" s="120">
        <f>OAX!AM926</f>
        <v>0</v>
      </c>
      <c r="AN888" s="120"/>
      <c r="AO888" s="120"/>
      <c r="AP888" s="120">
        <f>OAX!AP926</f>
        <v>0</v>
      </c>
      <c r="AQ888" s="120"/>
      <c r="AR888" s="120"/>
      <c r="AS888" s="120">
        <f>OAX!AS926</f>
        <v>0</v>
      </c>
      <c r="AT888" s="120">
        <f>OAX!AT926</f>
        <v>0</v>
      </c>
      <c r="AU888" s="120">
        <f>OAX!AU926</f>
        <v>0</v>
      </c>
      <c r="AV888" s="120">
        <f>OAX!AV926</f>
        <v>0</v>
      </c>
      <c r="AW888" s="120">
        <f>OAX!AW926</f>
        <v>0</v>
      </c>
      <c r="AX888" s="120">
        <f>OAX!AX926</f>
        <v>0</v>
      </c>
      <c r="AY888" s="120">
        <f>OAX!AY926</f>
        <v>0</v>
      </c>
      <c r="AZ888" s="120">
        <f>OAX!AZ926</f>
        <v>0</v>
      </c>
      <c r="BA888" s="120">
        <f>OAX!BA926</f>
        <v>0</v>
      </c>
    </row>
    <row r="889" spans="1:53" ht="24.75" hidden="1">
      <c r="A889" s="253"/>
      <c r="B889" s="73" t="str">
        <f t="shared" si="320"/>
        <v>3714500053005319</v>
      </c>
      <c r="C889" s="114">
        <v>2023</v>
      </c>
      <c r="D889" s="114">
        <v>1</v>
      </c>
      <c r="E889" s="114">
        <v>3</v>
      </c>
      <c r="F889" s="114">
        <v>7</v>
      </c>
      <c r="G889" s="114">
        <v>14</v>
      </c>
      <c r="H889" s="166">
        <v>5000</v>
      </c>
      <c r="I889" s="166">
        <v>5300</v>
      </c>
      <c r="J889" s="166">
        <v>531</v>
      </c>
      <c r="K889" s="115">
        <v>9</v>
      </c>
      <c r="L889" s="115"/>
      <c r="M889" s="116" t="s">
        <v>449</v>
      </c>
      <c r="N889" s="117">
        <v>0</v>
      </c>
      <c r="O889" s="117">
        <v>0</v>
      </c>
      <c r="P889" s="117">
        <v>0</v>
      </c>
      <c r="Q889" s="141" t="s">
        <v>59</v>
      </c>
      <c r="R889" s="119">
        <v>0</v>
      </c>
      <c r="S889" s="119">
        <v>0</v>
      </c>
      <c r="T889" s="120">
        <v>0</v>
      </c>
      <c r="U889" s="120">
        <v>0</v>
      </c>
      <c r="V889" s="120">
        <v>0</v>
      </c>
      <c r="W889" s="120">
        <v>0</v>
      </c>
      <c r="X889" s="120">
        <v>0</v>
      </c>
      <c r="Y889" s="120">
        <v>0</v>
      </c>
      <c r="Z889" s="120">
        <v>0</v>
      </c>
      <c r="AA889" s="291">
        <v>0</v>
      </c>
      <c r="AB889" s="303">
        <f t="shared" si="338"/>
        <v>0</v>
      </c>
      <c r="AC889" s="117">
        <f t="shared" si="339"/>
        <v>0</v>
      </c>
      <c r="AD889" s="304">
        <f>OAX!AD927</f>
        <v>0</v>
      </c>
      <c r="AE889" s="120"/>
      <c r="AF889" s="120"/>
      <c r="AG889" s="120">
        <f>OAX!AG927</f>
        <v>0</v>
      </c>
      <c r="AH889" s="120"/>
      <c r="AI889" s="120"/>
      <c r="AJ889" s="120">
        <f>OAX!AJ927</f>
        <v>0</v>
      </c>
      <c r="AK889" s="120"/>
      <c r="AL889" s="120"/>
      <c r="AM889" s="120">
        <f>OAX!AM927</f>
        <v>0</v>
      </c>
      <c r="AN889" s="120"/>
      <c r="AO889" s="120"/>
      <c r="AP889" s="120">
        <f>OAX!AP927</f>
        <v>0</v>
      </c>
      <c r="AQ889" s="120"/>
      <c r="AR889" s="120"/>
      <c r="AS889" s="120">
        <f>OAX!AS927</f>
        <v>0</v>
      </c>
      <c r="AT889" s="120">
        <f>OAX!AT927</f>
        <v>0</v>
      </c>
      <c r="AU889" s="120">
        <f>OAX!AU927</f>
        <v>0</v>
      </c>
      <c r="AV889" s="120">
        <f>OAX!AV927</f>
        <v>0</v>
      </c>
      <c r="AW889" s="120">
        <f>OAX!AW927</f>
        <v>0</v>
      </c>
      <c r="AX889" s="120">
        <f>OAX!AX927</f>
        <v>0</v>
      </c>
      <c r="AY889" s="120">
        <f>OAX!AY927</f>
        <v>0</v>
      </c>
      <c r="AZ889" s="120">
        <f>OAX!AZ927</f>
        <v>0</v>
      </c>
      <c r="BA889" s="120">
        <f>OAX!BA927</f>
        <v>0</v>
      </c>
    </row>
    <row r="890" spans="1:53" ht="46.5" hidden="1">
      <c r="A890" s="253"/>
      <c r="B890" s="73" t="str">
        <f t="shared" si="320"/>
        <v>37145000530053110</v>
      </c>
      <c r="C890" s="114">
        <v>2023</v>
      </c>
      <c r="D890" s="114">
        <v>1</v>
      </c>
      <c r="E890" s="114">
        <v>3</v>
      </c>
      <c r="F890" s="114">
        <v>7</v>
      </c>
      <c r="G890" s="114">
        <v>14</v>
      </c>
      <c r="H890" s="166">
        <v>5000</v>
      </c>
      <c r="I890" s="166">
        <v>5300</v>
      </c>
      <c r="J890" s="166">
        <v>531</v>
      </c>
      <c r="K890" s="115">
        <v>10</v>
      </c>
      <c r="L890" s="115"/>
      <c r="M890" s="116" t="s">
        <v>623</v>
      </c>
      <c r="N890" s="117">
        <v>0</v>
      </c>
      <c r="O890" s="117">
        <v>0</v>
      </c>
      <c r="P890" s="117">
        <v>0</v>
      </c>
      <c r="Q890" s="141" t="s">
        <v>59</v>
      </c>
      <c r="R890" s="119">
        <v>0</v>
      </c>
      <c r="S890" s="119">
        <v>0</v>
      </c>
      <c r="T890" s="120">
        <v>0</v>
      </c>
      <c r="U890" s="120">
        <v>0</v>
      </c>
      <c r="V890" s="120">
        <v>0</v>
      </c>
      <c r="W890" s="120">
        <v>0</v>
      </c>
      <c r="X890" s="120">
        <v>0</v>
      </c>
      <c r="Y890" s="120">
        <v>0</v>
      </c>
      <c r="Z890" s="120">
        <v>0</v>
      </c>
      <c r="AA890" s="291">
        <v>0</v>
      </c>
      <c r="AB890" s="303">
        <f t="shared" si="338"/>
        <v>0</v>
      </c>
      <c r="AC890" s="117">
        <f t="shared" si="339"/>
        <v>0</v>
      </c>
      <c r="AD890" s="304">
        <f>OAX!AD928</f>
        <v>0</v>
      </c>
      <c r="AE890" s="120"/>
      <c r="AF890" s="120"/>
      <c r="AG890" s="120">
        <f>OAX!AG928</f>
        <v>0</v>
      </c>
      <c r="AH890" s="120"/>
      <c r="AI890" s="120"/>
      <c r="AJ890" s="120">
        <f>OAX!AJ928</f>
        <v>0</v>
      </c>
      <c r="AK890" s="120"/>
      <c r="AL890" s="120"/>
      <c r="AM890" s="120">
        <f>OAX!AM928</f>
        <v>0</v>
      </c>
      <c r="AN890" s="120"/>
      <c r="AO890" s="120"/>
      <c r="AP890" s="120">
        <f>OAX!AP928</f>
        <v>0</v>
      </c>
      <c r="AQ890" s="120"/>
      <c r="AR890" s="120"/>
      <c r="AS890" s="120">
        <f>OAX!AS928</f>
        <v>0</v>
      </c>
      <c r="AT890" s="120">
        <f>OAX!AT928</f>
        <v>0</v>
      </c>
      <c r="AU890" s="120">
        <f>OAX!AU928</f>
        <v>0</v>
      </c>
      <c r="AV890" s="120">
        <f>OAX!AV928</f>
        <v>0</v>
      </c>
      <c r="AW890" s="120">
        <f>OAX!AW928</f>
        <v>0</v>
      </c>
      <c r="AX890" s="120">
        <f>OAX!AX928</f>
        <v>0</v>
      </c>
      <c r="AY890" s="120">
        <f>OAX!AY928</f>
        <v>0</v>
      </c>
      <c r="AZ890" s="120">
        <f>OAX!AZ928</f>
        <v>0</v>
      </c>
      <c r="BA890" s="120">
        <f>OAX!BA928</f>
        <v>0</v>
      </c>
    </row>
    <row r="891" spans="1:53" ht="24.75" hidden="1">
      <c r="A891" s="253"/>
      <c r="B891" s="73" t="str">
        <f t="shared" si="320"/>
        <v>37145000530053111</v>
      </c>
      <c r="C891" s="114">
        <v>2023</v>
      </c>
      <c r="D891" s="114">
        <v>1</v>
      </c>
      <c r="E891" s="114">
        <v>3</v>
      </c>
      <c r="F891" s="114">
        <v>7</v>
      </c>
      <c r="G891" s="114">
        <v>14</v>
      </c>
      <c r="H891" s="166">
        <v>5000</v>
      </c>
      <c r="I891" s="166">
        <v>5300</v>
      </c>
      <c r="J891" s="166">
        <v>531</v>
      </c>
      <c r="K891" s="115">
        <v>11</v>
      </c>
      <c r="L891" s="115"/>
      <c r="M891" s="116" t="s">
        <v>624</v>
      </c>
      <c r="N891" s="117">
        <v>0</v>
      </c>
      <c r="O891" s="117">
        <v>0</v>
      </c>
      <c r="P891" s="117">
        <v>0</v>
      </c>
      <c r="Q891" s="141" t="s">
        <v>59</v>
      </c>
      <c r="R891" s="119">
        <v>0</v>
      </c>
      <c r="S891" s="119">
        <v>0</v>
      </c>
      <c r="T891" s="120">
        <v>0</v>
      </c>
      <c r="U891" s="120">
        <v>0</v>
      </c>
      <c r="V891" s="120">
        <v>0</v>
      </c>
      <c r="W891" s="120">
        <v>0</v>
      </c>
      <c r="X891" s="120">
        <v>0</v>
      </c>
      <c r="Y891" s="120">
        <v>0</v>
      </c>
      <c r="Z891" s="120">
        <v>0</v>
      </c>
      <c r="AA891" s="291">
        <v>0</v>
      </c>
      <c r="AB891" s="303">
        <f t="shared" si="338"/>
        <v>0</v>
      </c>
      <c r="AC891" s="117">
        <f t="shared" si="339"/>
        <v>0</v>
      </c>
      <c r="AD891" s="304">
        <f>OAX!AD929</f>
        <v>0</v>
      </c>
      <c r="AE891" s="120"/>
      <c r="AF891" s="120"/>
      <c r="AG891" s="120">
        <f>OAX!AG929</f>
        <v>0</v>
      </c>
      <c r="AH891" s="120"/>
      <c r="AI891" s="120"/>
      <c r="AJ891" s="120">
        <f>OAX!AJ929</f>
        <v>0</v>
      </c>
      <c r="AK891" s="120"/>
      <c r="AL891" s="120"/>
      <c r="AM891" s="120">
        <f>OAX!AM929</f>
        <v>0</v>
      </c>
      <c r="AN891" s="120"/>
      <c r="AO891" s="120"/>
      <c r="AP891" s="120">
        <f>OAX!AP929</f>
        <v>0</v>
      </c>
      <c r="AQ891" s="120"/>
      <c r="AR891" s="120"/>
      <c r="AS891" s="120">
        <f>OAX!AS929</f>
        <v>0</v>
      </c>
      <c r="AT891" s="120">
        <f>OAX!AT929</f>
        <v>0</v>
      </c>
      <c r="AU891" s="120">
        <f>OAX!AU929</f>
        <v>0</v>
      </c>
      <c r="AV891" s="120">
        <f>OAX!AV929</f>
        <v>0</v>
      </c>
      <c r="AW891" s="120">
        <f>OAX!AW929</f>
        <v>0</v>
      </c>
      <c r="AX891" s="120">
        <f>OAX!AX929</f>
        <v>0</v>
      </c>
      <c r="AY891" s="120">
        <f>OAX!AY929</f>
        <v>0</v>
      </c>
      <c r="AZ891" s="120">
        <f>OAX!AZ929</f>
        <v>0</v>
      </c>
      <c r="BA891" s="120">
        <f>OAX!BA929</f>
        <v>0</v>
      </c>
    </row>
    <row r="892" spans="1:53" ht="46.5" hidden="1">
      <c r="A892" s="253"/>
      <c r="B892" s="73" t="str">
        <f t="shared" si="320"/>
        <v>37145000530053112</v>
      </c>
      <c r="C892" s="114">
        <v>2023</v>
      </c>
      <c r="D892" s="114">
        <v>1</v>
      </c>
      <c r="E892" s="114">
        <v>3</v>
      </c>
      <c r="F892" s="114">
        <v>7</v>
      </c>
      <c r="G892" s="114">
        <v>14</v>
      </c>
      <c r="H892" s="166">
        <v>5000</v>
      </c>
      <c r="I892" s="166">
        <v>5300</v>
      </c>
      <c r="J892" s="166">
        <v>531</v>
      </c>
      <c r="K892" s="115">
        <v>12</v>
      </c>
      <c r="L892" s="115"/>
      <c r="M892" s="116" t="s">
        <v>625</v>
      </c>
      <c r="N892" s="117">
        <v>0</v>
      </c>
      <c r="O892" s="117">
        <v>0</v>
      </c>
      <c r="P892" s="117">
        <v>0</v>
      </c>
      <c r="Q892" s="141" t="s">
        <v>59</v>
      </c>
      <c r="R892" s="119">
        <v>0</v>
      </c>
      <c r="S892" s="119">
        <v>0</v>
      </c>
      <c r="T892" s="120">
        <v>0</v>
      </c>
      <c r="U892" s="120">
        <v>0</v>
      </c>
      <c r="V892" s="120">
        <v>0</v>
      </c>
      <c r="W892" s="120">
        <v>0</v>
      </c>
      <c r="X892" s="120">
        <v>0</v>
      </c>
      <c r="Y892" s="120">
        <v>0</v>
      </c>
      <c r="Z892" s="120">
        <v>0</v>
      </c>
      <c r="AA892" s="291">
        <v>0</v>
      </c>
      <c r="AB892" s="303">
        <f t="shared" si="338"/>
        <v>0</v>
      </c>
      <c r="AC892" s="117">
        <f t="shared" si="339"/>
        <v>0</v>
      </c>
      <c r="AD892" s="304">
        <f>OAX!AD930</f>
        <v>0</v>
      </c>
      <c r="AE892" s="120"/>
      <c r="AF892" s="120"/>
      <c r="AG892" s="120">
        <f>OAX!AG930</f>
        <v>0</v>
      </c>
      <c r="AH892" s="120"/>
      <c r="AI892" s="120"/>
      <c r="AJ892" s="120">
        <f>OAX!AJ930</f>
        <v>0</v>
      </c>
      <c r="AK892" s="120"/>
      <c r="AL892" s="120"/>
      <c r="AM892" s="120">
        <f>OAX!AM930</f>
        <v>0</v>
      </c>
      <c r="AN892" s="120"/>
      <c r="AO892" s="120"/>
      <c r="AP892" s="120">
        <f>OAX!AP930</f>
        <v>0</v>
      </c>
      <c r="AQ892" s="120"/>
      <c r="AR892" s="120"/>
      <c r="AS892" s="120">
        <f>OAX!AS930</f>
        <v>0</v>
      </c>
      <c r="AT892" s="120">
        <f>OAX!AT930</f>
        <v>0</v>
      </c>
      <c r="AU892" s="120">
        <f>OAX!AU930</f>
        <v>0</v>
      </c>
      <c r="AV892" s="120">
        <f>OAX!AV930</f>
        <v>0</v>
      </c>
      <c r="AW892" s="120">
        <f>OAX!AW930</f>
        <v>0</v>
      </c>
      <c r="AX892" s="120">
        <f>OAX!AX930</f>
        <v>0</v>
      </c>
      <c r="AY892" s="120">
        <f>OAX!AY930</f>
        <v>0</v>
      </c>
      <c r="AZ892" s="120">
        <f>OAX!AZ930</f>
        <v>0</v>
      </c>
      <c r="BA892" s="120">
        <f>OAX!BA930</f>
        <v>0</v>
      </c>
    </row>
    <row r="893" spans="1:53" ht="24.75" hidden="1">
      <c r="A893" s="253"/>
      <c r="B893" s="73" t="str">
        <f t="shared" si="320"/>
        <v>37145000530053113</v>
      </c>
      <c r="C893" s="114">
        <v>2023</v>
      </c>
      <c r="D893" s="114">
        <v>1</v>
      </c>
      <c r="E893" s="114">
        <v>3</v>
      </c>
      <c r="F893" s="114">
        <v>7</v>
      </c>
      <c r="G893" s="114">
        <v>14</v>
      </c>
      <c r="H893" s="166">
        <v>5000</v>
      </c>
      <c r="I893" s="166">
        <v>5300</v>
      </c>
      <c r="J893" s="166">
        <v>531</v>
      </c>
      <c r="K893" s="115">
        <v>13</v>
      </c>
      <c r="L893" s="115"/>
      <c r="M893" s="116" t="s">
        <v>626</v>
      </c>
      <c r="N893" s="117">
        <v>0</v>
      </c>
      <c r="O893" s="117">
        <v>0</v>
      </c>
      <c r="P893" s="117">
        <v>0</v>
      </c>
      <c r="Q893" s="141" t="s">
        <v>59</v>
      </c>
      <c r="R893" s="119">
        <v>0</v>
      </c>
      <c r="S893" s="119">
        <v>0</v>
      </c>
      <c r="T893" s="120">
        <v>0</v>
      </c>
      <c r="U893" s="120">
        <v>0</v>
      </c>
      <c r="V893" s="120">
        <v>0</v>
      </c>
      <c r="W893" s="120">
        <v>0</v>
      </c>
      <c r="X893" s="120">
        <v>0</v>
      </c>
      <c r="Y893" s="120">
        <v>0</v>
      </c>
      <c r="Z893" s="120">
        <v>0</v>
      </c>
      <c r="AA893" s="291">
        <v>0</v>
      </c>
      <c r="AB893" s="303">
        <f t="shared" si="338"/>
        <v>0</v>
      </c>
      <c r="AC893" s="117">
        <f t="shared" si="339"/>
        <v>0</v>
      </c>
      <c r="AD893" s="304">
        <f>OAX!AD931</f>
        <v>0</v>
      </c>
      <c r="AE893" s="120"/>
      <c r="AF893" s="120"/>
      <c r="AG893" s="120">
        <f>OAX!AG931</f>
        <v>0</v>
      </c>
      <c r="AH893" s="120"/>
      <c r="AI893" s="120"/>
      <c r="AJ893" s="120">
        <f>OAX!AJ931</f>
        <v>0</v>
      </c>
      <c r="AK893" s="120"/>
      <c r="AL893" s="120"/>
      <c r="AM893" s="120">
        <f>OAX!AM931</f>
        <v>0</v>
      </c>
      <c r="AN893" s="120"/>
      <c r="AO893" s="120"/>
      <c r="AP893" s="120">
        <f>OAX!AP931</f>
        <v>0</v>
      </c>
      <c r="AQ893" s="120"/>
      <c r="AR893" s="120"/>
      <c r="AS893" s="120">
        <f>OAX!AS931</f>
        <v>0</v>
      </c>
      <c r="AT893" s="120">
        <f>OAX!AT931</f>
        <v>0</v>
      </c>
      <c r="AU893" s="120">
        <f>OAX!AU931</f>
        <v>0</v>
      </c>
      <c r="AV893" s="120">
        <f>OAX!AV931</f>
        <v>0</v>
      </c>
      <c r="AW893" s="120">
        <f>OAX!AW931</f>
        <v>0</v>
      </c>
      <c r="AX893" s="120">
        <f>OAX!AX931</f>
        <v>0</v>
      </c>
      <c r="AY893" s="120">
        <f>OAX!AY931</f>
        <v>0</v>
      </c>
      <c r="AZ893" s="120">
        <f>OAX!AZ931</f>
        <v>0</v>
      </c>
      <c r="BA893" s="120">
        <f>OAX!BA931</f>
        <v>0</v>
      </c>
    </row>
    <row r="894" spans="1:53" ht="24.75" hidden="1">
      <c r="A894" s="253"/>
      <c r="B894" s="73" t="str">
        <f t="shared" si="320"/>
        <v>371450005300532</v>
      </c>
      <c r="C894" s="107">
        <v>2023</v>
      </c>
      <c r="D894" s="107">
        <v>1</v>
      </c>
      <c r="E894" s="107">
        <v>3</v>
      </c>
      <c r="F894" s="107">
        <v>7</v>
      </c>
      <c r="G894" s="107">
        <v>14</v>
      </c>
      <c r="H894" s="107">
        <v>5000</v>
      </c>
      <c r="I894" s="107">
        <v>5300</v>
      </c>
      <c r="J894" s="107">
        <v>532</v>
      </c>
      <c r="K894" s="108"/>
      <c r="L894" s="108"/>
      <c r="M894" s="209" t="s">
        <v>566</v>
      </c>
      <c r="N894" s="210">
        <v>0</v>
      </c>
      <c r="O894" s="210">
        <v>0</v>
      </c>
      <c r="P894" s="210">
        <v>0</v>
      </c>
      <c r="Q894" s="172"/>
      <c r="R894" s="173"/>
      <c r="S894" s="173"/>
      <c r="T894" s="213">
        <f t="shared" ref="T894:AC894" si="340">SUM(T895:T897)</f>
        <v>0</v>
      </c>
      <c r="U894" s="213">
        <f t="shared" si="340"/>
        <v>0</v>
      </c>
      <c r="V894" s="213">
        <f t="shared" si="340"/>
        <v>0</v>
      </c>
      <c r="W894" s="213">
        <f t="shared" si="340"/>
        <v>0</v>
      </c>
      <c r="X894" s="213">
        <f t="shared" si="340"/>
        <v>0</v>
      </c>
      <c r="Y894" s="213">
        <f t="shared" si="340"/>
        <v>0</v>
      </c>
      <c r="Z894" s="213">
        <f t="shared" si="340"/>
        <v>0</v>
      </c>
      <c r="AA894" s="282">
        <f t="shared" si="340"/>
        <v>0</v>
      </c>
      <c r="AB894" s="320">
        <f t="shared" si="340"/>
        <v>0</v>
      </c>
      <c r="AC894" s="213">
        <f t="shared" si="340"/>
        <v>0</v>
      </c>
      <c r="AD894" s="325">
        <f>OAX!AD932</f>
        <v>0</v>
      </c>
      <c r="AE894" s="213"/>
      <c r="AF894" s="213"/>
      <c r="AG894" s="213">
        <f>OAX!AG932</f>
        <v>0</v>
      </c>
      <c r="AH894" s="213"/>
      <c r="AI894" s="213"/>
      <c r="AJ894" s="213">
        <f>OAX!AJ932</f>
        <v>0</v>
      </c>
      <c r="AK894" s="213"/>
      <c r="AL894" s="213"/>
      <c r="AM894" s="213">
        <f>OAX!AM932</f>
        <v>0</v>
      </c>
      <c r="AN894" s="213"/>
      <c r="AO894" s="213"/>
      <c r="AP894" s="213">
        <f>OAX!AP932</f>
        <v>0</v>
      </c>
      <c r="AQ894" s="213"/>
      <c r="AR894" s="213"/>
      <c r="AS894" s="213">
        <f>OAX!AS932</f>
        <v>0</v>
      </c>
      <c r="AT894" s="213">
        <f>OAX!AT932</f>
        <v>0</v>
      </c>
      <c r="AU894" s="213">
        <f>OAX!AU932</f>
        <v>0</v>
      </c>
      <c r="AV894" s="213">
        <f>OAX!AV932</f>
        <v>0</v>
      </c>
      <c r="AW894" s="213">
        <f>OAX!AW932</f>
        <v>0</v>
      </c>
      <c r="AX894" s="213">
        <f>OAX!AX932</f>
        <v>0</v>
      </c>
      <c r="AY894" s="213">
        <f>OAX!AY932</f>
        <v>0</v>
      </c>
      <c r="AZ894" s="213">
        <f>OAX!AZ932</f>
        <v>0</v>
      </c>
      <c r="BA894" s="213">
        <f>OAX!BA932</f>
        <v>0</v>
      </c>
    </row>
    <row r="895" spans="1:53" ht="24.75" hidden="1">
      <c r="A895" s="253"/>
      <c r="B895" s="73" t="str">
        <f t="shared" si="320"/>
        <v>3714500053005321</v>
      </c>
      <c r="C895" s="114">
        <v>2023</v>
      </c>
      <c r="D895" s="114">
        <v>1</v>
      </c>
      <c r="E895" s="114">
        <v>3</v>
      </c>
      <c r="F895" s="114">
        <v>7</v>
      </c>
      <c r="G895" s="114">
        <v>14</v>
      </c>
      <c r="H895" s="166">
        <v>5000</v>
      </c>
      <c r="I895" s="166">
        <v>5300</v>
      </c>
      <c r="J895" s="166">
        <v>532</v>
      </c>
      <c r="K895" s="115">
        <v>1</v>
      </c>
      <c r="L895" s="115"/>
      <c r="M895" s="116" t="s">
        <v>627</v>
      </c>
      <c r="N895" s="117">
        <v>0</v>
      </c>
      <c r="O895" s="117">
        <v>0</v>
      </c>
      <c r="P895" s="117">
        <v>0</v>
      </c>
      <c r="Q895" s="141" t="s">
        <v>59</v>
      </c>
      <c r="R895" s="119">
        <v>0</v>
      </c>
      <c r="S895" s="119">
        <v>0</v>
      </c>
      <c r="T895" s="120">
        <v>0</v>
      </c>
      <c r="U895" s="117">
        <v>0</v>
      </c>
      <c r="V895" s="117">
        <v>0</v>
      </c>
      <c r="W895" s="117">
        <v>0</v>
      </c>
      <c r="X895" s="117">
        <v>0</v>
      </c>
      <c r="Y895" s="117">
        <v>0</v>
      </c>
      <c r="Z895" s="117">
        <v>0</v>
      </c>
      <c r="AA895" s="269">
        <v>0</v>
      </c>
      <c r="AB895" s="303">
        <f t="shared" ref="AB895:AC897" si="341">N895+T895-X895</f>
        <v>0</v>
      </c>
      <c r="AC895" s="117">
        <f t="shared" si="341"/>
        <v>0</v>
      </c>
      <c r="AD895" s="304">
        <f>OAX!AD933</f>
        <v>0</v>
      </c>
      <c r="AE895" s="120"/>
      <c r="AF895" s="117"/>
      <c r="AG895" s="117">
        <f>OAX!AG933</f>
        <v>0</v>
      </c>
      <c r="AH895" s="117"/>
      <c r="AI895" s="117"/>
      <c r="AJ895" s="117">
        <f>OAX!AJ933</f>
        <v>0</v>
      </c>
      <c r="AK895" s="117"/>
      <c r="AL895" s="117"/>
      <c r="AM895" s="117">
        <f>OAX!AM933</f>
        <v>0</v>
      </c>
      <c r="AN895" s="117"/>
      <c r="AO895" s="117"/>
      <c r="AP895" s="117">
        <f>OAX!AP933</f>
        <v>0</v>
      </c>
      <c r="AQ895" s="117"/>
      <c r="AR895" s="117"/>
      <c r="AS895" s="117">
        <f>OAX!AS933</f>
        <v>0</v>
      </c>
      <c r="AT895" s="117">
        <f>OAX!AT933</f>
        <v>0</v>
      </c>
      <c r="AU895" s="117">
        <f>OAX!AU933</f>
        <v>0</v>
      </c>
      <c r="AV895" s="117">
        <f>OAX!AV933</f>
        <v>0</v>
      </c>
      <c r="AW895" s="117">
        <f>OAX!AW933</f>
        <v>0</v>
      </c>
      <c r="AX895" s="117">
        <f>OAX!AX933</f>
        <v>0</v>
      </c>
      <c r="AY895" s="117">
        <f>OAX!AY933</f>
        <v>0</v>
      </c>
      <c r="AZ895" s="117">
        <f>OAX!AZ933</f>
        <v>0</v>
      </c>
      <c r="BA895" s="117">
        <f>OAX!BA933</f>
        <v>0</v>
      </c>
    </row>
    <row r="896" spans="1:53" ht="24.75" hidden="1">
      <c r="A896" s="253"/>
      <c r="B896" s="73" t="str">
        <f t="shared" si="320"/>
        <v>3714500053005322</v>
      </c>
      <c r="C896" s="114">
        <v>2023</v>
      </c>
      <c r="D896" s="114">
        <v>1</v>
      </c>
      <c r="E896" s="114">
        <v>3</v>
      </c>
      <c r="F896" s="114">
        <v>7</v>
      </c>
      <c r="G896" s="114">
        <v>14</v>
      </c>
      <c r="H896" s="166">
        <v>5000</v>
      </c>
      <c r="I896" s="166">
        <v>5300</v>
      </c>
      <c r="J896" s="166">
        <v>532</v>
      </c>
      <c r="K896" s="115">
        <v>2</v>
      </c>
      <c r="L896" s="115"/>
      <c r="M896" s="116" t="s">
        <v>628</v>
      </c>
      <c r="N896" s="117">
        <v>0</v>
      </c>
      <c r="O896" s="117">
        <v>0</v>
      </c>
      <c r="P896" s="117">
        <v>0</v>
      </c>
      <c r="Q896" s="141" t="s">
        <v>59</v>
      </c>
      <c r="R896" s="119">
        <v>0</v>
      </c>
      <c r="S896" s="119">
        <v>0</v>
      </c>
      <c r="T896" s="120">
        <v>0</v>
      </c>
      <c r="U896" s="120">
        <v>0</v>
      </c>
      <c r="V896" s="120">
        <v>0</v>
      </c>
      <c r="W896" s="120">
        <v>0</v>
      </c>
      <c r="X896" s="120">
        <v>0</v>
      </c>
      <c r="Y896" s="120">
        <v>0</v>
      </c>
      <c r="Z896" s="120">
        <v>0</v>
      </c>
      <c r="AA896" s="291">
        <v>0</v>
      </c>
      <c r="AB896" s="303">
        <f t="shared" si="341"/>
        <v>0</v>
      </c>
      <c r="AC896" s="117">
        <f t="shared" si="341"/>
        <v>0</v>
      </c>
      <c r="AD896" s="304">
        <f>OAX!AD934</f>
        <v>0</v>
      </c>
      <c r="AE896" s="120"/>
      <c r="AF896" s="120"/>
      <c r="AG896" s="120">
        <f>OAX!AG934</f>
        <v>0</v>
      </c>
      <c r="AH896" s="120"/>
      <c r="AI896" s="120"/>
      <c r="AJ896" s="120">
        <f>OAX!AJ934</f>
        <v>0</v>
      </c>
      <c r="AK896" s="120"/>
      <c r="AL896" s="120"/>
      <c r="AM896" s="120">
        <f>OAX!AM934</f>
        <v>0</v>
      </c>
      <c r="AN896" s="120"/>
      <c r="AO896" s="120"/>
      <c r="AP896" s="120">
        <f>OAX!AP934</f>
        <v>0</v>
      </c>
      <c r="AQ896" s="120"/>
      <c r="AR896" s="120"/>
      <c r="AS896" s="120">
        <f>OAX!AS934</f>
        <v>0</v>
      </c>
      <c r="AT896" s="120">
        <f>OAX!AT934</f>
        <v>0</v>
      </c>
      <c r="AU896" s="120">
        <f>OAX!AU934</f>
        <v>0</v>
      </c>
      <c r="AV896" s="120">
        <f>OAX!AV934</f>
        <v>0</v>
      </c>
      <c r="AW896" s="120">
        <f>OAX!AW934</f>
        <v>0</v>
      </c>
      <c r="AX896" s="120">
        <f>OAX!AX934</f>
        <v>0</v>
      </c>
      <c r="AY896" s="120">
        <f>OAX!AY934</f>
        <v>0</v>
      </c>
      <c r="AZ896" s="120">
        <f>OAX!AZ934</f>
        <v>0</v>
      </c>
      <c r="BA896" s="120">
        <f>OAX!BA934</f>
        <v>0</v>
      </c>
    </row>
    <row r="897" spans="1:53" ht="24.75" hidden="1">
      <c r="A897" s="253"/>
      <c r="B897" s="73" t="str">
        <f t="shared" si="320"/>
        <v>3714500053005323</v>
      </c>
      <c r="C897" s="114">
        <v>2023</v>
      </c>
      <c r="D897" s="114">
        <v>1</v>
      </c>
      <c r="E897" s="114">
        <v>3</v>
      </c>
      <c r="F897" s="114">
        <v>7</v>
      </c>
      <c r="G897" s="114">
        <v>14</v>
      </c>
      <c r="H897" s="166">
        <v>5000</v>
      </c>
      <c r="I897" s="166">
        <v>5300</v>
      </c>
      <c r="J897" s="166">
        <v>532</v>
      </c>
      <c r="K897" s="115">
        <v>3</v>
      </c>
      <c r="L897" s="115"/>
      <c r="M897" s="116" t="s">
        <v>629</v>
      </c>
      <c r="N897" s="117">
        <v>0</v>
      </c>
      <c r="O897" s="117">
        <v>0</v>
      </c>
      <c r="P897" s="117">
        <v>0</v>
      </c>
      <c r="Q897" s="141" t="s">
        <v>59</v>
      </c>
      <c r="R897" s="119">
        <v>0</v>
      </c>
      <c r="S897" s="119">
        <v>0</v>
      </c>
      <c r="T897" s="120">
        <v>0</v>
      </c>
      <c r="U897" s="120">
        <v>0</v>
      </c>
      <c r="V897" s="120">
        <v>0</v>
      </c>
      <c r="W897" s="120">
        <v>0</v>
      </c>
      <c r="X897" s="120">
        <v>0</v>
      </c>
      <c r="Y897" s="120">
        <v>0</v>
      </c>
      <c r="Z897" s="120">
        <v>0</v>
      </c>
      <c r="AA897" s="291">
        <v>0</v>
      </c>
      <c r="AB897" s="303">
        <f t="shared" si="341"/>
        <v>0</v>
      </c>
      <c r="AC897" s="117">
        <f t="shared" si="341"/>
        <v>0</v>
      </c>
      <c r="AD897" s="304">
        <f>OAX!AD935</f>
        <v>0</v>
      </c>
      <c r="AE897" s="120"/>
      <c r="AF897" s="120"/>
      <c r="AG897" s="120">
        <f>OAX!AG935</f>
        <v>0</v>
      </c>
      <c r="AH897" s="120"/>
      <c r="AI897" s="120"/>
      <c r="AJ897" s="120">
        <f>OAX!AJ935</f>
        <v>0</v>
      </c>
      <c r="AK897" s="120"/>
      <c r="AL897" s="120"/>
      <c r="AM897" s="120">
        <f>OAX!AM935</f>
        <v>0</v>
      </c>
      <c r="AN897" s="120"/>
      <c r="AO897" s="120"/>
      <c r="AP897" s="120">
        <f>OAX!AP935</f>
        <v>0</v>
      </c>
      <c r="AQ897" s="120"/>
      <c r="AR897" s="120"/>
      <c r="AS897" s="120">
        <f>OAX!AS935</f>
        <v>0</v>
      </c>
      <c r="AT897" s="120">
        <f>OAX!AT935</f>
        <v>0</v>
      </c>
      <c r="AU897" s="120">
        <f>OAX!AU935</f>
        <v>0</v>
      </c>
      <c r="AV897" s="120">
        <f>OAX!AV935</f>
        <v>0</v>
      </c>
      <c r="AW897" s="120">
        <f>OAX!AW935</f>
        <v>0</v>
      </c>
      <c r="AX897" s="120">
        <f>OAX!AX935</f>
        <v>0</v>
      </c>
      <c r="AY897" s="120">
        <f>OAX!AY935</f>
        <v>0</v>
      </c>
      <c r="AZ897" s="120">
        <f>OAX!AZ935</f>
        <v>0</v>
      </c>
      <c r="BA897" s="120">
        <f>OAX!BA935</f>
        <v>0</v>
      </c>
    </row>
    <row r="898" spans="1:53" ht="24.75" hidden="1">
      <c r="A898" s="253"/>
      <c r="B898" s="73" t="str">
        <f t="shared" si="320"/>
        <v>371450005400</v>
      </c>
      <c r="C898" s="100">
        <v>2023</v>
      </c>
      <c r="D898" s="100">
        <v>1</v>
      </c>
      <c r="E898" s="100">
        <v>3</v>
      </c>
      <c r="F898" s="100">
        <v>7</v>
      </c>
      <c r="G898" s="100">
        <v>14</v>
      </c>
      <c r="H898" s="100">
        <v>5000</v>
      </c>
      <c r="I898" s="100">
        <v>5400</v>
      </c>
      <c r="J898" s="100"/>
      <c r="K898" s="101"/>
      <c r="L898" s="101"/>
      <c r="M898" s="102" t="s">
        <v>139</v>
      </c>
      <c r="N898" s="103">
        <v>0</v>
      </c>
      <c r="O898" s="103">
        <v>0</v>
      </c>
      <c r="P898" s="103">
        <v>0</v>
      </c>
      <c r="Q898" s="170"/>
      <c r="R898" s="171"/>
      <c r="S898" s="171"/>
      <c r="T898" s="106">
        <f t="shared" ref="T898:AC899" si="342">T899</f>
        <v>0</v>
      </c>
      <c r="U898" s="106">
        <f t="shared" si="342"/>
        <v>0</v>
      </c>
      <c r="V898" s="106">
        <f t="shared" si="342"/>
        <v>0</v>
      </c>
      <c r="W898" s="106">
        <f t="shared" si="342"/>
        <v>0</v>
      </c>
      <c r="X898" s="106">
        <f t="shared" si="342"/>
        <v>0</v>
      </c>
      <c r="Y898" s="106">
        <f t="shared" si="342"/>
        <v>0</v>
      </c>
      <c r="Z898" s="106">
        <f t="shared" si="342"/>
        <v>0</v>
      </c>
      <c r="AA898" s="283">
        <f t="shared" si="342"/>
        <v>0</v>
      </c>
      <c r="AB898" s="299">
        <f t="shared" si="342"/>
        <v>0</v>
      </c>
      <c r="AC898" s="106">
        <f t="shared" si="342"/>
        <v>0</v>
      </c>
      <c r="AD898" s="326">
        <f>OAX!AD936</f>
        <v>0</v>
      </c>
      <c r="AE898" s="106"/>
      <c r="AF898" s="106"/>
      <c r="AG898" s="106">
        <f>OAX!AG936</f>
        <v>0</v>
      </c>
      <c r="AH898" s="106"/>
      <c r="AI898" s="106"/>
      <c r="AJ898" s="106">
        <f>OAX!AJ936</f>
        <v>0</v>
      </c>
      <c r="AK898" s="106"/>
      <c r="AL898" s="106"/>
      <c r="AM898" s="106">
        <f>OAX!AM936</f>
        <v>0</v>
      </c>
      <c r="AN898" s="106"/>
      <c r="AO898" s="106"/>
      <c r="AP898" s="106">
        <f>OAX!AP936</f>
        <v>0</v>
      </c>
      <c r="AQ898" s="106"/>
      <c r="AR898" s="106"/>
      <c r="AS898" s="106">
        <f>OAX!AS936</f>
        <v>0</v>
      </c>
      <c r="AT898" s="106">
        <f>OAX!AT936</f>
        <v>0</v>
      </c>
      <c r="AU898" s="103">
        <f>OAX!AU936</f>
        <v>0</v>
      </c>
      <c r="AV898" s="103">
        <f>OAX!AV936</f>
        <v>0</v>
      </c>
      <c r="AW898" s="103">
        <f>OAX!AW936</f>
        <v>0</v>
      </c>
      <c r="AX898" s="103">
        <f>OAX!AX936</f>
        <v>0</v>
      </c>
      <c r="AY898" s="103">
        <f>OAX!AY936</f>
        <v>0</v>
      </c>
      <c r="AZ898" s="103">
        <f>OAX!AZ936</f>
        <v>0</v>
      </c>
      <c r="BA898" s="103">
        <f>OAX!BA936</f>
        <v>0</v>
      </c>
    </row>
    <row r="899" spans="1:53" ht="24.75" hidden="1">
      <c r="A899" s="253"/>
      <c r="B899" s="73" t="str">
        <f t="shared" si="320"/>
        <v>371450005400541</v>
      </c>
      <c r="C899" s="107">
        <v>2023</v>
      </c>
      <c r="D899" s="107">
        <v>1</v>
      </c>
      <c r="E899" s="107">
        <v>3</v>
      </c>
      <c r="F899" s="107">
        <v>7</v>
      </c>
      <c r="G899" s="107">
        <v>14</v>
      </c>
      <c r="H899" s="107">
        <v>5000</v>
      </c>
      <c r="I899" s="107">
        <v>5400</v>
      </c>
      <c r="J899" s="107">
        <v>541</v>
      </c>
      <c r="K899" s="108"/>
      <c r="L899" s="108"/>
      <c r="M899" s="209" t="s">
        <v>140</v>
      </c>
      <c r="N899" s="210">
        <v>0</v>
      </c>
      <c r="O899" s="210">
        <v>0</v>
      </c>
      <c r="P899" s="210">
        <v>0</v>
      </c>
      <c r="Q899" s="172"/>
      <c r="R899" s="173"/>
      <c r="S899" s="173"/>
      <c r="T899" s="213">
        <f t="shared" si="342"/>
        <v>0</v>
      </c>
      <c r="U899" s="213">
        <f t="shared" si="342"/>
        <v>0</v>
      </c>
      <c r="V899" s="213">
        <f t="shared" si="342"/>
        <v>0</v>
      </c>
      <c r="W899" s="213">
        <f t="shared" si="342"/>
        <v>0</v>
      </c>
      <c r="X899" s="213">
        <f t="shared" si="342"/>
        <v>0</v>
      </c>
      <c r="Y899" s="213">
        <f t="shared" si="342"/>
        <v>0</v>
      </c>
      <c r="Z899" s="213">
        <f t="shared" si="342"/>
        <v>0</v>
      </c>
      <c r="AA899" s="282">
        <f t="shared" si="342"/>
        <v>0</v>
      </c>
      <c r="AB899" s="320">
        <f t="shared" si="342"/>
        <v>0</v>
      </c>
      <c r="AC899" s="213">
        <f t="shared" si="342"/>
        <v>0</v>
      </c>
      <c r="AD899" s="325">
        <f>OAX!AD937</f>
        <v>0</v>
      </c>
      <c r="AE899" s="213"/>
      <c r="AF899" s="213"/>
      <c r="AG899" s="213">
        <f>OAX!AG937</f>
        <v>0</v>
      </c>
      <c r="AH899" s="213"/>
      <c r="AI899" s="213"/>
      <c r="AJ899" s="213">
        <f>OAX!AJ937</f>
        <v>0</v>
      </c>
      <c r="AK899" s="213"/>
      <c r="AL899" s="213"/>
      <c r="AM899" s="213">
        <f>OAX!AM937</f>
        <v>0</v>
      </c>
      <c r="AN899" s="213"/>
      <c r="AO899" s="213"/>
      <c r="AP899" s="213">
        <f>OAX!AP937</f>
        <v>0</v>
      </c>
      <c r="AQ899" s="213"/>
      <c r="AR899" s="213"/>
      <c r="AS899" s="213">
        <f>OAX!AS937</f>
        <v>0</v>
      </c>
      <c r="AT899" s="210">
        <f>OAX!AT937</f>
        <v>0</v>
      </c>
      <c r="AU899" s="210">
        <f>OAX!AU937</f>
        <v>0</v>
      </c>
      <c r="AV899" s="210">
        <f>OAX!AV937</f>
        <v>0</v>
      </c>
      <c r="AW899" s="210">
        <f>OAX!AW937</f>
        <v>0</v>
      </c>
      <c r="AX899" s="210">
        <f>OAX!AX937</f>
        <v>0</v>
      </c>
      <c r="AY899" s="210">
        <f>OAX!AY937</f>
        <v>0</v>
      </c>
      <c r="AZ899" s="210">
        <f>OAX!AZ937</f>
        <v>0</v>
      </c>
      <c r="BA899" s="210">
        <f>OAX!BA937</f>
        <v>0</v>
      </c>
    </row>
    <row r="900" spans="1:53" ht="24.75" hidden="1">
      <c r="A900" s="253"/>
      <c r="B900" s="73" t="str">
        <f t="shared" si="320"/>
        <v>3714500054005411</v>
      </c>
      <c r="C900" s="114">
        <v>2023</v>
      </c>
      <c r="D900" s="114">
        <v>1</v>
      </c>
      <c r="E900" s="114">
        <v>3</v>
      </c>
      <c r="F900" s="114">
        <v>7</v>
      </c>
      <c r="G900" s="114">
        <v>14</v>
      </c>
      <c r="H900" s="166">
        <v>5000</v>
      </c>
      <c r="I900" s="166">
        <v>5400</v>
      </c>
      <c r="J900" s="166">
        <v>541</v>
      </c>
      <c r="K900" s="115">
        <v>1</v>
      </c>
      <c r="L900" s="115"/>
      <c r="M900" s="116" t="s">
        <v>670</v>
      </c>
      <c r="N900" s="117">
        <v>0</v>
      </c>
      <c r="O900" s="117">
        <v>0</v>
      </c>
      <c r="P900" s="117">
        <v>0</v>
      </c>
      <c r="Q900" s="141" t="s">
        <v>59</v>
      </c>
      <c r="R900" s="119">
        <v>0</v>
      </c>
      <c r="S900" s="119">
        <v>0</v>
      </c>
      <c r="T900" s="120">
        <v>0</v>
      </c>
      <c r="U900" s="120">
        <v>0</v>
      </c>
      <c r="V900" s="120">
        <v>0</v>
      </c>
      <c r="W900" s="120">
        <v>0</v>
      </c>
      <c r="X900" s="120">
        <v>0</v>
      </c>
      <c r="Y900" s="120">
        <v>0</v>
      </c>
      <c r="Z900" s="120">
        <v>0</v>
      </c>
      <c r="AA900" s="291">
        <v>0</v>
      </c>
      <c r="AB900" s="303">
        <f>N900+T900-X900</f>
        <v>0</v>
      </c>
      <c r="AC900" s="117">
        <f>O900+U900-Y900</f>
        <v>0</v>
      </c>
      <c r="AD900" s="304">
        <f>OAX!AD938</f>
        <v>0</v>
      </c>
      <c r="AE900" s="120"/>
      <c r="AF900" s="120"/>
      <c r="AG900" s="120">
        <f>OAX!AG938</f>
        <v>0</v>
      </c>
      <c r="AH900" s="120"/>
      <c r="AI900" s="120"/>
      <c r="AJ900" s="120">
        <f>OAX!AJ938</f>
        <v>0</v>
      </c>
      <c r="AK900" s="120"/>
      <c r="AL900" s="120"/>
      <c r="AM900" s="120">
        <f>OAX!AM938</f>
        <v>0</v>
      </c>
      <c r="AN900" s="120"/>
      <c r="AO900" s="120"/>
      <c r="AP900" s="120">
        <f>OAX!AP938</f>
        <v>0</v>
      </c>
      <c r="AQ900" s="120"/>
      <c r="AR900" s="120"/>
      <c r="AS900" s="120">
        <f>OAX!AS938</f>
        <v>0</v>
      </c>
      <c r="AT900" s="120">
        <f>OAX!AT938</f>
        <v>0</v>
      </c>
      <c r="AU900" s="120">
        <f>OAX!AU938</f>
        <v>0</v>
      </c>
      <c r="AV900" s="120">
        <f>OAX!AV938</f>
        <v>0</v>
      </c>
      <c r="AW900" s="120">
        <f>OAX!AW938</f>
        <v>0</v>
      </c>
      <c r="AX900" s="120">
        <f>OAX!AX938</f>
        <v>0</v>
      </c>
      <c r="AY900" s="120">
        <f>OAX!AY938</f>
        <v>0</v>
      </c>
      <c r="AZ900" s="120">
        <f>OAX!AZ938</f>
        <v>0</v>
      </c>
      <c r="BA900" s="120">
        <f>OAX!BA938</f>
        <v>0</v>
      </c>
    </row>
    <row r="901" spans="1:53" ht="24.75" hidden="1">
      <c r="A901" s="253"/>
      <c r="B901" s="73" t="str">
        <f t="shared" si="320"/>
        <v>371450005600</v>
      </c>
      <c r="C901" s="100">
        <v>2023</v>
      </c>
      <c r="D901" s="100">
        <v>1</v>
      </c>
      <c r="E901" s="100">
        <v>3</v>
      </c>
      <c r="F901" s="100">
        <v>7</v>
      </c>
      <c r="G901" s="100">
        <v>14</v>
      </c>
      <c r="H901" s="100">
        <v>5000</v>
      </c>
      <c r="I901" s="100">
        <v>5600</v>
      </c>
      <c r="J901" s="100"/>
      <c r="K901" s="101"/>
      <c r="L901" s="101"/>
      <c r="M901" s="102" t="s">
        <v>515</v>
      </c>
      <c r="N901" s="103">
        <v>0</v>
      </c>
      <c r="O901" s="103">
        <v>0</v>
      </c>
      <c r="P901" s="103">
        <v>0</v>
      </c>
      <c r="Q901" s="170"/>
      <c r="R901" s="171"/>
      <c r="S901" s="171"/>
      <c r="T901" s="106">
        <f t="shared" ref="T901:AC901" si="343">T902+T904+T913</f>
        <v>0</v>
      </c>
      <c r="U901" s="106">
        <f t="shared" si="343"/>
        <v>0</v>
      </c>
      <c r="V901" s="106">
        <f t="shared" si="343"/>
        <v>0</v>
      </c>
      <c r="W901" s="106">
        <f t="shared" si="343"/>
        <v>0</v>
      </c>
      <c r="X901" s="106">
        <f t="shared" si="343"/>
        <v>0</v>
      </c>
      <c r="Y901" s="106">
        <f t="shared" si="343"/>
        <v>0</v>
      </c>
      <c r="Z901" s="106">
        <f t="shared" si="343"/>
        <v>0</v>
      </c>
      <c r="AA901" s="283">
        <f t="shared" si="343"/>
        <v>0</v>
      </c>
      <c r="AB901" s="299">
        <f t="shared" si="343"/>
        <v>0</v>
      </c>
      <c r="AC901" s="106">
        <f t="shared" si="343"/>
        <v>0</v>
      </c>
      <c r="AD901" s="326">
        <f>OAX!AD939</f>
        <v>0</v>
      </c>
      <c r="AE901" s="106"/>
      <c r="AF901" s="106"/>
      <c r="AG901" s="106">
        <f>OAX!AG939</f>
        <v>0</v>
      </c>
      <c r="AH901" s="106"/>
      <c r="AI901" s="106"/>
      <c r="AJ901" s="106">
        <f>OAX!AJ939</f>
        <v>0</v>
      </c>
      <c r="AK901" s="106"/>
      <c r="AL901" s="106"/>
      <c r="AM901" s="106">
        <f>OAX!AM939</f>
        <v>0</v>
      </c>
      <c r="AN901" s="106"/>
      <c r="AO901" s="106"/>
      <c r="AP901" s="106">
        <f>OAX!AP939</f>
        <v>0</v>
      </c>
      <c r="AQ901" s="106"/>
      <c r="AR901" s="106"/>
      <c r="AS901" s="106">
        <f>OAX!AS939</f>
        <v>0</v>
      </c>
      <c r="AT901" s="103">
        <f>OAX!AT939</f>
        <v>0</v>
      </c>
      <c r="AU901" s="103">
        <f>OAX!AU939</f>
        <v>0</v>
      </c>
      <c r="AV901" s="103">
        <f>OAX!AV939</f>
        <v>0</v>
      </c>
      <c r="AW901" s="103">
        <f>OAX!AW939</f>
        <v>0</v>
      </c>
      <c r="AX901" s="103">
        <f>OAX!AX939</f>
        <v>0</v>
      </c>
      <c r="AY901" s="103">
        <f>OAX!AY939</f>
        <v>0</v>
      </c>
      <c r="AZ901" s="103">
        <f>OAX!AZ939</f>
        <v>0</v>
      </c>
      <c r="BA901" s="103">
        <f>OAX!BA939</f>
        <v>0</v>
      </c>
    </row>
    <row r="902" spans="1:53" ht="24.75" hidden="1">
      <c r="A902" s="253"/>
      <c r="B902" s="73" t="str">
        <f t="shared" si="320"/>
        <v>371450005600562</v>
      </c>
      <c r="C902" s="107">
        <v>2023</v>
      </c>
      <c r="D902" s="107">
        <v>1</v>
      </c>
      <c r="E902" s="107">
        <v>3</v>
      </c>
      <c r="F902" s="107">
        <v>7</v>
      </c>
      <c r="G902" s="107">
        <v>14</v>
      </c>
      <c r="H902" s="107">
        <v>5000</v>
      </c>
      <c r="I902" s="107">
        <v>5600</v>
      </c>
      <c r="J902" s="107">
        <v>562</v>
      </c>
      <c r="K902" s="108"/>
      <c r="L902" s="108"/>
      <c r="M902" s="209" t="s">
        <v>642</v>
      </c>
      <c r="N902" s="210">
        <v>0</v>
      </c>
      <c r="O902" s="210">
        <v>0</v>
      </c>
      <c r="P902" s="210">
        <v>0</v>
      </c>
      <c r="Q902" s="172"/>
      <c r="R902" s="173"/>
      <c r="S902" s="173"/>
      <c r="T902" s="213">
        <f t="shared" ref="T902:AC902" si="344">T903</f>
        <v>0</v>
      </c>
      <c r="U902" s="213">
        <f t="shared" si="344"/>
        <v>0</v>
      </c>
      <c r="V902" s="213">
        <f t="shared" si="344"/>
        <v>0</v>
      </c>
      <c r="W902" s="213">
        <f t="shared" si="344"/>
        <v>0</v>
      </c>
      <c r="X902" s="213">
        <f t="shared" si="344"/>
        <v>0</v>
      </c>
      <c r="Y902" s="213">
        <f t="shared" si="344"/>
        <v>0</v>
      </c>
      <c r="Z902" s="213">
        <f t="shared" si="344"/>
        <v>0</v>
      </c>
      <c r="AA902" s="282">
        <f t="shared" si="344"/>
        <v>0</v>
      </c>
      <c r="AB902" s="320">
        <f t="shared" si="344"/>
        <v>0</v>
      </c>
      <c r="AC902" s="213">
        <f t="shared" si="344"/>
        <v>0</v>
      </c>
      <c r="AD902" s="325">
        <f>OAX!AD940</f>
        <v>0</v>
      </c>
      <c r="AE902" s="213"/>
      <c r="AF902" s="213"/>
      <c r="AG902" s="213">
        <f>OAX!AG940</f>
        <v>0</v>
      </c>
      <c r="AH902" s="213"/>
      <c r="AI902" s="213"/>
      <c r="AJ902" s="213">
        <f>OAX!AJ940</f>
        <v>0</v>
      </c>
      <c r="AK902" s="213"/>
      <c r="AL902" s="213"/>
      <c r="AM902" s="213">
        <f>OAX!AM940</f>
        <v>0</v>
      </c>
      <c r="AN902" s="213"/>
      <c r="AO902" s="213"/>
      <c r="AP902" s="213">
        <f>OAX!AP940</f>
        <v>0</v>
      </c>
      <c r="AQ902" s="213"/>
      <c r="AR902" s="213"/>
      <c r="AS902" s="213">
        <f>OAX!AS940</f>
        <v>0</v>
      </c>
      <c r="AT902" s="210">
        <f>OAX!AT940</f>
        <v>0</v>
      </c>
      <c r="AU902" s="210">
        <f>OAX!AU940</f>
        <v>0</v>
      </c>
      <c r="AV902" s="210">
        <f>OAX!AV940</f>
        <v>0</v>
      </c>
      <c r="AW902" s="210">
        <f>OAX!AW940</f>
        <v>0</v>
      </c>
      <c r="AX902" s="210">
        <f>OAX!AX940</f>
        <v>0</v>
      </c>
      <c r="AY902" s="210">
        <f>OAX!AY940</f>
        <v>0</v>
      </c>
      <c r="AZ902" s="210">
        <f>OAX!AZ940</f>
        <v>0</v>
      </c>
      <c r="BA902" s="210">
        <f>OAX!BA940</f>
        <v>0</v>
      </c>
    </row>
    <row r="903" spans="1:53" ht="24.75" hidden="1">
      <c r="A903" s="253"/>
      <c r="B903" s="73" t="str">
        <f t="shared" si="320"/>
        <v>3714500056005621</v>
      </c>
      <c r="C903" s="114">
        <v>2023</v>
      </c>
      <c r="D903" s="114">
        <v>1</v>
      </c>
      <c r="E903" s="114">
        <v>3</v>
      </c>
      <c r="F903" s="114">
        <v>7</v>
      </c>
      <c r="G903" s="114">
        <v>14</v>
      </c>
      <c r="H903" s="166">
        <v>5000</v>
      </c>
      <c r="I903" s="166">
        <v>5600</v>
      </c>
      <c r="J903" s="166">
        <v>562</v>
      </c>
      <c r="K903" s="115">
        <v>1</v>
      </c>
      <c r="L903" s="115"/>
      <c r="M903" s="116" t="s">
        <v>643</v>
      </c>
      <c r="N903" s="117">
        <v>0</v>
      </c>
      <c r="O903" s="117">
        <v>0</v>
      </c>
      <c r="P903" s="117">
        <v>0</v>
      </c>
      <c r="Q903" s="141" t="s">
        <v>59</v>
      </c>
      <c r="R903" s="119">
        <v>0</v>
      </c>
      <c r="S903" s="119">
        <v>0</v>
      </c>
      <c r="T903" s="120">
        <v>0</v>
      </c>
      <c r="U903" s="117">
        <v>0</v>
      </c>
      <c r="V903" s="117">
        <v>0</v>
      </c>
      <c r="W903" s="117">
        <v>0</v>
      </c>
      <c r="X903" s="117">
        <v>0</v>
      </c>
      <c r="Y903" s="117">
        <v>0</v>
      </c>
      <c r="Z903" s="117">
        <v>0</v>
      </c>
      <c r="AA903" s="269">
        <v>0</v>
      </c>
      <c r="AB903" s="303">
        <f>N903+T903-X903</f>
        <v>0</v>
      </c>
      <c r="AC903" s="117">
        <f>O903+U903-Y903</f>
        <v>0</v>
      </c>
      <c r="AD903" s="304">
        <f>OAX!AD941</f>
        <v>0</v>
      </c>
      <c r="AE903" s="120"/>
      <c r="AF903" s="117"/>
      <c r="AG903" s="117">
        <f>OAX!AG941</f>
        <v>0</v>
      </c>
      <c r="AH903" s="117"/>
      <c r="AI903" s="117"/>
      <c r="AJ903" s="117">
        <f>OAX!AJ941</f>
        <v>0</v>
      </c>
      <c r="AK903" s="117"/>
      <c r="AL903" s="117"/>
      <c r="AM903" s="117">
        <f>OAX!AM941</f>
        <v>0</v>
      </c>
      <c r="AN903" s="117"/>
      <c r="AO903" s="117"/>
      <c r="AP903" s="117">
        <f>OAX!AP941</f>
        <v>0</v>
      </c>
      <c r="AQ903" s="117"/>
      <c r="AR903" s="117"/>
      <c r="AS903" s="117">
        <f>OAX!AS941</f>
        <v>0</v>
      </c>
      <c r="AT903" s="117">
        <f>OAX!AT941</f>
        <v>0</v>
      </c>
      <c r="AU903" s="117">
        <f>OAX!AU941</f>
        <v>0</v>
      </c>
      <c r="AV903" s="117">
        <f>OAX!AV941</f>
        <v>0</v>
      </c>
      <c r="AW903" s="117">
        <f>OAX!AW941</f>
        <v>0</v>
      </c>
      <c r="AX903" s="117">
        <f>OAX!AX941</f>
        <v>0</v>
      </c>
      <c r="AY903" s="117">
        <f>OAX!AY941</f>
        <v>0</v>
      </c>
      <c r="AZ903" s="117">
        <f>OAX!AZ941</f>
        <v>0</v>
      </c>
      <c r="BA903" s="117">
        <f>OAX!BA941</f>
        <v>0</v>
      </c>
    </row>
    <row r="904" spans="1:53" ht="24.75" hidden="1">
      <c r="A904" s="253"/>
      <c r="B904" s="73" t="str">
        <f t="shared" si="320"/>
        <v>371450005600565</v>
      </c>
      <c r="C904" s="107">
        <v>2023</v>
      </c>
      <c r="D904" s="107">
        <v>1</v>
      </c>
      <c r="E904" s="107">
        <v>3</v>
      </c>
      <c r="F904" s="107">
        <v>7</v>
      </c>
      <c r="G904" s="107">
        <v>14</v>
      </c>
      <c r="H904" s="107">
        <v>5000</v>
      </c>
      <c r="I904" s="107">
        <v>5600</v>
      </c>
      <c r="J904" s="107">
        <v>565</v>
      </c>
      <c r="K904" s="108"/>
      <c r="L904" s="108"/>
      <c r="M904" s="209" t="s">
        <v>215</v>
      </c>
      <c r="N904" s="210">
        <v>0</v>
      </c>
      <c r="O904" s="210">
        <v>0</v>
      </c>
      <c r="P904" s="210">
        <v>0</v>
      </c>
      <c r="Q904" s="172"/>
      <c r="R904" s="173"/>
      <c r="S904" s="173"/>
      <c r="T904" s="213">
        <f t="shared" ref="T904:AC904" si="345">SUM(T905:T912)</f>
        <v>0</v>
      </c>
      <c r="U904" s="213">
        <f t="shared" si="345"/>
        <v>0</v>
      </c>
      <c r="V904" s="213">
        <f t="shared" si="345"/>
        <v>0</v>
      </c>
      <c r="W904" s="213">
        <f t="shared" si="345"/>
        <v>0</v>
      </c>
      <c r="X904" s="213">
        <f t="shared" si="345"/>
        <v>0</v>
      </c>
      <c r="Y904" s="213">
        <f t="shared" si="345"/>
        <v>0</v>
      </c>
      <c r="Z904" s="213">
        <f t="shared" si="345"/>
        <v>0</v>
      </c>
      <c r="AA904" s="282">
        <f t="shared" si="345"/>
        <v>0</v>
      </c>
      <c r="AB904" s="320">
        <f t="shared" si="345"/>
        <v>0</v>
      </c>
      <c r="AC904" s="213">
        <f t="shared" si="345"/>
        <v>0</v>
      </c>
      <c r="AD904" s="325">
        <f>OAX!AD942</f>
        <v>0</v>
      </c>
      <c r="AE904" s="213"/>
      <c r="AF904" s="213"/>
      <c r="AG904" s="213">
        <f>OAX!AG942</f>
        <v>0</v>
      </c>
      <c r="AH904" s="213"/>
      <c r="AI904" s="213"/>
      <c r="AJ904" s="213">
        <f>OAX!AJ942</f>
        <v>0</v>
      </c>
      <c r="AK904" s="213"/>
      <c r="AL904" s="213"/>
      <c r="AM904" s="213">
        <f>OAX!AM942</f>
        <v>0</v>
      </c>
      <c r="AN904" s="213"/>
      <c r="AO904" s="213"/>
      <c r="AP904" s="213">
        <f>OAX!AP942</f>
        <v>0</v>
      </c>
      <c r="AQ904" s="213"/>
      <c r="AR904" s="213"/>
      <c r="AS904" s="213">
        <f>OAX!AS942</f>
        <v>0</v>
      </c>
      <c r="AT904" s="210">
        <f>OAX!AT942</f>
        <v>0</v>
      </c>
      <c r="AU904" s="210">
        <f>OAX!AU942</f>
        <v>0</v>
      </c>
      <c r="AV904" s="210">
        <f>OAX!AV942</f>
        <v>0</v>
      </c>
      <c r="AW904" s="210">
        <f>OAX!AW942</f>
        <v>0</v>
      </c>
      <c r="AX904" s="210">
        <f>OAX!AX942</f>
        <v>0</v>
      </c>
      <c r="AY904" s="210">
        <f>OAX!AY942</f>
        <v>0</v>
      </c>
      <c r="AZ904" s="210">
        <f>OAX!AZ942</f>
        <v>0</v>
      </c>
      <c r="BA904" s="210">
        <f>OAX!BA942</f>
        <v>0</v>
      </c>
    </row>
    <row r="905" spans="1:53" ht="24.75" hidden="1">
      <c r="A905" s="253"/>
      <c r="B905" s="73" t="str">
        <f t="shared" si="320"/>
        <v>3714500056005651</v>
      </c>
      <c r="C905" s="114">
        <v>2023</v>
      </c>
      <c r="D905" s="114">
        <v>1</v>
      </c>
      <c r="E905" s="114">
        <v>3</v>
      </c>
      <c r="F905" s="114">
        <v>7</v>
      </c>
      <c r="G905" s="114">
        <v>14</v>
      </c>
      <c r="H905" s="166">
        <v>5000</v>
      </c>
      <c r="I905" s="166">
        <v>5600</v>
      </c>
      <c r="J905" s="166">
        <v>565</v>
      </c>
      <c r="K905" s="115">
        <v>1</v>
      </c>
      <c r="L905" s="115"/>
      <c r="M905" s="116" t="s">
        <v>647</v>
      </c>
      <c r="N905" s="117">
        <v>0</v>
      </c>
      <c r="O905" s="117">
        <v>0</v>
      </c>
      <c r="P905" s="117">
        <v>0</v>
      </c>
      <c r="Q905" s="141" t="s">
        <v>59</v>
      </c>
      <c r="R905" s="119">
        <v>0</v>
      </c>
      <c r="S905" s="119">
        <v>0</v>
      </c>
      <c r="T905" s="120">
        <v>0</v>
      </c>
      <c r="U905" s="120">
        <v>0</v>
      </c>
      <c r="V905" s="120">
        <v>0</v>
      </c>
      <c r="W905" s="120">
        <v>0</v>
      </c>
      <c r="X905" s="120">
        <v>0</v>
      </c>
      <c r="Y905" s="120">
        <v>0</v>
      </c>
      <c r="Z905" s="120">
        <v>0</v>
      </c>
      <c r="AA905" s="291">
        <v>0</v>
      </c>
      <c r="AB905" s="303">
        <f t="shared" ref="AB905:AC912" si="346">N905+T905-X905</f>
        <v>0</v>
      </c>
      <c r="AC905" s="117">
        <f t="shared" si="346"/>
        <v>0</v>
      </c>
      <c r="AD905" s="304">
        <f>OAX!AD943</f>
        <v>0</v>
      </c>
      <c r="AE905" s="120"/>
      <c r="AF905" s="120"/>
      <c r="AG905" s="120">
        <f>OAX!AG943</f>
        <v>0</v>
      </c>
      <c r="AH905" s="120"/>
      <c r="AI905" s="120"/>
      <c r="AJ905" s="120">
        <f>OAX!AJ943</f>
        <v>0</v>
      </c>
      <c r="AK905" s="120"/>
      <c r="AL905" s="120"/>
      <c r="AM905" s="120">
        <f>OAX!AM943</f>
        <v>0</v>
      </c>
      <c r="AN905" s="120"/>
      <c r="AO905" s="120"/>
      <c r="AP905" s="120">
        <f>OAX!AP943</f>
        <v>0</v>
      </c>
      <c r="AQ905" s="120"/>
      <c r="AR905" s="120"/>
      <c r="AS905" s="120">
        <f>OAX!AS943</f>
        <v>0</v>
      </c>
      <c r="AT905" s="120">
        <f>OAX!AT943</f>
        <v>0</v>
      </c>
      <c r="AU905" s="120">
        <f>OAX!AU943</f>
        <v>0</v>
      </c>
      <c r="AV905" s="120">
        <f>OAX!AV943</f>
        <v>0</v>
      </c>
      <c r="AW905" s="120">
        <f>OAX!AW943</f>
        <v>0</v>
      </c>
      <c r="AX905" s="120">
        <f>OAX!AX943</f>
        <v>0</v>
      </c>
      <c r="AY905" s="120">
        <f>OAX!AY943</f>
        <v>0</v>
      </c>
      <c r="AZ905" s="120">
        <f>OAX!AZ943</f>
        <v>0</v>
      </c>
      <c r="BA905" s="120">
        <f>OAX!BA943</f>
        <v>0</v>
      </c>
    </row>
    <row r="906" spans="1:53" ht="24.75" hidden="1">
      <c r="A906" s="253"/>
      <c r="B906" s="73" t="str">
        <f t="shared" si="320"/>
        <v>3714500056005652</v>
      </c>
      <c r="C906" s="114">
        <v>2023</v>
      </c>
      <c r="D906" s="114">
        <v>1</v>
      </c>
      <c r="E906" s="114">
        <v>3</v>
      </c>
      <c r="F906" s="114">
        <v>7</v>
      </c>
      <c r="G906" s="114">
        <v>14</v>
      </c>
      <c r="H906" s="166">
        <v>5000</v>
      </c>
      <c r="I906" s="166">
        <v>5600</v>
      </c>
      <c r="J906" s="166">
        <v>565</v>
      </c>
      <c r="K906" s="115">
        <v>2</v>
      </c>
      <c r="L906" s="115"/>
      <c r="M906" s="116" t="s">
        <v>648</v>
      </c>
      <c r="N906" s="117">
        <v>0</v>
      </c>
      <c r="O906" s="117">
        <v>0</v>
      </c>
      <c r="P906" s="117">
        <v>0</v>
      </c>
      <c r="Q906" s="141" t="s">
        <v>59</v>
      </c>
      <c r="R906" s="119">
        <v>0</v>
      </c>
      <c r="S906" s="119">
        <v>0</v>
      </c>
      <c r="T906" s="120">
        <v>0</v>
      </c>
      <c r="U906" s="120">
        <v>0</v>
      </c>
      <c r="V906" s="120">
        <v>0</v>
      </c>
      <c r="W906" s="120">
        <v>0</v>
      </c>
      <c r="X906" s="120">
        <v>0</v>
      </c>
      <c r="Y906" s="120">
        <v>0</v>
      </c>
      <c r="Z906" s="120">
        <v>0</v>
      </c>
      <c r="AA906" s="291">
        <v>0</v>
      </c>
      <c r="AB906" s="303">
        <f t="shared" si="346"/>
        <v>0</v>
      </c>
      <c r="AC906" s="117">
        <f t="shared" si="346"/>
        <v>0</v>
      </c>
      <c r="AD906" s="304">
        <f>OAX!AD944</f>
        <v>0</v>
      </c>
      <c r="AE906" s="120"/>
      <c r="AF906" s="120"/>
      <c r="AG906" s="120">
        <f>OAX!AG944</f>
        <v>0</v>
      </c>
      <c r="AH906" s="120"/>
      <c r="AI906" s="120"/>
      <c r="AJ906" s="120">
        <f>OAX!AJ944</f>
        <v>0</v>
      </c>
      <c r="AK906" s="120"/>
      <c r="AL906" s="120"/>
      <c r="AM906" s="120">
        <f>OAX!AM944</f>
        <v>0</v>
      </c>
      <c r="AN906" s="120"/>
      <c r="AO906" s="120"/>
      <c r="AP906" s="120">
        <f>OAX!AP944</f>
        <v>0</v>
      </c>
      <c r="AQ906" s="120"/>
      <c r="AR906" s="120"/>
      <c r="AS906" s="120">
        <f>OAX!AS944</f>
        <v>0</v>
      </c>
      <c r="AT906" s="120">
        <f>OAX!AT944</f>
        <v>0</v>
      </c>
      <c r="AU906" s="120">
        <f>OAX!AU944</f>
        <v>0</v>
      </c>
      <c r="AV906" s="120">
        <f>OAX!AV944</f>
        <v>0</v>
      </c>
      <c r="AW906" s="120">
        <f>OAX!AW944</f>
        <v>0</v>
      </c>
      <c r="AX906" s="120">
        <f>OAX!AX944</f>
        <v>0</v>
      </c>
      <c r="AY906" s="120">
        <f>OAX!AY944</f>
        <v>0</v>
      </c>
      <c r="AZ906" s="120">
        <f>OAX!AZ944</f>
        <v>0</v>
      </c>
      <c r="BA906" s="120">
        <f>OAX!BA944</f>
        <v>0</v>
      </c>
    </row>
    <row r="907" spans="1:53" ht="24.75" hidden="1">
      <c r="A907" s="253"/>
      <c r="B907" s="73" t="str">
        <f t="shared" si="320"/>
        <v>3714500056005653</v>
      </c>
      <c r="C907" s="114">
        <v>2023</v>
      </c>
      <c r="D907" s="114">
        <v>1</v>
      </c>
      <c r="E907" s="114">
        <v>3</v>
      </c>
      <c r="F907" s="114">
        <v>7</v>
      </c>
      <c r="G907" s="114">
        <v>14</v>
      </c>
      <c r="H907" s="166">
        <v>5000</v>
      </c>
      <c r="I907" s="166">
        <v>5600</v>
      </c>
      <c r="J907" s="166">
        <v>565</v>
      </c>
      <c r="K907" s="115">
        <v>3</v>
      </c>
      <c r="L907" s="115"/>
      <c r="M907" s="116" t="s">
        <v>650</v>
      </c>
      <c r="N907" s="117">
        <v>0</v>
      </c>
      <c r="O907" s="117">
        <v>0</v>
      </c>
      <c r="P907" s="117">
        <v>0</v>
      </c>
      <c r="Q907" s="141" t="s">
        <v>59</v>
      </c>
      <c r="R907" s="119">
        <v>0</v>
      </c>
      <c r="S907" s="119">
        <v>0</v>
      </c>
      <c r="T907" s="120">
        <v>0</v>
      </c>
      <c r="U907" s="120">
        <v>0</v>
      </c>
      <c r="V907" s="120">
        <v>0</v>
      </c>
      <c r="W907" s="120">
        <v>0</v>
      </c>
      <c r="X907" s="120">
        <v>0</v>
      </c>
      <c r="Y907" s="120">
        <v>0</v>
      </c>
      <c r="Z907" s="120">
        <v>0</v>
      </c>
      <c r="AA907" s="291">
        <v>0</v>
      </c>
      <c r="AB907" s="303">
        <f t="shared" si="346"/>
        <v>0</v>
      </c>
      <c r="AC907" s="117">
        <f t="shared" si="346"/>
        <v>0</v>
      </c>
      <c r="AD907" s="304">
        <f>OAX!AD945</f>
        <v>0</v>
      </c>
      <c r="AE907" s="120"/>
      <c r="AF907" s="120"/>
      <c r="AG907" s="120">
        <f>OAX!AG945</f>
        <v>0</v>
      </c>
      <c r="AH907" s="120"/>
      <c r="AI907" s="120"/>
      <c r="AJ907" s="120">
        <f>OAX!AJ945</f>
        <v>0</v>
      </c>
      <c r="AK907" s="120"/>
      <c r="AL907" s="120"/>
      <c r="AM907" s="120">
        <f>OAX!AM945</f>
        <v>0</v>
      </c>
      <c r="AN907" s="120"/>
      <c r="AO907" s="120"/>
      <c r="AP907" s="120">
        <f>OAX!AP945</f>
        <v>0</v>
      </c>
      <c r="AQ907" s="120"/>
      <c r="AR907" s="120"/>
      <c r="AS907" s="120">
        <f>OAX!AS945</f>
        <v>0</v>
      </c>
      <c r="AT907" s="120">
        <f>OAX!AT945</f>
        <v>0</v>
      </c>
      <c r="AU907" s="120">
        <f>OAX!AU945</f>
        <v>0</v>
      </c>
      <c r="AV907" s="120">
        <f>OAX!AV945</f>
        <v>0</v>
      </c>
      <c r="AW907" s="120">
        <f>OAX!AW945</f>
        <v>0</v>
      </c>
      <c r="AX907" s="120">
        <f>OAX!AX945</f>
        <v>0</v>
      </c>
      <c r="AY907" s="120">
        <f>OAX!AY945</f>
        <v>0</v>
      </c>
      <c r="AZ907" s="120">
        <f>OAX!AZ945</f>
        <v>0</v>
      </c>
      <c r="BA907" s="120">
        <f>OAX!BA945</f>
        <v>0</v>
      </c>
    </row>
    <row r="908" spans="1:53" ht="24.75" hidden="1">
      <c r="A908" s="253"/>
      <c r="B908" s="73" t="str">
        <f t="shared" si="320"/>
        <v>3714500056005654</v>
      </c>
      <c r="C908" s="114">
        <v>2023</v>
      </c>
      <c r="D908" s="114">
        <v>1</v>
      </c>
      <c r="E908" s="114">
        <v>3</v>
      </c>
      <c r="F908" s="114">
        <v>7</v>
      </c>
      <c r="G908" s="114">
        <v>14</v>
      </c>
      <c r="H908" s="166">
        <v>5000</v>
      </c>
      <c r="I908" s="166">
        <v>5600</v>
      </c>
      <c r="J908" s="166">
        <v>565</v>
      </c>
      <c r="K908" s="115">
        <v>4</v>
      </c>
      <c r="L908" s="115"/>
      <c r="M908" s="116" t="s">
        <v>651</v>
      </c>
      <c r="N908" s="117">
        <v>0</v>
      </c>
      <c r="O908" s="117">
        <v>0</v>
      </c>
      <c r="P908" s="117">
        <v>0</v>
      </c>
      <c r="Q908" s="141" t="s">
        <v>59</v>
      </c>
      <c r="R908" s="119">
        <v>0</v>
      </c>
      <c r="S908" s="119">
        <v>0</v>
      </c>
      <c r="T908" s="120">
        <v>0</v>
      </c>
      <c r="U908" s="120">
        <v>0</v>
      </c>
      <c r="V908" s="120">
        <v>0</v>
      </c>
      <c r="W908" s="120">
        <v>0</v>
      </c>
      <c r="X908" s="120">
        <v>0</v>
      </c>
      <c r="Y908" s="120">
        <v>0</v>
      </c>
      <c r="Z908" s="120">
        <v>0</v>
      </c>
      <c r="AA908" s="291">
        <v>0</v>
      </c>
      <c r="AB908" s="303">
        <f t="shared" si="346"/>
        <v>0</v>
      </c>
      <c r="AC908" s="117">
        <f t="shared" si="346"/>
        <v>0</v>
      </c>
      <c r="AD908" s="304">
        <f>OAX!AD946</f>
        <v>0</v>
      </c>
      <c r="AE908" s="120"/>
      <c r="AF908" s="120"/>
      <c r="AG908" s="120">
        <f>OAX!AG946</f>
        <v>0</v>
      </c>
      <c r="AH908" s="120"/>
      <c r="AI908" s="120"/>
      <c r="AJ908" s="120">
        <f>OAX!AJ946</f>
        <v>0</v>
      </c>
      <c r="AK908" s="120"/>
      <c r="AL908" s="120"/>
      <c r="AM908" s="120">
        <f>OAX!AM946</f>
        <v>0</v>
      </c>
      <c r="AN908" s="120"/>
      <c r="AO908" s="120"/>
      <c r="AP908" s="120">
        <f>OAX!AP946</f>
        <v>0</v>
      </c>
      <c r="AQ908" s="120"/>
      <c r="AR908" s="120"/>
      <c r="AS908" s="120">
        <f>OAX!AS946</f>
        <v>0</v>
      </c>
      <c r="AT908" s="120">
        <f>OAX!AT946</f>
        <v>0</v>
      </c>
      <c r="AU908" s="120">
        <f>OAX!AU946</f>
        <v>0</v>
      </c>
      <c r="AV908" s="120">
        <f>OAX!AV946</f>
        <v>0</v>
      </c>
      <c r="AW908" s="120">
        <f>OAX!AW946</f>
        <v>0</v>
      </c>
      <c r="AX908" s="120">
        <f>OAX!AX946</f>
        <v>0</v>
      </c>
      <c r="AY908" s="120">
        <f>OAX!AY946</f>
        <v>0</v>
      </c>
      <c r="AZ908" s="120">
        <f>OAX!AZ946</f>
        <v>0</v>
      </c>
      <c r="BA908" s="120">
        <f>OAX!BA946</f>
        <v>0</v>
      </c>
    </row>
    <row r="909" spans="1:53" ht="24.75" hidden="1">
      <c r="A909" s="253"/>
      <c r="B909" s="73" t="str">
        <f t="shared" si="320"/>
        <v>3714500056005655</v>
      </c>
      <c r="C909" s="114">
        <v>2023</v>
      </c>
      <c r="D909" s="114">
        <v>1</v>
      </c>
      <c r="E909" s="114">
        <v>3</v>
      </c>
      <c r="F909" s="114">
        <v>7</v>
      </c>
      <c r="G909" s="114">
        <v>14</v>
      </c>
      <c r="H909" s="166">
        <v>5000</v>
      </c>
      <c r="I909" s="166">
        <v>5600</v>
      </c>
      <c r="J909" s="166">
        <v>565</v>
      </c>
      <c r="K909" s="115">
        <v>5</v>
      </c>
      <c r="L909" s="115"/>
      <c r="M909" s="116" t="s">
        <v>652</v>
      </c>
      <c r="N909" s="117">
        <v>0</v>
      </c>
      <c r="O909" s="117">
        <v>0</v>
      </c>
      <c r="P909" s="117">
        <v>0</v>
      </c>
      <c r="Q909" s="141" t="s">
        <v>162</v>
      </c>
      <c r="R909" s="119">
        <v>0</v>
      </c>
      <c r="S909" s="119">
        <v>0</v>
      </c>
      <c r="T909" s="120">
        <v>0</v>
      </c>
      <c r="U909" s="120">
        <v>0</v>
      </c>
      <c r="V909" s="120">
        <v>0</v>
      </c>
      <c r="W909" s="120">
        <v>0</v>
      </c>
      <c r="X909" s="120">
        <v>0</v>
      </c>
      <c r="Y909" s="120">
        <v>0</v>
      </c>
      <c r="Z909" s="120">
        <v>0</v>
      </c>
      <c r="AA909" s="291">
        <v>0</v>
      </c>
      <c r="AB909" s="303">
        <f t="shared" si="346"/>
        <v>0</v>
      </c>
      <c r="AC909" s="117">
        <f t="shared" si="346"/>
        <v>0</v>
      </c>
      <c r="AD909" s="304">
        <f>OAX!AD947</f>
        <v>0</v>
      </c>
      <c r="AE909" s="120"/>
      <c r="AF909" s="120"/>
      <c r="AG909" s="120">
        <f>OAX!AG947</f>
        <v>0</v>
      </c>
      <c r="AH909" s="120"/>
      <c r="AI909" s="120"/>
      <c r="AJ909" s="120">
        <f>OAX!AJ947</f>
        <v>0</v>
      </c>
      <c r="AK909" s="120"/>
      <c r="AL909" s="120"/>
      <c r="AM909" s="120">
        <f>OAX!AM947</f>
        <v>0</v>
      </c>
      <c r="AN909" s="120"/>
      <c r="AO909" s="120"/>
      <c r="AP909" s="120">
        <f>OAX!AP947</f>
        <v>0</v>
      </c>
      <c r="AQ909" s="120"/>
      <c r="AR909" s="120"/>
      <c r="AS909" s="120">
        <f>OAX!AS947</f>
        <v>0</v>
      </c>
      <c r="AT909" s="120">
        <f>OAX!AT947</f>
        <v>0</v>
      </c>
      <c r="AU909" s="120">
        <f>OAX!AU947</f>
        <v>0</v>
      </c>
      <c r="AV909" s="120">
        <f>OAX!AV947</f>
        <v>0</v>
      </c>
      <c r="AW909" s="120">
        <f>OAX!AW947</f>
        <v>0</v>
      </c>
      <c r="AX909" s="120">
        <f>OAX!AX947</f>
        <v>0</v>
      </c>
      <c r="AY909" s="120">
        <f>OAX!AY947</f>
        <v>0</v>
      </c>
      <c r="AZ909" s="120">
        <f>OAX!AZ947</f>
        <v>0</v>
      </c>
      <c r="BA909" s="120">
        <f>OAX!BA947</f>
        <v>0</v>
      </c>
    </row>
    <row r="910" spans="1:53" ht="46.5" hidden="1">
      <c r="A910" s="253"/>
      <c r="B910" s="73" t="str">
        <f t="shared" ref="B910:B973" si="347">+CONCATENATE(E910,F910,G910,H910,I910,J910,K910,L910)</f>
        <v>3714500056005656</v>
      </c>
      <c r="C910" s="114">
        <v>2023</v>
      </c>
      <c r="D910" s="114">
        <v>1</v>
      </c>
      <c r="E910" s="114">
        <v>3</v>
      </c>
      <c r="F910" s="114">
        <v>7</v>
      </c>
      <c r="G910" s="114">
        <v>14</v>
      </c>
      <c r="H910" s="166">
        <v>5000</v>
      </c>
      <c r="I910" s="166">
        <v>5600</v>
      </c>
      <c r="J910" s="166">
        <v>565</v>
      </c>
      <c r="K910" s="115">
        <v>6</v>
      </c>
      <c r="L910" s="115"/>
      <c r="M910" s="116" t="s">
        <v>653</v>
      </c>
      <c r="N910" s="117">
        <v>0</v>
      </c>
      <c r="O910" s="117">
        <v>0</v>
      </c>
      <c r="P910" s="117">
        <v>0</v>
      </c>
      <c r="Q910" s="174" t="s">
        <v>205</v>
      </c>
      <c r="R910" s="119">
        <v>0</v>
      </c>
      <c r="S910" s="119">
        <v>0</v>
      </c>
      <c r="T910" s="120">
        <v>0</v>
      </c>
      <c r="U910" s="120">
        <v>0</v>
      </c>
      <c r="V910" s="120">
        <v>0</v>
      </c>
      <c r="W910" s="120">
        <v>0</v>
      </c>
      <c r="X910" s="120">
        <v>0</v>
      </c>
      <c r="Y910" s="120">
        <v>0</v>
      </c>
      <c r="Z910" s="120">
        <v>0</v>
      </c>
      <c r="AA910" s="291">
        <v>0</v>
      </c>
      <c r="AB910" s="303">
        <f t="shared" si="346"/>
        <v>0</v>
      </c>
      <c r="AC910" s="117">
        <f t="shared" si="346"/>
        <v>0</v>
      </c>
      <c r="AD910" s="304">
        <f>OAX!AD948</f>
        <v>0</v>
      </c>
      <c r="AE910" s="120"/>
      <c r="AF910" s="120"/>
      <c r="AG910" s="120">
        <f>OAX!AG948</f>
        <v>0</v>
      </c>
      <c r="AH910" s="120"/>
      <c r="AI910" s="120"/>
      <c r="AJ910" s="120">
        <f>OAX!AJ948</f>
        <v>0</v>
      </c>
      <c r="AK910" s="120"/>
      <c r="AL910" s="120"/>
      <c r="AM910" s="120">
        <f>OAX!AM948</f>
        <v>0</v>
      </c>
      <c r="AN910" s="120"/>
      <c r="AO910" s="120"/>
      <c r="AP910" s="120">
        <f>OAX!AP948</f>
        <v>0</v>
      </c>
      <c r="AQ910" s="120"/>
      <c r="AR910" s="120"/>
      <c r="AS910" s="120">
        <f>OAX!AS948</f>
        <v>0</v>
      </c>
      <c r="AT910" s="120">
        <f>OAX!AT948</f>
        <v>0</v>
      </c>
      <c r="AU910" s="120">
        <f>OAX!AU948</f>
        <v>0</v>
      </c>
      <c r="AV910" s="120">
        <f>OAX!AV948</f>
        <v>0</v>
      </c>
      <c r="AW910" s="120">
        <f>OAX!AW948</f>
        <v>0</v>
      </c>
      <c r="AX910" s="120">
        <f>OAX!AX948</f>
        <v>0</v>
      </c>
      <c r="AY910" s="120">
        <f>OAX!AY948</f>
        <v>0</v>
      </c>
      <c r="AZ910" s="120">
        <f>OAX!AZ948</f>
        <v>0</v>
      </c>
      <c r="BA910" s="120">
        <f>OAX!BA948</f>
        <v>0</v>
      </c>
    </row>
    <row r="911" spans="1:53" ht="46.5" hidden="1">
      <c r="A911" s="253"/>
      <c r="B911" s="73" t="str">
        <f t="shared" si="347"/>
        <v>3714500056005657</v>
      </c>
      <c r="C911" s="114">
        <v>2023</v>
      </c>
      <c r="D911" s="114">
        <v>1</v>
      </c>
      <c r="E911" s="114">
        <v>3</v>
      </c>
      <c r="F911" s="114">
        <v>7</v>
      </c>
      <c r="G911" s="114">
        <v>14</v>
      </c>
      <c r="H911" s="166">
        <v>5000</v>
      </c>
      <c r="I911" s="166">
        <v>5600</v>
      </c>
      <c r="J911" s="166">
        <v>565</v>
      </c>
      <c r="K911" s="115">
        <v>7</v>
      </c>
      <c r="L911" s="115"/>
      <c r="M911" s="116" t="s">
        <v>654</v>
      </c>
      <c r="N911" s="117">
        <v>0</v>
      </c>
      <c r="O911" s="117">
        <v>0</v>
      </c>
      <c r="P911" s="117">
        <v>0</v>
      </c>
      <c r="Q911" s="174" t="s">
        <v>205</v>
      </c>
      <c r="R911" s="119">
        <v>0</v>
      </c>
      <c r="S911" s="119">
        <v>0</v>
      </c>
      <c r="T911" s="120">
        <v>0</v>
      </c>
      <c r="U911" s="120">
        <v>0</v>
      </c>
      <c r="V911" s="120">
        <v>0</v>
      </c>
      <c r="W911" s="120">
        <v>0</v>
      </c>
      <c r="X911" s="120">
        <v>0</v>
      </c>
      <c r="Y911" s="120">
        <v>0</v>
      </c>
      <c r="Z911" s="120">
        <v>0</v>
      </c>
      <c r="AA911" s="291">
        <v>0</v>
      </c>
      <c r="AB911" s="303">
        <f t="shared" si="346"/>
        <v>0</v>
      </c>
      <c r="AC911" s="117">
        <f t="shared" si="346"/>
        <v>0</v>
      </c>
      <c r="AD911" s="304">
        <f>OAX!AD949</f>
        <v>0</v>
      </c>
      <c r="AE911" s="120"/>
      <c r="AF911" s="120"/>
      <c r="AG911" s="120">
        <f>OAX!AG949</f>
        <v>0</v>
      </c>
      <c r="AH911" s="120"/>
      <c r="AI911" s="120"/>
      <c r="AJ911" s="120">
        <f>OAX!AJ949</f>
        <v>0</v>
      </c>
      <c r="AK911" s="120"/>
      <c r="AL911" s="120"/>
      <c r="AM911" s="120">
        <f>OAX!AM949</f>
        <v>0</v>
      </c>
      <c r="AN911" s="120"/>
      <c r="AO911" s="120"/>
      <c r="AP911" s="120">
        <f>OAX!AP949</f>
        <v>0</v>
      </c>
      <c r="AQ911" s="120"/>
      <c r="AR911" s="120"/>
      <c r="AS911" s="120">
        <f>OAX!AS949</f>
        <v>0</v>
      </c>
      <c r="AT911" s="120">
        <f>OAX!AT949</f>
        <v>0</v>
      </c>
      <c r="AU911" s="120">
        <f>OAX!AU949</f>
        <v>0</v>
      </c>
      <c r="AV911" s="120">
        <f>OAX!AV949</f>
        <v>0</v>
      </c>
      <c r="AW911" s="120">
        <f>OAX!AW949</f>
        <v>0</v>
      </c>
      <c r="AX911" s="120">
        <f>OAX!AX949</f>
        <v>0</v>
      </c>
      <c r="AY911" s="120">
        <f>OAX!AY949</f>
        <v>0</v>
      </c>
      <c r="AZ911" s="120">
        <f>OAX!AZ949</f>
        <v>0</v>
      </c>
      <c r="BA911" s="120">
        <f>OAX!BA949</f>
        <v>0</v>
      </c>
    </row>
    <row r="912" spans="1:53" ht="24.75" hidden="1">
      <c r="A912" s="253"/>
      <c r="B912" s="73" t="str">
        <f t="shared" si="347"/>
        <v>3714500056005658</v>
      </c>
      <c r="C912" s="114">
        <v>2023</v>
      </c>
      <c r="D912" s="114">
        <v>1</v>
      </c>
      <c r="E912" s="114">
        <v>3</v>
      </c>
      <c r="F912" s="114">
        <v>7</v>
      </c>
      <c r="G912" s="114">
        <v>14</v>
      </c>
      <c r="H912" s="166">
        <v>5000</v>
      </c>
      <c r="I912" s="166">
        <v>5600</v>
      </c>
      <c r="J912" s="166">
        <v>565</v>
      </c>
      <c r="K912" s="115">
        <v>8</v>
      </c>
      <c r="L912" s="115"/>
      <c r="M912" s="116" t="s">
        <v>656</v>
      </c>
      <c r="N912" s="117">
        <v>0</v>
      </c>
      <c r="O912" s="117">
        <v>0</v>
      </c>
      <c r="P912" s="117">
        <v>0</v>
      </c>
      <c r="Q912" s="141" t="s">
        <v>59</v>
      </c>
      <c r="R912" s="119">
        <v>0</v>
      </c>
      <c r="S912" s="119">
        <v>0</v>
      </c>
      <c r="T912" s="120">
        <v>0</v>
      </c>
      <c r="U912" s="120">
        <v>0</v>
      </c>
      <c r="V912" s="120">
        <v>0</v>
      </c>
      <c r="W912" s="120">
        <v>0</v>
      </c>
      <c r="X912" s="120">
        <v>0</v>
      </c>
      <c r="Y912" s="120">
        <v>0</v>
      </c>
      <c r="Z912" s="120">
        <v>0</v>
      </c>
      <c r="AA912" s="291">
        <v>0</v>
      </c>
      <c r="AB912" s="303">
        <f t="shared" si="346"/>
        <v>0</v>
      </c>
      <c r="AC912" s="117">
        <f t="shared" si="346"/>
        <v>0</v>
      </c>
      <c r="AD912" s="304">
        <f>OAX!AD950</f>
        <v>0</v>
      </c>
      <c r="AE912" s="120"/>
      <c r="AF912" s="120"/>
      <c r="AG912" s="120">
        <f>OAX!AG950</f>
        <v>0</v>
      </c>
      <c r="AH912" s="120"/>
      <c r="AI912" s="120"/>
      <c r="AJ912" s="120">
        <f>OAX!AJ950</f>
        <v>0</v>
      </c>
      <c r="AK912" s="120"/>
      <c r="AL912" s="120"/>
      <c r="AM912" s="120">
        <f>OAX!AM950</f>
        <v>0</v>
      </c>
      <c r="AN912" s="120"/>
      <c r="AO912" s="120"/>
      <c r="AP912" s="120">
        <f>OAX!AP950</f>
        <v>0</v>
      </c>
      <c r="AQ912" s="120"/>
      <c r="AR912" s="120"/>
      <c r="AS912" s="120">
        <f>OAX!AS950</f>
        <v>0</v>
      </c>
      <c r="AT912" s="120">
        <f>OAX!AT950</f>
        <v>0</v>
      </c>
      <c r="AU912" s="120">
        <f>OAX!AU950</f>
        <v>0</v>
      </c>
      <c r="AV912" s="120">
        <f>OAX!AV950</f>
        <v>0</v>
      </c>
      <c r="AW912" s="120">
        <f>OAX!AW950</f>
        <v>0</v>
      </c>
      <c r="AX912" s="120">
        <f>OAX!AX950</f>
        <v>0</v>
      </c>
      <c r="AY912" s="120">
        <f>OAX!AY950</f>
        <v>0</v>
      </c>
      <c r="AZ912" s="120">
        <f>OAX!AZ950</f>
        <v>0</v>
      </c>
      <c r="BA912" s="120">
        <f>OAX!BA950</f>
        <v>0</v>
      </c>
    </row>
    <row r="913" spans="1:53" ht="48" hidden="1">
      <c r="A913" s="253"/>
      <c r="B913" s="73" t="str">
        <f t="shared" si="347"/>
        <v>371450005600566</v>
      </c>
      <c r="C913" s="107">
        <v>2023</v>
      </c>
      <c r="D913" s="107">
        <v>1</v>
      </c>
      <c r="E913" s="107">
        <v>3</v>
      </c>
      <c r="F913" s="107">
        <v>7</v>
      </c>
      <c r="G913" s="107">
        <v>14</v>
      </c>
      <c r="H913" s="107">
        <v>5000</v>
      </c>
      <c r="I913" s="107">
        <v>5600</v>
      </c>
      <c r="J913" s="107">
        <v>566</v>
      </c>
      <c r="K913" s="108"/>
      <c r="L913" s="108"/>
      <c r="M913" s="209" t="s">
        <v>657</v>
      </c>
      <c r="N913" s="210">
        <v>0</v>
      </c>
      <c r="O913" s="210">
        <v>0</v>
      </c>
      <c r="P913" s="210">
        <v>0</v>
      </c>
      <c r="Q913" s="172"/>
      <c r="R913" s="173"/>
      <c r="S913" s="173"/>
      <c r="T913" s="213">
        <f t="shared" ref="T913:AC913" si="348">SUM(T914:T915)</f>
        <v>0</v>
      </c>
      <c r="U913" s="213">
        <f t="shared" si="348"/>
        <v>0</v>
      </c>
      <c r="V913" s="213">
        <f t="shared" si="348"/>
        <v>0</v>
      </c>
      <c r="W913" s="213">
        <f t="shared" si="348"/>
        <v>0</v>
      </c>
      <c r="X913" s="213">
        <f t="shared" si="348"/>
        <v>0</v>
      </c>
      <c r="Y913" s="213">
        <f t="shared" si="348"/>
        <v>0</v>
      </c>
      <c r="Z913" s="213">
        <f t="shared" si="348"/>
        <v>0</v>
      </c>
      <c r="AA913" s="282">
        <f t="shared" si="348"/>
        <v>0</v>
      </c>
      <c r="AB913" s="320">
        <f t="shared" si="348"/>
        <v>0</v>
      </c>
      <c r="AC913" s="213">
        <f t="shared" si="348"/>
        <v>0</v>
      </c>
      <c r="AD913" s="325">
        <f>OAX!AD951</f>
        <v>0</v>
      </c>
      <c r="AE913" s="213"/>
      <c r="AF913" s="213"/>
      <c r="AG913" s="213">
        <f>OAX!AG951</f>
        <v>0</v>
      </c>
      <c r="AH913" s="213"/>
      <c r="AI913" s="213"/>
      <c r="AJ913" s="213">
        <f>OAX!AJ951</f>
        <v>0</v>
      </c>
      <c r="AK913" s="213"/>
      <c r="AL913" s="213"/>
      <c r="AM913" s="213">
        <f>OAX!AM951</f>
        <v>0</v>
      </c>
      <c r="AN913" s="213"/>
      <c r="AO913" s="213"/>
      <c r="AP913" s="213">
        <f>OAX!AP951</f>
        <v>0</v>
      </c>
      <c r="AQ913" s="213"/>
      <c r="AR913" s="213"/>
      <c r="AS913" s="213">
        <f>OAX!AS951</f>
        <v>0</v>
      </c>
      <c r="AT913" s="210">
        <f>OAX!AT951</f>
        <v>0</v>
      </c>
      <c r="AU913" s="210">
        <f>OAX!AU951</f>
        <v>0</v>
      </c>
      <c r="AV913" s="210">
        <f>OAX!AV951</f>
        <v>0</v>
      </c>
      <c r="AW913" s="210">
        <f>OAX!AW951</f>
        <v>0</v>
      </c>
      <c r="AX913" s="210">
        <f>OAX!AX951</f>
        <v>0</v>
      </c>
      <c r="AY913" s="210">
        <f>OAX!AY951</f>
        <v>0</v>
      </c>
      <c r="AZ913" s="210">
        <f>OAX!AZ951</f>
        <v>0</v>
      </c>
      <c r="BA913" s="210">
        <f>OAX!BA951</f>
        <v>0</v>
      </c>
    </row>
    <row r="914" spans="1:53" ht="24.75" hidden="1">
      <c r="A914" s="253"/>
      <c r="B914" s="73" t="str">
        <f t="shared" si="347"/>
        <v>3714500056005661</v>
      </c>
      <c r="C914" s="114">
        <v>2023</v>
      </c>
      <c r="D914" s="114">
        <v>1</v>
      </c>
      <c r="E914" s="114">
        <v>3</v>
      </c>
      <c r="F914" s="114">
        <v>7</v>
      </c>
      <c r="G914" s="114">
        <v>14</v>
      </c>
      <c r="H914" s="166">
        <v>5000</v>
      </c>
      <c r="I914" s="166">
        <v>5600</v>
      </c>
      <c r="J914" s="166">
        <v>566</v>
      </c>
      <c r="K914" s="115">
        <v>1</v>
      </c>
      <c r="L914" s="115"/>
      <c r="M914" s="116" t="s">
        <v>658</v>
      </c>
      <c r="N914" s="117">
        <v>0</v>
      </c>
      <c r="O914" s="117">
        <v>0</v>
      </c>
      <c r="P914" s="117">
        <v>0</v>
      </c>
      <c r="Q914" s="141" t="s">
        <v>59</v>
      </c>
      <c r="R914" s="119">
        <v>0</v>
      </c>
      <c r="S914" s="119">
        <v>0</v>
      </c>
      <c r="T914" s="120">
        <v>0</v>
      </c>
      <c r="U914" s="120">
        <v>0</v>
      </c>
      <c r="V914" s="120">
        <v>0</v>
      </c>
      <c r="W914" s="120">
        <v>0</v>
      </c>
      <c r="X914" s="120">
        <v>0</v>
      </c>
      <c r="Y914" s="120">
        <v>0</v>
      </c>
      <c r="Z914" s="120">
        <v>0</v>
      </c>
      <c r="AA914" s="291">
        <v>0</v>
      </c>
      <c r="AB914" s="303">
        <f>N914+T914-X914</f>
        <v>0</v>
      </c>
      <c r="AC914" s="117">
        <f>O914+U914-Y914</f>
        <v>0</v>
      </c>
      <c r="AD914" s="304">
        <f>OAX!AD952</f>
        <v>0</v>
      </c>
      <c r="AE914" s="120"/>
      <c r="AF914" s="120"/>
      <c r="AG914" s="120">
        <f>OAX!AG952</f>
        <v>0</v>
      </c>
      <c r="AH914" s="120"/>
      <c r="AI914" s="120"/>
      <c r="AJ914" s="120">
        <f>OAX!AJ952</f>
        <v>0</v>
      </c>
      <c r="AK914" s="120"/>
      <c r="AL914" s="120"/>
      <c r="AM914" s="120">
        <f>OAX!AM952</f>
        <v>0</v>
      </c>
      <c r="AN914" s="120"/>
      <c r="AO914" s="120"/>
      <c r="AP914" s="120">
        <f>OAX!AP952</f>
        <v>0</v>
      </c>
      <c r="AQ914" s="120"/>
      <c r="AR914" s="120"/>
      <c r="AS914" s="120">
        <f>OAX!AS952</f>
        <v>0</v>
      </c>
      <c r="AT914" s="120">
        <f>OAX!AT952</f>
        <v>0</v>
      </c>
      <c r="AU914" s="120">
        <f>OAX!AU952</f>
        <v>0</v>
      </c>
      <c r="AV914" s="120">
        <f>OAX!AV952</f>
        <v>0</v>
      </c>
      <c r="AW914" s="120">
        <f>OAX!AW952</f>
        <v>0</v>
      </c>
      <c r="AX914" s="120">
        <f>OAX!AX952</f>
        <v>0</v>
      </c>
      <c r="AY914" s="120">
        <f>OAX!AY952</f>
        <v>0</v>
      </c>
      <c r="AZ914" s="120">
        <f>OAX!AZ952</f>
        <v>0</v>
      </c>
      <c r="BA914" s="120">
        <f>OAX!BA952</f>
        <v>0</v>
      </c>
    </row>
    <row r="915" spans="1:53" ht="24.75" hidden="1">
      <c r="A915" s="253"/>
      <c r="B915" s="73" t="str">
        <f t="shared" si="347"/>
        <v>3714500056005662</v>
      </c>
      <c r="C915" s="114">
        <v>2023</v>
      </c>
      <c r="D915" s="114">
        <v>1</v>
      </c>
      <c r="E915" s="114">
        <v>3</v>
      </c>
      <c r="F915" s="114">
        <v>7</v>
      </c>
      <c r="G915" s="114">
        <v>14</v>
      </c>
      <c r="H915" s="166">
        <v>5000</v>
      </c>
      <c r="I915" s="166">
        <v>5600</v>
      </c>
      <c r="J915" s="166">
        <v>566</v>
      </c>
      <c r="K915" s="115">
        <v>2</v>
      </c>
      <c r="L915" s="115"/>
      <c r="M915" s="116" t="s">
        <v>671</v>
      </c>
      <c r="N915" s="117">
        <v>0</v>
      </c>
      <c r="O915" s="117">
        <v>0</v>
      </c>
      <c r="P915" s="117">
        <v>0</v>
      </c>
      <c r="Q915" s="141" t="s">
        <v>59</v>
      </c>
      <c r="R915" s="119">
        <v>0</v>
      </c>
      <c r="S915" s="119">
        <v>0</v>
      </c>
      <c r="T915" s="120">
        <v>0</v>
      </c>
      <c r="U915" s="120">
        <v>0</v>
      </c>
      <c r="V915" s="120">
        <v>0</v>
      </c>
      <c r="W915" s="120">
        <v>0</v>
      </c>
      <c r="X915" s="120">
        <v>0</v>
      </c>
      <c r="Y915" s="120">
        <v>0</v>
      </c>
      <c r="Z915" s="120">
        <v>0</v>
      </c>
      <c r="AA915" s="291">
        <v>0</v>
      </c>
      <c r="AB915" s="303">
        <f>N915+T915-X915</f>
        <v>0</v>
      </c>
      <c r="AC915" s="117">
        <f>O915+U915-Y915</f>
        <v>0</v>
      </c>
      <c r="AD915" s="304">
        <f>OAX!AD953</f>
        <v>0</v>
      </c>
      <c r="AE915" s="120"/>
      <c r="AF915" s="120"/>
      <c r="AG915" s="120">
        <f>OAX!AG953</f>
        <v>0</v>
      </c>
      <c r="AH915" s="120"/>
      <c r="AI915" s="120"/>
      <c r="AJ915" s="120">
        <f>OAX!AJ953</f>
        <v>0</v>
      </c>
      <c r="AK915" s="120"/>
      <c r="AL915" s="120"/>
      <c r="AM915" s="120">
        <f>OAX!AM953</f>
        <v>0</v>
      </c>
      <c r="AN915" s="120"/>
      <c r="AO915" s="120"/>
      <c r="AP915" s="120">
        <f>OAX!AP953</f>
        <v>0</v>
      </c>
      <c r="AQ915" s="120"/>
      <c r="AR915" s="120"/>
      <c r="AS915" s="120">
        <f>OAX!AS953</f>
        <v>0</v>
      </c>
      <c r="AT915" s="120">
        <f>OAX!AT953</f>
        <v>0</v>
      </c>
      <c r="AU915" s="120">
        <f>OAX!AU953</f>
        <v>0</v>
      </c>
      <c r="AV915" s="120">
        <f>OAX!AV953</f>
        <v>0</v>
      </c>
      <c r="AW915" s="120">
        <f>OAX!AW953</f>
        <v>0</v>
      </c>
      <c r="AX915" s="120">
        <f>OAX!AX953</f>
        <v>0</v>
      </c>
      <c r="AY915" s="120">
        <f>OAX!AY953</f>
        <v>0</v>
      </c>
      <c r="AZ915" s="120">
        <f>OAX!AZ953</f>
        <v>0</v>
      </c>
      <c r="BA915" s="120">
        <f>OAX!BA953</f>
        <v>0</v>
      </c>
    </row>
    <row r="916" spans="1:53" ht="93">
      <c r="A916" s="253"/>
      <c r="B916" s="73" t="str">
        <f t="shared" si="347"/>
        <v>4</v>
      </c>
      <c r="C916" s="202">
        <v>2023</v>
      </c>
      <c r="D916" s="202">
        <v>1</v>
      </c>
      <c r="E916" s="202">
        <v>4</v>
      </c>
      <c r="F916" s="590"/>
      <c r="G916" s="590"/>
      <c r="H916" s="590"/>
      <c r="I916" s="591"/>
      <c r="J916" s="591"/>
      <c r="K916" s="592"/>
      <c r="L916" s="203"/>
      <c r="M916" s="593" t="s">
        <v>672</v>
      </c>
      <c r="N916" s="594">
        <v>6000000</v>
      </c>
      <c r="O916" s="594">
        <v>0</v>
      </c>
      <c r="P916" s="594">
        <v>6000000</v>
      </c>
      <c r="Q916" s="595"/>
      <c r="R916" s="596"/>
      <c r="S916" s="596"/>
      <c r="T916" s="205">
        <f t="shared" ref="T916:AC916" si="349">+T917</f>
        <v>0</v>
      </c>
      <c r="U916" s="205">
        <f t="shared" si="349"/>
        <v>0</v>
      </c>
      <c r="V916" s="205">
        <f t="shared" si="349"/>
        <v>0</v>
      </c>
      <c r="W916" s="205">
        <f t="shared" si="349"/>
        <v>0</v>
      </c>
      <c r="X916" s="205">
        <f t="shared" si="349"/>
        <v>0</v>
      </c>
      <c r="Y916" s="205">
        <f t="shared" si="349"/>
        <v>0</v>
      </c>
      <c r="Z916" s="205">
        <f t="shared" si="349"/>
        <v>0</v>
      </c>
      <c r="AA916" s="284">
        <f t="shared" si="349"/>
        <v>0</v>
      </c>
      <c r="AB916" s="317">
        <f t="shared" si="349"/>
        <v>6000000</v>
      </c>
      <c r="AC916" s="205">
        <f t="shared" si="349"/>
        <v>0</v>
      </c>
      <c r="AD916" s="620">
        <f>OAX!AD954</f>
        <v>6000000</v>
      </c>
      <c r="AE916" s="205"/>
      <c r="AF916" s="205"/>
      <c r="AG916" s="622">
        <f>OAX!AG954</f>
        <v>5995118.96</v>
      </c>
      <c r="AH916" s="205"/>
      <c r="AI916" s="205"/>
      <c r="AJ916" s="622">
        <f>OAX!AJ954</f>
        <v>0</v>
      </c>
      <c r="AK916" s="205"/>
      <c r="AL916" s="205"/>
      <c r="AM916" s="622">
        <f>OAX!AM954</f>
        <v>0</v>
      </c>
      <c r="AN916" s="205"/>
      <c r="AO916" s="205"/>
      <c r="AP916" s="622">
        <f>OAX!AP954</f>
        <v>0</v>
      </c>
      <c r="AQ916" s="205"/>
      <c r="AR916" s="205"/>
      <c r="AS916" s="622">
        <f>OAX!AS954</f>
        <v>4881.0400000000373</v>
      </c>
      <c r="AT916" s="594"/>
      <c r="AU916" s="594"/>
      <c r="AV916" s="594"/>
      <c r="AW916" s="594"/>
      <c r="AX916" s="594"/>
      <c r="AY916" s="594"/>
      <c r="AZ916" s="594"/>
      <c r="BA916" s="594"/>
    </row>
    <row r="917" spans="1:53" ht="24.75">
      <c r="A917" s="253"/>
      <c r="B917" s="73" t="str">
        <f t="shared" si="347"/>
        <v>48</v>
      </c>
      <c r="C917" s="127">
        <v>2023</v>
      </c>
      <c r="D917" s="127">
        <v>1</v>
      </c>
      <c r="E917" s="127">
        <v>4</v>
      </c>
      <c r="F917" s="510">
        <v>8</v>
      </c>
      <c r="G917" s="510"/>
      <c r="H917" s="510"/>
      <c r="I917" s="510"/>
      <c r="J917" s="510"/>
      <c r="K917" s="511"/>
      <c r="L917" s="128"/>
      <c r="M917" s="512" t="s">
        <v>673</v>
      </c>
      <c r="N917" s="513">
        <v>6000000</v>
      </c>
      <c r="O917" s="513">
        <v>0</v>
      </c>
      <c r="P917" s="513">
        <v>6000000</v>
      </c>
      <c r="Q917" s="514"/>
      <c r="R917" s="515"/>
      <c r="S917" s="515"/>
      <c r="T917" s="83">
        <f t="shared" ref="T917:AC917" si="350">+T918+T978+T1004+T1028</f>
        <v>0</v>
      </c>
      <c r="U917" s="83">
        <f t="shared" si="350"/>
        <v>0</v>
      </c>
      <c r="V917" s="83">
        <f t="shared" si="350"/>
        <v>0</v>
      </c>
      <c r="W917" s="83">
        <f t="shared" si="350"/>
        <v>0</v>
      </c>
      <c r="X917" s="83">
        <f t="shared" si="350"/>
        <v>0</v>
      </c>
      <c r="Y917" s="83">
        <f t="shared" si="350"/>
        <v>0</v>
      </c>
      <c r="Z917" s="83">
        <f t="shared" si="350"/>
        <v>0</v>
      </c>
      <c r="AA917" s="285">
        <f t="shared" si="350"/>
        <v>0</v>
      </c>
      <c r="AB917" s="293">
        <f t="shared" si="350"/>
        <v>6000000</v>
      </c>
      <c r="AC917" s="83">
        <f t="shared" si="350"/>
        <v>0</v>
      </c>
      <c r="AD917" s="621">
        <f>OAX!AD955</f>
        <v>6000000</v>
      </c>
      <c r="AE917" s="83"/>
      <c r="AF917" s="83"/>
      <c r="AG917" s="623">
        <f>OAX!AG955</f>
        <v>5995118.96</v>
      </c>
      <c r="AH917" s="83"/>
      <c r="AI917" s="83"/>
      <c r="AJ917" s="623">
        <f>OAX!AJ955</f>
        <v>0</v>
      </c>
      <c r="AK917" s="83"/>
      <c r="AL917" s="83"/>
      <c r="AM917" s="623">
        <f>OAX!AM955</f>
        <v>0</v>
      </c>
      <c r="AN917" s="83"/>
      <c r="AO917" s="83"/>
      <c r="AP917" s="623">
        <f>OAX!AP955</f>
        <v>0</v>
      </c>
      <c r="AQ917" s="83"/>
      <c r="AR917" s="83"/>
      <c r="AS917" s="623">
        <f>OAX!AS955</f>
        <v>4881.0400000000373</v>
      </c>
      <c r="AT917" s="513"/>
      <c r="AU917" s="513"/>
      <c r="AV917" s="513"/>
      <c r="AW917" s="513"/>
      <c r="AX917" s="513"/>
      <c r="AY917" s="513"/>
      <c r="AZ917" s="513"/>
      <c r="BA917" s="513"/>
    </row>
    <row r="918" spans="1:53" ht="24.75" hidden="1">
      <c r="A918" s="253"/>
      <c r="B918" s="73" t="str">
        <f t="shared" si="347"/>
        <v>4815</v>
      </c>
      <c r="C918" s="142">
        <v>2023</v>
      </c>
      <c r="D918" s="142">
        <v>1</v>
      </c>
      <c r="E918" s="142">
        <v>4</v>
      </c>
      <c r="F918" s="142">
        <v>8</v>
      </c>
      <c r="G918" s="142">
        <v>15</v>
      </c>
      <c r="H918" s="142"/>
      <c r="I918" s="142"/>
      <c r="J918" s="142"/>
      <c r="K918" s="142"/>
      <c r="L918" s="142"/>
      <c r="M918" s="195" t="s">
        <v>674</v>
      </c>
      <c r="N918" s="196">
        <v>0</v>
      </c>
      <c r="O918" s="196">
        <v>0</v>
      </c>
      <c r="P918" s="196">
        <v>0</v>
      </c>
      <c r="Q918" s="129"/>
      <c r="R918" s="142"/>
      <c r="S918" s="142"/>
      <c r="T918" s="198">
        <f t="shared" ref="T918:AC918" si="351">+T919+T928+T941</f>
        <v>0</v>
      </c>
      <c r="U918" s="198">
        <f t="shared" si="351"/>
        <v>0</v>
      </c>
      <c r="V918" s="198">
        <f t="shared" si="351"/>
        <v>0</v>
      </c>
      <c r="W918" s="198">
        <f t="shared" si="351"/>
        <v>0</v>
      </c>
      <c r="X918" s="198">
        <f t="shared" si="351"/>
        <v>0</v>
      </c>
      <c r="Y918" s="198">
        <f t="shared" si="351"/>
        <v>0</v>
      </c>
      <c r="Z918" s="198">
        <f t="shared" si="351"/>
        <v>0</v>
      </c>
      <c r="AA918" s="286">
        <f t="shared" si="351"/>
        <v>0</v>
      </c>
      <c r="AB918" s="315">
        <f t="shared" si="351"/>
        <v>0</v>
      </c>
      <c r="AC918" s="198">
        <f t="shared" si="351"/>
        <v>0</v>
      </c>
      <c r="AD918" s="327">
        <f>OAX!AD956</f>
        <v>0</v>
      </c>
      <c r="AE918" s="198"/>
      <c r="AF918" s="198"/>
      <c r="AG918" s="198">
        <f>OAX!AG956</f>
        <v>0</v>
      </c>
      <c r="AH918" s="198"/>
      <c r="AI918" s="198"/>
      <c r="AJ918" s="198">
        <f>OAX!AJ956</f>
        <v>0</v>
      </c>
      <c r="AK918" s="198"/>
      <c r="AL918" s="198"/>
      <c r="AM918" s="198">
        <f>OAX!AM956</f>
        <v>0</v>
      </c>
      <c r="AN918" s="198"/>
      <c r="AO918" s="198"/>
      <c r="AP918" s="198">
        <f>OAX!AP956</f>
        <v>0</v>
      </c>
      <c r="AQ918" s="198"/>
      <c r="AR918" s="198"/>
      <c r="AS918" s="198">
        <f>OAX!AS956</f>
        <v>0</v>
      </c>
      <c r="AT918" s="196">
        <f>OAX!AT956</f>
        <v>0</v>
      </c>
      <c r="AU918" s="196">
        <f>OAX!AU956</f>
        <v>0</v>
      </c>
      <c r="AV918" s="196">
        <f>OAX!AV956</f>
        <v>0</v>
      </c>
      <c r="AW918" s="196">
        <f>OAX!AW956</f>
        <v>0</v>
      </c>
      <c r="AX918" s="196">
        <f>OAX!AX956</f>
        <v>0</v>
      </c>
      <c r="AY918" s="196">
        <f>OAX!AY956</f>
        <v>0</v>
      </c>
      <c r="AZ918" s="196">
        <f>OAX!AZ956</f>
        <v>0</v>
      </c>
      <c r="BA918" s="196">
        <f>OAX!BA956</f>
        <v>0</v>
      </c>
    </row>
    <row r="919" spans="1:53" ht="24.75" hidden="1">
      <c r="A919" s="253"/>
      <c r="B919" s="73" t="str">
        <f t="shared" si="347"/>
        <v>48152000</v>
      </c>
      <c r="C919" s="131">
        <v>2023</v>
      </c>
      <c r="D919" s="131">
        <v>1</v>
      </c>
      <c r="E919" s="131">
        <v>4</v>
      </c>
      <c r="F919" s="131">
        <v>8</v>
      </c>
      <c r="G919" s="131">
        <v>15</v>
      </c>
      <c r="H919" s="131">
        <v>2000</v>
      </c>
      <c r="I919" s="131"/>
      <c r="J919" s="131"/>
      <c r="K919" s="131" t="s">
        <v>45</v>
      </c>
      <c r="L919" s="131"/>
      <c r="M919" s="95" t="s">
        <v>55</v>
      </c>
      <c r="N919" s="96">
        <v>0</v>
      </c>
      <c r="O919" s="96">
        <v>0</v>
      </c>
      <c r="P919" s="96">
        <v>0</v>
      </c>
      <c r="Q919" s="168" t="s">
        <v>45</v>
      </c>
      <c r="R919" s="180"/>
      <c r="S919" s="180"/>
      <c r="T919" s="99">
        <f>+T920+T925</f>
        <v>0</v>
      </c>
      <c r="U919" s="96">
        <f t="shared" ref="U919:AC919" si="352">+U920</f>
        <v>0</v>
      </c>
      <c r="V919" s="96">
        <f t="shared" si="352"/>
        <v>0</v>
      </c>
      <c r="W919" s="96">
        <f t="shared" si="352"/>
        <v>0</v>
      </c>
      <c r="X919" s="96">
        <f t="shared" si="352"/>
        <v>0</v>
      </c>
      <c r="Y919" s="96">
        <f t="shared" si="352"/>
        <v>0</v>
      </c>
      <c r="Z919" s="96">
        <f t="shared" si="352"/>
        <v>0</v>
      </c>
      <c r="AA919" s="266">
        <f t="shared" si="352"/>
        <v>0</v>
      </c>
      <c r="AB919" s="297">
        <f t="shared" si="352"/>
        <v>0</v>
      </c>
      <c r="AC919" s="96">
        <f t="shared" si="352"/>
        <v>0</v>
      </c>
      <c r="AD919" s="298">
        <f>OAX!AD957</f>
        <v>0</v>
      </c>
      <c r="AE919" s="99"/>
      <c r="AF919" s="96"/>
      <c r="AG919" s="96">
        <f>OAX!AG957</f>
        <v>0</v>
      </c>
      <c r="AH919" s="96"/>
      <c r="AI919" s="96"/>
      <c r="AJ919" s="96">
        <f>OAX!AJ957</f>
        <v>0</v>
      </c>
      <c r="AK919" s="96"/>
      <c r="AL919" s="96"/>
      <c r="AM919" s="96">
        <f>OAX!AM957</f>
        <v>0</v>
      </c>
      <c r="AN919" s="96"/>
      <c r="AO919" s="96"/>
      <c r="AP919" s="96">
        <f>OAX!AP957</f>
        <v>0</v>
      </c>
      <c r="AQ919" s="96"/>
      <c r="AR919" s="96"/>
      <c r="AS919" s="96">
        <f>OAX!AS957</f>
        <v>0</v>
      </c>
      <c r="AT919" s="96">
        <f>OAX!AT957</f>
        <v>0</v>
      </c>
      <c r="AU919" s="96">
        <f>OAX!AU957</f>
        <v>0</v>
      </c>
      <c r="AV919" s="96">
        <f>OAX!AV957</f>
        <v>0</v>
      </c>
      <c r="AW919" s="96">
        <f>OAX!AW957</f>
        <v>0</v>
      </c>
      <c r="AX919" s="96">
        <f>OAX!AX957</f>
        <v>0</v>
      </c>
      <c r="AY919" s="96">
        <f>OAX!AY957</f>
        <v>0</v>
      </c>
      <c r="AZ919" s="96">
        <f>OAX!AZ957</f>
        <v>0</v>
      </c>
      <c r="BA919" s="96">
        <f>OAX!BA957</f>
        <v>0</v>
      </c>
    </row>
    <row r="920" spans="1:53" ht="48" hidden="1">
      <c r="A920" s="253"/>
      <c r="B920" s="73" t="str">
        <f t="shared" si="347"/>
        <v>481520002100</v>
      </c>
      <c r="C920" s="132">
        <v>2023</v>
      </c>
      <c r="D920" s="132">
        <v>1</v>
      </c>
      <c r="E920" s="132">
        <v>4</v>
      </c>
      <c r="F920" s="132">
        <v>8</v>
      </c>
      <c r="G920" s="132">
        <v>15</v>
      </c>
      <c r="H920" s="132">
        <v>2000</v>
      </c>
      <c r="I920" s="132">
        <v>2100</v>
      </c>
      <c r="J920" s="132"/>
      <c r="K920" s="132" t="s">
        <v>45</v>
      </c>
      <c r="L920" s="132"/>
      <c r="M920" s="102" t="s">
        <v>105</v>
      </c>
      <c r="N920" s="103">
        <v>0</v>
      </c>
      <c r="O920" s="103">
        <v>0</v>
      </c>
      <c r="P920" s="103">
        <v>0</v>
      </c>
      <c r="Q920" s="170" t="s">
        <v>45</v>
      </c>
      <c r="R920" s="224"/>
      <c r="S920" s="224"/>
      <c r="T920" s="106">
        <f t="shared" ref="T920:AC920" si="353">T921+T923</f>
        <v>0</v>
      </c>
      <c r="U920" s="106">
        <f t="shared" si="353"/>
        <v>0</v>
      </c>
      <c r="V920" s="106">
        <f t="shared" si="353"/>
        <v>0</v>
      </c>
      <c r="W920" s="106">
        <f t="shared" si="353"/>
        <v>0</v>
      </c>
      <c r="X920" s="106">
        <f t="shared" si="353"/>
        <v>0</v>
      </c>
      <c r="Y920" s="106">
        <f t="shared" si="353"/>
        <v>0</v>
      </c>
      <c r="Z920" s="106">
        <f t="shared" si="353"/>
        <v>0</v>
      </c>
      <c r="AA920" s="283">
        <f t="shared" si="353"/>
        <v>0</v>
      </c>
      <c r="AB920" s="299">
        <f t="shared" si="353"/>
        <v>0</v>
      </c>
      <c r="AC920" s="106">
        <f t="shared" si="353"/>
        <v>0</v>
      </c>
      <c r="AD920" s="326">
        <f>OAX!AD958</f>
        <v>0</v>
      </c>
      <c r="AE920" s="106"/>
      <c r="AF920" s="106"/>
      <c r="AG920" s="106">
        <f>OAX!AG958</f>
        <v>0</v>
      </c>
      <c r="AH920" s="106"/>
      <c r="AI920" s="106"/>
      <c r="AJ920" s="106">
        <f>OAX!AJ958</f>
        <v>0</v>
      </c>
      <c r="AK920" s="106"/>
      <c r="AL920" s="106"/>
      <c r="AM920" s="106">
        <f>OAX!AM958</f>
        <v>0</v>
      </c>
      <c r="AN920" s="106"/>
      <c r="AO920" s="106"/>
      <c r="AP920" s="106">
        <f>OAX!AP958</f>
        <v>0</v>
      </c>
      <c r="AQ920" s="106"/>
      <c r="AR920" s="106"/>
      <c r="AS920" s="106">
        <f>OAX!AS958</f>
        <v>0</v>
      </c>
      <c r="AT920" s="103">
        <f>OAX!AT958</f>
        <v>0</v>
      </c>
      <c r="AU920" s="103">
        <f>OAX!AU958</f>
        <v>0</v>
      </c>
      <c r="AV920" s="103">
        <f>OAX!AV958</f>
        <v>0</v>
      </c>
      <c r="AW920" s="103">
        <f>OAX!AW958</f>
        <v>0</v>
      </c>
      <c r="AX920" s="103">
        <f>OAX!AX958</f>
        <v>0</v>
      </c>
      <c r="AY920" s="103">
        <f>OAX!AY958</f>
        <v>0</v>
      </c>
      <c r="AZ920" s="103">
        <f>OAX!AZ958</f>
        <v>0</v>
      </c>
      <c r="BA920" s="103">
        <f>OAX!BA958</f>
        <v>0</v>
      </c>
    </row>
    <row r="921" spans="1:53" ht="24.75" hidden="1">
      <c r="A921" s="253"/>
      <c r="B921" s="73" t="str">
        <f t="shared" si="347"/>
        <v>481520002100212</v>
      </c>
      <c r="C921" s="135">
        <v>2023</v>
      </c>
      <c r="D921" s="135">
        <v>1</v>
      </c>
      <c r="E921" s="135">
        <v>4</v>
      </c>
      <c r="F921" s="135">
        <v>8</v>
      </c>
      <c r="G921" s="135">
        <v>15</v>
      </c>
      <c r="H921" s="135">
        <v>2000</v>
      </c>
      <c r="I921" s="135">
        <v>2100</v>
      </c>
      <c r="J921" s="135">
        <v>212</v>
      </c>
      <c r="K921" s="135"/>
      <c r="L921" s="135"/>
      <c r="M921" s="209" t="s">
        <v>675</v>
      </c>
      <c r="N921" s="210">
        <v>0</v>
      </c>
      <c r="O921" s="210">
        <v>0</v>
      </c>
      <c r="P921" s="210">
        <v>0</v>
      </c>
      <c r="Q921" s="172" t="s">
        <v>45</v>
      </c>
      <c r="R921" s="225"/>
      <c r="S921" s="225"/>
      <c r="T921" s="213">
        <f t="shared" ref="T921:AC921" si="354">+T922</f>
        <v>0</v>
      </c>
      <c r="U921" s="210">
        <f t="shared" si="354"/>
        <v>0</v>
      </c>
      <c r="V921" s="210">
        <f t="shared" si="354"/>
        <v>0</v>
      </c>
      <c r="W921" s="210">
        <f t="shared" si="354"/>
        <v>0</v>
      </c>
      <c r="X921" s="210">
        <f t="shared" si="354"/>
        <v>0</v>
      </c>
      <c r="Y921" s="210">
        <f t="shared" si="354"/>
        <v>0</v>
      </c>
      <c r="Z921" s="210">
        <f t="shared" si="354"/>
        <v>0</v>
      </c>
      <c r="AA921" s="279">
        <f t="shared" si="354"/>
        <v>0</v>
      </c>
      <c r="AB921" s="320">
        <f t="shared" si="354"/>
        <v>0</v>
      </c>
      <c r="AC921" s="210">
        <f t="shared" si="354"/>
        <v>0</v>
      </c>
      <c r="AD921" s="321">
        <f>OAX!AD959</f>
        <v>0</v>
      </c>
      <c r="AE921" s="213"/>
      <c r="AF921" s="210"/>
      <c r="AG921" s="210">
        <f>OAX!AG959</f>
        <v>0</v>
      </c>
      <c r="AH921" s="210"/>
      <c r="AI921" s="210"/>
      <c r="AJ921" s="210">
        <f>OAX!AJ959</f>
        <v>0</v>
      </c>
      <c r="AK921" s="210"/>
      <c r="AL921" s="210"/>
      <c r="AM921" s="210">
        <f>OAX!AM959</f>
        <v>0</v>
      </c>
      <c r="AN921" s="210"/>
      <c r="AO921" s="210"/>
      <c r="AP921" s="210">
        <f>OAX!AP959</f>
        <v>0</v>
      </c>
      <c r="AQ921" s="210"/>
      <c r="AR921" s="210"/>
      <c r="AS921" s="210">
        <f>OAX!AS959</f>
        <v>0</v>
      </c>
      <c r="AT921" s="210">
        <f>OAX!AT959</f>
        <v>0</v>
      </c>
      <c r="AU921" s="210">
        <f>OAX!AU959</f>
        <v>0</v>
      </c>
      <c r="AV921" s="210">
        <f>OAX!AV959</f>
        <v>0</v>
      </c>
      <c r="AW921" s="210">
        <f>OAX!AW959</f>
        <v>0</v>
      </c>
      <c r="AX921" s="210">
        <f>OAX!AX959</f>
        <v>0</v>
      </c>
      <c r="AY921" s="210">
        <f>OAX!AY959</f>
        <v>0</v>
      </c>
      <c r="AZ921" s="210">
        <f>OAX!AZ959</f>
        <v>0</v>
      </c>
      <c r="BA921" s="210">
        <f>OAX!BA959</f>
        <v>0</v>
      </c>
    </row>
    <row r="922" spans="1:53" ht="24.75" hidden="1">
      <c r="A922" s="253"/>
      <c r="B922" s="73" t="str">
        <f t="shared" si="347"/>
        <v>4815200021002121</v>
      </c>
      <c r="C922" s="138">
        <v>2023</v>
      </c>
      <c r="D922" s="138">
        <v>1</v>
      </c>
      <c r="E922" s="138">
        <v>4</v>
      </c>
      <c r="F922" s="138">
        <v>8</v>
      </c>
      <c r="G922" s="138">
        <v>15</v>
      </c>
      <c r="H922" s="138">
        <v>2000</v>
      </c>
      <c r="I922" s="138">
        <v>2100</v>
      </c>
      <c r="J922" s="138">
        <v>212</v>
      </c>
      <c r="K922" s="115">
        <v>1</v>
      </c>
      <c r="L922" s="115"/>
      <c r="M922" s="116" t="s">
        <v>676</v>
      </c>
      <c r="N922" s="117">
        <v>0</v>
      </c>
      <c r="O922" s="117">
        <v>0</v>
      </c>
      <c r="P922" s="117">
        <v>0</v>
      </c>
      <c r="Q922" s="174" t="s">
        <v>59</v>
      </c>
      <c r="R922" s="119">
        <v>0</v>
      </c>
      <c r="S922" s="119">
        <v>0</v>
      </c>
      <c r="T922" s="120">
        <v>0</v>
      </c>
      <c r="U922" s="117">
        <v>0</v>
      </c>
      <c r="V922" s="117">
        <v>0</v>
      </c>
      <c r="W922" s="117">
        <v>0</v>
      </c>
      <c r="X922" s="117">
        <v>0</v>
      </c>
      <c r="Y922" s="117">
        <v>0</v>
      </c>
      <c r="Z922" s="117">
        <v>0</v>
      </c>
      <c r="AA922" s="269">
        <v>0</v>
      </c>
      <c r="AB922" s="303">
        <f>N922+T922-X922</f>
        <v>0</v>
      </c>
      <c r="AC922" s="117">
        <f>O922+U922-Y922</f>
        <v>0</v>
      </c>
      <c r="AD922" s="304">
        <f>OAX!AD960</f>
        <v>0</v>
      </c>
      <c r="AE922" s="120"/>
      <c r="AF922" s="117"/>
      <c r="AG922" s="117">
        <f>OAX!AG960</f>
        <v>0</v>
      </c>
      <c r="AH922" s="117"/>
      <c r="AI922" s="117"/>
      <c r="AJ922" s="117">
        <f>OAX!AJ960</f>
        <v>0</v>
      </c>
      <c r="AK922" s="117"/>
      <c r="AL922" s="117"/>
      <c r="AM922" s="117">
        <f>OAX!AM960</f>
        <v>0</v>
      </c>
      <c r="AN922" s="117"/>
      <c r="AO922" s="117"/>
      <c r="AP922" s="117">
        <f>OAX!AP960</f>
        <v>0</v>
      </c>
      <c r="AQ922" s="117"/>
      <c r="AR922" s="117"/>
      <c r="AS922" s="117">
        <f>OAX!AS960</f>
        <v>0</v>
      </c>
      <c r="AT922" s="117">
        <f>OAX!AT960</f>
        <v>0</v>
      </c>
      <c r="AU922" s="117">
        <f>OAX!AU960</f>
        <v>0</v>
      </c>
      <c r="AV922" s="117">
        <f>OAX!AV960</f>
        <v>0</v>
      </c>
      <c r="AW922" s="117">
        <f>OAX!AW960</f>
        <v>0</v>
      </c>
      <c r="AX922" s="117">
        <f>OAX!AX960</f>
        <v>0</v>
      </c>
      <c r="AY922" s="117">
        <f>OAX!AY960</f>
        <v>0</v>
      </c>
      <c r="AZ922" s="117">
        <f>OAX!AZ960</f>
        <v>0</v>
      </c>
      <c r="BA922" s="117">
        <f>OAX!BA960</f>
        <v>0</v>
      </c>
    </row>
    <row r="923" spans="1:53" ht="48" hidden="1">
      <c r="A923" s="253"/>
      <c r="B923" s="73" t="str">
        <f t="shared" si="347"/>
        <v>481520002100214</v>
      </c>
      <c r="C923" s="135">
        <v>2023</v>
      </c>
      <c r="D923" s="135">
        <v>1</v>
      </c>
      <c r="E923" s="135">
        <v>4</v>
      </c>
      <c r="F923" s="135">
        <v>8</v>
      </c>
      <c r="G923" s="135">
        <v>15</v>
      </c>
      <c r="H923" s="135">
        <v>2000</v>
      </c>
      <c r="I923" s="135">
        <v>2100</v>
      </c>
      <c r="J923" s="135">
        <v>214</v>
      </c>
      <c r="K923" s="135"/>
      <c r="L923" s="135"/>
      <c r="M923" s="209" t="s">
        <v>156</v>
      </c>
      <c r="N923" s="210">
        <v>0</v>
      </c>
      <c r="O923" s="210">
        <v>0</v>
      </c>
      <c r="P923" s="210">
        <v>0</v>
      </c>
      <c r="Q923" s="172" t="s">
        <v>45</v>
      </c>
      <c r="R923" s="225"/>
      <c r="S923" s="225"/>
      <c r="T923" s="213">
        <f t="shared" ref="T923:AC923" si="355">+T924</f>
        <v>0</v>
      </c>
      <c r="U923" s="210">
        <f t="shared" si="355"/>
        <v>0</v>
      </c>
      <c r="V923" s="210">
        <f t="shared" si="355"/>
        <v>0</v>
      </c>
      <c r="W923" s="210">
        <f t="shared" si="355"/>
        <v>0</v>
      </c>
      <c r="X923" s="210">
        <f t="shared" si="355"/>
        <v>0</v>
      </c>
      <c r="Y923" s="210">
        <f t="shared" si="355"/>
        <v>0</v>
      </c>
      <c r="Z923" s="210">
        <f t="shared" si="355"/>
        <v>0</v>
      </c>
      <c r="AA923" s="279">
        <f t="shared" si="355"/>
        <v>0</v>
      </c>
      <c r="AB923" s="320">
        <f t="shared" si="355"/>
        <v>0</v>
      </c>
      <c r="AC923" s="210">
        <f t="shared" si="355"/>
        <v>0</v>
      </c>
      <c r="AD923" s="321">
        <f>OAX!AD961</f>
        <v>0</v>
      </c>
      <c r="AE923" s="213"/>
      <c r="AF923" s="210"/>
      <c r="AG923" s="210">
        <f>OAX!AG961</f>
        <v>0</v>
      </c>
      <c r="AH923" s="210"/>
      <c r="AI923" s="210"/>
      <c r="AJ923" s="210">
        <f>OAX!AJ961</f>
        <v>0</v>
      </c>
      <c r="AK923" s="210"/>
      <c r="AL923" s="210"/>
      <c r="AM923" s="210">
        <f>OAX!AM961</f>
        <v>0</v>
      </c>
      <c r="AN923" s="210"/>
      <c r="AO923" s="210"/>
      <c r="AP923" s="210">
        <f>OAX!AP961</f>
        <v>0</v>
      </c>
      <c r="AQ923" s="210"/>
      <c r="AR923" s="210"/>
      <c r="AS923" s="210">
        <f>OAX!AS961</f>
        <v>0</v>
      </c>
      <c r="AT923" s="210">
        <f>OAX!AT961</f>
        <v>0</v>
      </c>
      <c r="AU923" s="210">
        <f>OAX!AU961</f>
        <v>0</v>
      </c>
      <c r="AV923" s="210">
        <f>OAX!AV961</f>
        <v>0</v>
      </c>
      <c r="AW923" s="210">
        <f>OAX!AW961</f>
        <v>0</v>
      </c>
      <c r="AX923" s="210">
        <f>OAX!AX961</f>
        <v>0</v>
      </c>
      <c r="AY923" s="210">
        <f>OAX!AY961</f>
        <v>0</v>
      </c>
      <c r="AZ923" s="210">
        <f>OAX!AZ961</f>
        <v>0</v>
      </c>
      <c r="BA923" s="210">
        <f>OAX!BA961</f>
        <v>0</v>
      </c>
    </row>
    <row r="924" spans="1:53" ht="46.5" hidden="1">
      <c r="A924" s="253"/>
      <c r="B924" s="73" t="str">
        <f t="shared" si="347"/>
        <v>4815200021002141</v>
      </c>
      <c r="C924" s="138">
        <v>2023</v>
      </c>
      <c r="D924" s="138">
        <v>1</v>
      </c>
      <c r="E924" s="138">
        <v>4</v>
      </c>
      <c r="F924" s="138">
        <v>8</v>
      </c>
      <c r="G924" s="138">
        <v>15</v>
      </c>
      <c r="H924" s="138">
        <v>2000</v>
      </c>
      <c r="I924" s="138">
        <v>2100</v>
      </c>
      <c r="J924" s="138">
        <v>214</v>
      </c>
      <c r="K924" s="115">
        <v>1</v>
      </c>
      <c r="L924" s="115"/>
      <c r="M924" s="116" t="s">
        <v>157</v>
      </c>
      <c r="N924" s="117">
        <v>0</v>
      </c>
      <c r="O924" s="117">
        <v>0</v>
      </c>
      <c r="P924" s="117">
        <v>0</v>
      </c>
      <c r="Q924" s="174" t="s">
        <v>158</v>
      </c>
      <c r="R924" s="119">
        <v>0</v>
      </c>
      <c r="S924" s="119">
        <v>0</v>
      </c>
      <c r="T924" s="120">
        <v>0</v>
      </c>
      <c r="U924" s="120">
        <v>0</v>
      </c>
      <c r="V924" s="120">
        <v>0</v>
      </c>
      <c r="W924" s="120">
        <v>0</v>
      </c>
      <c r="X924" s="120">
        <v>0</v>
      </c>
      <c r="Y924" s="120">
        <v>0</v>
      </c>
      <c r="Z924" s="120">
        <v>0</v>
      </c>
      <c r="AA924" s="291">
        <v>0</v>
      </c>
      <c r="AB924" s="303">
        <f>N924+T924-X924</f>
        <v>0</v>
      </c>
      <c r="AC924" s="117">
        <f>O924+U924-Y924</f>
        <v>0</v>
      </c>
      <c r="AD924" s="304">
        <f>OAX!AD962</f>
        <v>0</v>
      </c>
      <c r="AE924" s="120"/>
      <c r="AF924" s="120"/>
      <c r="AG924" s="120">
        <f>OAX!AG962</f>
        <v>0</v>
      </c>
      <c r="AH924" s="120"/>
      <c r="AI924" s="120"/>
      <c r="AJ924" s="120">
        <f>OAX!AJ962</f>
        <v>0</v>
      </c>
      <c r="AK924" s="120"/>
      <c r="AL924" s="120"/>
      <c r="AM924" s="120">
        <f>OAX!AM962</f>
        <v>0</v>
      </c>
      <c r="AN924" s="120"/>
      <c r="AO924" s="120"/>
      <c r="AP924" s="120">
        <f>OAX!AP962</f>
        <v>0</v>
      </c>
      <c r="AQ924" s="120"/>
      <c r="AR924" s="120"/>
      <c r="AS924" s="120">
        <f>OAX!AS962</f>
        <v>0</v>
      </c>
      <c r="AT924" s="120">
        <f>OAX!AT962</f>
        <v>0</v>
      </c>
      <c r="AU924" s="120">
        <f>OAX!AU962</f>
        <v>0</v>
      </c>
      <c r="AV924" s="120">
        <f>OAX!AV962</f>
        <v>0</v>
      </c>
      <c r="AW924" s="120">
        <f>OAX!AW962</f>
        <v>0</v>
      </c>
      <c r="AX924" s="120">
        <f>OAX!AX962</f>
        <v>0</v>
      </c>
      <c r="AY924" s="120">
        <f>OAX!AY962</f>
        <v>0</v>
      </c>
      <c r="AZ924" s="120">
        <f>OAX!AZ962</f>
        <v>0</v>
      </c>
      <c r="BA924" s="120">
        <f>OAX!BA962</f>
        <v>0</v>
      </c>
    </row>
    <row r="925" spans="1:53" ht="24.75" hidden="1">
      <c r="A925" s="253"/>
      <c r="B925" s="73" t="str">
        <f t="shared" si="347"/>
        <v>481520002500</v>
      </c>
      <c r="C925" s="132">
        <v>2023</v>
      </c>
      <c r="D925" s="132">
        <v>1</v>
      </c>
      <c r="E925" s="132">
        <v>4</v>
      </c>
      <c r="F925" s="132">
        <v>8</v>
      </c>
      <c r="G925" s="132">
        <v>15</v>
      </c>
      <c r="H925" s="132">
        <v>2000</v>
      </c>
      <c r="I925" s="132">
        <v>2500</v>
      </c>
      <c r="J925" s="132"/>
      <c r="K925" s="132" t="s">
        <v>45</v>
      </c>
      <c r="L925" s="132"/>
      <c r="M925" s="102" t="s">
        <v>544</v>
      </c>
      <c r="N925" s="103">
        <v>0</v>
      </c>
      <c r="O925" s="103">
        <v>0</v>
      </c>
      <c r="P925" s="103">
        <v>0</v>
      </c>
      <c r="Q925" s="170" t="s">
        <v>45</v>
      </c>
      <c r="R925" s="224"/>
      <c r="S925" s="224"/>
      <c r="T925" s="106">
        <f t="shared" ref="T925:AC926" si="356">T926</f>
        <v>0</v>
      </c>
      <c r="U925" s="106">
        <f t="shared" si="356"/>
        <v>0</v>
      </c>
      <c r="V925" s="106">
        <f t="shared" si="356"/>
        <v>0</v>
      </c>
      <c r="W925" s="106">
        <f t="shared" si="356"/>
        <v>0</v>
      </c>
      <c r="X925" s="106">
        <f t="shared" si="356"/>
        <v>0</v>
      </c>
      <c r="Y925" s="106">
        <f t="shared" si="356"/>
        <v>0</v>
      </c>
      <c r="Z925" s="106">
        <f t="shared" si="356"/>
        <v>0</v>
      </c>
      <c r="AA925" s="283">
        <f t="shared" si="356"/>
        <v>0</v>
      </c>
      <c r="AB925" s="299">
        <f t="shared" si="356"/>
        <v>0</v>
      </c>
      <c r="AC925" s="106">
        <f t="shared" si="356"/>
        <v>0</v>
      </c>
      <c r="AD925" s="326">
        <f>OAX!AD963</f>
        <v>0</v>
      </c>
      <c r="AE925" s="106"/>
      <c r="AF925" s="106"/>
      <c r="AG925" s="106">
        <f>OAX!AG963</f>
        <v>0</v>
      </c>
      <c r="AH925" s="106"/>
      <c r="AI925" s="106"/>
      <c r="AJ925" s="106">
        <f>OAX!AJ963</f>
        <v>0</v>
      </c>
      <c r="AK925" s="106"/>
      <c r="AL925" s="106"/>
      <c r="AM925" s="106">
        <f>OAX!AM963</f>
        <v>0</v>
      </c>
      <c r="AN925" s="106"/>
      <c r="AO925" s="106"/>
      <c r="AP925" s="106">
        <f>OAX!AP963</f>
        <v>0</v>
      </c>
      <c r="AQ925" s="106"/>
      <c r="AR925" s="106"/>
      <c r="AS925" s="106">
        <f>OAX!AS963</f>
        <v>0</v>
      </c>
      <c r="AT925" s="103">
        <f>OAX!AT963</f>
        <v>0</v>
      </c>
      <c r="AU925" s="103">
        <f>OAX!AU963</f>
        <v>0</v>
      </c>
      <c r="AV925" s="103">
        <f>OAX!AV963</f>
        <v>0</v>
      </c>
      <c r="AW925" s="103">
        <f>OAX!AW963</f>
        <v>0</v>
      </c>
      <c r="AX925" s="103">
        <f>OAX!AX963</f>
        <v>0</v>
      </c>
      <c r="AY925" s="103">
        <f>OAX!AY963</f>
        <v>0</v>
      </c>
      <c r="AZ925" s="103">
        <f>OAX!AZ963</f>
        <v>0</v>
      </c>
      <c r="BA925" s="103">
        <f>OAX!BA963</f>
        <v>0</v>
      </c>
    </row>
    <row r="926" spans="1:53" ht="24.75" hidden="1">
      <c r="A926" s="253"/>
      <c r="B926" s="73" t="str">
        <f t="shared" si="347"/>
        <v>481520002500255</v>
      </c>
      <c r="C926" s="135">
        <v>2023</v>
      </c>
      <c r="D926" s="135">
        <v>1</v>
      </c>
      <c r="E926" s="135">
        <v>4</v>
      </c>
      <c r="F926" s="135">
        <v>8</v>
      </c>
      <c r="G926" s="135">
        <v>15</v>
      </c>
      <c r="H926" s="135">
        <v>2000</v>
      </c>
      <c r="I926" s="135">
        <v>2500</v>
      </c>
      <c r="J926" s="135">
        <v>255</v>
      </c>
      <c r="K926" s="135"/>
      <c r="L926" s="135"/>
      <c r="M926" s="209" t="s">
        <v>545</v>
      </c>
      <c r="N926" s="210">
        <v>0</v>
      </c>
      <c r="O926" s="210">
        <v>0</v>
      </c>
      <c r="P926" s="210">
        <v>0</v>
      </c>
      <c r="Q926" s="172" t="s">
        <v>45</v>
      </c>
      <c r="R926" s="225"/>
      <c r="S926" s="225"/>
      <c r="T926" s="213">
        <f t="shared" si="356"/>
        <v>0</v>
      </c>
      <c r="U926" s="213">
        <f t="shared" si="356"/>
        <v>0</v>
      </c>
      <c r="V926" s="213">
        <f t="shared" si="356"/>
        <v>0</v>
      </c>
      <c r="W926" s="213">
        <f t="shared" si="356"/>
        <v>0</v>
      </c>
      <c r="X926" s="213">
        <f t="shared" si="356"/>
        <v>0</v>
      </c>
      <c r="Y926" s="213">
        <f t="shared" si="356"/>
        <v>0</v>
      </c>
      <c r="Z926" s="213">
        <f t="shared" si="356"/>
        <v>0</v>
      </c>
      <c r="AA926" s="282">
        <f t="shared" si="356"/>
        <v>0</v>
      </c>
      <c r="AB926" s="320">
        <f t="shared" si="356"/>
        <v>0</v>
      </c>
      <c r="AC926" s="213">
        <f t="shared" si="356"/>
        <v>0</v>
      </c>
      <c r="AD926" s="325">
        <f>OAX!AD964</f>
        <v>0</v>
      </c>
      <c r="AE926" s="213"/>
      <c r="AF926" s="213"/>
      <c r="AG926" s="213">
        <f>OAX!AG964</f>
        <v>0</v>
      </c>
      <c r="AH926" s="213"/>
      <c r="AI926" s="213"/>
      <c r="AJ926" s="213">
        <f>OAX!AJ964</f>
        <v>0</v>
      </c>
      <c r="AK926" s="213"/>
      <c r="AL926" s="213"/>
      <c r="AM926" s="213">
        <f>OAX!AM964</f>
        <v>0</v>
      </c>
      <c r="AN926" s="213"/>
      <c r="AO926" s="213"/>
      <c r="AP926" s="213">
        <f>OAX!AP964</f>
        <v>0</v>
      </c>
      <c r="AQ926" s="213"/>
      <c r="AR926" s="213"/>
      <c r="AS926" s="213">
        <f>OAX!AS964</f>
        <v>0</v>
      </c>
      <c r="AT926" s="210">
        <f>OAX!AT964</f>
        <v>0</v>
      </c>
      <c r="AU926" s="210">
        <f>OAX!AU964</f>
        <v>0</v>
      </c>
      <c r="AV926" s="210">
        <f>OAX!AV964</f>
        <v>0</v>
      </c>
      <c r="AW926" s="210">
        <f>OAX!AW964</f>
        <v>0</v>
      </c>
      <c r="AX926" s="210">
        <f>OAX!AX964</f>
        <v>0</v>
      </c>
      <c r="AY926" s="210">
        <f>OAX!AY964</f>
        <v>0</v>
      </c>
      <c r="AZ926" s="210">
        <f>OAX!AZ964</f>
        <v>0</v>
      </c>
      <c r="BA926" s="210">
        <f>OAX!BA964</f>
        <v>0</v>
      </c>
    </row>
    <row r="927" spans="1:53" ht="24.75" hidden="1">
      <c r="A927" s="253"/>
      <c r="B927" s="73" t="str">
        <f t="shared" si="347"/>
        <v>4815200025002551</v>
      </c>
      <c r="C927" s="138">
        <v>2023</v>
      </c>
      <c r="D927" s="138">
        <v>1</v>
      </c>
      <c r="E927" s="138">
        <v>4</v>
      </c>
      <c r="F927" s="138">
        <v>8</v>
      </c>
      <c r="G927" s="138">
        <v>15</v>
      </c>
      <c r="H927" s="138">
        <v>2000</v>
      </c>
      <c r="I927" s="138">
        <v>2500</v>
      </c>
      <c r="J927" s="138">
        <v>255</v>
      </c>
      <c r="K927" s="115">
        <v>1</v>
      </c>
      <c r="L927" s="115"/>
      <c r="M927" s="116" t="s">
        <v>545</v>
      </c>
      <c r="N927" s="117">
        <v>0</v>
      </c>
      <c r="O927" s="117">
        <v>0</v>
      </c>
      <c r="P927" s="117">
        <v>0</v>
      </c>
      <c r="Q927" s="174" t="s">
        <v>158</v>
      </c>
      <c r="R927" s="119">
        <v>0</v>
      </c>
      <c r="S927" s="119">
        <v>0</v>
      </c>
      <c r="T927" s="120">
        <v>0</v>
      </c>
      <c r="U927" s="120">
        <v>0</v>
      </c>
      <c r="V927" s="120">
        <v>0</v>
      </c>
      <c r="W927" s="120">
        <v>0</v>
      </c>
      <c r="X927" s="120">
        <v>0</v>
      </c>
      <c r="Y927" s="120">
        <v>0</v>
      </c>
      <c r="Z927" s="120">
        <v>0</v>
      </c>
      <c r="AA927" s="291">
        <v>0</v>
      </c>
      <c r="AB927" s="303">
        <f>N927+T927-X927</f>
        <v>0</v>
      </c>
      <c r="AC927" s="117">
        <f>O927+U927-Y927</f>
        <v>0</v>
      </c>
      <c r="AD927" s="304">
        <f>OAX!AD965</f>
        <v>0</v>
      </c>
      <c r="AE927" s="120"/>
      <c r="AF927" s="120"/>
      <c r="AG927" s="120">
        <f>OAX!AG965</f>
        <v>0</v>
      </c>
      <c r="AH927" s="120"/>
      <c r="AI927" s="120"/>
      <c r="AJ927" s="120">
        <f>OAX!AJ965</f>
        <v>0</v>
      </c>
      <c r="AK927" s="120"/>
      <c r="AL927" s="120"/>
      <c r="AM927" s="120">
        <f>OAX!AM965</f>
        <v>0</v>
      </c>
      <c r="AN927" s="120"/>
      <c r="AO927" s="120"/>
      <c r="AP927" s="120">
        <f>OAX!AP965</f>
        <v>0</v>
      </c>
      <c r="AQ927" s="120"/>
      <c r="AR927" s="120"/>
      <c r="AS927" s="120">
        <f>OAX!AS965</f>
        <v>0</v>
      </c>
      <c r="AT927" s="120">
        <f>OAX!AT965</f>
        <v>0</v>
      </c>
      <c r="AU927" s="120">
        <f>OAX!AU965</f>
        <v>0</v>
      </c>
      <c r="AV927" s="120">
        <f>OAX!AV965</f>
        <v>0</v>
      </c>
      <c r="AW927" s="120">
        <f>OAX!AW965</f>
        <v>0</v>
      </c>
      <c r="AX927" s="120">
        <f>OAX!AX965</f>
        <v>0</v>
      </c>
      <c r="AY927" s="120">
        <f>OAX!AY965</f>
        <v>0</v>
      </c>
      <c r="AZ927" s="120">
        <f>OAX!AZ965</f>
        <v>0</v>
      </c>
      <c r="BA927" s="120">
        <f>OAX!BA965</f>
        <v>0</v>
      </c>
    </row>
    <row r="928" spans="1:53" ht="24.75" hidden="1">
      <c r="A928" s="253"/>
      <c r="B928" s="73" t="str">
        <f t="shared" si="347"/>
        <v>48153000</v>
      </c>
      <c r="C928" s="131">
        <v>2023</v>
      </c>
      <c r="D928" s="131">
        <v>1</v>
      </c>
      <c r="E928" s="131">
        <v>4</v>
      </c>
      <c r="F928" s="131">
        <v>8</v>
      </c>
      <c r="G928" s="131">
        <v>15</v>
      </c>
      <c r="H928" s="131">
        <v>3000</v>
      </c>
      <c r="I928" s="131"/>
      <c r="J928" s="131"/>
      <c r="K928" s="131"/>
      <c r="L928" s="131"/>
      <c r="M928" s="95" t="s">
        <v>71</v>
      </c>
      <c r="N928" s="96">
        <v>0</v>
      </c>
      <c r="O928" s="96">
        <v>0</v>
      </c>
      <c r="P928" s="96">
        <v>0</v>
      </c>
      <c r="Q928" s="168"/>
      <c r="R928" s="180"/>
      <c r="S928" s="180"/>
      <c r="T928" s="99">
        <f t="shared" ref="T928:AC928" si="357">+T929+T935+T938</f>
        <v>0</v>
      </c>
      <c r="U928" s="99">
        <f t="shared" si="357"/>
        <v>0</v>
      </c>
      <c r="V928" s="99">
        <f t="shared" si="357"/>
        <v>0</v>
      </c>
      <c r="W928" s="99">
        <f t="shared" si="357"/>
        <v>0</v>
      </c>
      <c r="X928" s="99">
        <f t="shared" si="357"/>
        <v>0</v>
      </c>
      <c r="Y928" s="99">
        <f t="shared" si="357"/>
        <v>0</v>
      </c>
      <c r="Z928" s="99">
        <f t="shared" si="357"/>
        <v>0</v>
      </c>
      <c r="AA928" s="281">
        <f t="shared" si="357"/>
        <v>0</v>
      </c>
      <c r="AB928" s="297">
        <f t="shared" si="357"/>
        <v>0</v>
      </c>
      <c r="AC928" s="99">
        <f t="shared" si="357"/>
        <v>0</v>
      </c>
      <c r="AD928" s="324">
        <f>OAX!AD966</f>
        <v>0</v>
      </c>
      <c r="AE928" s="99"/>
      <c r="AF928" s="99"/>
      <c r="AG928" s="99">
        <f>OAX!AG966</f>
        <v>0</v>
      </c>
      <c r="AH928" s="99"/>
      <c r="AI928" s="99"/>
      <c r="AJ928" s="99">
        <f>OAX!AJ966</f>
        <v>0</v>
      </c>
      <c r="AK928" s="99"/>
      <c r="AL928" s="99"/>
      <c r="AM928" s="99">
        <f>OAX!AM966</f>
        <v>0</v>
      </c>
      <c r="AN928" s="99"/>
      <c r="AO928" s="99"/>
      <c r="AP928" s="99">
        <f>OAX!AP966</f>
        <v>0</v>
      </c>
      <c r="AQ928" s="99"/>
      <c r="AR928" s="99"/>
      <c r="AS928" s="99">
        <f>OAX!AS966</f>
        <v>0</v>
      </c>
      <c r="AT928" s="96">
        <f>OAX!AT966</f>
        <v>0</v>
      </c>
      <c r="AU928" s="96">
        <f>OAX!AU966</f>
        <v>0</v>
      </c>
      <c r="AV928" s="96">
        <f>OAX!AV966</f>
        <v>0</v>
      </c>
      <c r="AW928" s="96">
        <f>OAX!AW966</f>
        <v>0</v>
      </c>
      <c r="AX928" s="96">
        <f>OAX!AX966</f>
        <v>0</v>
      </c>
      <c r="AY928" s="96">
        <f>OAX!AY966</f>
        <v>0</v>
      </c>
      <c r="AZ928" s="96">
        <f>OAX!AZ966</f>
        <v>0</v>
      </c>
      <c r="BA928" s="96">
        <f>OAX!BA966</f>
        <v>0</v>
      </c>
    </row>
    <row r="929" spans="1:53" ht="24.75" hidden="1">
      <c r="A929" s="253"/>
      <c r="B929" s="73" t="str">
        <f t="shared" si="347"/>
        <v>481530003100</v>
      </c>
      <c r="C929" s="132">
        <v>2023</v>
      </c>
      <c r="D929" s="132">
        <v>1</v>
      </c>
      <c r="E929" s="132">
        <v>4</v>
      </c>
      <c r="F929" s="132">
        <v>8</v>
      </c>
      <c r="G929" s="132">
        <v>15</v>
      </c>
      <c r="H929" s="132">
        <v>3000</v>
      </c>
      <c r="I929" s="132">
        <v>3100</v>
      </c>
      <c r="J929" s="132"/>
      <c r="K929" s="132" t="s">
        <v>45</v>
      </c>
      <c r="L929" s="132"/>
      <c r="M929" s="102" t="s">
        <v>166</v>
      </c>
      <c r="N929" s="103">
        <v>0</v>
      </c>
      <c r="O929" s="103">
        <v>0</v>
      </c>
      <c r="P929" s="103">
        <v>0</v>
      </c>
      <c r="Q929" s="170" t="s">
        <v>45</v>
      </c>
      <c r="R929" s="224"/>
      <c r="S929" s="224"/>
      <c r="T929" s="106">
        <f t="shared" ref="T929:AC929" si="358">T930+T933</f>
        <v>0</v>
      </c>
      <c r="U929" s="106">
        <f t="shared" si="358"/>
        <v>0</v>
      </c>
      <c r="V929" s="106">
        <f t="shared" si="358"/>
        <v>0</v>
      </c>
      <c r="W929" s="106">
        <f t="shared" si="358"/>
        <v>0</v>
      </c>
      <c r="X929" s="106">
        <f t="shared" si="358"/>
        <v>0</v>
      </c>
      <c r="Y929" s="106">
        <f t="shared" si="358"/>
        <v>0</v>
      </c>
      <c r="Z929" s="106">
        <f t="shared" si="358"/>
        <v>0</v>
      </c>
      <c r="AA929" s="283">
        <f t="shared" si="358"/>
        <v>0</v>
      </c>
      <c r="AB929" s="299">
        <f t="shared" si="358"/>
        <v>0</v>
      </c>
      <c r="AC929" s="106">
        <f t="shared" si="358"/>
        <v>0</v>
      </c>
      <c r="AD929" s="326">
        <f>OAX!AD967</f>
        <v>0</v>
      </c>
      <c r="AE929" s="106"/>
      <c r="AF929" s="106"/>
      <c r="AG929" s="106">
        <f>OAX!AG967</f>
        <v>0</v>
      </c>
      <c r="AH929" s="106"/>
      <c r="AI929" s="106"/>
      <c r="AJ929" s="106">
        <f>OAX!AJ967</f>
        <v>0</v>
      </c>
      <c r="AK929" s="106"/>
      <c r="AL929" s="106"/>
      <c r="AM929" s="106">
        <f>OAX!AM967</f>
        <v>0</v>
      </c>
      <c r="AN929" s="106"/>
      <c r="AO929" s="106"/>
      <c r="AP929" s="106">
        <f>OAX!AP967</f>
        <v>0</v>
      </c>
      <c r="AQ929" s="106"/>
      <c r="AR929" s="106"/>
      <c r="AS929" s="106">
        <f>OAX!AS967</f>
        <v>0</v>
      </c>
      <c r="AT929" s="103">
        <f>OAX!AT967</f>
        <v>0</v>
      </c>
      <c r="AU929" s="103">
        <f>OAX!AU967</f>
        <v>0</v>
      </c>
      <c r="AV929" s="103">
        <f>OAX!AV967</f>
        <v>0</v>
      </c>
      <c r="AW929" s="103">
        <f>OAX!AW967</f>
        <v>0</v>
      </c>
      <c r="AX929" s="103">
        <f>OAX!AX967</f>
        <v>0</v>
      </c>
      <c r="AY929" s="103">
        <f>OAX!AY967</f>
        <v>0</v>
      </c>
      <c r="AZ929" s="103">
        <f>OAX!AZ967</f>
        <v>0</v>
      </c>
      <c r="BA929" s="103">
        <f>OAX!BA967</f>
        <v>0</v>
      </c>
    </row>
    <row r="930" spans="1:53" ht="48" hidden="1">
      <c r="A930" s="253"/>
      <c r="B930" s="73" t="str">
        <f t="shared" si="347"/>
        <v>481530003100317</v>
      </c>
      <c r="C930" s="135">
        <v>2023</v>
      </c>
      <c r="D930" s="135">
        <v>1</v>
      </c>
      <c r="E930" s="135">
        <v>4</v>
      </c>
      <c r="F930" s="135">
        <v>8</v>
      </c>
      <c r="G930" s="135">
        <v>15</v>
      </c>
      <c r="H930" s="135">
        <v>3000</v>
      </c>
      <c r="I930" s="135">
        <v>3100</v>
      </c>
      <c r="J930" s="135">
        <v>317</v>
      </c>
      <c r="K930" s="135"/>
      <c r="L930" s="135"/>
      <c r="M930" s="209" t="s">
        <v>332</v>
      </c>
      <c r="N930" s="210">
        <v>0</v>
      </c>
      <c r="O930" s="210">
        <v>0</v>
      </c>
      <c r="P930" s="210">
        <v>0</v>
      </c>
      <c r="Q930" s="172" t="s">
        <v>45</v>
      </c>
      <c r="R930" s="225"/>
      <c r="S930" s="225"/>
      <c r="T930" s="213">
        <f t="shared" ref="T930:AC930" si="359">SUM(T931:T932)</f>
        <v>0</v>
      </c>
      <c r="U930" s="213">
        <f t="shared" si="359"/>
        <v>0</v>
      </c>
      <c r="V930" s="213">
        <f t="shared" si="359"/>
        <v>0</v>
      </c>
      <c r="W930" s="213">
        <f t="shared" si="359"/>
        <v>0</v>
      </c>
      <c r="X930" s="213">
        <f t="shared" si="359"/>
        <v>0</v>
      </c>
      <c r="Y930" s="213">
        <f t="shared" si="359"/>
        <v>0</v>
      </c>
      <c r="Z930" s="213">
        <f t="shared" si="359"/>
        <v>0</v>
      </c>
      <c r="AA930" s="282">
        <f t="shared" si="359"/>
        <v>0</v>
      </c>
      <c r="AB930" s="320">
        <f t="shared" si="359"/>
        <v>0</v>
      </c>
      <c r="AC930" s="213">
        <f t="shared" si="359"/>
        <v>0</v>
      </c>
      <c r="AD930" s="325">
        <f>OAX!AD968</f>
        <v>0</v>
      </c>
      <c r="AE930" s="213"/>
      <c r="AF930" s="213"/>
      <c r="AG930" s="213">
        <f>OAX!AG968</f>
        <v>0</v>
      </c>
      <c r="AH930" s="213"/>
      <c r="AI930" s="213"/>
      <c r="AJ930" s="213">
        <f>OAX!AJ968</f>
        <v>0</v>
      </c>
      <c r="AK930" s="213"/>
      <c r="AL930" s="213"/>
      <c r="AM930" s="213">
        <f>OAX!AM968</f>
        <v>0</v>
      </c>
      <c r="AN930" s="213"/>
      <c r="AO930" s="213"/>
      <c r="AP930" s="213">
        <f>OAX!AP968</f>
        <v>0</v>
      </c>
      <c r="AQ930" s="213"/>
      <c r="AR930" s="213"/>
      <c r="AS930" s="213">
        <f>OAX!AS968</f>
        <v>0</v>
      </c>
      <c r="AT930" s="210">
        <f>OAX!AT968</f>
        <v>0</v>
      </c>
      <c r="AU930" s="210">
        <f>OAX!AU968</f>
        <v>0</v>
      </c>
      <c r="AV930" s="210">
        <f>OAX!AV968</f>
        <v>0</v>
      </c>
      <c r="AW930" s="210">
        <f>OAX!AW968</f>
        <v>0</v>
      </c>
      <c r="AX930" s="210">
        <f>OAX!AX968</f>
        <v>0</v>
      </c>
      <c r="AY930" s="210">
        <f>OAX!AY968</f>
        <v>0</v>
      </c>
      <c r="AZ930" s="210">
        <f>OAX!AZ968</f>
        <v>0</v>
      </c>
      <c r="BA930" s="210">
        <f>OAX!BA968</f>
        <v>0</v>
      </c>
    </row>
    <row r="931" spans="1:53" ht="24.75" hidden="1">
      <c r="A931" s="253"/>
      <c r="B931" s="73" t="str">
        <f t="shared" si="347"/>
        <v>4815300031003171</v>
      </c>
      <c r="C931" s="138">
        <v>2023</v>
      </c>
      <c r="D931" s="138">
        <v>1</v>
      </c>
      <c r="E931" s="138">
        <v>4</v>
      </c>
      <c r="F931" s="138">
        <v>8</v>
      </c>
      <c r="G931" s="138">
        <v>15</v>
      </c>
      <c r="H931" s="138">
        <v>3000</v>
      </c>
      <c r="I931" s="138">
        <v>3100</v>
      </c>
      <c r="J931" s="138">
        <v>317</v>
      </c>
      <c r="K931" s="115">
        <v>1</v>
      </c>
      <c r="L931" s="115"/>
      <c r="M931" s="116" t="s">
        <v>168</v>
      </c>
      <c r="N931" s="117">
        <v>0</v>
      </c>
      <c r="O931" s="117">
        <v>0</v>
      </c>
      <c r="P931" s="117">
        <v>0</v>
      </c>
      <c r="Q931" s="174" t="s">
        <v>80</v>
      </c>
      <c r="R931" s="119">
        <v>0</v>
      </c>
      <c r="S931" s="119">
        <v>0</v>
      </c>
      <c r="T931" s="120">
        <v>0</v>
      </c>
      <c r="U931" s="120">
        <v>0</v>
      </c>
      <c r="V931" s="120">
        <v>0</v>
      </c>
      <c r="W931" s="120">
        <v>0</v>
      </c>
      <c r="X931" s="120">
        <v>0</v>
      </c>
      <c r="Y931" s="120">
        <v>0</v>
      </c>
      <c r="Z931" s="120">
        <v>0</v>
      </c>
      <c r="AA931" s="291">
        <v>0</v>
      </c>
      <c r="AB931" s="303">
        <f>N931+T931-X931</f>
        <v>0</v>
      </c>
      <c r="AC931" s="117">
        <f>O931+U931-Y931</f>
        <v>0</v>
      </c>
      <c r="AD931" s="304">
        <f>OAX!AD969</f>
        <v>0</v>
      </c>
      <c r="AE931" s="120"/>
      <c r="AF931" s="120"/>
      <c r="AG931" s="120">
        <f>OAX!AG969</f>
        <v>0</v>
      </c>
      <c r="AH931" s="120"/>
      <c r="AI931" s="120"/>
      <c r="AJ931" s="120">
        <f>OAX!AJ969</f>
        <v>0</v>
      </c>
      <c r="AK931" s="120"/>
      <c r="AL931" s="120"/>
      <c r="AM931" s="120">
        <f>OAX!AM969</f>
        <v>0</v>
      </c>
      <c r="AN931" s="120"/>
      <c r="AO931" s="120"/>
      <c r="AP931" s="120">
        <f>OAX!AP969</f>
        <v>0</v>
      </c>
      <c r="AQ931" s="120"/>
      <c r="AR931" s="120"/>
      <c r="AS931" s="120">
        <f>OAX!AS969</f>
        <v>0</v>
      </c>
      <c r="AT931" s="120">
        <f>OAX!AT969</f>
        <v>0</v>
      </c>
      <c r="AU931" s="120">
        <f>OAX!AU969</f>
        <v>0</v>
      </c>
      <c r="AV931" s="120">
        <f>OAX!AV969</f>
        <v>0</v>
      </c>
      <c r="AW931" s="120">
        <f>OAX!AW969</f>
        <v>0</v>
      </c>
      <c r="AX931" s="120">
        <f>OAX!AX969</f>
        <v>0</v>
      </c>
      <c r="AY931" s="120">
        <f>OAX!AY969</f>
        <v>0</v>
      </c>
      <c r="AZ931" s="120">
        <f>OAX!AZ969</f>
        <v>0</v>
      </c>
      <c r="BA931" s="120">
        <f>OAX!BA969</f>
        <v>0</v>
      </c>
    </row>
    <row r="932" spans="1:53" ht="24.75" hidden="1">
      <c r="A932" s="253"/>
      <c r="B932" s="73" t="str">
        <f t="shared" si="347"/>
        <v>4815300031003172</v>
      </c>
      <c r="C932" s="138">
        <v>2023</v>
      </c>
      <c r="D932" s="138">
        <v>1</v>
      </c>
      <c r="E932" s="138">
        <v>4</v>
      </c>
      <c r="F932" s="138">
        <v>8</v>
      </c>
      <c r="G932" s="138">
        <v>15</v>
      </c>
      <c r="H932" s="138">
        <v>3000</v>
      </c>
      <c r="I932" s="138">
        <v>3100</v>
      </c>
      <c r="J932" s="138">
        <v>317</v>
      </c>
      <c r="K932" s="115">
        <v>2</v>
      </c>
      <c r="L932" s="115"/>
      <c r="M932" s="116" t="s">
        <v>677</v>
      </c>
      <c r="N932" s="117">
        <v>0</v>
      </c>
      <c r="O932" s="117">
        <v>0</v>
      </c>
      <c r="P932" s="117">
        <v>0</v>
      </c>
      <c r="Q932" s="174" t="s">
        <v>80</v>
      </c>
      <c r="R932" s="119">
        <v>0</v>
      </c>
      <c r="S932" s="119">
        <v>0</v>
      </c>
      <c r="T932" s="120">
        <v>0</v>
      </c>
      <c r="U932" s="120">
        <v>0</v>
      </c>
      <c r="V932" s="120">
        <v>0</v>
      </c>
      <c r="W932" s="120">
        <v>0</v>
      </c>
      <c r="X932" s="120">
        <v>0</v>
      </c>
      <c r="Y932" s="120">
        <v>0</v>
      </c>
      <c r="Z932" s="120">
        <v>0</v>
      </c>
      <c r="AA932" s="291">
        <v>0</v>
      </c>
      <c r="AB932" s="303">
        <f>N932+T932-X932</f>
        <v>0</v>
      </c>
      <c r="AC932" s="117">
        <f>O932+U932-Y932</f>
        <v>0</v>
      </c>
      <c r="AD932" s="304">
        <f>OAX!AD970</f>
        <v>0</v>
      </c>
      <c r="AE932" s="120"/>
      <c r="AF932" s="120"/>
      <c r="AG932" s="120">
        <f>OAX!AG970</f>
        <v>0</v>
      </c>
      <c r="AH932" s="120"/>
      <c r="AI932" s="120"/>
      <c r="AJ932" s="120">
        <f>OAX!AJ970</f>
        <v>0</v>
      </c>
      <c r="AK932" s="120"/>
      <c r="AL932" s="120"/>
      <c r="AM932" s="120">
        <f>OAX!AM970</f>
        <v>0</v>
      </c>
      <c r="AN932" s="120"/>
      <c r="AO932" s="120"/>
      <c r="AP932" s="120">
        <f>OAX!AP970</f>
        <v>0</v>
      </c>
      <c r="AQ932" s="120"/>
      <c r="AR932" s="120"/>
      <c r="AS932" s="120">
        <f>OAX!AS970</f>
        <v>0</v>
      </c>
      <c r="AT932" s="120">
        <f>OAX!AT970</f>
        <v>0</v>
      </c>
      <c r="AU932" s="120">
        <f>OAX!AU970</f>
        <v>0</v>
      </c>
      <c r="AV932" s="120">
        <f>OAX!AV970</f>
        <v>0</v>
      </c>
      <c r="AW932" s="120">
        <f>OAX!AW970</f>
        <v>0</v>
      </c>
      <c r="AX932" s="120">
        <f>OAX!AX970</f>
        <v>0</v>
      </c>
      <c r="AY932" s="120">
        <f>OAX!AY970</f>
        <v>0</v>
      </c>
      <c r="AZ932" s="120">
        <f>OAX!AZ970</f>
        <v>0</v>
      </c>
      <c r="BA932" s="120">
        <f>OAX!BA970</f>
        <v>0</v>
      </c>
    </row>
    <row r="933" spans="1:53" ht="24.75" hidden="1">
      <c r="A933" s="253"/>
      <c r="B933" s="73" t="str">
        <f t="shared" si="347"/>
        <v>481530003100319</v>
      </c>
      <c r="C933" s="135">
        <v>2023</v>
      </c>
      <c r="D933" s="135">
        <v>1</v>
      </c>
      <c r="E933" s="135">
        <v>4</v>
      </c>
      <c r="F933" s="135">
        <v>8</v>
      </c>
      <c r="G933" s="135">
        <v>15</v>
      </c>
      <c r="H933" s="135">
        <v>3000</v>
      </c>
      <c r="I933" s="135">
        <v>3100</v>
      </c>
      <c r="J933" s="135">
        <v>319</v>
      </c>
      <c r="K933" s="135"/>
      <c r="L933" s="135"/>
      <c r="M933" s="209" t="s">
        <v>525</v>
      </c>
      <c r="N933" s="210">
        <v>0</v>
      </c>
      <c r="O933" s="210">
        <v>0</v>
      </c>
      <c r="P933" s="210">
        <v>0</v>
      </c>
      <c r="Q933" s="172" t="s">
        <v>45</v>
      </c>
      <c r="R933" s="225"/>
      <c r="S933" s="225"/>
      <c r="T933" s="213">
        <f t="shared" ref="T933:AC933" si="360">+T934</f>
        <v>0</v>
      </c>
      <c r="U933" s="210">
        <f t="shared" si="360"/>
        <v>0</v>
      </c>
      <c r="V933" s="210">
        <f t="shared" si="360"/>
        <v>0</v>
      </c>
      <c r="W933" s="210">
        <f t="shared" si="360"/>
        <v>0</v>
      </c>
      <c r="X933" s="210">
        <f t="shared" si="360"/>
        <v>0</v>
      </c>
      <c r="Y933" s="210">
        <f t="shared" si="360"/>
        <v>0</v>
      </c>
      <c r="Z933" s="210">
        <f t="shared" si="360"/>
        <v>0</v>
      </c>
      <c r="AA933" s="279">
        <f t="shared" si="360"/>
        <v>0</v>
      </c>
      <c r="AB933" s="320">
        <f t="shared" si="360"/>
        <v>0</v>
      </c>
      <c r="AC933" s="210">
        <f t="shared" si="360"/>
        <v>0</v>
      </c>
      <c r="AD933" s="321">
        <f>OAX!AD971</f>
        <v>0</v>
      </c>
      <c r="AE933" s="213"/>
      <c r="AF933" s="210"/>
      <c r="AG933" s="210">
        <f>OAX!AG971</f>
        <v>0</v>
      </c>
      <c r="AH933" s="210"/>
      <c r="AI933" s="210"/>
      <c r="AJ933" s="210">
        <f>OAX!AJ971</f>
        <v>0</v>
      </c>
      <c r="AK933" s="210"/>
      <c r="AL933" s="210"/>
      <c r="AM933" s="210">
        <f>OAX!AM971</f>
        <v>0</v>
      </c>
      <c r="AN933" s="210"/>
      <c r="AO933" s="210"/>
      <c r="AP933" s="210">
        <f>OAX!AP971</f>
        <v>0</v>
      </c>
      <c r="AQ933" s="210"/>
      <c r="AR933" s="210"/>
      <c r="AS933" s="210">
        <f>OAX!AS971</f>
        <v>0</v>
      </c>
      <c r="AT933" s="210">
        <f>OAX!AT971</f>
        <v>0</v>
      </c>
      <c r="AU933" s="210">
        <f>OAX!AU971</f>
        <v>0</v>
      </c>
      <c r="AV933" s="210">
        <f>OAX!AV971</f>
        <v>0</v>
      </c>
      <c r="AW933" s="210">
        <f>OAX!AW971</f>
        <v>0</v>
      </c>
      <c r="AX933" s="210">
        <f>OAX!AX971</f>
        <v>0</v>
      </c>
      <c r="AY933" s="210">
        <f>OAX!AY971</f>
        <v>0</v>
      </c>
      <c r="AZ933" s="210">
        <f>OAX!AZ971</f>
        <v>0</v>
      </c>
      <c r="BA933" s="210">
        <f>OAX!BA971</f>
        <v>0</v>
      </c>
    </row>
    <row r="934" spans="1:53" ht="24.75" hidden="1">
      <c r="A934" s="253"/>
      <c r="B934" s="73" t="str">
        <f t="shared" si="347"/>
        <v>4815300031003191</v>
      </c>
      <c r="C934" s="138">
        <v>2023</v>
      </c>
      <c r="D934" s="138">
        <v>1</v>
      </c>
      <c r="E934" s="138">
        <v>4</v>
      </c>
      <c r="F934" s="138">
        <v>8</v>
      </c>
      <c r="G934" s="138">
        <v>15</v>
      </c>
      <c r="H934" s="138">
        <v>3000</v>
      </c>
      <c r="I934" s="138">
        <v>3100</v>
      </c>
      <c r="J934" s="138">
        <v>319</v>
      </c>
      <c r="K934" s="115">
        <v>1</v>
      </c>
      <c r="L934" s="115"/>
      <c r="M934" s="116" t="s">
        <v>678</v>
      </c>
      <c r="N934" s="117">
        <v>0</v>
      </c>
      <c r="O934" s="117">
        <v>0</v>
      </c>
      <c r="P934" s="117">
        <v>0</v>
      </c>
      <c r="Q934" s="174" t="s">
        <v>80</v>
      </c>
      <c r="R934" s="119">
        <v>0</v>
      </c>
      <c r="S934" s="119">
        <v>0</v>
      </c>
      <c r="T934" s="120">
        <v>0</v>
      </c>
      <c r="U934" s="120">
        <v>0</v>
      </c>
      <c r="V934" s="120">
        <v>0</v>
      </c>
      <c r="W934" s="120">
        <v>0</v>
      </c>
      <c r="X934" s="120">
        <v>0</v>
      </c>
      <c r="Y934" s="120">
        <v>0</v>
      </c>
      <c r="Z934" s="120">
        <v>0</v>
      </c>
      <c r="AA934" s="291">
        <v>0</v>
      </c>
      <c r="AB934" s="303">
        <f>N934+T934-X934</f>
        <v>0</v>
      </c>
      <c r="AC934" s="117">
        <f>O934+U934-Y934</f>
        <v>0</v>
      </c>
      <c r="AD934" s="304">
        <f>OAX!AD972</f>
        <v>0</v>
      </c>
      <c r="AE934" s="120"/>
      <c r="AF934" s="120"/>
      <c r="AG934" s="120">
        <f>OAX!AG972</f>
        <v>0</v>
      </c>
      <c r="AH934" s="120"/>
      <c r="AI934" s="120"/>
      <c r="AJ934" s="120">
        <f>OAX!AJ972</f>
        <v>0</v>
      </c>
      <c r="AK934" s="120"/>
      <c r="AL934" s="120"/>
      <c r="AM934" s="120">
        <f>OAX!AM972</f>
        <v>0</v>
      </c>
      <c r="AN934" s="120"/>
      <c r="AO934" s="120"/>
      <c r="AP934" s="120">
        <f>OAX!AP972</f>
        <v>0</v>
      </c>
      <c r="AQ934" s="120"/>
      <c r="AR934" s="120"/>
      <c r="AS934" s="120">
        <f>OAX!AS972</f>
        <v>0</v>
      </c>
      <c r="AT934" s="117">
        <f>OAX!AT972</f>
        <v>0</v>
      </c>
      <c r="AU934" s="117">
        <f>OAX!AU972</f>
        <v>0</v>
      </c>
      <c r="AV934" s="117">
        <f>OAX!AV972</f>
        <v>0</v>
      </c>
      <c r="AW934" s="117">
        <f>OAX!AW972</f>
        <v>0</v>
      </c>
      <c r="AX934" s="117">
        <f>OAX!AX972</f>
        <v>0</v>
      </c>
      <c r="AY934" s="117">
        <f>OAX!AY972</f>
        <v>0</v>
      </c>
      <c r="AZ934" s="117">
        <f>OAX!AZ972</f>
        <v>0</v>
      </c>
      <c r="BA934" s="117">
        <f>OAX!BA972</f>
        <v>0</v>
      </c>
    </row>
    <row r="935" spans="1:53" ht="24.75" hidden="1">
      <c r="A935" s="253"/>
      <c r="B935" s="73" t="str">
        <f t="shared" si="347"/>
        <v>481530003200</v>
      </c>
      <c r="C935" s="132">
        <v>2023</v>
      </c>
      <c r="D935" s="132">
        <v>1</v>
      </c>
      <c r="E935" s="132">
        <v>4</v>
      </c>
      <c r="F935" s="132">
        <v>8</v>
      </c>
      <c r="G935" s="132">
        <v>15</v>
      </c>
      <c r="H935" s="132">
        <v>3000</v>
      </c>
      <c r="I935" s="132">
        <v>3200</v>
      </c>
      <c r="J935" s="132"/>
      <c r="K935" s="132"/>
      <c r="L935" s="132"/>
      <c r="M935" s="102" t="s">
        <v>679</v>
      </c>
      <c r="N935" s="103">
        <v>0</v>
      </c>
      <c r="O935" s="103">
        <v>0</v>
      </c>
      <c r="P935" s="103">
        <v>0</v>
      </c>
      <c r="Q935" s="170" t="s">
        <v>45</v>
      </c>
      <c r="R935" s="224"/>
      <c r="S935" s="224"/>
      <c r="T935" s="106">
        <f t="shared" ref="T935:AC935" si="361">T936</f>
        <v>0</v>
      </c>
      <c r="U935" s="106">
        <f t="shared" si="361"/>
        <v>0</v>
      </c>
      <c r="V935" s="106">
        <f t="shared" si="361"/>
        <v>0</v>
      </c>
      <c r="W935" s="106">
        <f t="shared" si="361"/>
        <v>0</v>
      </c>
      <c r="X935" s="106">
        <f t="shared" si="361"/>
        <v>0</v>
      </c>
      <c r="Y935" s="106">
        <f t="shared" si="361"/>
        <v>0</v>
      </c>
      <c r="Z935" s="106">
        <f t="shared" si="361"/>
        <v>0</v>
      </c>
      <c r="AA935" s="283">
        <f t="shared" si="361"/>
        <v>0</v>
      </c>
      <c r="AB935" s="299">
        <f t="shared" si="361"/>
        <v>0</v>
      </c>
      <c r="AC935" s="106">
        <f t="shared" si="361"/>
        <v>0</v>
      </c>
      <c r="AD935" s="326">
        <f>OAX!AD973</f>
        <v>0</v>
      </c>
      <c r="AE935" s="106"/>
      <c r="AF935" s="106"/>
      <c r="AG935" s="106">
        <f>OAX!AG973</f>
        <v>0</v>
      </c>
      <c r="AH935" s="106"/>
      <c r="AI935" s="106"/>
      <c r="AJ935" s="106">
        <f>OAX!AJ973</f>
        <v>0</v>
      </c>
      <c r="AK935" s="106"/>
      <c r="AL935" s="106"/>
      <c r="AM935" s="106">
        <f>OAX!AM973</f>
        <v>0</v>
      </c>
      <c r="AN935" s="106"/>
      <c r="AO935" s="106"/>
      <c r="AP935" s="106">
        <f>OAX!AP973</f>
        <v>0</v>
      </c>
      <c r="AQ935" s="106"/>
      <c r="AR935" s="106"/>
      <c r="AS935" s="106">
        <f>OAX!AS973</f>
        <v>0</v>
      </c>
      <c r="AT935" s="103">
        <f>OAX!AT973</f>
        <v>0</v>
      </c>
      <c r="AU935" s="103">
        <f>OAX!AU973</f>
        <v>0</v>
      </c>
      <c r="AV935" s="103">
        <f>OAX!AV973</f>
        <v>0</v>
      </c>
      <c r="AW935" s="103">
        <f>OAX!AW973</f>
        <v>0</v>
      </c>
      <c r="AX935" s="103">
        <f>OAX!AX973</f>
        <v>0</v>
      </c>
      <c r="AY935" s="103">
        <f>OAX!AY973</f>
        <v>0</v>
      </c>
      <c r="AZ935" s="103">
        <f>OAX!AZ973</f>
        <v>0</v>
      </c>
      <c r="BA935" s="103">
        <f>OAX!BA973</f>
        <v>0</v>
      </c>
    </row>
    <row r="936" spans="1:53" ht="24.75" hidden="1">
      <c r="A936" s="253"/>
      <c r="B936" s="73" t="str">
        <f t="shared" si="347"/>
        <v>481530003200327</v>
      </c>
      <c r="C936" s="135">
        <v>2023</v>
      </c>
      <c r="D936" s="135">
        <v>1</v>
      </c>
      <c r="E936" s="135">
        <v>4</v>
      </c>
      <c r="F936" s="135">
        <v>8</v>
      </c>
      <c r="G936" s="135">
        <v>15</v>
      </c>
      <c r="H936" s="135">
        <v>3000</v>
      </c>
      <c r="I936" s="135">
        <v>3200</v>
      </c>
      <c r="J936" s="135">
        <v>327</v>
      </c>
      <c r="K936" s="135"/>
      <c r="L936" s="135"/>
      <c r="M936" s="209" t="s">
        <v>680</v>
      </c>
      <c r="N936" s="210">
        <v>0</v>
      </c>
      <c r="O936" s="210">
        <v>0</v>
      </c>
      <c r="P936" s="210">
        <v>0</v>
      </c>
      <c r="Q936" s="172" t="s">
        <v>45</v>
      </c>
      <c r="R936" s="225"/>
      <c r="S936" s="225"/>
      <c r="T936" s="213">
        <f t="shared" ref="T936:AC936" si="362">+T937</f>
        <v>0</v>
      </c>
      <c r="U936" s="210">
        <f t="shared" si="362"/>
        <v>0</v>
      </c>
      <c r="V936" s="210">
        <f t="shared" si="362"/>
        <v>0</v>
      </c>
      <c r="W936" s="210">
        <f t="shared" si="362"/>
        <v>0</v>
      </c>
      <c r="X936" s="210">
        <f t="shared" si="362"/>
        <v>0</v>
      </c>
      <c r="Y936" s="210">
        <f t="shared" si="362"/>
        <v>0</v>
      </c>
      <c r="Z936" s="210">
        <f t="shared" si="362"/>
        <v>0</v>
      </c>
      <c r="AA936" s="279">
        <f t="shared" si="362"/>
        <v>0</v>
      </c>
      <c r="AB936" s="320">
        <f t="shared" si="362"/>
        <v>0</v>
      </c>
      <c r="AC936" s="210">
        <f t="shared" si="362"/>
        <v>0</v>
      </c>
      <c r="AD936" s="321">
        <f>OAX!AD974</f>
        <v>0</v>
      </c>
      <c r="AE936" s="213"/>
      <c r="AF936" s="210"/>
      <c r="AG936" s="210">
        <f>OAX!AG974</f>
        <v>0</v>
      </c>
      <c r="AH936" s="210"/>
      <c r="AI936" s="210"/>
      <c r="AJ936" s="210">
        <f>OAX!AJ974</f>
        <v>0</v>
      </c>
      <c r="AK936" s="210"/>
      <c r="AL936" s="210"/>
      <c r="AM936" s="210">
        <f>OAX!AM974</f>
        <v>0</v>
      </c>
      <c r="AN936" s="210"/>
      <c r="AO936" s="210"/>
      <c r="AP936" s="210">
        <f>OAX!AP974</f>
        <v>0</v>
      </c>
      <c r="AQ936" s="210"/>
      <c r="AR936" s="210"/>
      <c r="AS936" s="210">
        <f>OAX!AS974</f>
        <v>0</v>
      </c>
      <c r="AT936" s="210">
        <f>OAX!AT974</f>
        <v>0</v>
      </c>
      <c r="AU936" s="210">
        <f>OAX!AU974</f>
        <v>0</v>
      </c>
      <c r="AV936" s="210">
        <f>OAX!AV974</f>
        <v>0</v>
      </c>
      <c r="AW936" s="210">
        <f>OAX!AW974</f>
        <v>0</v>
      </c>
      <c r="AX936" s="210">
        <f>OAX!AX974</f>
        <v>0</v>
      </c>
      <c r="AY936" s="210">
        <f>OAX!AY974</f>
        <v>0</v>
      </c>
      <c r="AZ936" s="210">
        <f>OAX!AZ974</f>
        <v>0</v>
      </c>
      <c r="BA936" s="210">
        <f>OAX!BA974</f>
        <v>0</v>
      </c>
    </row>
    <row r="937" spans="1:53" ht="24.75" hidden="1">
      <c r="A937" s="253"/>
      <c r="B937" s="73" t="str">
        <f t="shared" si="347"/>
        <v>4815300032003271</v>
      </c>
      <c r="C937" s="138">
        <v>2023</v>
      </c>
      <c r="D937" s="138">
        <v>1</v>
      </c>
      <c r="E937" s="138">
        <v>4</v>
      </c>
      <c r="F937" s="138">
        <v>8</v>
      </c>
      <c r="G937" s="138">
        <v>15</v>
      </c>
      <c r="H937" s="138">
        <v>3000</v>
      </c>
      <c r="I937" s="138">
        <v>3200</v>
      </c>
      <c r="J937" s="138">
        <v>327</v>
      </c>
      <c r="K937" s="115">
        <v>1</v>
      </c>
      <c r="L937" s="115"/>
      <c r="M937" s="116" t="s">
        <v>681</v>
      </c>
      <c r="N937" s="117">
        <v>0</v>
      </c>
      <c r="O937" s="117">
        <v>0</v>
      </c>
      <c r="P937" s="117">
        <v>0</v>
      </c>
      <c r="Q937" s="174" t="s">
        <v>80</v>
      </c>
      <c r="R937" s="119">
        <v>0</v>
      </c>
      <c r="S937" s="119">
        <v>0</v>
      </c>
      <c r="T937" s="120">
        <v>0</v>
      </c>
      <c r="U937" s="120">
        <v>0</v>
      </c>
      <c r="V937" s="120">
        <v>0</v>
      </c>
      <c r="W937" s="120">
        <v>0</v>
      </c>
      <c r="X937" s="120">
        <v>0</v>
      </c>
      <c r="Y937" s="120">
        <v>0</v>
      </c>
      <c r="Z937" s="120">
        <v>0</v>
      </c>
      <c r="AA937" s="291">
        <v>0</v>
      </c>
      <c r="AB937" s="303">
        <f>N937+T937-X937</f>
        <v>0</v>
      </c>
      <c r="AC937" s="117">
        <f>O937+U937-Y937</f>
        <v>0</v>
      </c>
      <c r="AD937" s="304">
        <f>OAX!AD975</f>
        <v>0</v>
      </c>
      <c r="AE937" s="120"/>
      <c r="AF937" s="120"/>
      <c r="AG937" s="120">
        <f>OAX!AG975</f>
        <v>0</v>
      </c>
      <c r="AH937" s="120"/>
      <c r="AI937" s="120"/>
      <c r="AJ937" s="120">
        <f>OAX!AJ975</f>
        <v>0</v>
      </c>
      <c r="AK937" s="120"/>
      <c r="AL937" s="120"/>
      <c r="AM937" s="120">
        <f>OAX!AM975</f>
        <v>0</v>
      </c>
      <c r="AN937" s="120"/>
      <c r="AO937" s="120"/>
      <c r="AP937" s="120">
        <f>OAX!AP975</f>
        <v>0</v>
      </c>
      <c r="AQ937" s="120"/>
      <c r="AR937" s="120"/>
      <c r="AS937" s="120">
        <f>OAX!AS975</f>
        <v>0</v>
      </c>
      <c r="AT937" s="120">
        <f>OAX!AT975</f>
        <v>0</v>
      </c>
      <c r="AU937" s="120">
        <f>OAX!AU975</f>
        <v>0</v>
      </c>
      <c r="AV937" s="120">
        <f>OAX!AV975</f>
        <v>0</v>
      </c>
      <c r="AW937" s="120">
        <f>OAX!AW975</f>
        <v>0</v>
      </c>
      <c r="AX937" s="120">
        <f>OAX!AX975</f>
        <v>0</v>
      </c>
      <c r="AY937" s="120">
        <f>OAX!AY975</f>
        <v>0</v>
      </c>
      <c r="AZ937" s="120">
        <f>OAX!AZ975</f>
        <v>0</v>
      </c>
      <c r="BA937" s="120">
        <f>OAX!BA975</f>
        <v>0</v>
      </c>
    </row>
    <row r="938" spans="1:53" ht="48" hidden="1">
      <c r="A938" s="253"/>
      <c r="B938" s="73" t="str">
        <f t="shared" si="347"/>
        <v>481530003300</v>
      </c>
      <c r="C938" s="132">
        <v>2023</v>
      </c>
      <c r="D938" s="132">
        <v>1</v>
      </c>
      <c r="E938" s="132">
        <v>4</v>
      </c>
      <c r="F938" s="132">
        <v>8</v>
      </c>
      <c r="G938" s="132">
        <v>15</v>
      </c>
      <c r="H938" s="132">
        <v>3000</v>
      </c>
      <c r="I938" s="132">
        <v>3300</v>
      </c>
      <c r="J938" s="132"/>
      <c r="K938" s="132"/>
      <c r="L938" s="132"/>
      <c r="M938" s="102" t="s">
        <v>72</v>
      </c>
      <c r="N938" s="103">
        <v>0</v>
      </c>
      <c r="O938" s="103">
        <v>0</v>
      </c>
      <c r="P938" s="103">
        <v>0</v>
      </c>
      <c r="Q938" s="170" t="s">
        <v>45</v>
      </c>
      <c r="R938" s="224"/>
      <c r="S938" s="224"/>
      <c r="T938" s="106">
        <f t="shared" ref="T938:AC939" si="363">T939</f>
        <v>0</v>
      </c>
      <c r="U938" s="106">
        <f t="shared" si="363"/>
        <v>0</v>
      </c>
      <c r="V938" s="106">
        <f t="shared" si="363"/>
        <v>0</v>
      </c>
      <c r="W938" s="106">
        <f t="shared" si="363"/>
        <v>0</v>
      </c>
      <c r="X938" s="106">
        <f t="shared" si="363"/>
        <v>0</v>
      </c>
      <c r="Y938" s="106">
        <f t="shared" si="363"/>
        <v>0</v>
      </c>
      <c r="Z938" s="106">
        <f t="shared" si="363"/>
        <v>0</v>
      </c>
      <c r="AA938" s="283">
        <f t="shared" si="363"/>
        <v>0</v>
      </c>
      <c r="AB938" s="299">
        <f t="shared" si="363"/>
        <v>0</v>
      </c>
      <c r="AC938" s="106">
        <f t="shared" si="363"/>
        <v>0</v>
      </c>
      <c r="AD938" s="326">
        <f>OAX!AD976</f>
        <v>0</v>
      </c>
      <c r="AE938" s="106"/>
      <c r="AF938" s="106"/>
      <c r="AG938" s="106">
        <f>OAX!AG976</f>
        <v>0</v>
      </c>
      <c r="AH938" s="106"/>
      <c r="AI938" s="106"/>
      <c r="AJ938" s="106">
        <f>OAX!AJ976</f>
        <v>0</v>
      </c>
      <c r="AK938" s="106"/>
      <c r="AL938" s="106"/>
      <c r="AM938" s="106">
        <f>OAX!AM976</f>
        <v>0</v>
      </c>
      <c r="AN938" s="106"/>
      <c r="AO938" s="106"/>
      <c r="AP938" s="106">
        <f>OAX!AP976</f>
        <v>0</v>
      </c>
      <c r="AQ938" s="106"/>
      <c r="AR938" s="106"/>
      <c r="AS938" s="106">
        <f>OAX!AS976</f>
        <v>0</v>
      </c>
      <c r="AT938" s="103">
        <f>OAX!AT976</f>
        <v>0</v>
      </c>
      <c r="AU938" s="103">
        <f>OAX!AU976</f>
        <v>0</v>
      </c>
      <c r="AV938" s="103">
        <f>OAX!AV976</f>
        <v>0</v>
      </c>
      <c r="AW938" s="103">
        <f>OAX!AW976</f>
        <v>0</v>
      </c>
      <c r="AX938" s="103">
        <f>OAX!AX976</f>
        <v>0</v>
      </c>
      <c r="AY938" s="103">
        <f>OAX!AY976</f>
        <v>0</v>
      </c>
      <c r="AZ938" s="103">
        <f>OAX!AZ976</f>
        <v>0</v>
      </c>
      <c r="BA938" s="103">
        <f>OAX!BA976</f>
        <v>0</v>
      </c>
    </row>
    <row r="939" spans="1:53" ht="48" hidden="1">
      <c r="A939" s="253"/>
      <c r="B939" s="73" t="str">
        <f t="shared" si="347"/>
        <v>481530003300333</v>
      </c>
      <c r="C939" s="135">
        <v>2023</v>
      </c>
      <c r="D939" s="135">
        <v>1</v>
      </c>
      <c r="E939" s="135">
        <v>4</v>
      </c>
      <c r="F939" s="135">
        <v>8</v>
      </c>
      <c r="G939" s="135">
        <v>15</v>
      </c>
      <c r="H939" s="135">
        <v>3000</v>
      </c>
      <c r="I939" s="135">
        <v>3300</v>
      </c>
      <c r="J939" s="135">
        <v>333</v>
      </c>
      <c r="K939" s="135"/>
      <c r="L939" s="135"/>
      <c r="M939" s="209" t="s">
        <v>174</v>
      </c>
      <c r="N939" s="210">
        <v>0</v>
      </c>
      <c r="O939" s="210">
        <v>0</v>
      </c>
      <c r="P939" s="210">
        <v>0</v>
      </c>
      <c r="Q939" s="172" t="s">
        <v>45</v>
      </c>
      <c r="R939" s="225"/>
      <c r="S939" s="225"/>
      <c r="T939" s="213">
        <f t="shared" si="363"/>
        <v>0</v>
      </c>
      <c r="U939" s="213">
        <f t="shared" si="363"/>
        <v>0</v>
      </c>
      <c r="V939" s="213">
        <f t="shared" si="363"/>
        <v>0</v>
      </c>
      <c r="W939" s="213">
        <f t="shared" si="363"/>
        <v>0</v>
      </c>
      <c r="X939" s="213">
        <f t="shared" si="363"/>
        <v>0</v>
      </c>
      <c r="Y939" s="213">
        <f t="shared" si="363"/>
        <v>0</v>
      </c>
      <c r="Z939" s="213">
        <f t="shared" si="363"/>
        <v>0</v>
      </c>
      <c r="AA939" s="282">
        <f t="shared" si="363"/>
        <v>0</v>
      </c>
      <c r="AB939" s="320">
        <f t="shared" si="363"/>
        <v>0</v>
      </c>
      <c r="AC939" s="213">
        <f t="shared" si="363"/>
        <v>0</v>
      </c>
      <c r="AD939" s="325">
        <f>OAX!AD977</f>
        <v>0</v>
      </c>
      <c r="AE939" s="213"/>
      <c r="AF939" s="213"/>
      <c r="AG939" s="213">
        <f>OAX!AG977</f>
        <v>0</v>
      </c>
      <c r="AH939" s="213"/>
      <c r="AI939" s="213"/>
      <c r="AJ939" s="213">
        <f>OAX!AJ977</f>
        <v>0</v>
      </c>
      <c r="AK939" s="213"/>
      <c r="AL939" s="213"/>
      <c r="AM939" s="213">
        <f>OAX!AM977</f>
        <v>0</v>
      </c>
      <c r="AN939" s="213"/>
      <c r="AO939" s="213"/>
      <c r="AP939" s="213">
        <f>OAX!AP977</f>
        <v>0</v>
      </c>
      <c r="AQ939" s="213"/>
      <c r="AR939" s="213"/>
      <c r="AS939" s="213">
        <f>OAX!AS977</f>
        <v>0</v>
      </c>
      <c r="AT939" s="210">
        <f>OAX!AT977</f>
        <v>0</v>
      </c>
      <c r="AU939" s="210">
        <f>OAX!AU977</f>
        <v>0</v>
      </c>
      <c r="AV939" s="210">
        <f>OAX!AV977</f>
        <v>0</v>
      </c>
      <c r="AW939" s="210">
        <f>OAX!AW977</f>
        <v>0</v>
      </c>
      <c r="AX939" s="210">
        <f>OAX!AX977</f>
        <v>0</v>
      </c>
      <c r="AY939" s="210">
        <f>OAX!AY977</f>
        <v>0</v>
      </c>
      <c r="AZ939" s="210">
        <f>OAX!AZ977</f>
        <v>0</v>
      </c>
      <c r="BA939" s="210">
        <f>OAX!BA977</f>
        <v>0</v>
      </c>
    </row>
    <row r="940" spans="1:53" ht="46.5" hidden="1">
      <c r="A940" s="253"/>
      <c r="B940" s="73" t="str">
        <f t="shared" si="347"/>
        <v>4815300033003331</v>
      </c>
      <c r="C940" s="138">
        <v>2023</v>
      </c>
      <c r="D940" s="138">
        <v>1</v>
      </c>
      <c r="E940" s="138">
        <v>4</v>
      </c>
      <c r="F940" s="138">
        <v>8</v>
      </c>
      <c r="G940" s="138">
        <v>15</v>
      </c>
      <c r="H940" s="138">
        <v>3000</v>
      </c>
      <c r="I940" s="138">
        <v>3300</v>
      </c>
      <c r="J940" s="138">
        <v>333</v>
      </c>
      <c r="K940" s="115">
        <v>1</v>
      </c>
      <c r="L940" s="115"/>
      <c r="M940" s="116" t="s">
        <v>682</v>
      </c>
      <c r="N940" s="117">
        <v>0</v>
      </c>
      <c r="O940" s="117">
        <v>0</v>
      </c>
      <c r="P940" s="117">
        <v>0</v>
      </c>
      <c r="Q940" s="174" t="s">
        <v>80</v>
      </c>
      <c r="R940" s="119">
        <v>0</v>
      </c>
      <c r="S940" s="119">
        <v>0</v>
      </c>
      <c r="T940" s="120">
        <v>0</v>
      </c>
      <c r="U940" s="120">
        <v>0</v>
      </c>
      <c r="V940" s="120">
        <v>0</v>
      </c>
      <c r="W940" s="120">
        <v>0</v>
      </c>
      <c r="X940" s="120">
        <v>0</v>
      </c>
      <c r="Y940" s="120">
        <v>0</v>
      </c>
      <c r="Z940" s="120">
        <v>0</v>
      </c>
      <c r="AA940" s="291">
        <v>0</v>
      </c>
      <c r="AB940" s="303">
        <f>N940+T940-X940</f>
        <v>0</v>
      </c>
      <c r="AC940" s="117">
        <f>O940+U940-Y940</f>
        <v>0</v>
      </c>
      <c r="AD940" s="304">
        <f>OAX!AD978</f>
        <v>0</v>
      </c>
      <c r="AE940" s="120"/>
      <c r="AF940" s="120"/>
      <c r="AG940" s="120">
        <f>OAX!AG978</f>
        <v>0</v>
      </c>
      <c r="AH940" s="120"/>
      <c r="AI940" s="120"/>
      <c r="AJ940" s="120">
        <f>OAX!AJ978</f>
        <v>0</v>
      </c>
      <c r="AK940" s="120"/>
      <c r="AL940" s="120"/>
      <c r="AM940" s="120">
        <f>OAX!AM978</f>
        <v>0</v>
      </c>
      <c r="AN940" s="120"/>
      <c r="AO940" s="120"/>
      <c r="AP940" s="120">
        <f>OAX!AP978</f>
        <v>0</v>
      </c>
      <c r="AQ940" s="120"/>
      <c r="AR940" s="120"/>
      <c r="AS940" s="120">
        <f>OAX!AS978</f>
        <v>0</v>
      </c>
      <c r="AT940" s="120">
        <f>OAX!AT978</f>
        <v>0</v>
      </c>
      <c r="AU940" s="120">
        <f>OAX!AU978</f>
        <v>0</v>
      </c>
      <c r="AV940" s="120">
        <f>OAX!AV978</f>
        <v>0</v>
      </c>
      <c r="AW940" s="120">
        <f>OAX!AW978</f>
        <v>0</v>
      </c>
      <c r="AX940" s="120">
        <f>OAX!AX978</f>
        <v>0</v>
      </c>
      <c r="AY940" s="120">
        <f>OAX!AY978</f>
        <v>0</v>
      </c>
      <c r="AZ940" s="120">
        <f>OAX!AZ978</f>
        <v>0</v>
      </c>
      <c r="BA940" s="120">
        <f>OAX!BA978</f>
        <v>0</v>
      </c>
    </row>
    <row r="941" spans="1:53" ht="24.75" hidden="1">
      <c r="A941" s="253"/>
      <c r="B941" s="73" t="str">
        <f t="shared" si="347"/>
        <v>48155000</v>
      </c>
      <c r="C941" s="131">
        <v>2023</v>
      </c>
      <c r="D941" s="131">
        <v>1</v>
      </c>
      <c r="E941" s="131">
        <v>4</v>
      </c>
      <c r="F941" s="131">
        <v>8</v>
      </c>
      <c r="G941" s="131">
        <v>15</v>
      </c>
      <c r="H941" s="131">
        <v>5000</v>
      </c>
      <c r="I941" s="131"/>
      <c r="J941" s="131"/>
      <c r="K941" s="131"/>
      <c r="L941" s="131"/>
      <c r="M941" s="95" t="s">
        <v>129</v>
      </c>
      <c r="N941" s="96">
        <v>0</v>
      </c>
      <c r="O941" s="96">
        <v>0</v>
      </c>
      <c r="P941" s="96">
        <v>0</v>
      </c>
      <c r="Q941" s="168"/>
      <c r="R941" s="180"/>
      <c r="S941" s="180"/>
      <c r="T941" s="99">
        <f t="shared" ref="T941:AC941" si="364">T942+T961+T967+T970</f>
        <v>0</v>
      </c>
      <c r="U941" s="99">
        <f t="shared" si="364"/>
        <v>0</v>
      </c>
      <c r="V941" s="99">
        <f t="shared" si="364"/>
        <v>0</v>
      </c>
      <c r="W941" s="99">
        <f t="shared" si="364"/>
        <v>0</v>
      </c>
      <c r="X941" s="99">
        <f t="shared" si="364"/>
        <v>0</v>
      </c>
      <c r="Y941" s="99">
        <f t="shared" si="364"/>
        <v>0</v>
      </c>
      <c r="Z941" s="99">
        <f t="shared" si="364"/>
        <v>0</v>
      </c>
      <c r="AA941" s="281">
        <f t="shared" si="364"/>
        <v>0</v>
      </c>
      <c r="AB941" s="297">
        <f t="shared" si="364"/>
        <v>0</v>
      </c>
      <c r="AC941" s="99">
        <f t="shared" si="364"/>
        <v>0</v>
      </c>
      <c r="AD941" s="324">
        <f>OAX!AD979</f>
        <v>0</v>
      </c>
      <c r="AE941" s="99"/>
      <c r="AF941" s="99"/>
      <c r="AG941" s="99">
        <f>OAX!AG979</f>
        <v>0</v>
      </c>
      <c r="AH941" s="99"/>
      <c r="AI941" s="99"/>
      <c r="AJ941" s="99">
        <f>OAX!AJ979</f>
        <v>0</v>
      </c>
      <c r="AK941" s="99"/>
      <c r="AL941" s="99"/>
      <c r="AM941" s="99">
        <f>OAX!AM979</f>
        <v>0</v>
      </c>
      <c r="AN941" s="99"/>
      <c r="AO941" s="99"/>
      <c r="AP941" s="99">
        <f>OAX!AP979</f>
        <v>0</v>
      </c>
      <c r="AQ941" s="99"/>
      <c r="AR941" s="99"/>
      <c r="AS941" s="99">
        <f>OAX!AS979</f>
        <v>0</v>
      </c>
      <c r="AT941" s="96">
        <f>OAX!AT979</f>
        <v>0</v>
      </c>
      <c r="AU941" s="96">
        <f>OAX!AU979</f>
        <v>0</v>
      </c>
      <c r="AV941" s="96">
        <f>OAX!AV979</f>
        <v>0</v>
      </c>
      <c r="AW941" s="96">
        <f>OAX!AW979</f>
        <v>0</v>
      </c>
      <c r="AX941" s="96">
        <f>OAX!AX979</f>
        <v>0</v>
      </c>
      <c r="AY941" s="96">
        <f>OAX!AY979</f>
        <v>0</v>
      </c>
      <c r="AZ941" s="96">
        <f>OAX!AZ979</f>
        <v>0</v>
      </c>
      <c r="BA941" s="96">
        <f>OAX!BA979</f>
        <v>0</v>
      </c>
    </row>
    <row r="942" spans="1:53" ht="24.75" hidden="1">
      <c r="A942" s="253"/>
      <c r="B942" s="73" t="str">
        <f t="shared" si="347"/>
        <v>481550005100</v>
      </c>
      <c r="C942" s="132">
        <v>2023</v>
      </c>
      <c r="D942" s="132">
        <v>1</v>
      </c>
      <c r="E942" s="132">
        <v>4</v>
      </c>
      <c r="F942" s="132">
        <v>8</v>
      </c>
      <c r="G942" s="132">
        <v>15</v>
      </c>
      <c r="H942" s="132">
        <v>5000</v>
      </c>
      <c r="I942" s="132">
        <v>5100</v>
      </c>
      <c r="J942" s="132"/>
      <c r="K942" s="132" t="s">
        <v>45</v>
      </c>
      <c r="L942" s="132"/>
      <c r="M942" s="102" t="s">
        <v>130</v>
      </c>
      <c r="N942" s="103">
        <v>0</v>
      </c>
      <c r="O942" s="103">
        <v>0</v>
      </c>
      <c r="P942" s="103">
        <v>0</v>
      </c>
      <c r="Q942" s="170" t="s">
        <v>45</v>
      </c>
      <c r="R942" s="224"/>
      <c r="S942" s="224"/>
      <c r="T942" s="106">
        <f t="shared" ref="T942:AC942" si="365">T943+T959</f>
        <v>0</v>
      </c>
      <c r="U942" s="106">
        <f t="shared" si="365"/>
        <v>0</v>
      </c>
      <c r="V942" s="106">
        <f t="shared" si="365"/>
        <v>0</v>
      </c>
      <c r="W942" s="106">
        <f t="shared" si="365"/>
        <v>0</v>
      </c>
      <c r="X942" s="106">
        <f t="shared" si="365"/>
        <v>0</v>
      </c>
      <c r="Y942" s="106">
        <f t="shared" si="365"/>
        <v>0</v>
      </c>
      <c r="Z942" s="106">
        <f t="shared" si="365"/>
        <v>0</v>
      </c>
      <c r="AA942" s="283">
        <f t="shared" si="365"/>
        <v>0</v>
      </c>
      <c r="AB942" s="299">
        <f t="shared" si="365"/>
        <v>0</v>
      </c>
      <c r="AC942" s="106">
        <f t="shared" si="365"/>
        <v>0</v>
      </c>
      <c r="AD942" s="326">
        <f>OAX!AD980</f>
        <v>0</v>
      </c>
      <c r="AE942" s="106"/>
      <c r="AF942" s="106"/>
      <c r="AG942" s="106">
        <f>OAX!AG980</f>
        <v>0</v>
      </c>
      <c r="AH942" s="106"/>
      <c r="AI942" s="106"/>
      <c r="AJ942" s="106">
        <f>OAX!AJ980</f>
        <v>0</v>
      </c>
      <c r="AK942" s="106"/>
      <c r="AL942" s="106"/>
      <c r="AM942" s="106">
        <f>OAX!AM980</f>
        <v>0</v>
      </c>
      <c r="AN942" s="106"/>
      <c r="AO942" s="106"/>
      <c r="AP942" s="106">
        <f>OAX!AP980</f>
        <v>0</v>
      </c>
      <c r="AQ942" s="106"/>
      <c r="AR942" s="106"/>
      <c r="AS942" s="106">
        <f>OAX!AS980</f>
        <v>0</v>
      </c>
      <c r="AT942" s="103">
        <f>OAX!AT980</f>
        <v>0</v>
      </c>
      <c r="AU942" s="103">
        <f>OAX!AU980</f>
        <v>0</v>
      </c>
      <c r="AV942" s="103">
        <f>OAX!AV980</f>
        <v>0</v>
      </c>
      <c r="AW942" s="103">
        <f>OAX!AW980</f>
        <v>0</v>
      </c>
      <c r="AX942" s="103">
        <f>OAX!AX980</f>
        <v>0</v>
      </c>
      <c r="AY942" s="103">
        <f>OAX!AY980</f>
        <v>0</v>
      </c>
      <c r="AZ942" s="103">
        <f>OAX!AZ980</f>
        <v>0</v>
      </c>
      <c r="BA942" s="103">
        <f>OAX!BA980</f>
        <v>0</v>
      </c>
    </row>
    <row r="943" spans="1:53" ht="24.75" hidden="1">
      <c r="A943" s="253"/>
      <c r="B943" s="73" t="str">
        <f t="shared" si="347"/>
        <v>481550005100515</v>
      </c>
      <c r="C943" s="135">
        <v>2023</v>
      </c>
      <c r="D943" s="135">
        <v>1</v>
      </c>
      <c r="E943" s="135">
        <v>4</v>
      </c>
      <c r="F943" s="135">
        <v>8</v>
      </c>
      <c r="G943" s="135">
        <v>15</v>
      </c>
      <c r="H943" s="135">
        <v>5000</v>
      </c>
      <c r="I943" s="135">
        <v>5100</v>
      </c>
      <c r="J943" s="135">
        <v>515</v>
      </c>
      <c r="K943" s="135"/>
      <c r="L943" s="135"/>
      <c r="M943" s="209" t="s">
        <v>131</v>
      </c>
      <c r="N943" s="210">
        <v>0</v>
      </c>
      <c r="O943" s="210">
        <v>0</v>
      </c>
      <c r="P943" s="210">
        <v>0</v>
      </c>
      <c r="Q943" s="172" t="s">
        <v>45</v>
      </c>
      <c r="R943" s="225"/>
      <c r="S943" s="225"/>
      <c r="T943" s="213">
        <f t="shared" ref="T943:AC943" si="366">SUM(T944:T958)</f>
        <v>0</v>
      </c>
      <c r="U943" s="213">
        <f t="shared" si="366"/>
        <v>0</v>
      </c>
      <c r="V943" s="213">
        <f t="shared" si="366"/>
        <v>0</v>
      </c>
      <c r="W943" s="213">
        <f t="shared" si="366"/>
        <v>0</v>
      </c>
      <c r="X943" s="213">
        <f t="shared" si="366"/>
        <v>0</v>
      </c>
      <c r="Y943" s="213">
        <f t="shared" si="366"/>
        <v>0</v>
      </c>
      <c r="Z943" s="213">
        <f t="shared" si="366"/>
        <v>0</v>
      </c>
      <c r="AA943" s="282">
        <f t="shared" si="366"/>
        <v>0</v>
      </c>
      <c r="AB943" s="320">
        <f t="shared" si="366"/>
        <v>0</v>
      </c>
      <c r="AC943" s="213">
        <f t="shared" si="366"/>
        <v>0</v>
      </c>
      <c r="AD943" s="325">
        <f>OAX!AD981</f>
        <v>0</v>
      </c>
      <c r="AE943" s="213"/>
      <c r="AF943" s="213"/>
      <c r="AG943" s="213">
        <f>OAX!AG981</f>
        <v>0</v>
      </c>
      <c r="AH943" s="213"/>
      <c r="AI943" s="213"/>
      <c r="AJ943" s="213">
        <f>OAX!AJ981</f>
        <v>0</v>
      </c>
      <c r="AK943" s="213"/>
      <c r="AL943" s="213"/>
      <c r="AM943" s="213">
        <f>OAX!AM981</f>
        <v>0</v>
      </c>
      <c r="AN943" s="213"/>
      <c r="AO943" s="213"/>
      <c r="AP943" s="213">
        <f>OAX!AP981</f>
        <v>0</v>
      </c>
      <c r="AQ943" s="213"/>
      <c r="AR943" s="213"/>
      <c r="AS943" s="213">
        <f>OAX!AS981</f>
        <v>0</v>
      </c>
      <c r="AT943" s="210">
        <f>OAX!AT981</f>
        <v>0</v>
      </c>
      <c r="AU943" s="210">
        <f>OAX!AU981</f>
        <v>0</v>
      </c>
      <c r="AV943" s="210">
        <f>OAX!AV981</f>
        <v>0</v>
      </c>
      <c r="AW943" s="210">
        <f>OAX!AW981</f>
        <v>0</v>
      </c>
      <c r="AX943" s="210">
        <f>OAX!AX981</f>
        <v>0</v>
      </c>
      <c r="AY943" s="210">
        <f>OAX!AY981</f>
        <v>0</v>
      </c>
      <c r="AZ943" s="210">
        <f>OAX!AZ981</f>
        <v>0</v>
      </c>
      <c r="BA943" s="210">
        <f>OAX!BA981</f>
        <v>0</v>
      </c>
    </row>
    <row r="944" spans="1:53" ht="24.75" hidden="1">
      <c r="A944" s="253"/>
      <c r="B944" s="73" t="str">
        <f t="shared" si="347"/>
        <v>4815500051005151</v>
      </c>
      <c r="C944" s="138">
        <v>2023</v>
      </c>
      <c r="D944" s="138">
        <v>1</v>
      </c>
      <c r="E944" s="138">
        <v>4</v>
      </c>
      <c r="F944" s="138">
        <v>8</v>
      </c>
      <c r="G944" s="138">
        <v>15</v>
      </c>
      <c r="H944" s="138">
        <v>5000</v>
      </c>
      <c r="I944" s="138">
        <v>5100</v>
      </c>
      <c r="J944" s="138">
        <v>515</v>
      </c>
      <c r="K944" s="115">
        <v>1</v>
      </c>
      <c r="L944" s="115"/>
      <c r="M944" s="116" t="s">
        <v>683</v>
      </c>
      <c r="N944" s="117">
        <v>0</v>
      </c>
      <c r="O944" s="117">
        <v>0</v>
      </c>
      <c r="P944" s="117">
        <v>0</v>
      </c>
      <c r="Q944" s="174" t="s">
        <v>59</v>
      </c>
      <c r="R944" s="119">
        <v>0</v>
      </c>
      <c r="S944" s="119">
        <v>0</v>
      </c>
      <c r="T944" s="120">
        <v>0</v>
      </c>
      <c r="U944" s="117">
        <v>0</v>
      </c>
      <c r="V944" s="117">
        <v>0</v>
      </c>
      <c r="W944" s="117">
        <v>0</v>
      </c>
      <c r="X944" s="117">
        <v>0</v>
      </c>
      <c r="Y944" s="117">
        <v>0</v>
      </c>
      <c r="Z944" s="117">
        <v>0</v>
      </c>
      <c r="AA944" s="269">
        <v>0</v>
      </c>
      <c r="AB944" s="303">
        <f t="shared" ref="AB944:AB958" si="367">N944+T944-X944</f>
        <v>0</v>
      </c>
      <c r="AC944" s="117">
        <f t="shared" ref="AC944:AC958" si="368">O944+U944-Y944</f>
        <v>0</v>
      </c>
      <c r="AD944" s="304">
        <f>OAX!AD982</f>
        <v>0</v>
      </c>
      <c r="AE944" s="120"/>
      <c r="AF944" s="117"/>
      <c r="AG944" s="117">
        <f>OAX!AG982</f>
        <v>0</v>
      </c>
      <c r="AH944" s="117"/>
      <c r="AI944" s="117"/>
      <c r="AJ944" s="117">
        <f>OAX!AJ982</f>
        <v>0</v>
      </c>
      <c r="AK944" s="117"/>
      <c r="AL944" s="117"/>
      <c r="AM944" s="117">
        <f>OAX!AM982</f>
        <v>0</v>
      </c>
      <c r="AN944" s="117"/>
      <c r="AO944" s="117"/>
      <c r="AP944" s="117">
        <f>OAX!AP982</f>
        <v>0</v>
      </c>
      <c r="AQ944" s="117"/>
      <c r="AR944" s="117"/>
      <c r="AS944" s="117">
        <f>OAX!AS982</f>
        <v>0</v>
      </c>
      <c r="AT944" s="117">
        <f>OAX!AT982</f>
        <v>0</v>
      </c>
      <c r="AU944" s="117">
        <f>OAX!AU982</f>
        <v>0</v>
      </c>
      <c r="AV944" s="117">
        <f>OAX!AV982</f>
        <v>0</v>
      </c>
      <c r="AW944" s="117">
        <f>OAX!AW982</f>
        <v>0</v>
      </c>
      <c r="AX944" s="117">
        <f>OAX!AX982</f>
        <v>0</v>
      </c>
      <c r="AY944" s="117">
        <f>OAX!AY982</f>
        <v>0</v>
      </c>
      <c r="AZ944" s="117">
        <f>OAX!AZ982</f>
        <v>0</v>
      </c>
      <c r="BA944" s="117">
        <f>OAX!BA982</f>
        <v>0</v>
      </c>
    </row>
    <row r="945" spans="1:53" ht="24.75" hidden="1">
      <c r="A945" s="253"/>
      <c r="B945" s="73" t="str">
        <f t="shared" si="347"/>
        <v>4815500051005152</v>
      </c>
      <c r="C945" s="138">
        <v>2023</v>
      </c>
      <c r="D945" s="138">
        <v>1</v>
      </c>
      <c r="E945" s="138">
        <v>4</v>
      </c>
      <c r="F945" s="138">
        <v>8</v>
      </c>
      <c r="G945" s="138">
        <v>15</v>
      </c>
      <c r="H945" s="138">
        <v>5000</v>
      </c>
      <c r="I945" s="138">
        <v>5100</v>
      </c>
      <c r="J945" s="138">
        <v>515</v>
      </c>
      <c r="K945" s="115">
        <v>2</v>
      </c>
      <c r="L945" s="115"/>
      <c r="M945" s="116" t="s">
        <v>684</v>
      </c>
      <c r="N945" s="117">
        <v>0</v>
      </c>
      <c r="O945" s="117">
        <v>0</v>
      </c>
      <c r="P945" s="117">
        <v>0</v>
      </c>
      <c r="Q945" s="174" t="s">
        <v>59</v>
      </c>
      <c r="R945" s="119">
        <v>0</v>
      </c>
      <c r="S945" s="119">
        <v>0</v>
      </c>
      <c r="T945" s="120">
        <v>0</v>
      </c>
      <c r="U945" s="117">
        <v>0</v>
      </c>
      <c r="V945" s="117">
        <v>0</v>
      </c>
      <c r="W945" s="117">
        <v>0</v>
      </c>
      <c r="X945" s="117">
        <v>0</v>
      </c>
      <c r="Y945" s="117">
        <v>0</v>
      </c>
      <c r="Z945" s="117">
        <v>0</v>
      </c>
      <c r="AA945" s="269">
        <v>0</v>
      </c>
      <c r="AB945" s="303">
        <f t="shared" si="367"/>
        <v>0</v>
      </c>
      <c r="AC945" s="117">
        <f t="shared" si="368"/>
        <v>0</v>
      </c>
      <c r="AD945" s="304">
        <f>OAX!AD983</f>
        <v>0</v>
      </c>
      <c r="AE945" s="120"/>
      <c r="AF945" s="117"/>
      <c r="AG945" s="117">
        <f>OAX!AG983</f>
        <v>0</v>
      </c>
      <c r="AH945" s="117"/>
      <c r="AI945" s="117"/>
      <c r="AJ945" s="117">
        <f>OAX!AJ983</f>
        <v>0</v>
      </c>
      <c r="AK945" s="117"/>
      <c r="AL945" s="117"/>
      <c r="AM945" s="117">
        <f>OAX!AM983</f>
        <v>0</v>
      </c>
      <c r="AN945" s="117"/>
      <c r="AO945" s="117"/>
      <c r="AP945" s="117">
        <f>OAX!AP983</f>
        <v>0</v>
      </c>
      <c r="AQ945" s="117"/>
      <c r="AR945" s="117"/>
      <c r="AS945" s="117">
        <f>OAX!AS983</f>
        <v>0</v>
      </c>
      <c r="AT945" s="117">
        <f>OAX!AT983</f>
        <v>0</v>
      </c>
      <c r="AU945" s="117">
        <f>OAX!AU983</f>
        <v>0</v>
      </c>
      <c r="AV945" s="117">
        <f>OAX!AV983</f>
        <v>0</v>
      </c>
      <c r="AW945" s="117">
        <f>OAX!AW983</f>
        <v>0</v>
      </c>
      <c r="AX945" s="117">
        <f>OAX!AX983</f>
        <v>0</v>
      </c>
      <c r="AY945" s="117">
        <f>OAX!AY983</f>
        <v>0</v>
      </c>
      <c r="AZ945" s="117">
        <f>OAX!AZ983</f>
        <v>0</v>
      </c>
      <c r="BA945" s="117">
        <f>OAX!BA983</f>
        <v>0</v>
      </c>
    </row>
    <row r="946" spans="1:53" ht="24.75" hidden="1">
      <c r="A946" s="253"/>
      <c r="B946" s="73" t="str">
        <f t="shared" si="347"/>
        <v>4815500051005153</v>
      </c>
      <c r="C946" s="138">
        <v>2023</v>
      </c>
      <c r="D946" s="138">
        <v>1</v>
      </c>
      <c r="E946" s="138">
        <v>4</v>
      </c>
      <c r="F946" s="138">
        <v>8</v>
      </c>
      <c r="G946" s="138">
        <v>15</v>
      </c>
      <c r="H946" s="138">
        <v>5000</v>
      </c>
      <c r="I946" s="138">
        <v>5100</v>
      </c>
      <c r="J946" s="138">
        <v>515</v>
      </c>
      <c r="K946" s="115">
        <v>3</v>
      </c>
      <c r="L946" s="115"/>
      <c r="M946" s="116" t="s">
        <v>178</v>
      </c>
      <c r="N946" s="117">
        <v>0</v>
      </c>
      <c r="O946" s="117">
        <v>0</v>
      </c>
      <c r="P946" s="117">
        <v>0</v>
      </c>
      <c r="Q946" s="174" t="s">
        <v>59</v>
      </c>
      <c r="R946" s="119">
        <v>0</v>
      </c>
      <c r="S946" s="119">
        <v>0</v>
      </c>
      <c r="T946" s="120">
        <v>0</v>
      </c>
      <c r="U946" s="117">
        <v>0</v>
      </c>
      <c r="V946" s="117">
        <v>0</v>
      </c>
      <c r="W946" s="117">
        <v>0</v>
      </c>
      <c r="X946" s="117">
        <v>0</v>
      </c>
      <c r="Y946" s="117">
        <v>0</v>
      </c>
      <c r="Z946" s="117">
        <v>0</v>
      </c>
      <c r="AA946" s="269">
        <v>0</v>
      </c>
      <c r="AB946" s="303">
        <f t="shared" si="367"/>
        <v>0</v>
      </c>
      <c r="AC946" s="117">
        <f t="shared" si="368"/>
        <v>0</v>
      </c>
      <c r="AD946" s="304">
        <f>OAX!AD984</f>
        <v>0</v>
      </c>
      <c r="AE946" s="120"/>
      <c r="AF946" s="117"/>
      <c r="AG946" s="117">
        <f>OAX!AG984</f>
        <v>0</v>
      </c>
      <c r="AH946" s="117"/>
      <c r="AI946" s="117"/>
      <c r="AJ946" s="117">
        <f>OAX!AJ984</f>
        <v>0</v>
      </c>
      <c r="AK946" s="117"/>
      <c r="AL946" s="117"/>
      <c r="AM946" s="117">
        <f>OAX!AM984</f>
        <v>0</v>
      </c>
      <c r="AN946" s="117"/>
      <c r="AO946" s="117"/>
      <c r="AP946" s="117">
        <f>OAX!AP984</f>
        <v>0</v>
      </c>
      <c r="AQ946" s="117"/>
      <c r="AR946" s="117"/>
      <c r="AS946" s="117">
        <f>OAX!AS984</f>
        <v>0</v>
      </c>
      <c r="AT946" s="117">
        <f>OAX!AT984</f>
        <v>0</v>
      </c>
      <c r="AU946" s="117">
        <f>OAX!AU984</f>
        <v>0</v>
      </c>
      <c r="AV946" s="117">
        <f>OAX!AV984</f>
        <v>0</v>
      </c>
      <c r="AW946" s="117">
        <f>OAX!AW984</f>
        <v>0</v>
      </c>
      <c r="AX946" s="117">
        <f>OAX!AX984</f>
        <v>0</v>
      </c>
      <c r="AY946" s="117">
        <f>OAX!AY984</f>
        <v>0</v>
      </c>
      <c r="AZ946" s="117">
        <f>OAX!AZ984</f>
        <v>0</v>
      </c>
      <c r="BA946" s="117">
        <f>OAX!BA984</f>
        <v>0</v>
      </c>
    </row>
    <row r="947" spans="1:53" ht="24.75" hidden="1">
      <c r="A947" s="253"/>
      <c r="B947" s="73" t="str">
        <f t="shared" si="347"/>
        <v>4815500051005154</v>
      </c>
      <c r="C947" s="138">
        <v>2023</v>
      </c>
      <c r="D947" s="138">
        <v>1</v>
      </c>
      <c r="E947" s="138">
        <v>4</v>
      </c>
      <c r="F947" s="138">
        <v>8</v>
      </c>
      <c r="G947" s="138">
        <v>15</v>
      </c>
      <c r="H947" s="138">
        <v>5000</v>
      </c>
      <c r="I947" s="138">
        <v>5100</v>
      </c>
      <c r="J947" s="138">
        <v>515</v>
      </c>
      <c r="K947" s="115">
        <v>4</v>
      </c>
      <c r="L947" s="115"/>
      <c r="M947" s="116" t="s">
        <v>288</v>
      </c>
      <c r="N947" s="117">
        <v>0</v>
      </c>
      <c r="O947" s="117">
        <v>0</v>
      </c>
      <c r="P947" s="117">
        <v>0</v>
      </c>
      <c r="Q947" s="174" t="s">
        <v>59</v>
      </c>
      <c r="R947" s="119">
        <v>0</v>
      </c>
      <c r="S947" s="119">
        <v>0</v>
      </c>
      <c r="T947" s="120">
        <v>0</v>
      </c>
      <c r="U947" s="117">
        <v>0</v>
      </c>
      <c r="V947" s="117">
        <v>0</v>
      </c>
      <c r="W947" s="117">
        <v>0</v>
      </c>
      <c r="X947" s="117">
        <v>0</v>
      </c>
      <c r="Y947" s="117">
        <v>0</v>
      </c>
      <c r="Z947" s="117">
        <v>0</v>
      </c>
      <c r="AA947" s="269">
        <v>0</v>
      </c>
      <c r="AB947" s="303">
        <f t="shared" si="367"/>
        <v>0</v>
      </c>
      <c r="AC947" s="117">
        <f t="shared" si="368"/>
        <v>0</v>
      </c>
      <c r="AD947" s="304">
        <f>OAX!AD985</f>
        <v>0</v>
      </c>
      <c r="AE947" s="120"/>
      <c r="AF947" s="117"/>
      <c r="AG947" s="117">
        <f>OAX!AG985</f>
        <v>0</v>
      </c>
      <c r="AH947" s="117"/>
      <c r="AI947" s="117"/>
      <c r="AJ947" s="117">
        <f>OAX!AJ985</f>
        <v>0</v>
      </c>
      <c r="AK947" s="117"/>
      <c r="AL947" s="117"/>
      <c r="AM947" s="117">
        <f>OAX!AM985</f>
        <v>0</v>
      </c>
      <c r="AN947" s="117"/>
      <c r="AO947" s="117"/>
      <c r="AP947" s="117">
        <f>OAX!AP985</f>
        <v>0</v>
      </c>
      <c r="AQ947" s="117"/>
      <c r="AR947" s="117"/>
      <c r="AS947" s="117">
        <f>OAX!AS985</f>
        <v>0</v>
      </c>
      <c r="AT947" s="117">
        <f>OAX!AT985</f>
        <v>0</v>
      </c>
      <c r="AU947" s="117">
        <f>OAX!AU985</f>
        <v>0</v>
      </c>
      <c r="AV947" s="117">
        <f>OAX!AV985</f>
        <v>0</v>
      </c>
      <c r="AW947" s="117">
        <f>OAX!AW985</f>
        <v>0</v>
      </c>
      <c r="AX947" s="117">
        <f>OAX!AX985</f>
        <v>0</v>
      </c>
      <c r="AY947" s="117">
        <f>OAX!AY985</f>
        <v>0</v>
      </c>
      <c r="AZ947" s="117">
        <f>OAX!AZ985</f>
        <v>0</v>
      </c>
      <c r="BA947" s="117">
        <f>OAX!BA985</f>
        <v>0</v>
      </c>
    </row>
    <row r="948" spans="1:53" ht="24.75" hidden="1">
      <c r="A948" s="253"/>
      <c r="B948" s="73" t="str">
        <f t="shared" si="347"/>
        <v>4815500051005155</v>
      </c>
      <c r="C948" s="138">
        <v>2023</v>
      </c>
      <c r="D948" s="138">
        <v>1</v>
      </c>
      <c r="E948" s="138">
        <v>4</v>
      </c>
      <c r="F948" s="138">
        <v>8</v>
      </c>
      <c r="G948" s="138">
        <v>15</v>
      </c>
      <c r="H948" s="138">
        <v>5000</v>
      </c>
      <c r="I948" s="138">
        <v>5100</v>
      </c>
      <c r="J948" s="138">
        <v>515</v>
      </c>
      <c r="K948" s="115">
        <v>5</v>
      </c>
      <c r="L948" s="115"/>
      <c r="M948" s="116" t="s">
        <v>685</v>
      </c>
      <c r="N948" s="117">
        <v>0</v>
      </c>
      <c r="O948" s="117">
        <v>0</v>
      </c>
      <c r="P948" s="117">
        <v>0</v>
      </c>
      <c r="Q948" s="174" t="s">
        <v>59</v>
      </c>
      <c r="R948" s="119">
        <v>0</v>
      </c>
      <c r="S948" s="119">
        <v>0</v>
      </c>
      <c r="T948" s="120">
        <v>0</v>
      </c>
      <c r="U948" s="117">
        <v>0</v>
      </c>
      <c r="V948" s="117">
        <v>0</v>
      </c>
      <c r="W948" s="117">
        <v>0</v>
      </c>
      <c r="X948" s="117">
        <v>0</v>
      </c>
      <c r="Y948" s="117">
        <v>0</v>
      </c>
      <c r="Z948" s="117">
        <v>0</v>
      </c>
      <c r="AA948" s="269">
        <v>0</v>
      </c>
      <c r="AB948" s="303">
        <f t="shared" si="367"/>
        <v>0</v>
      </c>
      <c r="AC948" s="117">
        <f t="shared" si="368"/>
        <v>0</v>
      </c>
      <c r="AD948" s="304">
        <f>OAX!AD986</f>
        <v>0</v>
      </c>
      <c r="AE948" s="120"/>
      <c r="AF948" s="117"/>
      <c r="AG948" s="117">
        <f>OAX!AG986</f>
        <v>0</v>
      </c>
      <c r="AH948" s="117"/>
      <c r="AI948" s="117"/>
      <c r="AJ948" s="117">
        <f>OAX!AJ986</f>
        <v>0</v>
      </c>
      <c r="AK948" s="117"/>
      <c r="AL948" s="117"/>
      <c r="AM948" s="117">
        <f>OAX!AM986</f>
        <v>0</v>
      </c>
      <c r="AN948" s="117"/>
      <c r="AO948" s="117"/>
      <c r="AP948" s="117">
        <f>OAX!AP986</f>
        <v>0</v>
      </c>
      <c r="AQ948" s="117"/>
      <c r="AR948" s="117"/>
      <c r="AS948" s="117">
        <f>OAX!AS986</f>
        <v>0</v>
      </c>
      <c r="AT948" s="117">
        <f>OAX!AT986</f>
        <v>0</v>
      </c>
      <c r="AU948" s="117">
        <f>OAX!AU986</f>
        <v>0</v>
      </c>
      <c r="AV948" s="117">
        <f>OAX!AV986</f>
        <v>0</v>
      </c>
      <c r="AW948" s="117">
        <f>OAX!AW986</f>
        <v>0</v>
      </c>
      <c r="AX948" s="117">
        <f>OAX!AX986</f>
        <v>0</v>
      </c>
      <c r="AY948" s="117">
        <f>OAX!AY986</f>
        <v>0</v>
      </c>
      <c r="AZ948" s="117">
        <f>OAX!AZ986</f>
        <v>0</v>
      </c>
      <c r="BA948" s="117">
        <f>OAX!BA986</f>
        <v>0</v>
      </c>
    </row>
    <row r="949" spans="1:53" ht="24.75" hidden="1">
      <c r="A949" s="253"/>
      <c r="B949" s="73" t="str">
        <f t="shared" si="347"/>
        <v>4815500051005156</v>
      </c>
      <c r="C949" s="138">
        <v>2023</v>
      </c>
      <c r="D949" s="138">
        <v>1</v>
      </c>
      <c r="E949" s="138">
        <v>4</v>
      </c>
      <c r="F949" s="138">
        <v>8</v>
      </c>
      <c r="G949" s="138">
        <v>15</v>
      </c>
      <c r="H949" s="138">
        <v>5000</v>
      </c>
      <c r="I949" s="138">
        <v>5100</v>
      </c>
      <c r="J949" s="138">
        <v>515</v>
      </c>
      <c r="K949" s="115">
        <v>6</v>
      </c>
      <c r="L949" s="115"/>
      <c r="M949" s="116" t="s">
        <v>292</v>
      </c>
      <c r="N949" s="117">
        <v>0</v>
      </c>
      <c r="O949" s="117">
        <v>0</v>
      </c>
      <c r="P949" s="117">
        <v>0</v>
      </c>
      <c r="Q949" s="174" t="s">
        <v>59</v>
      </c>
      <c r="R949" s="119">
        <v>0</v>
      </c>
      <c r="S949" s="119">
        <v>0</v>
      </c>
      <c r="T949" s="120">
        <v>0</v>
      </c>
      <c r="U949" s="117">
        <v>0</v>
      </c>
      <c r="V949" s="117">
        <v>0</v>
      </c>
      <c r="W949" s="117">
        <v>0</v>
      </c>
      <c r="X949" s="117">
        <v>0</v>
      </c>
      <c r="Y949" s="117">
        <v>0</v>
      </c>
      <c r="Z949" s="117">
        <v>0</v>
      </c>
      <c r="AA949" s="269">
        <v>0</v>
      </c>
      <c r="AB949" s="303">
        <f t="shared" si="367"/>
        <v>0</v>
      </c>
      <c r="AC949" s="117">
        <f t="shared" si="368"/>
        <v>0</v>
      </c>
      <c r="AD949" s="304">
        <f>OAX!AD987</f>
        <v>0</v>
      </c>
      <c r="AE949" s="120"/>
      <c r="AF949" s="117"/>
      <c r="AG949" s="117">
        <f>OAX!AG987</f>
        <v>0</v>
      </c>
      <c r="AH949" s="117"/>
      <c r="AI949" s="117"/>
      <c r="AJ949" s="117">
        <f>OAX!AJ987</f>
        <v>0</v>
      </c>
      <c r="AK949" s="117"/>
      <c r="AL949" s="117"/>
      <c r="AM949" s="117">
        <f>OAX!AM987</f>
        <v>0</v>
      </c>
      <c r="AN949" s="117"/>
      <c r="AO949" s="117"/>
      <c r="AP949" s="117">
        <f>OAX!AP987</f>
        <v>0</v>
      </c>
      <c r="AQ949" s="117"/>
      <c r="AR949" s="117"/>
      <c r="AS949" s="117">
        <f>OAX!AS987</f>
        <v>0</v>
      </c>
      <c r="AT949" s="117">
        <f>OAX!AT987</f>
        <v>0</v>
      </c>
      <c r="AU949" s="117">
        <f>OAX!AU987</f>
        <v>0</v>
      </c>
      <c r="AV949" s="117">
        <f>OAX!AV987</f>
        <v>0</v>
      </c>
      <c r="AW949" s="117">
        <f>OAX!AW987</f>
        <v>0</v>
      </c>
      <c r="AX949" s="117">
        <f>OAX!AX987</f>
        <v>0</v>
      </c>
      <c r="AY949" s="117">
        <f>OAX!AY987</f>
        <v>0</v>
      </c>
      <c r="AZ949" s="117">
        <f>OAX!AZ987</f>
        <v>0</v>
      </c>
      <c r="BA949" s="117">
        <f>OAX!BA987</f>
        <v>0</v>
      </c>
    </row>
    <row r="950" spans="1:53" ht="24.75" hidden="1">
      <c r="A950" s="253"/>
      <c r="B950" s="73" t="str">
        <f t="shared" si="347"/>
        <v>4815500051005157</v>
      </c>
      <c r="C950" s="138">
        <v>2023</v>
      </c>
      <c r="D950" s="138">
        <v>1</v>
      </c>
      <c r="E950" s="138">
        <v>4</v>
      </c>
      <c r="F950" s="138">
        <v>8</v>
      </c>
      <c r="G950" s="138">
        <v>15</v>
      </c>
      <c r="H950" s="138">
        <v>5000</v>
      </c>
      <c r="I950" s="138">
        <v>5100</v>
      </c>
      <c r="J950" s="138">
        <v>515</v>
      </c>
      <c r="K950" s="115">
        <v>7</v>
      </c>
      <c r="L950" s="115"/>
      <c r="M950" s="116" t="s">
        <v>686</v>
      </c>
      <c r="N950" s="117">
        <v>0</v>
      </c>
      <c r="O950" s="117">
        <v>0</v>
      </c>
      <c r="P950" s="117">
        <v>0</v>
      </c>
      <c r="Q950" s="174" t="s">
        <v>59</v>
      </c>
      <c r="R950" s="119">
        <v>0</v>
      </c>
      <c r="S950" s="119">
        <v>0</v>
      </c>
      <c r="T950" s="120">
        <v>0</v>
      </c>
      <c r="U950" s="117">
        <v>0</v>
      </c>
      <c r="V950" s="117">
        <v>0</v>
      </c>
      <c r="W950" s="117">
        <v>0</v>
      </c>
      <c r="X950" s="117">
        <v>0</v>
      </c>
      <c r="Y950" s="117">
        <v>0</v>
      </c>
      <c r="Z950" s="117">
        <v>0</v>
      </c>
      <c r="AA950" s="269">
        <v>0</v>
      </c>
      <c r="AB950" s="303">
        <f t="shared" si="367"/>
        <v>0</v>
      </c>
      <c r="AC950" s="117">
        <f t="shared" si="368"/>
        <v>0</v>
      </c>
      <c r="AD950" s="304">
        <f>OAX!AD988</f>
        <v>0</v>
      </c>
      <c r="AE950" s="120"/>
      <c r="AF950" s="117"/>
      <c r="AG950" s="117">
        <f>OAX!AG988</f>
        <v>0</v>
      </c>
      <c r="AH950" s="117"/>
      <c r="AI950" s="117"/>
      <c r="AJ950" s="117">
        <f>OAX!AJ988</f>
        <v>0</v>
      </c>
      <c r="AK950" s="117"/>
      <c r="AL950" s="117"/>
      <c r="AM950" s="117">
        <f>OAX!AM988</f>
        <v>0</v>
      </c>
      <c r="AN950" s="117"/>
      <c r="AO950" s="117"/>
      <c r="AP950" s="117">
        <f>OAX!AP988</f>
        <v>0</v>
      </c>
      <c r="AQ950" s="117"/>
      <c r="AR950" s="117"/>
      <c r="AS950" s="117">
        <f>OAX!AS988</f>
        <v>0</v>
      </c>
      <c r="AT950" s="117">
        <f>OAX!AT988</f>
        <v>0</v>
      </c>
      <c r="AU950" s="117">
        <f>OAX!AU988</f>
        <v>0</v>
      </c>
      <c r="AV950" s="117">
        <f>OAX!AV988</f>
        <v>0</v>
      </c>
      <c r="AW950" s="117">
        <f>OAX!AW988</f>
        <v>0</v>
      </c>
      <c r="AX950" s="117">
        <f>OAX!AX988</f>
        <v>0</v>
      </c>
      <c r="AY950" s="117">
        <f>OAX!AY988</f>
        <v>0</v>
      </c>
      <c r="AZ950" s="117">
        <f>OAX!AZ988</f>
        <v>0</v>
      </c>
      <c r="BA950" s="117">
        <f>OAX!BA988</f>
        <v>0</v>
      </c>
    </row>
    <row r="951" spans="1:53" ht="24.75" hidden="1">
      <c r="A951" s="253"/>
      <c r="B951" s="73" t="str">
        <f t="shared" si="347"/>
        <v>4815500051005158</v>
      </c>
      <c r="C951" s="138">
        <v>2023</v>
      </c>
      <c r="D951" s="138">
        <v>1</v>
      </c>
      <c r="E951" s="138">
        <v>4</v>
      </c>
      <c r="F951" s="138">
        <v>8</v>
      </c>
      <c r="G951" s="138">
        <v>15</v>
      </c>
      <c r="H951" s="138">
        <v>5000</v>
      </c>
      <c r="I951" s="138">
        <v>5100</v>
      </c>
      <c r="J951" s="138">
        <v>515</v>
      </c>
      <c r="K951" s="115">
        <v>8</v>
      </c>
      <c r="L951" s="115"/>
      <c r="M951" s="116" t="s">
        <v>596</v>
      </c>
      <c r="N951" s="117">
        <v>0</v>
      </c>
      <c r="O951" s="117">
        <v>0</v>
      </c>
      <c r="P951" s="117">
        <v>0</v>
      </c>
      <c r="Q951" s="174" t="s">
        <v>59</v>
      </c>
      <c r="R951" s="119">
        <v>0</v>
      </c>
      <c r="S951" s="119">
        <v>0</v>
      </c>
      <c r="T951" s="120">
        <v>0</v>
      </c>
      <c r="U951" s="117">
        <v>0</v>
      </c>
      <c r="V951" s="117">
        <v>0</v>
      </c>
      <c r="W951" s="117">
        <v>0</v>
      </c>
      <c r="X951" s="117">
        <v>0</v>
      </c>
      <c r="Y951" s="117">
        <v>0</v>
      </c>
      <c r="Z951" s="117">
        <v>0</v>
      </c>
      <c r="AA951" s="269">
        <v>0</v>
      </c>
      <c r="AB951" s="303">
        <f t="shared" si="367"/>
        <v>0</v>
      </c>
      <c r="AC951" s="117">
        <f t="shared" si="368"/>
        <v>0</v>
      </c>
      <c r="AD951" s="304">
        <f>OAX!AD989</f>
        <v>0</v>
      </c>
      <c r="AE951" s="120"/>
      <c r="AF951" s="117"/>
      <c r="AG951" s="117">
        <f>OAX!AG989</f>
        <v>0</v>
      </c>
      <c r="AH951" s="117"/>
      <c r="AI951" s="117"/>
      <c r="AJ951" s="117">
        <f>OAX!AJ989</f>
        <v>0</v>
      </c>
      <c r="AK951" s="117"/>
      <c r="AL951" s="117"/>
      <c r="AM951" s="117">
        <f>OAX!AM989</f>
        <v>0</v>
      </c>
      <c r="AN951" s="117"/>
      <c r="AO951" s="117"/>
      <c r="AP951" s="117">
        <f>OAX!AP989</f>
        <v>0</v>
      </c>
      <c r="AQ951" s="117"/>
      <c r="AR951" s="117"/>
      <c r="AS951" s="117">
        <f>OAX!AS989</f>
        <v>0</v>
      </c>
      <c r="AT951" s="117">
        <f>OAX!AT989</f>
        <v>0</v>
      </c>
      <c r="AU951" s="117">
        <f>OAX!AU989</f>
        <v>0</v>
      </c>
      <c r="AV951" s="117">
        <f>OAX!AV989</f>
        <v>0</v>
      </c>
      <c r="AW951" s="117">
        <f>OAX!AW989</f>
        <v>0</v>
      </c>
      <c r="AX951" s="117">
        <f>OAX!AX989</f>
        <v>0</v>
      </c>
      <c r="AY951" s="117">
        <f>OAX!AY989</f>
        <v>0</v>
      </c>
      <c r="AZ951" s="117">
        <f>OAX!AZ989</f>
        <v>0</v>
      </c>
      <c r="BA951" s="117">
        <f>OAX!BA989</f>
        <v>0</v>
      </c>
    </row>
    <row r="952" spans="1:53" ht="24.75" hidden="1">
      <c r="A952" s="253"/>
      <c r="B952" s="73" t="str">
        <f t="shared" si="347"/>
        <v>4815500051005159</v>
      </c>
      <c r="C952" s="138">
        <v>2023</v>
      </c>
      <c r="D952" s="138">
        <v>1</v>
      </c>
      <c r="E952" s="138">
        <v>4</v>
      </c>
      <c r="F952" s="138">
        <v>8</v>
      </c>
      <c r="G952" s="138">
        <v>15</v>
      </c>
      <c r="H952" s="138">
        <v>5000</v>
      </c>
      <c r="I952" s="138">
        <v>5100</v>
      </c>
      <c r="J952" s="138">
        <v>515</v>
      </c>
      <c r="K952" s="115">
        <v>9</v>
      </c>
      <c r="L952" s="115"/>
      <c r="M952" s="116" t="s">
        <v>186</v>
      </c>
      <c r="N952" s="117">
        <v>0</v>
      </c>
      <c r="O952" s="117">
        <v>0</v>
      </c>
      <c r="P952" s="117">
        <v>0</v>
      </c>
      <c r="Q952" s="174" t="s">
        <v>59</v>
      </c>
      <c r="R952" s="119">
        <v>0</v>
      </c>
      <c r="S952" s="119">
        <v>0</v>
      </c>
      <c r="T952" s="120">
        <v>0</v>
      </c>
      <c r="U952" s="117">
        <v>0</v>
      </c>
      <c r="V952" s="117">
        <v>0</v>
      </c>
      <c r="W952" s="117">
        <v>0</v>
      </c>
      <c r="X952" s="117">
        <v>0</v>
      </c>
      <c r="Y952" s="117">
        <v>0</v>
      </c>
      <c r="Z952" s="117">
        <v>0</v>
      </c>
      <c r="AA952" s="269">
        <v>0</v>
      </c>
      <c r="AB952" s="303">
        <f t="shared" si="367"/>
        <v>0</v>
      </c>
      <c r="AC952" s="117">
        <f t="shared" si="368"/>
        <v>0</v>
      </c>
      <c r="AD952" s="304">
        <f>OAX!AD990</f>
        <v>0</v>
      </c>
      <c r="AE952" s="120"/>
      <c r="AF952" s="117"/>
      <c r="AG952" s="117">
        <f>OAX!AG990</f>
        <v>0</v>
      </c>
      <c r="AH952" s="117"/>
      <c r="AI952" s="117"/>
      <c r="AJ952" s="117">
        <f>OAX!AJ990</f>
        <v>0</v>
      </c>
      <c r="AK952" s="117"/>
      <c r="AL952" s="117"/>
      <c r="AM952" s="117">
        <f>OAX!AM990</f>
        <v>0</v>
      </c>
      <c r="AN952" s="117"/>
      <c r="AO952" s="117"/>
      <c r="AP952" s="117">
        <f>OAX!AP990</f>
        <v>0</v>
      </c>
      <c r="AQ952" s="117"/>
      <c r="AR952" s="117"/>
      <c r="AS952" s="117">
        <f>OAX!AS990</f>
        <v>0</v>
      </c>
      <c r="AT952" s="117">
        <f>OAX!AT990</f>
        <v>0</v>
      </c>
      <c r="AU952" s="117">
        <f>OAX!AU990</f>
        <v>0</v>
      </c>
      <c r="AV952" s="117">
        <f>OAX!AV990</f>
        <v>0</v>
      </c>
      <c r="AW952" s="117">
        <f>OAX!AW990</f>
        <v>0</v>
      </c>
      <c r="AX952" s="117">
        <f>OAX!AX990</f>
        <v>0</v>
      </c>
      <c r="AY952" s="117">
        <f>OAX!AY990</f>
        <v>0</v>
      </c>
      <c r="AZ952" s="117">
        <f>OAX!AZ990</f>
        <v>0</v>
      </c>
      <c r="BA952" s="117">
        <f>OAX!BA990</f>
        <v>0</v>
      </c>
    </row>
    <row r="953" spans="1:53" ht="24.75" hidden="1">
      <c r="A953" s="253"/>
      <c r="B953" s="73" t="str">
        <f t="shared" si="347"/>
        <v>48155000510051510</v>
      </c>
      <c r="C953" s="138">
        <v>2023</v>
      </c>
      <c r="D953" s="138">
        <v>1</v>
      </c>
      <c r="E953" s="138">
        <v>4</v>
      </c>
      <c r="F953" s="138">
        <v>8</v>
      </c>
      <c r="G953" s="138">
        <v>15</v>
      </c>
      <c r="H953" s="138">
        <v>5000</v>
      </c>
      <c r="I953" s="138">
        <v>5100</v>
      </c>
      <c r="J953" s="138">
        <v>515</v>
      </c>
      <c r="K953" s="115">
        <v>10</v>
      </c>
      <c r="L953" s="115"/>
      <c r="M953" s="116" t="s">
        <v>256</v>
      </c>
      <c r="N953" s="117">
        <v>0</v>
      </c>
      <c r="O953" s="117">
        <v>0</v>
      </c>
      <c r="P953" s="117">
        <v>0</v>
      </c>
      <c r="Q953" s="174" t="s">
        <v>59</v>
      </c>
      <c r="R953" s="119">
        <v>0</v>
      </c>
      <c r="S953" s="119">
        <v>0</v>
      </c>
      <c r="T953" s="120">
        <v>0</v>
      </c>
      <c r="U953" s="117">
        <v>0</v>
      </c>
      <c r="V953" s="117">
        <v>0</v>
      </c>
      <c r="W953" s="117">
        <v>0</v>
      </c>
      <c r="X953" s="117">
        <v>0</v>
      </c>
      <c r="Y953" s="117">
        <v>0</v>
      </c>
      <c r="Z953" s="117">
        <v>0</v>
      </c>
      <c r="AA953" s="269">
        <v>0</v>
      </c>
      <c r="AB953" s="303">
        <f t="shared" si="367"/>
        <v>0</v>
      </c>
      <c r="AC953" s="117">
        <f t="shared" si="368"/>
        <v>0</v>
      </c>
      <c r="AD953" s="304">
        <f>OAX!AD991</f>
        <v>0</v>
      </c>
      <c r="AE953" s="120"/>
      <c r="AF953" s="117"/>
      <c r="AG953" s="117">
        <f>OAX!AG991</f>
        <v>0</v>
      </c>
      <c r="AH953" s="117"/>
      <c r="AI953" s="117"/>
      <c r="AJ953" s="117">
        <f>OAX!AJ991</f>
        <v>0</v>
      </c>
      <c r="AK953" s="117"/>
      <c r="AL953" s="117"/>
      <c r="AM953" s="117">
        <f>OAX!AM991</f>
        <v>0</v>
      </c>
      <c r="AN953" s="117"/>
      <c r="AO953" s="117"/>
      <c r="AP953" s="117">
        <f>OAX!AP991</f>
        <v>0</v>
      </c>
      <c r="AQ953" s="117"/>
      <c r="AR953" s="117"/>
      <c r="AS953" s="117">
        <f>OAX!AS991</f>
        <v>0</v>
      </c>
      <c r="AT953" s="117">
        <f>OAX!AT991</f>
        <v>0</v>
      </c>
      <c r="AU953" s="117">
        <f>OAX!AU991</f>
        <v>0</v>
      </c>
      <c r="AV953" s="117">
        <f>OAX!AV991</f>
        <v>0</v>
      </c>
      <c r="AW953" s="117">
        <f>OAX!AW991</f>
        <v>0</v>
      </c>
      <c r="AX953" s="117">
        <f>OAX!AX991</f>
        <v>0</v>
      </c>
      <c r="AY953" s="117">
        <f>OAX!AY991</f>
        <v>0</v>
      </c>
      <c r="AZ953" s="117">
        <f>OAX!AZ991</f>
        <v>0</v>
      </c>
      <c r="BA953" s="117">
        <f>OAX!BA991</f>
        <v>0</v>
      </c>
    </row>
    <row r="954" spans="1:53" ht="24.75" hidden="1">
      <c r="A954" s="253"/>
      <c r="B954" s="73" t="str">
        <f t="shared" si="347"/>
        <v>48155000510051511</v>
      </c>
      <c r="C954" s="138">
        <v>2023</v>
      </c>
      <c r="D954" s="138">
        <v>1</v>
      </c>
      <c r="E954" s="138">
        <v>4</v>
      </c>
      <c r="F954" s="138">
        <v>8</v>
      </c>
      <c r="G954" s="138">
        <v>15</v>
      </c>
      <c r="H954" s="138">
        <v>5000</v>
      </c>
      <c r="I954" s="138">
        <v>5100</v>
      </c>
      <c r="J954" s="138">
        <v>515</v>
      </c>
      <c r="K954" s="115">
        <v>11</v>
      </c>
      <c r="L954" s="115"/>
      <c r="M954" s="116" t="s">
        <v>257</v>
      </c>
      <c r="N954" s="117">
        <v>0</v>
      </c>
      <c r="O954" s="117">
        <v>0</v>
      </c>
      <c r="P954" s="117">
        <v>0</v>
      </c>
      <c r="Q954" s="174" t="s">
        <v>59</v>
      </c>
      <c r="R954" s="119">
        <v>0</v>
      </c>
      <c r="S954" s="119">
        <v>0</v>
      </c>
      <c r="T954" s="120">
        <v>0</v>
      </c>
      <c r="U954" s="117">
        <v>0</v>
      </c>
      <c r="V954" s="117">
        <v>0</v>
      </c>
      <c r="W954" s="117">
        <v>0</v>
      </c>
      <c r="X954" s="117">
        <v>0</v>
      </c>
      <c r="Y954" s="117">
        <v>0</v>
      </c>
      <c r="Z954" s="117">
        <v>0</v>
      </c>
      <c r="AA954" s="269">
        <v>0</v>
      </c>
      <c r="AB954" s="303">
        <f t="shared" si="367"/>
        <v>0</v>
      </c>
      <c r="AC954" s="117">
        <f t="shared" si="368"/>
        <v>0</v>
      </c>
      <c r="AD954" s="304">
        <f>OAX!AD992</f>
        <v>0</v>
      </c>
      <c r="AE954" s="120"/>
      <c r="AF954" s="117"/>
      <c r="AG954" s="117">
        <f>OAX!AG992</f>
        <v>0</v>
      </c>
      <c r="AH954" s="117"/>
      <c r="AI954" s="117"/>
      <c r="AJ954" s="117">
        <f>OAX!AJ992</f>
        <v>0</v>
      </c>
      <c r="AK954" s="117"/>
      <c r="AL954" s="117"/>
      <c r="AM954" s="117">
        <f>OAX!AM992</f>
        <v>0</v>
      </c>
      <c r="AN954" s="117"/>
      <c r="AO954" s="117"/>
      <c r="AP954" s="117">
        <f>OAX!AP992</f>
        <v>0</v>
      </c>
      <c r="AQ954" s="117"/>
      <c r="AR954" s="117"/>
      <c r="AS954" s="117">
        <f>OAX!AS992</f>
        <v>0</v>
      </c>
      <c r="AT954" s="117">
        <f>OAX!AT992</f>
        <v>0</v>
      </c>
      <c r="AU954" s="117">
        <f>OAX!AU992</f>
        <v>0</v>
      </c>
      <c r="AV954" s="117">
        <f>OAX!AV992</f>
        <v>0</v>
      </c>
      <c r="AW954" s="117">
        <f>OAX!AW992</f>
        <v>0</v>
      </c>
      <c r="AX954" s="117">
        <f>OAX!AX992</f>
        <v>0</v>
      </c>
      <c r="AY954" s="117">
        <f>OAX!AY992</f>
        <v>0</v>
      </c>
      <c r="AZ954" s="117">
        <f>OAX!AZ992</f>
        <v>0</v>
      </c>
      <c r="BA954" s="117">
        <f>OAX!BA992</f>
        <v>0</v>
      </c>
    </row>
    <row r="955" spans="1:53" ht="24.75" hidden="1">
      <c r="A955" s="253"/>
      <c r="B955" s="73" t="str">
        <f t="shared" si="347"/>
        <v>48155000510051512</v>
      </c>
      <c r="C955" s="138">
        <v>2023</v>
      </c>
      <c r="D955" s="138">
        <v>1</v>
      </c>
      <c r="E955" s="138">
        <v>4</v>
      </c>
      <c r="F955" s="138">
        <v>8</v>
      </c>
      <c r="G955" s="138">
        <v>15</v>
      </c>
      <c r="H955" s="138">
        <v>5000</v>
      </c>
      <c r="I955" s="138">
        <v>5100</v>
      </c>
      <c r="J955" s="138">
        <v>515</v>
      </c>
      <c r="K955" s="115">
        <v>12</v>
      </c>
      <c r="L955" s="115"/>
      <c r="M955" s="116" t="s">
        <v>687</v>
      </c>
      <c r="N955" s="117">
        <v>0</v>
      </c>
      <c r="O955" s="117">
        <v>0</v>
      </c>
      <c r="P955" s="117">
        <v>0</v>
      </c>
      <c r="Q955" s="174" t="s">
        <v>59</v>
      </c>
      <c r="R955" s="119">
        <v>0</v>
      </c>
      <c r="S955" s="119">
        <v>0</v>
      </c>
      <c r="T955" s="120">
        <v>0</v>
      </c>
      <c r="U955" s="120">
        <v>0</v>
      </c>
      <c r="V955" s="120">
        <v>0</v>
      </c>
      <c r="W955" s="120">
        <v>0</v>
      </c>
      <c r="X955" s="120">
        <v>0</v>
      </c>
      <c r="Y955" s="120">
        <v>0</v>
      </c>
      <c r="Z955" s="120">
        <v>0</v>
      </c>
      <c r="AA955" s="291">
        <v>0</v>
      </c>
      <c r="AB955" s="303">
        <f t="shared" si="367"/>
        <v>0</v>
      </c>
      <c r="AC955" s="117">
        <f t="shared" si="368"/>
        <v>0</v>
      </c>
      <c r="AD955" s="304">
        <f>OAX!AD993</f>
        <v>0</v>
      </c>
      <c r="AE955" s="120"/>
      <c r="AF955" s="120"/>
      <c r="AG955" s="120">
        <f>OAX!AG993</f>
        <v>0</v>
      </c>
      <c r="AH955" s="120"/>
      <c r="AI955" s="120"/>
      <c r="AJ955" s="120">
        <f>OAX!AJ993</f>
        <v>0</v>
      </c>
      <c r="AK955" s="120"/>
      <c r="AL955" s="120"/>
      <c r="AM955" s="120">
        <f>OAX!AM993</f>
        <v>0</v>
      </c>
      <c r="AN955" s="120"/>
      <c r="AO955" s="120"/>
      <c r="AP955" s="120">
        <f>OAX!AP993</f>
        <v>0</v>
      </c>
      <c r="AQ955" s="120"/>
      <c r="AR955" s="120"/>
      <c r="AS955" s="120">
        <f>OAX!AS993</f>
        <v>0</v>
      </c>
      <c r="AT955" s="120">
        <f>OAX!AT993</f>
        <v>0</v>
      </c>
      <c r="AU955" s="120">
        <f>OAX!AU993</f>
        <v>0</v>
      </c>
      <c r="AV955" s="120">
        <f>OAX!AV993</f>
        <v>0</v>
      </c>
      <c r="AW955" s="120">
        <f>OAX!AW993</f>
        <v>0</v>
      </c>
      <c r="AX955" s="120">
        <f>OAX!AX993</f>
        <v>0</v>
      </c>
      <c r="AY955" s="120">
        <f>OAX!AY993</f>
        <v>0</v>
      </c>
      <c r="AZ955" s="120">
        <f>OAX!AZ993</f>
        <v>0</v>
      </c>
      <c r="BA955" s="120">
        <f>OAX!BA993</f>
        <v>0</v>
      </c>
    </row>
    <row r="956" spans="1:53" ht="24.75" hidden="1">
      <c r="A956" s="253"/>
      <c r="B956" s="73" t="str">
        <f t="shared" si="347"/>
        <v>48155000510051513</v>
      </c>
      <c r="C956" s="138">
        <v>2023</v>
      </c>
      <c r="D956" s="138">
        <v>1</v>
      </c>
      <c r="E956" s="138">
        <v>4</v>
      </c>
      <c r="F956" s="138">
        <v>8</v>
      </c>
      <c r="G956" s="138">
        <v>15</v>
      </c>
      <c r="H956" s="138">
        <v>5000</v>
      </c>
      <c r="I956" s="138">
        <v>5100</v>
      </c>
      <c r="J956" s="138">
        <v>515</v>
      </c>
      <c r="K956" s="115">
        <v>13</v>
      </c>
      <c r="L956" s="115"/>
      <c r="M956" s="116" t="s">
        <v>258</v>
      </c>
      <c r="N956" s="117">
        <v>0</v>
      </c>
      <c r="O956" s="117">
        <v>0</v>
      </c>
      <c r="P956" s="117">
        <v>0</v>
      </c>
      <c r="Q956" s="174" t="s">
        <v>59</v>
      </c>
      <c r="R956" s="119">
        <v>0</v>
      </c>
      <c r="S956" s="119">
        <v>0</v>
      </c>
      <c r="T956" s="120">
        <v>0</v>
      </c>
      <c r="U956" s="120">
        <v>0</v>
      </c>
      <c r="V956" s="120">
        <v>0</v>
      </c>
      <c r="W956" s="120">
        <v>0</v>
      </c>
      <c r="X956" s="120">
        <v>0</v>
      </c>
      <c r="Y956" s="120">
        <v>0</v>
      </c>
      <c r="Z956" s="120">
        <v>0</v>
      </c>
      <c r="AA956" s="291">
        <v>0</v>
      </c>
      <c r="AB956" s="303">
        <f t="shared" si="367"/>
        <v>0</v>
      </c>
      <c r="AC956" s="117">
        <f t="shared" si="368"/>
        <v>0</v>
      </c>
      <c r="AD956" s="304">
        <f>OAX!AD994</f>
        <v>0</v>
      </c>
      <c r="AE956" s="120"/>
      <c r="AF956" s="120"/>
      <c r="AG956" s="120">
        <f>OAX!AG994</f>
        <v>0</v>
      </c>
      <c r="AH956" s="120"/>
      <c r="AI956" s="120"/>
      <c r="AJ956" s="120">
        <f>OAX!AJ994</f>
        <v>0</v>
      </c>
      <c r="AK956" s="120"/>
      <c r="AL956" s="120"/>
      <c r="AM956" s="120">
        <f>OAX!AM994</f>
        <v>0</v>
      </c>
      <c r="AN956" s="120"/>
      <c r="AO956" s="120"/>
      <c r="AP956" s="120">
        <f>OAX!AP994</f>
        <v>0</v>
      </c>
      <c r="AQ956" s="120"/>
      <c r="AR956" s="120"/>
      <c r="AS956" s="120">
        <f>OAX!AS994</f>
        <v>0</v>
      </c>
      <c r="AT956" s="120">
        <f>OAX!AT994</f>
        <v>0</v>
      </c>
      <c r="AU956" s="120">
        <f>OAX!AU994</f>
        <v>0</v>
      </c>
      <c r="AV956" s="120">
        <f>OAX!AV994</f>
        <v>0</v>
      </c>
      <c r="AW956" s="120">
        <f>OAX!AW994</f>
        <v>0</v>
      </c>
      <c r="AX956" s="120">
        <f>OAX!AX994</f>
        <v>0</v>
      </c>
      <c r="AY956" s="120">
        <f>OAX!AY994</f>
        <v>0</v>
      </c>
      <c r="AZ956" s="120">
        <f>OAX!AZ994</f>
        <v>0</v>
      </c>
      <c r="BA956" s="120">
        <f>OAX!BA994</f>
        <v>0</v>
      </c>
    </row>
    <row r="957" spans="1:53" ht="24.75" hidden="1">
      <c r="A957" s="253"/>
      <c r="B957" s="73" t="str">
        <f t="shared" si="347"/>
        <v>48155000510051514</v>
      </c>
      <c r="C957" s="138">
        <v>2023</v>
      </c>
      <c r="D957" s="138">
        <v>1</v>
      </c>
      <c r="E957" s="138">
        <v>4</v>
      </c>
      <c r="F957" s="138">
        <v>8</v>
      </c>
      <c r="G957" s="138">
        <v>15</v>
      </c>
      <c r="H957" s="138">
        <v>5000</v>
      </c>
      <c r="I957" s="138">
        <v>5100</v>
      </c>
      <c r="J957" s="138">
        <v>515</v>
      </c>
      <c r="K957" s="115">
        <v>14</v>
      </c>
      <c r="L957" s="115"/>
      <c r="M957" s="116" t="s">
        <v>688</v>
      </c>
      <c r="N957" s="117">
        <v>0</v>
      </c>
      <c r="O957" s="117">
        <v>0</v>
      </c>
      <c r="P957" s="117">
        <v>0</v>
      </c>
      <c r="Q957" s="174" t="s">
        <v>59</v>
      </c>
      <c r="R957" s="119">
        <v>0</v>
      </c>
      <c r="S957" s="119">
        <v>0</v>
      </c>
      <c r="T957" s="120">
        <v>0</v>
      </c>
      <c r="U957" s="120">
        <v>0</v>
      </c>
      <c r="V957" s="120">
        <v>0</v>
      </c>
      <c r="W957" s="120">
        <v>0</v>
      </c>
      <c r="X957" s="120">
        <v>0</v>
      </c>
      <c r="Y957" s="120">
        <v>0</v>
      </c>
      <c r="Z957" s="120">
        <v>0</v>
      </c>
      <c r="AA957" s="291">
        <v>0</v>
      </c>
      <c r="AB957" s="303">
        <f t="shared" si="367"/>
        <v>0</v>
      </c>
      <c r="AC957" s="117">
        <f t="shared" si="368"/>
        <v>0</v>
      </c>
      <c r="AD957" s="304">
        <f>OAX!AD995</f>
        <v>0</v>
      </c>
      <c r="AE957" s="120"/>
      <c r="AF957" s="120"/>
      <c r="AG957" s="120">
        <f>OAX!AG995</f>
        <v>0</v>
      </c>
      <c r="AH957" s="120"/>
      <c r="AI957" s="120"/>
      <c r="AJ957" s="120">
        <f>OAX!AJ995</f>
        <v>0</v>
      </c>
      <c r="AK957" s="120"/>
      <c r="AL957" s="120"/>
      <c r="AM957" s="120">
        <f>OAX!AM995</f>
        <v>0</v>
      </c>
      <c r="AN957" s="120"/>
      <c r="AO957" s="120"/>
      <c r="AP957" s="120">
        <f>OAX!AP995</f>
        <v>0</v>
      </c>
      <c r="AQ957" s="120"/>
      <c r="AR957" s="120"/>
      <c r="AS957" s="120">
        <f>OAX!AS995</f>
        <v>0</v>
      </c>
      <c r="AT957" s="120">
        <f>OAX!AT995</f>
        <v>0</v>
      </c>
      <c r="AU957" s="120">
        <f>OAX!AU995</f>
        <v>0</v>
      </c>
      <c r="AV957" s="120">
        <f>OAX!AV995</f>
        <v>0</v>
      </c>
      <c r="AW957" s="120">
        <f>OAX!AW995</f>
        <v>0</v>
      </c>
      <c r="AX957" s="120">
        <f>OAX!AX995</f>
        <v>0</v>
      </c>
      <c r="AY957" s="120">
        <f>OAX!AY995</f>
        <v>0</v>
      </c>
      <c r="AZ957" s="120">
        <f>OAX!AZ995</f>
        <v>0</v>
      </c>
      <c r="BA957" s="120">
        <f>OAX!BA995</f>
        <v>0</v>
      </c>
    </row>
    <row r="958" spans="1:53" ht="24.75" hidden="1">
      <c r="A958" s="253"/>
      <c r="B958" s="73" t="str">
        <f t="shared" si="347"/>
        <v>48155000510051515</v>
      </c>
      <c r="C958" s="138">
        <v>2023</v>
      </c>
      <c r="D958" s="138">
        <v>1</v>
      </c>
      <c r="E958" s="138">
        <v>4</v>
      </c>
      <c r="F958" s="138">
        <v>8</v>
      </c>
      <c r="G958" s="138">
        <v>15</v>
      </c>
      <c r="H958" s="138">
        <v>5000</v>
      </c>
      <c r="I958" s="138">
        <v>5100</v>
      </c>
      <c r="J958" s="138">
        <v>515</v>
      </c>
      <c r="K958" s="115">
        <v>15</v>
      </c>
      <c r="L958" s="115"/>
      <c r="M958" s="116" t="s">
        <v>191</v>
      </c>
      <c r="N958" s="117">
        <v>0</v>
      </c>
      <c r="O958" s="117">
        <v>0</v>
      </c>
      <c r="P958" s="117">
        <v>0</v>
      </c>
      <c r="Q958" s="174" t="s">
        <v>59</v>
      </c>
      <c r="R958" s="119">
        <v>0</v>
      </c>
      <c r="S958" s="119">
        <v>0</v>
      </c>
      <c r="T958" s="120">
        <v>0</v>
      </c>
      <c r="U958" s="120">
        <v>0</v>
      </c>
      <c r="V958" s="120">
        <v>0</v>
      </c>
      <c r="W958" s="120">
        <v>0</v>
      </c>
      <c r="X958" s="120">
        <v>0</v>
      </c>
      <c r="Y958" s="120">
        <v>0</v>
      </c>
      <c r="Z958" s="120">
        <v>0</v>
      </c>
      <c r="AA958" s="291">
        <v>0</v>
      </c>
      <c r="AB958" s="303">
        <f t="shared" si="367"/>
        <v>0</v>
      </c>
      <c r="AC958" s="117">
        <f t="shared" si="368"/>
        <v>0</v>
      </c>
      <c r="AD958" s="304">
        <f>OAX!AD996</f>
        <v>0</v>
      </c>
      <c r="AE958" s="120"/>
      <c r="AF958" s="120"/>
      <c r="AG958" s="120">
        <f>OAX!AG996</f>
        <v>0</v>
      </c>
      <c r="AH958" s="120"/>
      <c r="AI958" s="120"/>
      <c r="AJ958" s="120">
        <f>OAX!AJ996</f>
        <v>0</v>
      </c>
      <c r="AK958" s="120"/>
      <c r="AL958" s="120"/>
      <c r="AM958" s="120">
        <f>OAX!AM996</f>
        <v>0</v>
      </c>
      <c r="AN958" s="120"/>
      <c r="AO958" s="120"/>
      <c r="AP958" s="120">
        <f>OAX!AP996</f>
        <v>0</v>
      </c>
      <c r="AQ958" s="120"/>
      <c r="AR958" s="120"/>
      <c r="AS958" s="120">
        <f>OAX!AS996</f>
        <v>0</v>
      </c>
      <c r="AT958" s="120">
        <f>OAX!AT996</f>
        <v>0</v>
      </c>
      <c r="AU958" s="120">
        <f>OAX!AU996</f>
        <v>0</v>
      </c>
      <c r="AV958" s="120">
        <f>OAX!AV996</f>
        <v>0</v>
      </c>
      <c r="AW958" s="120">
        <f>OAX!AW996</f>
        <v>0</v>
      </c>
      <c r="AX958" s="120">
        <f>OAX!AX996</f>
        <v>0</v>
      </c>
      <c r="AY958" s="120">
        <f>OAX!AY996</f>
        <v>0</v>
      </c>
      <c r="AZ958" s="120">
        <f>OAX!AZ996</f>
        <v>0</v>
      </c>
      <c r="BA958" s="120">
        <f>OAX!BA996</f>
        <v>0</v>
      </c>
    </row>
    <row r="959" spans="1:53" ht="24.75" hidden="1">
      <c r="A959" s="253"/>
      <c r="B959" s="73" t="str">
        <f t="shared" si="347"/>
        <v>481550005100519</v>
      </c>
      <c r="C959" s="135">
        <v>2023</v>
      </c>
      <c r="D959" s="135">
        <v>1</v>
      </c>
      <c r="E959" s="135">
        <v>4</v>
      </c>
      <c r="F959" s="135">
        <v>8</v>
      </c>
      <c r="G959" s="135">
        <v>15</v>
      </c>
      <c r="H959" s="135">
        <v>5000</v>
      </c>
      <c r="I959" s="135">
        <v>5100</v>
      </c>
      <c r="J959" s="135">
        <v>519</v>
      </c>
      <c r="K959" s="135"/>
      <c r="L959" s="135"/>
      <c r="M959" s="209" t="s">
        <v>192</v>
      </c>
      <c r="N959" s="210">
        <v>0</v>
      </c>
      <c r="O959" s="210">
        <v>0</v>
      </c>
      <c r="P959" s="210">
        <v>0</v>
      </c>
      <c r="Q959" s="172" t="s">
        <v>45</v>
      </c>
      <c r="R959" s="225"/>
      <c r="S959" s="225"/>
      <c r="T959" s="213">
        <f t="shared" ref="T959:AC959" si="369">+T960</f>
        <v>0</v>
      </c>
      <c r="U959" s="213">
        <f t="shared" si="369"/>
        <v>0</v>
      </c>
      <c r="V959" s="213">
        <f t="shared" si="369"/>
        <v>0</v>
      </c>
      <c r="W959" s="213">
        <f t="shared" si="369"/>
        <v>0</v>
      </c>
      <c r="X959" s="213">
        <f t="shared" si="369"/>
        <v>0</v>
      </c>
      <c r="Y959" s="213">
        <f t="shared" si="369"/>
        <v>0</v>
      </c>
      <c r="Z959" s="213">
        <f t="shared" si="369"/>
        <v>0</v>
      </c>
      <c r="AA959" s="282">
        <f t="shared" si="369"/>
        <v>0</v>
      </c>
      <c r="AB959" s="320">
        <f t="shared" si="369"/>
        <v>0</v>
      </c>
      <c r="AC959" s="213">
        <f t="shared" si="369"/>
        <v>0</v>
      </c>
      <c r="AD959" s="325">
        <f>OAX!AD997</f>
        <v>0</v>
      </c>
      <c r="AE959" s="213"/>
      <c r="AF959" s="213"/>
      <c r="AG959" s="213">
        <f>OAX!AG997</f>
        <v>0</v>
      </c>
      <c r="AH959" s="213"/>
      <c r="AI959" s="213"/>
      <c r="AJ959" s="213">
        <f>OAX!AJ997</f>
        <v>0</v>
      </c>
      <c r="AK959" s="213"/>
      <c r="AL959" s="213"/>
      <c r="AM959" s="213">
        <f>OAX!AM997</f>
        <v>0</v>
      </c>
      <c r="AN959" s="213"/>
      <c r="AO959" s="213"/>
      <c r="AP959" s="213">
        <f>OAX!AP997</f>
        <v>0</v>
      </c>
      <c r="AQ959" s="213"/>
      <c r="AR959" s="213"/>
      <c r="AS959" s="213">
        <f>OAX!AS997</f>
        <v>0</v>
      </c>
      <c r="AT959" s="210">
        <f>OAX!AT997</f>
        <v>0</v>
      </c>
      <c r="AU959" s="210">
        <f>OAX!AU997</f>
        <v>0</v>
      </c>
      <c r="AV959" s="210">
        <f>OAX!AV997</f>
        <v>0</v>
      </c>
      <c r="AW959" s="210">
        <f>OAX!AW997</f>
        <v>0</v>
      </c>
      <c r="AX959" s="210">
        <f>OAX!AX997</f>
        <v>0</v>
      </c>
      <c r="AY959" s="210">
        <f>OAX!AY997</f>
        <v>0</v>
      </c>
      <c r="AZ959" s="210">
        <f>OAX!AZ997</f>
        <v>0</v>
      </c>
      <c r="BA959" s="210">
        <f>OAX!BA997</f>
        <v>0</v>
      </c>
    </row>
    <row r="960" spans="1:53" ht="24.75" hidden="1">
      <c r="A960" s="253"/>
      <c r="B960" s="73" t="str">
        <f t="shared" si="347"/>
        <v>4815500051005191</v>
      </c>
      <c r="C960" s="138">
        <v>2023</v>
      </c>
      <c r="D960" s="138">
        <v>1</v>
      </c>
      <c r="E960" s="138">
        <v>4</v>
      </c>
      <c r="F960" s="138">
        <v>8</v>
      </c>
      <c r="G960" s="138">
        <v>15</v>
      </c>
      <c r="H960" s="138">
        <v>5000</v>
      </c>
      <c r="I960" s="138">
        <v>5100</v>
      </c>
      <c r="J960" s="138">
        <v>519</v>
      </c>
      <c r="K960" s="115">
        <v>1</v>
      </c>
      <c r="L960" s="115"/>
      <c r="M960" s="116" t="s">
        <v>193</v>
      </c>
      <c r="N960" s="117">
        <v>0</v>
      </c>
      <c r="O960" s="117">
        <v>0</v>
      </c>
      <c r="P960" s="117">
        <v>0</v>
      </c>
      <c r="Q960" s="174" t="s">
        <v>689</v>
      </c>
      <c r="R960" s="119">
        <v>0</v>
      </c>
      <c r="S960" s="119">
        <v>0</v>
      </c>
      <c r="T960" s="120">
        <v>0</v>
      </c>
      <c r="U960" s="120">
        <v>0</v>
      </c>
      <c r="V960" s="120">
        <v>0</v>
      </c>
      <c r="W960" s="120">
        <v>0</v>
      </c>
      <c r="X960" s="120">
        <v>0</v>
      </c>
      <c r="Y960" s="120">
        <v>0</v>
      </c>
      <c r="Z960" s="120">
        <v>0</v>
      </c>
      <c r="AA960" s="291">
        <v>0</v>
      </c>
      <c r="AB960" s="303">
        <f>N960+T960-X960</f>
        <v>0</v>
      </c>
      <c r="AC960" s="117">
        <f>O960+U960-Y960</f>
        <v>0</v>
      </c>
      <c r="AD960" s="304">
        <f>OAX!AD998</f>
        <v>0</v>
      </c>
      <c r="AE960" s="120"/>
      <c r="AF960" s="120"/>
      <c r="AG960" s="120">
        <f>OAX!AG998</f>
        <v>0</v>
      </c>
      <c r="AH960" s="120"/>
      <c r="AI960" s="120"/>
      <c r="AJ960" s="120">
        <f>OAX!AJ998</f>
        <v>0</v>
      </c>
      <c r="AK960" s="120"/>
      <c r="AL960" s="120"/>
      <c r="AM960" s="120">
        <f>OAX!AM998</f>
        <v>0</v>
      </c>
      <c r="AN960" s="120"/>
      <c r="AO960" s="120"/>
      <c r="AP960" s="120">
        <f>OAX!AP998</f>
        <v>0</v>
      </c>
      <c r="AQ960" s="120"/>
      <c r="AR960" s="120"/>
      <c r="AS960" s="120">
        <f>OAX!AS998</f>
        <v>0</v>
      </c>
      <c r="AT960" s="120">
        <f>OAX!AT998</f>
        <v>0</v>
      </c>
      <c r="AU960" s="120">
        <f>OAX!AU998</f>
        <v>0</v>
      </c>
      <c r="AV960" s="120">
        <f>OAX!AV998</f>
        <v>0</v>
      </c>
      <c r="AW960" s="120">
        <f>OAX!AW998</f>
        <v>0</v>
      </c>
      <c r="AX960" s="120">
        <f>OAX!AX998</f>
        <v>0</v>
      </c>
      <c r="AY960" s="120">
        <f>OAX!AY998</f>
        <v>0</v>
      </c>
      <c r="AZ960" s="120">
        <f>OAX!AZ998</f>
        <v>0</v>
      </c>
      <c r="BA960" s="120">
        <f>OAX!BA998</f>
        <v>0</v>
      </c>
    </row>
    <row r="961" spans="1:53" ht="24.75" hidden="1">
      <c r="A961" s="253"/>
      <c r="B961" s="73" t="str">
        <f t="shared" si="347"/>
        <v>481550005200</v>
      </c>
      <c r="C961" s="132">
        <v>2023</v>
      </c>
      <c r="D961" s="132">
        <v>1</v>
      </c>
      <c r="E961" s="132">
        <v>4</v>
      </c>
      <c r="F961" s="132">
        <v>8</v>
      </c>
      <c r="G961" s="132">
        <v>15</v>
      </c>
      <c r="H961" s="132">
        <v>5000</v>
      </c>
      <c r="I961" s="132">
        <v>5200</v>
      </c>
      <c r="J961" s="132"/>
      <c r="K961" s="132"/>
      <c r="L961" s="132"/>
      <c r="M961" s="102" t="s">
        <v>133</v>
      </c>
      <c r="N961" s="103">
        <v>0</v>
      </c>
      <c r="O961" s="103">
        <v>0</v>
      </c>
      <c r="P961" s="103">
        <v>0</v>
      </c>
      <c r="Q961" s="170" t="s">
        <v>45</v>
      </c>
      <c r="R961" s="224"/>
      <c r="S961" s="224"/>
      <c r="T961" s="106">
        <f t="shared" ref="T961:AC961" si="370">T962+T964</f>
        <v>0</v>
      </c>
      <c r="U961" s="106">
        <f t="shared" si="370"/>
        <v>0</v>
      </c>
      <c r="V961" s="106">
        <f t="shared" si="370"/>
        <v>0</v>
      </c>
      <c r="W961" s="106">
        <f t="shared" si="370"/>
        <v>0</v>
      </c>
      <c r="X961" s="106">
        <f t="shared" si="370"/>
        <v>0</v>
      </c>
      <c r="Y961" s="106">
        <f t="shared" si="370"/>
        <v>0</v>
      </c>
      <c r="Z961" s="106">
        <f t="shared" si="370"/>
        <v>0</v>
      </c>
      <c r="AA961" s="283">
        <f t="shared" si="370"/>
        <v>0</v>
      </c>
      <c r="AB961" s="299">
        <f t="shared" si="370"/>
        <v>0</v>
      </c>
      <c r="AC961" s="106">
        <f t="shared" si="370"/>
        <v>0</v>
      </c>
      <c r="AD961" s="326">
        <f>OAX!AD999</f>
        <v>0</v>
      </c>
      <c r="AE961" s="106"/>
      <c r="AF961" s="106"/>
      <c r="AG961" s="106">
        <f>OAX!AG999</f>
        <v>0</v>
      </c>
      <c r="AH961" s="106"/>
      <c r="AI961" s="106"/>
      <c r="AJ961" s="106">
        <f>OAX!AJ999</f>
        <v>0</v>
      </c>
      <c r="AK961" s="106"/>
      <c r="AL961" s="106"/>
      <c r="AM961" s="106">
        <f>OAX!AM999</f>
        <v>0</v>
      </c>
      <c r="AN961" s="106"/>
      <c r="AO961" s="106"/>
      <c r="AP961" s="106">
        <f>OAX!AP999</f>
        <v>0</v>
      </c>
      <c r="AQ961" s="106"/>
      <c r="AR961" s="106"/>
      <c r="AS961" s="106">
        <f>OAX!AS999</f>
        <v>0</v>
      </c>
      <c r="AT961" s="106">
        <f>OAX!AT999</f>
        <v>0</v>
      </c>
      <c r="AU961" s="103">
        <f>OAX!AU999</f>
        <v>0</v>
      </c>
      <c r="AV961" s="103">
        <f>OAX!AV999</f>
        <v>0</v>
      </c>
      <c r="AW961" s="103">
        <f>OAX!AW999</f>
        <v>0</v>
      </c>
      <c r="AX961" s="103">
        <f>OAX!AX999</f>
        <v>0</v>
      </c>
      <c r="AY961" s="103">
        <f>OAX!AY999</f>
        <v>0</v>
      </c>
      <c r="AZ961" s="103">
        <f>OAX!AZ999</f>
        <v>0</v>
      </c>
      <c r="BA961" s="103">
        <f>OAX!BA999</f>
        <v>0</v>
      </c>
    </row>
    <row r="962" spans="1:53" ht="24.75" hidden="1">
      <c r="A962" s="253"/>
      <c r="B962" s="73" t="str">
        <f t="shared" si="347"/>
        <v>481550005200521</v>
      </c>
      <c r="C962" s="135">
        <v>2023</v>
      </c>
      <c r="D962" s="135">
        <v>1</v>
      </c>
      <c r="E962" s="135">
        <v>4</v>
      </c>
      <c r="F962" s="135">
        <v>8</v>
      </c>
      <c r="G962" s="135">
        <v>15</v>
      </c>
      <c r="H962" s="135">
        <v>5000</v>
      </c>
      <c r="I962" s="135">
        <v>5200</v>
      </c>
      <c r="J962" s="135">
        <v>521</v>
      </c>
      <c r="K962" s="135"/>
      <c r="L962" s="135"/>
      <c r="M962" s="209" t="s">
        <v>195</v>
      </c>
      <c r="N962" s="210">
        <v>0</v>
      </c>
      <c r="O962" s="210">
        <v>0</v>
      </c>
      <c r="P962" s="210">
        <v>0</v>
      </c>
      <c r="Q962" s="172" t="s">
        <v>45</v>
      </c>
      <c r="R962" s="225"/>
      <c r="S962" s="225"/>
      <c r="T962" s="213">
        <f t="shared" ref="T962:AC962" si="371">T963</f>
        <v>0</v>
      </c>
      <c r="U962" s="213">
        <f t="shared" si="371"/>
        <v>0</v>
      </c>
      <c r="V962" s="213">
        <f t="shared" si="371"/>
        <v>0</v>
      </c>
      <c r="W962" s="213">
        <f t="shared" si="371"/>
        <v>0</v>
      </c>
      <c r="X962" s="213">
        <f t="shared" si="371"/>
        <v>0</v>
      </c>
      <c r="Y962" s="213">
        <f t="shared" si="371"/>
        <v>0</v>
      </c>
      <c r="Z962" s="213">
        <f t="shared" si="371"/>
        <v>0</v>
      </c>
      <c r="AA962" s="282">
        <f t="shared" si="371"/>
        <v>0</v>
      </c>
      <c r="AB962" s="320">
        <f t="shared" si="371"/>
        <v>0</v>
      </c>
      <c r="AC962" s="213">
        <f t="shared" si="371"/>
        <v>0</v>
      </c>
      <c r="AD962" s="325">
        <f>OAX!AD1000</f>
        <v>0</v>
      </c>
      <c r="AE962" s="213"/>
      <c r="AF962" s="213"/>
      <c r="AG962" s="213">
        <f>OAX!AG1000</f>
        <v>0</v>
      </c>
      <c r="AH962" s="213"/>
      <c r="AI962" s="213"/>
      <c r="AJ962" s="213">
        <f>OAX!AJ1000</f>
        <v>0</v>
      </c>
      <c r="AK962" s="213"/>
      <c r="AL962" s="213"/>
      <c r="AM962" s="213">
        <f>OAX!AM1000</f>
        <v>0</v>
      </c>
      <c r="AN962" s="213"/>
      <c r="AO962" s="213"/>
      <c r="AP962" s="213">
        <f>OAX!AP1000</f>
        <v>0</v>
      </c>
      <c r="AQ962" s="213"/>
      <c r="AR962" s="213"/>
      <c r="AS962" s="213">
        <f>OAX!AS1000</f>
        <v>0</v>
      </c>
      <c r="AT962" s="210">
        <f>OAX!AT1000</f>
        <v>0</v>
      </c>
      <c r="AU962" s="210">
        <f>OAX!AU1000</f>
        <v>0</v>
      </c>
      <c r="AV962" s="210">
        <f>OAX!AV1000</f>
        <v>0</v>
      </c>
      <c r="AW962" s="210">
        <f>OAX!AW1000</f>
        <v>0</v>
      </c>
      <c r="AX962" s="210">
        <f>OAX!AX1000</f>
        <v>0</v>
      </c>
      <c r="AY962" s="210">
        <f>OAX!AY1000</f>
        <v>0</v>
      </c>
      <c r="AZ962" s="210">
        <f>OAX!AZ1000</f>
        <v>0</v>
      </c>
      <c r="BA962" s="210">
        <f>OAX!BA1000</f>
        <v>0</v>
      </c>
    </row>
    <row r="963" spans="1:53" ht="24.75" hidden="1">
      <c r="A963" s="253"/>
      <c r="B963" s="73" t="str">
        <f t="shared" si="347"/>
        <v>4815500052005211</v>
      </c>
      <c r="C963" s="138">
        <v>2023</v>
      </c>
      <c r="D963" s="138">
        <v>1</v>
      </c>
      <c r="E963" s="138">
        <v>4</v>
      </c>
      <c r="F963" s="138">
        <v>8</v>
      </c>
      <c r="G963" s="138">
        <v>15</v>
      </c>
      <c r="H963" s="138">
        <v>5000</v>
      </c>
      <c r="I963" s="138">
        <v>5200</v>
      </c>
      <c r="J963" s="138">
        <v>521</v>
      </c>
      <c r="K963" s="115">
        <v>1</v>
      </c>
      <c r="L963" s="115"/>
      <c r="M963" s="116" t="s">
        <v>201</v>
      </c>
      <c r="N963" s="117">
        <v>0</v>
      </c>
      <c r="O963" s="117">
        <v>0</v>
      </c>
      <c r="P963" s="117">
        <v>0</v>
      </c>
      <c r="Q963" s="174" t="s">
        <v>59</v>
      </c>
      <c r="R963" s="119">
        <v>0</v>
      </c>
      <c r="S963" s="119">
        <v>0</v>
      </c>
      <c r="T963" s="120">
        <v>0</v>
      </c>
      <c r="U963" s="117">
        <v>0</v>
      </c>
      <c r="V963" s="117">
        <v>0</v>
      </c>
      <c r="W963" s="117">
        <v>0</v>
      </c>
      <c r="X963" s="117">
        <v>0</v>
      </c>
      <c r="Y963" s="117">
        <v>0</v>
      </c>
      <c r="Z963" s="117">
        <v>0</v>
      </c>
      <c r="AA963" s="269">
        <v>0</v>
      </c>
      <c r="AB963" s="303">
        <f>N963+T963-X963</f>
        <v>0</v>
      </c>
      <c r="AC963" s="117">
        <f>O963+U963-Y963</f>
        <v>0</v>
      </c>
      <c r="AD963" s="304">
        <f>OAX!AD1001</f>
        <v>0</v>
      </c>
      <c r="AE963" s="120"/>
      <c r="AF963" s="117"/>
      <c r="AG963" s="117">
        <f>OAX!AG1001</f>
        <v>0</v>
      </c>
      <c r="AH963" s="117"/>
      <c r="AI963" s="117"/>
      <c r="AJ963" s="117">
        <f>OAX!AJ1001</f>
        <v>0</v>
      </c>
      <c r="AK963" s="117"/>
      <c r="AL963" s="117"/>
      <c r="AM963" s="117">
        <f>OAX!AM1001</f>
        <v>0</v>
      </c>
      <c r="AN963" s="117"/>
      <c r="AO963" s="117"/>
      <c r="AP963" s="117">
        <f>OAX!AP1001</f>
        <v>0</v>
      </c>
      <c r="AQ963" s="117"/>
      <c r="AR963" s="117"/>
      <c r="AS963" s="117">
        <f>OAX!AS1001</f>
        <v>0</v>
      </c>
      <c r="AT963" s="117">
        <f>OAX!AT1001</f>
        <v>0</v>
      </c>
      <c r="AU963" s="117">
        <f>OAX!AU1001</f>
        <v>0</v>
      </c>
      <c r="AV963" s="117">
        <f>OAX!AV1001</f>
        <v>0</v>
      </c>
      <c r="AW963" s="117">
        <f>OAX!AW1001</f>
        <v>0</v>
      </c>
      <c r="AX963" s="117">
        <f>OAX!AX1001</f>
        <v>0</v>
      </c>
      <c r="AY963" s="117">
        <f>OAX!AY1001</f>
        <v>0</v>
      </c>
      <c r="AZ963" s="117">
        <f>OAX!AZ1001</f>
        <v>0</v>
      </c>
      <c r="BA963" s="117">
        <f>OAX!BA1001</f>
        <v>0</v>
      </c>
    </row>
    <row r="964" spans="1:53" ht="24.75" hidden="1">
      <c r="A964" s="253"/>
      <c r="B964" s="73" t="str">
        <f t="shared" si="347"/>
        <v>481550005200523</v>
      </c>
      <c r="C964" s="135">
        <v>2023</v>
      </c>
      <c r="D964" s="135">
        <v>1</v>
      </c>
      <c r="E964" s="135">
        <v>4</v>
      </c>
      <c r="F964" s="135">
        <v>8</v>
      </c>
      <c r="G964" s="135">
        <v>15</v>
      </c>
      <c r="H964" s="135">
        <v>5000</v>
      </c>
      <c r="I964" s="135">
        <v>5200</v>
      </c>
      <c r="J964" s="135">
        <v>523</v>
      </c>
      <c r="K964" s="135"/>
      <c r="L964" s="135"/>
      <c r="M964" s="209" t="s">
        <v>134</v>
      </c>
      <c r="N964" s="210">
        <v>0</v>
      </c>
      <c r="O964" s="210">
        <v>0</v>
      </c>
      <c r="P964" s="210">
        <v>0</v>
      </c>
      <c r="Q964" s="172" t="s">
        <v>45</v>
      </c>
      <c r="R964" s="225"/>
      <c r="S964" s="225"/>
      <c r="T964" s="213">
        <f t="shared" ref="T964:AC964" si="372">SUM(T965:T966)</f>
        <v>0</v>
      </c>
      <c r="U964" s="213">
        <f t="shared" si="372"/>
        <v>0</v>
      </c>
      <c r="V964" s="213">
        <f t="shared" si="372"/>
        <v>0</v>
      </c>
      <c r="W964" s="213">
        <f t="shared" si="372"/>
        <v>0</v>
      </c>
      <c r="X964" s="213">
        <f t="shared" si="372"/>
        <v>0</v>
      </c>
      <c r="Y964" s="213">
        <f t="shared" si="372"/>
        <v>0</v>
      </c>
      <c r="Z964" s="213">
        <f t="shared" si="372"/>
        <v>0</v>
      </c>
      <c r="AA964" s="282">
        <f t="shared" si="372"/>
        <v>0</v>
      </c>
      <c r="AB964" s="320">
        <f t="shared" si="372"/>
        <v>0</v>
      </c>
      <c r="AC964" s="213">
        <f t="shared" si="372"/>
        <v>0</v>
      </c>
      <c r="AD964" s="325">
        <f>OAX!AD1002</f>
        <v>0</v>
      </c>
      <c r="AE964" s="213"/>
      <c r="AF964" s="213"/>
      <c r="AG964" s="213">
        <f>OAX!AG1002</f>
        <v>0</v>
      </c>
      <c r="AH964" s="213"/>
      <c r="AI964" s="213"/>
      <c r="AJ964" s="213">
        <f>OAX!AJ1002</f>
        <v>0</v>
      </c>
      <c r="AK964" s="213"/>
      <c r="AL964" s="213"/>
      <c r="AM964" s="213">
        <f>OAX!AM1002</f>
        <v>0</v>
      </c>
      <c r="AN964" s="213"/>
      <c r="AO964" s="213"/>
      <c r="AP964" s="213">
        <f>OAX!AP1002</f>
        <v>0</v>
      </c>
      <c r="AQ964" s="213"/>
      <c r="AR964" s="213"/>
      <c r="AS964" s="213">
        <f>OAX!AS1002</f>
        <v>0</v>
      </c>
      <c r="AT964" s="210">
        <f>OAX!AT1002</f>
        <v>0</v>
      </c>
      <c r="AU964" s="210">
        <f>OAX!AU1002</f>
        <v>0</v>
      </c>
      <c r="AV964" s="210">
        <f>OAX!AV1002</f>
        <v>0</v>
      </c>
      <c r="AW964" s="210">
        <f>OAX!AW1002</f>
        <v>0</v>
      </c>
      <c r="AX964" s="210">
        <f>OAX!AX1002</f>
        <v>0</v>
      </c>
      <c r="AY964" s="210">
        <f>OAX!AY1002</f>
        <v>0</v>
      </c>
      <c r="AZ964" s="210">
        <f>OAX!AZ1002</f>
        <v>0</v>
      </c>
      <c r="BA964" s="210">
        <f>OAX!BA1002</f>
        <v>0</v>
      </c>
    </row>
    <row r="965" spans="1:53" ht="24.75" hidden="1">
      <c r="A965" s="253"/>
      <c r="B965" s="73" t="str">
        <f t="shared" si="347"/>
        <v>4815500052005231</v>
      </c>
      <c r="C965" s="138">
        <v>2023</v>
      </c>
      <c r="D965" s="138">
        <v>1</v>
      </c>
      <c r="E965" s="138">
        <v>4</v>
      </c>
      <c r="F965" s="138">
        <v>8</v>
      </c>
      <c r="G965" s="138">
        <v>15</v>
      </c>
      <c r="H965" s="138">
        <v>5000</v>
      </c>
      <c r="I965" s="138">
        <v>5200</v>
      </c>
      <c r="J965" s="138">
        <v>523</v>
      </c>
      <c r="K965" s="115">
        <v>1</v>
      </c>
      <c r="L965" s="115"/>
      <c r="M965" s="116" t="s">
        <v>690</v>
      </c>
      <c r="N965" s="117">
        <v>0</v>
      </c>
      <c r="O965" s="117">
        <v>0</v>
      </c>
      <c r="P965" s="117">
        <v>0</v>
      </c>
      <c r="Q965" s="174" t="s">
        <v>59</v>
      </c>
      <c r="R965" s="119">
        <v>0</v>
      </c>
      <c r="S965" s="119">
        <v>0</v>
      </c>
      <c r="T965" s="120">
        <v>0</v>
      </c>
      <c r="U965" s="120">
        <v>0</v>
      </c>
      <c r="V965" s="120">
        <v>0</v>
      </c>
      <c r="W965" s="120">
        <v>0</v>
      </c>
      <c r="X965" s="120">
        <v>0</v>
      </c>
      <c r="Y965" s="120">
        <v>0</v>
      </c>
      <c r="Z965" s="120">
        <v>0</v>
      </c>
      <c r="AA965" s="291">
        <v>0</v>
      </c>
      <c r="AB965" s="303">
        <f>N965+T965-X965</f>
        <v>0</v>
      </c>
      <c r="AC965" s="117">
        <f>O965+U965-Y965</f>
        <v>0</v>
      </c>
      <c r="AD965" s="304">
        <f>OAX!AD1003</f>
        <v>0</v>
      </c>
      <c r="AE965" s="120"/>
      <c r="AF965" s="120"/>
      <c r="AG965" s="120">
        <f>OAX!AG1003</f>
        <v>0</v>
      </c>
      <c r="AH965" s="120"/>
      <c r="AI965" s="120"/>
      <c r="AJ965" s="120">
        <f>OAX!AJ1003</f>
        <v>0</v>
      </c>
      <c r="AK965" s="120"/>
      <c r="AL965" s="120"/>
      <c r="AM965" s="120">
        <f>OAX!AM1003</f>
        <v>0</v>
      </c>
      <c r="AN965" s="120"/>
      <c r="AO965" s="120"/>
      <c r="AP965" s="120">
        <f>OAX!AP1003</f>
        <v>0</v>
      </c>
      <c r="AQ965" s="120"/>
      <c r="AR965" s="120"/>
      <c r="AS965" s="120">
        <f>OAX!AS1003</f>
        <v>0</v>
      </c>
      <c r="AT965" s="117">
        <f>OAX!AT1003</f>
        <v>0</v>
      </c>
      <c r="AU965" s="117">
        <f>OAX!AU1003</f>
        <v>0</v>
      </c>
      <c r="AV965" s="117">
        <f>OAX!AV1003</f>
        <v>0</v>
      </c>
      <c r="AW965" s="117">
        <f>OAX!AW1003</f>
        <v>0</v>
      </c>
      <c r="AX965" s="117">
        <f>OAX!AX1003</f>
        <v>0</v>
      </c>
      <c r="AY965" s="117">
        <f>OAX!AY1003</f>
        <v>0</v>
      </c>
      <c r="AZ965" s="117">
        <f>OAX!AZ1003</f>
        <v>0</v>
      </c>
      <c r="BA965" s="117">
        <f>OAX!BA1003</f>
        <v>0</v>
      </c>
    </row>
    <row r="966" spans="1:53" ht="24.75" hidden="1">
      <c r="A966" s="253"/>
      <c r="B966" s="73" t="str">
        <f t="shared" si="347"/>
        <v>4815500052005232</v>
      </c>
      <c r="C966" s="138">
        <v>2023</v>
      </c>
      <c r="D966" s="138">
        <v>1</v>
      </c>
      <c r="E966" s="138">
        <v>4</v>
      </c>
      <c r="F966" s="138">
        <v>8</v>
      </c>
      <c r="G966" s="138">
        <v>15</v>
      </c>
      <c r="H966" s="138">
        <v>5000</v>
      </c>
      <c r="I966" s="138">
        <v>5200</v>
      </c>
      <c r="J966" s="138">
        <v>523</v>
      </c>
      <c r="K966" s="115">
        <v>2</v>
      </c>
      <c r="L966" s="115"/>
      <c r="M966" s="116" t="s">
        <v>691</v>
      </c>
      <c r="N966" s="117">
        <v>0</v>
      </c>
      <c r="O966" s="117">
        <v>0</v>
      </c>
      <c r="P966" s="117">
        <v>0</v>
      </c>
      <c r="Q966" s="174" t="s">
        <v>59</v>
      </c>
      <c r="R966" s="119">
        <v>0</v>
      </c>
      <c r="S966" s="119">
        <v>0</v>
      </c>
      <c r="T966" s="120">
        <v>0</v>
      </c>
      <c r="U966" s="120">
        <v>0</v>
      </c>
      <c r="V966" s="120">
        <v>0</v>
      </c>
      <c r="W966" s="120">
        <v>0</v>
      </c>
      <c r="X966" s="120">
        <v>0</v>
      </c>
      <c r="Y966" s="120">
        <v>0</v>
      </c>
      <c r="Z966" s="120">
        <v>0</v>
      </c>
      <c r="AA966" s="291">
        <v>0</v>
      </c>
      <c r="AB966" s="303">
        <f>N966+T966-X966</f>
        <v>0</v>
      </c>
      <c r="AC966" s="117">
        <f>O966+U966-Y966</f>
        <v>0</v>
      </c>
      <c r="AD966" s="304">
        <f>OAX!AD1004</f>
        <v>0</v>
      </c>
      <c r="AE966" s="120"/>
      <c r="AF966" s="120"/>
      <c r="AG966" s="120">
        <f>OAX!AG1004</f>
        <v>0</v>
      </c>
      <c r="AH966" s="120"/>
      <c r="AI966" s="120"/>
      <c r="AJ966" s="120">
        <f>OAX!AJ1004</f>
        <v>0</v>
      </c>
      <c r="AK966" s="120"/>
      <c r="AL966" s="120"/>
      <c r="AM966" s="120">
        <f>OAX!AM1004</f>
        <v>0</v>
      </c>
      <c r="AN966" s="120"/>
      <c r="AO966" s="120"/>
      <c r="AP966" s="120">
        <f>OAX!AP1004</f>
        <v>0</v>
      </c>
      <c r="AQ966" s="120"/>
      <c r="AR966" s="120"/>
      <c r="AS966" s="120">
        <f>OAX!AS1004</f>
        <v>0</v>
      </c>
      <c r="AT966" s="117">
        <f>OAX!AT1004</f>
        <v>0</v>
      </c>
      <c r="AU966" s="117">
        <f>OAX!AU1004</f>
        <v>0</v>
      </c>
      <c r="AV966" s="117">
        <f>OAX!AV1004</f>
        <v>0</v>
      </c>
      <c r="AW966" s="117">
        <f>OAX!AW1004</f>
        <v>0</v>
      </c>
      <c r="AX966" s="117">
        <f>OAX!AX1004</f>
        <v>0</v>
      </c>
      <c r="AY966" s="117">
        <f>OAX!AY1004</f>
        <v>0</v>
      </c>
      <c r="AZ966" s="117">
        <f>OAX!AZ1004</f>
        <v>0</v>
      </c>
      <c r="BA966" s="117">
        <f>OAX!BA1004</f>
        <v>0</v>
      </c>
    </row>
    <row r="967" spans="1:53" ht="24.75" hidden="1">
      <c r="A967" s="253"/>
      <c r="B967" s="73" t="str">
        <f t="shared" si="347"/>
        <v>481550005500</v>
      </c>
      <c r="C967" s="132">
        <v>2023</v>
      </c>
      <c r="D967" s="132">
        <v>1</v>
      </c>
      <c r="E967" s="132">
        <v>4</v>
      </c>
      <c r="F967" s="132">
        <v>8</v>
      </c>
      <c r="G967" s="132">
        <v>15</v>
      </c>
      <c r="H967" s="132">
        <v>5000</v>
      </c>
      <c r="I967" s="132">
        <v>5500</v>
      </c>
      <c r="J967" s="132"/>
      <c r="K967" s="132"/>
      <c r="L967" s="132"/>
      <c r="M967" s="102" t="s">
        <v>150</v>
      </c>
      <c r="N967" s="103">
        <v>0</v>
      </c>
      <c r="O967" s="103">
        <v>0</v>
      </c>
      <c r="P967" s="103">
        <v>0</v>
      </c>
      <c r="Q967" s="170" t="s">
        <v>45</v>
      </c>
      <c r="R967" s="224"/>
      <c r="S967" s="224"/>
      <c r="T967" s="106">
        <f t="shared" ref="T967:AC968" si="373">T968</f>
        <v>0</v>
      </c>
      <c r="U967" s="106">
        <f t="shared" si="373"/>
        <v>0</v>
      </c>
      <c r="V967" s="106">
        <f t="shared" si="373"/>
        <v>0</v>
      </c>
      <c r="W967" s="106">
        <f t="shared" si="373"/>
        <v>0</v>
      </c>
      <c r="X967" s="106">
        <f t="shared" si="373"/>
        <v>0</v>
      </c>
      <c r="Y967" s="106">
        <f t="shared" si="373"/>
        <v>0</v>
      </c>
      <c r="Z967" s="106">
        <f t="shared" si="373"/>
        <v>0</v>
      </c>
      <c r="AA967" s="283">
        <f t="shared" si="373"/>
        <v>0</v>
      </c>
      <c r="AB967" s="299">
        <f t="shared" si="373"/>
        <v>0</v>
      </c>
      <c r="AC967" s="106">
        <f t="shared" si="373"/>
        <v>0</v>
      </c>
      <c r="AD967" s="326">
        <f>OAX!AD1005</f>
        <v>0</v>
      </c>
      <c r="AE967" s="106"/>
      <c r="AF967" s="106"/>
      <c r="AG967" s="106">
        <f>OAX!AG1005</f>
        <v>0</v>
      </c>
      <c r="AH967" s="106"/>
      <c r="AI967" s="106"/>
      <c r="AJ967" s="106">
        <f>OAX!AJ1005</f>
        <v>0</v>
      </c>
      <c r="AK967" s="106"/>
      <c r="AL967" s="106"/>
      <c r="AM967" s="106">
        <f>OAX!AM1005</f>
        <v>0</v>
      </c>
      <c r="AN967" s="106"/>
      <c r="AO967" s="106"/>
      <c r="AP967" s="106">
        <f>OAX!AP1005</f>
        <v>0</v>
      </c>
      <c r="AQ967" s="106"/>
      <c r="AR967" s="106"/>
      <c r="AS967" s="106">
        <f>OAX!AS1005</f>
        <v>0</v>
      </c>
      <c r="AT967" s="103">
        <f>OAX!AT1005</f>
        <v>0</v>
      </c>
      <c r="AU967" s="103">
        <f>OAX!AU1005</f>
        <v>0</v>
      </c>
      <c r="AV967" s="103">
        <f>OAX!AV1005</f>
        <v>0</v>
      </c>
      <c r="AW967" s="103">
        <f>OAX!AW1005</f>
        <v>0</v>
      </c>
      <c r="AX967" s="103">
        <f>OAX!AX1005</f>
        <v>0</v>
      </c>
      <c r="AY967" s="103">
        <f>OAX!AY1005</f>
        <v>0</v>
      </c>
      <c r="AZ967" s="103">
        <f>OAX!AZ1005</f>
        <v>0</v>
      </c>
      <c r="BA967" s="103">
        <f>OAX!BA1005</f>
        <v>0</v>
      </c>
    </row>
    <row r="968" spans="1:53" ht="24.75" hidden="1">
      <c r="A968" s="253"/>
      <c r="B968" s="73" t="str">
        <f t="shared" si="347"/>
        <v>481550005500551</v>
      </c>
      <c r="C968" s="135">
        <v>2023</v>
      </c>
      <c r="D968" s="135">
        <v>1</v>
      </c>
      <c r="E968" s="135">
        <v>4</v>
      </c>
      <c r="F968" s="135">
        <v>8</v>
      </c>
      <c r="G968" s="135">
        <v>15</v>
      </c>
      <c r="H968" s="135">
        <v>5000</v>
      </c>
      <c r="I968" s="135">
        <v>5500</v>
      </c>
      <c r="J968" s="135">
        <v>551</v>
      </c>
      <c r="K968" s="135"/>
      <c r="L968" s="135"/>
      <c r="M968" s="209" t="s">
        <v>151</v>
      </c>
      <c r="N968" s="210">
        <v>0</v>
      </c>
      <c r="O968" s="210">
        <v>0</v>
      </c>
      <c r="P968" s="210">
        <v>0</v>
      </c>
      <c r="Q968" s="172" t="s">
        <v>45</v>
      </c>
      <c r="R968" s="225"/>
      <c r="S968" s="225"/>
      <c r="T968" s="213">
        <f t="shared" si="373"/>
        <v>0</v>
      </c>
      <c r="U968" s="213">
        <f t="shared" si="373"/>
        <v>0</v>
      </c>
      <c r="V968" s="213">
        <f t="shared" si="373"/>
        <v>0</v>
      </c>
      <c r="W968" s="213">
        <f t="shared" si="373"/>
        <v>0</v>
      </c>
      <c r="X968" s="213">
        <f t="shared" si="373"/>
        <v>0</v>
      </c>
      <c r="Y968" s="213">
        <f t="shared" si="373"/>
        <v>0</v>
      </c>
      <c r="Z968" s="213">
        <f t="shared" si="373"/>
        <v>0</v>
      </c>
      <c r="AA968" s="282">
        <f t="shared" si="373"/>
        <v>0</v>
      </c>
      <c r="AB968" s="320">
        <f t="shared" si="373"/>
        <v>0</v>
      </c>
      <c r="AC968" s="213">
        <f t="shared" si="373"/>
        <v>0</v>
      </c>
      <c r="AD968" s="325">
        <f>OAX!AD1006</f>
        <v>0</v>
      </c>
      <c r="AE968" s="213"/>
      <c r="AF968" s="213"/>
      <c r="AG968" s="213">
        <f>OAX!AG1006</f>
        <v>0</v>
      </c>
      <c r="AH968" s="213"/>
      <c r="AI968" s="213"/>
      <c r="AJ968" s="213">
        <f>OAX!AJ1006</f>
        <v>0</v>
      </c>
      <c r="AK968" s="213"/>
      <c r="AL968" s="213"/>
      <c r="AM968" s="213">
        <f>OAX!AM1006</f>
        <v>0</v>
      </c>
      <c r="AN968" s="213"/>
      <c r="AO968" s="213"/>
      <c r="AP968" s="213">
        <f>OAX!AP1006</f>
        <v>0</v>
      </c>
      <c r="AQ968" s="213"/>
      <c r="AR968" s="213"/>
      <c r="AS968" s="213">
        <f>OAX!AS1006</f>
        <v>0</v>
      </c>
      <c r="AT968" s="213">
        <f>OAX!AT1006</f>
        <v>0</v>
      </c>
      <c r="AU968" s="210">
        <f>OAX!AU1006</f>
        <v>0</v>
      </c>
      <c r="AV968" s="210">
        <f>OAX!AV1006</f>
        <v>0</v>
      </c>
      <c r="AW968" s="210">
        <f>OAX!AW1006</f>
        <v>0</v>
      </c>
      <c r="AX968" s="210">
        <f>OAX!AX1006</f>
        <v>0</v>
      </c>
      <c r="AY968" s="210">
        <f>OAX!AY1006</f>
        <v>0</v>
      </c>
      <c r="AZ968" s="210">
        <f>OAX!AZ1006</f>
        <v>0</v>
      </c>
      <c r="BA968" s="210">
        <f>OAX!BA1006</f>
        <v>0</v>
      </c>
    </row>
    <row r="969" spans="1:53" ht="24.75" hidden="1">
      <c r="A969" s="253"/>
      <c r="B969" s="73" t="str">
        <f t="shared" si="347"/>
        <v>4815500055005511</v>
      </c>
      <c r="C969" s="138">
        <v>2023</v>
      </c>
      <c r="D969" s="138">
        <v>1</v>
      </c>
      <c r="E969" s="138">
        <v>4</v>
      </c>
      <c r="F969" s="138">
        <v>8</v>
      </c>
      <c r="G969" s="138">
        <v>15</v>
      </c>
      <c r="H969" s="138">
        <v>5000</v>
      </c>
      <c r="I969" s="138">
        <v>5500</v>
      </c>
      <c r="J969" s="138">
        <v>551</v>
      </c>
      <c r="K969" s="115">
        <v>1</v>
      </c>
      <c r="L969" s="115"/>
      <c r="M969" s="116" t="s">
        <v>636</v>
      </c>
      <c r="N969" s="117">
        <v>0</v>
      </c>
      <c r="O969" s="117">
        <v>0</v>
      </c>
      <c r="P969" s="117">
        <v>0</v>
      </c>
      <c r="Q969" s="174" t="s">
        <v>59</v>
      </c>
      <c r="R969" s="119">
        <v>0</v>
      </c>
      <c r="S969" s="119">
        <v>0</v>
      </c>
      <c r="T969" s="120">
        <v>0</v>
      </c>
      <c r="U969" s="120">
        <v>0</v>
      </c>
      <c r="V969" s="120">
        <v>0</v>
      </c>
      <c r="W969" s="120">
        <v>0</v>
      </c>
      <c r="X969" s="120">
        <v>0</v>
      </c>
      <c r="Y969" s="120">
        <v>0</v>
      </c>
      <c r="Z969" s="120">
        <v>0</v>
      </c>
      <c r="AA969" s="291">
        <v>0</v>
      </c>
      <c r="AB969" s="303">
        <f>N969+T969-X969</f>
        <v>0</v>
      </c>
      <c r="AC969" s="117">
        <f>O969+U969-Y969</f>
        <v>0</v>
      </c>
      <c r="AD969" s="304">
        <f>OAX!AD1007</f>
        <v>0</v>
      </c>
      <c r="AE969" s="120"/>
      <c r="AF969" s="120"/>
      <c r="AG969" s="120">
        <f>OAX!AG1007</f>
        <v>0</v>
      </c>
      <c r="AH969" s="120"/>
      <c r="AI969" s="120"/>
      <c r="AJ969" s="120">
        <f>OAX!AJ1007</f>
        <v>0</v>
      </c>
      <c r="AK969" s="120"/>
      <c r="AL969" s="120"/>
      <c r="AM969" s="120">
        <f>OAX!AM1007</f>
        <v>0</v>
      </c>
      <c r="AN969" s="120"/>
      <c r="AO969" s="120"/>
      <c r="AP969" s="120">
        <f>OAX!AP1007</f>
        <v>0</v>
      </c>
      <c r="AQ969" s="120"/>
      <c r="AR969" s="120"/>
      <c r="AS969" s="120">
        <f>OAX!AS1007</f>
        <v>0</v>
      </c>
      <c r="AT969" s="120">
        <f>OAX!AT1007</f>
        <v>0</v>
      </c>
      <c r="AU969" s="120">
        <f>OAX!AU1007</f>
        <v>0</v>
      </c>
      <c r="AV969" s="120">
        <f>OAX!AV1007</f>
        <v>0</v>
      </c>
      <c r="AW969" s="120">
        <f>OAX!AW1007</f>
        <v>0</v>
      </c>
      <c r="AX969" s="120">
        <f>OAX!AX1007</f>
        <v>0</v>
      </c>
      <c r="AY969" s="120">
        <f>OAX!AY1007</f>
        <v>0</v>
      </c>
      <c r="AZ969" s="120">
        <f>OAX!AZ1007</f>
        <v>0</v>
      </c>
      <c r="BA969" s="120">
        <f>OAX!BA1007</f>
        <v>0</v>
      </c>
    </row>
    <row r="970" spans="1:53" ht="24.75" hidden="1">
      <c r="A970" s="253"/>
      <c r="B970" s="73" t="str">
        <f t="shared" si="347"/>
        <v>481550005600</v>
      </c>
      <c r="C970" s="132">
        <v>2023</v>
      </c>
      <c r="D970" s="132">
        <v>1</v>
      </c>
      <c r="E970" s="132">
        <v>4</v>
      </c>
      <c r="F970" s="132">
        <v>8</v>
      </c>
      <c r="G970" s="132">
        <v>15</v>
      </c>
      <c r="H970" s="132">
        <v>5000</v>
      </c>
      <c r="I970" s="132">
        <v>5600</v>
      </c>
      <c r="J970" s="132"/>
      <c r="K970" s="132"/>
      <c r="L970" s="132"/>
      <c r="M970" s="102" t="s">
        <v>515</v>
      </c>
      <c r="N970" s="103">
        <v>0</v>
      </c>
      <c r="O970" s="103">
        <v>0</v>
      </c>
      <c r="P970" s="103">
        <v>0</v>
      </c>
      <c r="Q970" s="170" t="s">
        <v>45</v>
      </c>
      <c r="R970" s="224"/>
      <c r="S970" s="224"/>
      <c r="T970" s="106">
        <f t="shared" ref="T970:AC970" si="374">T971+T975</f>
        <v>0</v>
      </c>
      <c r="U970" s="106">
        <f t="shared" si="374"/>
        <v>0</v>
      </c>
      <c r="V970" s="106">
        <f t="shared" si="374"/>
        <v>0</v>
      </c>
      <c r="W970" s="106">
        <f t="shared" si="374"/>
        <v>0</v>
      </c>
      <c r="X970" s="106">
        <f t="shared" si="374"/>
        <v>0</v>
      </c>
      <c r="Y970" s="106">
        <f t="shared" si="374"/>
        <v>0</v>
      </c>
      <c r="Z970" s="106">
        <f t="shared" si="374"/>
        <v>0</v>
      </c>
      <c r="AA970" s="283">
        <f t="shared" si="374"/>
        <v>0</v>
      </c>
      <c r="AB970" s="299">
        <f t="shared" si="374"/>
        <v>0</v>
      </c>
      <c r="AC970" s="106">
        <f t="shared" si="374"/>
        <v>0</v>
      </c>
      <c r="AD970" s="326">
        <f>OAX!AD1008</f>
        <v>0</v>
      </c>
      <c r="AE970" s="106"/>
      <c r="AF970" s="106"/>
      <c r="AG970" s="106">
        <f>OAX!AG1008</f>
        <v>0</v>
      </c>
      <c r="AH970" s="106"/>
      <c r="AI970" s="106"/>
      <c r="AJ970" s="106">
        <f>OAX!AJ1008</f>
        <v>0</v>
      </c>
      <c r="AK970" s="106"/>
      <c r="AL970" s="106"/>
      <c r="AM970" s="106">
        <f>OAX!AM1008</f>
        <v>0</v>
      </c>
      <c r="AN970" s="106"/>
      <c r="AO970" s="106"/>
      <c r="AP970" s="106">
        <f>OAX!AP1008</f>
        <v>0</v>
      </c>
      <c r="AQ970" s="106"/>
      <c r="AR970" s="106"/>
      <c r="AS970" s="106">
        <f>OAX!AS1008</f>
        <v>0</v>
      </c>
      <c r="AT970" s="103">
        <f>OAX!AT1008</f>
        <v>0</v>
      </c>
      <c r="AU970" s="103">
        <f>OAX!AU1008</f>
        <v>0</v>
      </c>
      <c r="AV970" s="103">
        <f>OAX!AV1008</f>
        <v>0</v>
      </c>
      <c r="AW970" s="103">
        <f>OAX!AW1008</f>
        <v>0</v>
      </c>
      <c r="AX970" s="103">
        <f>OAX!AX1008</f>
        <v>0</v>
      </c>
      <c r="AY970" s="103">
        <f>OAX!AY1008</f>
        <v>0</v>
      </c>
      <c r="AZ970" s="103">
        <f>OAX!AZ1008</f>
        <v>0</v>
      </c>
      <c r="BA970" s="103">
        <f>OAX!BA1008</f>
        <v>0</v>
      </c>
    </row>
    <row r="971" spans="1:53" ht="24.75" hidden="1">
      <c r="A971" s="253"/>
      <c r="B971" s="73" t="str">
        <f t="shared" si="347"/>
        <v>481550005600565</v>
      </c>
      <c r="C971" s="135">
        <v>2023</v>
      </c>
      <c r="D971" s="135">
        <v>1</v>
      </c>
      <c r="E971" s="135">
        <v>4</v>
      </c>
      <c r="F971" s="135">
        <v>8</v>
      </c>
      <c r="G971" s="135">
        <v>15</v>
      </c>
      <c r="H971" s="135">
        <v>5000</v>
      </c>
      <c r="I971" s="135">
        <v>5600</v>
      </c>
      <c r="J971" s="135">
        <v>565</v>
      </c>
      <c r="K971" s="135"/>
      <c r="L971" s="135"/>
      <c r="M971" s="209" t="s">
        <v>215</v>
      </c>
      <c r="N971" s="210">
        <v>0</v>
      </c>
      <c r="O971" s="210">
        <v>0</v>
      </c>
      <c r="P971" s="210">
        <v>0</v>
      </c>
      <c r="Q971" s="172" t="s">
        <v>45</v>
      </c>
      <c r="R971" s="225"/>
      <c r="S971" s="225"/>
      <c r="T971" s="213">
        <f t="shared" ref="T971:AC971" si="375">SUM(T972:T974)</f>
        <v>0</v>
      </c>
      <c r="U971" s="213">
        <f t="shared" si="375"/>
        <v>0</v>
      </c>
      <c r="V971" s="213">
        <f t="shared" si="375"/>
        <v>0</v>
      </c>
      <c r="W971" s="213">
        <f t="shared" si="375"/>
        <v>0</v>
      </c>
      <c r="X971" s="213">
        <f t="shared" si="375"/>
        <v>0</v>
      </c>
      <c r="Y971" s="213">
        <f t="shared" si="375"/>
        <v>0</v>
      </c>
      <c r="Z971" s="213">
        <f t="shared" si="375"/>
        <v>0</v>
      </c>
      <c r="AA971" s="282">
        <f t="shared" si="375"/>
        <v>0</v>
      </c>
      <c r="AB971" s="320">
        <f t="shared" si="375"/>
        <v>0</v>
      </c>
      <c r="AC971" s="213">
        <f t="shared" si="375"/>
        <v>0</v>
      </c>
      <c r="AD971" s="325">
        <f>OAX!AD1009</f>
        <v>0</v>
      </c>
      <c r="AE971" s="213"/>
      <c r="AF971" s="213"/>
      <c r="AG971" s="213">
        <f>OAX!AG1009</f>
        <v>0</v>
      </c>
      <c r="AH971" s="213"/>
      <c r="AI971" s="213"/>
      <c r="AJ971" s="213">
        <f>OAX!AJ1009</f>
        <v>0</v>
      </c>
      <c r="AK971" s="213"/>
      <c r="AL971" s="213"/>
      <c r="AM971" s="213">
        <f>OAX!AM1009</f>
        <v>0</v>
      </c>
      <c r="AN971" s="213"/>
      <c r="AO971" s="213"/>
      <c r="AP971" s="213">
        <f>OAX!AP1009</f>
        <v>0</v>
      </c>
      <c r="AQ971" s="213"/>
      <c r="AR971" s="213"/>
      <c r="AS971" s="213">
        <f>OAX!AS1009</f>
        <v>0</v>
      </c>
      <c r="AT971" s="210">
        <f>OAX!AT1009</f>
        <v>0</v>
      </c>
      <c r="AU971" s="210">
        <f>OAX!AU1009</f>
        <v>0</v>
      </c>
      <c r="AV971" s="210">
        <f>OAX!AV1009</f>
        <v>0</v>
      </c>
      <c r="AW971" s="210">
        <f>OAX!AW1009</f>
        <v>0</v>
      </c>
      <c r="AX971" s="210">
        <f>OAX!AX1009</f>
        <v>0</v>
      </c>
      <c r="AY971" s="210">
        <f>OAX!AY1009</f>
        <v>0</v>
      </c>
      <c r="AZ971" s="210">
        <f>OAX!AZ1009</f>
        <v>0</v>
      </c>
      <c r="BA971" s="210">
        <f>OAX!BA1009</f>
        <v>0</v>
      </c>
    </row>
    <row r="972" spans="1:53" ht="24.75" hidden="1">
      <c r="A972" s="253"/>
      <c r="B972" s="73" t="str">
        <f t="shared" si="347"/>
        <v>4815500056005651</v>
      </c>
      <c r="C972" s="138">
        <v>2023</v>
      </c>
      <c r="D972" s="138">
        <v>1</v>
      </c>
      <c r="E972" s="138">
        <v>4</v>
      </c>
      <c r="F972" s="138">
        <v>8</v>
      </c>
      <c r="G972" s="138">
        <v>15</v>
      </c>
      <c r="H972" s="138">
        <v>5000</v>
      </c>
      <c r="I972" s="138">
        <v>5600</v>
      </c>
      <c r="J972" s="138">
        <v>565</v>
      </c>
      <c r="K972" s="115">
        <v>1</v>
      </c>
      <c r="L972" s="115"/>
      <c r="M972" s="116" t="s">
        <v>692</v>
      </c>
      <c r="N972" s="117">
        <v>0</v>
      </c>
      <c r="O972" s="117">
        <v>0</v>
      </c>
      <c r="P972" s="117">
        <v>0</v>
      </c>
      <c r="Q972" s="174" t="s">
        <v>59</v>
      </c>
      <c r="R972" s="119">
        <v>0</v>
      </c>
      <c r="S972" s="119">
        <v>0</v>
      </c>
      <c r="T972" s="120">
        <v>0</v>
      </c>
      <c r="U972" s="117">
        <v>0</v>
      </c>
      <c r="V972" s="117">
        <v>0</v>
      </c>
      <c r="W972" s="117">
        <v>0</v>
      </c>
      <c r="X972" s="117">
        <v>0</v>
      </c>
      <c r="Y972" s="117">
        <v>0</v>
      </c>
      <c r="Z972" s="117">
        <v>0</v>
      </c>
      <c r="AA972" s="269">
        <v>0</v>
      </c>
      <c r="AB972" s="303">
        <f t="shared" ref="AB972:AC974" si="376">N972+T972-X972</f>
        <v>0</v>
      </c>
      <c r="AC972" s="117">
        <f t="shared" si="376"/>
        <v>0</v>
      </c>
      <c r="AD972" s="304">
        <f>OAX!AD1010</f>
        <v>0</v>
      </c>
      <c r="AE972" s="120"/>
      <c r="AF972" s="117"/>
      <c r="AG972" s="117">
        <f>OAX!AG1010</f>
        <v>0</v>
      </c>
      <c r="AH972" s="117"/>
      <c r="AI972" s="117"/>
      <c r="AJ972" s="117">
        <f>OAX!AJ1010</f>
        <v>0</v>
      </c>
      <c r="AK972" s="117"/>
      <c r="AL972" s="117"/>
      <c r="AM972" s="117">
        <f>OAX!AM1010</f>
        <v>0</v>
      </c>
      <c r="AN972" s="117"/>
      <c r="AO972" s="117"/>
      <c r="AP972" s="117">
        <f>OAX!AP1010</f>
        <v>0</v>
      </c>
      <c r="AQ972" s="117"/>
      <c r="AR972" s="117"/>
      <c r="AS972" s="117">
        <f>OAX!AS1010</f>
        <v>0</v>
      </c>
      <c r="AT972" s="117">
        <f>OAX!AT1010</f>
        <v>0</v>
      </c>
      <c r="AU972" s="117">
        <f>OAX!AU1010</f>
        <v>0</v>
      </c>
      <c r="AV972" s="117">
        <f>OAX!AV1010</f>
        <v>0</v>
      </c>
      <c r="AW972" s="117">
        <f>OAX!AW1010</f>
        <v>0</v>
      </c>
      <c r="AX972" s="117">
        <f>OAX!AX1010</f>
        <v>0</v>
      </c>
      <c r="AY972" s="117">
        <f>OAX!AY1010</f>
        <v>0</v>
      </c>
      <c r="AZ972" s="117">
        <f>OAX!AZ1010</f>
        <v>0</v>
      </c>
      <c r="BA972" s="117">
        <f>OAX!BA1010</f>
        <v>0</v>
      </c>
    </row>
    <row r="973" spans="1:53" ht="46.5" hidden="1">
      <c r="A973" s="253"/>
      <c r="B973" s="73" t="str">
        <f t="shared" si="347"/>
        <v>4815500056005652</v>
      </c>
      <c r="C973" s="138">
        <v>2023</v>
      </c>
      <c r="D973" s="138">
        <v>1</v>
      </c>
      <c r="E973" s="138">
        <v>4</v>
      </c>
      <c r="F973" s="138">
        <v>8</v>
      </c>
      <c r="G973" s="138">
        <v>15</v>
      </c>
      <c r="H973" s="138">
        <v>5000</v>
      </c>
      <c r="I973" s="138">
        <v>5600</v>
      </c>
      <c r="J973" s="138">
        <v>565</v>
      </c>
      <c r="K973" s="115">
        <v>2</v>
      </c>
      <c r="L973" s="115"/>
      <c r="M973" s="116" t="s">
        <v>693</v>
      </c>
      <c r="N973" s="117">
        <v>0</v>
      </c>
      <c r="O973" s="117">
        <v>0</v>
      </c>
      <c r="P973" s="117">
        <v>0</v>
      </c>
      <c r="Q973" s="174" t="s">
        <v>59</v>
      </c>
      <c r="R973" s="119">
        <v>0</v>
      </c>
      <c r="S973" s="119">
        <v>0</v>
      </c>
      <c r="T973" s="120">
        <v>0</v>
      </c>
      <c r="U973" s="120">
        <v>0</v>
      </c>
      <c r="V973" s="120">
        <v>0</v>
      </c>
      <c r="W973" s="120">
        <v>0</v>
      </c>
      <c r="X973" s="120">
        <v>0</v>
      </c>
      <c r="Y973" s="120">
        <v>0</v>
      </c>
      <c r="Z973" s="120">
        <v>0</v>
      </c>
      <c r="AA973" s="291">
        <v>0</v>
      </c>
      <c r="AB973" s="303">
        <f t="shared" si="376"/>
        <v>0</v>
      </c>
      <c r="AC973" s="117">
        <f t="shared" si="376"/>
        <v>0</v>
      </c>
      <c r="AD973" s="304">
        <f>OAX!AD1011</f>
        <v>0</v>
      </c>
      <c r="AE973" s="120"/>
      <c r="AF973" s="120"/>
      <c r="AG973" s="120">
        <f>OAX!AG1011</f>
        <v>0</v>
      </c>
      <c r="AH973" s="120"/>
      <c r="AI973" s="120"/>
      <c r="AJ973" s="120">
        <f>OAX!AJ1011</f>
        <v>0</v>
      </c>
      <c r="AK973" s="120"/>
      <c r="AL973" s="120"/>
      <c r="AM973" s="120">
        <f>OAX!AM1011</f>
        <v>0</v>
      </c>
      <c r="AN973" s="120"/>
      <c r="AO973" s="120"/>
      <c r="AP973" s="120">
        <f>OAX!AP1011</f>
        <v>0</v>
      </c>
      <c r="AQ973" s="120"/>
      <c r="AR973" s="120"/>
      <c r="AS973" s="120">
        <f>OAX!AS1011</f>
        <v>0</v>
      </c>
      <c r="AT973" s="120">
        <f>OAX!AT1011</f>
        <v>0</v>
      </c>
      <c r="AU973" s="120">
        <f>OAX!AU1011</f>
        <v>0</v>
      </c>
      <c r="AV973" s="120">
        <f>OAX!AV1011</f>
        <v>0</v>
      </c>
      <c r="AW973" s="120">
        <f>OAX!AW1011</f>
        <v>0</v>
      </c>
      <c r="AX973" s="120">
        <f>OAX!AX1011</f>
        <v>0</v>
      </c>
      <c r="AY973" s="120">
        <f>OAX!AY1011</f>
        <v>0</v>
      </c>
      <c r="AZ973" s="120">
        <f>OAX!AZ1011</f>
        <v>0</v>
      </c>
      <c r="BA973" s="120">
        <f>OAX!BA1011</f>
        <v>0</v>
      </c>
    </row>
    <row r="974" spans="1:53" ht="24.75" hidden="1">
      <c r="A974" s="253"/>
      <c r="B974" s="73" t="str">
        <f t="shared" ref="B974:B1037" si="377">+CONCATENATE(E974,F974,G974,H974,I974,J974,K974,L974)</f>
        <v>4815500056005653</v>
      </c>
      <c r="C974" s="138">
        <v>2023</v>
      </c>
      <c r="D974" s="138">
        <v>1</v>
      </c>
      <c r="E974" s="138">
        <v>4</v>
      </c>
      <c r="F974" s="138">
        <v>8</v>
      </c>
      <c r="G974" s="138">
        <v>15</v>
      </c>
      <c r="H974" s="138">
        <v>5000</v>
      </c>
      <c r="I974" s="138">
        <v>5600</v>
      </c>
      <c r="J974" s="138">
        <v>565</v>
      </c>
      <c r="K974" s="115">
        <v>3</v>
      </c>
      <c r="L974" s="115"/>
      <c r="M974" s="116" t="s">
        <v>694</v>
      </c>
      <c r="N974" s="117">
        <v>0</v>
      </c>
      <c r="O974" s="117">
        <v>0</v>
      </c>
      <c r="P974" s="117">
        <v>0</v>
      </c>
      <c r="Q974" s="174" t="s">
        <v>59</v>
      </c>
      <c r="R974" s="119">
        <v>0</v>
      </c>
      <c r="S974" s="119">
        <v>0</v>
      </c>
      <c r="T974" s="120">
        <v>0</v>
      </c>
      <c r="U974" s="117">
        <v>0</v>
      </c>
      <c r="V974" s="117">
        <v>0</v>
      </c>
      <c r="W974" s="117">
        <v>0</v>
      </c>
      <c r="X974" s="117">
        <v>0</v>
      </c>
      <c r="Y974" s="117">
        <v>0</v>
      </c>
      <c r="Z974" s="117">
        <v>0</v>
      </c>
      <c r="AA974" s="269">
        <v>0</v>
      </c>
      <c r="AB974" s="303">
        <f t="shared" si="376"/>
        <v>0</v>
      </c>
      <c r="AC974" s="117">
        <f t="shared" si="376"/>
        <v>0</v>
      </c>
      <c r="AD974" s="304">
        <f>OAX!AD1012</f>
        <v>0</v>
      </c>
      <c r="AE974" s="120"/>
      <c r="AF974" s="117"/>
      <c r="AG974" s="117">
        <f>OAX!AG1012</f>
        <v>0</v>
      </c>
      <c r="AH974" s="117"/>
      <c r="AI974" s="117"/>
      <c r="AJ974" s="117">
        <f>OAX!AJ1012</f>
        <v>0</v>
      </c>
      <c r="AK974" s="117"/>
      <c r="AL974" s="117"/>
      <c r="AM974" s="117">
        <f>OAX!AM1012</f>
        <v>0</v>
      </c>
      <c r="AN974" s="117"/>
      <c r="AO974" s="117"/>
      <c r="AP974" s="117">
        <f>OAX!AP1012</f>
        <v>0</v>
      </c>
      <c r="AQ974" s="117"/>
      <c r="AR974" s="117"/>
      <c r="AS974" s="117">
        <f>OAX!AS1012</f>
        <v>0</v>
      </c>
      <c r="AT974" s="117">
        <f>OAX!AT1012</f>
        <v>0</v>
      </c>
      <c r="AU974" s="117">
        <f>OAX!AU1012</f>
        <v>0</v>
      </c>
      <c r="AV974" s="117">
        <f>OAX!AV1012</f>
        <v>0</v>
      </c>
      <c r="AW974" s="117">
        <f>OAX!AW1012</f>
        <v>0</v>
      </c>
      <c r="AX974" s="117">
        <f>OAX!AX1012</f>
        <v>0</v>
      </c>
      <c r="AY974" s="117">
        <f>OAX!AY1012</f>
        <v>0</v>
      </c>
      <c r="AZ974" s="117">
        <f>OAX!AZ1012</f>
        <v>0</v>
      </c>
      <c r="BA974" s="117">
        <f>OAX!BA1012</f>
        <v>0</v>
      </c>
    </row>
    <row r="975" spans="1:53" ht="48" hidden="1">
      <c r="A975" s="253"/>
      <c r="B975" s="73" t="str">
        <f t="shared" si="377"/>
        <v>481550005600566</v>
      </c>
      <c r="C975" s="135">
        <v>2023</v>
      </c>
      <c r="D975" s="135">
        <v>1</v>
      </c>
      <c r="E975" s="135">
        <v>4</v>
      </c>
      <c r="F975" s="135">
        <v>8</v>
      </c>
      <c r="G975" s="135">
        <v>15</v>
      </c>
      <c r="H975" s="135">
        <v>5000</v>
      </c>
      <c r="I975" s="135">
        <v>5600</v>
      </c>
      <c r="J975" s="135">
        <v>566</v>
      </c>
      <c r="K975" s="135"/>
      <c r="L975" s="135"/>
      <c r="M975" s="209" t="s">
        <v>657</v>
      </c>
      <c r="N975" s="210">
        <v>0</v>
      </c>
      <c r="O975" s="210">
        <v>0</v>
      </c>
      <c r="P975" s="210">
        <v>0</v>
      </c>
      <c r="Q975" s="172" t="s">
        <v>45</v>
      </c>
      <c r="R975" s="225"/>
      <c r="S975" s="225"/>
      <c r="T975" s="213">
        <f t="shared" ref="T975:AC975" si="378">SUM(T976:T977)</f>
        <v>0</v>
      </c>
      <c r="U975" s="213">
        <f t="shared" si="378"/>
        <v>0</v>
      </c>
      <c r="V975" s="213">
        <f t="shared" si="378"/>
        <v>0</v>
      </c>
      <c r="W975" s="213">
        <f t="shared" si="378"/>
        <v>0</v>
      </c>
      <c r="X975" s="213">
        <f t="shared" si="378"/>
        <v>0</v>
      </c>
      <c r="Y975" s="213">
        <f t="shared" si="378"/>
        <v>0</v>
      </c>
      <c r="Z975" s="213">
        <f t="shared" si="378"/>
        <v>0</v>
      </c>
      <c r="AA975" s="282">
        <f t="shared" si="378"/>
        <v>0</v>
      </c>
      <c r="AB975" s="320">
        <f t="shared" si="378"/>
        <v>0</v>
      </c>
      <c r="AC975" s="213">
        <f t="shared" si="378"/>
        <v>0</v>
      </c>
      <c r="AD975" s="325">
        <f>OAX!AD1013</f>
        <v>0</v>
      </c>
      <c r="AE975" s="213"/>
      <c r="AF975" s="213"/>
      <c r="AG975" s="213">
        <f>OAX!AG1013</f>
        <v>0</v>
      </c>
      <c r="AH975" s="213"/>
      <c r="AI975" s="213"/>
      <c r="AJ975" s="213">
        <f>OAX!AJ1013</f>
        <v>0</v>
      </c>
      <c r="AK975" s="213"/>
      <c r="AL975" s="213"/>
      <c r="AM975" s="213">
        <f>OAX!AM1013</f>
        <v>0</v>
      </c>
      <c r="AN975" s="213"/>
      <c r="AO975" s="213"/>
      <c r="AP975" s="213">
        <f>OAX!AP1013</f>
        <v>0</v>
      </c>
      <c r="AQ975" s="213"/>
      <c r="AR975" s="213"/>
      <c r="AS975" s="213">
        <f>OAX!AS1013</f>
        <v>0</v>
      </c>
      <c r="AT975" s="210">
        <f>OAX!AT1013</f>
        <v>0</v>
      </c>
      <c r="AU975" s="210">
        <f>OAX!AU1013</f>
        <v>0</v>
      </c>
      <c r="AV975" s="210">
        <f>OAX!AV1013</f>
        <v>0</v>
      </c>
      <c r="AW975" s="210">
        <f>OAX!AW1013</f>
        <v>0</v>
      </c>
      <c r="AX975" s="210">
        <f>OAX!AX1013</f>
        <v>0</v>
      </c>
      <c r="AY975" s="210">
        <f>OAX!AY1013</f>
        <v>0</v>
      </c>
      <c r="AZ975" s="210">
        <f>OAX!AZ1013</f>
        <v>0</v>
      </c>
      <c r="BA975" s="210">
        <f>OAX!BA1013</f>
        <v>0</v>
      </c>
    </row>
    <row r="976" spans="1:53" ht="46.5" hidden="1">
      <c r="A976" s="253"/>
      <c r="B976" s="73" t="str">
        <f t="shared" si="377"/>
        <v>4815500056005661</v>
      </c>
      <c r="C976" s="138">
        <v>2023</v>
      </c>
      <c r="D976" s="138">
        <v>1</v>
      </c>
      <c r="E976" s="138">
        <v>4</v>
      </c>
      <c r="F976" s="138">
        <v>8</v>
      </c>
      <c r="G976" s="138">
        <v>15</v>
      </c>
      <c r="H976" s="138">
        <v>5000</v>
      </c>
      <c r="I976" s="138">
        <v>5600</v>
      </c>
      <c r="J976" s="138">
        <v>566</v>
      </c>
      <c r="K976" s="115">
        <v>1</v>
      </c>
      <c r="L976" s="115"/>
      <c r="M976" s="116" t="s">
        <v>695</v>
      </c>
      <c r="N976" s="117">
        <v>0</v>
      </c>
      <c r="O976" s="117">
        <v>0</v>
      </c>
      <c r="P976" s="117">
        <v>0</v>
      </c>
      <c r="Q976" s="174" t="s">
        <v>59</v>
      </c>
      <c r="R976" s="119">
        <v>0</v>
      </c>
      <c r="S976" s="119">
        <v>0</v>
      </c>
      <c r="T976" s="120">
        <v>0</v>
      </c>
      <c r="U976" s="120">
        <v>0</v>
      </c>
      <c r="V976" s="120">
        <v>0</v>
      </c>
      <c r="W976" s="120">
        <v>0</v>
      </c>
      <c r="X976" s="120">
        <v>0</v>
      </c>
      <c r="Y976" s="120">
        <v>0</v>
      </c>
      <c r="Z976" s="120">
        <v>0</v>
      </c>
      <c r="AA976" s="291">
        <v>0</v>
      </c>
      <c r="AB976" s="303">
        <f>N976+T976-X976</f>
        <v>0</v>
      </c>
      <c r="AC976" s="117">
        <f>O976+U976-Y976</f>
        <v>0</v>
      </c>
      <c r="AD976" s="304">
        <f>OAX!AD1014</f>
        <v>0</v>
      </c>
      <c r="AE976" s="120"/>
      <c r="AF976" s="120"/>
      <c r="AG976" s="120">
        <f>OAX!AG1014</f>
        <v>0</v>
      </c>
      <c r="AH976" s="120"/>
      <c r="AI976" s="120"/>
      <c r="AJ976" s="120">
        <f>OAX!AJ1014</f>
        <v>0</v>
      </c>
      <c r="AK976" s="120"/>
      <c r="AL976" s="120"/>
      <c r="AM976" s="120">
        <f>OAX!AM1014</f>
        <v>0</v>
      </c>
      <c r="AN976" s="120"/>
      <c r="AO976" s="120"/>
      <c r="AP976" s="120">
        <f>OAX!AP1014</f>
        <v>0</v>
      </c>
      <c r="AQ976" s="120"/>
      <c r="AR976" s="120"/>
      <c r="AS976" s="120">
        <f>OAX!AS1014</f>
        <v>0</v>
      </c>
      <c r="AT976" s="120">
        <f>OAX!AT1014</f>
        <v>0</v>
      </c>
      <c r="AU976" s="120">
        <f>OAX!AU1014</f>
        <v>0</v>
      </c>
      <c r="AV976" s="120">
        <f>OAX!AV1014</f>
        <v>0</v>
      </c>
      <c r="AW976" s="120">
        <f>OAX!AW1014</f>
        <v>0</v>
      </c>
      <c r="AX976" s="120">
        <f>OAX!AX1014</f>
        <v>0</v>
      </c>
      <c r="AY976" s="120">
        <f>OAX!AY1014</f>
        <v>0</v>
      </c>
      <c r="AZ976" s="120">
        <f>OAX!AZ1014</f>
        <v>0</v>
      </c>
      <c r="BA976" s="120">
        <f>OAX!BA1014</f>
        <v>0</v>
      </c>
    </row>
    <row r="977" spans="1:53" ht="24.75" hidden="1">
      <c r="A977" s="253"/>
      <c r="B977" s="73" t="str">
        <f t="shared" si="377"/>
        <v>4815500056005662</v>
      </c>
      <c r="C977" s="138">
        <v>2023</v>
      </c>
      <c r="D977" s="138">
        <v>1</v>
      </c>
      <c r="E977" s="138">
        <v>4</v>
      </c>
      <c r="F977" s="138">
        <v>8</v>
      </c>
      <c r="G977" s="138">
        <v>15</v>
      </c>
      <c r="H977" s="138">
        <v>5000</v>
      </c>
      <c r="I977" s="138">
        <v>5600</v>
      </c>
      <c r="J977" s="138">
        <v>566</v>
      </c>
      <c r="K977" s="115">
        <v>2</v>
      </c>
      <c r="L977" s="115"/>
      <c r="M977" s="116" t="s">
        <v>696</v>
      </c>
      <c r="N977" s="117">
        <v>0</v>
      </c>
      <c r="O977" s="117">
        <v>0</v>
      </c>
      <c r="P977" s="117">
        <v>0</v>
      </c>
      <c r="Q977" s="174" t="s">
        <v>59</v>
      </c>
      <c r="R977" s="119">
        <v>0</v>
      </c>
      <c r="S977" s="119">
        <v>0</v>
      </c>
      <c r="T977" s="120">
        <v>0</v>
      </c>
      <c r="U977" s="120">
        <v>0</v>
      </c>
      <c r="V977" s="120">
        <v>0</v>
      </c>
      <c r="W977" s="120">
        <v>0</v>
      </c>
      <c r="X977" s="120">
        <v>0</v>
      </c>
      <c r="Y977" s="120">
        <v>0</v>
      </c>
      <c r="Z977" s="120">
        <v>0</v>
      </c>
      <c r="AA977" s="291">
        <v>0</v>
      </c>
      <c r="AB977" s="303">
        <f>N977+T977-X977</f>
        <v>0</v>
      </c>
      <c r="AC977" s="117">
        <f>O977+U977-Y977</f>
        <v>0</v>
      </c>
      <c r="AD977" s="304">
        <f>OAX!AD1015</f>
        <v>0</v>
      </c>
      <c r="AE977" s="120"/>
      <c r="AF977" s="120"/>
      <c r="AG977" s="120">
        <f>OAX!AG1015</f>
        <v>0</v>
      </c>
      <c r="AH977" s="120"/>
      <c r="AI977" s="120"/>
      <c r="AJ977" s="120">
        <f>OAX!AJ1015</f>
        <v>0</v>
      </c>
      <c r="AK977" s="120"/>
      <c r="AL977" s="120"/>
      <c r="AM977" s="120">
        <f>OAX!AM1015</f>
        <v>0</v>
      </c>
      <c r="AN977" s="120"/>
      <c r="AO977" s="120"/>
      <c r="AP977" s="120">
        <f>OAX!AP1015</f>
        <v>0</v>
      </c>
      <c r="AQ977" s="120"/>
      <c r="AR977" s="120"/>
      <c r="AS977" s="120">
        <f>OAX!AS1015</f>
        <v>0</v>
      </c>
      <c r="AT977" s="120">
        <f>OAX!AT1015</f>
        <v>0</v>
      </c>
      <c r="AU977" s="120">
        <f>OAX!AU1015</f>
        <v>0</v>
      </c>
      <c r="AV977" s="120">
        <f>OAX!AV1015</f>
        <v>0</v>
      </c>
      <c r="AW977" s="120">
        <f>OAX!AW1015</f>
        <v>0</v>
      </c>
      <c r="AX977" s="120">
        <f>OAX!AX1015</f>
        <v>0</v>
      </c>
      <c r="AY977" s="120">
        <f>OAX!AY1015</f>
        <v>0</v>
      </c>
      <c r="AZ977" s="120">
        <f>OAX!AZ1015</f>
        <v>0</v>
      </c>
      <c r="BA977" s="120">
        <f>OAX!BA1015</f>
        <v>0</v>
      </c>
    </row>
    <row r="978" spans="1:53" ht="48" hidden="1">
      <c r="A978" s="253"/>
      <c r="B978" s="73" t="str">
        <f t="shared" si="377"/>
        <v>4816</v>
      </c>
      <c r="C978" s="142">
        <v>2023</v>
      </c>
      <c r="D978" s="142">
        <v>1</v>
      </c>
      <c r="E978" s="142">
        <v>4</v>
      </c>
      <c r="F978" s="142">
        <v>8</v>
      </c>
      <c r="G978" s="142">
        <v>16</v>
      </c>
      <c r="H978" s="142"/>
      <c r="I978" s="142"/>
      <c r="J978" s="142"/>
      <c r="K978" s="142"/>
      <c r="L978" s="142"/>
      <c r="M978" s="195" t="s">
        <v>697</v>
      </c>
      <c r="N978" s="196">
        <v>0</v>
      </c>
      <c r="O978" s="196">
        <v>0</v>
      </c>
      <c r="P978" s="196">
        <v>0</v>
      </c>
      <c r="Q978" s="129"/>
      <c r="R978" s="142"/>
      <c r="S978" s="142"/>
      <c r="T978" s="198">
        <f t="shared" ref="T978:AC978" si="379">+T979+T992</f>
        <v>0</v>
      </c>
      <c r="U978" s="198">
        <f t="shared" si="379"/>
        <v>0</v>
      </c>
      <c r="V978" s="198">
        <f t="shared" si="379"/>
        <v>0</v>
      </c>
      <c r="W978" s="198">
        <f t="shared" si="379"/>
        <v>0</v>
      </c>
      <c r="X978" s="198">
        <f t="shared" si="379"/>
        <v>0</v>
      </c>
      <c r="Y978" s="198">
        <f t="shared" si="379"/>
        <v>0</v>
      </c>
      <c r="Z978" s="198">
        <f t="shared" si="379"/>
        <v>0</v>
      </c>
      <c r="AA978" s="286">
        <f t="shared" si="379"/>
        <v>0</v>
      </c>
      <c r="AB978" s="315">
        <f t="shared" si="379"/>
        <v>0</v>
      </c>
      <c r="AC978" s="198">
        <f t="shared" si="379"/>
        <v>0</v>
      </c>
      <c r="AD978" s="327">
        <f>OAX!AD1016</f>
        <v>0</v>
      </c>
      <c r="AE978" s="198"/>
      <c r="AF978" s="198"/>
      <c r="AG978" s="198">
        <f>OAX!AG1016</f>
        <v>0</v>
      </c>
      <c r="AH978" s="198"/>
      <c r="AI978" s="198"/>
      <c r="AJ978" s="198">
        <f>OAX!AJ1016</f>
        <v>0</v>
      </c>
      <c r="AK978" s="198"/>
      <c r="AL978" s="198"/>
      <c r="AM978" s="198">
        <f>OAX!AM1016</f>
        <v>0</v>
      </c>
      <c r="AN978" s="198"/>
      <c r="AO978" s="198"/>
      <c r="AP978" s="198">
        <f>OAX!AP1016</f>
        <v>0</v>
      </c>
      <c r="AQ978" s="198"/>
      <c r="AR978" s="198"/>
      <c r="AS978" s="198">
        <f>OAX!AS1016</f>
        <v>0</v>
      </c>
      <c r="AT978" s="196">
        <f>OAX!AT1016</f>
        <v>0</v>
      </c>
      <c r="AU978" s="196">
        <f>OAX!AU1016</f>
        <v>0</v>
      </c>
      <c r="AV978" s="196">
        <f>OAX!AV1016</f>
        <v>0</v>
      </c>
      <c r="AW978" s="196">
        <f>OAX!AW1016</f>
        <v>0</v>
      </c>
      <c r="AX978" s="196">
        <f>OAX!AX1016</f>
        <v>0</v>
      </c>
      <c r="AY978" s="196">
        <f>OAX!AY1016</f>
        <v>0</v>
      </c>
      <c r="AZ978" s="196">
        <f>OAX!AZ1016</f>
        <v>0</v>
      </c>
      <c r="BA978" s="196">
        <f>OAX!BA1016</f>
        <v>0</v>
      </c>
    </row>
    <row r="979" spans="1:53" ht="24.75" hidden="1">
      <c r="A979" s="253"/>
      <c r="B979" s="73" t="str">
        <f t="shared" si="377"/>
        <v>48163000</v>
      </c>
      <c r="C979" s="131">
        <v>2023</v>
      </c>
      <c r="D979" s="131">
        <v>1</v>
      </c>
      <c r="E979" s="131">
        <v>4</v>
      </c>
      <c r="F979" s="131">
        <v>8</v>
      </c>
      <c r="G979" s="131">
        <v>16</v>
      </c>
      <c r="H979" s="131">
        <v>3000</v>
      </c>
      <c r="I979" s="131"/>
      <c r="J979" s="131"/>
      <c r="K979" s="131"/>
      <c r="L979" s="131"/>
      <c r="M979" s="95" t="s">
        <v>71</v>
      </c>
      <c r="N979" s="96">
        <v>0</v>
      </c>
      <c r="O979" s="96">
        <v>0</v>
      </c>
      <c r="P979" s="96">
        <v>0</v>
      </c>
      <c r="Q979" s="168"/>
      <c r="R979" s="180"/>
      <c r="S979" s="180"/>
      <c r="T979" s="99">
        <f t="shared" ref="T979:AC979" si="380">+T980+T985+T989</f>
        <v>0</v>
      </c>
      <c r="U979" s="99">
        <f t="shared" si="380"/>
        <v>0</v>
      </c>
      <c r="V979" s="99">
        <f t="shared" si="380"/>
        <v>0</v>
      </c>
      <c r="W979" s="99">
        <f t="shared" si="380"/>
        <v>0</v>
      </c>
      <c r="X979" s="99">
        <f t="shared" si="380"/>
        <v>0</v>
      </c>
      <c r="Y979" s="99">
        <f t="shared" si="380"/>
        <v>0</v>
      </c>
      <c r="Z979" s="99">
        <f t="shared" si="380"/>
        <v>0</v>
      </c>
      <c r="AA979" s="281">
        <f t="shared" si="380"/>
        <v>0</v>
      </c>
      <c r="AB979" s="297">
        <f t="shared" si="380"/>
        <v>0</v>
      </c>
      <c r="AC979" s="99">
        <f t="shared" si="380"/>
        <v>0</v>
      </c>
      <c r="AD979" s="324">
        <f>OAX!AD1017</f>
        <v>0</v>
      </c>
      <c r="AE979" s="99"/>
      <c r="AF979" s="99"/>
      <c r="AG979" s="99">
        <f>OAX!AG1017</f>
        <v>0</v>
      </c>
      <c r="AH979" s="99"/>
      <c r="AI979" s="99"/>
      <c r="AJ979" s="99">
        <f>OAX!AJ1017</f>
        <v>0</v>
      </c>
      <c r="AK979" s="99"/>
      <c r="AL979" s="99"/>
      <c r="AM979" s="99">
        <f>OAX!AM1017</f>
        <v>0</v>
      </c>
      <c r="AN979" s="99"/>
      <c r="AO979" s="99"/>
      <c r="AP979" s="99">
        <f>OAX!AP1017</f>
        <v>0</v>
      </c>
      <c r="AQ979" s="99"/>
      <c r="AR979" s="99"/>
      <c r="AS979" s="99">
        <f>OAX!AS1017</f>
        <v>0</v>
      </c>
      <c r="AT979" s="96">
        <f>OAX!AT1017</f>
        <v>0</v>
      </c>
      <c r="AU979" s="96">
        <f>OAX!AU1017</f>
        <v>0</v>
      </c>
      <c r="AV979" s="96">
        <f>OAX!AV1017</f>
        <v>0</v>
      </c>
      <c r="AW979" s="96">
        <f>OAX!AW1017</f>
        <v>0</v>
      </c>
      <c r="AX979" s="96">
        <f>OAX!AX1017</f>
        <v>0</v>
      </c>
      <c r="AY979" s="96">
        <f>OAX!AY1017</f>
        <v>0</v>
      </c>
      <c r="AZ979" s="96">
        <f>OAX!AZ1017</f>
        <v>0</v>
      </c>
      <c r="BA979" s="96">
        <f>OAX!BA1017</f>
        <v>0</v>
      </c>
    </row>
    <row r="980" spans="1:53" ht="24.75" hidden="1">
      <c r="A980" s="253"/>
      <c r="B980" s="73" t="str">
        <f t="shared" si="377"/>
        <v>481630003100</v>
      </c>
      <c r="C980" s="132">
        <v>2023</v>
      </c>
      <c r="D980" s="132">
        <v>1</v>
      </c>
      <c r="E980" s="132">
        <v>4</v>
      </c>
      <c r="F980" s="132">
        <v>8</v>
      </c>
      <c r="G980" s="132">
        <v>16</v>
      </c>
      <c r="H980" s="132">
        <v>3000</v>
      </c>
      <c r="I980" s="132">
        <v>3100</v>
      </c>
      <c r="J980" s="132"/>
      <c r="K980" s="132" t="s">
        <v>45</v>
      </c>
      <c r="L980" s="132"/>
      <c r="M980" s="102" t="s">
        <v>166</v>
      </c>
      <c r="N980" s="103">
        <v>0</v>
      </c>
      <c r="O980" s="103">
        <v>0</v>
      </c>
      <c r="P980" s="103">
        <v>0</v>
      </c>
      <c r="Q980" s="170" t="s">
        <v>45</v>
      </c>
      <c r="R980" s="224"/>
      <c r="S980" s="224"/>
      <c r="T980" s="106">
        <f t="shared" ref="T980:AC980" si="381">T981+T983</f>
        <v>0</v>
      </c>
      <c r="U980" s="106">
        <f t="shared" si="381"/>
        <v>0</v>
      </c>
      <c r="V980" s="106">
        <f t="shared" si="381"/>
        <v>0</v>
      </c>
      <c r="W980" s="106">
        <f t="shared" si="381"/>
        <v>0</v>
      </c>
      <c r="X980" s="106">
        <f t="shared" si="381"/>
        <v>0</v>
      </c>
      <c r="Y980" s="106">
        <f t="shared" si="381"/>
        <v>0</v>
      </c>
      <c r="Z980" s="106">
        <f t="shared" si="381"/>
        <v>0</v>
      </c>
      <c r="AA980" s="283">
        <f t="shared" si="381"/>
        <v>0</v>
      </c>
      <c r="AB980" s="299">
        <f t="shared" si="381"/>
        <v>0</v>
      </c>
      <c r="AC980" s="106">
        <f t="shared" si="381"/>
        <v>0</v>
      </c>
      <c r="AD980" s="326">
        <f>OAX!AD1018</f>
        <v>0</v>
      </c>
      <c r="AE980" s="106"/>
      <c r="AF980" s="106"/>
      <c r="AG980" s="106">
        <f>OAX!AG1018</f>
        <v>0</v>
      </c>
      <c r="AH980" s="106"/>
      <c r="AI980" s="106"/>
      <c r="AJ980" s="106">
        <f>OAX!AJ1018</f>
        <v>0</v>
      </c>
      <c r="AK980" s="106"/>
      <c r="AL980" s="106"/>
      <c r="AM980" s="106">
        <f>OAX!AM1018</f>
        <v>0</v>
      </c>
      <c r="AN980" s="106"/>
      <c r="AO980" s="106"/>
      <c r="AP980" s="106">
        <f>OAX!AP1018</f>
        <v>0</v>
      </c>
      <c r="AQ980" s="106"/>
      <c r="AR980" s="106"/>
      <c r="AS980" s="106">
        <f>OAX!AS1018</f>
        <v>0</v>
      </c>
      <c r="AT980" s="103">
        <f>OAX!AT1018</f>
        <v>0</v>
      </c>
      <c r="AU980" s="103">
        <f>OAX!AU1018</f>
        <v>0</v>
      </c>
      <c r="AV980" s="103">
        <f>OAX!AV1018</f>
        <v>0</v>
      </c>
      <c r="AW980" s="103">
        <f>OAX!AW1018</f>
        <v>0</v>
      </c>
      <c r="AX980" s="103">
        <f>OAX!AX1018</f>
        <v>0</v>
      </c>
      <c r="AY980" s="103">
        <f>OAX!AY1018</f>
        <v>0</v>
      </c>
      <c r="AZ980" s="103">
        <f>OAX!AZ1018</f>
        <v>0</v>
      </c>
      <c r="BA980" s="103">
        <f>OAX!BA1018</f>
        <v>0</v>
      </c>
    </row>
    <row r="981" spans="1:53" ht="48" hidden="1">
      <c r="A981" s="253"/>
      <c r="B981" s="73" t="str">
        <f t="shared" si="377"/>
        <v>481630003100317</v>
      </c>
      <c r="C981" s="135">
        <v>2023</v>
      </c>
      <c r="D981" s="135">
        <v>1</v>
      </c>
      <c r="E981" s="135">
        <v>4</v>
      </c>
      <c r="F981" s="135">
        <v>8</v>
      </c>
      <c r="G981" s="135">
        <v>16</v>
      </c>
      <c r="H981" s="135">
        <v>3000</v>
      </c>
      <c r="I981" s="135">
        <v>3100</v>
      </c>
      <c r="J981" s="135">
        <v>317</v>
      </c>
      <c r="K981" s="135"/>
      <c r="L981" s="135"/>
      <c r="M981" s="109" t="s">
        <v>332</v>
      </c>
      <c r="N981" s="110">
        <v>0</v>
      </c>
      <c r="O981" s="110">
        <v>0</v>
      </c>
      <c r="P981" s="110">
        <v>0</v>
      </c>
      <c r="Q981" s="172" t="s">
        <v>45</v>
      </c>
      <c r="R981" s="225"/>
      <c r="S981" s="225"/>
      <c r="T981" s="113">
        <f t="shared" ref="T981:AC981" si="382">+T982</f>
        <v>0</v>
      </c>
      <c r="U981" s="110">
        <f t="shared" si="382"/>
        <v>0</v>
      </c>
      <c r="V981" s="110">
        <f t="shared" si="382"/>
        <v>0</v>
      </c>
      <c r="W981" s="110">
        <f t="shared" si="382"/>
        <v>0</v>
      </c>
      <c r="X981" s="110">
        <f t="shared" si="382"/>
        <v>0</v>
      </c>
      <c r="Y981" s="110">
        <f t="shared" si="382"/>
        <v>0</v>
      </c>
      <c r="Z981" s="110">
        <f t="shared" si="382"/>
        <v>0</v>
      </c>
      <c r="AA981" s="268">
        <f t="shared" si="382"/>
        <v>0</v>
      </c>
      <c r="AB981" s="301">
        <f t="shared" si="382"/>
        <v>0</v>
      </c>
      <c r="AC981" s="110">
        <f t="shared" si="382"/>
        <v>0</v>
      </c>
      <c r="AD981" s="302">
        <f>OAX!AD1019</f>
        <v>0</v>
      </c>
      <c r="AE981" s="113"/>
      <c r="AF981" s="110"/>
      <c r="AG981" s="110">
        <f>OAX!AG1019</f>
        <v>0</v>
      </c>
      <c r="AH981" s="110"/>
      <c r="AI981" s="110"/>
      <c r="AJ981" s="110">
        <f>OAX!AJ1019</f>
        <v>0</v>
      </c>
      <c r="AK981" s="110"/>
      <c r="AL981" s="110"/>
      <c r="AM981" s="110">
        <f>OAX!AM1019</f>
        <v>0</v>
      </c>
      <c r="AN981" s="110"/>
      <c r="AO981" s="110"/>
      <c r="AP981" s="110">
        <f>OAX!AP1019</f>
        <v>0</v>
      </c>
      <c r="AQ981" s="110"/>
      <c r="AR981" s="110"/>
      <c r="AS981" s="110">
        <f>OAX!AS1019</f>
        <v>0</v>
      </c>
      <c r="AT981" s="110">
        <f>OAX!AT1019</f>
        <v>0</v>
      </c>
      <c r="AU981" s="110">
        <f>OAX!AU1019</f>
        <v>0</v>
      </c>
      <c r="AV981" s="110">
        <f>OAX!AV1019</f>
        <v>0</v>
      </c>
      <c r="AW981" s="110">
        <f>OAX!AW1019</f>
        <v>0</v>
      </c>
      <c r="AX981" s="110">
        <f>OAX!AX1019</f>
        <v>0</v>
      </c>
      <c r="AY981" s="110">
        <f>OAX!AY1019</f>
        <v>0</v>
      </c>
      <c r="AZ981" s="110">
        <f>OAX!AZ1019</f>
        <v>0</v>
      </c>
      <c r="BA981" s="110">
        <f>OAX!BA1019</f>
        <v>0</v>
      </c>
    </row>
    <row r="982" spans="1:53" ht="24.75" hidden="1">
      <c r="A982" s="253"/>
      <c r="B982" s="73" t="str">
        <f t="shared" si="377"/>
        <v>4816300031003171</v>
      </c>
      <c r="C982" s="138">
        <v>2023</v>
      </c>
      <c r="D982" s="138">
        <v>1</v>
      </c>
      <c r="E982" s="138">
        <v>4</v>
      </c>
      <c r="F982" s="138">
        <v>8</v>
      </c>
      <c r="G982" s="138">
        <v>16</v>
      </c>
      <c r="H982" s="138">
        <v>3000</v>
      </c>
      <c r="I982" s="138">
        <v>3100</v>
      </c>
      <c r="J982" s="138">
        <v>317</v>
      </c>
      <c r="K982" s="115">
        <v>1</v>
      </c>
      <c r="L982" s="115"/>
      <c r="M982" s="116" t="s">
        <v>168</v>
      </c>
      <c r="N982" s="117">
        <v>0</v>
      </c>
      <c r="O982" s="117">
        <v>0</v>
      </c>
      <c r="P982" s="117">
        <v>0</v>
      </c>
      <c r="Q982" s="174" t="s">
        <v>80</v>
      </c>
      <c r="R982" s="119">
        <v>0</v>
      </c>
      <c r="S982" s="119">
        <v>0</v>
      </c>
      <c r="T982" s="120">
        <v>0</v>
      </c>
      <c r="U982" s="117">
        <v>0</v>
      </c>
      <c r="V982" s="117">
        <v>0</v>
      </c>
      <c r="W982" s="117">
        <v>0</v>
      </c>
      <c r="X982" s="117">
        <v>0</v>
      </c>
      <c r="Y982" s="117">
        <v>0</v>
      </c>
      <c r="Z982" s="117">
        <v>0</v>
      </c>
      <c r="AA982" s="269">
        <v>0</v>
      </c>
      <c r="AB982" s="303">
        <f>N982+T982-X982</f>
        <v>0</v>
      </c>
      <c r="AC982" s="117">
        <f>O982+U982-Y982</f>
        <v>0</v>
      </c>
      <c r="AD982" s="304">
        <f>OAX!AD1020</f>
        <v>0</v>
      </c>
      <c r="AE982" s="120"/>
      <c r="AF982" s="117"/>
      <c r="AG982" s="117">
        <f>OAX!AG1020</f>
        <v>0</v>
      </c>
      <c r="AH982" s="117"/>
      <c r="AI982" s="117"/>
      <c r="AJ982" s="117">
        <f>OAX!AJ1020</f>
        <v>0</v>
      </c>
      <c r="AK982" s="117"/>
      <c r="AL982" s="117"/>
      <c r="AM982" s="117">
        <f>OAX!AM1020</f>
        <v>0</v>
      </c>
      <c r="AN982" s="117"/>
      <c r="AO982" s="117"/>
      <c r="AP982" s="117">
        <f>OAX!AP1020</f>
        <v>0</v>
      </c>
      <c r="AQ982" s="117"/>
      <c r="AR982" s="117"/>
      <c r="AS982" s="117">
        <f>OAX!AS1020</f>
        <v>0</v>
      </c>
      <c r="AT982" s="117">
        <f>OAX!AT1020</f>
        <v>0</v>
      </c>
      <c r="AU982" s="117">
        <f>OAX!AU1020</f>
        <v>0</v>
      </c>
      <c r="AV982" s="117">
        <f>OAX!AV1020</f>
        <v>0</v>
      </c>
      <c r="AW982" s="117">
        <f>OAX!AW1020</f>
        <v>0</v>
      </c>
      <c r="AX982" s="117">
        <f>OAX!AX1020</f>
        <v>0</v>
      </c>
      <c r="AY982" s="117">
        <f>OAX!AY1020</f>
        <v>0</v>
      </c>
      <c r="AZ982" s="117">
        <f>OAX!AZ1020</f>
        <v>0</v>
      </c>
      <c r="BA982" s="117">
        <f>OAX!BA1020</f>
        <v>0</v>
      </c>
    </row>
    <row r="983" spans="1:53" ht="24.75" hidden="1">
      <c r="A983" s="253"/>
      <c r="B983" s="73" t="str">
        <f t="shared" si="377"/>
        <v>481630003100319</v>
      </c>
      <c r="C983" s="135">
        <v>2023</v>
      </c>
      <c r="D983" s="135">
        <v>1</v>
      </c>
      <c r="E983" s="135">
        <v>4</v>
      </c>
      <c r="F983" s="135">
        <v>8</v>
      </c>
      <c r="G983" s="135">
        <v>16</v>
      </c>
      <c r="H983" s="135">
        <v>3000</v>
      </c>
      <c r="I983" s="135">
        <v>3100</v>
      </c>
      <c r="J983" s="135">
        <v>319</v>
      </c>
      <c r="K983" s="135"/>
      <c r="L983" s="135"/>
      <c r="M983" s="209" t="s">
        <v>525</v>
      </c>
      <c r="N983" s="210">
        <v>0</v>
      </c>
      <c r="O983" s="210">
        <v>0</v>
      </c>
      <c r="P983" s="210">
        <v>0</v>
      </c>
      <c r="Q983" s="172" t="s">
        <v>45</v>
      </c>
      <c r="R983" s="225"/>
      <c r="S983" s="225"/>
      <c r="T983" s="213">
        <f t="shared" ref="T983:AC983" si="383">+T984</f>
        <v>0</v>
      </c>
      <c r="U983" s="210">
        <f t="shared" si="383"/>
        <v>0</v>
      </c>
      <c r="V983" s="210">
        <f t="shared" si="383"/>
        <v>0</v>
      </c>
      <c r="W983" s="210">
        <f t="shared" si="383"/>
        <v>0</v>
      </c>
      <c r="X983" s="210">
        <f t="shared" si="383"/>
        <v>0</v>
      </c>
      <c r="Y983" s="210">
        <f t="shared" si="383"/>
        <v>0</v>
      </c>
      <c r="Z983" s="210">
        <f t="shared" si="383"/>
        <v>0</v>
      </c>
      <c r="AA983" s="279">
        <f t="shared" si="383"/>
        <v>0</v>
      </c>
      <c r="AB983" s="320">
        <f t="shared" si="383"/>
        <v>0</v>
      </c>
      <c r="AC983" s="210">
        <f t="shared" si="383"/>
        <v>0</v>
      </c>
      <c r="AD983" s="321">
        <f>OAX!AD1021</f>
        <v>0</v>
      </c>
      <c r="AE983" s="213"/>
      <c r="AF983" s="210"/>
      <c r="AG983" s="210">
        <f>OAX!AG1021</f>
        <v>0</v>
      </c>
      <c r="AH983" s="210"/>
      <c r="AI983" s="210"/>
      <c r="AJ983" s="210">
        <f>OAX!AJ1021</f>
        <v>0</v>
      </c>
      <c r="AK983" s="210"/>
      <c r="AL983" s="210"/>
      <c r="AM983" s="210">
        <f>OAX!AM1021</f>
        <v>0</v>
      </c>
      <c r="AN983" s="210"/>
      <c r="AO983" s="210"/>
      <c r="AP983" s="210">
        <f>OAX!AP1021</f>
        <v>0</v>
      </c>
      <c r="AQ983" s="210"/>
      <c r="AR983" s="210"/>
      <c r="AS983" s="210">
        <f>OAX!AS1021</f>
        <v>0</v>
      </c>
      <c r="AT983" s="210">
        <f>OAX!AT1021</f>
        <v>0</v>
      </c>
      <c r="AU983" s="210">
        <f>OAX!AU1021</f>
        <v>0</v>
      </c>
      <c r="AV983" s="210">
        <f>OAX!AV1021</f>
        <v>0</v>
      </c>
      <c r="AW983" s="210">
        <f>OAX!AW1021</f>
        <v>0</v>
      </c>
      <c r="AX983" s="210">
        <f>OAX!AX1021</f>
        <v>0</v>
      </c>
      <c r="AY983" s="210">
        <f>OAX!AY1021</f>
        <v>0</v>
      </c>
      <c r="AZ983" s="210">
        <f>OAX!AZ1021</f>
        <v>0</v>
      </c>
      <c r="BA983" s="210">
        <f>OAX!BA1021</f>
        <v>0</v>
      </c>
    </row>
    <row r="984" spans="1:53" ht="24.75" hidden="1">
      <c r="A984" s="253"/>
      <c r="B984" s="73" t="str">
        <f t="shared" si="377"/>
        <v>4816300031003191</v>
      </c>
      <c r="C984" s="138">
        <v>2023</v>
      </c>
      <c r="D984" s="138">
        <v>1</v>
      </c>
      <c r="E984" s="138">
        <v>4</v>
      </c>
      <c r="F984" s="138">
        <v>8</v>
      </c>
      <c r="G984" s="138">
        <v>16</v>
      </c>
      <c r="H984" s="138">
        <v>3000</v>
      </c>
      <c r="I984" s="138">
        <v>3100</v>
      </c>
      <c r="J984" s="138">
        <v>319</v>
      </c>
      <c r="K984" s="115">
        <v>1</v>
      </c>
      <c r="L984" s="115"/>
      <c r="M984" s="116" t="s">
        <v>170</v>
      </c>
      <c r="N984" s="117">
        <v>0</v>
      </c>
      <c r="O984" s="117">
        <v>0</v>
      </c>
      <c r="P984" s="117">
        <v>0</v>
      </c>
      <c r="Q984" s="174" t="s">
        <v>80</v>
      </c>
      <c r="R984" s="119">
        <v>0</v>
      </c>
      <c r="S984" s="119">
        <v>0</v>
      </c>
      <c r="T984" s="120">
        <v>0</v>
      </c>
      <c r="U984" s="120">
        <v>0</v>
      </c>
      <c r="V984" s="120">
        <v>0</v>
      </c>
      <c r="W984" s="120">
        <v>0</v>
      </c>
      <c r="X984" s="120">
        <v>0</v>
      </c>
      <c r="Y984" s="120">
        <v>0</v>
      </c>
      <c r="Z984" s="120">
        <v>0</v>
      </c>
      <c r="AA984" s="291">
        <v>0</v>
      </c>
      <c r="AB984" s="303">
        <f>N984+T984-X984</f>
        <v>0</v>
      </c>
      <c r="AC984" s="117">
        <f>O984+U984-Y984</f>
        <v>0</v>
      </c>
      <c r="AD984" s="304">
        <f>OAX!AD1022</f>
        <v>0</v>
      </c>
      <c r="AE984" s="120"/>
      <c r="AF984" s="120"/>
      <c r="AG984" s="120">
        <f>OAX!AG1022</f>
        <v>0</v>
      </c>
      <c r="AH984" s="120"/>
      <c r="AI984" s="120"/>
      <c r="AJ984" s="120">
        <f>OAX!AJ1022</f>
        <v>0</v>
      </c>
      <c r="AK984" s="120"/>
      <c r="AL984" s="120"/>
      <c r="AM984" s="120">
        <f>OAX!AM1022</f>
        <v>0</v>
      </c>
      <c r="AN984" s="120"/>
      <c r="AO984" s="120"/>
      <c r="AP984" s="120">
        <f>OAX!AP1022</f>
        <v>0</v>
      </c>
      <c r="AQ984" s="120"/>
      <c r="AR984" s="120"/>
      <c r="AS984" s="120">
        <f>OAX!AS1022</f>
        <v>0</v>
      </c>
      <c r="AT984" s="120">
        <f>OAX!AT1022</f>
        <v>0</v>
      </c>
      <c r="AU984" s="120">
        <f>OAX!AU1022</f>
        <v>0</v>
      </c>
      <c r="AV984" s="120">
        <f>OAX!AV1022</f>
        <v>0</v>
      </c>
      <c r="AW984" s="120">
        <f>OAX!AW1022</f>
        <v>0</v>
      </c>
      <c r="AX984" s="120">
        <f>OAX!AX1022</f>
        <v>0</v>
      </c>
      <c r="AY984" s="120">
        <f>OAX!AY1022</f>
        <v>0</v>
      </c>
      <c r="AZ984" s="120">
        <f>OAX!AZ1022</f>
        <v>0</v>
      </c>
      <c r="BA984" s="120">
        <f>OAX!BA1022</f>
        <v>0</v>
      </c>
    </row>
    <row r="985" spans="1:53" ht="48" hidden="1">
      <c r="A985" s="253"/>
      <c r="B985" s="73" t="str">
        <f t="shared" si="377"/>
        <v>481630003300</v>
      </c>
      <c r="C985" s="132">
        <v>2023</v>
      </c>
      <c r="D985" s="132">
        <v>1</v>
      </c>
      <c r="E985" s="132">
        <v>4</v>
      </c>
      <c r="F985" s="132">
        <v>8</v>
      </c>
      <c r="G985" s="132">
        <v>16</v>
      </c>
      <c r="H985" s="132">
        <v>3000</v>
      </c>
      <c r="I985" s="132">
        <v>3300</v>
      </c>
      <c r="J985" s="132"/>
      <c r="K985" s="132"/>
      <c r="L985" s="132"/>
      <c r="M985" s="102" t="s">
        <v>72</v>
      </c>
      <c r="N985" s="103">
        <v>0</v>
      </c>
      <c r="O985" s="103">
        <v>0</v>
      </c>
      <c r="P985" s="103">
        <v>0</v>
      </c>
      <c r="Q985" s="170" t="s">
        <v>45</v>
      </c>
      <c r="R985" s="224"/>
      <c r="S985" s="224"/>
      <c r="T985" s="106">
        <f t="shared" ref="T985:AC985" si="384">T986</f>
        <v>0</v>
      </c>
      <c r="U985" s="106">
        <f t="shared" si="384"/>
        <v>0</v>
      </c>
      <c r="V985" s="106">
        <f t="shared" si="384"/>
        <v>0</v>
      </c>
      <c r="W985" s="106">
        <f t="shared" si="384"/>
        <v>0</v>
      </c>
      <c r="X985" s="106">
        <f t="shared" si="384"/>
        <v>0</v>
      </c>
      <c r="Y985" s="106">
        <f t="shared" si="384"/>
        <v>0</v>
      </c>
      <c r="Z985" s="106">
        <f t="shared" si="384"/>
        <v>0</v>
      </c>
      <c r="AA985" s="283">
        <f t="shared" si="384"/>
        <v>0</v>
      </c>
      <c r="AB985" s="299">
        <f t="shared" si="384"/>
        <v>0</v>
      </c>
      <c r="AC985" s="106">
        <f t="shared" si="384"/>
        <v>0</v>
      </c>
      <c r="AD985" s="326">
        <f>OAX!AD1023</f>
        <v>0</v>
      </c>
      <c r="AE985" s="106"/>
      <c r="AF985" s="106"/>
      <c r="AG985" s="106">
        <f>OAX!AG1023</f>
        <v>0</v>
      </c>
      <c r="AH985" s="106"/>
      <c r="AI985" s="106"/>
      <c r="AJ985" s="106">
        <f>OAX!AJ1023</f>
        <v>0</v>
      </c>
      <c r="AK985" s="106"/>
      <c r="AL985" s="106"/>
      <c r="AM985" s="106">
        <f>OAX!AM1023</f>
        <v>0</v>
      </c>
      <c r="AN985" s="106"/>
      <c r="AO985" s="106"/>
      <c r="AP985" s="106">
        <f>OAX!AP1023</f>
        <v>0</v>
      </c>
      <c r="AQ985" s="106"/>
      <c r="AR985" s="106"/>
      <c r="AS985" s="106">
        <f>OAX!AS1023</f>
        <v>0</v>
      </c>
      <c r="AT985" s="103">
        <f>OAX!AT1023</f>
        <v>0</v>
      </c>
      <c r="AU985" s="103">
        <f>OAX!AU1023</f>
        <v>0</v>
      </c>
      <c r="AV985" s="103">
        <f>OAX!AV1023</f>
        <v>0</v>
      </c>
      <c r="AW985" s="103">
        <f>OAX!AW1023</f>
        <v>0</v>
      </c>
      <c r="AX985" s="103">
        <f>OAX!AX1023</f>
        <v>0</v>
      </c>
      <c r="AY985" s="103">
        <f>OAX!AY1023</f>
        <v>0</v>
      </c>
      <c r="AZ985" s="103">
        <f>OAX!AZ1023</f>
        <v>0</v>
      </c>
      <c r="BA985" s="103">
        <f>OAX!BA1023</f>
        <v>0</v>
      </c>
    </row>
    <row r="986" spans="1:53" ht="48" hidden="1">
      <c r="A986" s="253"/>
      <c r="B986" s="73" t="str">
        <f t="shared" si="377"/>
        <v>481630003300333</v>
      </c>
      <c r="C986" s="135">
        <v>2023</v>
      </c>
      <c r="D986" s="135">
        <v>1</v>
      </c>
      <c r="E986" s="135">
        <v>4</v>
      </c>
      <c r="F986" s="135">
        <v>8</v>
      </c>
      <c r="G986" s="135">
        <v>16</v>
      </c>
      <c r="H986" s="135">
        <v>3000</v>
      </c>
      <c r="I986" s="135">
        <v>3300</v>
      </c>
      <c r="J986" s="135">
        <v>333</v>
      </c>
      <c r="K986" s="135"/>
      <c r="L986" s="135"/>
      <c r="M986" s="109" t="s">
        <v>174</v>
      </c>
      <c r="N986" s="110">
        <v>0</v>
      </c>
      <c r="O986" s="110">
        <v>0</v>
      </c>
      <c r="P986" s="110">
        <v>0</v>
      </c>
      <c r="Q986" s="172" t="s">
        <v>45</v>
      </c>
      <c r="R986" s="225"/>
      <c r="S986" s="225"/>
      <c r="T986" s="113">
        <f t="shared" ref="T986:AC986" si="385">SUM(T987:T988)</f>
        <v>0</v>
      </c>
      <c r="U986" s="113">
        <f t="shared" si="385"/>
        <v>0</v>
      </c>
      <c r="V986" s="113">
        <f t="shared" si="385"/>
        <v>0</v>
      </c>
      <c r="W986" s="113">
        <f t="shared" si="385"/>
        <v>0</v>
      </c>
      <c r="X986" s="113">
        <f t="shared" si="385"/>
        <v>0</v>
      </c>
      <c r="Y986" s="113">
        <f t="shared" si="385"/>
        <v>0</v>
      </c>
      <c r="Z986" s="113">
        <f t="shared" si="385"/>
        <v>0</v>
      </c>
      <c r="AA986" s="287">
        <f t="shared" si="385"/>
        <v>0</v>
      </c>
      <c r="AB986" s="301">
        <f t="shared" si="385"/>
        <v>0</v>
      </c>
      <c r="AC986" s="113">
        <f t="shared" si="385"/>
        <v>0</v>
      </c>
      <c r="AD986" s="328">
        <f>OAX!AD1024</f>
        <v>0</v>
      </c>
      <c r="AE986" s="113"/>
      <c r="AF986" s="113"/>
      <c r="AG986" s="113">
        <f>OAX!AG1024</f>
        <v>0</v>
      </c>
      <c r="AH986" s="113"/>
      <c r="AI986" s="113"/>
      <c r="AJ986" s="113">
        <f>OAX!AJ1024</f>
        <v>0</v>
      </c>
      <c r="AK986" s="113"/>
      <c r="AL986" s="113"/>
      <c r="AM986" s="113">
        <f>OAX!AM1024</f>
        <v>0</v>
      </c>
      <c r="AN986" s="113"/>
      <c r="AO986" s="113"/>
      <c r="AP986" s="113">
        <f>OAX!AP1024</f>
        <v>0</v>
      </c>
      <c r="AQ986" s="113"/>
      <c r="AR986" s="113"/>
      <c r="AS986" s="113">
        <f>OAX!AS1024</f>
        <v>0</v>
      </c>
      <c r="AT986" s="110">
        <f>OAX!AT1024</f>
        <v>0</v>
      </c>
      <c r="AU986" s="110">
        <f>OAX!AU1024</f>
        <v>0</v>
      </c>
      <c r="AV986" s="110">
        <f>OAX!AV1024</f>
        <v>0</v>
      </c>
      <c r="AW986" s="110">
        <f>OAX!AW1024</f>
        <v>0</v>
      </c>
      <c r="AX986" s="110">
        <f>OAX!AX1024</f>
        <v>0</v>
      </c>
      <c r="AY986" s="110">
        <f>OAX!AY1024</f>
        <v>0</v>
      </c>
      <c r="AZ986" s="110">
        <f>OAX!AZ1024</f>
        <v>0</v>
      </c>
      <c r="BA986" s="110">
        <f>OAX!BA1024</f>
        <v>0</v>
      </c>
    </row>
    <row r="987" spans="1:53" ht="46.5" hidden="1">
      <c r="A987" s="253"/>
      <c r="B987" s="73" t="str">
        <f t="shared" si="377"/>
        <v>4816300033003331</v>
      </c>
      <c r="C987" s="138">
        <v>2023</v>
      </c>
      <c r="D987" s="138">
        <v>1</v>
      </c>
      <c r="E987" s="138">
        <v>4</v>
      </c>
      <c r="F987" s="138">
        <v>8</v>
      </c>
      <c r="G987" s="138">
        <v>16</v>
      </c>
      <c r="H987" s="138">
        <v>3000</v>
      </c>
      <c r="I987" s="138">
        <v>3300</v>
      </c>
      <c r="J987" s="138">
        <v>333</v>
      </c>
      <c r="K987" s="115">
        <v>1</v>
      </c>
      <c r="L987" s="115"/>
      <c r="M987" s="116" t="s">
        <v>682</v>
      </c>
      <c r="N987" s="117">
        <v>0</v>
      </c>
      <c r="O987" s="117">
        <v>0</v>
      </c>
      <c r="P987" s="117">
        <v>0</v>
      </c>
      <c r="Q987" s="174" t="s">
        <v>80</v>
      </c>
      <c r="R987" s="119">
        <v>0</v>
      </c>
      <c r="S987" s="119">
        <v>0</v>
      </c>
      <c r="T987" s="120">
        <v>0</v>
      </c>
      <c r="U987" s="120">
        <v>0</v>
      </c>
      <c r="V987" s="120">
        <v>0</v>
      </c>
      <c r="W987" s="120">
        <v>0</v>
      </c>
      <c r="X987" s="120">
        <v>0</v>
      </c>
      <c r="Y987" s="120">
        <v>0</v>
      </c>
      <c r="Z987" s="120">
        <v>0</v>
      </c>
      <c r="AA987" s="291">
        <v>0</v>
      </c>
      <c r="AB987" s="303">
        <f>N987+T987-X987</f>
        <v>0</v>
      </c>
      <c r="AC987" s="117">
        <f>O987+U987-Y987</f>
        <v>0</v>
      </c>
      <c r="AD987" s="304">
        <f>OAX!AD1025</f>
        <v>0</v>
      </c>
      <c r="AE987" s="120"/>
      <c r="AF987" s="120"/>
      <c r="AG987" s="120">
        <f>OAX!AG1025</f>
        <v>0</v>
      </c>
      <c r="AH987" s="120"/>
      <c r="AI987" s="120"/>
      <c r="AJ987" s="120">
        <f>OAX!AJ1025</f>
        <v>0</v>
      </c>
      <c r="AK987" s="120"/>
      <c r="AL987" s="120"/>
      <c r="AM987" s="120">
        <f>OAX!AM1025</f>
        <v>0</v>
      </c>
      <c r="AN987" s="120"/>
      <c r="AO987" s="120"/>
      <c r="AP987" s="120">
        <f>OAX!AP1025</f>
        <v>0</v>
      </c>
      <c r="AQ987" s="120"/>
      <c r="AR987" s="120"/>
      <c r="AS987" s="120">
        <f>OAX!AS1025</f>
        <v>0</v>
      </c>
      <c r="AT987" s="120">
        <f>OAX!AT1025</f>
        <v>0</v>
      </c>
      <c r="AU987" s="120">
        <f>OAX!AU1025</f>
        <v>0</v>
      </c>
      <c r="AV987" s="120">
        <f>OAX!AV1025</f>
        <v>0</v>
      </c>
      <c r="AW987" s="120">
        <f>OAX!AW1025</f>
        <v>0</v>
      </c>
      <c r="AX987" s="120">
        <f>OAX!AX1025</f>
        <v>0</v>
      </c>
      <c r="AY987" s="120">
        <f>OAX!AY1025</f>
        <v>0</v>
      </c>
      <c r="AZ987" s="120">
        <f>OAX!AZ1025</f>
        <v>0</v>
      </c>
      <c r="BA987" s="120">
        <f>OAX!BA1025</f>
        <v>0</v>
      </c>
    </row>
    <row r="988" spans="1:53" ht="24.75" hidden="1">
      <c r="A988" s="253"/>
      <c r="B988" s="73" t="str">
        <f t="shared" si="377"/>
        <v>4816300033003332</v>
      </c>
      <c r="C988" s="138">
        <v>2023</v>
      </c>
      <c r="D988" s="138">
        <v>1</v>
      </c>
      <c r="E988" s="138">
        <v>4</v>
      </c>
      <c r="F988" s="138">
        <v>8</v>
      </c>
      <c r="G988" s="138">
        <v>16</v>
      </c>
      <c r="H988" s="138">
        <v>3000</v>
      </c>
      <c r="I988" s="138">
        <v>3300</v>
      </c>
      <c r="J988" s="138">
        <v>333</v>
      </c>
      <c r="K988" s="115">
        <v>2</v>
      </c>
      <c r="L988" s="115"/>
      <c r="M988" s="116" t="s">
        <v>334</v>
      </c>
      <c r="N988" s="117">
        <v>0</v>
      </c>
      <c r="O988" s="117">
        <v>0</v>
      </c>
      <c r="P988" s="117">
        <v>0</v>
      </c>
      <c r="Q988" s="174" t="s">
        <v>80</v>
      </c>
      <c r="R988" s="119">
        <v>0</v>
      </c>
      <c r="S988" s="119">
        <v>0</v>
      </c>
      <c r="T988" s="120">
        <v>0</v>
      </c>
      <c r="U988" s="120">
        <v>0</v>
      </c>
      <c r="V988" s="120">
        <v>0</v>
      </c>
      <c r="W988" s="120">
        <v>0</v>
      </c>
      <c r="X988" s="120">
        <v>0</v>
      </c>
      <c r="Y988" s="120">
        <v>0</v>
      </c>
      <c r="Z988" s="120">
        <v>0</v>
      </c>
      <c r="AA988" s="291">
        <v>0</v>
      </c>
      <c r="AB988" s="303">
        <f>N988+T988-X988</f>
        <v>0</v>
      </c>
      <c r="AC988" s="117">
        <f>O988+U988-Y988</f>
        <v>0</v>
      </c>
      <c r="AD988" s="304">
        <f>OAX!AD1026</f>
        <v>0</v>
      </c>
      <c r="AE988" s="120"/>
      <c r="AF988" s="120"/>
      <c r="AG988" s="120">
        <f>OAX!AG1026</f>
        <v>0</v>
      </c>
      <c r="AH988" s="120"/>
      <c r="AI988" s="120"/>
      <c r="AJ988" s="120">
        <f>OAX!AJ1026</f>
        <v>0</v>
      </c>
      <c r="AK988" s="120"/>
      <c r="AL988" s="120"/>
      <c r="AM988" s="120">
        <f>OAX!AM1026</f>
        <v>0</v>
      </c>
      <c r="AN988" s="120"/>
      <c r="AO988" s="120"/>
      <c r="AP988" s="120">
        <f>OAX!AP1026</f>
        <v>0</v>
      </c>
      <c r="AQ988" s="120"/>
      <c r="AR988" s="120"/>
      <c r="AS988" s="120">
        <f>OAX!AS1026</f>
        <v>0</v>
      </c>
      <c r="AT988" s="120">
        <f>OAX!AT1026</f>
        <v>0</v>
      </c>
      <c r="AU988" s="120">
        <f>OAX!AU1026</f>
        <v>0</v>
      </c>
      <c r="AV988" s="120">
        <f>OAX!AV1026</f>
        <v>0</v>
      </c>
      <c r="AW988" s="120">
        <f>OAX!AW1026</f>
        <v>0</v>
      </c>
      <c r="AX988" s="120">
        <f>OAX!AX1026</f>
        <v>0</v>
      </c>
      <c r="AY988" s="120">
        <f>OAX!AY1026</f>
        <v>0</v>
      </c>
      <c r="AZ988" s="120">
        <f>OAX!AZ1026</f>
        <v>0</v>
      </c>
      <c r="BA988" s="120">
        <f>OAX!BA1026</f>
        <v>0</v>
      </c>
    </row>
    <row r="989" spans="1:53" ht="24.75" hidden="1">
      <c r="A989" s="253"/>
      <c r="B989" s="73" t="str">
        <f t="shared" si="377"/>
        <v>481630003600</v>
      </c>
      <c r="C989" s="132">
        <v>2023</v>
      </c>
      <c r="D989" s="132">
        <v>1</v>
      </c>
      <c r="E989" s="132">
        <v>4</v>
      </c>
      <c r="F989" s="132">
        <v>8</v>
      </c>
      <c r="G989" s="132">
        <v>16</v>
      </c>
      <c r="H989" s="132">
        <v>3000</v>
      </c>
      <c r="I989" s="132">
        <v>3600</v>
      </c>
      <c r="J989" s="132"/>
      <c r="K989" s="132"/>
      <c r="L989" s="132"/>
      <c r="M989" s="102" t="s">
        <v>284</v>
      </c>
      <c r="N989" s="103">
        <v>0</v>
      </c>
      <c r="O989" s="103">
        <v>0</v>
      </c>
      <c r="P989" s="103">
        <v>0</v>
      </c>
      <c r="Q989" s="170" t="s">
        <v>45</v>
      </c>
      <c r="R989" s="224"/>
      <c r="S989" s="224"/>
      <c r="T989" s="106">
        <f t="shared" ref="T989:AC990" si="386">T990</f>
        <v>0</v>
      </c>
      <c r="U989" s="106">
        <f t="shared" si="386"/>
        <v>0</v>
      </c>
      <c r="V989" s="106">
        <f t="shared" si="386"/>
        <v>0</v>
      </c>
      <c r="W989" s="106">
        <f t="shared" si="386"/>
        <v>0</v>
      </c>
      <c r="X989" s="106">
        <f t="shared" si="386"/>
        <v>0</v>
      </c>
      <c r="Y989" s="106">
        <f t="shared" si="386"/>
        <v>0</v>
      </c>
      <c r="Z989" s="106">
        <f t="shared" si="386"/>
        <v>0</v>
      </c>
      <c r="AA989" s="283">
        <f t="shared" si="386"/>
        <v>0</v>
      </c>
      <c r="AB989" s="299">
        <f t="shared" si="386"/>
        <v>0</v>
      </c>
      <c r="AC989" s="106">
        <f t="shared" si="386"/>
        <v>0</v>
      </c>
      <c r="AD989" s="326">
        <f>OAX!AD1027</f>
        <v>0</v>
      </c>
      <c r="AE989" s="106"/>
      <c r="AF989" s="106"/>
      <c r="AG989" s="106">
        <f>OAX!AG1027</f>
        <v>0</v>
      </c>
      <c r="AH989" s="106"/>
      <c r="AI989" s="106"/>
      <c r="AJ989" s="106">
        <f>OAX!AJ1027</f>
        <v>0</v>
      </c>
      <c r="AK989" s="106"/>
      <c r="AL989" s="106"/>
      <c r="AM989" s="106">
        <f>OAX!AM1027</f>
        <v>0</v>
      </c>
      <c r="AN989" s="106"/>
      <c r="AO989" s="106"/>
      <c r="AP989" s="106">
        <f>OAX!AP1027</f>
        <v>0</v>
      </c>
      <c r="AQ989" s="106"/>
      <c r="AR989" s="106"/>
      <c r="AS989" s="106">
        <f>OAX!AS1027</f>
        <v>0</v>
      </c>
      <c r="AT989" s="103">
        <f>OAX!AT1027</f>
        <v>0</v>
      </c>
      <c r="AU989" s="103">
        <f>OAX!AU1027</f>
        <v>0</v>
      </c>
      <c r="AV989" s="103">
        <f>OAX!AV1027</f>
        <v>0</v>
      </c>
      <c r="AW989" s="103">
        <f>OAX!AW1027</f>
        <v>0</v>
      </c>
      <c r="AX989" s="103">
        <f>OAX!AX1027</f>
        <v>0</v>
      </c>
      <c r="AY989" s="103">
        <f>OAX!AY1027</f>
        <v>0</v>
      </c>
      <c r="AZ989" s="103">
        <f>OAX!AZ1027</f>
        <v>0</v>
      </c>
      <c r="BA989" s="103">
        <f>OAX!BA1027</f>
        <v>0</v>
      </c>
    </row>
    <row r="990" spans="1:53" ht="48" hidden="1">
      <c r="A990" s="253"/>
      <c r="B990" s="73" t="str">
        <f t="shared" si="377"/>
        <v>481630003600361</v>
      </c>
      <c r="C990" s="135">
        <v>2023</v>
      </c>
      <c r="D990" s="135">
        <v>1</v>
      </c>
      <c r="E990" s="135">
        <v>4</v>
      </c>
      <c r="F990" s="135">
        <v>8</v>
      </c>
      <c r="G990" s="135">
        <v>16</v>
      </c>
      <c r="H990" s="135">
        <v>3000</v>
      </c>
      <c r="I990" s="135">
        <v>3600</v>
      </c>
      <c r="J990" s="135">
        <v>361</v>
      </c>
      <c r="K990" s="135"/>
      <c r="L990" s="135"/>
      <c r="M990" s="109" t="s">
        <v>285</v>
      </c>
      <c r="N990" s="110">
        <v>0</v>
      </c>
      <c r="O990" s="110">
        <v>0</v>
      </c>
      <c r="P990" s="110">
        <v>0</v>
      </c>
      <c r="Q990" s="172" t="s">
        <v>45</v>
      </c>
      <c r="R990" s="225"/>
      <c r="S990" s="225"/>
      <c r="T990" s="113">
        <f t="shared" si="386"/>
        <v>0</v>
      </c>
      <c r="U990" s="113">
        <f t="shared" si="386"/>
        <v>0</v>
      </c>
      <c r="V990" s="113">
        <f t="shared" si="386"/>
        <v>0</v>
      </c>
      <c r="W990" s="113">
        <f t="shared" si="386"/>
        <v>0</v>
      </c>
      <c r="X990" s="113">
        <f t="shared" si="386"/>
        <v>0</v>
      </c>
      <c r="Y990" s="113">
        <f t="shared" si="386"/>
        <v>0</v>
      </c>
      <c r="Z990" s="113">
        <f t="shared" si="386"/>
        <v>0</v>
      </c>
      <c r="AA990" s="287">
        <f t="shared" si="386"/>
        <v>0</v>
      </c>
      <c r="AB990" s="301">
        <f t="shared" si="386"/>
        <v>0</v>
      </c>
      <c r="AC990" s="113">
        <f t="shared" si="386"/>
        <v>0</v>
      </c>
      <c r="AD990" s="328">
        <f>OAX!AD1028</f>
        <v>0</v>
      </c>
      <c r="AE990" s="113"/>
      <c r="AF990" s="113"/>
      <c r="AG990" s="113">
        <f>OAX!AG1028</f>
        <v>0</v>
      </c>
      <c r="AH990" s="113"/>
      <c r="AI990" s="113"/>
      <c r="AJ990" s="113">
        <f>OAX!AJ1028</f>
        <v>0</v>
      </c>
      <c r="AK990" s="113"/>
      <c r="AL990" s="113"/>
      <c r="AM990" s="113">
        <f>OAX!AM1028</f>
        <v>0</v>
      </c>
      <c r="AN990" s="113"/>
      <c r="AO990" s="113"/>
      <c r="AP990" s="113">
        <f>OAX!AP1028</f>
        <v>0</v>
      </c>
      <c r="AQ990" s="113"/>
      <c r="AR990" s="113"/>
      <c r="AS990" s="113">
        <f>OAX!AS1028</f>
        <v>0</v>
      </c>
      <c r="AT990" s="110">
        <f>OAX!AT1028</f>
        <v>0</v>
      </c>
      <c r="AU990" s="110">
        <f>OAX!AU1028</f>
        <v>0</v>
      </c>
      <c r="AV990" s="110">
        <f>OAX!AV1028</f>
        <v>0</v>
      </c>
      <c r="AW990" s="110">
        <f>OAX!AW1028</f>
        <v>0</v>
      </c>
      <c r="AX990" s="110">
        <f>OAX!AX1028</f>
        <v>0</v>
      </c>
      <c r="AY990" s="110">
        <f>OAX!AY1028</f>
        <v>0</v>
      </c>
      <c r="AZ990" s="110">
        <f>OAX!AZ1028</f>
        <v>0</v>
      </c>
      <c r="BA990" s="110">
        <f>OAX!BA1028</f>
        <v>0</v>
      </c>
    </row>
    <row r="991" spans="1:53" ht="46.5" hidden="1">
      <c r="A991" s="253"/>
      <c r="B991" s="73" t="str">
        <f t="shared" si="377"/>
        <v>4816300036003611</v>
      </c>
      <c r="C991" s="138">
        <v>2023</v>
      </c>
      <c r="D991" s="138">
        <v>1</v>
      </c>
      <c r="E991" s="138">
        <v>4</v>
      </c>
      <c r="F991" s="138">
        <v>8</v>
      </c>
      <c r="G991" s="138">
        <v>16</v>
      </c>
      <c r="H991" s="138">
        <v>3000</v>
      </c>
      <c r="I991" s="138">
        <v>3600</v>
      </c>
      <c r="J991" s="138">
        <v>361</v>
      </c>
      <c r="K991" s="115">
        <v>1</v>
      </c>
      <c r="L991" s="115"/>
      <c r="M991" s="116" t="s">
        <v>286</v>
      </c>
      <c r="N991" s="117">
        <v>0</v>
      </c>
      <c r="O991" s="117">
        <v>0</v>
      </c>
      <c r="P991" s="117">
        <v>0</v>
      </c>
      <c r="Q991" s="174" t="s">
        <v>80</v>
      </c>
      <c r="R991" s="119">
        <v>0</v>
      </c>
      <c r="S991" s="119">
        <v>0</v>
      </c>
      <c r="T991" s="120">
        <v>0</v>
      </c>
      <c r="U991" s="120">
        <v>0</v>
      </c>
      <c r="V991" s="120">
        <v>0</v>
      </c>
      <c r="W991" s="120">
        <v>0</v>
      </c>
      <c r="X991" s="120">
        <v>0</v>
      </c>
      <c r="Y991" s="120">
        <v>0</v>
      </c>
      <c r="Z991" s="120">
        <v>0</v>
      </c>
      <c r="AA991" s="291">
        <v>0</v>
      </c>
      <c r="AB991" s="303">
        <f>N991+T991-X991</f>
        <v>0</v>
      </c>
      <c r="AC991" s="117">
        <f>O991+U991-Y991</f>
        <v>0</v>
      </c>
      <c r="AD991" s="304">
        <f>OAX!AD1029</f>
        <v>0</v>
      </c>
      <c r="AE991" s="120"/>
      <c r="AF991" s="120"/>
      <c r="AG991" s="120">
        <f>OAX!AG1029</f>
        <v>0</v>
      </c>
      <c r="AH991" s="120"/>
      <c r="AI991" s="120"/>
      <c r="AJ991" s="120">
        <f>OAX!AJ1029</f>
        <v>0</v>
      </c>
      <c r="AK991" s="120"/>
      <c r="AL991" s="120"/>
      <c r="AM991" s="120">
        <f>OAX!AM1029</f>
        <v>0</v>
      </c>
      <c r="AN991" s="120"/>
      <c r="AO991" s="120"/>
      <c r="AP991" s="120">
        <f>OAX!AP1029</f>
        <v>0</v>
      </c>
      <c r="AQ991" s="120"/>
      <c r="AR991" s="120"/>
      <c r="AS991" s="120">
        <f>OAX!AS1029</f>
        <v>0</v>
      </c>
      <c r="AT991" s="120">
        <f>OAX!AT1029</f>
        <v>0</v>
      </c>
      <c r="AU991" s="120">
        <f>OAX!AU1029</f>
        <v>0</v>
      </c>
      <c r="AV991" s="120">
        <f>OAX!AV1029</f>
        <v>0</v>
      </c>
      <c r="AW991" s="120">
        <f>OAX!AW1029</f>
        <v>0</v>
      </c>
      <c r="AX991" s="120">
        <f>OAX!AX1029</f>
        <v>0</v>
      </c>
      <c r="AY991" s="120">
        <f>OAX!AY1029</f>
        <v>0</v>
      </c>
      <c r="AZ991" s="120">
        <f>OAX!AZ1029</f>
        <v>0</v>
      </c>
      <c r="BA991" s="120">
        <f>OAX!BA1029</f>
        <v>0</v>
      </c>
    </row>
    <row r="992" spans="1:53" ht="24.75" hidden="1">
      <c r="A992" s="253"/>
      <c r="B992" s="73" t="str">
        <f t="shared" si="377"/>
        <v>48165000</v>
      </c>
      <c r="C992" s="131">
        <v>2023</v>
      </c>
      <c r="D992" s="131">
        <v>1</v>
      </c>
      <c r="E992" s="131">
        <v>4</v>
      </c>
      <c r="F992" s="131">
        <v>8</v>
      </c>
      <c r="G992" s="131">
        <v>16</v>
      </c>
      <c r="H992" s="131">
        <v>5000</v>
      </c>
      <c r="I992" s="131"/>
      <c r="J992" s="131"/>
      <c r="K992" s="131"/>
      <c r="L992" s="131"/>
      <c r="M992" s="95" t="s">
        <v>129</v>
      </c>
      <c r="N992" s="96">
        <v>0</v>
      </c>
      <c r="O992" s="96">
        <v>0</v>
      </c>
      <c r="P992" s="96">
        <v>0</v>
      </c>
      <c r="Q992" s="168" t="s">
        <v>45</v>
      </c>
      <c r="R992" s="180"/>
      <c r="S992" s="180"/>
      <c r="T992" s="99">
        <f t="shared" ref="T992:AC992" si="387">T993+T1001</f>
        <v>0</v>
      </c>
      <c r="U992" s="99">
        <f t="shared" si="387"/>
        <v>0</v>
      </c>
      <c r="V992" s="99">
        <f t="shared" si="387"/>
        <v>0</v>
      </c>
      <c r="W992" s="99">
        <f t="shared" si="387"/>
        <v>0</v>
      </c>
      <c r="X992" s="99">
        <f t="shared" si="387"/>
        <v>0</v>
      </c>
      <c r="Y992" s="99">
        <f t="shared" si="387"/>
        <v>0</v>
      </c>
      <c r="Z992" s="99">
        <f t="shared" si="387"/>
        <v>0</v>
      </c>
      <c r="AA992" s="281">
        <f t="shared" si="387"/>
        <v>0</v>
      </c>
      <c r="AB992" s="297">
        <f t="shared" si="387"/>
        <v>0</v>
      </c>
      <c r="AC992" s="99">
        <f t="shared" si="387"/>
        <v>0</v>
      </c>
      <c r="AD992" s="324">
        <f>OAX!AD1030</f>
        <v>0</v>
      </c>
      <c r="AE992" s="99"/>
      <c r="AF992" s="99"/>
      <c r="AG992" s="99">
        <f>OAX!AG1030</f>
        <v>0</v>
      </c>
      <c r="AH992" s="99"/>
      <c r="AI992" s="99"/>
      <c r="AJ992" s="99">
        <f>OAX!AJ1030</f>
        <v>0</v>
      </c>
      <c r="AK992" s="99"/>
      <c r="AL992" s="99"/>
      <c r="AM992" s="99">
        <f>OAX!AM1030</f>
        <v>0</v>
      </c>
      <c r="AN992" s="99"/>
      <c r="AO992" s="99"/>
      <c r="AP992" s="99">
        <f>OAX!AP1030</f>
        <v>0</v>
      </c>
      <c r="AQ992" s="99"/>
      <c r="AR992" s="99"/>
      <c r="AS992" s="99">
        <f>OAX!AS1030</f>
        <v>0</v>
      </c>
      <c r="AT992" s="96">
        <f>OAX!AT1030</f>
        <v>0</v>
      </c>
      <c r="AU992" s="96">
        <f>OAX!AU1030</f>
        <v>0</v>
      </c>
      <c r="AV992" s="96">
        <f>OAX!AV1030</f>
        <v>0</v>
      </c>
      <c r="AW992" s="96">
        <f>OAX!AW1030</f>
        <v>0</v>
      </c>
      <c r="AX992" s="96">
        <f>OAX!AX1030</f>
        <v>0</v>
      </c>
      <c r="AY992" s="96">
        <f>OAX!AY1030</f>
        <v>0</v>
      </c>
      <c r="AZ992" s="96">
        <f>OAX!AZ1030</f>
        <v>0</v>
      </c>
      <c r="BA992" s="96">
        <f>OAX!BA1030</f>
        <v>0</v>
      </c>
    </row>
    <row r="993" spans="1:53" ht="24.75" hidden="1">
      <c r="A993" s="253"/>
      <c r="B993" s="73" t="str">
        <f t="shared" si="377"/>
        <v>481650005100</v>
      </c>
      <c r="C993" s="132">
        <v>2023</v>
      </c>
      <c r="D993" s="132">
        <v>1</v>
      </c>
      <c r="E993" s="132">
        <v>4</v>
      </c>
      <c r="F993" s="132">
        <v>8</v>
      </c>
      <c r="G993" s="132">
        <v>16</v>
      </c>
      <c r="H993" s="132">
        <v>5000</v>
      </c>
      <c r="I993" s="132">
        <v>5100</v>
      </c>
      <c r="J993" s="132"/>
      <c r="K993" s="132"/>
      <c r="L993" s="132"/>
      <c r="M993" s="102" t="s">
        <v>130</v>
      </c>
      <c r="N993" s="103">
        <v>0</v>
      </c>
      <c r="O993" s="103">
        <v>0</v>
      </c>
      <c r="P993" s="103">
        <v>0</v>
      </c>
      <c r="Q993" s="170"/>
      <c r="R993" s="224"/>
      <c r="S993" s="224"/>
      <c r="T993" s="106">
        <f t="shared" ref="T993:AC993" si="388">T994</f>
        <v>0</v>
      </c>
      <c r="U993" s="106">
        <f t="shared" si="388"/>
        <v>0</v>
      </c>
      <c r="V993" s="106">
        <f t="shared" si="388"/>
        <v>0</v>
      </c>
      <c r="W993" s="106">
        <f t="shared" si="388"/>
        <v>0</v>
      </c>
      <c r="X993" s="106">
        <f t="shared" si="388"/>
        <v>0</v>
      </c>
      <c r="Y993" s="106">
        <f t="shared" si="388"/>
        <v>0</v>
      </c>
      <c r="Z993" s="106">
        <f t="shared" si="388"/>
        <v>0</v>
      </c>
      <c r="AA993" s="283">
        <f t="shared" si="388"/>
        <v>0</v>
      </c>
      <c r="AB993" s="299">
        <f t="shared" si="388"/>
        <v>0</v>
      </c>
      <c r="AC993" s="106">
        <f t="shared" si="388"/>
        <v>0</v>
      </c>
      <c r="AD993" s="326">
        <f>OAX!AD1031</f>
        <v>0</v>
      </c>
      <c r="AE993" s="106"/>
      <c r="AF993" s="106"/>
      <c r="AG993" s="106">
        <f>OAX!AG1031</f>
        <v>0</v>
      </c>
      <c r="AH993" s="106"/>
      <c r="AI993" s="106"/>
      <c r="AJ993" s="106">
        <f>OAX!AJ1031</f>
        <v>0</v>
      </c>
      <c r="AK993" s="106"/>
      <c r="AL993" s="106"/>
      <c r="AM993" s="106">
        <f>OAX!AM1031</f>
        <v>0</v>
      </c>
      <c r="AN993" s="106"/>
      <c r="AO993" s="106"/>
      <c r="AP993" s="106">
        <f>OAX!AP1031</f>
        <v>0</v>
      </c>
      <c r="AQ993" s="106"/>
      <c r="AR993" s="106"/>
      <c r="AS993" s="106">
        <f>OAX!AS1031</f>
        <v>0</v>
      </c>
      <c r="AT993" s="103">
        <f>OAX!AT1031</f>
        <v>0</v>
      </c>
      <c r="AU993" s="103">
        <f>OAX!AU1031</f>
        <v>0</v>
      </c>
      <c r="AV993" s="103">
        <f>OAX!AV1031</f>
        <v>0</v>
      </c>
      <c r="AW993" s="103">
        <f>OAX!AW1031</f>
        <v>0</v>
      </c>
      <c r="AX993" s="103">
        <f>OAX!AX1031</f>
        <v>0</v>
      </c>
      <c r="AY993" s="103">
        <f>OAX!AY1031</f>
        <v>0</v>
      </c>
      <c r="AZ993" s="103">
        <f>OAX!AZ1031</f>
        <v>0</v>
      </c>
      <c r="BA993" s="103">
        <f>OAX!BA1031</f>
        <v>0</v>
      </c>
    </row>
    <row r="994" spans="1:53" ht="24.75" hidden="1">
      <c r="A994" s="253"/>
      <c r="B994" s="73" t="str">
        <f t="shared" si="377"/>
        <v>481650005100515</v>
      </c>
      <c r="C994" s="135">
        <v>2023</v>
      </c>
      <c r="D994" s="135">
        <v>1</v>
      </c>
      <c r="E994" s="135">
        <v>4</v>
      </c>
      <c r="F994" s="135">
        <v>8</v>
      </c>
      <c r="G994" s="135">
        <v>16</v>
      </c>
      <c r="H994" s="135">
        <v>5000</v>
      </c>
      <c r="I994" s="135">
        <v>5100</v>
      </c>
      <c r="J994" s="135">
        <v>515</v>
      </c>
      <c r="K994" s="135"/>
      <c r="L994" s="135"/>
      <c r="M994" s="109" t="s">
        <v>131</v>
      </c>
      <c r="N994" s="110">
        <v>0</v>
      </c>
      <c r="O994" s="110">
        <v>0</v>
      </c>
      <c r="P994" s="110">
        <v>0</v>
      </c>
      <c r="Q994" s="172" t="s">
        <v>45</v>
      </c>
      <c r="R994" s="225"/>
      <c r="S994" s="225"/>
      <c r="T994" s="113">
        <f t="shared" ref="T994:AC994" si="389">SUM(T995:T1000)</f>
        <v>0</v>
      </c>
      <c r="U994" s="113">
        <f t="shared" si="389"/>
        <v>0</v>
      </c>
      <c r="V994" s="113">
        <f t="shared" si="389"/>
        <v>0</v>
      </c>
      <c r="W994" s="113">
        <f t="shared" si="389"/>
        <v>0</v>
      </c>
      <c r="X994" s="113">
        <f t="shared" si="389"/>
        <v>0</v>
      </c>
      <c r="Y994" s="113">
        <f t="shared" si="389"/>
        <v>0</v>
      </c>
      <c r="Z994" s="113">
        <f t="shared" si="389"/>
        <v>0</v>
      </c>
      <c r="AA994" s="287">
        <f t="shared" si="389"/>
        <v>0</v>
      </c>
      <c r="AB994" s="301">
        <f t="shared" si="389"/>
        <v>0</v>
      </c>
      <c r="AC994" s="113">
        <f t="shared" si="389"/>
        <v>0</v>
      </c>
      <c r="AD994" s="328">
        <f>OAX!AD1032</f>
        <v>0</v>
      </c>
      <c r="AE994" s="113"/>
      <c r="AF994" s="113"/>
      <c r="AG994" s="113">
        <f>OAX!AG1032</f>
        <v>0</v>
      </c>
      <c r="AH994" s="113"/>
      <c r="AI994" s="113"/>
      <c r="AJ994" s="113">
        <f>OAX!AJ1032</f>
        <v>0</v>
      </c>
      <c r="AK994" s="113"/>
      <c r="AL994" s="113"/>
      <c r="AM994" s="113">
        <f>OAX!AM1032</f>
        <v>0</v>
      </c>
      <c r="AN994" s="113"/>
      <c r="AO994" s="113"/>
      <c r="AP994" s="113">
        <f>OAX!AP1032</f>
        <v>0</v>
      </c>
      <c r="AQ994" s="113"/>
      <c r="AR994" s="113"/>
      <c r="AS994" s="113">
        <f>OAX!AS1032</f>
        <v>0</v>
      </c>
      <c r="AT994" s="110">
        <f>OAX!AT1032</f>
        <v>0</v>
      </c>
      <c r="AU994" s="110">
        <f>OAX!AU1032</f>
        <v>0</v>
      </c>
      <c r="AV994" s="110">
        <f>OAX!AV1032</f>
        <v>0</v>
      </c>
      <c r="AW994" s="110">
        <f>OAX!AW1032</f>
        <v>0</v>
      </c>
      <c r="AX994" s="110">
        <f>OAX!AX1032</f>
        <v>0</v>
      </c>
      <c r="AY994" s="110">
        <f>OAX!AY1032</f>
        <v>0</v>
      </c>
      <c r="AZ994" s="110">
        <f>OAX!AZ1032</f>
        <v>0</v>
      </c>
      <c r="BA994" s="110">
        <f>OAX!BA1032</f>
        <v>0</v>
      </c>
    </row>
    <row r="995" spans="1:53" ht="24.75" hidden="1">
      <c r="A995" s="253"/>
      <c r="B995" s="73" t="str">
        <f t="shared" si="377"/>
        <v>4816500051005151</v>
      </c>
      <c r="C995" s="138">
        <v>2023</v>
      </c>
      <c r="D995" s="138">
        <v>1</v>
      </c>
      <c r="E995" s="138">
        <v>4</v>
      </c>
      <c r="F995" s="138">
        <v>8</v>
      </c>
      <c r="G995" s="138">
        <v>16</v>
      </c>
      <c r="H995" s="138">
        <v>5000</v>
      </c>
      <c r="I995" s="138">
        <v>5100</v>
      </c>
      <c r="J995" s="138">
        <v>515</v>
      </c>
      <c r="K995" s="115">
        <v>1</v>
      </c>
      <c r="L995" s="115"/>
      <c r="M995" s="116" t="s">
        <v>683</v>
      </c>
      <c r="N995" s="117">
        <v>0</v>
      </c>
      <c r="O995" s="117">
        <v>0</v>
      </c>
      <c r="P995" s="117">
        <v>0</v>
      </c>
      <c r="Q995" s="174" t="s">
        <v>59</v>
      </c>
      <c r="R995" s="119">
        <v>0</v>
      </c>
      <c r="S995" s="119">
        <v>0</v>
      </c>
      <c r="T995" s="120">
        <v>0</v>
      </c>
      <c r="U995" s="120">
        <v>0</v>
      </c>
      <c r="V995" s="120">
        <v>0</v>
      </c>
      <c r="W995" s="120">
        <v>0</v>
      </c>
      <c r="X995" s="120">
        <v>0</v>
      </c>
      <c r="Y995" s="120">
        <v>0</v>
      </c>
      <c r="Z995" s="120">
        <v>0</v>
      </c>
      <c r="AA995" s="291">
        <v>0</v>
      </c>
      <c r="AB995" s="303">
        <f t="shared" ref="AB995:AC1000" si="390">N995+T995-X995</f>
        <v>0</v>
      </c>
      <c r="AC995" s="117">
        <f t="shared" si="390"/>
        <v>0</v>
      </c>
      <c r="AD995" s="304">
        <f>OAX!AD1033</f>
        <v>0</v>
      </c>
      <c r="AE995" s="120"/>
      <c r="AF995" s="120"/>
      <c r="AG995" s="120">
        <f>OAX!AG1033</f>
        <v>0</v>
      </c>
      <c r="AH995" s="120"/>
      <c r="AI995" s="120"/>
      <c r="AJ995" s="120">
        <f>OAX!AJ1033</f>
        <v>0</v>
      </c>
      <c r="AK995" s="120"/>
      <c r="AL995" s="120"/>
      <c r="AM995" s="120">
        <f>OAX!AM1033</f>
        <v>0</v>
      </c>
      <c r="AN995" s="120"/>
      <c r="AO995" s="120"/>
      <c r="AP995" s="120">
        <f>OAX!AP1033</f>
        <v>0</v>
      </c>
      <c r="AQ995" s="120"/>
      <c r="AR995" s="120"/>
      <c r="AS995" s="120">
        <f>OAX!AS1033</f>
        <v>0</v>
      </c>
      <c r="AT995" s="120">
        <f>OAX!AT1033</f>
        <v>0</v>
      </c>
      <c r="AU995" s="120">
        <f>OAX!AU1033</f>
        <v>0</v>
      </c>
      <c r="AV995" s="120">
        <f>OAX!AV1033</f>
        <v>0</v>
      </c>
      <c r="AW995" s="120">
        <f>OAX!AW1033</f>
        <v>0</v>
      </c>
      <c r="AX995" s="120">
        <f>OAX!AX1033</f>
        <v>0</v>
      </c>
      <c r="AY995" s="120">
        <f>OAX!AY1033</f>
        <v>0</v>
      </c>
      <c r="AZ995" s="120">
        <f>OAX!AZ1033</f>
        <v>0</v>
      </c>
      <c r="BA995" s="120">
        <f>OAX!BA1033</f>
        <v>0</v>
      </c>
    </row>
    <row r="996" spans="1:53" ht="24.75" hidden="1">
      <c r="A996" s="253"/>
      <c r="B996" s="73" t="str">
        <f t="shared" si="377"/>
        <v>4816500051005152</v>
      </c>
      <c r="C996" s="138">
        <v>2023</v>
      </c>
      <c r="D996" s="138">
        <v>1</v>
      </c>
      <c r="E996" s="138">
        <v>4</v>
      </c>
      <c r="F996" s="138">
        <v>8</v>
      </c>
      <c r="G996" s="138">
        <v>16</v>
      </c>
      <c r="H996" s="138">
        <v>5000</v>
      </c>
      <c r="I996" s="138">
        <v>5100</v>
      </c>
      <c r="J996" s="138">
        <v>515</v>
      </c>
      <c r="K996" s="115">
        <v>2</v>
      </c>
      <c r="L996" s="115"/>
      <c r="M996" s="116" t="s">
        <v>178</v>
      </c>
      <c r="N996" s="117">
        <v>0</v>
      </c>
      <c r="O996" s="117">
        <v>0</v>
      </c>
      <c r="P996" s="117">
        <v>0</v>
      </c>
      <c r="Q996" s="174" t="s">
        <v>59</v>
      </c>
      <c r="R996" s="119">
        <v>0</v>
      </c>
      <c r="S996" s="119">
        <v>0</v>
      </c>
      <c r="T996" s="120">
        <v>0</v>
      </c>
      <c r="U996" s="120">
        <v>0</v>
      </c>
      <c r="V996" s="120">
        <v>0</v>
      </c>
      <c r="W996" s="120">
        <v>0</v>
      </c>
      <c r="X996" s="120">
        <v>0</v>
      </c>
      <c r="Y996" s="120">
        <v>0</v>
      </c>
      <c r="Z996" s="120">
        <v>0</v>
      </c>
      <c r="AA996" s="291">
        <v>0</v>
      </c>
      <c r="AB996" s="303">
        <f t="shared" si="390"/>
        <v>0</v>
      </c>
      <c r="AC996" s="117">
        <f t="shared" si="390"/>
        <v>0</v>
      </c>
      <c r="AD996" s="304">
        <f>OAX!AD1034</f>
        <v>0</v>
      </c>
      <c r="AE996" s="120"/>
      <c r="AF996" s="120"/>
      <c r="AG996" s="120">
        <f>OAX!AG1034</f>
        <v>0</v>
      </c>
      <c r="AH996" s="120"/>
      <c r="AI996" s="120"/>
      <c r="AJ996" s="120">
        <f>OAX!AJ1034</f>
        <v>0</v>
      </c>
      <c r="AK996" s="120"/>
      <c r="AL996" s="120"/>
      <c r="AM996" s="120">
        <f>OAX!AM1034</f>
        <v>0</v>
      </c>
      <c r="AN996" s="120"/>
      <c r="AO996" s="120"/>
      <c r="AP996" s="120">
        <f>OAX!AP1034</f>
        <v>0</v>
      </c>
      <c r="AQ996" s="120"/>
      <c r="AR996" s="120"/>
      <c r="AS996" s="120">
        <f>OAX!AS1034</f>
        <v>0</v>
      </c>
      <c r="AT996" s="120">
        <f>OAX!AT1034</f>
        <v>0</v>
      </c>
      <c r="AU996" s="120">
        <f>OAX!AU1034</f>
        <v>0</v>
      </c>
      <c r="AV996" s="120">
        <f>OAX!AV1034</f>
        <v>0</v>
      </c>
      <c r="AW996" s="120">
        <f>OAX!AW1034</f>
        <v>0</v>
      </c>
      <c r="AX996" s="120">
        <f>OAX!AX1034</f>
        <v>0</v>
      </c>
      <c r="AY996" s="120">
        <f>OAX!AY1034</f>
        <v>0</v>
      </c>
      <c r="AZ996" s="120">
        <f>OAX!AZ1034</f>
        <v>0</v>
      </c>
      <c r="BA996" s="120">
        <f>OAX!BA1034</f>
        <v>0</v>
      </c>
    </row>
    <row r="997" spans="1:53" ht="24.75" hidden="1">
      <c r="A997" s="253"/>
      <c r="B997" s="73" t="str">
        <f t="shared" si="377"/>
        <v>4816500051005153</v>
      </c>
      <c r="C997" s="138">
        <v>2023</v>
      </c>
      <c r="D997" s="138">
        <v>1</v>
      </c>
      <c r="E997" s="138">
        <v>4</v>
      </c>
      <c r="F997" s="138">
        <v>8</v>
      </c>
      <c r="G997" s="138">
        <v>16</v>
      </c>
      <c r="H997" s="138">
        <v>5000</v>
      </c>
      <c r="I997" s="138">
        <v>5100</v>
      </c>
      <c r="J997" s="138">
        <v>515</v>
      </c>
      <c r="K997" s="115">
        <v>3</v>
      </c>
      <c r="L997" s="115"/>
      <c r="M997" s="116" t="s">
        <v>256</v>
      </c>
      <c r="N997" s="117">
        <v>0</v>
      </c>
      <c r="O997" s="117">
        <v>0</v>
      </c>
      <c r="P997" s="117">
        <v>0</v>
      </c>
      <c r="Q997" s="174" t="s">
        <v>59</v>
      </c>
      <c r="R997" s="119">
        <v>0</v>
      </c>
      <c r="S997" s="119">
        <v>0</v>
      </c>
      <c r="T997" s="120">
        <v>0</v>
      </c>
      <c r="U997" s="120">
        <v>0</v>
      </c>
      <c r="V997" s="120">
        <v>0</v>
      </c>
      <c r="W997" s="120">
        <v>0</v>
      </c>
      <c r="X997" s="120">
        <v>0</v>
      </c>
      <c r="Y997" s="120">
        <v>0</v>
      </c>
      <c r="Z997" s="120">
        <v>0</v>
      </c>
      <c r="AA997" s="291">
        <v>0</v>
      </c>
      <c r="AB997" s="303">
        <f t="shared" si="390"/>
        <v>0</v>
      </c>
      <c r="AC997" s="117">
        <f t="shared" si="390"/>
        <v>0</v>
      </c>
      <c r="AD997" s="304">
        <f>OAX!AD1035</f>
        <v>0</v>
      </c>
      <c r="AE997" s="120"/>
      <c r="AF997" s="120"/>
      <c r="AG997" s="120">
        <f>OAX!AG1035</f>
        <v>0</v>
      </c>
      <c r="AH997" s="120"/>
      <c r="AI997" s="120"/>
      <c r="AJ997" s="120">
        <f>OAX!AJ1035</f>
        <v>0</v>
      </c>
      <c r="AK997" s="120"/>
      <c r="AL997" s="120"/>
      <c r="AM997" s="120">
        <f>OAX!AM1035</f>
        <v>0</v>
      </c>
      <c r="AN997" s="120"/>
      <c r="AO997" s="120"/>
      <c r="AP997" s="120">
        <f>OAX!AP1035</f>
        <v>0</v>
      </c>
      <c r="AQ997" s="120"/>
      <c r="AR997" s="120"/>
      <c r="AS997" s="120">
        <f>OAX!AS1035</f>
        <v>0</v>
      </c>
      <c r="AT997" s="120">
        <f>OAX!AT1035</f>
        <v>0</v>
      </c>
      <c r="AU997" s="120">
        <f>OAX!AU1035</f>
        <v>0</v>
      </c>
      <c r="AV997" s="120">
        <f>OAX!AV1035</f>
        <v>0</v>
      </c>
      <c r="AW997" s="120">
        <f>OAX!AW1035</f>
        <v>0</v>
      </c>
      <c r="AX997" s="120">
        <f>OAX!AX1035</f>
        <v>0</v>
      </c>
      <c r="AY997" s="120">
        <f>OAX!AY1035</f>
        <v>0</v>
      </c>
      <c r="AZ997" s="120">
        <f>OAX!AZ1035</f>
        <v>0</v>
      </c>
      <c r="BA997" s="120">
        <f>OAX!BA1035</f>
        <v>0</v>
      </c>
    </row>
    <row r="998" spans="1:53" ht="24.75" hidden="1">
      <c r="A998" s="253"/>
      <c r="B998" s="73" t="str">
        <f t="shared" si="377"/>
        <v>4816500051005154</v>
      </c>
      <c r="C998" s="138">
        <v>2023</v>
      </c>
      <c r="D998" s="138">
        <v>1</v>
      </c>
      <c r="E998" s="138">
        <v>4</v>
      </c>
      <c r="F998" s="138">
        <v>8</v>
      </c>
      <c r="G998" s="138">
        <v>16</v>
      </c>
      <c r="H998" s="138">
        <v>5000</v>
      </c>
      <c r="I998" s="138">
        <v>5100</v>
      </c>
      <c r="J998" s="138">
        <v>515</v>
      </c>
      <c r="K998" s="115">
        <v>4</v>
      </c>
      <c r="L998" s="115"/>
      <c r="M998" s="116" t="s">
        <v>698</v>
      </c>
      <c r="N998" s="117">
        <v>0</v>
      </c>
      <c r="O998" s="117">
        <v>0</v>
      </c>
      <c r="P998" s="117">
        <v>0</v>
      </c>
      <c r="Q998" s="174" t="s">
        <v>59</v>
      </c>
      <c r="R998" s="119">
        <v>0</v>
      </c>
      <c r="S998" s="119">
        <v>0</v>
      </c>
      <c r="T998" s="120">
        <v>0</v>
      </c>
      <c r="U998" s="120">
        <v>0</v>
      </c>
      <c r="V998" s="120">
        <v>0</v>
      </c>
      <c r="W998" s="120">
        <v>0</v>
      </c>
      <c r="X998" s="120">
        <v>0</v>
      </c>
      <c r="Y998" s="120">
        <v>0</v>
      </c>
      <c r="Z998" s="120">
        <v>0</v>
      </c>
      <c r="AA998" s="291">
        <v>0</v>
      </c>
      <c r="AB998" s="303">
        <f t="shared" si="390"/>
        <v>0</v>
      </c>
      <c r="AC998" s="117">
        <f t="shared" si="390"/>
        <v>0</v>
      </c>
      <c r="AD998" s="304">
        <f>OAX!AD1036</f>
        <v>0</v>
      </c>
      <c r="AE998" s="120"/>
      <c r="AF998" s="120"/>
      <c r="AG998" s="120">
        <f>OAX!AG1036</f>
        <v>0</v>
      </c>
      <c r="AH998" s="120"/>
      <c r="AI998" s="120"/>
      <c r="AJ998" s="120">
        <f>OAX!AJ1036</f>
        <v>0</v>
      </c>
      <c r="AK998" s="120"/>
      <c r="AL998" s="120"/>
      <c r="AM998" s="120">
        <f>OAX!AM1036</f>
        <v>0</v>
      </c>
      <c r="AN998" s="120"/>
      <c r="AO998" s="120"/>
      <c r="AP998" s="120">
        <f>OAX!AP1036</f>
        <v>0</v>
      </c>
      <c r="AQ998" s="120"/>
      <c r="AR998" s="120"/>
      <c r="AS998" s="120">
        <f>OAX!AS1036</f>
        <v>0</v>
      </c>
      <c r="AT998" s="120">
        <f>OAX!AT1036</f>
        <v>0</v>
      </c>
      <c r="AU998" s="120">
        <f>OAX!AU1036</f>
        <v>0</v>
      </c>
      <c r="AV998" s="120">
        <f>OAX!AV1036</f>
        <v>0</v>
      </c>
      <c r="AW998" s="120">
        <f>OAX!AW1036</f>
        <v>0</v>
      </c>
      <c r="AX998" s="120">
        <f>OAX!AX1036</f>
        <v>0</v>
      </c>
      <c r="AY998" s="120">
        <f>OAX!AY1036</f>
        <v>0</v>
      </c>
      <c r="AZ998" s="120">
        <f>OAX!AZ1036</f>
        <v>0</v>
      </c>
      <c r="BA998" s="120">
        <f>OAX!BA1036</f>
        <v>0</v>
      </c>
    </row>
    <row r="999" spans="1:53" ht="24.75" hidden="1">
      <c r="A999" s="253"/>
      <c r="B999" s="73" t="str">
        <f t="shared" si="377"/>
        <v>4816500051005155</v>
      </c>
      <c r="C999" s="138">
        <v>2023</v>
      </c>
      <c r="D999" s="138">
        <v>1</v>
      </c>
      <c r="E999" s="138">
        <v>4</v>
      </c>
      <c r="F999" s="138">
        <v>8</v>
      </c>
      <c r="G999" s="138">
        <v>16</v>
      </c>
      <c r="H999" s="138">
        <v>5000</v>
      </c>
      <c r="I999" s="138">
        <v>5100</v>
      </c>
      <c r="J999" s="138">
        <v>515</v>
      </c>
      <c r="K999" s="115">
        <v>5</v>
      </c>
      <c r="L999" s="115"/>
      <c r="M999" s="116" t="s">
        <v>191</v>
      </c>
      <c r="N999" s="117">
        <v>0</v>
      </c>
      <c r="O999" s="117">
        <v>0</v>
      </c>
      <c r="P999" s="117">
        <v>0</v>
      </c>
      <c r="Q999" s="174" t="s">
        <v>59</v>
      </c>
      <c r="R999" s="119">
        <v>0</v>
      </c>
      <c r="S999" s="119">
        <v>0</v>
      </c>
      <c r="T999" s="120">
        <v>0</v>
      </c>
      <c r="U999" s="120">
        <v>0</v>
      </c>
      <c r="V999" s="120">
        <v>0</v>
      </c>
      <c r="W999" s="120">
        <v>0</v>
      </c>
      <c r="X999" s="120">
        <v>0</v>
      </c>
      <c r="Y999" s="120">
        <v>0</v>
      </c>
      <c r="Z999" s="120">
        <v>0</v>
      </c>
      <c r="AA999" s="291">
        <v>0</v>
      </c>
      <c r="AB999" s="303">
        <f t="shared" si="390"/>
        <v>0</v>
      </c>
      <c r="AC999" s="117">
        <f t="shared" si="390"/>
        <v>0</v>
      </c>
      <c r="AD999" s="304">
        <f>OAX!AD1037</f>
        <v>0</v>
      </c>
      <c r="AE999" s="120"/>
      <c r="AF999" s="120"/>
      <c r="AG999" s="120">
        <f>OAX!AG1037</f>
        <v>0</v>
      </c>
      <c r="AH999" s="120"/>
      <c r="AI999" s="120"/>
      <c r="AJ999" s="120">
        <f>OAX!AJ1037</f>
        <v>0</v>
      </c>
      <c r="AK999" s="120"/>
      <c r="AL999" s="120"/>
      <c r="AM999" s="120">
        <f>OAX!AM1037</f>
        <v>0</v>
      </c>
      <c r="AN999" s="120"/>
      <c r="AO999" s="120"/>
      <c r="AP999" s="120">
        <f>OAX!AP1037</f>
        <v>0</v>
      </c>
      <c r="AQ999" s="120"/>
      <c r="AR999" s="120"/>
      <c r="AS999" s="120">
        <f>OAX!AS1037</f>
        <v>0</v>
      </c>
      <c r="AT999" s="120">
        <f>OAX!AT1037</f>
        <v>0</v>
      </c>
      <c r="AU999" s="120">
        <f>OAX!AU1037</f>
        <v>0</v>
      </c>
      <c r="AV999" s="120">
        <f>OAX!AV1037</f>
        <v>0</v>
      </c>
      <c r="AW999" s="120">
        <f>OAX!AW1037</f>
        <v>0</v>
      </c>
      <c r="AX999" s="120">
        <f>OAX!AX1037</f>
        <v>0</v>
      </c>
      <c r="AY999" s="120">
        <f>OAX!AY1037</f>
        <v>0</v>
      </c>
      <c r="AZ999" s="120">
        <f>OAX!AZ1037</f>
        <v>0</v>
      </c>
      <c r="BA999" s="120">
        <f>OAX!BA1037</f>
        <v>0</v>
      </c>
    </row>
    <row r="1000" spans="1:53" ht="46.5" hidden="1">
      <c r="A1000" s="253"/>
      <c r="B1000" s="73" t="str">
        <f t="shared" si="377"/>
        <v>4816500051005156</v>
      </c>
      <c r="C1000" s="138">
        <v>2023</v>
      </c>
      <c r="D1000" s="138">
        <v>1</v>
      </c>
      <c r="E1000" s="138">
        <v>4</v>
      </c>
      <c r="F1000" s="138">
        <v>8</v>
      </c>
      <c r="G1000" s="138">
        <v>16</v>
      </c>
      <c r="H1000" s="138">
        <v>5000</v>
      </c>
      <c r="I1000" s="138">
        <v>5100</v>
      </c>
      <c r="J1000" s="138">
        <v>515</v>
      </c>
      <c r="K1000" s="115">
        <v>6</v>
      </c>
      <c r="L1000" s="115"/>
      <c r="M1000" s="116" t="s">
        <v>657</v>
      </c>
      <c r="N1000" s="117">
        <v>0</v>
      </c>
      <c r="O1000" s="117">
        <v>0</v>
      </c>
      <c r="P1000" s="117">
        <v>0</v>
      </c>
      <c r="Q1000" s="118" t="s">
        <v>59</v>
      </c>
      <c r="R1000" s="119">
        <v>0</v>
      </c>
      <c r="S1000" s="119">
        <v>0</v>
      </c>
      <c r="T1000" s="120">
        <v>0</v>
      </c>
      <c r="U1000" s="120">
        <v>0</v>
      </c>
      <c r="V1000" s="120">
        <v>0</v>
      </c>
      <c r="W1000" s="120">
        <v>0</v>
      </c>
      <c r="X1000" s="120">
        <v>0</v>
      </c>
      <c r="Y1000" s="120">
        <v>0</v>
      </c>
      <c r="Z1000" s="120">
        <v>0</v>
      </c>
      <c r="AA1000" s="291">
        <v>0</v>
      </c>
      <c r="AB1000" s="303">
        <f t="shared" si="390"/>
        <v>0</v>
      </c>
      <c r="AC1000" s="117">
        <f t="shared" si="390"/>
        <v>0</v>
      </c>
      <c r="AD1000" s="304">
        <f>OAX!AD1038</f>
        <v>0</v>
      </c>
      <c r="AE1000" s="120"/>
      <c r="AF1000" s="120"/>
      <c r="AG1000" s="120">
        <f>OAX!AG1038</f>
        <v>0</v>
      </c>
      <c r="AH1000" s="120"/>
      <c r="AI1000" s="120"/>
      <c r="AJ1000" s="120">
        <f>OAX!AJ1038</f>
        <v>0</v>
      </c>
      <c r="AK1000" s="120"/>
      <c r="AL1000" s="120"/>
      <c r="AM1000" s="120">
        <f>OAX!AM1038</f>
        <v>0</v>
      </c>
      <c r="AN1000" s="120"/>
      <c r="AO1000" s="120"/>
      <c r="AP1000" s="120">
        <f>OAX!AP1038</f>
        <v>0</v>
      </c>
      <c r="AQ1000" s="120"/>
      <c r="AR1000" s="120"/>
      <c r="AS1000" s="120">
        <f>OAX!AS1038</f>
        <v>0</v>
      </c>
      <c r="AT1000" s="120">
        <f>OAX!AT1038</f>
        <v>0</v>
      </c>
      <c r="AU1000" s="120">
        <f>OAX!AU1038</f>
        <v>0</v>
      </c>
      <c r="AV1000" s="120">
        <f>OAX!AV1038</f>
        <v>0</v>
      </c>
      <c r="AW1000" s="120">
        <f>OAX!AW1038</f>
        <v>0</v>
      </c>
      <c r="AX1000" s="120">
        <f>OAX!AX1038</f>
        <v>0</v>
      </c>
      <c r="AY1000" s="120">
        <f>OAX!AY1038</f>
        <v>0</v>
      </c>
      <c r="AZ1000" s="120">
        <f>OAX!AZ1038</f>
        <v>0</v>
      </c>
      <c r="BA1000" s="120">
        <f>OAX!BA1038</f>
        <v>0</v>
      </c>
    </row>
    <row r="1001" spans="1:53" ht="24.75" hidden="1">
      <c r="A1001" s="253"/>
      <c r="B1001" s="73" t="str">
        <f t="shared" si="377"/>
        <v>481650005900</v>
      </c>
      <c r="C1001" s="132">
        <v>2023</v>
      </c>
      <c r="D1001" s="132">
        <v>1</v>
      </c>
      <c r="E1001" s="132">
        <v>4</v>
      </c>
      <c r="F1001" s="132">
        <v>8</v>
      </c>
      <c r="G1001" s="132">
        <v>16</v>
      </c>
      <c r="H1001" s="132">
        <v>5000</v>
      </c>
      <c r="I1001" s="132">
        <v>5900</v>
      </c>
      <c r="J1001" s="132"/>
      <c r="K1001" s="132"/>
      <c r="L1001" s="132"/>
      <c r="M1001" s="102" t="s">
        <v>240</v>
      </c>
      <c r="N1001" s="103">
        <v>0</v>
      </c>
      <c r="O1001" s="103">
        <v>0</v>
      </c>
      <c r="P1001" s="103">
        <v>0</v>
      </c>
      <c r="Q1001" s="170"/>
      <c r="R1001" s="224"/>
      <c r="S1001" s="224"/>
      <c r="T1001" s="106">
        <f t="shared" ref="T1001:AC1002" si="391">T1002</f>
        <v>0</v>
      </c>
      <c r="U1001" s="106">
        <f t="shared" si="391"/>
        <v>0</v>
      </c>
      <c r="V1001" s="106">
        <f t="shared" si="391"/>
        <v>0</v>
      </c>
      <c r="W1001" s="106">
        <f t="shared" si="391"/>
        <v>0</v>
      </c>
      <c r="X1001" s="106">
        <f t="shared" si="391"/>
        <v>0</v>
      </c>
      <c r="Y1001" s="106">
        <f t="shared" si="391"/>
        <v>0</v>
      </c>
      <c r="Z1001" s="106">
        <f t="shared" si="391"/>
        <v>0</v>
      </c>
      <c r="AA1001" s="283">
        <f t="shared" si="391"/>
        <v>0</v>
      </c>
      <c r="AB1001" s="299">
        <f t="shared" si="391"/>
        <v>0</v>
      </c>
      <c r="AC1001" s="106">
        <f t="shared" si="391"/>
        <v>0</v>
      </c>
      <c r="AD1001" s="326">
        <f>OAX!AD1039</f>
        <v>0</v>
      </c>
      <c r="AE1001" s="106"/>
      <c r="AF1001" s="106"/>
      <c r="AG1001" s="106">
        <f>OAX!AG1039</f>
        <v>0</v>
      </c>
      <c r="AH1001" s="106"/>
      <c r="AI1001" s="106"/>
      <c r="AJ1001" s="106">
        <f>OAX!AJ1039</f>
        <v>0</v>
      </c>
      <c r="AK1001" s="106"/>
      <c r="AL1001" s="106"/>
      <c r="AM1001" s="106">
        <f>OAX!AM1039</f>
        <v>0</v>
      </c>
      <c r="AN1001" s="106"/>
      <c r="AO1001" s="106"/>
      <c r="AP1001" s="106">
        <f>OAX!AP1039</f>
        <v>0</v>
      </c>
      <c r="AQ1001" s="106"/>
      <c r="AR1001" s="106"/>
      <c r="AS1001" s="106">
        <f>OAX!AS1039</f>
        <v>0</v>
      </c>
      <c r="AT1001" s="103">
        <f>OAX!AT1039</f>
        <v>0</v>
      </c>
      <c r="AU1001" s="103">
        <f>OAX!AU1039</f>
        <v>0</v>
      </c>
      <c r="AV1001" s="103">
        <f>OAX!AV1039</f>
        <v>0</v>
      </c>
      <c r="AW1001" s="103">
        <f>OAX!AW1039</f>
        <v>0</v>
      </c>
      <c r="AX1001" s="103">
        <f>OAX!AX1039</f>
        <v>0</v>
      </c>
      <c r="AY1001" s="103">
        <f>OAX!AY1039</f>
        <v>0</v>
      </c>
      <c r="AZ1001" s="103">
        <f>OAX!AZ1039</f>
        <v>0</v>
      </c>
      <c r="BA1001" s="103">
        <f>OAX!BA1039</f>
        <v>0</v>
      </c>
    </row>
    <row r="1002" spans="1:53" ht="24.75" hidden="1">
      <c r="A1002" s="253"/>
      <c r="B1002" s="73" t="str">
        <f t="shared" si="377"/>
        <v>481650005900591</v>
      </c>
      <c r="C1002" s="135">
        <v>2023</v>
      </c>
      <c r="D1002" s="135">
        <v>1</v>
      </c>
      <c r="E1002" s="135">
        <v>4</v>
      </c>
      <c r="F1002" s="135">
        <v>8</v>
      </c>
      <c r="G1002" s="135">
        <v>16</v>
      </c>
      <c r="H1002" s="135">
        <v>5000</v>
      </c>
      <c r="I1002" s="135">
        <v>5900</v>
      </c>
      <c r="J1002" s="135">
        <v>591</v>
      </c>
      <c r="K1002" s="135"/>
      <c r="L1002" s="135"/>
      <c r="M1002" s="109" t="s">
        <v>241</v>
      </c>
      <c r="N1002" s="110">
        <v>0</v>
      </c>
      <c r="O1002" s="110">
        <v>0</v>
      </c>
      <c r="P1002" s="110">
        <v>0</v>
      </c>
      <c r="Q1002" s="172"/>
      <c r="R1002" s="225"/>
      <c r="S1002" s="225"/>
      <c r="T1002" s="113">
        <f t="shared" si="391"/>
        <v>0</v>
      </c>
      <c r="U1002" s="113">
        <f t="shared" si="391"/>
        <v>0</v>
      </c>
      <c r="V1002" s="113">
        <f t="shared" si="391"/>
        <v>0</v>
      </c>
      <c r="W1002" s="113">
        <f t="shared" si="391"/>
        <v>0</v>
      </c>
      <c r="X1002" s="113">
        <f t="shared" si="391"/>
        <v>0</v>
      </c>
      <c r="Y1002" s="113">
        <f t="shared" si="391"/>
        <v>0</v>
      </c>
      <c r="Z1002" s="113">
        <f t="shared" si="391"/>
        <v>0</v>
      </c>
      <c r="AA1002" s="287">
        <f t="shared" si="391"/>
        <v>0</v>
      </c>
      <c r="AB1002" s="301">
        <f t="shared" si="391"/>
        <v>0</v>
      </c>
      <c r="AC1002" s="113">
        <f t="shared" si="391"/>
        <v>0</v>
      </c>
      <c r="AD1002" s="328">
        <f>OAX!AD1040</f>
        <v>0</v>
      </c>
      <c r="AE1002" s="113"/>
      <c r="AF1002" s="113"/>
      <c r="AG1002" s="113">
        <f>OAX!AG1040</f>
        <v>0</v>
      </c>
      <c r="AH1002" s="113"/>
      <c r="AI1002" s="113"/>
      <c r="AJ1002" s="113">
        <f>OAX!AJ1040</f>
        <v>0</v>
      </c>
      <c r="AK1002" s="113"/>
      <c r="AL1002" s="113"/>
      <c r="AM1002" s="113">
        <f>OAX!AM1040</f>
        <v>0</v>
      </c>
      <c r="AN1002" s="113"/>
      <c r="AO1002" s="113"/>
      <c r="AP1002" s="113">
        <f>OAX!AP1040</f>
        <v>0</v>
      </c>
      <c r="AQ1002" s="113"/>
      <c r="AR1002" s="113"/>
      <c r="AS1002" s="113">
        <f>OAX!AS1040</f>
        <v>0</v>
      </c>
      <c r="AT1002" s="110">
        <f>OAX!AT1040</f>
        <v>0</v>
      </c>
      <c r="AU1002" s="110">
        <f>OAX!AU1040</f>
        <v>0</v>
      </c>
      <c r="AV1002" s="110">
        <f>OAX!AV1040</f>
        <v>0</v>
      </c>
      <c r="AW1002" s="110">
        <f>OAX!AW1040</f>
        <v>0</v>
      </c>
      <c r="AX1002" s="110">
        <f>OAX!AX1040</f>
        <v>0</v>
      </c>
      <c r="AY1002" s="110">
        <f>OAX!AY1040</f>
        <v>0</v>
      </c>
      <c r="AZ1002" s="110">
        <f>OAX!AZ1040</f>
        <v>0</v>
      </c>
      <c r="BA1002" s="110">
        <f>OAX!BA1040</f>
        <v>0</v>
      </c>
    </row>
    <row r="1003" spans="1:53" ht="24.75" hidden="1">
      <c r="A1003" s="253"/>
      <c r="B1003" s="73" t="str">
        <f t="shared" si="377"/>
        <v>4816500059005911</v>
      </c>
      <c r="C1003" s="138">
        <v>2023</v>
      </c>
      <c r="D1003" s="138">
        <v>1</v>
      </c>
      <c r="E1003" s="138">
        <v>4</v>
      </c>
      <c r="F1003" s="138">
        <v>8</v>
      </c>
      <c r="G1003" s="138">
        <v>16</v>
      </c>
      <c r="H1003" s="138">
        <v>5000</v>
      </c>
      <c r="I1003" s="138">
        <v>5900</v>
      </c>
      <c r="J1003" s="138">
        <v>591</v>
      </c>
      <c r="K1003" s="115">
        <v>1</v>
      </c>
      <c r="L1003" s="115"/>
      <c r="M1003" s="116" t="s">
        <v>241</v>
      </c>
      <c r="N1003" s="117">
        <v>0</v>
      </c>
      <c r="O1003" s="117">
        <v>0</v>
      </c>
      <c r="P1003" s="117">
        <v>0</v>
      </c>
      <c r="Q1003" s="174" t="s">
        <v>243</v>
      </c>
      <c r="R1003" s="119">
        <v>0</v>
      </c>
      <c r="S1003" s="119">
        <v>0</v>
      </c>
      <c r="T1003" s="120">
        <v>0</v>
      </c>
      <c r="U1003" s="120">
        <v>0</v>
      </c>
      <c r="V1003" s="120">
        <v>0</v>
      </c>
      <c r="W1003" s="120">
        <v>0</v>
      </c>
      <c r="X1003" s="120">
        <v>0</v>
      </c>
      <c r="Y1003" s="120">
        <v>0</v>
      </c>
      <c r="Z1003" s="120">
        <v>0</v>
      </c>
      <c r="AA1003" s="291">
        <v>0</v>
      </c>
      <c r="AB1003" s="303">
        <f>N1003+T1003-X1003</f>
        <v>0</v>
      </c>
      <c r="AC1003" s="117">
        <f>O1003+U1003-Y1003</f>
        <v>0</v>
      </c>
      <c r="AD1003" s="304">
        <f>OAX!AD1041</f>
        <v>0</v>
      </c>
      <c r="AE1003" s="120"/>
      <c r="AF1003" s="120"/>
      <c r="AG1003" s="120">
        <f>OAX!AG1041</f>
        <v>0</v>
      </c>
      <c r="AH1003" s="120"/>
      <c r="AI1003" s="120"/>
      <c r="AJ1003" s="120">
        <f>OAX!AJ1041</f>
        <v>0</v>
      </c>
      <c r="AK1003" s="120"/>
      <c r="AL1003" s="120"/>
      <c r="AM1003" s="120">
        <f>OAX!AM1041</f>
        <v>0</v>
      </c>
      <c r="AN1003" s="120"/>
      <c r="AO1003" s="120"/>
      <c r="AP1003" s="120">
        <f>OAX!AP1041</f>
        <v>0</v>
      </c>
      <c r="AQ1003" s="120"/>
      <c r="AR1003" s="120"/>
      <c r="AS1003" s="120">
        <f>OAX!AS1041</f>
        <v>0</v>
      </c>
      <c r="AT1003" s="120">
        <f>OAX!AT1041</f>
        <v>0</v>
      </c>
      <c r="AU1003" s="120">
        <f>OAX!AU1041</f>
        <v>0</v>
      </c>
      <c r="AV1003" s="120">
        <f>OAX!AV1041</f>
        <v>0</v>
      </c>
      <c r="AW1003" s="120">
        <f>OAX!AW1041</f>
        <v>0</v>
      </c>
      <c r="AX1003" s="120">
        <f>OAX!AX1041</f>
        <v>0</v>
      </c>
      <c r="AY1003" s="120">
        <f>OAX!AY1041</f>
        <v>0</v>
      </c>
      <c r="AZ1003" s="120">
        <f>OAX!AZ1041</f>
        <v>0</v>
      </c>
      <c r="BA1003" s="120">
        <f>OAX!BA1041</f>
        <v>0</v>
      </c>
    </row>
    <row r="1004" spans="1:53" ht="48" hidden="1">
      <c r="A1004" s="253"/>
      <c r="B1004" s="73" t="str">
        <f t="shared" si="377"/>
        <v>4817</v>
      </c>
      <c r="C1004" s="142">
        <v>2023</v>
      </c>
      <c r="D1004" s="142">
        <v>1</v>
      </c>
      <c r="E1004" s="142">
        <v>4</v>
      </c>
      <c r="F1004" s="142">
        <v>8</v>
      </c>
      <c r="G1004" s="142">
        <v>17</v>
      </c>
      <c r="H1004" s="142"/>
      <c r="I1004" s="142"/>
      <c r="J1004" s="142"/>
      <c r="K1004" s="142"/>
      <c r="L1004" s="142"/>
      <c r="M1004" s="195" t="s">
        <v>699</v>
      </c>
      <c r="N1004" s="196">
        <v>0</v>
      </c>
      <c r="O1004" s="196">
        <v>0</v>
      </c>
      <c r="P1004" s="196">
        <v>0</v>
      </c>
      <c r="Q1004" s="129"/>
      <c r="R1004" s="142"/>
      <c r="S1004" s="142"/>
      <c r="T1004" s="198">
        <f t="shared" ref="T1004:AC1004" si="392">+T1005+T1012</f>
        <v>0</v>
      </c>
      <c r="U1004" s="198">
        <f t="shared" si="392"/>
        <v>0</v>
      </c>
      <c r="V1004" s="198">
        <f t="shared" si="392"/>
        <v>0</v>
      </c>
      <c r="W1004" s="198">
        <f t="shared" si="392"/>
        <v>0</v>
      </c>
      <c r="X1004" s="198">
        <f t="shared" si="392"/>
        <v>0</v>
      </c>
      <c r="Y1004" s="198">
        <f t="shared" si="392"/>
        <v>0</v>
      </c>
      <c r="Z1004" s="198">
        <f t="shared" si="392"/>
        <v>0</v>
      </c>
      <c r="AA1004" s="286">
        <f t="shared" si="392"/>
        <v>0</v>
      </c>
      <c r="AB1004" s="315">
        <f t="shared" si="392"/>
        <v>0</v>
      </c>
      <c r="AC1004" s="198">
        <f t="shared" si="392"/>
        <v>0</v>
      </c>
      <c r="AD1004" s="327">
        <f>OAX!AD1042</f>
        <v>0</v>
      </c>
      <c r="AE1004" s="198"/>
      <c r="AF1004" s="198"/>
      <c r="AG1004" s="198">
        <f>OAX!AG1042</f>
        <v>0</v>
      </c>
      <c r="AH1004" s="198"/>
      <c r="AI1004" s="198"/>
      <c r="AJ1004" s="198">
        <f>OAX!AJ1042</f>
        <v>0</v>
      </c>
      <c r="AK1004" s="198"/>
      <c r="AL1004" s="198"/>
      <c r="AM1004" s="198">
        <f>OAX!AM1042</f>
        <v>0</v>
      </c>
      <c r="AN1004" s="198"/>
      <c r="AO1004" s="198"/>
      <c r="AP1004" s="198">
        <f>OAX!AP1042</f>
        <v>0</v>
      </c>
      <c r="AQ1004" s="198"/>
      <c r="AR1004" s="198"/>
      <c r="AS1004" s="198">
        <f>OAX!AS1042</f>
        <v>0</v>
      </c>
      <c r="AT1004" s="196">
        <f>OAX!AT1042</f>
        <v>0</v>
      </c>
      <c r="AU1004" s="196">
        <f>OAX!AU1042</f>
        <v>0</v>
      </c>
      <c r="AV1004" s="196">
        <f>OAX!AV1042</f>
        <v>0</v>
      </c>
      <c r="AW1004" s="196">
        <f>OAX!AW1042</f>
        <v>0</v>
      </c>
      <c r="AX1004" s="196">
        <f>OAX!AX1042</f>
        <v>0</v>
      </c>
      <c r="AY1004" s="196">
        <f>OAX!AY1042</f>
        <v>0</v>
      </c>
      <c r="AZ1004" s="196">
        <f>OAX!AZ1042</f>
        <v>0</v>
      </c>
      <c r="BA1004" s="196">
        <f>OAX!BA1042</f>
        <v>0</v>
      </c>
    </row>
    <row r="1005" spans="1:53" ht="24.75" hidden="1">
      <c r="A1005" s="253"/>
      <c r="B1005" s="73" t="str">
        <f t="shared" si="377"/>
        <v>48173000</v>
      </c>
      <c r="C1005" s="131">
        <v>2023</v>
      </c>
      <c r="D1005" s="131">
        <v>1</v>
      </c>
      <c r="E1005" s="131">
        <v>4</v>
      </c>
      <c r="F1005" s="131">
        <v>8</v>
      </c>
      <c r="G1005" s="131">
        <v>17</v>
      </c>
      <c r="H1005" s="131">
        <v>3000</v>
      </c>
      <c r="I1005" s="131"/>
      <c r="J1005" s="131"/>
      <c r="K1005" s="131"/>
      <c r="L1005" s="131"/>
      <c r="M1005" s="95" t="s">
        <v>71</v>
      </c>
      <c r="N1005" s="96">
        <v>0</v>
      </c>
      <c r="O1005" s="96">
        <v>0</v>
      </c>
      <c r="P1005" s="96">
        <v>0</v>
      </c>
      <c r="Q1005" s="168" t="s">
        <v>45</v>
      </c>
      <c r="R1005" s="180"/>
      <c r="S1005" s="180"/>
      <c r="T1005" s="99">
        <f t="shared" ref="T1005:AC1005" si="393">T1006</f>
        <v>0</v>
      </c>
      <c r="U1005" s="99">
        <f t="shared" si="393"/>
        <v>0</v>
      </c>
      <c r="V1005" s="99">
        <f t="shared" si="393"/>
        <v>0</v>
      </c>
      <c r="W1005" s="99">
        <f t="shared" si="393"/>
        <v>0</v>
      </c>
      <c r="X1005" s="99">
        <f t="shared" si="393"/>
        <v>0</v>
      </c>
      <c r="Y1005" s="99">
        <f t="shared" si="393"/>
        <v>0</v>
      </c>
      <c r="Z1005" s="99">
        <f t="shared" si="393"/>
        <v>0</v>
      </c>
      <c r="AA1005" s="281">
        <f t="shared" si="393"/>
        <v>0</v>
      </c>
      <c r="AB1005" s="297">
        <f t="shared" si="393"/>
        <v>0</v>
      </c>
      <c r="AC1005" s="99">
        <f t="shared" si="393"/>
        <v>0</v>
      </c>
      <c r="AD1005" s="324">
        <f>OAX!AD1043</f>
        <v>0</v>
      </c>
      <c r="AE1005" s="99"/>
      <c r="AF1005" s="99"/>
      <c r="AG1005" s="99">
        <f>OAX!AG1043</f>
        <v>0</v>
      </c>
      <c r="AH1005" s="99"/>
      <c r="AI1005" s="99"/>
      <c r="AJ1005" s="99">
        <f>OAX!AJ1043</f>
        <v>0</v>
      </c>
      <c r="AK1005" s="99"/>
      <c r="AL1005" s="99"/>
      <c r="AM1005" s="99">
        <f>OAX!AM1043</f>
        <v>0</v>
      </c>
      <c r="AN1005" s="99"/>
      <c r="AO1005" s="99"/>
      <c r="AP1005" s="99">
        <f>OAX!AP1043</f>
        <v>0</v>
      </c>
      <c r="AQ1005" s="99"/>
      <c r="AR1005" s="99"/>
      <c r="AS1005" s="99">
        <f>OAX!AS1043</f>
        <v>0</v>
      </c>
      <c r="AT1005" s="96">
        <f>OAX!AT1043</f>
        <v>0</v>
      </c>
      <c r="AU1005" s="96">
        <f>OAX!AU1043</f>
        <v>0</v>
      </c>
      <c r="AV1005" s="96">
        <f>OAX!AV1043</f>
        <v>0</v>
      </c>
      <c r="AW1005" s="96">
        <f>OAX!AW1043</f>
        <v>0</v>
      </c>
      <c r="AX1005" s="96">
        <f>OAX!AX1043</f>
        <v>0</v>
      </c>
      <c r="AY1005" s="96">
        <f>OAX!AY1043</f>
        <v>0</v>
      </c>
      <c r="AZ1005" s="96">
        <f>OAX!AZ1043</f>
        <v>0</v>
      </c>
      <c r="BA1005" s="96">
        <f>OAX!BA1043</f>
        <v>0</v>
      </c>
    </row>
    <row r="1006" spans="1:53" ht="24.75" hidden="1">
      <c r="A1006" s="253"/>
      <c r="B1006" s="73" t="str">
        <f t="shared" si="377"/>
        <v>481730003100</v>
      </c>
      <c r="C1006" s="132">
        <v>2023</v>
      </c>
      <c r="D1006" s="132">
        <v>1</v>
      </c>
      <c r="E1006" s="132">
        <v>4</v>
      </c>
      <c r="F1006" s="132">
        <v>8</v>
      </c>
      <c r="G1006" s="132">
        <v>17</v>
      </c>
      <c r="H1006" s="132">
        <v>3000</v>
      </c>
      <c r="I1006" s="132">
        <v>3100</v>
      </c>
      <c r="J1006" s="132"/>
      <c r="K1006" s="132" t="s">
        <v>45</v>
      </c>
      <c r="L1006" s="132"/>
      <c r="M1006" s="102" t="s">
        <v>166</v>
      </c>
      <c r="N1006" s="103">
        <v>0</v>
      </c>
      <c r="O1006" s="103">
        <v>0</v>
      </c>
      <c r="P1006" s="103">
        <v>0</v>
      </c>
      <c r="Q1006" s="170" t="s">
        <v>45</v>
      </c>
      <c r="R1006" s="224"/>
      <c r="S1006" s="224"/>
      <c r="T1006" s="106">
        <f t="shared" ref="T1006:AC1006" si="394">T1007+T1010</f>
        <v>0</v>
      </c>
      <c r="U1006" s="106">
        <f t="shared" si="394"/>
        <v>0</v>
      </c>
      <c r="V1006" s="106">
        <f t="shared" si="394"/>
        <v>0</v>
      </c>
      <c r="W1006" s="106">
        <f t="shared" si="394"/>
        <v>0</v>
      </c>
      <c r="X1006" s="106">
        <f t="shared" si="394"/>
        <v>0</v>
      </c>
      <c r="Y1006" s="106">
        <f t="shared" si="394"/>
        <v>0</v>
      </c>
      <c r="Z1006" s="106">
        <f t="shared" si="394"/>
        <v>0</v>
      </c>
      <c r="AA1006" s="283">
        <f t="shared" si="394"/>
        <v>0</v>
      </c>
      <c r="AB1006" s="299">
        <f t="shared" si="394"/>
        <v>0</v>
      </c>
      <c r="AC1006" s="106">
        <f t="shared" si="394"/>
        <v>0</v>
      </c>
      <c r="AD1006" s="326">
        <f>OAX!AD1044</f>
        <v>0</v>
      </c>
      <c r="AE1006" s="106"/>
      <c r="AF1006" s="106"/>
      <c r="AG1006" s="106">
        <f>OAX!AG1044</f>
        <v>0</v>
      </c>
      <c r="AH1006" s="106"/>
      <c r="AI1006" s="106"/>
      <c r="AJ1006" s="106">
        <f>OAX!AJ1044</f>
        <v>0</v>
      </c>
      <c r="AK1006" s="106"/>
      <c r="AL1006" s="106"/>
      <c r="AM1006" s="106">
        <f>OAX!AM1044</f>
        <v>0</v>
      </c>
      <c r="AN1006" s="106"/>
      <c r="AO1006" s="106"/>
      <c r="AP1006" s="106">
        <f>OAX!AP1044</f>
        <v>0</v>
      </c>
      <c r="AQ1006" s="106"/>
      <c r="AR1006" s="106"/>
      <c r="AS1006" s="106">
        <f>OAX!AS1044</f>
        <v>0</v>
      </c>
      <c r="AT1006" s="103">
        <f>OAX!AT1044</f>
        <v>0</v>
      </c>
      <c r="AU1006" s="103">
        <f>OAX!AU1044</f>
        <v>0</v>
      </c>
      <c r="AV1006" s="103">
        <f>OAX!AV1044</f>
        <v>0</v>
      </c>
      <c r="AW1006" s="103">
        <f>OAX!AW1044</f>
        <v>0</v>
      </c>
      <c r="AX1006" s="103">
        <f>OAX!AX1044</f>
        <v>0</v>
      </c>
      <c r="AY1006" s="103">
        <f>OAX!AY1044</f>
        <v>0</v>
      </c>
      <c r="AZ1006" s="103">
        <f>OAX!AZ1044</f>
        <v>0</v>
      </c>
      <c r="BA1006" s="103">
        <f>OAX!BA1044</f>
        <v>0</v>
      </c>
    </row>
    <row r="1007" spans="1:53" ht="48" hidden="1">
      <c r="A1007" s="253"/>
      <c r="B1007" s="73" t="str">
        <f t="shared" si="377"/>
        <v>481730003100317</v>
      </c>
      <c r="C1007" s="135">
        <v>2023</v>
      </c>
      <c r="D1007" s="135">
        <v>1</v>
      </c>
      <c r="E1007" s="135">
        <v>4</v>
      </c>
      <c r="F1007" s="135">
        <v>8</v>
      </c>
      <c r="G1007" s="135">
        <v>17</v>
      </c>
      <c r="H1007" s="135">
        <v>3000</v>
      </c>
      <c r="I1007" s="135">
        <v>3100</v>
      </c>
      <c r="J1007" s="135">
        <v>317</v>
      </c>
      <c r="K1007" s="135"/>
      <c r="L1007" s="135"/>
      <c r="M1007" s="109" t="s">
        <v>332</v>
      </c>
      <c r="N1007" s="110">
        <v>0</v>
      </c>
      <c r="O1007" s="110">
        <v>0</v>
      </c>
      <c r="P1007" s="110">
        <v>0</v>
      </c>
      <c r="Q1007" s="172" t="s">
        <v>45</v>
      </c>
      <c r="R1007" s="225"/>
      <c r="S1007" s="225"/>
      <c r="T1007" s="113">
        <v>0</v>
      </c>
      <c r="U1007" s="113">
        <v>0</v>
      </c>
      <c r="V1007" s="113">
        <v>0</v>
      </c>
      <c r="W1007" s="113">
        <v>0</v>
      </c>
      <c r="X1007" s="113">
        <v>0</v>
      </c>
      <c r="Y1007" s="113">
        <v>0</v>
      </c>
      <c r="Z1007" s="113">
        <v>0</v>
      </c>
      <c r="AA1007" s="287">
        <v>0</v>
      </c>
      <c r="AB1007" s="301">
        <v>0</v>
      </c>
      <c r="AC1007" s="113">
        <v>0</v>
      </c>
      <c r="AD1007" s="328">
        <f>OAX!AD1045</f>
        <v>0</v>
      </c>
      <c r="AE1007" s="113"/>
      <c r="AF1007" s="113"/>
      <c r="AG1007" s="113">
        <f>OAX!AG1045</f>
        <v>0</v>
      </c>
      <c r="AH1007" s="113"/>
      <c r="AI1007" s="113"/>
      <c r="AJ1007" s="113">
        <f>OAX!AJ1045</f>
        <v>0</v>
      </c>
      <c r="AK1007" s="113"/>
      <c r="AL1007" s="113"/>
      <c r="AM1007" s="113">
        <f>OAX!AM1045</f>
        <v>0</v>
      </c>
      <c r="AN1007" s="113"/>
      <c r="AO1007" s="113"/>
      <c r="AP1007" s="113">
        <f>OAX!AP1045</f>
        <v>0</v>
      </c>
      <c r="AQ1007" s="113"/>
      <c r="AR1007" s="113"/>
      <c r="AS1007" s="113">
        <f>OAX!AS1045</f>
        <v>0</v>
      </c>
      <c r="AT1007" s="113">
        <f>OAX!AT1045</f>
        <v>0</v>
      </c>
      <c r="AU1007" s="113">
        <f>OAX!AU1045</f>
        <v>0</v>
      </c>
      <c r="AV1007" s="113">
        <f>OAX!AV1045</f>
        <v>0</v>
      </c>
      <c r="AW1007" s="113">
        <f>OAX!AW1045</f>
        <v>0</v>
      </c>
      <c r="AX1007" s="113">
        <f>OAX!AX1045</f>
        <v>0</v>
      </c>
      <c r="AY1007" s="113">
        <f>OAX!AY1045</f>
        <v>0</v>
      </c>
      <c r="AZ1007" s="113">
        <f>OAX!AZ1045</f>
        <v>0</v>
      </c>
      <c r="BA1007" s="113">
        <f>OAX!BA1045</f>
        <v>0</v>
      </c>
    </row>
    <row r="1008" spans="1:53" ht="24.75" hidden="1">
      <c r="A1008" s="253"/>
      <c r="B1008" s="73" t="str">
        <f t="shared" si="377"/>
        <v>4817300031003171</v>
      </c>
      <c r="C1008" s="138">
        <v>2023</v>
      </c>
      <c r="D1008" s="138">
        <v>1</v>
      </c>
      <c r="E1008" s="138">
        <v>4</v>
      </c>
      <c r="F1008" s="138">
        <v>8</v>
      </c>
      <c r="G1008" s="138">
        <v>17</v>
      </c>
      <c r="H1008" s="138">
        <v>3000</v>
      </c>
      <c r="I1008" s="138">
        <v>3100</v>
      </c>
      <c r="J1008" s="138">
        <v>317</v>
      </c>
      <c r="K1008" s="115">
        <v>1</v>
      </c>
      <c r="L1008" s="115"/>
      <c r="M1008" s="116" t="s">
        <v>168</v>
      </c>
      <c r="N1008" s="117">
        <v>0</v>
      </c>
      <c r="O1008" s="117">
        <v>0</v>
      </c>
      <c r="P1008" s="117">
        <v>0</v>
      </c>
      <c r="Q1008" s="174" t="s">
        <v>80</v>
      </c>
      <c r="R1008" s="119">
        <v>0</v>
      </c>
      <c r="S1008" s="119">
        <v>0</v>
      </c>
      <c r="T1008" s="120">
        <v>0</v>
      </c>
      <c r="U1008" s="120">
        <v>0</v>
      </c>
      <c r="V1008" s="120">
        <v>0</v>
      </c>
      <c r="W1008" s="120">
        <v>0</v>
      </c>
      <c r="X1008" s="120">
        <v>0</v>
      </c>
      <c r="Y1008" s="120">
        <v>0</v>
      </c>
      <c r="Z1008" s="120">
        <v>0</v>
      </c>
      <c r="AA1008" s="291">
        <v>0</v>
      </c>
      <c r="AB1008" s="303">
        <f>N1008+T1008-X1008</f>
        <v>0</v>
      </c>
      <c r="AC1008" s="117">
        <f>O1008+U1008-Y1008</f>
        <v>0</v>
      </c>
      <c r="AD1008" s="304">
        <f>OAX!AD1046</f>
        <v>0</v>
      </c>
      <c r="AE1008" s="120"/>
      <c r="AF1008" s="120"/>
      <c r="AG1008" s="120">
        <f>OAX!AG1046</f>
        <v>0</v>
      </c>
      <c r="AH1008" s="120"/>
      <c r="AI1008" s="120"/>
      <c r="AJ1008" s="120">
        <f>OAX!AJ1046</f>
        <v>0</v>
      </c>
      <c r="AK1008" s="120"/>
      <c r="AL1008" s="120"/>
      <c r="AM1008" s="120">
        <f>OAX!AM1046</f>
        <v>0</v>
      </c>
      <c r="AN1008" s="120"/>
      <c r="AO1008" s="120"/>
      <c r="AP1008" s="120">
        <f>OAX!AP1046</f>
        <v>0</v>
      </c>
      <c r="AQ1008" s="120"/>
      <c r="AR1008" s="120"/>
      <c r="AS1008" s="120">
        <f>OAX!AS1046</f>
        <v>0</v>
      </c>
      <c r="AT1008" s="120">
        <f>OAX!AT1046</f>
        <v>0</v>
      </c>
      <c r="AU1008" s="120">
        <f>OAX!AU1046</f>
        <v>0</v>
      </c>
      <c r="AV1008" s="120">
        <f>OAX!AV1046</f>
        <v>0</v>
      </c>
      <c r="AW1008" s="120">
        <f>OAX!AW1046</f>
        <v>0</v>
      </c>
      <c r="AX1008" s="120">
        <f>OAX!AX1046</f>
        <v>0</v>
      </c>
      <c r="AY1008" s="120">
        <f>OAX!AY1046</f>
        <v>0</v>
      </c>
      <c r="AZ1008" s="120">
        <f>OAX!AZ1046</f>
        <v>0</v>
      </c>
      <c r="BA1008" s="120">
        <f>OAX!BA1046</f>
        <v>0</v>
      </c>
    </row>
    <row r="1009" spans="1:53" ht="24.75" hidden="1">
      <c r="A1009" s="253"/>
      <c r="B1009" s="73" t="str">
        <f t="shared" si="377"/>
        <v>4817300031003172</v>
      </c>
      <c r="C1009" s="138">
        <v>2023</v>
      </c>
      <c r="D1009" s="138">
        <v>1</v>
      </c>
      <c r="E1009" s="138">
        <v>4</v>
      </c>
      <c r="F1009" s="138">
        <v>8</v>
      </c>
      <c r="G1009" s="138">
        <v>17</v>
      </c>
      <c r="H1009" s="138">
        <v>3000</v>
      </c>
      <c r="I1009" s="138">
        <v>3100</v>
      </c>
      <c r="J1009" s="138">
        <v>317</v>
      </c>
      <c r="K1009" s="115">
        <v>2</v>
      </c>
      <c r="L1009" s="115"/>
      <c r="M1009" s="116" t="s">
        <v>283</v>
      </c>
      <c r="N1009" s="117">
        <v>0</v>
      </c>
      <c r="O1009" s="117">
        <v>0</v>
      </c>
      <c r="P1009" s="117">
        <v>0</v>
      </c>
      <c r="Q1009" s="174" t="s">
        <v>80</v>
      </c>
      <c r="R1009" s="119">
        <v>0</v>
      </c>
      <c r="S1009" s="119">
        <v>0</v>
      </c>
      <c r="T1009" s="120">
        <v>0</v>
      </c>
      <c r="U1009" s="120">
        <v>0</v>
      </c>
      <c r="V1009" s="120">
        <v>0</v>
      </c>
      <c r="W1009" s="120">
        <v>0</v>
      </c>
      <c r="X1009" s="120">
        <v>0</v>
      </c>
      <c r="Y1009" s="120">
        <v>0</v>
      </c>
      <c r="Z1009" s="120">
        <v>0</v>
      </c>
      <c r="AA1009" s="291">
        <v>0</v>
      </c>
      <c r="AB1009" s="303">
        <f>N1009+T1009-X1009</f>
        <v>0</v>
      </c>
      <c r="AC1009" s="117">
        <f>O1009+U1009-Y1009</f>
        <v>0</v>
      </c>
      <c r="AD1009" s="304">
        <f>OAX!AD1047</f>
        <v>0</v>
      </c>
      <c r="AE1009" s="120"/>
      <c r="AF1009" s="120"/>
      <c r="AG1009" s="120">
        <f>OAX!AG1047</f>
        <v>0</v>
      </c>
      <c r="AH1009" s="120"/>
      <c r="AI1009" s="120"/>
      <c r="AJ1009" s="120">
        <f>OAX!AJ1047</f>
        <v>0</v>
      </c>
      <c r="AK1009" s="120"/>
      <c r="AL1009" s="120"/>
      <c r="AM1009" s="120">
        <f>OAX!AM1047</f>
        <v>0</v>
      </c>
      <c r="AN1009" s="120"/>
      <c r="AO1009" s="120"/>
      <c r="AP1009" s="120">
        <f>OAX!AP1047</f>
        <v>0</v>
      </c>
      <c r="AQ1009" s="120"/>
      <c r="AR1009" s="120"/>
      <c r="AS1009" s="120">
        <f>OAX!AS1047</f>
        <v>0</v>
      </c>
      <c r="AT1009" s="120">
        <f>OAX!AT1047</f>
        <v>0</v>
      </c>
      <c r="AU1009" s="120">
        <f>OAX!AU1047</f>
        <v>0</v>
      </c>
      <c r="AV1009" s="120">
        <f>OAX!AV1047</f>
        <v>0</v>
      </c>
      <c r="AW1009" s="120">
        <f>OAX!AW1047</f>
        <v>0</v>
      </c>
      <c r="AX1009" s="120">
        <f>OAX!AX1047</f>
        <v>0</v>
      </c>
      <c r="AY1009" s="120">
        <f>OAX!AY1047</f>
        <v>0</v>
      </c>
      <c r="AZ1009" s="120">
        <f>OAX!AZ1047</f>
        <v>0</v>
      </c>
      <c r="BA1009" s="120">
        <f>OAX!BA1047</f>
        <v>0</v>
      </c>
    </row>
    <row r="1010" spans="1:53" ht="24.75" hidden="1">
      <c r="A1010" s="253"/>
      <c r="B1010" s="73" t="str">
        <f t="shared" si="377"/>
        <v>481730003100319</v>
      </c>
      <c r="C1010" s="135">
        <v>2023</v>
      </c>
      <c r="D1010" s="135">
        <v>1</v>
      </c>
      <c r="E1010" s="135">
        <v>4</v>
      </c>
      <c r="F1010" s="135">
        <v>8</v>
      </c>
      <c r="G1010" s="135">
        <v>17</v>
      </c>
      <c r="H1010" s="135">
        <v>3000</v>
      </c>
      <c r="I1010" s="135">
        <v>3100</v>
      </c>
      <c r="J1010" s="135">
        <v>319</v>
      </c>
      <c r="K1010" s="135"/>
      <c r="L1010" s="135"/>
      <c r="M1010" s="109" t="s">
        <v>525</v>
      </c>
      <c r="N1010" s="110">
        <v>0</v>
      </c>
      <c r="O1010" s="110">
        <v>0</v>
      </c>
      <c r="P1010" s="110">
        <v>0</v>
      </c>
      <c r="Q1010" s="172" t="s">
        <v>45</v>
      </c>
      <c r="R1010" s="225"/>
      <c r="S1010" s="225"/>
      <c r="T1010" s="113">
        <f t="shared" ref="T1010:AC1010" si="395">T1011</f>
        <v>0</v>
      </c>
      <c r="U1010" s="113">
        <f t="shared" si="395"/>
        <v>0</v>
      </c>
      <c r="V1010" s="113">
        <f t="shared" si="395"/>
        <v>0</v>
      </c>
      <c r="W1010" s="113">
        <f t="shared" si="395"/>
        <v>0</v>
      </c>
      <c r="X1010" s="113">
        <f t="shared" si="395"/>
        <v>0</v>
      </c>
      <c r="Y1010" s="113">
        <f t="shared" si="395"/>
        <v>0</v>
      </c>
      <c r="Z1010" s="113">
        <f t="shared" si="395"/>
        <v>0</v>
      </c>
      <c r="AA1010" s="287">
        <f t="shared" si="395"/>
        <v>0</v>
      </c>
      <c r="AB1010" s="301">
        <f t="shared" si="395"/>
        <v>0</v>
      </c>
      <c r="AC1010" s="113">
        <f t="shared" si="395"/>
        <v>0</v>
      </c>
      <c r="AD1010" s="328">
        <f>OAX!AD1048</f>
        <v>0</v>
      </c>
      <c r="AE1010" s="113"/>
      <c r="AF1010" s="113"/>
      <c r="AG1010" s="113">
        <f>OAX!AG1048</f>
        <v>0</v>
      </c>
      <c r="AH1010" s="113"/>
      <c r="AI1010" s="113"/>
      <c r="AJ1010" s="113">
        <f>OAX!AJ1048</f>
        <v>0</v>
      </c>
      <c r="AK1010" s="113"/>
      <c r="AL1010" s="113"/>
      <c r="AM1010" s="113">
        <f>OAX!AM1048</f>
        <v>0</v>
      </c>
      <c r="AN1010" s="113"/>
      <c r="AO1010" s="113"/>
      <c r="AP1010" s="113">
        <f>OAX!AP1048</f>
        <v>0</v>
      </c>
      <c r="AQ1010" s="113"/>
      <c r="AR1010" s="113"/>
      <c r="AS1010" s="113">
        <f>OAX!AS1048</f>
        <v>0</v>
      </c>
      <c r="AT1010" s="113">
        <f>OAX!AT1048</f>
        <v>0</v>
      </c>
      <c r="AU1010" s="113">
        <f>OAX!AU1048</f>
        <v>0</v>
      </c>
      <c r="AV1010" s="113">
        <f>OAX!AV1048</f>
        <v>0</v>
      </c>
      <c r="AW1010" s="113">
        <f>OAX!AW1048</f>
        <v>0</v>
      </c>
      <c r="AX1010" s="113">
        <f>OAX!AX1048</f>
        <v>0</v>
      </c>
      <c r="AY1010" s="113">
        <f>OAX!AY1048</f>
        <v>0</v>
      </c>
      <c r="AZ1010" s="113">
        <f>OAX!AZ1048</f>
        <v>0</v>
      </c>
      <c r="BA1010" s="113">
        <f>OAX!BA1048</f>
        <v>0</v>
      </c>
    </row>
    <row r="1011" spans="1:53" ht="24.75" hidden="1">
      <c r="A1011" s="253"/>
      <c r="B1011" s="73" t="str">
        <f t="shared" si="377"/>
        <v>4817300031003191</v>
      </c>
      <c r="C1011" s="138">
        <v>2023</v>
      </c>
      <c r="D1011" s="138">
        <v>1</v>
      </c>
      <c r="E1011" s="138">
        <v>4</v>
      </c>
      <c r="F1011" s="138">
        <v>8</v>
      </c>
      <c r="G1011" s="138">
        <v>17</v>
      </c>
      <c r="H1011" s="138">
        <v>3000</v>
      </c>
      <c r="I1011" s="138">
        <v>3100</v>
      </c>
      <c r="J1011" s="138">
        <v>319</v>
      </c>
      <c r="K1011" s="115">
        <v>1</v>
      </c>
      <c r="L1011" s="115"/>
      <c r="M1011" s="116" t="s">
        <v>700</v>
      </c>
      <c r="N1011" s="117">
        <v>0</v>
      </c>
      <c r="O1011" s="117">
        <v>0</v>
      </c>
      <c r="P1011" s="117">
        <v>0</v>
      </c>
      <c r="Q1011" s="174" t="s">
        <v>80</v>
      </c>
      <c r="R1011" s="119">
        <v>0</v>
      </c>
      <c r="S1011" s="119">
        <v>0</v>
      </c>
      <c r="T1011" s="120">
        <v>0</v>
      </c>
      <c r="U1011" s="120">
        <v>0</v>
      </c>
      <c r="V1011" s="120">
        <v>0</v>
      </c>
      <c r="W1011" s="120">
        <v>0</v>
      </c>
      <c r="X1011" s="120">
        <v>0</v>
      </c>
      <c r="Y1011" s="120">
        <v>0</v>
      </c>
      <c r="Z1011" s="120">
        <v>0</v>
      </c>
      <c r="AA1011" s="291">
        <v>0</v>
      </c>
      <c r="AB1011" s="303">
        <f>N1011+T1011-X1011</f>
        <v>0</v>
      </c>
      <c r="AC1011" s="117">
        <f>O1011+U1011-Y1011</f>
        <v>0</v>
      </c>
      <c r="AD1011" s="304">
        <f>OAX!AD1049</f>
        <v>0</v>
      </c>
      <c r="AE1011" s="120"/>
      <c r="AF1011" s="120"/>
      <c r="AG1011" s="120">
        <f>OAX!AG1049</f>
        <v>0</v>
      </c>
      <c r="AH1011" s="120"/>
      <c r="AI1011" s="120"/>
      <c r="AJ1011" s="120">
        <f>OAX!AJ1049</f>
        <v>0</v>
      </c>
      <c r="AK1011" s="120"/>
      <c r="AL1011" s="120"/>
      <c r="AM1011" s="120">
        <f>OAX!AM1049</f>
        <v>0</v>
      </c>
      <c r="AN1011" s="120"/>
      <c r="AO1011" s="120"/>
      <c r="AP1011" s="120">
        <f>OAX!AP1049</f>
        <v>0</v>
      </c>
      <c r="AQ1011" s="120"/>
      <c r="AR1011" s="120"/>
      <c r="AS1011" s="120">
        <f>OAX!AS1049</f>
        <v>0</v>
      </c>
      <c r="AT1011" s="120">
        <f>OAX!AT1049</f>
        <v>0</v>
      </c>
      <c r="AU1011" s="120">
        <f>OAX!AU1049</f>
        <v>0</v>
      </c>
      <c r="AV1011" s="120">
        <f>OAX!AV1049</f>
        <v>0</v>
      </c>
      <c r="AW1011" s="120">
        <f>OAX!AW1049</f>
        <v>0</v>
      </c>
      <c r="AX1011" s="120">
        <f>OAX!AX1049</f>
        <v>0</v>
      </c>
      <c r="AY1011" s="120">
        <f>OAX!AY1049</f>
        <v>0</v>
      </c>
      <c r="AZ1011" s="120">
        <f>OAX!AZ1049</f>
        <v>0</v>
      </c>
      <c r="BA1011" s="120">
        <f>OAX!BA1049</f>
        <v>0</v>
      </c>
    </row>
    <row r="1012" spans="1:53" ht="24.75" hidden="1">
      <c r="A1012" s="253"/>
      <c r="B1012" s="73" t="str">
        <f t="shared" si="377"/>
        <v>48175000</v>
      </c>
      <c r="C1012" s="131">
        <v>2023</v>
      </c>
      <c r="D1012" s="131">
        <v>1</v>
      </c>
      <c r="E1012" s="131">
        <v>4</v>
      </c>
      <c r="F1012" s="131">
        <v>8</v>
      </c>
      <c r="G1012" s="131">
        <v>17</v>
      </c>
      <c r="H1012" s="131">
        <v>5000</v>
      </c>
      <c r="I1012" s="131"/>
      <c r="J1012" s="131"/>
      <c r="K1012" s="131"/>
      <c r="L1012" s="131"/>
      <c r="M1012" s="95" t="s">
        <v>129</v>
      </c>
      <c r="N1012" s="96">
        <v>0</v>
      </c>
      <c r="O1012" s="96">
        <v>0</v>
      </c>
      <c r="P1012" s="96">
        <v>0</v>
      </c>
      <c r="Q1012" s="168" t="s">
        <v>45</v>
      </c>
      <c r="R1012" s="180"/>
      <c r="S1012" s="180"/>
      <c r="T1012" s="99">
        <f t="shared" ref="T1012:AC1012" si="396">T1013+T1023</f>
        <v>0</v>
      </c>
      <c r="U1012" s="99">
        <f t="shared" si="396"/>
        <v>0</v>
      </c>
      <c r="V1012" s="99">
        <f t="shared" si="396"/>
        <v>0</v>
      </c>
      <c r="W1012" s="99">
        <f t="shared" si="396"/>
        <v>0</v>
      </c>
      <c r="X1012" s="99">
        <f t="shared" si="396"/>
        <v>0</v>
      </c>
      <c r="Y1012" s="99">
        <f t="shared" si="396"/>
        <v>0</v>
      </c>
      <c r="Z1012" s="99">
        <f t="shared" si="396"/>
        <v>0</v>
      </c>
      <c r="AA1012" s="281">
        <f t="shared" si="396"/>
        <v>0</v>
      </c>
      <c r="AB1012" s="297">
        <f t="shared" si="396"/>
        <v>0</v>
      </c>
      <c r="AC1012" s="99">
        <f t="shared" si="396"/>
        <v>0</v>
      </c>
      <c r="AD1012" s="324">
        <f>OAX!AD1050</f>
        <v>0</v>
      </c>
      <c r="AE1012" s="99"/>
      <c r="AF1012" s="99"/>
      <c r="AG1012" s="99">
        <f>OAX!AG1050</f>
        <v>0</v>
      </c>
      <c r="AH1012" s="99"/>
      <c r="AI1012" s="99"/>
      <c r="AJ1012" s="99">
        <f>OAX!AJ1050</f>
        <v>0</v>
      </c>
      <c r="AK1012" s="99"/>
      <c r="AL1012" s="99"/>
      <c r="AM1012" s="99">
        <f>OAX!AM1050</f>
        <v>0</v>
      </c>
      <c r="AN1012" s="99"/>
      <c r="AO1012" s="99"/>
      <c r="AP1012" s="99">
        <f>OAX!AP1050</f>
        <v>0</v>
      </c>
      <c r="AQ1012" s="99"/>
      <c r="AR1012" s="99"/>
      <c r="AS1012" s="99">
        <f>OAX!AS1050</f>
        <v>0</v>
      </c>
      <c r="AT1012" s="99">
        <f>OAX!AT1050</f>
        <v>0</v>
      </c>
      <c r="AU1012" s="99">
        <f>OAX!AU1050</f>
        <v>0</v>
      </c>
      <c r="AV1012" s="99">
        <f>OAX!AV1050</f>
        <v>0</v>
      </c>
      <c r="AW1012" s="99">
        <f>OAX!AW1050</f>
        <v>0</v>
      </c>
      <c r="AX1012" s="99">
        <f>OAX!AX1050</f>
        <v>0</v>
      </c>
      <c r="AY1012" s="99">
        <f>OAX!AY1050</f>
        <v>0</v>
      </c>
      <c r="AZ1012" s="99">
        <f>OAX!AZ1050</f>
        <v>0</v>
      </c>
      <c r="BA1012" s="99">
        <f>OAX!BA1050</f>
        <v>0</v>
      </c>
    </row>
    <row r="1013" spans="1:53" ht="24.75" hidden="1">
      <c r="A1013" s="253"/>
      <c r="B1013" s="73" t="str">
        <f t="shared" si="377"/>
        <v>481750005100</v>
      </c>
      <c r="C1013" s="132">
        <v>2023</v>
      </c>
      <c r="D1013" s="132">
        <v>1</v>
      </c>
      <c r="E1013" s="132">
        <v>4</v>
      </c>
      <c r="F1013" s="132">
        <v>8</v>
      </c>
      <c r="G1013" s="132">
        <v>17</v>
      </c>
      <c r="H1013" s="132">
        <v>5000</v>
      </c>
      <c r="I1013" s="132">
        <v>5100</v>
      </c>
      <c r="J1013" s="132"/>
      <c r="K1013" s="132"/>
      <c r="L1013" s="132"/>
      <c r="M1013" s="102" t="s">
        <v>130</v>
      </c>
      <c r="N1013" s="103">
        <v>0</v>
      </c>
      <c r="O1013" s="103">
        <v>0</v>
      </c>
      <c r="P1013" s="103">
        <v>0</v>
      </c>
      <c r="Q1013" s="170" t="s">
        <v>45</v>
      </c>
      <c r="R1013" s="224"/>
      <c r="S1013" s="224"/>
      <c r="T1013" s="106">
        <f t="shared" ref="T1013:AC1013" si="397">T1014+T1021</f>
        <v>0</v>
      </c>
      <c r="U1013" s="106">
        <f t="shared" si="397"/>
        <v>0</v>
      </c>
      <c r="V1013" s="106">
        <f t="shared" si="397"/>
        <v>0</v>
      </c>
      <c r="W1013" s="106">
        <f t="shared" si="397"/>
        <v>0</v>
      </c>
      <c r="X1013" s="106">
        <f t="shared" si="397"/>
        <v>0</v>
      </c>
      <c r="Y1013" s="106">
        <f t="shared" si="397"/>
        <v>0</v>
      </c>
      <c r="Z1013" s="106">
        <f t="shared" si="397"/>
        <v>0</v>
      </c>
      <c r="AA1013" s="283">
        <f t="shared" si="397"/>
        <v>0</v>
      </c>
      <c r="AB1013" s="299">
        <f t="shared" si="397"/>
        <v>0</v>
      </c>
      <c r="AC1013" s="106">
        <f t="shared" si="397"/>
        <v>0</v>
      </c>
      <c r="AD1013" s="326">
        <f>OAX!AD1051</f>
        <v>0</v>
      </c>
      <c r="AE1013" s="106"/>
      <c r="AF1013" s="106"/>
      <c r="AG1013" s="106">
        <f>OAX!AG1051</f>
        <v>0</v>
      </c>
      <c r="AH1013" s="106"/>
      <c r="AI1013" s="106"/>
      <c r="AJ1013" s="106">
        <f>OAX!AJ1051</f>
        <v>0</v>
      </c>
      <c r="AK1013" s="106"/>
      <c r="AL1013" s="106"/>
      <c r="AM1013" s="106">
        <f>OAX!AM1051</f>
        <v>0</v>
      </c>
      <c r="AN1013" s="106"/>
      <c r="AO1013" s="106"/>
      <c r="AP1013" s="106">
        <f>OAX!AP1051</f>
        <v>0</v>
      </c>
      <c r="AQ1013" s="106"/>
      <c r="AR1013" s="106"/>
      <c r="AS1013" s="106">
        <f>OAX!AS1051</f>
        <v>0</v>
      </c>
      <c r="AT1013" s="106">
        <f>OAX!AT1051</f>
        <v>0</v>
      </c>
      <c r="AU1013" s="106">
        <f>OAX!AU1051</f>
        <v>0</v>
      </c>
      <c r="AV1013" s="106">
        <f>OAX!AV1051</f>
        <v>0</v>
      </c>
      <c r="AW1013" s="106">
        <f>OAX!AW1051</f>
        <v>0</v>
      </c>
      <c r="AX1013" s="106">
        <f>OAX!AX1051</f>
        <v>0</v>
      </c>
      <c r="AY1013" s="106">
        <f>OAX!AY1051</f>
        <v>0</v>
      </c>
      <c r="AZ1013" s="106">
        <f>OAX!AZ1051</f>
        <v>0</v>
      </c>
      <c r="BA1013" s="106">
        <f>OAX!BA1051</f>
        <v>0</v>
      </c>
    </row>
    <row r="1014" spans="1:53" ht="24.75" hidden="1">
      <c r="A1014" s="253"/>
      <c r="B1014" s="73" t="str">
        <f t="shared" si="377"/>
        <v>481750005100515</v>
      </c>
      <c r="C1014" s="135">
        <v>2023</v>
      </c>
      <c r="D1014" s="135">
        <v>1</v>
      </c>
      <c r="E1014" s="135">
        <v>4</v>
      </c>
      <c r="F1014" s="135">
        <v>8</v>
      </c>
      <c r="G1014" s="135">
        <v>17</v>
      </c>
      <c r="H1014" s="135">
        <v>5000</v>
      </c>
      <c r="I1014" s="135">
        <v>5100</v>
      </c>
      <c r="J1014" s="135">
        <v>515</v>
      </c>
      <c r="K1014" s="135"/>
      <c r="L1014" s="135"/>
      <c r="M1014" s="109" t="s">
        <v>131</v>
      </c>
      <c r="N1014" s="110">
        <v>0</v>
      </c>
      <c r="O1014" s="110">
        <v>0</v>
      </c>
      <c r="P1014" s="110">
        <v>0</v>
      </c>
      <c r="Q1014" s="172" t="s">
        <v>45</v>
      </c>
      <c r="R1014" s="225"/>
      <c r="S1014" s="225"/>
      <c r="T1014" s="113">
        <v>0</v>
      </c>
      <c r="U1014" s="113">
        <v>0</v>
      </c>
      <c r="V1014" s="113">
        <v>0</v>
      </c>
      <c r="W1014" s="113">
        <v>0</v>
      </c>
      <c r="X1014" s="113">
        <v>0</v>
      </c>
      <c r="Y1014" s="113">
        <v>0</v>
      </c>
      <c r="Z1014" s="113">
        <v>0</v>
      </c>
      <c r="AA1014" s="287">
        <v>0</v>
      </c>
      <c r="AB1014" s="301">
        <v>0</v>
      </c>
      <c r="AC1014" s="113">
        <v>0</v>
      </c>
      <c r="AD1014" s="328">
        <f>OAX!AD1052</f>
        <v>0</v>
      </c>
      <c r="AE1014" s="113"/>
      <c r="AF1014" s="113"/>
      <c r="AG1014" s="113">
        <f>OAX!AG1052</f>
        <v>0</v>
      </c>
      <c r="AH1014" s="113"/>
      <c r="AI1014" s="113"/>
      <c r="AJ1014" s="113">
        <f>OAX!AJ1052</f>
        <v>0</v>
      </c>
      <c r="AK1014" s="113"/>
      <c r="AL1014" s="113"/>
      <c r="AM1014" s="113">
        <f>OAX!AM1052</f>
        <v>0</v>
      </c>
      <c r="AN1014" s="113"/>
      <c r="AO1014" s="113"/>
      <c r="AP1014" s="113">
        <f>OAX!AP1052</f>
        <v>0</v>
      </c>
      <c r="AQ1014" s="113"/>
      <c r="AR1014" s="113"/>
      <c r="AS1014" s="113">
        <f>OAX!AS1052</f>
        <v>0</v>
      </c>
      <c r="AT1014" s="113">
        <f>OAX!AT1052</f>
        <v>0</v>
      </c>
      <c r="AU1014" s="113">
        <f>OAX!AU1052</f>
        <v>0</v>
      </c>
      <c r="AV1014" s="113">
        <f>OAX!AV1052</f>
        <v>0</v>
      </c>
      <c r="AW1014" s="113">
        <f>OAX!AW1052</f>
        <v>0</v>
      </c>
      <c r="AX1014" s="113">
        <f>OAX!AX1052</f>
        <v>0</v>
      </c>
      <c r="AY1014" s="113">
        <f>OAX!AY1052</f>
        <v>0</v>
      </c>
      <c r="AZ1014" s="113">
        <f>OAX!AZ1052</f>
        <v>0</v>
      </c>
      <c r="BA1014" s="113">
        <f>OAX!BA1052</f>
        <v>0</v>
      </c>
    </row>
    <row r="1015" spans="1:53" ht="24.75" hidden="1">
      <c r="A1015" s="253"/>
      <c r="B1015" s="73" t="str">
        <f t="shared" si="377"/>
        <v>4817500051005151</v>
      </c>
      <c r="C1015" s="138">
        <v>2023</v>
      </c>
      <c r="D1015" s="138">
        <v>1</v>
      </c>
      <c r="E1015" s="138">
        <v>4</v>
      </c>
      <c r="F1015" s="138">
        <v>8</v>
      </c>
      <c r="G1015" s="138">
        <v>17</v>
      </c>
      <c r="H1015" s="138">
        <v>5000</v>
      </c>
      <c r="I1015" s="138">
        <v>5100</v>
      </c>
      <c r="J1015" s="138">
        <v>515</v>
      </c>
      <c r="K1015" s="115">
        <v>1</v>
      </c>
      <c r="L1015" s="115"/>
      <c r="M1015" s="116" t="s">
        <v>178</v>
      </c>
      <c r="N1015" s="117">
        <v>0</v>
      </c>
      <c r="O1015" s="117">
        <v>0</v>
      </c>
      <c r="P1015" s="117">
        <v>0</v>
      </c>
      <c r="Q1015" s="174" t="s">
        <v>59</v>
      </c>
      <c r="R1015" s="119">
        <v>0</v>
      </c>
      <c r="S1015" s="119">
        <v>0</v>
      </c>
      <c r="T1015" s="120">
        <v>0</v>
      </c>
      <c r="U1015" s="120">
        <v>0</v>
      </c>
      <c r="V1015" s="120">
        <v>0</v>
      </c>
      <c r="W1015" s="120">
        <v>0</v>
      </c>
      <c r="X1015" s="120">
        <v>0</v>
      </c>
      <c r="Y1015" s="120">
        <v>0</v>
      </c>
      <c r="Z1015" s="120">
        <v>0</v>
      </c>
      <c r="AA1015" s="291">
        <v>0</v>
      </c>
      <c r="AB1015" s="303">
        <f t="shared" ref="AB1015:AC1020" si="398">N1015+T1015-X1015</f>
        <v>0</v>
      </c>
      <c r="AC1015" s="117">
        <f t="shared" si="398"/>
        <v>0</v>
      </c>
      <c r="AD1015" s="304">
        <f>OAX!AD1053</f>
        <v>0</v>
      </c>
      <c r="AE1015" s="120"/>
      <c r="AF1015" s="120"/>
      <c r="AG1015" s="120">
        <f>OAX!AG1053</f>
        <v>0</v>
      </c>
      <c r="AH1015" s="120"/>
      <c r="AI1015" s="120"/>
      <c r="AJ1015" s="120">
        <f>OAX!AJ1053</f>
        <v>0</v>
      </c>
      <c r="AK1015" s="120"/>
      <c r="AL1015" s="120"/>
      <c r="AM1015" s="120">
        <f>OAX!AM1053</f>
        <v>0</v>
      </c>
      <c r="AN1015" s="120"/>
      <c r="AO1015" s="120"/>
      <c r="AP1015" s="120">
        <f>OAX!AP1053</f>
        <v>0</v>
      </c>
      <c r="AQ1015" s="120"/>
      <c r="AR1015" s="120"/>
      <c r="AS1015" s="120">
        <f>OAX!AS1053</f>
        <v>0</v>
      </c>
      <c r="AT1015" s="120">
        <f>OAX!AT1053</f>
        <v>0</v>
      </c>
      <c r="AU1015" s="120">
        <f>OAX!AU1053</f>
        <v>0</v>
      </c>
      <c r="AV1015" s="120">
        <f>OAX!AV1053</f>
        <v>0</v>
      </c>
      <c r="AW1015" s="120">
        <f>OAX!AW1053</f>
        <v>0</v>
      </c>
      <c r="AX1015" s="120">
        <f>OAX!AX1053</f>
        <v>0</v>
      </c>
      <c r="AY1015" s="120">
        <f>OAX!AY1053</f>
        <v>0</v>
      </c>
      <c r="AZ1015" s="120">
        <f>OAX!AZ1053</f>
        <v>0</v>
      </c>
      <c r="BA1015" s="120">
        <f>OAX!BA1053</f>
        <v>0</v>
      </c>
    </row>
    <row r="1016" spans="1:53" ht="24.75" hidden="1">
      <c r="A1016" s="253"/>
      <c r="B1016" s="73" t="str">
        <f t="shared" si="377"/>
        <v>4817500051005152</v>
      </c>
      <c r="C1016" s="138">
        <v>2023</v>
      </c>
      <c r="D1016" s="138">
        <v>1</v>
      </c>
      <c r="E1016" s="138">
        <v>4</v>
      </c>
      <c r="F1016" s="138">
        <v>8</v>
      </c>
      <c r="G1016" s="138">
        <v>17</v>
      </c>
      <c r="H1016" s="138">
        <v>5000</v>
      </c>
      <c r="I1016" s="138">
        <v>5100</v>
      </c>
      <c r="J1016" s="138">
        <v>515</v>
      </c>
      <c r="K1016" s="115">
        <v>2</v>
      </c>
      <c r="L1016" s="115"/>
      <c r="M1016" s="116" t="s">
        <v>288</v>
      </c>
      <c r="N1016" s="117">
        <v>0</v>
      </c>
      <c r="O1016" s="117">
        <v>0</v>
      </c>
      <c r="P1016" s="117">
        <v>0</v>
      </c>
      <c r="Q1016" s="174" t="s">
        <v>59</v>
      </c>
      <c r="R1016" s="119">
        <v>0</v>
      </c>
      <c r="S1016" s="119">
        <v>0</v>
      </c>
      <c r="T1016" s="120">
        <v>0</v>
      </c>
      <c r="U1016" s="120">
        <v>0</v>
      </c>
      <c r="V1016" s="120">
        <v>0</v>
      </c>
      <c r="W1016" s="120">
        <v>0</v>
      </c>
      <c r="X1016" s="120">
        <v>0</v>
      </c>
      <c r="Y1016" s="120">
        <v>0</v>
      </c>
      <c r="Z1016" s="120">
        <v>0</v>
      </c>
      <c r="AA1016" s="291">
        <v>0</v>
      </c>
      <c r="AB1016" s="303">
        <f t="shared" si="398"/>
        <v>0</v>
      </c>
      <c r="AC1016" s="117">
        <f t="shared" si="398"/>
        <v>0</v>
      </c>
      <c r="AD1016" s="304">
        <f>OAX!AD1054</f>
        <v>0</v>
      </c>
      <c r="AE1016" s="120"/>
      <c r="AF1016" s="120"/>
      <c r="AG1016" s="120">
        <f>OAX!AG1054</f>
        <v>0</v>
      </c>
      <c r="AH1016" s="120"/>
      <c r="AI1016" s="120"/>
      <c r="AJ1016" s="120">
        <f>OAX!AJ1054</f>
        <v>0</v>
      </c>
      <c r="AK1016" s="120"/>
      <c r="AL1016" s="120"/>
      <c r="AM1016" s="120">
        <f>OAX!AM1054</f>
        <v>0</v>
      </c>
      <c r="AN1016" s="120"/>
      <c r="AO1016" s="120"/>
      <c r="AP1016" s="120">
        <f>OAX!AP1054</f>
        <v>0</v>
      </c>
      <c r="AQ1016" s="120"/>
      <c r="AR1016" s="120"/>
      <c r="AS1016" s="120">
        <f>OAX!AS1054</f>
        <v>0</v>
      </c>
      <c r="AT1016" s="120">
        <f>OAX!AT1054</f>
        <v>0</v>
      </c>
      <c r="AU1016" s="120">
        <f>OAX!AU1054</f>
        <v>0</v>
      </c>
      <c r="AV1016" s="120">
        <f>OAX!AV1054</f>
        <v>0</v>
      </c>
      <c r="AW1016" s="120">
        <f>OAX!AW1054</f>
        <v>0</v>
      </c>
      <c r="AX1016" s="120">
        <f>OAX!AX1054</f>
        <v>0</v>
      </c>
      <c r="AY1016" s="120">
        <f>OAX!AY1054</f>
        <v>0</v>
      </c>
      <c r="AZ1016" s="120">
        <f>OAX!AZ1054</f>
        <v>0</v>
      </c>
      <c r="BA1016" s="120">
        <f>OAX!BA1054</f>
        <v>0</v>
      </c>
    </row>
    <row r="1017" spans="1:53" ht="24.75" hidden="1">
      <c r="A1017" s="253"/>
      <c r="B1017" s="73" t="str">
        <f t="shared" si="377"/>
        <v>4817500051005153</v>
      </c>
      <c r="C1017" s="138">
        <v>2023</v>
      </c>
      <c r="D1017" s="138">
        <v>1</v>
      </c>
      <c r="E1017" s="138">
        <v>4</v>
      </c>
      <c r="F1017" s="138">
        <v>8</v>
      </c>
      <c r="G1017" s="138">
        <v>17</v>
      </c>
      <c r="H1017" s="138">
        <v>5000</v>
      </c>
      <c r="I1017" s="138">
        <v>5100</v>
      </c>
      <c r="J1017" s="138">
        <v>515</v>
      </c>
      <c r="K1017" s="115">
        <v>3</v>
      </c>
      <c r="L1017" s="115"/>
      <c r="M1017" s="116" t="s">
        <v>256</v>
      </c>
      <c r="N1017" s="117">
        <v>0</v>
      </c>
      <c r="O1017" s="117">
        <v>0</v>
      </c>
      <c r="P1017" s="117">
        <v>0</v>
      </c>
      <c r="Q1017" s="174" t="s">
        <v>59</v>
      </c>
      <c r="R1017" s="119">
        <v>0</v>
      </c>
      <c r="S1017" s="119">
        <v>0</v>
      </c>
      <c r="T1017" s="120">
        <v>0</v>
      </c>
      <c r="U1017" s="120">
        <v>0</v>
      </c>
      <c r="V1017" s="120">
        <v>0</v>
      </c>
      <c r="W1017" s="120">
        <v>0</v>
      </c>
      <c r="X1017" s="120">
        <v>0</v>
      </c>
      <c r="Y1017" s="120">
        <v>0</v>
      </c>
      <c r="Z1017" s="120">
        <v>0</v>
      </c>
      <c r="AA1017" s="291">
        <v>0</v>
      </c>
      <c r="AB1017" s="303">
        <f t="shared" si="398"/>
        <v>0</v>
      </c>
      <c r="AC1017" s="117">
        <f t="shared" si="398"/>
        <v>0</v>
      </c>
      <c r="AD1017" s="304">
        <f>OAX!AD1055</f>
        <v>0</v>
      </c>
      <c r="AE1017" s="120"/>
      <c r="AF1017" s="120"/>
      <c r="AG1017" s="120">
        <f>OAX!AG1055</f>
        <v>0</v>
      </c>
      <c r="AH1017" s="120"/>
      <c r="AI1017" s="120"/>
      <c r="AJ1017" s="120">
        <f>OAX!AJ1055</f>
        <v>0</v>
      </c>
      <c r="AK1017" s="120"/>
      <c r="AL1017" s="120"/>
      <c r="AM1017" s="120">
        <f>OAX!AM1055</f>
        <v>0</v>
      </c>
      <c r="AN1017" s="120"/>
      <c r="AO1017" s="120"/>
      <c r="AP1017" s="120">
        <f>OAX!AP1055</f>
        <v>0</v>
      </c>
      <c r="AQ1017" s="120"/>
      <c r="AR1017" s="120"/>
      <c r="AS1017" s="120">
        <f>OAX!AS1055</f>
        <v>0</v>
      </c>
      <c r="AT1017" s="120">
        <f>OAX!AT1055</f>
        <v>0</v>
      </c>
      <c r="AU1017" s="120">
        <f>OAX!AU1055</f>
        <v>0</v>
      </c>
      <c r="AV1017" s="120">
        <f>OAX!AV1055</f>
        <v>0</v>
      </c>
      <c r="AW1017" s="120">
        <f>OAX!AW1055</f>
        <v>0</v>
      </c>
      <c r="AX1017" s="120">
        <f>OAX!AX1055</f>
        <v>0</v>
      </c>
      <c r="AY1017" s="120">
        <f>OAX!AY1055</f>
        <v>0</v>
      </c>
      <c r="AZ1017" s="120">
        <f>OAX!AZ1055</f>
        <v>0</v>
      </c>
      <c r="BA1017" s="120">
        <f>OAX!BA1055</f>
        <v>0</v>
      </c>
    </row>
    <row r="1018" spans="1:53" ht="24.75" hidden="1">
      <c r="A1018" s="253"/>
      <c r="B1018" s="73" t="str">
        <f t="shared" si="377"/>
        <v>4817500051005154</v>
      </c>
      <c r="C1018" s="138">
        <v>2023</v>
      </c>
      <c r="D1018" s="138">
        <v>1</v>
      </c>
      <c r="E1018" s="138">
        <v>4</v>
      </c>
      <c r="F1018" s="138">
        <v>8</v>
      </c>
      <c r="G1018" s="138">
        <v>17</v>
      </c>
      <c r="H1018" s="138">
        <v>5000</v>
      </c>
      <c r="I1018" s="138">
        <v>5100</v>
      </c>
      <c r="J1018" s="138">
        <v>515</v>
      </c>
      <c r="K1018" s="115">
        <v>4</v>
      </c>
      <c r="L1018" s="115"/>
      <c r="M1018" s="116" t="s">
        <v>607</v>
      </c>
      <c r="N1018" s="117">
        <v>0</v>
      </c>
      <c r="O1018" s="117">
        <v>0</v>
      </c>
      <c r="P1018" s="117">
        <v>0</v>
      </c>
      <c r="Q1018" s="174" t="s">
        <v>59</v>
      </c>
      <c r="R1018" s="119">
        <v>0</v>
      </c>
      <c r="S1018" s="119">
        <v>0</v>
      </c>
      <c r="T1018" s="120">
        <v>0</v>
      </c>
      <c r="U1018" s="120">
        <v>0</v>
      </c>
      <c r="V1018" s="120">
        <v>0</v>
      </c>
      <c r="W1018" s="120">
        <v>0</v>
      </c>
      <c r="X1018" s="120">
        <v>0</v>
      </c>
      <c r="Y1018" s="120">
        <v>0</v>
      </c>
      <c r="Z1018" s="120">
        <v>0</v>
      </c>
      <c r="AA1018" s="291">
        <v>0</v>
      </c>
      <c r="AB1018" s="303">
        <f t="shared" si="398"/>
        <v>0</v>
      </c>
      <c r="AC1018" s="117">
        <f t="shared" si="398"/>
        <v>0</v>
      </c>
      <c r="AD1018" s="304">
        <f>OAX!AD1056</f>
        <v>0</v>
      </c>
      <c r="AE1018" s="120"/>
      <c r="AF1018" s="120"/>
      <c r="AG1018" s="120">
        <f>OAX!AG1056</f>
        <v>0</v>
      </c>
      <c r="AH1018" s="120"/>
      <c r="AI1018" s="120"/>
      <c r="AJ1018" s="120">
        <f>OAX!AJ1056</f>
        <v>0</v>
      </c>
      <c r="AK1018" s="120"/>
      <c r="AL1018" s="120"/>
      <c r="AM1018" s="120">
        <f>OAX!AM1056</f>
        <v>0</v>
      </c>
      <c r="AN1018" s="120"/>
      <c r="AO1018" s="120"/>
      <c r="AP1018" s="120">
        <f>OAX!AP1056</f>
        <v>0</v>
      </c>
      <c r="AQ1018" s="120"/>
      <c r="AR1018" s="120"/>
      <c r="AS1018" s="120">
        <f>OAX!AS1056</f>
        <v>0</v>
      </c>
      <c r="AT1018" s="120">
        <f>OAX!AT1056</f>
        <v>0</v>
      </c>
      <c r="AU1018" s="120">
        <f>OAX!AU1056</f>
        <v>0</v>
      </c>
      <c r="AV1018" s="120">
        <f>OAX!AV1056</f>
        <v>0</v>
      </c>
      <c r="AW1018" s="120">
        <f>OAX!AW1056</f>
        <v>0</v>
      </c>
      <c r="AX1018" s="120">
        <f>OAX!AX1056</f>
        <v>0</v>
      </c>
      <c r="AY1018" s="120">
        <f>OAX!AY1056</f>
        <v>0</v>
      </c>
      <c r="AZ1018" s="120">
        <f>OAX!AZ1056</f>
        <v>0</v>
      </c>
      <c r="BA1018" s="120">
        <f>OAX!BA1056</f>
        <v>0</v>
      </c>
    </row>
    <row r="1019" spans="1:53" ht="24.75" hidden="1">
      <c r="A1019" s="253"/>
      <c r="B1019" s="73" t="str">
        <f t="shared" si="377"/>
        <v>4817500051005155</v>
      </c>
      <c r="C1019" s="138">
        <v>2023</v>
      </c>
      <c r="D1019" s="138">
        <v>1</v>
      </c>
      <c r="E1019" s="138">
        <v>4</v>
      </c>
      <c r="F1019" s="138">
        <v>8</v>
      </c>
      <c r="G1019" s="138">
        <v>17</v>
      </c>
      <c r="H1019" s="138">
        <v>5000</v>
      </c>
      <c r="I1019" s="138">
        <v>5100</v>
      </c>
      <c r="J1019" s="138">
        <v>515</v>
      </c>
      <c r="K1019" s="115">
        <v>5</v>
      </c>
      <c r="L1019" s="115"/>
      <c r="M1019" s="116" t="s">
        <v>191</v>
      </c>
      <c r="N1019" s="117">
        <v>0</v>
      </c>
      <c r="O1019" s="117">
        <v>0</v>
      </c>
      <c r="P1019" s="117">
        <v>0</v>
      </c>
      <c r="Q1019" s="174" t="s">
        <v>59</v>
      </c>
      <c r="R1019" s="119">
        <v>0</v>
      </c>
      <c r="S1019" s="119">
        <v>0</v>
      </c>
      <c r="T1019" s="120">
        <v>0</v>
      </c>
      <c r="U1019" s="120">
        <v>0</v>
      </c>
      <c r="V1019" s="120">
        <v>0</v>
      </c>
      <c r="W1019" s="120">
        <v>0</v>
      </c>
      <c r="X1019" s="120">
        <v>0</v>
      </c>
      <c r="Y1019" s="120">
        <v>0</v>
      </c>
      <c r="Z1019" s="120">
        <v>0</v>
      </c>
      <c r="AA1019" s="291">
        <v>0</v>
      </c>
      <c r="AB1019" s="303">
        <f t="shared" si="398"/>
        <v>0</v>
      </c>
      <c r="AC1019" s="117">
        <f t="shared" si="398"/>
        <v>0</v>
      </c>
      <c r="AD1019" s="304">
        <f>OAX!AD1057</f>
        <v>0</v>
      </c>
      <c r="AE1019" s="120"/>
      <c r="AF1019" s="120"/>
      <c r="AG1019" s="120">
        <f>OAX!AG1057</f>
        <v>0</v>
      </c>
      <c r="AH1019" s="120"/>
      <c r="AI1019" s="120"/>
      <c r="AJ1019" s="120">
        <f>OAX!AJ1057</f>
        <v>0</v>
      </c>
      <c r="AK1019" s="120"/>
      <c r="AL1019" s="120"/>
      <c r="AM1019" s="120">
        <f>OAX!AM1057</f>
        <v>0</v>
      </c>
      <c r="AN1019" s="120"/>
      <c r="AO1019" s="120"/>
      <c r="AP1019" s="120">
        <f>OAX!AP1057</f>
        <v>0</v>
      </c>
      <c r="AQ1019" s="120"/>
      <c r="AR1019" s="120"/>
      <c r="AS1019" s="120">
        <f>OAX!AS1057</f>
        <v>0</v>
      </c>
      <c r="AT1019" s="120">
        <f>OAX!AT1057</f>
        <v>0</v>
      </c>
      <c r="AU1019" s="120">
        <f>OAX!AU1057</f>
        <v>0</v>
      </c>
      <c r="AV1019" s="120">
        <f>OAX!AV1057</f>
        <v>0</v>
      </c>
      <c r="AW1019" s="120">
        <f>OAX!AW1057</f>
        <v>0</v>
      </c>
      <c r="AX1019" s="120">
        <f>OAX!AX1057</f>
        <v>0</v>
      </c>
      <c r="AY1019" s="120">
        <f>OAX!AY1057</f>
        <v>0</v>
      </c>
      <c r="AZ1019" s="120">
        <f>OAX!AZ1057</f>
        <v>0</v>
      </c>
      <c r="BA1019" s="120">
        <f>OAX!BA1057</f>
        <v>0</v>
      </c>
    </row>
    <row r="1020" spans="1:53" ht="24.75" hidden="1">
      <c r="A1020" s="254"/>
      <c r="B1020" s="73" t="str">
        <f t="shared" si="377"/>
        <v>4817500051005156</v>
      </c>
      <c r="C1020" s="138">
        <v>2023</v>
      </c>
      <c r="D1020" s="138">
        <v>1</v>
      </c>
      <c r="E1020" s="138">
        <v>4</v>
      </c>
      <c r="F1020" s="138">
        <v>8</v>
      </c>
      <c r="G1020" s="138">
        <v>17</v>
      </c>
      <c r="H1020" s="138">
        <v>5000</v>
      </c>
      <c r="I1020" s="138">
        <v>5100</v>
      </c>
      <c r="J1020" s="138">
        <v>515</v>
      </c>
      <c r="K1020" s="115">
        <v>6</v>
      </c>
      <c r="L1020" s="115"/>
      <c r="M1020" s="116" t="s">
        <v>701</v>
      </c>
      <c r="N1020" s="117">
        <v>0</v>
      </c>
      <c r="O1020" s="117">
        <v>0</v>
      </c>
      <c r="P1020" s="117">
        <v>0</v>
      </c>
      <c r="Q1020" s="174" t="s">
        <v>59</v>
      </c>
      <c r="R1020" s="119">
        <v>0</v>
      </c>
      <c r="S1020" s="119">
        <v>0</v>
      </c>
      <c r="T1020" s="120">
        <v>0</v>
      </c>
      <c r="U1020" s="120">
        <v>0</v>
      </c>
      <c r="V1020" s="120">
        <v>0</v>
      </c>
      <c r="W1020" s="120">
        <v>0</v>
      </c>
      <c r="X1020" s="120">
        <v>0</v>
      </c>
      <c r="Y1020" s="120">
        <v>0</v>
      </c>
      <c r="Z1020" s="120">
        <v>0</v>
      </c>
      <c r="AA1020" s="291">
        <v>0</v>
      </c>
      <c r="AB1020" s="303">
        <f t="shared" si="398"/>
        <v>0</v>
      </c>
      <c r="AC1020" s="117">
        <f t="shared" si="398"/>
        <v>0</v>
      </c>
      <c r="AD1020" s="304">
        <f>OAX!AD1058</f>
        <v>0</v>
      </c>
      <c r="AE1020" s="120"/>
      <c r="AF1020" s="120"/>
      <c r="AG1020" s="120">
        <f>OAX!AG1058</f>
        <v>0</v>
      </c>
      <c r="AH1020" s="120"/>
      <c r="AI1020" s="120"/>
      <c r="AJ1020" s="120">
        <f>OAX!AJ1058</f>
        <v>0</v>
      </c>
      <c r="AK1020" s="120"/>
      <c r="AL1020" s="120"/>
      <c r="AM1020" s="120">
        <f>OAX!AM1058</f>
        <v>0</v>
      </c>
      <c r="AN1020" s="120"/>
      <c r="AO1020" s="120"/>
      <c r="AP1020" s="120">
        <f>OAX!AP1058</f>
        <v>0</v>
      </c>
      <c r="AQ1020" s="120"/>
      <c r="AR1020" s="120"/>
      <c r="AS1020" s="120">
        <f>OAX!AS1058</f>
        <v>0</v>
      </c>
      <c r="AT1020" s="120">
        <f>OAX!AT1058</f>
        <v>0</v>
      </c>
      <c r="AU1020" s="120">
        <f>OAX!AU1058</f>
        <v>0</v>
      </c>
      <c r="AV1020" s="120">
        <f>OAX!AV1058</f>
        <v>0</v>
      </c>
      <c r="AW1020" s="120">
        <f>OAX!AW1058</f>
        <v>0</v>
      </c>
      <c r="AX1020" s="120">
        <f>OAX!AX1058</f>
        <v>0</v>
      </c>
      <c r="AY1020" s="120">
        <f>OAX!AY1058</f>
        <v>0</v>
      </c>
      <c r="AZ1020" s="120">
        <f>OAX!AZ1058</f>
        <v>0</v>
      </c>
      <c r="BA1020" s="120">
        <f>OAX!BA1058</f>
        <v>0</v>
      </c>
    </row>
    <row r="1021" spans="1:53" ht="24.75" hidden="1">
      <c r="A1021" s="253"/>
      <c r="B1021" s="73" t="str">
        <f t="shared" si="377"/>
        <v>481750005100519</v>
      </c>
      <c r="C1021" s="135">
        <v>2023</v>
      </c>
      <c r="D1021" s="135">
        <v>1</v>
      </c>
      <c r="E1021" s="135">
        <v>4</v>
      </c>
      <c r="F1021" s="135">
        <v>8</v>
      </c>
      <c r="G1021" s="135">
        <v>17</v>
      </c>
      <c r="H1021" s="135">
        <v>5000</v>
      </c>
      <c r="I1021" s="135">
        <v>5100</v>
      </c>
      <c r="J1021" s="135">
        <v>519</v>
      </c>
      <c r="K1021" s="135"/>
      <c r="L1021" s="135"/>
      <c r="M1021" s="109" t="s">
        <v>192</v>
      </c>
      <c r="N1021" s="110">
        <v>0</v>
      </c>
      <c r="O1021" s="110">
        <v>0</v>
      </c>
      <c r="P1021" s="110">
        <v>0</v>
      </c>
      <c r="Q1021" s="172" t="s">
        <v>45</v>
      </c>
      <c r="R1021" s="225"/>
      <c r="S1021" s="225"/>
      <c r="T1021" s="113">
        <f t="shared" ref="T1021:AC1021" si="399">+T1022</f>
        <v>0</v>
      </c>
      <c r="U1021" s="113">
        <f t="shared" si="399"/>
        <v>0</v>
      </c>
      <c r="V1021" s="113">
        <f t="shared" si="399"/>
        <v>0</v>
      </c>
      <c r="W1021" s="113">
        <f t="shared" si="399"/>
        <v>0</v>
      </c>
      <c r="X1021" s="113">
        <f t="shared" si="399"/>
        <v>0</v>
      </c>
      <c r="Y1021" s="113">
        <f t="shared" si="399"/>
        <v>0</v>
      </c>
      <c r="Z1021" s="113">
        <f t="shared" si="399"/>
        <v>0</v>
      </c>
      <c r="AA1021" s="287">
        <f t="shared" si="399"/>
        <v>0</v>
      </c>
      <c r="AB1021" s="301">
        <f t="shared" si="399"/>
        <v>0</v>
      </c>
      <c r="AC1021" s="113">
        <f t="shared" si="399"/>
        <v>0</v>
      </c>
      <c r="AD1021" s="328">
        <f>OAX!AD1059</f>
        <v>0</v>
      </c>
      <c r="AE1021" s="113"/>
      <c r="AF1021" s="113"/>
      <c r="AG1021" s="113">
        <f>OAX!AG1059</f>
        <v>0</v>
      </c>
      <c r="AH1021" s="113"/>
      <c r="AI1021" s="113"/>
      <c r="AJ1021" s="113">
        <f>OAX!AJ1059</f>
        <v>0</v>
      </c>
      <c r="AK1021" s="113"/>
      <c r="AL1021" s="113"/>
      <c r="AM1021" s="113">
        <f>OAX!AM1059</f>
        <v>0</v>
      </c>
      <c r="AN1021" s="113"/>
      <c r="AO1021" s="113"/>
      <c r="AP1021" s="113">
        <f>OAX!AP1059</f>
        <v>0</v>
      </c>
      <c r="AQ1021" s="113"/>
      <c r="AR1021" s="113"/>
      <c r="AS1021" s="113">
        <f>OAX!AS1059</f>
        <v>0</v>
      </c>
      <c r="AT1021" s="113">
        <f>OAX!AT1059</f>
        <v>0</v>
      </c>
      <c r="AU1021" s="113">
        <f>OAX!AU1059</f>
        <v>0</v>
      </c>
      <c r="AV1021" s="113">
        <f>OAX!AV1059</f>
        <v>0</v>
      </c>
      <c r="AW1021" s="113">
        <f>OAX!AW1059</f>
        <v>0</v>
      </c>
      <c r="AX1021" s="113">
        <f>OAX!AX1059</f>
        <v>0</v>
      </c>
      <c r="AY1021" s="113">
        <f>OAX!AY1059</f>
        <v>0</v>
      </c>
      <c r="AZ1021" s="113">
        <f>OAX!AZ1059</f>
        <v>0</v>
      </c>
      <c r="BA1021" s="113">
        <f>OAX!BA1059</f>
        <v>0</v>
      </c>
    </row>
    <row r="1022" spans="1:53" ht="24.75" hidden="1">
      <c r="A1022" s="253"/>
      <c r="B1022" s="73" t="str">
        <f t="shared" si="377"/>
        <v>4817500051005191</v>
      </c>
      <c r="C1022" s="138">
        <v>2023</v>
      </c>
      <c r="D1022" s="138">
        <v>1</v>
      </c>
      <c r="E1022" s="138">
        <v>4</v>
      </c>
      <c r="F1022" s="138">
        <v>8</v>
      </c>
      <c r="G1022" s="138">
        <v>17</v>
      </c>
      <c r="H1022" s="138">
        <v>5000</v>
      </c>
      <c r="I1022" s="138">
        <v>5100</v>
      </c>
      <c r="J1022" s="138">
        <v>519</v>
      </c>
      <c r="K1022" s="115">
        <v>1</v>
      </c>
      <c r="L1022" s="115"/>
      <c r="M1022" s="116" t="s">
        <v>260</v>
      </c>
      <c r="N1022" s="117">
        <v>0</v>
      </c>
      <c r="O1022" s="117">
        <v>0</v>
      </c>
      <c r="P1022" s="117">
        <v>0</v>
      </c>
      <c r="Q1022" s="174" t="s">
        <v>59</v>
      </c>
      <c r="R1022" s="119">
        <v>0</v>
      </c>
      <c r="S1022" s="119">
        <v>0</v>
      </c>
      <c r="T1022" s="120">
        <v>0</v>
      </c>
      <c r="U1022" s="120">
        <v>0</v>
      </c>
      <c r="V1022" s="120">
        <v>0</v>
      </c>
      <c r="W1022" s="120">
        <v>0</v>
      </c>
      <c r="X1022" s="120">
        <v>0</v>
      </c>
      <c r="Y1022" s="120">
        <v>0</v>
      </c>
      <c r="Z1022" s="120">
        <v>0</v>
      </c>
      <c r="AA1022" s="291">
        <v>0</v>
      </c>
      <c r="AB1022" s="303">
        <f>N1022+T1022-X1022</f>
        <v>0</v>
      </c>
      <c r="AC1022" s="117">
        <f>O1022+U1022-Y1022</f>
        <v>0</v>
      </c>
      <c r="AD1022" s="304">
        <f>OAX!AD1060</f>
        <v>0</v>
      </c>
      <c r="AE1022" s="120"/>
      <c r="AF1022" s="120"/>
      <c r="AG1022" s="120">
        <f>OAX!AG1060</f>
        <v>0</v>
      </c>
      <c r="AH1022" s="120"/>
      <c r="AI1022" s="120"/>
      <c r="AJ1022" s="120">
        <f>OAX!AJ1060</f>
        <v>0</v>
      </c>
      <c r="AK1022" s="120"/>
      <c r="AL1022" s="120"/>
      <c r="AM1022" s="120">
        <f>OAX!AM1060</f>
        <v>0</v>
      </c>
      <c r="AN1022" s="120"/>
      <c r="AO1022" s="120"/>
      <c r="AP1022" s="120">
        <f>OAX!AP1060</f>
        <v>0</v>
      </c>
      <c r="AQ1022" s="120"/>
      <c r="AR1022" s="120"/>
      <c r="AS1022" s="120">
        <f>OAX!AS1060</f>
        <v>0</v>
      </c>
      <c r="AT1022" s="120">
        <f>OAX!AT1060</f>
        <v>0</v>
      </c>
      <c r="AU1022" s="120">
        <f>OAX!AU1060</f>
        <v>0</v>
      </c>
      <c r="AV1022" s="120">
        <f>OAX!AV1060</f>
        <v>0</v>
      </c>
      <c r="AW1022" s="120">
        <f>OAX!AW1060</f>
        <v>0</v>
      </c>
      <c r="AX1022" s="120">
        <f>OAX!AX1060</f>
        <v>0</v>
      </c>
      <c r="AY1022" s="120">
        <f>OAX!AY1060</f>
        <v>0</v>
      </c>
      <c r="AZ1022" s="120">
        <f>OAX!AZ1060</f>
        <v>0</v>
      </c>
      <c r="BA1022" s="120">
        <f>OAX!BA1060</f>
        <v>0</v>
      </c>
    </row>
    <row r="1023" spans="1:53" ht="24.75" hidden="1">
      <c r="A1023" s="253"/>
      <c r="B1023" s="73" t="str">
        <f t="shared" si="377"/>
        <v>481750005600</v>
      </c>
      <c r="C1023" s="132">
        <v>2023</v>
      </c>
      <c r="D1023" s="132">
        <v>1</v>
      </c>
      <c r="E1023" s="132">
        <v>4</v>
      </c>
      <c r="F1023" s="132">
        <v>8</v>
      </c>
      <c r="G1023" s="132">
        <v>17</v>
      </c>
      <c r="H1023" s="132">
        <v>5000</v>
      </c>
      <c r="I1023" s="132">
        <v>5600</v>
      </c>
      <c r="J1023" s="132"/>
      <c r="K1023" s="132"/>
      <c r="L1023" s="132"/>
      <c r="M1023" s="102" t="s">
        <v>515</v>
      </c>
      <c r="N1023" s="103">
        <v>0</v>
      </c>
      <c r="O1023" s="103">
        <v>0</v>
      </c>
      <c r="P1023" s="103">
        <v>0</v>
      </c>
      <c r="Q1023" s="170" t="s">
        <v>45</v>
      </c>
      <c r="R1023" s="224"/>
      <c r="S1023" s="224"/>
      <c r="T1023" s="106">
        <f t="shared" ref="T1023:AC1023" si="400">T1024+T1026</f>
        <v>0</v>
      </c>
      <c r="U1023" s="106">
        <f t="shared" si="400"/>
        <v>0</v>
      </c>
      <c r="V1023" s="106">
        <f t="shared" si="400"/>
        <v>0</v>
      </c>
      <c r="W1023" s="106">
        <f t="shared" si="400"/>
        <v>0</v>
      </c>
      <c r="X1023" s="106">
        <f t="shared" si="400"/>
        <v>0</v>
      </c>
      <c r="Y1023" s="106">
        <f t="shared" si="400"/>
        <v>0</v>
      </c>
      <c r="Z1023" s="106">
        <f t="shared" si="400"/>
        <v>0</v>
      </c>
      <c r="AA1023" s="283">
        <f t="shared" si="400"/>
        <v>0</v>
      </c>
      <c r="AB1023" s="299">
        <f t="shared" si="400"/>
        <v>0</v>
      </c>
      <c r="AC1023" s="106">
        <f t="shared" si="400"/>
        <v>0</v>
      </c>
      <c r="AD1023" s="326">
        <f>OAX!AD1061</f>
        <v>0</v>
      </c>
      <c r="AE1023" s="106"/>
      <c r="AF1023" s="106"/>
      <c r="AG1023" s="106">
        <f>OAX!AG1061</f>
        <v>0</v>
      </c>
      <c r="AH1023" s="106"/>
      <c r="AI1023" s="106"/>
      <c r="AJ1023" s="106">
        <f>OAX!AJ1061</f>
        <v>0</v>
      </c>
      <c r="AK1023" s="106"/>
      <c r="AL1023" s="106"/>
      <c r="AM1023" s="106">
        <f>OAX!AM1061</f>
        <v>0</v>
      </c>
      <c r="AN1023" s="106"/>
      <c r="AO1023" s="106"/>
      <c r="AP1023" s="106">
        <f>OAX!AP1061</f>
        <v>0</v>
      </c>
      <c r="AQ1023" s="106"/>
      <c r="AR1023" s="106"/>
      <c r="AS1023" s="106">
        <f>OAX!AS1061</f>
        <v>0</v>
      </c>
      <c r="AT1023" s="106">
        <f>OAX!AT1061</f>
        <v>0</v>
      </c>
      <c r="AU1023" s="106">
        <f>OAX!AU1061</f>
        <v>0</v>
      </c>
      <c r="AV1023" s="106">
        <f>OAX!AV1061</f>
        <v>0</v>
      </c>
      <c r="AW1023" s="106">
        <f>OAX!AW1061</f>
        <v>0</v>
      </c>
      <c r="AX1023" s="106">
        <f>OAX!AX1061</f>
        <v>0</v>
      </c>
      <c r="AY1023" s="106">
        <f>OAX!AY1061</f>
        <v>0</v>
      </c>
      <c r="AZ1023" s="106">
        <f>OAX!AZ1061</f>
        <v>0</v>
      </c>
      <c r="BA1023" s="106">
        <f>OAX!BA1061</f>
        <v>0</v>
      </c>
    </row>
    <row r="1024" spans="1:53" ht="24.75" hidden="1">
      <c r="A1024" s="253"/>
      <c r="B1024" s="73" t="str">
        <f t="shared" si="377"/>
        <v>481750005600565</v>
      </c>
      <c r="C1024" s="135">
        <v>2023</v>
      </c>
      <c r="D1024" s="135">
        <v>1</v>
      </c>
      <c r="E1024" s="135">
        <v>4</v>
      </c>
      <c r="F1024" s="135">
        <v>8</v>
      </c>
      <c r="G1024" s="135">
        <v>17</v>
      </c>
      <c r="H1024" s="135">
        <v>5000</v>
      </c>
      <c r="I1024" s="135">
        <v>5600</v>
      </c>
      <c r="J1024" s="135">
        <v>565</v>
      </c>
      <c r="K1024" s="135"/>
      <c r="L1024" s="135"/>
      <c r="M1024" s="109" t="s">
        <v>215</v>
      </c>
      <c r="N1024" s="110">
        <v>0</v>
      </c>
      <c r="O1024" s="110">
        <v>0</v>
      </c>
      <c r="P1024" s="110">
        <v>0</v>
      </c>
      <c r="Q1024" s="172" t="s">
        <v>45</v>
      </c>
      <c r="R1024" s="225"/>
      <c r="S1024" s="225"/>
      <c r="T1024" s="113">
        <f t="shared" ref="T1024:AC1024" si="401">T1025</f>
        <v>0</v>
      </c>
      <c r="U1024" s="113">
        <f t="shared" si="401"/>
        <v>0</v>
      </c>
      <c r="V1024" s="113">
        <f t="shared" si="401"/>
        <v>0</v>
      </c>
      <c r="W1024" s="113">
        <f t="shared" si="401"/>
        <v>0</v>
      </c>
      <c r="X1024" s="113">
        <f t="shared" si="401"/>
        <v>0</v>
      </c>
      <c r="Y1024" s="113">
        <f t="shared" si="401"/>
        <v>0</v>
      </c>
      <c r="Z1024" s="113">
        <f t="shared" si="401"/>
        <v>0</v>
      </c>
      <c r="AA1024" s="287">
        <f t="shared" si="401"/>
        <v>0</v>
      </c>
      <c r="AB1024" s="301">
        <f t="shared" si="401"/>
        <v>0</v>
      </c>
      <c r="AC1024" s="113">
        <f t="shared" si="401"/>
        <v>0</v>
      </c>
      <c r="AD1024" s="328">
        <f>OAX!AD1062</f>
        <v>0</v>
      </c>
      <c r="AE1024" s="113"/>
      <c r="AF1024" s="113"/>
      <c r="AG1024" s="113">
        <f>OAX!AG1062</f>
        <v>0</v>
      </c>
      <c r="AH1024" s="113"/>
      <c r="AI1024" s="113"/>
      <c r="AJ1024" s="113">
        <f>OAX!AJ1062</f>
        <v>0</v>
      </c>
      <c r="AK1024" s="113"/>
      <c r="AL1024" s="113"/>
      <c r="AM1024" s="113">
        <f>OAX!AM1062</f>
        <v>0</v>
      </c>
      <c r="AN1024" s="113"/>
      <c r="AO1024" s="113"/>
      <c r="AP1024" s="113">
        <f>OAX!AP1062</f>
        <v>0</v>
      </c>
      <c r="AQ1024" s="113"/>
      <c r="AR1024" s="113"/>
      <c r="AS1024" s="113">
        <f>OAX!AS1062</f>
        <v>0</v>
      </c>
      <c r="AT1024" s="113">
        <f>OAX!AT1062</f>
        <v>0</v>
      </c>
      <c r="AU1024" s="113">
        <f>OAX!AU1062</f>
        <v>0</v>
      </c>
      <c r="AV1024" s="113">
        <f>OAX!AV1062</f>
        <v>0</v>
      </c>
      <c r="AW1024" s="113">
        <f>OAX!AW1062</f>
        <v>0</v>
      </c>
      <c r="AX1024" s="113">
        <f>OAX!AX1062</f>
        <v>0</v>
      </c>
      <c r="AY1024" s="113">
        <f>OAX!AY1062</f>
        <v>0</v>
      </c>
      <c r="AZ1024" s="113">
        <f>OAX!AZ1062</f>
        <v>0</v>
      </c>
      <c r="BA1024" s="113">
        <f>OAX!BA1062</f>
        <v>0</v>
      </c>
    </row>
    <row r="1025" spans="1:53" ht="24.75" hidden="1">
      <c r="A1025" s="253"/>
      <c r="B1025" s="73" t="str">
        <f t="shared" si="377"/>
        <v>4817500056005651</v>
      </c>
      <c r="C1025" s="138">
        <v>2023</v>
      </c>
      <c r="D1025" s="138">
        <v>1</v>
      </c>
      <c r="E1025" s="138">
        <v>4</v>
      </c>
      <c r="F1025" s="138">
        <v>8</v>
      </c>
      <c r="G1025" s="138">
        <v>17</v>
      </c>
      <c r="H1025" s="138">
        <v>5000</v>
      </c>
      <c r="I1025" s="138">
        <v>5600</v>
      </c>
      <c r="J1025" s="138">
        <v>565</v>
      </c>
      <c r="K1025" s="115">
        <v>1</v>
      </c>
      <c r="L1025" s="115"/>
      <c r="M1025" s="116" t="s">
        <v>568</v>
      </c>
      <c r="N1025" s="117">
        <v>0</v>
      </c>
      <c r="O1025" s="117">
        <v>0</v>
      </c>
      <c r="P1025" s="117">
        <v>0</v>
      </c>
      <c r="Q1025" s="174" t="s">
        <v>59</v>
      </c>
      <c r="R1025" s="119">
        <v>0</v>
      </c>
      <c r="S1025" s="119">
        <v>0</v>
      </c>
      <c r="T1025" s="120">
        <v>0</v>
      </c>
      <c r="U1025" s="120">
        <v>0</v>
      </c>
      <c r="V1025" s="120">
        <v>0</v>
      </c>
      <c r="W1025" s="120">
        <v>0</v>
      </c>
      <c r="X1025" s="120">
        <v>0</v>
      </c>
      <c r="Y1025" s="120">
        <v>0</v>
      </c>
      <c r="Z1025" s="120">
        <v>0</v>
      </c>
      <c r="AA1025" s="291">
        <v>0</v>
      </c>
      <c r="AB1025" s="303">
        <f>N1025+T1025-X1025</f>
        <v>0</v>
      </c>
      <c r="AC1025" s="117">
        <f>O1025+U1025-Y1025</f>
        <v>0</v>
      </c>
      <c r="AD1025" s="304">
        <f>OAX!AD1063</f>
        <v>0</v>
      </c>
      <c r="AE1025" s="120"/>
      <c r="AF1025" s="120"/>
      <c r="AG1025" s="120">
        <f>OAX!AG1063</f>
        <v>0</v>
      </c>
      <c r="AH1025" s="120"/>
      <c r="AI1025" s="120"/>
      <c r="AJ1025" s="120">
        <f>OAX!AJ1063</f>
        <v>0</v>
      </c>
      <c r="AK1025" s="120"/>
      <c r="AL1025" s="120"/>
      <c r="AM1025" s="120">
        <f>OAX!AM1063</f>
        <v>0</v>
      </c>
      <c r="AN1025" s="120"/>
      <c r="AO1025" s="120"/>
      <c r="AP1025" s="120">
        <f>OAX!AP1063</f>
        <v>0</v>
      </c>
      <c r="AQ1025" s="120"/>
      <c r="AR1025" s="120"/>
      <c r="AS1025" s="120">
        <f>OAX!AS1063</f>
        <v>0</v>
      </c>
      <c r="AT1025" s="120">
        <f>OAX!AT1063</f>
        <v>0</v>
      </c>
      <c r="AU1025" s="120">
        <f>OAX!AU1063</f>
        <v>0</v>
      </c>
      <c r="AV1025" s="120">
        <f>OAX!AV1063</f>
        <v>0</v>
      </c>
      <c r="AW1025" s="120">
        <f>OAX!AW1063</f>
        <v>0</v>
      </c>
      <c r="AX1025" s="120">
        <f>OAX!AX1063</f>
        <v>0</v>
      </c>
      <c r="AY1025" s="120">
        <f>OAX!AY1063</f>
        <v>0</v>
      </c>
      <c r="AZ1025" s="120">
        <f>OAX!AZ1063</f>
        <v>0</v>
      </c>
      <c r="BA1025" s="120">
        <f>OAX!BA1063</f>
        <v>0</v>
      </c>
    </row>
    <row r="1026" spans="1:53" ht="48" hidden="1">
      <c r="A1026" s="253"/>
      <c r="B1026" s="73" t="str">
        <f t="shared" si="377"/>
        <v>481750005600566</v>
      </c>
      <c r="C1026" s="135">
        <v>2023</v>
      </c>
      <c r="D1026" s="135">
        <v>1</v>
      </c>
      <c r="E1026" s="135">
        <v>4</v>
      </c>
      <c r="F1026" s="135">
        <v>8</v>
      </c>
      <c r="G1026" s="135">
        <v>17</v>
      </c>
      <c r="H1026" s="135">
        <v>5000</v>
      </c>
      <c r="I1026" s="135">
        <v>5600</v>
      </c>
      <c r="J1026" s="135">
        <v>566</v>
      </c>
      <c r="K1026" s="135"/>
      <c r="L1026" s="135"/>
      <c r="M1026" s="109" t="s">
        <v>657</v>
      </c>
      <c r="N1026" s="110">
        <v>0</v>
      </c>
      <c r="O1026" s="110">
        <v>0</v>
      </c>
      <c r="P1026" s="110">
        <v>0</v>
      </c>
      <c r="Q1026" s="172" t="s">
        <v>45</v>
      </c>
      <c r="R1026" s="225"/>
      <c r="S1026" s="225"/>
      <c r="T1026" s="113">
        <f t="shared" ref="T1026:AC1026" si="402">+T1027</f>
        <v>0</v>
      </c>
      <c r="U1026" s="113">
        <f t="shared" si="402"/>
        <v>0</v>
      </c>
      <c r="V1026" s="113">
        <f t="shared" si="402"/>
        <v>0</v>
      </c>
      <c r="W1026" s="113">
        <f t="shared" si="402"/>
        <v>0</v>
      </c>
      <c r="X1026" s="113">
        <f t="shared" si="402"/>
        <v>0</v>
      </c>
      <c r="Y1026" s="113">
        <f t="shared" si="402"/>
        <v>0</v>
      </c>
      <c r="Z1026" s="113">
        <f t="shared" si="402"/>
        <v>0</v>
      </c>
      <c r="AA1026" s="287">
        <f t="shared" si="402"/>
        <v>0</v>
      </c>
      <c r="AB1026" s="301">
        <f t="shared" si="402"/>
        <v>0</v>
      </c>
      <c r="AC1026" s="113">
        <f t="shared" si="402"/>
        <v>0</v>
      </c>
      <c r="AD1026" s="328">
        <f>OAX!AD1064</f>
        <v>0</v>
      </c>
      <c r="AE1026" s="113"/>
      <c r="AF1026" s="113"/>
      <c r="AG1026" s="113">
        <f>OAX!AG1064</f>
        <v>0</v>
      </c>
      <c r="AH1026" s="113"/>
      <c r="AI1026" s="113"/>
      <c r="AJ1026" s="113">
        <f>OAX!AJ1064</f>
        <v>0</v>
      </c>
      <c r="AK1026" s="113"/>
      <c r="AL1026" s="113"/>
      <c r="AM1026" s="113">
        <f>OAX!AM1064</f>
        <v>0</v>
      </c>
      <c r="AN1026" s="113"/>
      <c r="AO1026" s="113"/>
      <c r="AP1026" s="113">
        <f>OAX!AP1064</f>
        <v>0</v>
      </c>
      <c r="AQ1026" s="113"/>
      <c r="AR1026" s="113"/>
      <c r="AS1026" s="113">
        <f>OAX!AS1064</f>
        <v>0</v>
      </c>
      <c r="AT1026" s="113">
        <f>OAX!AT1064</f>
        <v>0</v>
      </c>
      <c r="AU1026" s="113">
        <f>OAX!AU1064</f>
        <v>0</v>
      </c>
      <c r="AV1026" s="113">
        <f>OAX!AV1064</f>
        <v>0</v>
      </c>
      <c r="AW1026" s="113">
        <f>OAX!AW1064</f>
        <v>0</v>
      </c>
      <c r="AX1026" s="113">
        <f>OAX!AX1064</f>
        <v>0</v>
      </c>
      <c r="AY1026" s="113">
        <f>OAX!AY1064</f>
        <v>0</v>
      </c>
      <c r="AZ1026" s="113">
        <f>OAX!AZ1064</f>
        <v>0</v>
      </c>
      <c r="BA1026" s="113">
        <f>OAX!BA1064</f>
        <v>0</v>
      </c>
    </row>
    <row r="1027" spans="1:53" ht="46.5" hidden="1">
      <c r="A1027" s="253"/>
      <c r="B1027" s="73" t="str">
        <f t="shared" si="377"/>
        <v>4817500056005661</v>
      </c>
      <c r="C1027" s="138">
        <v>2023</v>
      </c>
      <c r="D1027" s="138">
        <v>1</v>
      </c>
      <c r="E1027" s="138">
        <v>4</v>
      </c>
      <c r="F1027" s="138">
        <v>8</v>
      </c>
      <c r="G1027" s="138">
        <v>17</v>
      </c>
      <c r="H1027" s="138">
        <v>5000</v>
      </c>
      <c r="I1027" s="138">
        <v>5600</v>
      </c>
      <c r="J1027" s="138">
        <v>566</v>
      </c>
      <c r="K1027" s="115">
        <v>1</v>
      </c>
      <c r="L1027" s="115"/>
      <c r="M1027" s="116" t="s">
        <v>695</v>
      </c>
      <c r="N1027" s="117">
        <v>0</v>
      </c>
      <c r="O1027" s="117">
        <v>0</v>
      </c>
      <c r="P1027" s="117">
        <v>0</v>
      </c>
      <c r="Q1027" s="174" t="s">
        <v>59</v>
      </c>
      <c r="R1027" s="119">
        <v>0</v>
      </c>
      <c r="S1027" s="119">
        <v>0</v>
      </c>
      <c r="T1027" s="120">
        <v>0</v>
      </c>
      <c r="U1027" s="120">
        <v>0</v>
      </c>
      <c r="V1027" s="120">
        <v>0</v>
      </c>
      <c r="W1027" s="120">
        <v>0</v>
      </c>
      <c r="X1027" s="120">
        <v>0</v>
      </c>
      <c r="Y1027" s="120">
        <v>0</v>
      </c>
      <c r="Z1027" s="120">
        <v>0</v>
      </c>
      <c r="AA1027" s="291">
        <v>0</v>
      </c>
      <c r="AB1027" s="303">
        <f>N1027+T1027-X1027</f>
        <v>0</v>
      </c>
      <c r="AC1027" s="117">
        <f>O1027+U1027-Y1027</f>
        <v>0</v>
      </c>
      <c r="AD1027" s="304">
        <f>OAX!AD1065</f>
        <v>0</v>
      </c>
      <c r="AE1027" s="120"/>
      <c r="AF1027" s="120"/>
      <c r="AG1027" s="120">
        <f>OAX!AG1065</f>
        <v>0</v>
      </c>
      <c r="AH1027" s="120"/>
      <c r="AI1027" s="120"/>
      <c r="AJ1027" s="120">
        <f>OAX!AJ1065</f>
        <v>0</v>
      </c>
      <c r="AK1027" s="120"/>
      <c r="AL1027" s="120"/>
      <c r="AM1027" s="120">
        <f>OAX!AM1065</f>
        <v>0</v>
      </c>
      <c r="AN1027" s="120"/>
      <c r="AO1027" s="120"/>
      <c r="AP1027" s="120">
        <f>OAX!AP1065</f>
        <v>0</v>
      </c>
      <c r="AQ1027" s="120"/>
      <c r="AR1027" s="120"/>
      <c r="AS1027" s="120">
        <f>OAX!AS1065</f>
        <v>0</v>
      </c>
      <c r="AT1027" s="120">
        <f>OAX!AT1065</f>
        <v>0</v>
      </c>
      <c r="AU1027" s="120">
        <f>OAX!AU1065</f>
        <v>0</v>
      </c>
      <c r="AV1027" s="120">
        <f>OAX!AV1065</f>
        <v>0</v>
      </c>
      <c r="AW1027" s="120">
        <f>OAX!AW1065</f>
        <v>0</v>
      </c>
      <c r="AX1027" s="120">
        <f>OAX!AX1065</f>
        <v>0</v>
      </c>
      <c r="AY1027" s="120">
        <f>OAX!AY1065</f>
        <v>0</v>
      </c>
      <c r="AZ1027" s="120">
        <f>OAX!AZ1065</f>
        <v>0</v>
      </c>
      <c r="BA1027" s="120">
        <f>OAX!BA1065</f>
        <v>0</v>
      </c>
    </row>
    <row r="1028" spans="1:53" ht="24.75">
      <c r="A1028" s="253"/>
      <c r="B1028" s="73" t="str">
        <f t="shared" si="377"/>
        <v>4818</v>
      </c>
      <c r="C1028" s="85">
        <v>2023</v>
      </c>
      <c r="D1028" s="85">
        <v>1</v>
      </c>
      <c r="E1028" s="85">
        <v>4</v>
      </c>
      <c r="F1028" s="624">
        <v>8</v>
      </c>
      <c r="G1028" s="624">
        <v>18</v>
      </c>
      <c r="H1028" s="624"/>
      <c r="I1028" s="624"/>
      <c r="J1028" s="624"/>
      <c r="K1028" s="624"/>
      <c r="L1028" s="85"/>
      <c r="M1028" s="586" t="s">
        <v>702</v>
      </c>
      <c r="N1028" s="625">
        <v>6000000</v>
      </c>
      <c r="O1028" s="625">
        <v>0</v>
      </c>
      <c r="P1028" s="625">
        <v>6000000</v>
      </c>
      <c r="Q1028" s="525"/>
      <c r="R1028" s="624"/>
      <c r="S1028" s="624"/>
      <c r="T1028" s="208">
        <f t="shared" ref="T1028:AC1028" si="403">+T1029+T1033+T1043</f>
        <v>0</v>
      </c>
      <c r="U1028" s="208">
        <f t="shared" si="403"/>
        <v>0</v>
      </c>
      <c r="V1028" s="208">
        <f t="shared" si="403"/>
        <v>0</v>
      </c>
      <c r="W1028" s="208">
        <f t="shared" si="403"/>
        <v>0</v>
      </c>
      <c r="X1028" s="208">
        <f t="shared" si="403"/>
        <v>0</v>
      </c>
      <c r="Y1028" s="208">
        <f t="shared" si="403"/>
        <v>0</v>
      </c>
      <c r="Z1028" s="208">
        <f t="shared" si="403"/>
        <v>0</v>
      </c>
      <c r="AA1028" s="288">
        <f t="shared" si="403"/>
        <v>0</v>
      </c>
      <c r="AB1028" s="318">
        <f t="shared" si="403"/>
        <v>6000000</v>
      </c>
      <c r="AC1028" s="208">
        <f t="shared" si="403"/>
        <v>0</v>
      </c>
      <c r="AD1028" s="626">
        <f>OAX!AD1066</f>
        <v>6000000</v>
      </c>
      <c r="AE1028" s="208"/>
      <c r="AF1028" s="208"/>
      <c r="AG1028" s="627">
        <f>OAX!AG1066</f>
        <v>5995118.96</v>
      </c>
      <c r="AH1028" s="208"/>
      <c r="AI1028" s="208"/>
      <c r="AJ1028" s="627">
        <f>OAX!AJ1066</f>
        <v>0</v>
      </c>
      <c r="AK1028" s="208"/>
      <c r="AL1028" s="208"/>
      <c r="AM1028" s="627">
        <f>OAX!AM1066</f>
        <v>0</v>
      </c>
      <c r="AN1028" s="208"/>
      <c r="AO1028" s="208"/>
      <c r="AP1028" s="627">
        <f>OAX!AP1066</f>
        <v>0</v>
      </c>
      <c r="AQ1028" s="208"/>
      <c r="AR1028" s="208"/>
      <c r="AS1028" s="627">
        <f>OAX!AS1066</f>
        <v>4881.0400000000373</v>
      </c>
      <c r="AT1028" s="625"/>
      <c r="AU1028" s="625"/>
      <c r="AV1028" s="625"/>
      <c r="AW1028" s="625"/>
      <c r="AX1028" s="625"/>
      <c r="AY1028" s="625"/>
      <c r="AZ1028" s="625"/>
      <c r="BA1028" s="625"/>
    </row>
    <row r="1029" spans="1:53" ht="24.75" hidden="1">
      <c r="A1029" s="253"/>
      <c r="B1029" s="73" t="str">
        <f t="shared" si="377"/>
        <v>48182000</v>
      </c>
      <c r="C1029" s="131">
        <v>2023</v>
      </c>
      <c r="D1029" s="131">
        <v>1</v>
      </c>
      <c r="E1029" s="131">
        <v>4</v>
      </c>
      <c r="F1029" s="131">
        <v>8</v>
      </c>
      <c r="G1029" s="131">
        <v>18</v>
      </c>
      <c r="H1029" s="131">
        <v>2000</v>
      </c>
      <c r="I1029" s="131"/>
      <c r="J1029" s="131"/>
      <c r="K1029" s="131"/>
      <c r="L1029" s="131"/>
      <c r="M1029" s="95" t="s">
        <v>55</v>
      </c>
      <c r="N1029" s="96">
        <v>0</v>
      </c>
      <c r="O1029" s="96">
        <v>0</v>
      </c>
      <c r="P1029" s="96">
        <v>0</v>
      </c>
      <c r="Q1029" s="168" t="s">
        <v>45</v>
      </c>
      <c r="R1029" s="180"/>
      <c r="S1029" s="180"/>
      <c r="T1029" s="99">
        <f t="shared" ref="T1029:AC1031" si="404">T1030</f>
        <v>0</v>
      </c>
      <c r="U1029" s="99">
        <f t="shared" si="404"/>
        <v>0</v>
      </c>
      <c r="V1029" s="99">
        <f t="shared" si="404"/>
        <v>0</v>
      </c>
      <c r="W1029" s="99">
        <f t="shared" si="404"/>
        <v>0</v>
      </c>
      <c r="X1029" s="99">
        <f t="shared" si="404"/>
        <v>0</v>
      </c>
      <c r="Y1029" s="99">
        <f t="shared" si="404"/>
        <v>0</v>
      </c>
      <c r="Z1029" s="99">
        <f t="shared" si="404"/>
        <v>0</v>
      </c>
      <c r="AA1029" s="281">
        <f t="shared" si="404"/>
        <v>0</v>
      </c>
      <c r="AB1029" s="297">
        <f t="shared" si="404"/>
        <v>0</v>
      </c>
      <c r="AC1029" s="99">
        <f t="shared" si="404"/>
        <v>0</v>
      </c>
      <c r="AD1029" s="324">
        <f>OAX!AD1067</f>
        <v>0</v>
      </c>
      <c r="AE1029" s="99"/>
      <c r="AF1029" s="99"/>
      <c r="AG1029" s="99">
        <f>OAX!AG1067</f>
        <v>0</v>
      </c>
      <c r="AH1029" s="99"/>
      <c r="AI1029" s="99"/>
      <c r="AJ1029" s="99">
        <f>OAX!AJ1067</f>
        <v>0</v>
      </c>
      <c r="AK1029" s="99"/>
      <c r="AL1029" s="99"/>
      <c r="AM1029" s="99">
        <f>OAX!AM1067</f>
        <v>0</v>
      </c>
      <c r="AN1029" s="99"/>
      <c r="AO1029" s="99"/>
      <c r="AP1029" s="99">
        <f>OAX!AP1067</f>
        <v>0</v>
      </c>
      <c r="AQ1029" s="99"/>
      <c r="AR1029" s="99"/>
      <c r="AS1029" s="99">
        <f>OAX!AS1067</f>
        <v>0</v>
      </c>
      <c r="AT1029" s="96">
        <f>OAX!AT1067</f>
        <v>0</v>
      </c>
      <c r="AU1029" s="96">
        <f>OAX!AU1067</f>
        <v>0</v>
      </c>
      <c r="AV1029" s="96">
        <f>OAX!AV1067</f>
        <v>0</v>
      </c>
      <c r="AW1029" s="96">
        <f>OAX!AW1067</f>
        <v>0</v>
      </c>
      <c r="AX1029" s="96">
        <f>OAX!AX1067</f>
        <v>0</v>
      </c>
      <c r="AY1029" s="96">
        <f>OAX!AY1067</f>
        <v>0</v>
      </c>
      <c r="AZ1029" s="96">
        <f>OAX!AZ1067</f>
        <v>0</v>
      </c>
      <c r="BA1029" s="96">
        <f>OAX!BA1067</f>
        <v>0</v>
      </c>
    </row>
    <row r="1030" spans="1:53" ht="48" hidden="1">
      <c r="A1030" s="253"/>
      <c r="B1030" s="73" t="str">
        <f t="shared" si="377"/>
        <v>481820002100</v>
      </c>
      <c r="C1030" s="132">
        <v>2023</v>
      </c>
      <c r="D1030" s="132">
        <v>1</v>
      </c>
      <c r="E1030" s="132">
        <v>4</v>
      </c>
      <c r="F1030" s="132">
        <v>8</v>
      </c>
      <c r="G1030" s="132">
        <v>18</v>
      </c>
      <c r="H1030" s="132">
        <v>2000</v>
      </c>
      <c r="I1030" s="132">
        <v>2100</v>
      </c>
      <c r="J1030" s="132"/>
      <c r="K1030" s="132"/>
      <c r="L1030" s="132"/>
      <c r="M1030" s="102" t="s">
        <v>105</v>
      </c>
      <c r="N1030" s="103">
        <v>0</v>
      </c>
      <c r="O1030" s="103">
        <v>0</v>
      </c>
      <c r="P1030" s="103">
        <v>0</v>
      </c>
      <c r="Q1030" s="170" t="s">
        <v>45</v>
      </c>
      <c r="R1030" s="224"/>
      <c r="S1030" s="224"/>
      <c r="T1030" s="106">
        <f t="shared" si="404"/>
        <v>0</v>
      </c>
      <c r="U1030" s="106">
        <f t="shared" si="404"/>
        <v>0</v>
      </c>
      <c r="V1030" s="106">
        <f t="shared" si="404"/>
        <v>0</v>
      </c>
      <c r="W1030" s="106">
        <f t="shared" si="404"/>
        <v>0</v>
      </c>
      <c r="X1030" s="106">
        <f t="shared" si="404"/>
        <v>0</v>
      </c>
      <c r="Y1030" s="106">
        <f t="shared" si="404"/>
        <v>0</v>
      </c>
      <c r="Z1030" s="106">
        <f t="shared" si="404"/>
        <v>0</v>
      </c>
      <c r="AA1030" s="283">
        <f t="shared" si="404"/>
        <v>0</v>
      </c>
      <c r="AB1030" s="299">
        <f t="shared" si="404"/>
        <v>0</v>
      </c>
      <c r="AC1030" s="106">
        <f t="shared" si="404"/>
        <v>0</v>
      </c>
      <c r="AD1030" s="326">
        <f>OAX!AD1068</f>
        <v>0</v>
      </c>
      <c r="AE1030" s="106"/>
      <c r="AF1030" s="106"/>
      <c r="AG1030" s="106">
        <f>OAX!AG1068</f>
        <v>0</v>
      </c>
      <c r="AH1030" s="106"/>
      <c r="AI1030" s="106"/>
      <c r="AJ1030" s="106">
        <f>OAX!AJ1068</f>
        <v>0</v>
      </c>
      <c r="AK1030" s="106"/>
      <c r="AL1030" s="106"/>
      <c r="AM1030" s="106">
        <f>OAX!AM1068</f>
        <v>0</v>
      </c>
      <c r="AN1030" s="106"/>
      <c r="AO1030" s="106"/>
      <c r="AP1030" s="106">
        <f>OAX!AP1068</f>
        <v>0</v>
      </c>
      <c r="AQ1030" s="106"/>
      <c r="AR1030" s="106"/>
      <c r="AS1030" s="106">
        <f>OAX!AS1068</f>
        <v>0</v>
      </c>
      <c r="AT1030" s="103">
        <f>OAX!AT1068</f>
        <v>0</v>
      </c>
      <c r="AU1030" s="103">
        <f>OAX!AU1068</f>
        <v>0</v>
      </c>
      <c r="AV1030" s="103">
        <f>OAX!AV1068</f>
        <v>0</v>
      </c>
      <c r="AW1030" s="103">
        <f>OAX!AW1068</f>
        <v>0</v>
      </c>
      <c r="AX1030" s="103">
        <f>OAX!AX1068</f>
        <v>0</v>
      </c>
      <c r="AY1030" s="103">
        <f>OAX!AY1068</f>
        <v>0</v>
      </c>
      <c r="AZ1030" s="103">
        <f>OAX!AZ1068</f>
        <v>0</v>
      </c>
      <c r="BA1030" s="103">
        <f>OAX!BA1068</f>
        <v>0</v>
      </c>
    </row>
    <row r="1031" spans="1:53" ht="48" hidden="1">
      <c r="A1031" s="253"/>
      <c r="B1031" s="73" t="str">
        <f t="shared" si="377"/>
        <v>481820002100214</v>
      </c>
      <c r="C1031" s="135">
        <v>2023</v>
      </c>
      <c r="D1031" s="135">
        <v>1</v>
      </c>
      <c r="E1031" s="135">
        <v>4</v>
      </c>
      <c r="F1031" s="135">
        <v>8</v>
      </c>
      <c r="G1031" s="135">
        <v>18</v>
      </c>
      <c r="H1031" s="135">
        <v>2000</v>
      </c>
      <c r="I1031" s="135">
        <v>2100</v>
      </c>
      <c r="J1031" s="135">
        <v>214</v>
      </c>
      <c r="K1031" s="135"/>
      <c r="L1031" s="135"/>
      <c r="M1031" s="109" t="s">
        <v>156</v>
      </c>
      <c r="N1031" s="110">
        <v>0</v>
      </c>
      <c r="O1031" s="110">
        <v>0</v>
      </c>
      <c r="P1031" s="110">
        <v>0</v>
      </c>
      <c r="Q1031" s="172" t="s">
        <v>45</v>
      </c>
      <c r="R1031" s="225"/>
      <c r="S1031" s="225"/>
      <c r="T1031" s="113">
        <f t="shared" si="404"/>
        <v>0</v>
      </c>
      <c r="U1031" s="113">
        <f t="shared" si="404"/>
        <v>0</v>
      </c>
      <c r="V1031" s="113">
        <f t="shared" si="404"/>
        <v>0</v>
      </c>
      <c r="W1031" s="113">
        <f t="shared" si="404"/>
        <v>0</v>
      </c>
      <c r="X1031" s="113">
        <f t="shared" si="404"/>
        <v>0</v>
      </c>
      <c r="Y1031" s="113">
        <f t="shared" si="404"/>
        <v>0</v>
      </c>
      <c r="Z1031" s="113">
        <f t="shared" si="404"/>
        <v>0</v>
      </c>
      <c r="AA1031" s="287">
        <f t="shared" si="404"/>
        <v>0</v>
      </c>
      <c r="AB1031" s="301">
        <f t="shared" si="404"/>
        <v>0</v>
      </c>
      <c r="AC1031" s="113">
        <f t="shared" si="404"/>
        <v>0</v>
      </c>
      <c r="AD1031" s="328">
        <f>OAX!AD1069</f>
        <v>0</v>
      </c>
      <c r="AE1031" s="113"/>
      <c r="AF1031" s="113"/>
      <c r="AG1031" s="113">
        <f>OAX!AG1069</f>
        <v>0</v>
      </c>
      <c r="AH1031" s="113"/>
      <c r="AI1031" s="113"/>
      <c r="AJ1031" s="113">
        <f>OAX!AJ1069</f>
        <v>0</v>
      </c>
      <c r="AK1031" s="113"/>
      <c r="AL1031" s="113"/>
      <c r="AM1031" s="113">
        <f>OAX!AM1069</f>
        <v>0</v>
      </c>
      <c r="AN1031" s="113"/>
      <c r="AO1031" s="113"/>
      <c r="AP1031" s="113">
        <f>OAX!AP1069</f>
        <v>0</v>
      </c>
      <c r="AQ1031" s="113"/>
      <c r="AR1031" s="113"/>
      <c r="AS1031" s="113">
        <f>OAX!AS1069</f>
        <v>0</v>
      </c>
      <c r="AT1031" s="110">
        <f>OAX!AT1069</f>
        <v>0</v>
      </c>
      <c r="AU1031" s="110">
        <f>OAX!AU1069</f>
        <v>0</v>
      </c>
      <c r="AV1031" s="110">
        <f>OAX!AV1069</f>
        <v>0</v>
      </c>
      <c r="AW1031" s="110">
        <f>OAX!AW1069</f>
        <v>0</v>
      </c>
      <c r="AX1031" s="110">
        <f>OAX!AX1069</f>
        <v>0</v>
      </c>
      <c r="AY1031" s="110">
        <f>OAX!AY1069</f>
        <v>0</v>
      </c>
      <c r="AZ1031" s="110">
        <f>OAX!AZ1069</f>
        <v>0</v>
      </c>
      <c r="BA1031" s="110">
        <f>OAX!BA1069</f>
        <v>0</v>
      </c>
    </row>
    <row r="1032" spans="1:53" ht="46.5" hidden="1">
      <c r="A1032" s="253"/>
      <c r="B1032" s="73" t="str">
        <f t="shared" si="377"/>
        <v>4818200021002141</v>
      </c>
      <c r="C1032" s="138">
        <v>2023</v>
      </c>
      <c r="D1032" s="138">
        <v>1</v>
      </c>
      <c r="E1032" s="138">
        <v>4</v>
      </c>
      <c r="F1032" s="138">
        <v>8</v>
      </c>
      <c r="G1032" s="138">
        <v>18</v>
      </c>
      <c r="H1032" s="138">
        <v>2000</v>
      </c>
      <c r="I1032" s="138">
        <v>2100</v>
      </c>
      <c r="J1032" s="138">
        <v>214</v>
      </c>
      <c r="K1032" s="115">
        <v>1</v>
      </c>
      <c r="L1032" s="115"/>
      <c r="M1032" s="116" t="s">
        <v>543</v>
      </c>
      <c r="N1032" s="117">
        <v>0</v>
      </c>
      <c r="O1032" s="117">
        <v>0</v>
      </c>
      <c r="P1032" s="117">
        <v>0</v>
      </c>
      <c r="Q1032" s="174" t="s">
        <v>158</v>
      </c>
      <c r="R1032" s="119">
        <v>0</v>
      </c>
      <c r="S1032" s="119">
        <v>0</v>
      </c>
      <c r="T1032" s="120">
        <v>0</v>
      </c>
      <c r="U1032" s="120">
        <v>0</v>
      </c>
      <c r="V1032" s="120">
        <v>0</v>
      </c>
      <c r="W1032" s="120">
        <v>0</v>
      </c>
      <c r="X1032" s="120">
        <v>0</v>
      </c>
      <c r="Y1032" s="120">
        <v>0</v>
      </c>
      <c r="Z1032" s="120">
        <v>0</v>
      </c>
      <c r="AA1032" s="291">
        <v>0</v>
      </c>
      <c r="AB1032" s="303">
        <f>N1032+T1032-X1032</f>
        <v>0</v>
      </c>
      <c r="AC1032" s="117">
        <f>O1032+U1032-Y1032</f>
        <v>0</v>
      </c>
      <c r="AD1032" s="304">
        <f>OAX!AD1070</f>
        <v>0</v>
      </c>
      <c r="AE1032" s="120"/>
      <c r="AF1032" s="120"/>
      <c r="AG1032" s="120">
        <f>OAX!AG1070</f>
        <v>0</v>
      </c>
      <c r="AH1032" s="120"/>
      <c r="AI1032" s="120"/>
      <c r="AJ1032" s="120">
        <f>OAX!AJ1070</f>
        <v>0</v>
      </c>
      <c r="AK1032" s="120"/>
      <c r="AL1032" s="120"/>
      <c r="AM1032" s="120">
        <f>OAX!AM1070</f>
        <v>0</v>
      </c>
      <c r="AN1032" s="120"/>
      <c r="AO1032" s="120"/>
      <c r="AP1032" s="120">
        <f>OAX!AP1070</f>
        <v>0</v>
      </c>
      <c r="AQ1032" s="120"/>
      <c r="AR1032" s="120"/>
      <c r="AS1032" s="120">
        <f>OAX!AS1070</f>
        <v>0</v>
      </c>
      <c r="AT1032" s="120">
        <f>OAX!AT1070</f>
        <v>0</v>
      </c>
      <c r="AU1032" s="120">
        <f>OAX!AU1070</f>
        <v>0</v>
      </c>
      <c r="AV1032" s="120">
        <f>OAX!AV1070</f>
        <v>0</v>
      </c>
      <c r="AW1032" s="120">
        <f>OAX!AW1070</f>
        <v>0</v>
      </c>
      <c r="AX1032" s="120">
        <f>OAX!AX1070</f>
        <v>0</v>
      </c>
      <c r="AY1032" s="120">
        <f>OAX!AY1070</f>
        <v>0</v>
      </c>
      <c r="AZ1032" s="120">
        <f>OAX!AZ1070</f>
        <v>0</v>
      </c>
      <c r="BA1032" s="120">
        <f>OAX!BA1070</f>
        <v>0</v>
      </c>
    </row>
    <row r="1033" spans="1:53" ht="24.75" hidden="1">
      <c r="A1033" s="253"/>
      <c r="B1033" s="73" t="str">
        <f t="shared" si="377"/>
        <v>48183000</v>
      </c>
      <c r="C1033" s="131">
        <v>2023</v>
      </c>
      <c r="D1033" s="131">
        <v>1</v>
      </c>
      <c r="E1033" s="131">
        <v>4</v>
      </c>
      <c r="F1033" s="131">
        <v>8</v>
      </c>
      <c r="G1033" s="131">
        <v>18</v>
      </c>
      <c r="H1033" s="131">
        <v>3000</v>
      </c>
      <c r="I1033" s="131"/>
      <c r="J1033" s="131"/>
      <c r="K1033" s="131"/>
      <c r="L1033" s="131"/>
      <c r="M1033" s="95" t="s">
        <v>71</v>
      </c>
      <c r="N1033" s="96">
        <v>0</v>
      </c>
      <c r="O1033" s="96">
        <v>0</v>
      </c>
      <c r="P1033" s="96">
        <v>0</v>
      </c>
      <c r="Q1033" s="168" t="s">
        <v>45</v>
      </c>
      <c r="R1033" s="180"/>
      <c r="S1033" s="180"/>
      <c r="T1033" s="99">
        <f t="shared" ref="T1033:AC1033" si="405">T1034+T1037+T1040</f>
        <v>0</v>
      </c>
      <c r="U1033" s="99">
        <f t="shared" si="405"/>
        <v>0</v>
      </c>
      <c r="V1033" s="99">
        <f t="shared" si="405"/>
        <v>0</v>
      </c>
      <c r="W1033" s="99">
        <f t="shared" si="405"/>
        <v>0</v>
      </c>
      <c r="X1033" s="99">
        <f t="shared" si="405"/>
        <v>0</v>
      </c>
      <c r="Y1033" s="99">
        <f t="shared" si="405"/>
        <v>0</v>
      </c>
      <c r="Z1033" s="99">
        <f t="shared" si="405"/>
        <v>0</v>
      </c>
      <c r="AA1033" s="281">
        <f t="shared" si="405"/>
        <v>0</v>
      </c>
      <c r="AB1033" s="297">
        <f t="shared" si="405"/>
        <v>0</v>
      </c>
      <c r="AC1033" s="99">
        <f t="shared" si="405"/>
        <v>0</v>
      </c>
      <c r="AD1033" s="324">
        <f>OAX!AD1071</f>
        <v>0</v>
      </c>
      <c r="AE1033" s="99"/>
      <c r="AF1033" s="99"/>
      <c r="AG1033" s="99">
        <f>OAX!AG1071</f>
        <v>0</v>
      </c>
      <c r="AH1033" s="99"/>
      <c r="AI1033" s="99"/>
      <c r="AJ1033" s="99">
        <f>OAX!AJ1071</f>
        <v>0</v>
      </c>
      <c r="AK1033" s="99"/>
      <c r="AL1033" s="99"/>
      <c r="AM1033" s="99">
        <f>OAX!AM1071</f>
        <v>0</v>
      </c>
      <c r="AN1033" s="99"/>
      <c r="AO1033" s="99"/>
      <c r="AP1033" s="99">
        <f>OAX!AP1071</f>
        <v>0</v>
      </c>
      <c r="AQ1033" s="99"/>
      <c r="AR1033" s="99"/>
      <c r="AS1033" s="99">
        <f>OAX!AS1071</f>
        <v>0</v>
      </c>
      <c r="AT1033" s="96">
        <f>OAX!AT1071</f>
        <v>0</v>
      </c>
      <c r="AU1033" s="96">
        <f>OAX!AU1071</f>
        <v>0</v>
      </c>
      <c r="AV1033" s="96">
        <f>OAX!AV1071</f>
        <v>0</v>
      </c>
      <c r="AW1033" s="96">
        <f>OAX!AW1071</f>
        <v>0</v>
      </c>
      <c r="AX1033" s="96">
        <f>OAX!AX1071</f>
        <v>0</v>
      </c>
      <c r="AY1033" s="96">
        <f>OAX!AY1071</f>
        <v>0</v>
      </c>
      <c r="AZ1033" s="96">
        <f>OAX!AZ1071</f>
        <v>0</v>
      </c>
      <c r="BA1033" s="96">
        <f>OAX!BA1071</f>
        <v>0</v>
      </c>
    </row>
    <row r="1034" spans="1:53" ht="24.75" hidden="1">
      <c r="A1034" s="253"/>
      <c r="B1034" s="73" t="str">
        <f t="shared" si="377"/>
        <v>481830003100</v>
      </c>
      <c r="C1034" s="132">
        <v>2023</v>
      </c>
      <c r="D1034" s="132">
        <v>1</v>
      </c>
      <c r="E1034" s="132">
        <v>4</v>
      </c>
      <c r="F1034" s="132">
        <v>8</v>
      </c>
      <c r="G1034" s="132">
        <v>18</v>
      </c>
      <c r="H1034" s="132">
        <v>3000</v>
      </c>
      <c r="I1034" s="132">
        <v>3100</v>
      </c>
      <c r="J1034" s="132"/>
      <c r="K1034" s="132"/>
      <c r="L1034" s="132"/>
      <c r="M1034" s="102" t="s">
        <v>166</v>
      </c>
      <c r="N1034" s="103">
        <v>0</v>
      </c>
      <c r="O1034" s="103">
        <v>0</v>
      </c>
      <c r="P1034" s="103">
        <v>0</v>
      </c>
      <c r="Q1034" s="170" t="s">
        <v>45</v>
      </c>
      <c r="R1034" s="224"/>
      <c r="S1034" s="224"/>
      <c r="T1034" s="106">
        <f t="shared" ref="T1034:AC1035" si="406">+T1035</f>
        <v>0</v>
      </c>
      <c r="U1034" s="103">
        <f t="shared" si="406"/>
        <v>0</v>
      </c>
      <c r="V1034" s="103">
        <f t="shared" si="406"/>
        <v>0</v>
      </c>
      <c r="W1034" s="103">
        <f t="shared" si="406"/>
        <v>0</v>
      </c>
      <c r="X1034" s="103">
        <f t="shared" si="406"/>
        <v>0</v>
      </c>
      <c r="Y1034" s="103">
        <f t="shared" si="406"/>
        <v>0</v>
      </c>
      <c r="Z1034" s="103">
        <f t="shared" si="406"/>
        <v>0</v>
      </c>
      <c r="AA1034" s="267">
        <f t="shared" si="406"/>
        <v>0</v>
      </c>
      <c r="AB1034" s="299">
        <f t="shared" si="406"/>
        <v>0</v>
      </c>
      <c r="AC1034" s="103">
        <f t="shared" si="406"/>
        <v>0</v>
      </c>
      <c r="AD1034" s="300">
        <f>OAX!AD1072</f>
        <v>0</v>
      </c>
      <c r="AE1034" s="106"/>
      <c r="AF1034" s="103"/>
      <c r="AG1034" s="103">
        <f>OAX!AG1072</f>
        <v>0</v>
      </c>
      <c r="AH1034" s="103"/>
      <c r="AI1034" s="103"/>
      <c r="AJ1034" s="103">
        <f>OAX!AJ1072</f>
        <v>0</v>
      </c>
      <c r="AK1034" s="103"/>
      <c r="AL1034" s="103"/>
      <c r="AM1034" s="103">
        <f>OAX!AM1072</f>
        <v>0</v>
      </c>
      <c r="AN1034" s="103"/>
      <c r="AO1034" s="103"/>
      <c r="AP1034" s="103">
        <f>OAX!AP1072</f>
        <v>0</v>
      </c>
      <c r="AQ1034" s="103"/>
      <c r="AR1034" s="103"/>
      <c r="AS1034" s="103">
        <f>OAX!AS1072</f>
        <v>0</v>
      </c>
      <c r="AT1034" s="103">
        <f>OAX!AT1072</f>
        <v>0</v>
      </c>
      <c r="AU1034" s="103">
        <f>OAX!AU1072</f>
        <v>0</v>
      </c>
      <c r="AV1034" s="103">
        <f>OAX!AV1072</f>
        <v>0</v>
      </c>
      <c r="AW1034" s="103">
        <f>OAX!AW1072</f>
        <v>0</v>
      </c>
      <c r="AX1034" s="103">
        <f>OAX!AX1072</f>
        <v>0</v>
      </c>
      <c r="AY1034" s="103">
        <f>OAX!AY1072</f>
        <v>0</v>
      </c>
      <c r="AZ1034" s="103">
        <f>OAX!AZ1072</f>
        <v>0</v>
      </c>
      <c r="BA1034" s="103">
        <f>OAX!BA1072</f>
        <v>0</v>
      </c>
    </row>
    <row r="1035" spans="1:53" ht="48" hidden="1">
      <c r="A1035" s="253"/>
      <c r="B1035" s="73" t="str">
        <f t="shared" si="377"/>
        <v>481830003100317</v>
      </c>
      <c r="C1035" s="135">
        <v>2023</v>
      </c>
      <c r="D1035" s="135">
        <v>1</v>
      </c>
      <c r="E1035" s="135">
        <v>4</v>
      </c>
      <c r="F1035" s="135">
        <v>8</v>
      </c>
      <c r="G1035" s="135">
        <v>18</v>
      </c>
      <c r="H1035" s="135">
        <v>3000</v>
      </c>
      <c r="I1035" s="135">
        <v>3100</v>
      </c>
      <c r="J1035" s="135">
        <v>317</v>
      </c>
      <c r="K1035" s="135"/>
      <c r="L1035" s="135"/>
      <c r="M1035" s="109" t="s">
        <v>332</v>
      </c>
      <c r="N1035" s="110">
        <v>0</v>
      </c>
      <c r="O1035" s="110">
        <v>0</v>
      </c>
      <c r="P1035" s="110">
        <v>0</v>
      </c>
      <c r="Q1035" s="172" t="s">
        <v>45</v>
      </c>
      <c r="R1035" s="225"/>
      <c r="S1035" s="225"/>
      <c r="T1035" s="113">
        <f t="shared" si="406"/>
        <v>0</v>
      </c>
      <c r="U1035" s="110">
        <f t="shared" si="406"/>
        <v>0</v>
      </c>
      <c r="V1035" s="110">
        <f t="shared" si="406"/>
        <v>0</v>
      </c>
      <c r="W1035" s="110">
        <f t="shared" si="406"/>
        <v>0</v>
      </c>
      <c r="X1035" s="110">
        <f t="shared" si="406"/>
        <v>0</v>
      </c>
      <c r="Y1035" s="110">
        <f t="shared" si="406"/>
        <v>0</v>
      </c>
      <c r="Z1035" s="110">
        <f t="shared" si="406"/>
        <v>0</v>
      </c>
      <c r="AA1035" s="268">
        <f t="shared" si="406"/>
        <v>0</v>
      </c>
      <c r="AB1035" s="301">
        <f t="shared" si="406"/>
        <v>0</v>
      </c>
      <c r="AC1035" s="110">
        <f t="shared" si="406"/>
        <v>0</v>
      </c>
      <c r="AD1035" s="302">
        <f>OAX!AD1073</f>
        <v>0</v>
      </c>
      <c r="AE1035" s="113"/>
      <c r="AF1035" s="110"/>
      <c r="AG1035" s="110">
        <f>OAX!AG1073</f>
        <v>0</v>
      </c>
      <c r="AH1035" s="110"/>
      <c r="AI1035" s="110"/>
      <c r="AJ1035" s="110">
        <f>OAX!AJ1073</f>
        <v>0</v>
      </c>
      <c r="AK1035" s="110"/>
      <c r="AL1035" s="110"/>
      <c r="AM1035" s="110">
        <f>OAX!AM1073</f>
        <v>0</v>
      </c>
      <c r="AN1035" s="110"/>
      <c r="AO1035" s="110"/>
      <c r="AP1035" s="110">
        <f>OAX!AP1073</f>
        <v>0</v>
      </c>
      <c r="AQ1035" s="110"/>
      <c r="AR1035" s="110"/>
      <c r="AS1035" s="110">
        <f>OAX!AS1073</f>
        <v>0</v>
      </c>
      <c r="AT1035" s="110">
        <f>OAX!AT1073</f>
        <v>0</v>
      </c>
      <c r="AU1035" s="110">
        <f>OAX!AU1073</f>
        <v>0</v>
      </c>
      <c r="AV1035" s="110">
        <f>OAX!AV1073</f>
        <v>0</v>
      </c>
      <c r="AW1035" s="110">
        <f>OAX!AW1073</f>
        <v>0</v>
      </c>
      <c r="AX1035" s="110">
        <f>OAX!AX1073</f>
        <v>0</v>
      </c>
      <c r="AY1035" s="110">
        <f>OAX!AY1073</f>
        <v>0</v>
      </c>
      <c r="AZ1035" s="110">
        <f>OAX!AZ1073</f>
        <v>0</v>
      </c>
      <c r="BA1035" s="110">
        <f>OAX!BA1073</f>
        <v>0</v>
      </c>
    </row>
    <row r="1036" spans="1:53" ht="24.75" hidden="1">
      <c r="A1036" s="253"/>
      <c r="B1036" s="73" t="str">
        <f t="shared" si="377"/>
        <v>4818300031003171</v>
      </c>
      <c r="C1036" s="138">
        <v>2023</v>
      </c>
      <c r="D1036" s="138">
        <v>1</v>
      </c>
      <c r="E1036" s="138">
        <v>4</v>
      </c>
      <c r="F1036" s="138">
        <v>8</v>
      </c>
      <c r="G1036" s="138">
        <v>18</v>
      </c>
      <c r="H1036" s="138">
        <v>3000</v>
      </c>
      <c r="I1036" s="138">
        <v>3100</v>
      </c>
      <c r="J1036" s="138">
        <v>317</v>
      </c>
      <c r="K1036" s="115">
        <v>1</v>
      </c>
      <c r="L1036" s="115"/>
      <c r="M1036" s="116" t="s">
        <v>168</v>
      </c>
      <c r="N1036" s="117">
        <v>0</v>
      </c>
      <c r="O1036" s="117">
        <v>0</v>
      </c>
      <c r="P1036" s="117">
        <v>0</v>
      </c>
      <c r="Q1036" s="174" t="s">
        <v>80</v>
      </c>
      <c r="R1036" s="119">
        <v>0</v>
      </c>
      <c r="S1036" s="119">
        <v>0</v>
      </c>
      <c r="T1036" s="120">
        <v>0</v>
      </c>
      <c r="U1036" s="117">
        <v>0</v>
      </c>
      <c r="V1036" s="117">
        <v>0</v>
      </c>
      <c r="W1036" s="117">
        <v>0</v>
      </c>
      <c r="X1036" s="117">
        <v>0</v>
      </c>
      <c r="Y1036" s="117">
        <v>0</v>
      </c>
      <c r="Z1036" s="117">
        <v>0</v>
      </c>
      <c r="AA1036" s="269">
        <v>0</v>
      </c>
      <c r="AB1036" s="303">
        <f>N1036+T1036-X1036</f>
        <v>0</v>
      </c>
      <c r="AC1036" s="117">
        <f>O1036+U1036-Y1036</f>
        <v>0</v>
      </c>
      <c r="AD1036" s="304">
        <f>OAX!AD1074</f>
        <v>0</v>
      </c>
      <c r="AE1036" s="120"/>
      <c r="AF1036" s="117"/>
      <c r="AG1036" s="117">
        <f>OAX!AG1074</f>
        <v>0</v>
      </c>
      <c r="AH1036" s="117"/>
      <c r="AI1036" s="117"/>
      <c r="AJ1036" s="117">
        <f>OAX!AJ1074</f>
        <v>0</v>
      </c>
      <c r="AK1036" s="117"/>
      <c r="AL1036" s="117"/>
      <c r="AM1036" s="117">
        <f>OAX!AM1074</f>
        <v>0</v>
      </c>
      <c r="AN1036" s="117"/>
      <c r="AO1036" s="117"/>
      <c r="AP1036" s="117">
        <f>OAX!AP1074</f>
        <v>0</v>
      </c>
      <c r="AQ1036" s="117"/>
      <c r="AR1036" s="117"/>
      <c r="AS1036" s="117">
        <f>OAX!AS1074</f>
        <v>0</v>
      </c>
      <c r="AT1036" s="117">
        <f>OAX!AT1074</f>
        <v>0</v>
      </c>
      <c r="AU1036" s="117">
        <f>OAX!AU1074</f>
        <v>0</v>
      </c>
      <c r="AV1036" s="117">
        <f>OAX!AV1074</f>
        <v>0</v>
      </c>
      <c r="AW1036" s="117">
        <f>OAX!AW1074</f>
        <v>0</v>
      </c>
      <c r="AX1036" s="117">
        <f>OAX!AX1074</f>
        <v>0</v>
      </c>
      <c r="AY1036" s="117">
        <f>OAX!AY1074</f>
        <v>0</v>
      </c>
      <c r="AZ1036" s="117">
        <f>OAX!AZ1074</f>
        <v>0</v>
      </c>
      <c r="BA1036" s="117">
        <f>OAX!BA1074</f>
        <v>0</v>
      </c>
    </row>
    <row r="1037" spans="1:53" ht="48" hidden="1">
      <c r="A1037" s="253"/>
      <c r="B1037" s="73" t="str">
        <f t="shared" si="377"/>
        <v>481830003300</v>
      </c>
      <c r="C1037" s="132">
        <v>2023</v>
      </c>
      <c r="D1037" s="132">
        <v>1</v>
      </c>
      <c r="E1037" s="132">
        <v>4</v>
      </c>
      <c r="F1037" s="132">
        <v>8</v>
      </c>
      <c r="G1037" s="132">
        <v>18</v>
      </c>
      <c r="H1037" s="132">
        <v>3000</v>
      </c>
      <c r="I1037" s="132">
        <v>3300</v>
      </c>
      <c r="J1037" s="132"/>
      <c r="K1037" s="132"/>
      <c r="L1037" s="132"/>
      <c r="M1037" s="102" t="s">
        <v>72</v>
      </c>
      <c r="N1037" s="103">
        <v>0</v>
      </c>
      <c r="O1037" s="103">
        <v>0</v>
      </c>
      <c r="P1037" s="103">
        <v>0</v>
      </c>
      <c r="Q1037" s="170" t="s">
        <v>45</v>
      </c>
      <c r="R1037" s="224"/>
      <c r="S1037" s="224"/>
      <c r="T1037" s="106">
        <f t="shared" ref="T1037:AC1038" si="407">+T1038</f>
        <v>0</v>
      </c>
      <c r="U1037" s="106">
        <f t="shared" si="407"/>
        <v>0</v>
      </c>
      <c r="V1037" s="106">
        <f t="shared" si="407"/>
        <v>0</v>
      </c>
      <c r="W1037" s="106">
        <f t="shared" si="407"/>
        <v>0</v>
      </c>
      <c r="X1037" s="106">
        <f t="shared" si="407"/>
        <v>0</v>
      </c>
      <c r="Y1037" s="106">
        <f t="shared" si="407"/>
        <v>0</v>
      </c>
      <c r="Z1037" s="106">
        <f t="shared" si="407"/>
        <v>0</v>
      </c>
      <c r="AA1037" s="283">
        <f t="shared" si="407"/>
        <v>0</v>
      </c>
      <c r="AB1037" s="299">
        <f t="shared" si="407"/>
        <v>0</v>
      </c>
      <c r="AC1037" s="106">
        <f t="shared" si="407"/>
        <v>0</v>
      </c>
      <c r="AD1037" s="326">
        <f>OAX!AD1075</f>
        <v>0</v>
      </c>
      <c r="AE1037" s="106"/>
      <c r="AF1037" s="106"/>
      <c r="AG1037" s="106">
        <f>OAX!AG1075</f>
        <v>0</v>
      </c>
      <c r="AH1037" s="106"/>
      <c r="AI1037" s="106"/>
      <c r="AJ1037" s="106">
        <f>OAX!AJ1075</f>
        <v>0</v>
      </c>
      <c r="AK1037" s="106"/>
      <c r="AL1037" s="106"/>
      <c r="AM1037" s="106">
        <f>OAX!AM1075</f>
        <v>0</v>
      </c>
      <c r="AN1037" s="106"/>
      <c r="AO1037" s="106"/>
      <c r="AP1037" s="106">
        <f>OAX!AP1075</f>
        <v>0</v>
      </c>
      <c r="AQ1037" s="106"/>
      <c r="AR1037" s="106"/>
      <c r="AS1037" s="106">
        <f>OAX!AS1075</f>
        <v>0</v>
      </c>
      <c r="AT1037" s="103">
        <f>OAX!AT1075</f>
        <v>0</v>
      </c>
      <c r="AU1037" s="103">
        <f>OAX!AU1075</f>
        <v>0</v>
      </c>
      <c r="AV1037" s="103">
        <f>OAX!AV1075</f>
        <v>0</v>
      </c>
      <c r="AW1037" s="103">
        <f>OAX!AW1075</f>
        <v>0</v>
      </c>
      <c r="AX1037" s="103">
        <f>OAX!AX1075</f>
        <v>0</v>
      </c>
      <c r="AY1037" s="103">
        <f>OAX!AY1075</f>
        <v>0</v>
      </c>
      <c r="AZ1037" s="103">
        <f>OAX!AZ1075</f>
        <v>0</v>
      </c>
      <c r="BA1037" s="103">
        <f>OAX!BA1075</f>
        <v>0</v>
      </c>
    </row>
    <row r="1038" spans="1:53" ht="48" hidden="1">
      <c r="A1038" s="253"/>
      <c r="B1038" s="73" t="str">
        <f t="shared" ref="B1038:B1061" si="408">+CONCATENATE(E1038,F1038,G1038,H1038,I1038,J1038,K1038,L1038)</f>
        <v>481830003300333</v>
      </c>
      <c r="C1038" s="135">
        <v>2023</v>
      </c>
      <c r="D1038" s="135">
        <v>1</v>
      </c>
      <c r="E1038" s="135">
        <v>4</v>
      </c>
      <c r="F1038" s="135">
        <v>8</v>
      </c>
      <c r="G1038" s="135">
        <v>18</v>
      </c>
      <c r="H1038" s="135">
        <v>3000</v>
      </c>
      <c r="I1038" s="135">
        <v>3300</v>
      </c>
      <c r="J1038" s="135">
        <v>333</v>
      </c>
      <c r="K1038" s="135"/>
      <c r="L1038" s="135"/>
      <c r="M1038" s="109" t="s">
        <v>174</v>
      </c>
      <c r="N1038" s="110">
        <v>0</v>
      </c>
      <c r="O1038" s="110">
        <v>0</v>
      </c>
      <c r="P1038" s="110">
        <v>0</v>
      </c>
      <c r="Q1038" s="172" t="s">
        <v>45</v>
      </c>
      <c r="R1038" s="225"/>
      <c r="S1038" s="225"/>
      <c r="T1038" s="113">
        <f t="shared" si="407"/>
        <v>0</v>
      </c>
      <c r="U1038" s="113">
        <f t="shared" si="407"/>
        <v>0</v>
      </c>
      <c r="V1038" s="113">
        <f t="shared" si="407"/>
        <v>0</v>
      </c>
      <c r="W1038" s="113">
        <f t="shared" si="407"/>
        <v>0</v>
      </c>
      <c r="X1038" s="113">
        <f t="shared" si="407"/>
        <v>0</v>
      </c>
      <c r="Y1038" s="113">
        <f t="shared" si="407"/>
        <v>0</v>
      </c>
      <c r="Z1038" s="113">
        <f t="shared" si="407"/>
        <v>0</v>
      </c>
      <c r="AA1038" s="287">
        <f t="shared" si="407"/>
        <v>0</v>
      </c>
      <c r="AB1038" s="301">
        <f t="shared" si="407"/>
        <v>0</v>
      </c>
      <c r="AC1038" s="113">
        <f t="shared" si="407"/>
        <v>0</v>
      </c>
      <c r="AD1038" s="328">
        <f>OAX!AD1076</f>
        <v>0</v>
      </c>
      <c r="AE1038" s="113"/>
      <c r="AF1038" s="113"/>
      <c r="AG1038" s="113">
        <f>OAX!AG1076</f>
        <v>0</v>
      </c>
      <c r="AH1038" s="113"/>
      <c r="AI1038" s="113"/>
      <c r="AJ1038" s="113">
        <f>OAX!AJ1076</f>
        <v>0</v>
      </c>
      <c r="AK1038" s="113"/>
      <c r="AL1038" s="113"/>
      <c r="AM1038" s="113">
        <f>OAX!AM1076</f>
        <v>0</v>
      </c>
      <c r="AN1038" s="113"/>
      <c r="AO1038" s="113"/>
      <c r="AP1038" s="113">
        <f>OAX!AP1076</f>
        <v>0</v>
      </c>
      <c r="AQ1038" s="113"/>
      <c r="AR1038" s="113"/>
      <c r="AS1038" s="113">
        <f>OAX!AS1076</f>
        <v>0</v>
      </c>
      <c r="AT1038" s="110">
        <f>OAX!AT1076</f>
        <v>0</v>
      </c>
      <c r="AU1038" s="110">
        <f>OAX!AU1076</f>
        <v>0</v>
      </c>
      <c r="AV1038" s="110">
        <f>OAX!AV1076</f>
        <v>0</v>
      </c>
      <c r="AW1038" s="110">
        <f>OAX!AW1076</f>
        <v>0</v>
      </c>
      <c r="AX1038" s="110">
        <f>OAX!AX1076</f>
        <v>0</v>
      </c>
      <c r="AY1038" s="110">
        <f>OAX!AY1076</f>
        <v>0</v>
      </c>
      <c r="AZ1038" s="110">
        <f>OAX!AZ1076</f>
        <v>0</v>
      </c>
      <c r="BA1038" s="110">
        <f>OAX!BA1076</f>
        <v>0</v>
      </c>
    </row>
    <row r="1039" spans="1:53" ht="46.5" hidden="1">
      <c r="A1039" s="253"/>
      <c r="B1039" s="73" t="str">
        <f t="shared" si="408"/>
        <v>4818300033003331</v>
      </c>
      <c r="C1039" s="138">
        <v>2023</v>
      </c>
      <c r="D1039" s="138">
        <v>1</v>
      </c>
      <c r="E1039" s="138">
        <v>4</v>
      </c>
      <c r="F1039" s="138">
        <v>8</v>
      </c>
      <c r="G1039" s="138">
        <v>18</v>
      </c>
      <c r="H1039" s="138">
        <v>3000</v>
      </c>
      <c r="I1039" s="138">
        <v>3300</v>
      </c>
      <c r="J1039" s="138">
        <v>333</v>
      </c>
      <c r="K1039" s="115">
        <v>1</v>
      </c>
      <c r="L1039" s="115"/>
      <c r="M1039" s="116" t="s">
        <v>682</v>
      </c>
      <c r="N1039" s="117">
        <v>0</v>
      </c>
      <c r="O1039" s="117">
        <v>0</v>
      </c>
      <c r="P1039" s="117">
        <v>0</v>
      </c>
      <c r="Q1039" s="174" t="s">
        <v>80</v>
      </c>
      <c r="R1039" s="119">
        <v>0</v>
      </c>
      <c r="S1039" s="119">
        <v>0</v>
      </c>
      <c r="T1039" s="120">
        <v>0</v>
      </c>
      <c r="U1039" s="120">
        <v>0</v>
      </c>
      <c r="V1039" s="120">
        <v>0</v>
      </c>
      <c r="W1039" s="120">
        <v>0</v>
      </c>
      <c r="X1039" s="120">
        <v>0</v>
      </c>
      <c r="Y1039" s="120">
        <v>0</v>
      </c>
      <c r="Z1039" s="120">
        <v>0</v>
      </c>
      <c r="AA1039" s="291">
        <v>0</v>
      </c>
      <c r="AB1039" s="303">
        <f>N1039+T1039-X1039</f>
        <v>0</v>
      </c>
      <c r="AC1039" s="117">
        <f>O1039+U1039-Y1039</f>
        <v>0</v>
      </c>
      <c r="AD1039" s="304">
        <f>OAX!AD1077</f>
        <v>0</v>
      </c>
      <c r="AE1039" s="120"/>
      <c r="AF1039" s="120"/>
      <c r="AG1039" s="120">
        <f>OAX!AG1077</f>
        <v>0</v>
      </c>
      <c r="AH1039" s="120"/>
      <c r="AI1039" s="120"/>
      <c r="AJ1039" s="120">
        <f>OAX!AJ1077</f>
        <v>0</v>
      </c>
      <c r="AK1039" s="120"/>
      <c r="AL1039" s="120"/>
      <c r="AM1039" s="120">
        <f>OAX!AM1077</f>
        <v>0</v>
      </c>
      <c r="AN1039" s="120"/>
      <c r="AO1039" s="120"/>
      <c r="AP1039" s="120">
        <f>OAX!AP1077</f>
        <v>0</v>
      </c>
      <c r="AQ1039" s="120"/>
      <c r="AR1039" s="120"/>
      <c r="AS1039" s="120">
        <f>OAX!AS1077</f>
        <v>0</v>
      </c>
      <c r="AT1039" s="117">
        <f>OAX!AT1077</f>
        <v>0</v>
      </c>
      <c r="AU1039" s="117">
        <f>OAX!AU1077</f>
        <v>0</v>
      </c>
      <c r="AV1039" s="117">
        <f>OAX!AV1077</f>
        <v>0</v>
      </c>
      <c r="AW1039" s="117">
        <f>OAX!AW1077</f>
        <v>0</v>
      </c>
      <c r="AX1039" s="117">
        <f>OAX!AX1077</f>
        <v>0</v>
      </c>
      <c r="AY1039" s="117">
        <f>OAX!AY1077</f>
        <v>0</v>
      </c>
      <c r="AZ1039" s="117">
        <f>OAX!AZ1077</f>
        <v>0</v>
      </c>
      <c r="BA1039" s="117">
        <f>OAX!BA1077</f>
        <v>0</v>
      </c>
    </row>
    <row r="1040" spans="1:53" ht="48" hidden="1">
      <c r="A1040" s="253"/>
      <c r="B1040" s="73" t="str">
        <f t="shared" si="408"/>
        <v>481830003500</v>
      </c>
      <c r="C1040" s="132">
        <v>2023</v>
      </c>
      <c r="D1040" s="132">
        <v>1</v>
      </c>
      <c r="E1040" s="132">
        <v>4</v>
      </c>
      <c r="F1040" s="132">
        <v>8</v>
      </c>
      <c r="G1040" s="132">
        <v>18</v>
      </c>
      <c r="H1040" s="132">
        <v>3000</v>
      </c>
      <c r="I1040" s="132">
        <v>3500</v>
      </c>
      <c r="J1040" s="132"/>
      <c r="K1040" s="132"/>
      <c r="L1040" s="132"/>
      <c r="M1040" s="102" t="s">
        <v>548</v>
      </c>
      <c r="N1040" s="103">
        <v>0</v>
      </c>
      <c r="O1040" s="103">
        <v>0</v>
      </c>
      <c r="P1040" s="103">
        <v>0</v>
      </c>
      <c r="Q1040" s="170" t="s">
        <v>45</v>
      </c>
      <c r="R1040" s="224"/>
      <c r="S1040" s="224"/>
      <c r="T1040" s="106">
        <f t="shared" ref="T1040:AC1041" si="409">+T1041</f>
        <v>0</v>
      </c>
      <c r="U1040" s="106">
        <f t="shared" si="409"/>
        <v>0</v>
      </c>
      <c r="V1040" s="106">
        <f t="shared" si="409"/>
        <v>0</v>
      </c>
      <c r="W1040" s="106">
        <f t="shared" si="409"/>
        <v>0</v>
      </c>
      <c r="X1040" s="106">
        <f t="shared" si="409"/>
        <v>0</v>
      </c>
      <c r="Y1040" s="106">
        <f t="shared" si="409"/>
        <v>0</v>
      </c>
      <c r="Z1040" s="106">
        <f t="shared" si="409"/>
        <v>0</v>
      </c>
      <c r="AA1040" s="283">
        <f t="shared" si="409"/>
        <v>0</v>
      </c>
      <c r="AB1040" s="299">
        <f t="shared" si="409"/>
        <v>0</v>
      </c>
      <c r="AC1040" s="106">
        <f t="shared" si="409"/>
        <v>0</v>
      </c>
      <c r="AD1040" s="326">
        <f>OAX!AD1078</f>
        <v>0</v>
      </c>
      <c r="AE1040" s="106"/>
      <c r="AF1040" s="106"/>
      <c r="AG1040" s="106">
        <f>OAX!AG1078</f>
        <v>0</v>
      </c>
      <c r="AH1040" s="106"/>
      <c r="AI1040" s="106"/>
      <c r="AJ1040" s="106">
        <f>OAX!AJ1078</f>
        <v>0</v>
      </c>
      <c r="AK1040" s="106"/>
      <c r="AL1040" s="106"/>
      <c r="AM1040" s="106">
        <f>OAX!AM1078</f>
        <v>0</v>
      </c>
      <c r="AN1040" s="106"/>
      <c r="AO1040" s="106"/>
      <c r="AP1040" s="106">
        <f>OAX!AP1078</f>
        <v>0</v>
      </c>
      <c r="AQ1040" s="106"/>
      <c r="AR1040" s="106"/>
      <c r="AS1040" s="106">
        <f>OAX!AS1078</f>
        <v>0</v>
      </c>
      <c r="AT1040" s="103">
        <f>OAX!AT1078</f>
        <v>0</v>
      </c>
      <c r="AU1040" s="103">
        <f>OAX!AU1078</f>
        <v>0</v>
      </c>
      <c r="AV1040" s="103">
        <f>OAX!AV1078</f>
        <v>0</v>
      </c>
      <c r="AW1040" s="103">
        <f>OAX!AW1078</f>
        <v>0</v>
      </c>
      <c r="AX1040" s="103">
        <f>OAX!AX1078</f>
        <v>0</v>
      </c>
      <c r="AY1040" s="103">
        <f>OAX!AY1078</f>
        <v>0</v>
      </c>
      <c r="AZ1040" s="103">
        <f>OAX!AZ1078</f>
        <v>0</v>
      </c>
      <c r="BA1040" s="103">
        <f>OAX!BA1078</f>
        <v>0</v>
      </c>
    </row>
    <row r="1041" spans="1:53" ht="48" hidden="1">
      <c r="A1041" s="253"/>
      <c r="B1041" s="73" t="str">
        <f t="shared" si="408"/>
        <v>481830003500357</v>
      </c>
      <c r="C1041" s="135">
        <v>2023</v>
      </c>
      <c r="D1041" s="135">
        <v>1</v>
      </c>
      <c r="E1041" s="135">
        <v>4</v>
      </c>
      <c r="F1041" s="135">
        <v>8</v>
      </c>
      <c r="G1041" s="135">
        <v>18</v>
      </c>
      <c r="H1041" s="135">
        <v>3000</v>
      </c>
      <c r="I1041" s="135">
        <v>3500</v>
      </c>
      <c r="J1041" s="135">
        <v>357</v>
      </c>
      <c r="K1041" s="135"/>
      <c r="L1041" s="135"/>
      <c r="M1041" s="109" t="s">
        <v>703</v>
      </c>
      <c r="N1041" s="110">
        <v>0</v>
      </c>
      <c r="O1041" s="110">
        <v>0</v>
      </c>
      <c r="P1041" s="110">
        <v>0</v>
      </c>
      <c r="Q1041" s="172" t="s">
        <v>45</v>
      </c>
      <c r="R1041" s="225"/>
      <c r="S1041" s="225"/>
      <c r="T1041" s="113">
        <f t="shared" si="409"/>
        <v>0</v>
      </c>
      <c r="U1041" s="113">
        <f t="shared" si="409"/>
        <v>0</v>
      </c>
      <c r="V1041" s="113">
        <f t="shared" si="409"/>
        <v>0</v>
      </c>
      <c r="W1041" s="113">
        <f t="shared" si="409"/>
        <v>0</v>
      </c>
      <c r="X1041" s="113">
        <f t="shared" si="409"/>
        <v>0</v>
      </c>
      <c r="Y1041" s="113">
        <f t="shared" si="409"/>
        <v>0</v>
      </c>
      <c r="Z1041" s="113">
        <f t="shared" si="409"/>
        <v>0</v>
      </c>
      <c r="AA1041" s="287">
        <f t="shared" si="409"/>
        <v>0</v>
      </c>
      <c r="AB1041" s="301">
        <f t="shared" si="409"/>
        <v>0</v>
      </c>
      <c r="AC1041" s="113">
        <f t="shared" si="409"/>
        <v>0</v>
      </c>
      <c r="AD1041" s="328">
        <f>OAX!AD1079</f>
        <v>0</v>
      </c>
      <c r="AE1041" s="113"/>
      <c r="AF1041" s="113"/>
      <c r="AG1041" s="113">
        <f>OAX!AG1079</f>
        <v>0</v>
      </c>
      <c r="AH1041" s="113"/>
      <c r="AI1041" s="113"/>
      <c r="AJ1041" s="113">
        <f>OAX!AJ1079</f>
        <v>0</v>
      </c>
      <c r="AK1041" s="113"/>
      <c r="AL1041" s="113"/>
      <c r="AM1041" s="113">
        <f>OAX!AM1079</f>
        <v>0</v>
      </c>
      <c r="AN1041" s="113"/>
      <c r="AO1041" s="113"/>
      <c r="AP1041" s="113">
        <f>OAX!AP1079</f>
        <v>0</v>
      </c>
      <c r="AQ1041" s="113"/>
      <c r="AR1041" s="113"/>
      <c r="AS1041" s="113">
        <f>OAX!AS1079</f>
        <v>0</v>
      </c>
      <c r="AT1041" s="110">
        <f>OAX!AT1079</f>
        <v>0</v>
      </c>
      <c r="AU1041" s="110">
        <f>OAX!AU1079</f>
        <v>0</v>
      </c>
      <c r="AV1041" s="110">
        <f>OAX!AV1079</f>
        <v>0</v>
      </c>
      <c r="AW1041" s="110">
        <f>OAX!AW1079</f>
        <v>0</v>
      </c>
      <c r="AX1041" s="110">
        <f>OAX!AX1079</f>
        <v>0</v>
      </c>
      <c r="AY1041" s="110">
        <f>OAX!AY1079</f>
        <v>0</v>
      </c>
      <c r="AZ1041" s="110">
        <f>OAX!AZ1079</f>
        <v>0</v>
      </c>
      <c r="BA1041" s="110">
        <f>OAX!BA1079</f>
        <v>0</v>
      </c>
    </row>
    <row r="1042" spans="1:53" ht="24.75" hidden="1">
      <c r="A1042" s="253"/>
      <c r="B1042" s="73" t="str">
        <f t="shared" si="408"/>
        <v>4818300035003571</v>
      </c>
      <c r="C1042" s="138">
        <v>2023</v>
      </c>
      <c r="D1042" s="138">
        <v>1</v>
      </c>
      <c r="E1042" s="138">
        <v>4</v>
      </c>
      <c r="F1042" s="138">
        <v>8</v>
      </c>
      <c r="G1042" s="138">
        <v>18</v>
      </c>
      <c r="H1042" s="138">
        <v>3000</v>
      </c>
      <c r="I1042" s="138">
        <v>3500</v>
      </c>
      <c r="J1042" s="138">
        <v>357</v>
      </c>
      <c r="K1042" s="115">
        <v>1</v>
      </c>
      <c r="L1042" s="115"/>
      <c r="M1042" s="116" t="s">
        <v>704</v>
      </c>
      <c r="N1042" s="117">
        <v>0</v>
      </c>
      <c r="O1042" s="117">
        <v>0</v>
      </c>
      <c r="P1042" s="117">
        <v>0</v>
      </c>
      <c r="Q1042" s="174" t="s">
        <v>80</v>
      </c>
      <c r="R1042" s="119">
        <v>0</v>
      </c>
      <c r="S1042" s="119">
        <v>0</v>
      </c>
      <c r="T1042" s="120">
        <v>0</v>
      </c>
      <c r="U1042" s="120">
        <v>0</v>
      </c>
      <c r="V1042" s="120">
        <v>0</v>
      </c>
      <c r="W1042" s="120">
        <v>0</v>
      </c>
      <c r="X1042" s="120">
        <v>0</v>
      </c>
      <c r="Y1042" s="120">
        <v>0</v>
      </c>
      <c r="Z1042" s="120">
        <v>0</v>
      </c>
      <c r="AA1042" s="291">
        <v>0</v>
      </c>
      <c r="AB1042" s="303">
        <f>N1042+T1042-X1042</f>
        <v>0</v>
      </c>
      <c r="AC1042" s="117">
        <f>O1042+U1042-Y1042</f>
        <v>0</v>
      </c>
      <c r="AD1042" s="304">
        <f>OAX!AD1080</f>
        <v>0</v>
      </c>
      <c r="AE1042" s="120"/>
      <c r="AF1042" s="120"/>
      <c r="AG1042" s="120">
        <f>OAX!AG1080</f>
        <v>0</v>
      </c>
      <c r="AH1042" s="120"/>
      <c r="AI1042" s="120"/>
      <c r="AJ1042" s="120">
        <f>OAX!AJ1080</f>
        <v>0</v>
      </c>
      <c r="AK1042" s="120"/>
      <c r="AL1042" s="120"/>
      <c r="AM1042" s="120">
        <f>OAX!AM1080</f>
        <v>0</v>
      </c>
      <c r="AN1042" s="120"/>
      <c r="AO1042" s="120"/>
      <c r="AP1042" s="120">
        <f>OAX!AP1080</f>
        <v>0</v>
      </c>
      <c r="AQ1042" s="120"/>
      <c r="AR1042" s="120"/>
      <c r="AS1042" s="120">
        <f>OAX!AS1080</f>
        <v>0</v>
      </c>
      <c r="AT1042" s="117">
        <f>OAX!AT1080</f>
        <v>0</v>
      </c>
      <c r="AU1042" s="117">
        <f>OAX!AU1080</f>
        <v>0</v>
      </c>
      <c r="AV1042" s="117">
        <f>OAX!AV1080</f>
        <v>0</v>
      </c>
      <c r="AW1042" s="117">
        <f>OAX!AW1080</f>
        <v>0</v>
      </c>
      <c r="AX1042" s="117">
        <f>OAX!AX1080</f>
        <v>0</v>
      </c>
      <c r="AY1042" s="117">
        <f>OAX!AY1080</f>
        <v>0</v>
      </c>
      <c r="AZ1042" s="117">
        <f>OAX!AZ1080</f>
        <v>0</v>
      </c>
      <c r="BA1042" s="117">
        <f>OAX!BA1080</f>
        <v>0</v>
      </c>
    </row>
    <row r="1043" spans="1:53" ht="24.75">
      <c r="A1043" s="253"/>
      <c r="B1043" s="73" t="str">
        <f t="shared" si="408"/>
        <v>48185000</v>
      </c>
      <c r="C1043" s="131">
        <v>2023</v>
      </c>
      <c r="D1043" s="131">
        <v>1</v>
      </c>
      <c r="E1043" s="131">
        <v>4</v>
      </c>
      <c r="F1043" s="518">
        <v>8</v>
      </c>
      <c r="G1043" s="518">
        <v>18</v>
      </c>
      <c r="H1043" s="518">
        <v>5000</v>
      </c>
      <c r="I1043" s="518"/>
      <c r="J1043" s="518"/>
      <c r="K1043" s="518"/>
      <c r="L1043" s="131"/>
      <c r="M1043" s="559" t="s">
        <v>129</v>
      </c>
      <c r="N1043" s="560">
        <v>6000000</v>
      </c>
      <c r="O1043" s="560">
        <v>0</v>
      </c>
      <c r="P1043" s="560">
        <v>6000000</v>
      </c>
      <c r="Q1043" s="575" t="s">
        <v>45</v>
      </c>
      <c r="R1043" s="614"/>
      <c r="S1043" s="614"/>
      <c r="T1043" s="99">
        <f t="shared" ref="T1043:AC1043" si="410">T1044+T1049</f>
        <v>0</v>
      </c>
      <c r="U1043" s="99">
        <f t="shared" si="410"/>
        <v>0</v>
      </c>
      <c r="V1043" s="99">
        <f t="shared" si="410"/>
        <v>0</v>
      </c>
      <c r="W1043" s="99">
        <f t="shared" si="410"/>
        <v>0</v>
      </c>
      <c r="X1043" s="99">
        <f t="shared" si="410"/>
        <v>0</v>
      </c>
      <c r="Y1043" s="99">
        <f t="shared" si="410"/>
        <v>0</v>
      </c>
      <c r="Z1043" s="99">
        <f t="shared" si="410"/>
        <v>0</v>
      </c>
      <c r="AA1043" s="281">
        <f t="shared" si="410"/>
        <v>0</v>
      </c>
      <c r="AB1043" s="297">
        <f t="shared" si="410"/>
        <v>6000000</v>
      </c>
      <c r="AC1043" s="99">
        <f t="shared" si="410"/>
        <v>0</v>
      </c>
      <c r="AD1043" s="615">
        <f>OAX!AD1081</f>
        <v>6000000</v>
      </c>
      <c r="AE1043" s="99"/>
      <c r="AF1043" s="99"/>
      <c r="AG1043" s="617">
        <f>OAX!AG1081</f>
        <v>5995118.96</v>
      </c>
      <c r="AH1043" s="99"/>
      <c r="AI1043" s="99"/>
      <c r="AJ1043" s="617">
        <f>OAX!AJ1081</f>
        <v>0</v>
      </c>
      <c r="AK1043" s="99"/>
      <c r="AL1043" s="99"/>
      <c r="AM1043" s="617">
        <f>OAX!AM1081</f>
        <v>0</v>
      </c>
      <c r="AN1043" s="99"/>
      <c r="AO1043" s="99"/>
      <c r="AP1043" s="617">
        <f>OAX!AP1081</f>
        <v>0</v>
      </c>
      <c r="AQ1043" s="99"/>
      <c r="AR1043" s="99"/>
      <c r="AS1043" s="617">
        <f>OAX!AS1081</f>
        <v>4881.0400000000373</v>
      </c>
      <c r="AT1043" s="560"/>
      <c r="AU1043" s="560"/>
      <c r="AV1043" s="560"/>
      <c r="AW1043" s="560"/>
      <c r="AX1043" s="560"/>
      <c r="AY1043" s="560"/>
      <c r="AZ1043" s="560"/>
      <c r="BA1043" s="560"/>
    </row>
    <row r="1044" spans="1:53" ht="24.75" hidden="1">
      <c r="A1044" s="253"/>
      <c r="B1044" s="73" t="str">
        <f t="shared" si="408"/>
        <v>481850005100</v>
      </c>
      <c r="C1044" s="132">
        <v>2023</v>
      </c>
      <c r="D1044" s="132">
        <v>1</v>
      </c>
      <c r="E1044" s="132">
        <v>4</v>
      </c>
      <c r="F1044" s="132">
        <v>8</v>
      </c>
      <c r="G1044" s="132">
        <v>18</v>
      </c>
      <c r="H1044" s="132">
        <v>5000</v>
      </c>
      <c r="I1044" s="132">
        <v>5100</v>
      </c>
      <c r="J1044" s="132"/>
      <c r="K1044" s="132"/>
      <c r="L1044" s="132"/>
      <c r="M1044" s="102" t="s">
        <v>130</v>
      </c>
      <c r="N1044" s="103">
        <v>0</v>
      </c>
      <c r="O1044" s="103">
        <v>0</v>
      </c>
      <c r="P1044" s="103">
        <v>0</v>
      </c>
      <c r="Q1044" s="170" t="s">
        <v>45</v>
      </c>
      <c r="R1044" s="224"/>
      <c r="S1044" s="224"/>
      <c r="T1044" s="106">
        <f t="shared" ref="T1044:AC1044" si="411">+T1045</f>
        <v>0</v>
      </c>
      <c r="U1044" s="106">
        <f t="shared" si="411"/>
        <v>0</v>
      </c>
      <c r="V1044" s="106">
        <f t="shared" si="411"/>
        <v>0</v>
      </c>
      <c r="W1044" s="106">
        <f t="shared" si="411"/>
        <v>0</v>
      </c>
      <c r="X1044" s="106">
        <f t="shared" si="411"/>
        <v>0</v>
      </c>
      <c r="Y1044" s="106">
        <f t="shared" si="411"/>
        <v>0</v>
      </c>
      <c r="Z1044" s="106">
        <f t="shared" si="411"/>
        <v>0</v>
      </c>
      <c r="AA1044" s="283">
        <f t="shared" si="411"/>
        <v>0</v>
      </c>
      <c r="AB1044" s="299">
        <f t="shared" si="411"/>
        <v>0</v>
      </c>
      <c r="AC1044" s="106">
        <f t="shared" si="411"/>
        <v>0</v>
      </c>
      <c r="AD1044" s="326">
        <f>OAX!AD1082</f>
        <v>0</v>
      </c>
      <c r="AE1044" s="106"/>
      <c r="AF1044" s="106"/>
      <c r="AG1044" s="106">
        <f>OAX!AG1082</f>
        <v>0</v>
      </c>
      <c r="AH1044" s="106"/>
      <c r="AI1044" s="106"/>
      <c r="AJ1044" s="106">
        <f>OAX!AJ1082</f>
        <v>0</v>
      </c>
      <c r="AK1044" s="106"/>
      <c r="AL1044" s="106"/>
      <c r="AM1044" s="106">
        <f>OAX!AM1082</f>
        <v>0</v>
      </c>
      <c r="AN1044" s="106"/>
      <c r="AO1044" s="106"/>
      <c r="AP1044" s="106">
        <f>OAX!AP1082</f>
        <v>0</v>
      </c>
      <c r="AQ1044" s="106"/>
      <c r="AR1044" s="106"/>
      <c r="AS1044" s="106">
        <f>OAX!AS1082</f>
        <v>0</v>
      </c>
      <c r="AT1044" s="103">
        <f>OAX!AT1082</f>
        <v>0</v>
      </c>
      <c r="AU1044" s="103">
        <f>OAX!AU1082</f>
        <v>0</v>
      </c>
      <c r="AV1044" s="103">
        <f>OAX!AV1082</f>
        <v>0</v>
      </c>
      <c r="AW1044" s="103">
        <f>OAX!AW1082</f>
        <v>0</v>
      </c>
      <c r="AX1044" s="103">
        <f>OAX!AX1082</f>
        <v>0</v>
      </c>
      <c r="AY1044" s="103">
        <f>OAX!AY1082</f>
        <v>0</v>
      </c>
      <c r="AZ1044" s="103">
        <f>OAX!AZ1082</f>
        <v>0</v>
      </c>
      <c r="BA1044" s="103">
        <f>OAX!BA1082</f>
        <v>0</v>
      </c>
    </row>
    <row r="1045" spans="1:53" ht="24.75" hidden="1">
      <c r="A1045" s="253"/>
      <c r="B1045" s="73" t="str">
        <f t="shared" si="408"/>
        <v>481850005100515</v>
      </c>
      <c r="C1045" s="135">
        <v>2023</v>
      </c>
      <c r="D1045" s="135">
        <v>1</v>
      </c>
      <c r="E1045" s="135">
        <v>4</v>
      </c>
      <c r="F1045" s="135">
        <v>8</v>
      </c>
      <c r="G1045" s="135">
        <v>18</v>
      </c>
      <c r="H1045" s="135">
        <v>5000</v>
      </c>
      <c r="I1045" s="135">
        <v>5100</v>
      </c>
      <c r="J1045" s="135">
        <v>515</v>
      </c>
      <c r="K1045" s="135"/>
      <c r="L1045" s="135"/>
      <c r="M1045" s="109" t="s">
        <v>131</v>
      </c>
      <c r="N1045" s="110">
        <v>0</v>
      </c>
      <c r="O1045" s="110">
        <v>0</v>
      </c>
      <c r="P1045" s="110">
        <v>0</v>
      </c>
      <c r="Q1045" s="172" t="s">
        <v>45</v>
      </c>
      <c r="R1045" s="225"/>
      <c r="S1045" s="225"/>
      <c r="T1045" s="113">
        <f t="shared" ref="T1045:AC1045" si="412">SUM(T1046:T1048)</f>
        <v>0</v>
      </c>
      <c r="U1045" s="113">
        <f t="shared" si="412"/>
        <v>0</v>
      </c>
      <c r="V1045" s="113">
        <f t="shared" si="412"/>
        <v>0</v>
      </c>
      <c r="W1045" s="113">
        <f t="shared" si="412"/>
        <v>0</v>
      </c>
      <c r="X1045" s="113">
        <f t="shared" si="412"/>
        <v>0</v>
      </c>
      <c r="Y1045" s="113">
        <f t="shared" si="412"/>
        <v>0</v>
      </c>
      <c r="Z1045" s="113">
        <f t="shared" si="412"/>
        <v>0</v>
      </c>
      <c r="AA1045" s="287">
        <f t="shared" si="412"/>
        <v>0</v>
      </c>
      <c r="AB1045" s="301">
        <f t="shared" si="412"/>
        <v>0</v>
      </c>
      <c r="AC1045" s="113">
        <f t="shared" si="412"/>
        <v>0</v>
      </c>
      <c r="AD1045" s="328">
        <f>OAX!AD1083</f>
        <v>0</v>
      </c>
      <c r="AE1045" s="113"/>
      <c r="AF1045" s="113"/>
      <c r="AG1045" s="113">
        <f>OAX!AG1083</f>
        <v>0</v>
      </c>
      <c r="AH1045" s="113"/>
      <c r="AI1045" s="113"/>
      <c r="AJ1045" s="113">
        <f>OAX!AJ1083</f>
        <v>0</v>
      </c>
      <c r="AK1045" s="113"/>
      <c r="AL1045" s="113"/>
      <c r="AM1045" s="113">
        <f>OAX!AM1083</f>
        <v>0</v>
      </c>
      <c r="AN1045" s="113"/>
      <c r="AO1045" s="113"/>
      <c r="AP1045" s="113">
        <f>OAX!AP1083</f>
        <v>0</v>
      </c>
      <c r="AQ1045" s="113"/>
      <c r="AR1045" s="113"/>
      <c r="AS1045" s="113">
        <f>OAX!AS1083</f>
        <v>0</v>
      </c>
      <c r="AT1045" s="110">
        <f>OAX!AT1083</f>
        <v>0</v>
      </c>
      <c r="AU1045" s="110">
        <f>OAX!AU1083</f>
        <v>0</v>
      </c>
      <c r="AV1045" s="110">
        <f>OAX!AV1083</f>
        <v>0</v>
      </c>
      <c r="AW1045" s="110">
        <f>OAX!AW1083</f>
        <v>0</v>
      </c>
      <c r="AX1045" s="110">
        <f>OAX!AX1083</f>
        <v>0</v>
      </c>
      <c r="AY1045" s="110">
        <f>OAX!AY1083</f>
        <v>0</v>
      </c>
      <c r="AZ1045" s="110">
        <f>OAX!AZ1083</f>
        <v>0</v>
      </c>
      <c r="BA1045" s="110">
        <f>OAX!BA1083</f>
        <v>0</v>
      </c>
    </row>
    <row r="1046" spans="1:53" ht="24.75" hidden="1">
      <c r="A1046" s="253"/>
      <c r="B1046" s="73" t="str">
        <f t="shared" si="408"/>
        <v>4818500051005151</v>
      </c>
      <c r="C1046" s="138">
        <v>2023</v>
      </c>
      <c r="D1046" s="138">
        <v>1</v>
      </c>
      <c r="E1046" s="138">
        <v>4</v>
      </c>
      <c r="F1046" s="138">
        <v>8</v>
      </c>
      <c r="G1046" s="138">
        <v>18</v>
      </c>
      <c r="H1046" s="138">
        <v>5000</v>
      </c>
      <c r="I1046" s="138">
        <v>5100</v>
      </c>
      <c r="J1046" s="138">
        <v>515</v>
      </c>
      <c r="K1046" s="115">
        <v>1</v>
      </c>
      <c r="L1046" s="115"/>
      <c r="M1046" s="116" t="s">
        <v>178</v>
      </c>
      <c r="N1046" s="117">
        <v>0</v>
      </c>
      <c r="O1046" s="117">
        <v>0</v>
      </c>
      <c r="P1046" s="117">
        <v>0</v>
      </c>
      <c r="Q1046" s="174" t="s">
        <v>59</v>
      </c>
      <c r="R1046" s="119">
        <v>0</v>
      </c>
      <c r="S1046" s="119">
        <v>0</v>
      </c>
      <c r="T1046" s="120">
        <v>0</v>
      </c>
      <c r="U1046" s="120">
        <v>0</v>
      </c>
      <c r="V1046" s="120">
        <v>0</v>
      </c>
      <c r="W1046" s="120">
        <v>0</v>
      </c>
      <c r="X1046" s="120">
        <v>0</v>
      </c>
      <c r="Y1046" s="120">
        <v>0</v>
      </c>
      <c r="Z1046" s="120">
        <v>0</v>
      </c>
      <c r="AA1046" s="291">
        <v>0</v>
      </c>
      <c r="AB1046" s="303">
        <f t="shared" ref="AB1046:AC1048" si="413">N1046+T1046-X1046</f>
        <v>0</v>
      </c>
      <c r="AC1046" s="117">
        <f t="shared" si="413"/>
        <v>0</v>
      </c>
      <c r="AD1046" s="304">
        <f>OAX!AD1084</f>
        <v>0</v>
      </c>
      <c r="AE1046" s="120"/>
      <c r="AF1046" s="120"/>
      <c r="AG1046" s="120">
        <f>OAX!AG1084</f>
        <v>0</v>
      </c>
      <c r="AH1046" s="120"/>
      <c r="AI1046" s="120"/>
      <c r="AJ1046" s="120">
        <f>OAX!AJ1084</f>
        <v>0</v>
      </c>
      <c r="AK1046" s="120"/>
      <c r="AL1046" s="120"/>
      <c r="AM1046" s="120">
        <f>OAX!AM1084</f>
        <v>0</v>
      </c>
      <c r="AN1046" s="120"/>
      <c r="AO1046" s="120"/>
      <c r="AP1046" s="120">
        <f>OAX!AP1084</f>
        <v>0</v>
      </c>
      <c r="AQ1046" s="120"/>
      <c r="AR1046" s="120"/>
      <c r="AS1046" s="120">
        <f>OAX!AS1084</f>
        <v>0</v>
      </c>
      <c r="AT1046" s="117">
        <f>OAX!AT1084</f>
        <v>0</v>
      </c>
      <c r="AU1046" s="117">
        <f>OAX!AU1084</f>
        <v>0</v>
      </c>
      <c r="AV1046" s="117">
        <f>OAX!AV1084</f>
        <v>0</v>
      </c>
      <c r="AW1046" s="117">
        <f>OAX!AW1084</f>
        <v>0</v>
      </c>
      <c r="AX1046" s="117">
        <f>OAX!AX1084</f>
        <v>0</v>
      </c>
      <c r="AY1046" s="117">
        <f>OAX!AY1084</f>
        <v>0</v>
      </c>
      <c r="AZ1046" s="117">
        <f>OAX!AZ1084</f>
        <v>0</v>
      </c>
      <c r="BA1046" s="117">
        <f>OAX!BA1084</f>
        <v>0</v>
      </c>
    </row>
    <row r="1047" spans="1:53" ht="24.75" hidden="1">
      <c r="A1047" s="253"/>
      <c r="B1047" s="73" t="str">
        <f t="shared" si="408"/>
        <v>4818500051005152</v>
      </c>
      <c r="C1047" s="138">
        <v>2023</v>
      </c>
      <c r="D1047" s="138">
        <v>1</v>
      </c>
      <c r="E1047" s="138">
        <v>4</v>
      </c>
      <c r="F1047" s="138">
        <v>8</v>
      </c>
      <c r="G1047" s="138">
        <v>18</v>
      </c>
      <c r="H1047" s="138">
        <v>5000</v>
      </c>
      <c r="I1047" s="138">
        <v>5100</v>
      </c>
      <c r="J1047" s="138">
        <v>515</v>
      </c>
      <c r="K1047" s="115">
        <v>2</v>
      </c>
      <c r="L1047" s="115"/>
      <c r="M1047" s="116" t="s">
        <v>288</v>
      </c>
      <c r="N1047" s="117">
        <v>0</v>
      </c>
      <c r="O1047" s="117">
        <v>0</v>
      </c>
      <c r="P1047" s="117">
        <v>0</v>
      </c>
      <c r="Q1047" s="174" t="s">
        <v>59</v>
      </c>
      <c r="R1047" s="119">
        <v>0</v>
      </c>
      <c r="S1047" s="119">
        <v>0</v>
      </c>
      <c r="T1047" s="120">
        <v>0</v>
      </c>
      <c r="U1047" s="120">
        <v>0</v>
      </c>
      <c r="V1047" s="120">
        <v>0</v>
      </c>
      <c r="W1047" s="120">
        <v>0</v>
      </c>
      <c r="X1047" s="120">
        <v>0</v>
      </c>
      <c r="Y1047" s="120">
        <v>0</v>
      </c>
      <c r="Z1047" s="120">
        <v>0</v>
      </c>
      <c r="AA1047" s="291">
        <v>0</v>
      </c>
      <c r="AB1047" s="303">
        <f t="shared" si="413"/>
        <v>0</v>
      </c>
      <c r="AC1047" s="117">
        <f t="shared" si="413"/>
        <v>0</v>
      </c>
      <c r="AD1047" s="304">
        <f>OAX!AD1085</f>
        <v>0</v>
      </c>
      <c r="AE1047" s="120"/>
      <c r="AF1047" s="120"/>
      <c r="AG1047" s="120">
        <f>OAX!AG1085</f>
        <v>0</v>
      </c>
      <c r="AH1047" s="120"/>
      <c r="AI1047" s="120"/>
      <c r="AJ1047" s="120">
        <f>OAX!AJ1085</f>
        <v>0</v>
      </c>
      <c r="AK1047" s="120"/>
      <c r="AL1047" s="120"/>
      <c r="AM1047" s="120">
        <f>OAX!AM1085</f>
        <v>0</v>
      </c>
      <c r="AN1047" s="120"/>
      <c r="AO1047" s="120"/>
      <c r="AP1047" s="120">
        <f>OAX!AP1085</f>
        <v>0</v>
      </c>
      <c r="AQ1047" s="120"/>
      <c r="AR1047" s="120"/>
      <c r="AS1047" s="120">
        <f>OAX!AS1085</f>
        <v>0</v>
      </c>
      <c r="AT1047" s="117">
        <f>OAX!AT1085</f>
        <v>0</v>
      </c>
      <c r="AU1047" s="117">
        <f>OAX!AU1085</f>
        <v>0</v>
      </c>
      <c r="AV1047" s="117">
        <f>OAX!AV1085</f>
        <v>0</v>
      </c>
      <c r="AW1047" s="117">
        <f>OAX!AW1085</f>
        <v>0</v>
      </c>
      <c r="AX1047" s="117">
        <f>OAX!AX1085</f>
        <v>0</v>
      </c>
      <c r="AY1047" s="117">
        <f>OAX!AY1085</f>
        <v>0</v>
      </c>
      <c r="AZ1047" s="117">
        <f>OAX!AZ1085</f>
        <v>0</v>
      </c>
      <c r="BA1047" s="117">
        <f>OAX!BA1085</f>
        <v>0</v>
      </c>
    </row>
    <row r="1048" spans="1:53" ht="24.75" hidden="1">
      <c r="A1048" s="253"/>
      <c r="B1048" s="73" t="str">
        <f t="shared" si="408"/>
        <v>4818500051005153</v>
      </c>
      <c r="C1048" s="138">
        <v>2023</v>
      </c>
      <c r="D1048" s="138">
        <v>1</v>
      </c>
      <c r="E1048" s="138">
        <v>4</v>
      </c>
      <c r="F1048" s="138">
        <v>8</v>
      </c>
      <c r="G1048" s="138">
        <v>18</v>
      </c>
      <c r="H1048" s="138">
        <v>5000</v>
      </c>
      <c r="I1048" s="138">
        <v>5100</v>
      </c>
      <c r="J1048" s="138">
        <v>515</v>
      </c>
      <c r="K1048" s="115">
        <v>3</v>
      </c>
      <c r="L1048" s="115"/>
      <c r="M1048" s="116" t="s">
        <v>256</v>
      </c>
      <c r="N1048" s="117">
        <v>0</v>
      </c>
      <c r="O1048" s="117">
        <v>0</v>
      </c>
      <c r="P1048" s="117">
        <v>0</v>
      </c>
      <c r="Q1048" s="174" t="s">
        <v>59</v>
      </c>
      <c r="R1048" s="119">
        <v>0</v>
      </c>
      <c r="S1048" s="119">
        <v>0</v>
      </c>
      <c r="T1048" s="120">
        <v>0</v>
      </c>
      <c r="U1048" s="120">
        <v>0</v>
      </c>
      <c r="V1048" s="120">
        <v>0</v>
      </c>
      <c r="W1048" s="120">
        <v>0</v>
      </c>
      <c r="X1048" s="120">
        <v>0</v>
      </c>
      <c r="Y1048" s="120">
        <v>0</v>
      </c>
      <c r="Z1048" s="120">
        <v>0</v>
      </c>
      <c r="AA1048" s="291">
        <v>0</v>
      </c>
      <c r="AB1048" s="303">
        <f t="shared" si="413"/>
        <v>0</v>
      </c>
      <c r="AC1048" s="117">
        <f t="shared" si="413"/>
        <v>0</v>
      </c>
      <c r="AD1048" s="304">
        <f>OAX!AD1086</f>
        <v>0</v>
      </c>
      <c r="AE1048" s="120"/>
      <c r="AF1048" s="120"/>
      <c r="AG1048" s="120">
        <f>OAX!AG1086</f>
        <v>0</v>
      </c>
      <c r="AH1048" s="120"/>
      <c r="AI1048" s="120"/>
      <c r="AJ1048" s="120">
        <f>OAX!AJ1086</f>
        <v>0</v>
      </c>
      <c r="AK1048" s="120"/>
      <c r="AL1048" s="120"/>
      <c r="AM1048" s="120">
        <f>OAX!AM1086</f>
        <v>0</v>
      </c>
      <c r="AN1048" s="120"/>
      <c r="AO1048" s="120"/>
      <c r="AP1048" s="120">
        <f>OAX!AP1086</f>
        <v>0</v>
      </c>
      <c r="AQ1048" s="120"/>
      <c r="AR1048" s="120"/>
      <c r="AS1048" s="120">
        <f>OAX!AS1086</f>
        <v>0</v>
      </c>
      <c r="AT1048" s="117">
        <f>OAX!AT1086</f>
        <v>0</v>
      </c>
      <c r="AU1048" s="117">
        <f>OAX!AU1086</f>
        <v>0</v>
      </c>
      <c r="AV1048" s="117">
        <f>OAX!AV1086</f>
        <v>0</v>
      </c>
      <c r="AW1048" s="117">
        <f>OAX!AW1086</f>
        <v>0</v>
      </c>
      <c r="AX1048" s="117">
        <f>OAX!AX1086</f>
        <v>0</v>
      </c>
      <c r="AY1048" s="117">
        <f>OAX!AY1086</f>
        <v>0</v>
      </c>
      <c r="AZ1048" s="117">
        <f>OAX!AZ1086</f>
        <v>0</v>
      </c>
      <c r="BA1048" s="117">
        <f>OAX!BA1086</f>
        <v>0</v>
      </c>
    </row>
    <row r="1049" spans="1:53" ht="24.75">
      <c r="A1049" s="253"/>
      <c r="B1049" s="73" t="str">
        <f t="shared" si="408"/>
        <v>481850005600</v>
      </c>
      <c r="C1049" s="132">
        <v>2023</v>
      </c>
      <c r="D1049" s="132">
        <v>1</v>
      </c>
      <c r="E1049" s="132">
        <v>4</v>
      </c>
      <c r="F1049" s="519">
        <v>8</v>
      </c>
      <c r="G1049" s="519">
        <v>18</v>
      </c>
      <c r="H1049" s="519">
        <v>5000</v>
      </c>
      <c r="I1049" s="519">
        <v>5600</v>
      </c>
      <c r="J1049" s="519"/>
      <c r="K1049" s="519"/>
      <c r="L1049" s="132"/>
      <c r="M1049" s="530" t="s">
        <v>515</v>
      </c>
      <c r="N1049" s="531">
        <v>6000000</v>
      </c>
      <c r="O1049" s="531">
        <v>0</v>
      </c>
      <c r="P1049" s="531">
        <v>6000000</v>
      </c>
      <c r="Q1049" s="577" t="s">
        <v>45</v>
      </c>
      <c r="R1049" s="628"/>
      <c r="S1049" s="628"/>
      <c r="T1049" s="106">
        <f t="shared" ref="T1049:AC1049" si="414">T1050+T1056</f>
        <v>0</v>
      </c>
      <c r="U1049" s="106">
        <f t="shared" si="414"/>
        <v>0</v>
      </c>
      <c r="V1049" s="106">
        <f t="shared" si="414"/>
        <v>0</v>
      </c>
      <c r="W1049" s="106">
        <f t="shared" si="414"/>
        <v>0</v>
      </c>
      <c r="X1049" s="106">
        <f t="shared" si="414"/>
        <v>0</v>
      </c>
      <c r="Y1049" s="106">
        <f t="shared" si="414"/>
        <v>0</v>
      </c>
      <c r="Z1049" s="106">
        <f t="shared" si="414"/>
        <v>0</v>
      </c>
      <c r="AA1049" s="283">
        <f t="shared" si="414"/>
        <v>0</v>
      </c>
      <c r="AB1049" s="299">
        <f t="shared" si="414"/>
        <v>6000000</v>
      </c>
      <c r="AC1049" s="106">
        <f t="shared" si="414"/>
        <v>0</v>
      </c>
      <c r="AD1049" s="630">
        <f>OAX!AD1087</f>
        <v>6000000</v>
      </c>
      <c r="AE1049" s="106"/>
      <c r="AF1049" s="106"/>
      <c r="AG1049" s="632">
        <f>OAX!AG1087</f>
        <v>5995118.96</v>
      </c>
      <c r="AH1049" s="106"/>
      <c r="AI1049" s="106"/>
      <c r="AJ1049" s="632">
        <f>OAX!AJ1087</f>
        <v>0</v>
      </c>
      <c r="AK1049" s="106"/>
      <c r="AL1049" s="106"/>
      <c r="AM1049" s="632">
        <f>OAX!AM1087</f>
        <v>0</v>
      </c>
      <c r="AN1049" s="106"/>
      <c r="AO1049" s="106"/>
      <c r="AP1049" s="632">
        <f>OAX!AP1087</f>
        <v>0</v>
      </c>
      <c r="AQ1049" s="106"/>
      <c r="AR1049" s="106"/>
      <c r="AS1049" s="632">
        <f>OAX!AS1087</f>
        <v>4881.0400000000373</v>
      </c>
      <c r="AT1049" s="531"/>
      <c r="AU1049" s="531"/>
      <c r="AV1049" s="531"/>
      <c r="AW1049" s="531"/>
      <c r="AX1049" s="531"/>
      <c r="AY1049" s="531"/>
      <c r="AZ1049" s="531"/>
      <c r="BA1049" s="531"/>
    </row>
    <row r="1050" spans="1:53" ht="24.75">
      <c r="A1050" s="253"/>
      <c r="B1050" s="73" t="str">
        <f t="shared" si="408"/>
        <v>481850005600565</v>
      </c>
      <c r="C1050" s="135">
        <v>2023</v>
      </c>
      <c r="D1050" s="135">
        <v>1</v>
      </c>
      <c r="E1050" s="135">
        <v>4</v>
      </c>
      <c r="F1050" s="521">
        <v>8</v>
      </c>
      <c r="G1050" s="521">
        <v>18</v>
      </c>
      <c r="H1050" s="521">
        <v>5000</v>
      </c>
      <c r="I1050" s="521">
        <v>5600</v>
      </c>
      <c r="J1050" s="521">
        <v>565</v>
      </c>
      <c r="K1050" s="521"/>
      <c r="L1050" s="135"/>
      <c r="M1050" s="533" t="s">
        <v>215</v>
      </c>
      <c r="N1050" s="534">
        <v>6000000</v>
      </c>
      <c r="O1050" s="534">
        <v>0</v>
      </c>
      <c r="P1050" s="534">
        <v>6000000</v>
      </c>
      <c r="Q1050" s="579" t="s">
        <v>45</v>
      </c>
      <c r="R1050" s="629"/>
      <c r="S1050" s="629"/>
      <c r="T1050" s="113">
        <f t="shared" ref="T1050:AC1050" si="415">SUM(T1051:T1055)</f>
        <v>0</v>
      </c>
      <c r="U1050" s="113">
        <f t="shared" si="415"/>
        <v>0</v>
      </c>
      <c r="V1050" s="113">
        <f t="shared" si="415"/>
        <v>0</v>
      </c>
      <c r="W1050" s="113">
        <f t="shared" si="415"/>
        <v>0</v>
      </c>
      <c r="X1050" s="113">
        <f t="shared" si="415"/>
        <v>0</v>
      </c>
      <c r="Y1050" s="113">
        <f t="shared" si="415"/>
        <v>0</v>
      </c>
      <c r="Z1050" s="113">
        <f t="shared" si="415"/>
        <v>0</v>
      </c>
      <c r="AA1050" s="287">
        <f t="shared" si="415"/>
        <v>0</v>
      </c>
      <c r="AB1050" s="301">
        <f t="shared" si="415"/>
        <v>6000000</v>
      </c>
      <c r="AC1050" s="113">
        <f t="shared" si="415"/>
        <v>0</v>
      </c>
      <c r="AD1050" s="631">
        <f>OAX!AD1088</f>
        <v>6000000</v>
      </c>
      <c r="AE1050" s="113"/>
      <c r="AF1050" s="113"/>
      <c r="AG1050" s="633">
        <f>OAX!AG1088</f>
        <v>5995118.96</v>
      </c>
      <c r="AH1050" s="113"/>
      <c r="AI1050" s="113"/>
      <c r="AJ1050" s="633">
        <f>OAX!AJ1088</f>
        <v>0</v>
      </c>
      <c r="AK1050" s="113"/>
      <c r="AL1050" s="113"/>
      <c r="AM1050" s="633">
        <f>OAX!AM1088</f>
        <v>0</v>
      </c>
      <c r="AN1050" s="113"/>
      <c r="AO1050" s="113"/>
      <c r="AP1050" s="633">
        <f>OAX!AP1088</f>
        <v>0</v>
      </c>
      <c r="AQ1050" s="113"/>
      <c r="AR1050" s="113"/>
      <c r="AS1050" s="633">
        <f>OAX!AS1088</f>
        <v>4881.0400000000373</v>
      </c>
      <c r="AT1050" s="534"/>
      <c r="AU1050" s="534"/>
      <c r="AV1050" s="534"/>
      <c r="AW1050" s="534"/>
      <c r="AX1050" s="534"/>
      <c r="AY1050" s="534"/>
      <c r="AZ1050" s="534"/>
      <c r="BA1050" s="534"/>
    </row>
    <row r="1051" spans="1:53" ht="24.75" hidden="1">
      <c r="A1051" s="253"/>
      <c r="B1051" s="73" t="str">
        <f t="shared" si="408"/>
        <v>4818500056005651</v>
      </c>
      <c r="C1051" s="138">
        <v>2023</v>
      </c>
      <c r="D1051" s="138">
        <v>1</v>
      </c>
      <c r="E1051" s="138">
        <v>4</v>
      </c>
      <c r="F1051" s="138">
        <v>8</v>
      </c>
      <c r="G1051" s="138">
        <v>18</v>
      </c>
      <c r="H1051" s="138">
        <v>5000</v>
      </c>
      <c r="I1051" s="138">
        <v>5600</v>
      </c>
      <c r="J1051" s="138">
        <v>565</v>
      </c>
      <c r="K1051" s="115">
        <v>1</v>
      </c>
      <c r="L1051" s="115"/>
      <c r="M1051" s="116" t="s">
        <v>705</v>
      </c>
      <c r="N1051" s="117">
        <v>0</v>
      </c>
      <c r="O1051" s="117">
        <v>0</v>
      </c>
      <c r="P1051" s="117">
        <v>0</v>
      </c>
      <c r="Q1051" s="174" t="s">
        <v>59</v>
      </c>
      <c r="R1051" s="119">
        <v>0</v>
      </c>
      <c r="S1051" s="119">
        <v>0</v>
      </c>
      <c r="T1051" s="120">
        <v>0</v>
      </c>
      <c r="U1051" s="120">
        <v>0</v>
      </c>
      <c r="V1051" s="120">
        <v>0</v>
      </c>
      <c r="W1051" s="120">
        <v>0</v>
      </c>
      <c r="X1051" s="120">
        <v>0</v>
      </c>
      <c r="Y1051" s="120">
        <v>0</v>
      </c>
      <c r="Z1051" s="120">
        <v>0</v>
      </c>
      <c r="AA1051" s="291">
        <v>0</v>
      </c>
      <c r="AB1051" s="303">
        <f t="shared" ref="AB1051:AC1055" si="416">N1051+T1051-X1051</f>
        <v>0</v>
      </c>
      <c r="AC1051" s="117">
        <f t="shared" si="416"/>
        <v>0</v>
      </c>
      <c r="AD1051" s="304">
        <f>OAX!AD1089</f>
        <v>0</v>
      </c>
      <c r="AE1051" s="120"/>
      <c r="AF1051" s="120"/>
      <c r="AG1051" s="120">
        <f>OAX!AG1089</f>
        <v>0</v>
      </c>
      <c r="AH1051" s="120"/>
      <c r="AI1051" s="120"/>
      <c r="AJ1051" s="120">
        <f>OAX!AJ1089</f>
        <v>0</v>
      </c>
      <c r="AK1051" s="120"/>
      <c r="AL1051" s="120"/>
      <c r="AM1051" s="120">
        <f>OAX!AM1089</f>
        <v>0</v>
      </c>
      <c r="AN1051" s="120"/>
      <c r="AO1051" s="120"/>
      <c r="AP1051" s="120">
        <f>OAX!AP1089</f>
        <v>0</v>
      </c>
      <c r="AQ1051" s="120"/>
      <c r="AR1051" s="120"/>
      <c r="AS1051" s="120">
        <f>OAX!AS1089</f>
        <v>0</v>
      </c>
      <c r="AT1051" s="117">
        <f>OAX!AT1089</f>
        <v>0</v>
      </c>
      <c r="AU1051" s="117">
        <f>OAX!AU1089</f>
        <v>0</v>
      </c>
      <c r="AV1051" s="117">
        <f>OAX!AV1089</f>
        <v>0</v>
      </c>
      <c r="AW1051" s="117">
        <f>OAX!AW1089</f>
        <v>0</v>
      </c>
      <c r="AX1051" s="117">
        <f>OAX!AX1089</f>
        <v>0</v>
      </c>
      <c r="AY1051" s="117">
        <f>OAX!AY1089</f>
        <v>0</v>
      </c>
      <c r="AZ1051" s="117">
        <f>OAX!AZ1089</f>
        <v>0</v>
      </c>
      <c r="BA1051" s="117">
        <f>OAX!BA1089</f>
        <v>0</v>
      </c>
    </row>
    <row r="1052" spans="1:53" ht="24.75" hidden="1">
      <c r="A1052" s="254"/>
      <c r="B1052" s="73" t="str">
        <f t="shared" si="408"/>
        <v>4818500056005652</v>
      </c>
      <c r="C1052" s="138">
        <v>2023</v>
      </c>
      <c r="D1052" s="138">
        <v>1</v>
      </c>
      <c r="E1052" s="138">
        <v>4</v>
      </c>
      <c r="F1052" s="138">
        <v>8</v>
      </c>
      <c r="G1052" s="138">
        <v>18</v>
      </c>
      <c r="H1052" s="138">
        <v>5000</v>
      </c>
      <c r="I1052" s="138">
        <v>5600</v>
      </c>
      <c r="J1052" s="138">
        <v>565</v>
      </c>
      <c r="K1052" s="115">
        <v>2</v>
      </c>
      <c r="L1052" s="115"/>
      <c r="M1052" s="116" t="s">
        <v>706</v>
      </c>
      <c r="N1052" s="117">
        <v>0</v>
      </c>
      <c r="O1052" s="117">
        <v>0</v>
      </c>
      <c r="P1052" s="117">
        <v>0</v>
      </c>
      <c r="Q1052" s="174" t="s">
        <v>59</v>
      </c>
      <c r="R1052" s="119">
        <v>0</v>
      </c>
      <c r="S1052" s="119">
        <v>0</v>
      </c>
      <c r="T1052" s="120">
        <v>0</v>
      </c>
      <c r="U1052" s="120">
        <v>0</v>
      </c>
      <c r="V1052" s="120">
        <v>0</v>
      </c>
      <c r="W1052" s="120">
        <v>0</v>
      </c>
      <c r="X1052" s="120">
        <v>0</v>
      </c>
      <c r="Y1052" s="120">
        <v>0</v>
      </c>
      <c r="Z1052" s="120">
        <v>0</v>
      </c>
      <c r="AA1052" s="291">
        <v>0</v>
      </c>
      <c r="AB1052" s="303">
        <f t="shared" si="416"/>
        <v>0</v>
      </c>
      <c r="AC1052" s="117">
        <f t="shared" si="416"/>
        <v>0</v>
      </c>
      <c r="AD1052" s="304">
        <f>OAX!AD1090</f>
        <v>0</v>
      </c>
      <c r="AE1052" s="120"/>
      <c r="AF1052" s="120"/>
      <c r="AG1052" s="120">
        <f>OAX!AG1090</f>
        <v>0</v>
      </c>
      <c r="AH1052" s="120"/>
      <c r="AI1052" s="120"/>
      <c r="AJ1052" s="120">
        <f>OAX!AJ1090</f>
        <v>0</v>
      </c>
      <c r="AK1052" s="120"/>
      <c r="AL1052" s="120"/>
      <c r="AM1052" s="120">
        <f>OAX!AM1090</f>
        <v>0</v>
      </c>
      <c r="AN1052" s="120"/>
      <c r="AO1052" s="120"/>
      <c r="AP1052" s="120">
        <f>OAX!AP1090</f>
        <v>0</v>
      </c>
      <c r="AQ1052" s="120"/>
      <c r="AR1052" s="120"/>
      <c r="AS1052" s="120">
        <f>OAX!AS1090</f>
        <v>0</v>
      </c>
      <c r="AT1052" s="117">
        <f>OAX!AT1090</f>
        <v>0</v>
      </c>
      <c r="AU1052" s="117">
        <f>OAX!AU1090</f>
        <v>0</v>
      </c>
      <c r="AV1052" s="117">
        <f>OAX!AV1090</f>
        <v>0</v>
      </c>
      <c r="AW1052" s="117">
        <f>OAX!AW1090</f>
        <v>0</v>
      </c>
      <c r="AX1052" s="117">
        <f>OAX!AX1090</f>
        <v>0</v>
      </c>
      <c r="AY1052" s="117">
        <f>OAX!AY1090</f>
        <v>0</v>
      </c>
      <c r="AZ1052" s="117">
        <f>OAX!AZ1090</f>
        <v>0</v>
      </c>
      <c r="BA1052" s="117">
        <f>OAX!BA1090</f>
        <v>0</v>
      </c>
    </row>
    <row r="1053" spans="1:53" ht="24.75" hidden="1">
      <c r="A1053" s="254"/>
      <c r="B1053" s="73" t="str">
        <f t="shared" si="408"/>
        <v>4818500056005653</v>
      </c>
      <c r="C1053" s="138">
        <v>2023</v>
      </c>
      <c r="D1053" s="138">
        <v>1</v>
      </c>
      <c r="E1053" s="138">
        <v>4</v>
      </c>
      <c r="F1053" s="138">
        <v>8</v>
      </c>
      <c r="G1053" s="138">
        <v>18</v>
      </c>
      <c r="H1053" s="138">
        <v>5000</v>
      </c>
      <c r="I1053" s="138">
        <v>5600</v>
      </c>
      <c r="J1053" s="138">
        <v>565</v>
      </c>
      <c r="K1053" s="115">
        <v>3</v>
      </c>
      <c r="L1053" s="115"/>
      <c r="M1053" s="116" t="s">
        <v>707</v>
      </c>
      <c r="N1053" s="117">
        <v>0</v>
      </c>
      <c r="O1053" s="117">
        <v>0</v>
      </c>
      <c r="P1053" s="117">
        <v>0</v>
      </c>
      <c r="Q1053" s="174" t="s">
        <v>59</v>
      </c>
      <c r="R1053" s="119">
        <v>0</v>
      </c>
      <c r="S1053" s="119">
        <v>0</v>
      </c>
      <c r="T1053" s="120">
        <v>0</v>
      </c>
      <c r="U1053" s="120">
        <v>0</v>
      </c>
      <c r="V1053" s="120">
        <v>0</v>
      </c>
      <c r="W1053" s="120">
        <v>0</v>
      </c>
      <c r="X1053" s="120">
        <v>0</v>
      </c>
      <c r="Y1053" s="120">
        <v>0</v>
      </c>
      <c r="Z1053" s="120">
        <v>0</v>
      </c>
      <c r="AA1053" s="291">
        <v>0</v>
      </c>
      <c r="AB1053" s="303">
        <f t="shared" si="416"/>
        <v>0</v>
      </c>
      <c r="AC1053" s="117">
        <f t="shared" si="416"/>
        <v>0</v>
      </c>
      <c r="AD1053" s="304">
        <f>OAX!AD1091</f>
        <v>0</v>
      </c>
      <c r="AE1053" s="120"/>
      <c r="AF1053" s="120"/>
      <c r="AG1053" s="120">
        <f>OAX!AG1091</f>
        <v>0</v>
      </c>
      <c r="AH1053" s="120"/>
      <c r="AI1053" s="120"/>
      <c r="AJ1053" s="120">
        <f>OAX!AJ1091</f>
        <v>0</v>
      </c>
      <c r="AK1053" s="120"/>
      <c r="AL1053" s="120"/>
      <c r="AM1053" s="120">
        <f>OAX!AM1091</f>
        <v>0</v>
      </c>
      <c r="AN1053" s="120"/>
      <c r="AO1053" s="120"/>
      <c r="AP1053" s="120">
        <f>OAX!AP1091</f>
        <v>0</v>
      </c>
      <c r="AQ1053" s="120"/>
      <c r="AR1053" s="120"/>
      <c r="AS1053" s="120">
        <f>OAX!AS1091</f>
        <v>0</v>
      </c>
      <c r="AT1053" s="117">
        <f>OAX!AT1091</f>
        <v>0</v>
      </c>
      <c r="AU1053" s="117">
        <f>OAX!AU1091</f>
        <v>0</v>
      </c>
      <c r="AV1053" s="117">
        <f>OAX!AV1091</f>
        <v>0</v>
      </c>
      <c r="AW1053" s="117">
        <f>OAX!AW1091</f>
        <v>0</v>
      </c>
      <c r="AX1053" s="117">
        <f>OAX!AX1091</f>
        <v>0</v>
      </c>
      <c r="AY1053" s="117">
        <f>OAX!AY1091</f>
        <v>0</v>
      </c>
      <c r="AZ1053" s="117">
        <f>OAX!AZ1091</f>
        <v>0</v>
      </c>
      <c r="BA1053" s="117">
        <f>OAX!BA1091</f>
        <v>0</v>
      </c>
    </row>
    <row r="1054" spans="1:53" ht="24.75" hidden="1">
      <c r="A1054" s="254"/>
      <c r="B1054" s="73" t="str">
        <f t="shared" si="408"/>
        <v>4818500056005654</v>
      </c>
      <c r="C1054" s="138">
        <v>2023</v>
      </c>
      <c r="D1054" s="138">
        <v>1</v>
      </c>
      <c r="E1054" s="138">
        <v>4</v>
      </c>
      <c r="F1054" s="138">
        <v>8</v>
      </c>
      <c r="G1054" s="138">
        <v>18</v>
      </c>
      <c r="H1054" s="138">
        <v>5000</v>
      </c>
      <c r="I1054" s="138">
        <v>5600</v>
      </c>
      <c r="J1054" s="138">
        <v>565</v>
      </c>
      <c r="K1054" s="115">
        <v>4</v>
      </c>
      <c r="L1054" s="115"/>
      <c r="M1054" s="116" t="s">
        <v>706</v>
      </c>
      <c r="N1054" s="117">
        <v>0</v>
      </c>
      <c r="O1054" s="117">
        <v>0</v>
      </c>
      <c r="P1054" s="117">
        <v>0</v>
      </c>
      <c r="Q1054" s="174" t="s">
        <v>59</v>
      </c>
      <c r="R1054" s="119">
        <v>0</v>
      </c>
      <c r="S1054" s="119">
        <v>0</v>
      </c>
      <c r="T1054" s="120">
        <v>0</v>
      </c>
      <c r="U1054" s="120">
        <v>0</v>
      </c>
      <c r="V1054" s="120">
        <v>0</v>
      </c>
      <c r="W1054" s="120">
        <v>0</v>
      </c>
      <c r="X1054" s="120">
        <v>0</v>
      </c>
      <c r="Y1054" s="120">
        <v>0</v>
      </c>
      <c r="Z1054" s="120">
        <v>0</v>
      </c>
      <c r="AA1054" s="291">
        <v>0</v>
      </c>
      <c r="AB1054" s="303">
        <f t="shared" si="416"/>
        <v>0</v>
      </c>
      <c r="AC1054" s="117">
        <f t="shared" si="416"/>
        <v>0</v>
      </c>
      <c r="AD1054" s="304">
        <f>OAX!AD1092</f>
        <v>0</v>
      </c>
      <c r="AE1054" s="120"/>
      <c r="AF1054" s="120"/>
      <c r="AG1054" s="120">
        <f>OAX!AG1092</f>
        <v>0</v>
      </c>
      <c r="AH1054" s="120"/>
      <c r="AI1054" s="120"/>
      <c r="AJ1054" s="120">
        <f>OAX!AJ1092</f>
        <v>0</v>
      </c>
      <c r="AK1054" s="120"/>
      <c r="AL1054" s="120"/>
      <c r="AM1054" s="120">
        <f>OAX!AM1092</f>
        <v>0</v>
      </c>
      <c r="AN1054" s="120"/>
      <c r="AO1054" s="120"/>
      <c r="AP1054" s="120">
        <f>OAX!AP1092</f>
        <v>0</v>
      </c>
      <c r="AQ1054" s="120"/>
      <c r="AR1054" s="120"/>
      <c r="AS1054" s="120">
        <f>OAX!AS1092</f>
        <v>0</v>
      </c>
      <c r="AT1054" s="117">
        <f>OAX!AT1092</f>
        <v>0</v>
      </c>
      <c r="AU1054" s="117">
        <f>OAX!AU1092</f>
        <v>0</v>
      </c>
      <c r="AV1054" s="117">
        <f>OAX!AV1092</f>
        <v>0</v>
      </c>
      <c r="AW1054" s="117">
        <f>OAX!AW1092</f>
        <v>0</v>
      </c>
      <c r="AX1054" s="117">
        <f>OAX!AX1092</f>
        <v>0</v>
      </c>
      <c r="AY1054" s="117">
        <f>OAX!AY1092</f>
        <v>0</v>
      </c>
      <c r="AZ1054" s="117">
        <f>OAX!AZ1092</f>
        <v>0</v>
      </c>
      <c r="BA1054" s="117">
        <f>OAX!BA1092</f>
        <v>0</v>
      </c>
    </row>
    <row r="1055" spans="1:53" ht="25.5" thickBot="1">
      <c r="A1055" s="254"/>
      <c r="B1055" s="73" t="str">
        <f t="shared" si="408"/>
        <v>4818500056005655</v>
      </c>
      <c r="C1055" s="138">
        <v>2023</v>
      </c>
      <c r="D1055" s="138">
        <v>1</v>
      </c>
      <c r="E1055" s="138">
        <v>4</v>
      </c>
      <c r="F1055" s="634">
        <v>8</v>
      </c>
      <c r="G1055" s="634">
        <v>18</v>
      </c>
      <c r="H1055" s="634">
        <v>5000</v>
      </c>
      <c r="I1055" s="634">
        <v>5600</v>
      </c>
      <c r="J1055" s="634">
        <v>565</v>
      </c>
      <c r="K1055" s="635">
        <v>5</v>
      </c>
      <c r="L1055" s="115"/>
      <c r="M1055" s="636" t="s">
        <v>708</v>
      </c>
      <c r="N1055" s="637">
        <v>6000000</v>
      </c>
      <c r="O1055" s="637">
        <v>0</v>
      </c>
      <c r="P1055" s="637">
        <v>6000000</v>
      </c>
      <c r="Q1055" s="638" t="s">
        <v>59</v>
      </c>
      <c r="R1055" s="639">
        <v>200</v>
      </c>
      <c r="S1055" s="639">
        <v>0</v>
      </c>
      <c r="T1055" s="120">
        <v>0</v>
      </c>
      <c r="U1055" s="120">
        <v>0</v>
      </c>
      <c r="V1055" s="120">
        <v>0</v>
      </c>
      <c r="W1055" s="120">
        <v>0</v>
      </c>
      <c r="X1055" s="120">
        <v>0</v>
      </c>
      <c r="Y1055" s="120">
        <v>0</v>
      </c>
      <c r="Z1055" s="120">
        <v>0</v>
      </c>
      <c r="AA1055" s="291">
        <v>0</v>
      </c>
      <c r="AB1055" s="303">
        <f t="shared" si="416"/>
        <v>6000000</v>
      </c>
      <c r="AC1055" s="117">
        <f t="shared" si="416"/>
        <v>0</v>
      </c>
      <c r="AD1055" s="640">
        <f>OAX!AD1093</f>
        <v>6000000</v>
      </c>
      <c r="AE1055" s="120"/>
      <c r="AF1055" s="120"/>
      <c r="AG1055" s="637">
        <f>OAX!AG1093</f>
        <v>5995118.96</v>
      </c>
      <c r="AH1055" s="120"/>
      <c r="AI1055" s="120"/>
      <c r="AJ1055" s="637">
        <f>OAX!AJ1093</f>
        <v>0</v>
      </c>
      <c r="AK1055" s="120"/>
      <c r="AL1055" s="120"/>
      <c r="AM1055" s="637">
        <f>OAX!AM1093</f>
        <v>0</v>
      </c>
      <c r="AN1055" s="120"/>
      <c r="AO1055" s="120"/>
      <c r="AP1055" s="637">
        <f>OAX!AP1093</f>
        <v>0</v>
      </c>
      <c r="AQ1055" s="120"/>
      <c r="AR1055" s="120"/>
      <c r="AS1055" s="637">
        <f>OAX!AS1093</f>
        <v>4881.0400000000373</v>
      </c>
      <c r="AT1055" s="637">
        <f>OAX!AT1093</f>
        <v>200</v>
      </c>
      <c r="AU1055" s="637">
        <f>OAX!AU1093</f>
        <v>0</v>
      </c>
      <c r="AV1055" s="637">
        <f>OAX!AV1093</f>
        <v>200</v>
      </c>
      <c r="AW1055" s="637">
        <f>OAX!AW1093</f>
        <v>0</v>
      </c>
      <c r="AX1055" s="637">
        <f>OAX!AX1093</f>
        <v>0</v>
      </c>
      <c r="AY1055" s="637">
        <f>OAX!AY1093</f>
        <v>0</v>
      </c>
      <c r="AZ1055" s="637">
        <f>OAX!AZ1093</f>
        <v>0</v>
      </c>
      <c r="BA1055" s="637">
        <f>OAX!BA1093</f>
        <v>0</v>
      </c>
    </row>
    <row r="1056" spans="1:53" ht="48" hidden="1">
      <c r="A1056" s="253"/>
      <c r="B1056" s="73" t="str">
        <f t="shared" si="408"/>
        <v>481850005600566</v>
      </c>
      <c r="C1056" s="135">
        <v>2023</v>
      </c>
      <c r="D1056" s="135">
        <v>1</v>
      </c>
      <c r="E1056" s="135">
        <v>4</v>
      </c>
      <c r="F1056" s="135">
        <v>8</v>
      </c>
      <c r="G1056" s="135">
        <v>18</v>
      </c>
      <c r="H1056" s="135">
        <v>5000</v>
      </c>
      <c r="I1056" s="135">
        <v>5600</v>
      </c>
      <c r="J1056" s="135">
        <v>566</v>
      </c>
      <c r="K1056" s="135"/>
      <c r="L1056" s="135"/>
      <c r="M1056" s="109" t="s">
        <v>657</v>
      </c>
      <c r="N1056" s="110">
        <v>0</v>
      </c>
      <c r="O1056" s="110">
        <v>0</v>
      </c>
      <c r="P1056" s="110">
        <v>0</v>
      </c>
      <c r="Q1056" s="172"/>
      <c r="R1056" s="225"/>
      <c r="S1056" s="225"/>
      <c r="T1056" s="113">
        <f t="shared" ref="T1056:AC1056" si="417">SUM(T1057:T1061)</f>
        <v>0</v>
      </c>
      <c r="U1056" s="113">
        <f t="shared" si="417"/>
        <v>0</v>
      </c>
      <c r="V1056" s="113">
        <f t="shared" si="417"/>
        <v>0</v>
      </c>
      <c r="W1056" s="113">
        <f t="shared" si="417"/>
        <v>0</v>
      </c>
      <c r="X1056" s="113">
        <f t="shared" si="417"/>
        <v>0</v>
      </c>
      <c r="Y1056" s="113">
        <f t="shared" si="417"/>
        <v>0</v>
      </c>
      <c r="Z1056" s="113">
        <f t="shared" si="417"/>
        <v>0</v>
      </c>
      <c r="AA1056" s="287">
        <f t="shared" si="417"/>
        <v>0</v>
      </c>
      <c r="AB1056" s="301">
        <f t="shared" si="417"/>
        <v>0</v>
      </c>
      <c r="AC1056" s="113">
        <f t="shared" si="417"/>
        <v>0</v>
      </c>
      <c r="AD1056" s="328">
        <f>OAX!AD1094</f>
        <v>0</v>
      </c>
      <c r="AE1056" s="113"/>
      <c r="AF1056" s="113"/>
      <c r="AG1056" s="113">
        <f>OAX!AG1094</f>
        <v>0</v>
      </c>
      <c r="AH1056" s="113"/>
      <c r="AI1056" s="113"/>
      <c r="AJ1056" s="113">
        <f>OAX!AJ1094</f>
        <v>0</v>
      </c>
      <c r="AK1056" s="113"/>
      <c r="AL1056" s="113"/>
      <c r="AM1056" s="113">
        <f>OAX!AM1094</f>
        <v>0</v>
      </c>
      <c r="AN1056" s="113"/>
      <c r="AO1056" s="113"/>
      <c r="AP1056" s="113">
        <f>OAX!AP1094</f>
        <v>0</v>
      </c>
      <c r="AQ1056" s="113"/>
      <c r="AR1056" s="113"/>
      <c r="AS1056" s="113">
        <f>OAX!AS1094</f>
        <v>0</v>
      </c>
      <c r="AT1056" s="113">
        <f>OAX!AT1094</f>
        <v>0</v>
      </c>
      <c r="AU1056" s="113">
        <f>OAX!AU1094</f>
        <v>0</v>
      </c>
      <c r="AV1056" s="113">
        <f>OAX!AV1094</f>
        <v>0</v>
      </c>
      <c r="AW1056" s="113">
        <f>OAX!AW1094</f>
        <v>0</v>
      </c>
      <c r="AX1056" s="113">
        <f>OAX!AX1094</f>
        <v>0</v>
      </c>
      <c r="AY1056" s="113">
        <f>OAX!AY1094</f>
        <v>0</v>
      </c>
      <c r="AZ1056" s="113">
        <f>OAX!AZ1094</f>
        <v>0</v>
      </c>
      <c r="BA1056" s="113">
        <f>OAX!BA1094</f>
        <v>0</v>
      </c>
    </row>
    <row r="1057" spans="1:53" ht="46.5" hidden="1">
      <c r="A1057" s="253"/>
      <c r="B1057" s="73" t="str">
        <f t="shared" si="408"/>
        <v>4818500056005661</v>
      </c>
      <c r="C1057" s="138">
        <v>2023</v>
      </c>
      <c r="D1057" s="138">
        <v>1</v>
      </c>
      <c r="E1057" s="138">
        <v>4</v>
      </c>
      <c r="F1057" s="138">
        <v>8</v>
      </c>
      <c r="G1057" s="138">
        <v>18</v>
      </c>
      <c r="H1057" s="138">
        <v>5000</v>
      </c>
      <c r="I1057" s="138">
        <v>5600</v>
      </c>
      <c r="J1057" s="138">
        <v>566</v>
      </c>
      <c r="K1057" s="115">
        <v>1</v>
      </c>
      <c r="L1057" s="115"/>
      <c r="M1057" s="116" t="s">
        <v>709</v>
      </c>
      <c r="N1057" s="117">
        <v>0</v>
      </c>
      <c r="O1057" s="117">
        <v>0</v>
      </c>
      <c r="P1057" s="117">
        <v>0</v>
      </c>
      <c r="Q1057" s="174" t="s">
        <v>689</v>
      </c>
      <c r="R1057" s="119">
        <v>0</v>
      </c>
      <c r="S1057" s="119">
        <v>0</v>
      </c>
      <c r="T1057" s="120">
        <v>0</v>
      </c>
      <c r="U1057" s="117">
        <v>0</v>
      </c>
      <c r="V1057" s="117">
        <v>0</v>
      </c>
      <c r="W1057" s="117">
        <v>0</v>
      </c>
      <c r="X1057" s="117">
        <v>0</v>
      </c>
      <c r="Y1057" s="117">
        <v>0</v>
      </c>
      <c r="Z1057" s="117">
        <v>0</v>
      </c>
      <c r="AA1057" s="269">
        <v>0</v>
      </c>
      <c r="AB1057" s="303">
        <f t="shared" ref="AB1057:AC1061" si="418">N1057+T1057-X1057</f>
        <v>0</v>
      </c>
      <c r="AC1057" s="117">
        <f t="shared" si="418"/>
        <v>0</v>
      </c>
      <c r="AD1057" s="304">
        <f>OAX!AD1095</f>
        <v>0</v>
      </c>
      <c r="AE1057" s="120"/>
      <c r="AF1057" s="117"/>
      <c r="AG1057" s="117">
        <f>OAX!AG1095</f>
        <v>0</v>
      </c>
      <c r="AH1057" s="117"/>
      <c r="AI1057" s="117"/>
      <c r="AJ1057" s="117">
        <f>OAX!AJ1095</f>
        <v>0</v>
      </c>
      <c r="AK1057" s="117"/>
      <c r="AL1057" s="117"/>
      <c r="AM1057" s="117">
        <f>OAX!AM1095</f>
        <v>0</v>
      </c>
      <c r="AN1057" s="117"/>
      <c r="AO1057" s="117"/>
      <c r="AP1057" s="117">
        <f>OAX!AP1095</f>
        <v>0</v>
      </c>
      <c r="AQ1057" s="117"/>
      <c r="AR1057" s="117"/>
      <c r="AS1057" s="117">
        <f>OAX!AS1095</f>
        <v>0</v>
      </c>
      <c r="AT1057" s="117">
        <f>OAX!AT1095</f>
        <v>0</v>
      </c>
      <c r="AU1057" s="117">
        <f>OAX!AU1095</f>
        <v>0</v>
      </c>
      <c r="AV1057" s="117">
        <f>OAX!AV1095</f>
        <v>0</v>
      </c>
      <c r="AW1057" s="117">
        <f>OAX!AW1095</f>
        <v>0</v>
      </c>
      <c r="AX1057" s="117">
        <f>OAX!AX1095</f>
        <v>0</v>
      </c>
      <c r="AY1057" s="117">
        <f>OAX!AY1095</f>
        <v>0</v>
      </c>
      <c r="AZ1057" s="117">
        <f>OAX!AZ1095</f>
        <v>0</v>
      </c>
      <c r="BA1057" s="117">
        <f>OAX!BA1095</f>
        <v>0</v>
      </c>
    </row>
    <row r="1058" spans="1:53" ht="46.5" hidden="1">
      <c r="A1058" s="253"/>
      <c r="B1058" s="73" t="str">
        <f t="shared" si="408"/>
        <v>4818500056005662</v>
      </c>
      <c r="C1058" s="138">
        <v>2023</v>
      </c>
      <c r="D1058" s="138">
        <v>1</v>
      </c>
      <c r="E1058" s="138">
        <v>4</v>
      </c>
      <c r="F1058" s="138">
        <v>8</v>
      </c>
      <c r="G1058" s="138">
        <v>18</v>
      </c>
      <c r="H1058" s="138">
        <v>5000</v>
      </c>
      <c r="I1058" s="138">
        <v>5600</v>
      </c>
      <c r="J1058" s="138">
        <v>566</v>
      </c>
      <c r="K1058" s="115">
        <v>2</v>
      </c>
      <c r="L1058" s="115"/>
      <c r="M1058" s="116" t="s">
        <v>710</v>
      </c>
      <c r="N1058" s="117">
        <v>0</v>
      </c>
      <c r="O1058" s="117">
        <v>0</v>
      </c>
      <c r="P1058" s="117">
        <v>0</v>
      </c>
      <c r="Q1058" s="174" t="s">
        <v>689</v>
      </c>
      <c r="R1058" s="119">
        <v>0</v>
      </c>
      <c r="S1058" s="119">
        <v>0</v>
      </c>
      <c r="T1058" s="120">
        <v>0</v>
      </c>
      <c r="U1058" s="117">
        <v>0</v>
      </c>
      <c r="V1058" s="117">
        <v>0</v>
      </c>
      <c r="W1058" s="117">
        <v>0</v>
      </c>
      <c r="X1058" s="117">
        <v>0</v>
      </c>
      <c r="Y1058" s="117">
        <v>0</v>
      </c>
      <c r="Z1058" s="117">
        <v>0</v>
      </c>
      <c r="AA1058" s="269">
        <v>0</v>
      </c>
      <c r="AB1058" s="303">
        <f t="shared" si="418"/>
        <v>0</v>
      </c>
      <c r="AC1058" s="117">
        <f t="shared" si="418"/>
        <v>0</v>
      </c>
      <c r="AD1058" s="304">
        <f>OAX!AD1096</f>
        <v>0</v>
      </c>
      <c r="AE1058" s="120"/>
      <c r="AF1058" s="117"/>
      <c r="AG1058" s="117">
        <f>OAX!AG1096</f>
        <v>0</v>
      </c>
      <c r="AH1058" s="117"/>
      <c r="AI1058" s="117"/>
      <c r="AJ1058" s="117">
        <f>OAX!AJ1096</f>
        <v>0</v>
      </c>
      <c r="AK1058" s="117"/>
      <c r="AL1058" s="117"/>
      <c r="AM1058" s="117">
        <f>OAX!AM1096</f>
        <v>0</v>
      </c>
      <c r="AN1058" s="117"/>
      <c r="AO1058" s="117"/>
      <c r="AP1058" s="117">
        <f>OAX!AP1096</f>
        <v>0</v>
      </c>
      <c r="AQ1058" s="117"/>
      <c r="AR1058" s="117"/>
      <c r="AS1058" s="117">
        <f>OAX!AS1096</f>
        <v>0</v>
      </c>
      <c r="AT1058" s="117">
        <f>OAX!AT1096</f>
        <v>0</v>
      </c>
      <c r="AU1058" s="117">
        <f>OAX!AU1096</f>
        <v>0</v>
      </c>
      <c r="AV1058" s="117">
        <f>OAX!AV1096</f>
        <v>0</v>
      </c>
      <c r="AW1058" s="117">
        <f>OAX!AW1096</f>
        <v>0</v>
      </c>
      <c r="AX1058" s="117">
        <f>OAX!AX1096</f>
        <v>0</v>
      </c>
      <c r="AY1058" s="117">
        <f>OAX!AY1096</f>
        <v>0</v>
      </c>
      <c r="AZ1058" s="117">
        <f>OAX!AZ1096</f>
        <v>0</v>
      </c>
      <c r="BA1058" s="117">
        <f>OAX!BA1096</f>
        <v>0</v>
      </c>
    </row>
    <row r="1059" spans="1:53" ht="24.75" hidden="1">
      <c r="A1059" s="253"/>
      <c r="B1059" s="73" t="str">
        <f t="shared" si="408"/>
        <v>4818500056005663</v>
      </c>
      <c r="C1059" s="138">
        <v>2023</v>
      </c>
      <c r="D1059" s="138">
        <v>1</v>
      </c>
      <c r="E1059" s="138">
        <v>4</v>
      </c>
      <c r="F1059" s="138">
        <v>8</v>
      </c>
      <c r="G1059" s="138">
        <v>18</v>
      </c>
      <c r="H1059" s="138">
        <v>5000</v>
      </c>
      <c r="I1059" s="138">
        <v>5600</v>
      </c>
      <c r="J1059" s="138">
        <v>566</v>
      </c>
      <c r="K1059" s="115">
        <v>3</v>
      </c>
      <c r="L1059" s="115"/>
      <c r="M1059" s="116" t="s">
        <v>671</v>
      </c>
      <c r="N1059" s="117">
        <v>0</v>
      </c>
      <c r="O1059" s="117">
        <v>0</v>
      </c>
      <c r="P1059" s="117">
        <v>0</v>
      </c>
      <c r="Q1059" s="174" t="s">
        <v>59</v>
      </c>
      <c r="R1059" s="119">
        <v>0</v>
      </c>
      <c r="S1059" s="119">
        <v>0</v>
      </c>
      <c r="T1059" s="120">
        <v>0</v>
      </c>
      <c r="U1059" s="117">
        <v>0</v>
      </c>
      <c r="V1059" s="117">
        <v>0</v>
      </c>
      <c r="W1059" s="117">
        <v>0</v>
      </c>
      <c r="X1059" s="117">
        <v>0</v>
      </c>
      <c r="Y1059" s="117">
        <v>0</v>
      </c>
      <c r="Z1059" s="117">
        <v>0</v>
      </c>
      <c r="AA1059" s="269">
        <v>0</v>
      </c>
      <c r="AB1059" s="303">
        <f t="shared" si="418"/>
        <v>0</v>
      </c>
      <c r="AC1059" s="117">
        <f t="shared" si="418"/>
        <v>0</v>
      </c>
      <c r="AD1059" s="304">
        <f>OAX!AD1097</f>
        <v>0</v>
      </c>
      <c r="AE1059" s="120"/>
      <c r="AF1059" s="117"/>
      <c r="AG1059" s="117">
        <f>OAX!AG1097</f>
        <v>0</v>
      </c>
      <c r="AH1059" s="117"/>
      <c r="AI1059" s="117"/>
      <c r="AJ1059" s="117">
        <f>OAX!AJ1097</f>
        <v>0</v>
      </c>
      <c r="AK1059" s="117"/>
      <c r="AL1059" s="117"/>
      <c r="AM1059" s="117">
        <f>OAX!AM1097</f>
        <v>0</v>
      </c>
      <c r="AN1059" s="117"/>
      <c r="AO1059" s="117"/>
      <c r="AP1059" s="117">
        <f>OAX!AP1097</f>
        <v>0</v>
      </c>
      <c r="AQ1059" s="117"/>
      <c r="AR1059" s="117"/>
      <c r="AS1059" s="117">
        <f>OAX!AS1097</f>
        <v>0</v>
      </c>
      <c r="AT1059" s="117">
        <f>OAX!AT1097</f>
        <v>0</v>
      </c>
      <c r="AU1059" s="117">
        <f>OAX!AU1097</f>
        <v>0</v>
      </c>
      <c r="AV1059" s="117">
        <f>OAX!AV1097</f>
        <v>0</v>
      </c>
      <c r="AW1059" s="117">
        <f>OAX!AW1097</f>
        <v>0</v>
      </c>
      <c r="AX1059" s="117">
        <f>OAX!AX1097</f>
        <v>0</v>
      </c>
      <c r="AY1059" s="117">
        <f>OAX!AY1097</f>
        <v>0</v>
      </c>
      <c r="AZ1059" s="117">
        <f>OAX!AZ1097</f>
        <v>0</v>
      </c>
      <c r="BA1059" s="117">
        <f>OAX!BA1097</f>
        <v>0</v>
      </c>
    </row>
    <row r="1060" spans="1:53" ht="24.75" hidden="1">
      <c r="A1060" s="253"/>
      <c r="B1060" s="73" t="str">
        <f t="shared" si="408"/>
        <v>4818500056005664</v>
      </c>
      <c r="C1060" s="138">
        <v>2023</v>
      </c>
      <c r="D1060" s="138">
        <v>1</v>
      </c>
      <c r="E1060" s="138">
        <v>4</v>
      </c>
      <c r="F1060" s="138">
        <v>8</v>
      </c>
      <c r="G1060" s="138">
        <v>18</v>
      </c>
      <c r="H1060" s="138">
        <v>5000</v>
      </c>
      <c r="I1060" s="138">
        <v>5600</v>
      </c>
      <c r="J1060" s="138">
        <v>566</v>
      </c>
      <c r="K1060" s="115">
        <v>4</v>
      </c>
      <c r="L1060" s="115"/>
      <c r="M1060" s="116" t="s">
        <v>711</v>
      </c>
      <c r="N1060" s="117">
        <v>0</v>
      </c>
      <c r="O1060" s="117">
        <v>0</v>
      </c>
      <c r="P1060" s="117">
        <v>0</v>
      </c>
      <c r="Q1060" s="174" t="s">
        <v>59</v>
      </c>
      <c r="R1060" s="119">
        <v>0</v>
      </c>
      <c r="S1060" s="119">
        <v>0</v>
      </c>
      <c r="T1060" s="120">
        <v>0</v>
      </c>
      <c r="U1060" s="117">
        <v>0</v>
      </c>
      <c r="V1060" s="117">
        <v>0</v>
      </c>
      <c r="W1060" s="117">
        <v>0</v>
      </c>
      <c r="X1060" s="117">
        <v>0</v>
      </c>
      <c r="Y1060" s="117">
        <v>0</v>
      </c>
      <c r="Z1060" s="117">
        <v>0</v>
      </c>
      <c r="AA1060" s="269">
        <v>0</v>
      </c>
      <c r="AB1060" s="303">
        <f t="shared" si="418"/>
        <v>0</v>
      </c>
      <c r="AC1060" s="117">
        <f t="shared" si="418"/>
        <v>0</v>
      </c>
      <c r="AD1060" s="304">
        <f>OAX!AD1098</f>
        <v>0</v>
      </c>
      <c r="AE1060" s="120"/>
      <c r="AF1060" s="117"/>
      <c r="AG1060" s="117">
        <f>OAX!AG1098</f>
        <v>0</v>
      </c>
      <c r="AH1060" s="117"/>
      <c r="AI1060" s="117"/>
      <c r="AJ1060" s="117">
        <f>OAX!AJ1098</f>
        <v>0</v>
      </c>
      <c r="AK1060" s="117"/>
      <c r="AL1060" s="117"/>
      <c r="AM1060" s="117">
        <f>OAX!AM1098</f>
        <v>0</v>
      </c>
      <c r="AN1060" s="117"/>
      <c r="AO1060" s="117"/>
      <c r="AP1060" s="117">
        <f>OAX!AP1098</f>
        <v>0</v>
      </c>
      <c r="AQ1060" s="117"/>
      <c r="AR1060" s="117"/>
      <c r="AS1060" s="117">
        <f>OAX!AS1098</f>
        <v>0</v>
      </c>
      <c r="AT1060" s="117">
        <f>OAX!AT1098</f>
        <v>0</v>
      </c>
      <c r="AU1060" s="117">
        <f>OAX!AU1098</f>
        <v>0</v>
      </c>
      <c r="AV1060" s="117">
        <f>OAX!AV1098</f>
        <v>0</v>
      </c>
      <c r="AW1060" s="117">
        <f>OAX!AW1098</f>
        <v>0</v>
      </c>
      <c r="AX1060" s="117">
        <f>OAX!AX1098</f>
        <v>0</v>
      </c>
      <c r="AY1060" s="117">
        <f>OAX!AY1098</f>
        <v>0</v>
      </c>
      <c r="AZ1060" s="117">
        <f>OAX!AZ1098</f>
        <v>0</v>
      </c>
      <c r="BA1060" s="117">
        <f>OAX!BA1098</f>
        <v>0</v>
      </c>
    </row>
    <row r="1061" spans="1:53" ht="25.5" hidden="1" thickBot="1">
      <c r="A1061" s="254"/>
      <c r="B1061" s="73" t="str">
        <f t="shared" si="408"/>
        <v>4818500056005665</v>
      </c>
      <c r="C1061" s="226">
        <v>2023</v>
      </c>
      <c r="D1061" s="226">
        <v>1</v>
      </c>
      <c r="E1061" s="226">
        <v>4</v>
      </c>
      <c r="F1061" s="226">
        <v>8</v>
      </c>
      <c r="G1061" s="226">
        <v>18</v>
      </c>
      <c r="H1061" s="226">
        <v>5000</v>
      </c>
      <c r="I1061" s="226">
        <v>5600</v>
      </c>
      <c r="J1061" s="226">
        <v>566</v>
      </c>
      <c r="K1061" s="227">
        <v>5</v>
      </c>
      <c r="L1061" s="227"/>
      <c r="M1061" s="228" t="s">
        <v>712</v>
      </c>
      <c r="N1061" s="229">
        <v>0</v>
      </c>
      <c r="O1061" s="229">
        <v>0</v>
      </c>
      <c r="P1061" s="229">
        <v>0</v>
      </c>
      <c r="Q1061" s="230" t="s">
        <v>59</v>
      </c>
      <c r="R1061" s="231">
        <v>0</v>
      </c>
      <c r="S1061" s="231">
        <v>0</v>
      </c>
      <c r="T1061" s="232">
        <v>0</v>
      </c>
      <c r="U1061" s="229">
        <v>0</v>
      </c>
      <c r="V1061" s="229">
        <v>0</v>
      </c>
      <c r="W1061" s="229">
        <v>0</v>
      </c>
      <c r="X1061" s="229">
        <v>0</v>
      </c>
      <c r="Y1061" s="229">
        <v>0</v>
      </c>
      <c r="Z1061" s="229">
        <v>0</v>
      </c>
      <c r="AA1061" s="289">
        <v>0</v>
      </c>
      <c r="AB1061" s="329">
        <f t="shared" si="418"/>
        <v>0</v>
      </c>
      <c r="AC1061" s="330">
        <f t="shared" si="418"/>
        <v>0</v>
      </c>
      <c r="AD1061" s="331">
        <f>OAX!AD1099</f>
        <v>0</v>
      </c>
      <c r="AE1061" s="232"/>
      <c r="AF1061" s="229"/>
      <c r="AG1061" s="229">
        <f>OAX!AG1099</f>
        <v>0</v>
      </c>
      <c r="AH1061" s="229"/>
      <c r="AI1061" s="229"/>
      <c r="AJ1061" s="229">
        <f>OAX!AJ1099</f>
        <v>0</v>
      </c>
      <c r="AK1061" s="229"/>
      <c r="AL1061" s="229"/>
      <c r="AM1061" s="229">
        <f>OAX!AM1099</f>
        <v>0</v>
      </c>
      <c r="AN1061" s="229"/>
      <c r="AO1061" s="229"/>
      <c r="AP1061" s="229">
        <f>OAX!AP1099</f>
        <v>0</v>
      </c>
      <c r="AQ1061" s="229"/>
      <c r="AR1061" s="229"/>
      <c r="AS1061" s="229">
        <f>OAX!AS1099</f>
        <v>0</v>
      </c>
      <c r="AT1061" s="229">
        <f>OAX!AT1099</f>
        <v>0</v>
      </c>
      <c r="AU1061" s="117">
        <f>OAX!AU1099</f>
        <v>0</v>
      </c>
      <c r="AV1061" s="229">
        <f>OAX!AV1099</f>
        <v>0</v>
      </c>
      <c r="AW1061" s="117">
        <f>OAX!AW1099</f>
        <v>0</v>
      </c>
      <c r="AX1061" s="229">
        <f>OAX!AX1099</f>
        <v>0</v>
      </c>
      <c r="AY1061" s="229">
        <f>OAX!AY1099</f>
        <v>0</v>
      </c>
      <c r="AZ1061" s="229">
        <f>OAX!AZ1099</f>
        <v>0</v>
      </c>
      <c r="BA1061" s="229">
        <f>OAX!BA1099</f>
        <v>0</v>
      </c>
    </row>
    <row r="1062" spans="1:53" ht="36.75" customHeight="1">
      <c r="A1062" s="253"/>
      <c r="B1062" s="56"/>
      <c r="C1062" s="58"/>
      <c r="D1062" s="58"/>
      <c r="E1062" s="58"/>
      <c r="F1062" s="58"/>
      <c r="G1062" s="58"/>
      <c r="H1062" s="58"/>
      <c r="I1062" s="58"/>
      <c r="J1062" s="58"/>
      <c r="K1062" s="58"/>
      <c r="L1062" s="58"/>
      <c r="M1062" s="58"/>
      <c r="N1062" s="58"/>
      <c r="O1062" s="58"/>
      <c r="P1062" s="58"/>
      <c r="Q1062" s="61"/>
      <c r="R1062" s="59"/>
      <c r="S1062" s="59"/>
    </row>
    <row r="1063" spans="1:53" ht="36.75" customHeight="1">
      <c r="B1063" s="233"/>
      <c r="C1063" s="234"/>
      <c r="D1063" s="234"/>
      <c r="E1063" s="234"/>
      <c r="F1063" s="234"/>
      <c r="G1063" s="234"/>
      <c r="H1063" s="234"/>
      <c r="I1063" s="234"/>
      <c r="J1063" s="234"/>
      <c r="K1063" s="234"/>
      <c r="L1063" s="234"/>
      <c r="M1063" s="487" t="s">
        <v>780</v>
      </c>
      <c r="N1063" s="234"/>
      <c r="O1063" s="234"/>
      <c r="P1063" s="234"/>
      <c r="Q1063" s="235"/>
      <c r="R1063" s="236"/>
      <c r="S1063" s="236"/>
      <c r="AG1063" s="260"/>
      <c r="AH1063" s="260"/>
      <c r="AI1063" s="260"/>
      <c r="AJ1063" s="260"/>
      <c r="AK1063" s="260"/>
      <c r="AL1063" s="260"/>
      <c r="AM1063" s="260"/>
      <c r="AP1063" s="717" t="s">
        <v>783</v>
      </c>
      <c r="AQ1063" s="718"/>
      <c r="AR1063" s="718"/>
      <c r="AS1063" s="717"/>
      <c r="AT1063" s="717"/>
      <c r="AU1063" s="717"/>
    </row>
    <row r="1064" spans="1:53" ht="36.75" customHeight="1">
      <c r="B1064" s="233"/>
      <c r="C1064" s="234"/>
      <c r="D1064" s="234"/>
      <c r="E1064" s="234"/>
      <c r="F1064" s="234"/>
      <c r="G1064" s="234"/>
      <c r="H1064" s="234"/>
      <c r="I1064" s="234"/>
      <c r="J1064" s="234"/>
      <c r="K1064" s="234"/>
      <c r="L1064" s="234"/>
      <c r="M1064" s="486" t="s">
        <v>782</v>
      </c>
      <c r="N1064" s="234"/>
      <c r="O1064" s="234"/>
      <c r="P1064" s="234"/>
      <c r="Q1064" s="235"/>
      <c r="R1064" s="236"/>
      <c r="S1064" s="236"/>
      <c r="AG1064" s="260"/>
      <c r="AJ1064" s="259"/>
      <c r="AM1064" s="260"/>
      <c r="AS1064" s="486" t="s">
        <v>784</v>
      </c>
    </row>
    <row r="1065" spans="1:53" ht="36.75" customHeight="1">
      <c r="B1065" s="233"/>
      <c r="C1065" s="234"/>
      <c r="D1065" s="234"/>
      <c r="E1065" s="234"/>
      <c r="F1065" s="234"/>
      <c r="G1065" s="234"/>
      <c r="H1065" s="234"/>
      <c r="I1065" s="234"/>
      <c r="J1065" s="234"/>
      <c r="K1065" s="234"/>
      <c r="L1065" s="234"/>
      <c r="M1065" s="261"/>
      <c r="N1065" s="234"/>
      <c r="O1065" s="234"/>
      <c r="P1065" s="234"/>
      <c r="Q1065" s="235"/>
      <c r="R1065" s="236"/>
      <c r="S1065" s="236"/>
      <c r="AP1065" s="719" t="s">
        <v>781</v>
      </c>
      <c r="AQ1065" s="719"/>
      <c r="AR1065" s="719"/>
      <c r="AS1065" s="719"/>
      <c r="AT1065" s="719"/>
      <c r="AU1065" s="719"/>
    </row>
    <row r="1066" spans="1:53" ht="36.75" customHeight="1">
      <c r="B1066" s="233"/>
      <c r="C1066" s="234"/>
      <c r="D1066" s="234"/>
      <c r="E1066" s="234"/>
      <c r="F1066" s="234"/>
      <c r="G1066" s="234"/>
      <c r="H1066" s="234"/>
      <c r="I1066" s="234"/>
      <c r="J1066" s="234"/>
      <c r="K1066" s="234"/>
      <c r="L1066" s="234"/>
      <c r="M1066" s="234"/>
      <c r="N1066" s="234"/>
      <c r="O1066" s="234"/>
      <c r="P1066" s="234"/>
      <c r="Q1066" s="235"/>
      <c r="R1066" s="236"/>
      <c r="S1066" s="236"/>
    </row>
    <row r="1067" spans="1:53" ht="36.75" customHeight="1">
      <c r="B1067" s="233"/>
      <c r="C1067" s="234"/>
      <c r="D1067" s="234"/>
      <c r="E1067" s="234"/>
      <c r="F1067" s="234"/>
      <c r="G1067" s="234"/>
      <c r="H1067" s="234"/>
      <c r="I1067" s="234"/>
      <c r="J1067" s="234"/>
      <c r="K1067" s="234"/>
      <c r="L1067" s="234"/>
      <c r="M1067" s="234"/>
      <c r="N1067" s="234"/>
      <c r="O1067" s="234"/>
      <c r="P1067" s="234"/>
      <c r="Q1067" s="235"/>
      <c r="R1067" s="236"/>
      <c r="S1067" s="236"/>
    </row>
    <row r="1068" spans="1:53" ht="36.75" customHeight="1">
      <c r="B1068" s="233"/>
      <c r="C1068" s="234"/>
      <c r="D1068" s="234"/>
      <c r="E1068" s="234"/>
      <c r="F1068" s="234"/>
      <c r="G1068" s="234"/>
      <c r="H1068" s="234"/>
      <c r="I1068" s="234"/>
      <c r="J1068" s="234"/>
      <c r="K1068" s="234"/>
      <c r="L1068" s="234"/>
      <c r="M1068" s="234"/>
      <c r="N1068" s="234"/>
      <c r="O1068" s="234"/>
      <c r="P1068" s="234"/>
      <c r="Q1068" s="235"/>
      <c r="R1068" s="236"/>
      <c r="S1068" s="236"/>
    </row>
    <row r="1069" spans="1:53" ht="36.75" customHeight="1">
      <c r="B1069" s="233"/>
      <c r="C1069" s="234"/>
      <c r="D1069" s="234"/>
      <c r="E1069" s="234"/>
      <c r="F1069" s="234"/>
      <c r="G1069" s="234"/>
      <c r="H1069" s="234"/>
      <c r="I1069" s="234"/>
      <c r="J1069" s="234"/>
      <c r="K1069" s="234"/>
      <c r="L1069" s="234"/>
      <c r="M1069" s="234"/>
      <c r="N1069" s="234"/>
      <c r="O1069" s="234"/>
      <c r="P1069" s="234"/>
      <c r="Q1069" s="235"/>
      <c r="R1069" s="236"/>
      <c r="S1069" s="236"/>
    </row>
    <row r="1070" spans="1:53" ht="36.75" customHeight="1">
      <c r="B1070" s="233"/>
      <c r="C1070" s="234"/>
      <c r="D1070" s="234"/>
      <c r="E1070" s="234"/>
      <c r="F1070" s="234"/>
      <c r="G1070" s="234"/>
      <c r="H1070" s="234"/>
      <c r="I1070" s="234"/>
      <c r="J1070" s="234"/>
      <c r="K1070" s="234"/>
      <c r="L1070" s="234"/>
      <c r="M1070" s="234"/>
      <c r="N1070" s="234"/>
      <c r="O1070" s="234"/>
      <c r="P1070" s="234"/>
      <c r="Q1070" s="235"/>
      <c r="R1070" s="236"/>
      <c r="S1070" s="236"/>
    </row>
    <row r="1071" spans="1:53" ht="36.75" customHeight="1">
      <c r="B1071" s="233"/>
      <c r="C1071" s="234"/>
      <c r="D1071" s="234"/>
      <c r="E1071" s="234"/>
      <c r="F1071" s="234"/>
      <c r="G1071" s="234"/>
      <c r="H1071" s="234"/>
      <c r="I1071" s="234"/>
      <c r="J1071" s="234"/>
      <c r="K1071" s="234"/>
      <c r="L1071" s="234"/>
      <c r="M1071" s="234"/>
      <c r="N1071" s="234"/>
      <c r="O1071" s="234"/>
      <c r="P1071" s="234"/>
      <c r="Q1071" s="235"/>
      <c r="R1071" s="236"/>
      <c r="S1071" s="236"/>
    </row>
    <row r="1072" spans="1:53" ht="36.75" customHeight="1">
      <c r="B1072" s="233"/>
      <c r="C1072" s="234"/>
      <c r="D1072" s="234"/>
      <c r="E1072" s="234"/>
      <c r="F1072" s="234"/>
      <c r="G1072" s="234"/>
      <c r="H1072" s="234"/>
      <c r="I1072" s="234"/>
      <c r="J1072" s="234"/>
      <c r="K1072" s="234"/>
      <c r="L1072" s="234"/>
      <c r="M1072" s="234"/>
      <c r="N1072" s="234"/>
      <c r="O1072" s="234"/>
      <c r="P1072" s="234"/>
      <c r="Q1072" s="235"/>
      <c r="R1072" s="236"/>
      <c r="S1072" s="236"/>
    </row>
    <row r="1073" spans="2:19" ht="36.75" customHeight="1">
      <c r="B1073" s="233"/>
      <c r="C1073" s="234"/>
      <c r="D1073" s="234"/>
      <c r="E1073" s="234"/>
      <c r="F1073" s="234"/>
      <c r="G1073" s="234"/>
      <c r="H1073" s="234"/>
      <c r="I1073" s="234"/>
      <c r="J1073" s="234"/>
      <c r="K1073" s="234"/>
      <c r="L1073" s="234"/>
      <c r="M1073" s="234"/>
      <c r="N1073" s="234"/>
      <c r="O1073" s="234"/>
      <c r="P1073" s="234"/>
      <c r="Q1073" s="235"/>
      <c r="R1073" s="236"/>
      <c r="S1073" s="236"/>
    </row>
    <row r="1074" spans="2:19" ht="36.75" customHeight="1">
      <c r="B1074" s="233"/>
      <c r="C1074" s="234"/>
      <c r="D1074" s="234"/>
      <c r="E1074" s="234"/>
      <c r="F1074" s="234"/>
      <c r="G1074" s="234"/>
      <c r="H1074" s="234"/>
      <c r="I1074" s="234"/>
      <c r="J1074" s="234"/>
      <c r="K1074" s="234"/>
      <c r="L1074" s="234"/>
      <c r="M1074" s="234"/>
      <c r="N1074" s="234"/>
      <c r="O1074" s="234"/>
      <c r="P1074" s="234"/>
      <c r="Q1074" s="235"/>
      <c r="R1074" s="236"/>
      <c r="S1074" s="236"/>
    </row>
    <row r="1075" spans="2:19" ht="36.75" customHeight="1">
      <c r="B1075" s="233"/>
      <c r="C1075" s="234"/>
      <c r="D1075" s="234"/>
      <c r="E1075" s="234"/>
      <c r="F1075" s="234"/>
      <c r="G1075" s="234"/>
      <c r="H1075" s="234"/>
      <c r="I1075" s="234"/>
      <c r="J1075" s="234"/>
      <c r="K1075" s="234"/>
      <c r="L1075" s="234"/>
      <c r="M1075" s="234"/>
      <c r="N1075" s="234"/>
      <c r="O1075" s="234"/>
      <c r="P1075" s="234"/>
      <c r="Q1075" s="235"/>
      <c r="R1075" s="236"/>
      <c r="S1075" s="236"/>
    </row>
    <row r="1076" spans="2:19" ht="36.75" customHeight="1">
      <c r="B1076" s="233"/>
      <c r="C1076" s="234"/>
      <c r="D1076" s="234"/>
      <c r="E1076" s="234"/>
      <c r="F1076" s="234"/>
      <c r="G1076" s="234"/>
      <c r="H1076" s="234"/>
      <c r="I1076" s="234"/>
      <c r="J1076" s="234"/>
      <c r="K1076" s="234"/>
      <c r="L1076" s="234"/>
      <c r="M1076" s="234"/>
      <c r="N1076" s="234"/>
      <c r="O1076" s="234"/>
      <c r="P1076" s="234"/>
      <c r="Q1076" s="235"/>
      <c r="R1076" s="236"/>
      <c r="S1076" s="236"/>
    </row>
    <row r="1077" spans="2:19" ht="36.75" customHeight="1">
      <c r="B1077" s="233"/>
      <c r="C1077" s="234"/>
      <c r="D1077" s="234"/>
      <c r="E1077" s="234"/>
      <c r="F1077" s="234"/>
      <c r="G1077" s="234"/>
      <c r="H1077" s="234"/>
      <c r="I1077" s="234"/>
      <c r="J1077" s="234"/>
      <c r="K1077" s="234"/>
      <c r="L1077" s="234"/>
      <c r="M1077" s="234"/>
      <c r="N1077" s="234"/>
      <c r="O1077" s="234"/>
      <c r="P1077" s="234"/>
      <c r="Q1077" s="235"/>
      <c r="R1077" s="236"/>
      <c r="S1077" s="236"/>
    </row>
    <row r="1078" spans="2:19" ht="36.75" customHeight="1">
      <c r="B1078" s="233"/>
      <c r="C1078" s="234"/>
      <c r="D1078" s="234"/>
      <c r="E1078" s="234"/>
      <c r="F1078" s="234"/>
      <c r="G1078" s="234"/>
      <c r="H1078" s="234"/>
      <c r="I1078" s="234"/>
      <c r="J1078" s="234"/>
      <c r="K1078" s="234"/>
      <c r="L1078" s="234"/>
      <c r="M1078" s="234"/>
      <c r="N1078" s="234"/>
      <c r="O1078" s="234"/>
      <c r="P1078" s="234"/>
      <c r="Q1078" s="235"/>
      <c r="R1078" s="236"/>
      <c r="S1078" s="236"/>
    </row>
    <row r="1079" spans="2:19" ht="36.75" customHeight="1">
      <c r="B1079" s="233"/>
      <c r="C1079" s="234"/>
      <c r="D1079" s="234"/>
      <c r="E1079" s="234"/>
      <c r="F1079" s="234"/>
      <c r="G1079" s="234"/>
      <c r="H1079" s="234"/>
      <c r="I1079" s="234"/>
      <c r="J1079" s="234"/>
      <c r="K1079" s="234"/>
      <c r="L1079" s="234"/>
      <c r="M1079" s="234"/>
      <c r="N1079" s="234"/>
      <c r="O1079" s="234"/>
      <c r="P1079" s="234"/>
      <c r="Q1079" s="235"/>
      <c r="R1079" s="236"/>
      <c r="S1079" s="236"/>
    </row>
    <row r="1080" spans="2:19" ht="36.75" customHeight="1">
      <c r="B1080" s="233"/>
      <c r="C1080" s="234"/>
      <c r="D1080" s="234"/>
      <c r="E1080" s="234"/>
      <c r="F1080" s="234"/>
      <c r="G1080" s="234"/>
      <c r="H1080" s="234"/>
      <c r="I1080" s="234"/>
      <c r="J1080" s="234"/>
      <c r="K1080" s="234"/>
      <c r="L1080" s="234"/>
      <c r="M1080" s="234"/>
      <c r="N1080" s="234"/>
      <c r="O1080" s="234"/>
      <c r="P1080" s="234"/>
      <c r="Q1080" s="235"/>
      <c r="R1080" s="236"/>
      <c r="S1080" s="236"/>
    </row>
    <row r="1081" spans="2:19" ht="36.75" customHeight="1">
      <c r="B1081" s="233"/>
      <c r="C1081" s="234"/>
      <c r="D1081" s="234"/>
      <c r="E1081" s="234"/>
      <c r="F1081" s="234"/>
      <c r="G1081" s="234"/>
      <c r="H1081" s="234"/>
      <c r="I1081" s="234"/>
      <c r="J1081" s="234"/>
      <c r="K1081" s="234"/>
      <c r="L1081" s="234"/>
      <c r="M1081" s="234"/>
      <c r="N1081" s="234"/>
      <c r="O1081" s="234"/>
      <c r="P1081" s="234"/>
      <c r="Q1081" s="235"/>
      <c r="R1081" s="236"/>
      <c r="S1081" s="236"/>
    </row>
    <row r="1082" spans="2:19" ht="36.75" customHeight="1">
      <c r="B1082" s="233"/>
      <c r="C1082" s="234"/>
      <c r="D1082" s="234"/>
      <c r="E1082" s="234"/>
      <c r="F1082" s="234"/>
      <c r="G1082" s="234"/>
      <c r="H1082" s="234"/>
      <c r="I1082" s="234"/>
      <c r="J1082" s="234"/>
      <c r="K1082" s="234"/>
      <c r="L1082" s="234"/>
      <c r="M1082" s="234"/>
      <c r="N1082" s="234"/>
      <c r="O1082" s="234"/>
      <c r="P1082" s="234"/>
      <c r="Q1082" s="235"/>
      <c r="R1082" s="236"/>
      <c r="S1082" s="236"/>
    </row>
    <row r="1083" spans="2:19" ht="36.75" customHeight="1">
      <c r="B1083" s="233"/>
      <c r="C1083" s="234"/>
      <c r="D1083" s="234"/>
      <c r="E1083" s="234"/>
      <c r="F1083" s="234"/>
      <c r="G1083" s="234"/>
      <c r="H1083" s="234"/>
      <c r="I1083" s="234"/>
      <c r="J1083" s="234"/>
      <c r="K1083" s="234"/>
      <c r="L1083" s="234"/>
      <c r="M1083" s="234"/>
      <c r="N1083" s="234"/>
      <c r="O1083" s="234"/>
      <c r="P1083" s="234"/>
      <c r="Q1083" s="235"/>
      <c r="R1083" s="236"/>
      <c r="S1083" s="236"/>
    </row>
    <row r="1084" spans="2:19" ht="36.75" customHeight="1">
      <c r="B1084" s="233"/>
      <c r="C1084" s="234"/>
      <c r="D1084" s="234"/>
      <c r="E1084" s="234"/>
      <c r="F1084" s="234"/>
      <c r="G1084" s="234"/>
      <c r="H1084" s="234"/>
      <c r="I1084" s="234"/>
      <c r="J1084" s="234"/>
      <c r="K1084" s="234"/>
      <c r="L1084" s="234"/>
      <c r="M1084" s="234"/>
      <c r="N1084" s="234"/>
      <c r="O1084" s="234"/>
      <c r="P1084" s="234"/>
      <c r="Q1084" s="235"/>
      <c r="R1084" s="236"/>
      <c r="S1084" s="236"/>
    </row>
    <row r="1085" spans="2:19" ht="36.75" customHeight="1">
      <c r="B1085" s="233"/>
      <c r="C1085" s="234"/>
      <c r="D1085" s="234"/>
      <c r="E1085" s="234"/>
      <c r="F1085" s="234"/>
      <c r="G1085" s="234"/>
      <c r="H1085" s="234"/>
      <c r="I1085" s="234"/>
      <c r="J1085" s="234"/>
      <c r="K1085" s="234"/>
      <c r="L1085" s="234"/>
      <c r="M1085" s="234"/>
      <c r="N1085" s="234"/>
      <c r="O1085" s="234"/>
      <c r="P1085" s="234"/>
      <c r="Q1085" s="235"/>
      <c r="R1085" s="236"/>
      <c r="S1085" s="236"/>
    </row>
    <row r="1086" spans="2:19" ht="36.75" customHeight="1">
      <c r="B1086" s="233"/>
      <c r="C1086" s="234"/>
      <c r="D1086" s="234"/>
      <c r="E1086" s="234"/>
      <c r="F1086" s="234"/>
      <c r="G1086" s="234"/>
      <c r="H1086" s="234"/>
      <c r="I1086" s="234"/>
      <c r="J1086" s="234"/>
      <c r="K1086" s="234"/>
      <c r="L1086" s="234"/>
      <c r="M1086" s="234"/>
      <c r="N1086" s="234"/>
      <c r="O1086" s="234"/>
      <c r="P1086" s="234"/>
      <c r="Q1086" s="235"/>
      <c r="R1086" s="236"/>
      <c r="S1086" s="236"/>
    </row>
    <row r="1087" spans="2:19" ht="36.75" customHeight="1">
      <c r="B1087" s="233"/>
      <c r="C1087" s="234"/>
      <c r="D1087" s="234"/>
      <c r="E1087" s="234"/>
      <c r="F1087" s="234"/>
      <c r="G1087" s="234"/>
      <c r="H1087" s="234"/>
      <c r="I1087" s="234"/>
      <c r="J1087" s="234"/>
      <c r="K1087" s="234"/>
      <c r="L1087" s="234"/>
      <c r="M1087" s="234"/>
      <c r="N1087" s="234"/>
      <c r="O1087" s="234"/>
      <c r="P1087" s="234"/>
      <c r="Q1087" s="235"/>
      <c r="R1087" s="236"/>
      <c r="S1087" s="236"/>
    </row>
    <row r="1088" spans="2:19" ht="36.75" customHeight="1">
      <c r="B1088" s="233"/>
      <c r="C1088" s="234"/>
      <c r="D1088" s="234"/>
      <c r="E1088" s="234"/>
      <c r="F1088" s="234"/>
      <c r="G1088" s="234"/>
      <c r="H1088" s="234"/>
      <c r="I1088" s="234"/>
      <c r="J1088" s="234"/>
      <c r="K1088" s="234"/>
      <c r="L1088" s="234"/>
      <c r="M1088" s="234"/>
      <c r="N1088" s="234"/>
      <c r="O1088" s="234"/>
      <c r="P1088" s="234"/>
      <c r="Q1088" s="235"/>
      <c r="R1088" s="236"/>
      <c r="S1088" s="236"/>
    </row>
    <row r="1089" spans="2:19" ht="36.75" customHeight="1">
      <c r="B1089" s="233"/>
      <c r="C1089" s="234"/>
      <c r="D1089" s="234"/>
      <c r="E1089" s="234"/>
      <c r="F1089" s="234"/>
      <c r="G1089" s="234"/>
      <c r="H1089" s="234"/>
      <c r="I1089" s="234"/>
      <c r="J1089" s="234"/>
      <c r="K1089" s="234"/>
      <c r="L1089" s="234"/>
      <c r="M1089" s="234"/>
      <c r="N1089" s="234"/>
      <c r="O1089" s="234"/>
      <c r="P1089" s="234"/>
      <c r="Q1089" s="235"/>
      <c r="R1089" s="236"/>
      <c r="S1089" s="236"/>
    </row>
    <row r="1090" spans="2:19" ht="36.75" customHeight="1">
      <c r="B1090" s="233"/>
      <c r="C1090" s="234"/>
      <c r="D1090" s="234"/>
      <c r="E1090" s="234"/>
      <c r="F1090" s="234"/>
      <c r="G1090" s="234"/>
      <c r="H1090" s="234"/>
      <c r="I1090" s="234"/>
      <c r="J1090" s="234"/>
      <c r="K1090" s="234"/>
      <c r="L1090" s="234"/>
      <c r="M1090" s="234"/>
      <c r="N1090" s="234"/>
      <c r="O1090" s="234"/>
      <c r="P1090" s="234"/>
      <c r="Q1090" s="235"/>
      <c r="R1090" s="236"/>
      <c r="S1090" s="236"/>
    </row>
    <row r="1091" spans="2:19" ht="36.75" customHeight="1">
      <c r="B1091" s="233"/>
      <c r="C1091" s="234"/>
      <c r="D1091" s="234"/>
      <c r="E1091" s="234"/>
      <c r="F1091" s="234"/>
      <c r="G1091" s="234"/>
      <c r="H1091" s="234"/>
      <c r="I1091" s="234"/>
      <c r="J1091" s="234"/>
      <c r="K1091" s="234"/>
      <c r="L1091" s="234"/>
      <c r="M1091" s="234"/>
      <c r="N1091" s="234"/>
      <c r="O1091" s="234"/>
      <c r="P1091" s="234"/>
      <c r="Q1091" s="235"/>
      <c r="R1091" s="236"/>
      <c r="S1091" s="236"/>
    </row>
    <row r="1092" spans="2:19" ht="36.75" customHeight="1">
      <c r="B1092" s="233"/>
      <c r="C1092" s="234"/>
      <c r="D1092" s="234"/>
      <c r="E1092" s="234"/>
      <c r="F1092" s="234"/>
      <c r="G1092" s="234"/>
      <c r="H1092" s="234"/>
      <c r="I1092" s="234"/>
      <c r="J1092" s="234"/>
      <c r="K1092" s="234"/>
      <c r="L1092" s="234"/>
      <c r="M1092" s="234"/>
      <c r="N1092" s="234"/>
      <c r="O1092" s="234"/>
      <c r="P1092" s="234"/>
      <c r="Q1092" s="235"/>
      <c r="R1092" s="236"/>
      <c r="S1092" s="236"/>
    </row>
    <row r="1093" spans="2:19" ht="36.75" customHeight="1">
      <c r="B1093" s="233"/>
      <c r="C1093" s="234"/>
      <c r="D1093" s="234"/>
      <c r="E1093" s="234"/>
      <c r="F1093" s="234"/>
      <c r="G1093" s="234"/>
      <c r="H1093" s="234"/>
      <c r="I1093" s="234"/>
      <c r="J1093" s="234"/>
      <c r="K1093" s="234"/>
      <c r="L1093" s="234"/>
      <c r="M1093" s="234"/>
      <c r="N1093" s="234"/>
      <c r="O1093" s="234"/>
      <c r="P1093" s="234"/>
      <c r="Q1093" s="235"/>
      <c r="R1093" s="236"/>
      <c r="S1093" s="236"/>
    </row>
    <row r="1094" spans="2:19" ht="36.75" customHeight="1">
      <c r="B1094" s="233"/>
      <c r="C1094" s="234"/>
      <c r="D1094" s="234"/>
      <c r="E1094" s="234"/>
      <c r="F1094" s="234"/>
      <c r="G1094" s="234"/>
      <c r="H1094" s="234"/>
      <c r="I1094" s="234"/>
      <c r="J1094" s="234"/>
      <c r="K1094" s="234"/>
      <c r="L1094" s="234"/>
      <c r="M1094" s="234"/>
      <c r="N1094" s="234"/>
      <c r="O1094" s="234"/>
      <c r="P1094" s="234"/>
      <c r="Q1094" s="235"/>
      <c r="R1094" s="236"/>
      <c r="S1094" s="236"/>
    </row>
    <row r="1095" spans="2:19" ht="36.75" customHeight="1">
      <c r="B1095" s="233"/>
      <c r="C1095" s="234"/>
      <c r="D1095" s="234"/>
      <c r="E1095" s="234"/>
      <c r="F1095" s="234"/>
      <c r="G1095" s="234"/>
      <c r="H1095" s="234"/>
      <c r="I1095" s="234"/>
      <c r="J1095" s="234"/>
      <c r="K1095" s="234"/>
      <c r="L1095" s="234"/>
      <c r="M1095" s="234"/>
      <c r="N1095" s="234"/>
      <c r="O1095" s="234"/>
      <c r="P1095" s="234"/>
      <c r="Q1095" s="235"/>
      <c r="R1095" s="236"/>
      <c r="S1095" s="236"/>
    </row>
    <row r="1096" spans="2:19" ht="36.75" customHeight="1">
      <c r="B1096" s="233"/>
      <c r="C1096" s="234"/>
      <c r="D1096" s="234"/>
      <c r="E1096" s="234"/>
      <c r="F1096" s="234"/>
      <c r="G1096" s="234"/>
      <c r="H1096" s="234"/>
      <c r="I1096" s="234"/>
      <c r="J1096" s="234"/>
      <c r="K1096" s="234"/>
      <c r="L1096" s="234"/>
      <c r="M1096" s="234"/>
      <c r="N1096" s="234"/>
      <c r="O1096" s="234"/>
      <c r="P1096" s="234"/>
      <c r="Q1096" s="235"/>
      <c r="R1096" s="236"/>
      <c r="S1096" s="236"/>
    </row>
    <row r="1097" spans="2:19" ht="36.75" customHeight="1">
      <c r="B1097" s="233"/>
      <c r="C1097" s="234"/>
      <c r="D1097" s="234"/>
      <c r="E1097" s="234"/>
      <c r="F1097" s="234"/>
      <c r="G1097" s="234"/>
      <c r="H1097" s="234"/>
      <c r="I1097" s="234"/>
      <c r="J1097" s="234"/>
      <c r="K1097" s="234"/>
      <c r="L1097" s="234"/>
      <c r="M1097" s="234"/>
      <c r="N1097" s="234"/>
      <c r="O1097" s="234"/>
      <c r="P1097" s="234"/>
      <c r="Q1097" s="235"/>
      <c r="R1097" s="236"/>
      <c r="S1097" s="236"/>
    </row>
    <row r="1098" spans="2:19" ht="36.75" customHeight="1">
      <c r="B1098" s="233"/>
      <c r="C1098" s="234"/>
      <c r="D1098" s="234"/>
      <c r="E1098" s="234"/>
      <c r="F1098" s="234"/>
      <c r="G1098" s="234"/>
      <c r="H1098" s="234"/>
      <c r="I1098" s="234"/>
      <c r="J1098" s="234"/>
      <c r="K1098" s="234"/>
      <c r="L1098" s="234"/>
      <c r="M1098" s="234"/>
      <c r="N1098" s="234"/>
      <c r="O1098" s="234"/>
      <c r="P1098" s="234"/>
      <c r="Q1098" s="235"/>
      <c r="R1098" s="236"/>
      <c r="S1098" s="236"/>
    </row>
    <row r="1099" spans="2:19" ht="36.75" customHeight="1">
      <c r="B1099" s="233"/>
      <c r="C1099" s="234"/>
      <c r="D1099" s="234"/>
      <c r="E1099" s="234"/>
      <c r="F1099" s="234"/>
      <c r="G1099" s="234"/>
      <c r="H1099" s="234"/>
      <c r="I1099" s="234"/>
      <c r="J1099" s="234"/>
      <c r="K1099" s="234"/>
      <c r="L1099" s="234"/>
      <c r="M1099" s="234"/>
      <c r="N1099" s="234"/>
      <c r="O1099" s="234"/>
      <c r="P1099" s="234"/>
      <c r="Q1099" s="235"/>
      <c r="R1099" s="236"/>
      <c r="S1099" s="236"/>
    </row>
    <row r="1100" spans="2:19" ht="36.75" customHeight="1">
      <c r="B1100" s="233"/>
      <c r="C1100" s="234"/>
      <c r="D1100" s="234"/>
      <c r="E1100" s="234"/>
      <c r="F1100" s="234"/>
      <c r="G1100" s="234"/>
      <c r="H1100" s="234"/>
      <c r="I1100" s="234"/>
      <c r="J1100" s="234"/>
      <c r="K1100" s="234"/>
      <c r="L1100" s="234"/>
      <c r="M1100" s="234"/>
      <c r="N1100" s="234"/>
      <c r="O1100" s="234"/>
      <c r="P1100" s="234"/>
      <c r="Q1100" s="235"/>
      <c r="R1100" s="236"/>
      <c r="S1100" s="236"/>
    </row>
    <row r="1101" spans="2:19" ht="36.75" customHeight="1">
      <c r="B1101" s="233"/>
      <c r="C1101" s="234"/>
      <c r="D1101" s="234"/>
      <c r="E1101" s="234"/>
      <c r="F1101" s="234"/>
      <c r="G1101" s="234"/>
      <c r="H1101" s="234"/>
      <c r="I1101" s="234"/>
      <c r="J1101" s="234"/>
      <c r="K1101" s="234"/>
      <c r="L1101" s="234"/>
      <c r="M1101" s="234"/>
      <c r="N1101" s="234"/>
      <c r="O1101" s="234"/>
      <c r="P1101" s="234"/>
      <c r="Q1101" s="235"/>
      <c r="R1101" s="236"/>
      <c r="S1101" s="236"/>
    </row>
    <row r="1102" spans="2:19" ht="36.75" customHeight="1">
      <c r="B1102" s="233"/>
      <c r="C1102" s="234"/>
      <c r="D1102" s="234"/>
      <c r="E1102" s="234"/>
      <c r="F1102" s="234"/>
      <c r="G1102" s="234"/>
      <c r="H1102" s="234"/>
      <c r="I1102" s="234"/>
      <c r="J1102" s="234"/>
      <c r="K1102" s="234"/>
      <c r="L1102" s="234"/>
      <c r="M1102" s="234"/>
      <c r="N1102" s="234"/>
      <c r="O1102" s="234"/>
      <c r="P1102" s="234"/>
      <c r="Q1102" s="235"/>
      <c r="R1102" s="236"/>
      <c r="S1102" s="236"/>
    </row>
    <row r="1103" spans="2:19" ht="36.75" customHeight="1">
      <c r="B1103" s="233"/>
      <c r="C1103" s="234"/>
      <c r="D1103" s="234"/>
      <c r="E1103" s="234"/>
      <c r="F1103" s="234"/>
      <c r="G1103" s="234"/>
      <c r="H1103" s="234"/>
      <c r="I1103" s="234"/>
      <c r="J1103" s="234"/>
      <c r="K1103" s="234"/>
      <c r="L1103" s="234"/>
      <c r="M1103" s="234"/>
      <c r="N1103" s="234"/>
      <c r="O1103" s="234"/>
      <c r="P1103" s="234"/>
      <c r="Q1103" s="235"/>
      <c r="R1103" s="236"/>
      <c r="S1103" s="236"/>
    </row>
    <row r="1104" spans="2:19" ht="36.75" customHeight="1">
      <c r="B1104" s="233"/>
      <c r="C1104" s="234"/>
      <c r="D1104" s="234"/>
      <c r="E1104" s="234"/>
      <c r="F1104" s="234"/>
      <c r="G1104" s="234"/>
      <c r="H1104" s="234"/>
      <c r="I1104" s="234"/>
      <c r="J1104" s="234"/>
      <c r="K1104" s="234"/>
      <c r="L1104" s="234"/>
      <c r="M1104" s="234"/>
      <c r="N1104" s="234"/>
      <c r="O1104" s="234"/>
      <c r="P1104" s="234"/>
      <c r="Q1104" s="235"/>
      <c r="R1104" s="236"/>
      <c r="S1104" s="236"/>
    </row>
    <row r="1105" spans="2:19" ht="36.75" customHeight="1">
      <c r="B1105" s="233"/>
      <c r="C1105" s="234"/>
      <c r="D1105" s="234"/>
      <c r="E1105" s="234"/>
      <c r="F1105" s="234"/>
      <c r="G1105" s="234"/>
      <c r="H1105" s="234"/>
      <c r="I1105" s="234"/>
      <c r="J1105" s="234"/>
      <c r="K1105" s="234"/>
      <c r="L1105" s="234"/>
      <c r="M1105" s="234"/>
      <c r="N1105" s="234"/>
      <c r="O1105" s="234"/>
      <c r="P1105" s="234"/>
      <c r="Q1105" s="235"/>
      <c r="R1105" s="236"/>
      <c r="S1105" s="236"/>
    </row>
    <row r="1106" spans="2:19" ht="36.75" customHeight="1">
      <c r="B1106" s="233"/>
      <c r="C1106" s="234"/>
      <c r="D1106" s="234"/>
      <c r="E1106" s="234"/>
      <c r="F1106" s="234"/>
      <c r="G1106" s="234"/>
      <c r="H1106" s="234"/>
      <c r="I1106" s="234"/>
      <c r="J1106" s="234"/>
      <c r="K1106" s="234"/>
      <c r="L1106" s="234"/>
      <c r="M1106" s="234"/>
      <c r="N1106" s="234"/>
      <c r="O1106" s="234"/>
      <c r="P1106" s="234"/>
      <c r="Q1106" s="235"/>
      <c r="R1106" s="236"/>
      <c r="S1106" s="236"/>
    </row>
    <row r="1107" spans="2:19" ht="36.75" customHeight="1">
      <c r="B1107" s="233"/>
      <c r="C1107" s="234"/>
      <c r="D1107" s="234"/>
      <c r="E1107" s="234"/>
      <c r="F1107" s="234"/>
      <c r="G1107" s="234"/>
      <c r="H1107" s="234"/>
      <c r="I1107" s="234"/>
      <c r="J1107" s="234"/>
      <c r="K1107" s="234"/>
      <c r="L1107" s="234"/>
      <c r="M1107" s="234"/>
      <c r="N1107" s="234"/>
      <c r="O1107" s="234"/>
      <c r="P1107" s="234"/>
      <c r="Q1107" s="235"/>
      <c r="R1107" s="236"/>
      <c r="S1107" s="236"/>
    </row>
    <row r="1108" spans="2:19" ht="36.75" customHeight="1">
      <c r="B1108" s="233"/>
      <c r="C1108" s="234"/>
      <c r="D1108" s="234"/>
      <c r="E1108" s="234"/>
      <c r="F1108" s="234"/>
      <c r="G1108" s="234"/>
      <c r="H1108" s="234"/>
      <c r="I1108" s="234"/>
      <c r="J1108" s="234"/>
      <c r="K1108" s="234"/>
      <c r="L1108" s="234"/>
      <c r="M1108" s="234"/>
      <c r="N1108" s="234"/>
      <c r="O1108" s="234"/>
      <c r="P1108" s="234"/>
      <c r="Q1108" s="235"/>
      <c r="R1108" s="236"/>
      <c r="S1108" s="236"/>
    </row>
    <row r="1109" spans="2:19" ht="36.75" customHeight="1">
      <c r="B1109" s="233"/>
      <c r="C1109" s="234"/>
      <c r="D1109" s="234"/>
      <c r="E1109" s="234"/>
      <c r="F1109" s="234"/>
      <c r="G1109" s="234"/>
      <c r="H1109" s="234"/>
      <c r="I1109" s="234"/>
      <c r="J1109" s="234"/>
      <c r="K1109" s="234"/>
      <c r="L1109" s="234"/>
      <c r="M1109" s="234"/>
      <c r="N1109" s="234"/>
      <c r="O1109" s="234"/>
      <c r="P1109" s="234"/>
      <c r="Q1109" s="235"/>
      <c r="R1109" s="236"/>
      <c r="S1109" s="236"/>
    </row>
    <row r="1110" spans="2:19" ht="36.75" customHeight="1">
      <c r="B1110" s="233"/>
      <c r="C1110" s="234"/>
      <c r="D1110" s="234"/>
      <c r="E1110" s="234"/>
      <c r="F1110" s="234"/>
      <c r="G1110" s="234"/>
      <c r="H1110" s="234"/>
      <c r="I1110" s="234"/>
      <c r="J1110" s="234"/>
      <c r="K1110" s="234"/>
      <c r="L1110" s="234"/>
      <c r="M1110" s="234"/>
      <c r="N1110" s="234"/>
      <c r="O1110" s="234"/>
      <c r="P1110" s="234"/>
      <c r="Q1110" s="235"/>
      <c r="R1110" s="236"/>
      <c r="S1110" s="236"/>
    </row>
    <row r="1111" spans="2:19" ht="36.75" customHeight="1">
      <c r="B1111" s="233"/>
      <c r="C1111" s="234"/>
      <c r="D1111" s="234"/>
      <c r="E1111" s="234"/>
      <c r="F1111" s="234"/>
      <c r="G1111" s="234"/>
      <c r="H1111" s="234"/>
      <c r="I1111" s="234"/>
      <c r="J1111" s="234"/>
      <c r="K1111" s="234"/>
      <c r="L1111" s="234"/>
      <c r="M1111" s="234"/>
      <c r="N1111" s="234"/>
      <c r="O1111" s="234"/>
      <c r="P1111" s="234"/>
      <c r="Q1111" s="235"/>
      <c r="R1111" s="236"/>
      <c r="S1111" s="236"/>
    </row>
    <row r="1112" spans="2:19" ht="36.75" customHeight="1">
      <c r="B1112" s="233"/>
      <c r="C1112" s="234"/>
      <c r="D1112" s="234"/>
      <c r="E1112" s="234"/>
      <c r="F1112" s="234"/>
      <c r="G1112" s="234"/>
      <c r="H1112" s="234"/>
      <c r="I1112" s="234"/>
      <c r="J1112" s="234"/>
      <c r="K1112" s="234"/>
      <c r="L1112" s="234"/>
      <c r="M1112" s="234"/>
      <c r="N1112" s="234"/>
      <c r="O1112" s="234"/>
      <c r="P1112" s="234"/>
      <c r="Q1112" s="235"/>
      <c r="R1112" s="236"/>
      <c r="S1112" s="236"/>
    </row>
    <row r="1113" spans="2:19" ht="36.75" customHeight="1">
      <c r="B1113" s="233"/>
      <c r="C1113" s="234"/>
      <c r="D1113" s="234"/>
      <c r="E1113" s="234"/>
      <c r="F1113" s="234"/>
      <c r="G1113" s="234"/>
      <c r="H1113" s="234"/>
      <c r="I1113" s="234"/>
      <c r="J1113" s="234"/>
      <c r="K1113" s="234"/>
      <c r="L1113" s="234"/>
      <c r="M1113" s="234"/>
      <c r="N1113" s="234"/>
      <c r="O1113" s="234"/>
      <c r="P1113" s="234"/>
      <c r="Q1113" s="235"/>
      <c r="R1113" s="236"/>
      <c r="S1113" s="236"/>
    </row>
    <row r="1114" spans="2:19" ht="36.75" customHeight="1">
      <c r="B1114" s="233"/>
      <c r="C1114" s="234"/>
      <c r="D1114" s="234"/>
      <c r="E1114" s="234"/>
      <c r="F1114" s="234"/>
      <c r="G1114" s="234"/>
      <c r="H1114" s="234"/>
      <c r="I1114" s="234"/>
      <c r="J1114" s="234"/>
      <c r="K1114" s="234"/>
      <c r="L1114" s="234"/>
      <c r="M1114" s="234"/>
      <c r="N1114" s="234"/>
      <c r="O1114" s="234"/>
      <c r="P1114" s="234"/>
      <c r="Q1114" s="235"/>
      <c r="R1114" s="236"/>
      <c r="S1114" s="236"/>
    </row>
    <row r="1115" spans="2:19" ht="36.75" customHeight="1">
      <c r="B1115" s="233"/>
      <c r="C1115" s="234"/>
      <c r="D1115" s="234"/>
      <c r="E1115" s="234"/>
      <c r="F1115" s="234"/>
      <c r="G1115" s="234"/>
      <c r="H1115" s="234"/>
      <c r="I1115" s="234"/>
      <c r="J1115" s="234"/>
      <c r="K1115" s="234"/>
      <c r="L1115" s="234"/>
      <c r="M1115" s="234"/>
      <c r="N1115" s="234"/>
      <c r="O1115" s="234"/>
      <c r="P1115" s="234"/>
      <c r="Q1115" s="235"/>
      <c r="R1115" s="236"/>
      <c r="S1115" s="236"/>
    </row>
    <row r="1116" spans="2:19" ht="36.75" customHeight="1">
      <c r="B1116" s="233"/>
      <c r="C1116" s="234"/>
      <c r="D1116" s="234"/>
      <c r="E1116" s="234"/>
      <c r="F1116" s="234"/>
      <c r="G1116" s="234"/>
      <c r="H1116" s="234"/>
      <c r="I1116" s="234"/>
      <c r="J1116" s="234"/>
      <c r="K1116" s="234"/>
      <c r="L1116" s="234"/>
      <c r="M1116" s="234"/>
      <c r="N1116" s="234"/>
      <c r="O1116" s="234"/>
      <c r="P1116" s="234"/>
      <c r="Q1116" s="235"/>
      <c r="R1116" s="236"/>
      <c r="S1116" s="236"/>
    </row>
    <row r="1117" spans="2:19" ht="36.75" customHeight="1">
      <c r="B1117" s="233"/>
      <c r="C1117" s="234"/>
      <c r="D1117" s="234"/>
      <c r="E1117" s="234"/>
      <c r="F1117" s="234"/>
      <c r="G1117" s="234"/>
      <c r="H1117" s="234"/>
      <c r="I1117" s="234"/>
      <c r="J1117" s="234"/>
      <c r="K1117" s="234"/>
      <c r="L1117" s="234"/>
      <c r="M1117" s="234"/>
      <c r="N1117" s="234"/>
      <c r="O1117" s="234"/>
      <c r="P1117" s="234"/>
      <c r="Q1117" s="235"/>
      <c r="R1117" s="236"/>
      <c r="S1117" s="236"/>
    </row>
    <row r="1118" spans="2:19" ht="36.75" customHeight="1">
      <c r="B1118" s="233"/>
      <c r="C1118" s="234"/>
      <c r="D1118" s="234"/>
      <c r="E1118" s="234"/>
      <c r="F1118" s="234"/>
      <c r="G1118" s="234"/>
      <c r="H1118" s="234"/>
      <c r="I1118" s="234"/>
      <c r="J1118" s="234"/>
      <c r="K1118" s="234"/>
      <c r="L1118" s="234"/>
      <c r="M1118" s="234"/>
      <c r="N1118" s="234"/>
      <c r="O1118" s="234"/>
      <c r="P1118" s="234"/>
      <c r="Q1118" s="235"/>
      <c r="R1118" s="236"/>
      <c r="S1118" s="236"/>
    </row>
    <row r="1119" spans="2:19" ht="36.75" customHeight="1">
      <c r="B1119" s="233"/>
      <c r="C1119" s="234"/>
      <c r="D1119" s="234"/>
      <c r="E1119" s="234"/>
      <c r="F1119" s="234"/>
      <c r="G1119" s="234"/>
      <c r="H1119" s="234"/>
      <c r="I1119" s="234"/>
      <c r="J1119" s="234"/>
      <c r="K1119" s="234"/>
      <c r="L1119" s="234"/>
      <c r="M1119" s="234"/>
      <c r="N1119" s="234"/>
      <c r="O1119" s="234"/>
      <c r="P1119" s="234"/>
      <c r="Q1119" s="235"/>
      <c r="R1119" s="236"/>
      <c r="S1119" s="236"/>
    </row>
    <row r="1120" spans="2:19" ht="36.75" customHeight="1">
      <c r="B1120" s="233"/>
      <c r="C1120" s="234"/>
      <c r="D1120" s="234"/>
      <c r="E1120" s="234"/>
      <c r="F1120" s="234"/>
      <c r="G1120" s="234"/>
      <c r="H1120" s="234"/>
      <c r="I1120" s="234"/>
      <c r="J1120" s="234"/>
      <c r="K1120" s="234"/>
      <c r="L1120" s="234"/>
      <c r="M1120" s="234"/>
      <c r="N1120" s="234"/>
      <c r="O1120" s="234"/>
      <c r="P1120" s="234"/>
      <c r="Q1120" s="235"/>
      <c r="R1120" s="236"/>
      <c r="S1120" s="236"/>
    </row>
    <row r="1121" spans="2:19" ht="36.75" customHeight="1">
      <c r="B1121" s="233"/>
      <c r="C1121" s="234"/>
      <c r="D1121" s="234"/>
      <c r="E1121" s="234"/>
      <c r="F1121" s="234"/>
      <c r="G1121" s="234"/>
      <c r="H1121" s="234"/>
      <c r="I1121" s="234"/>
      <c r="J1121" s="234"/>
      <c r="K1121" s="234"/>
      <c r="L1121" s="234"/>
      <c r="M1121" s="234"/>
      <c r="N1121" s="234"/>
      <c r="O1121" s="234"/>
      <c r="P1121" s="234"/>
      <c r="Q1121" s="235"/>
      <c r="R1121" s="236"/>
      <c r="S1121" s="236"/>
    </row>
    <row r="1122" spans="2:19" ht="36.75" customHeight="1">
      <c r="B1122" s="233"/>
      <c r="C1122" s="234"/>
      <c r="D1122" s="234"/>
      <c r="E1122" s="234"/>
      <c r="F1122" s="234"/>
      <c r="G1122" s="234"/>
      <c r="H1122" s="234"/>
      <c r="I1122" s="234"/>
      <c r="J1122" s="234"/>
      <c r="K1122" s="234"/>
      <c r="L1122" s="234"/>
      <c r="M1122" s="234"/>
      <c r="N1122" s="234"/>
      <c r="O1122" s="234"/>
      <c r="P1122" s="234"/>
      <c r="Q1122" s="235"/>
      <c r="R1122" s="236"/>
      <c r="S1122" s="236"/>
    </row>
    <row r="1123" spans="2:19" ht="36.75" customHeight="1">
      <c r="B1123" s="233"/>
      <c r="C1123" s="234"/>
      <c r="D1123" s="234"/>
      <c r="E1123" s="234"/>
      <c r="F1123" s="234"/>
      <c r="G1123" s="234"/>
      <c r="H1123" s="234"/>
      <c r="I1123" s="234"/>
      <c r="J1123" s="234"/>
      <c r="K1123" s="234"/>
      <c r="L1123" s="234"/>
      <c r="M1123" s="234"/>
      <c r="N1123" s="234"/>
      <c r="O1123" s="234"/>
      <c r="P1123" s="234"/>
      <c r="Q1123" s="235"/>
      <c r="R1123" s="236"/>
      <c r="S1123" s="236"/>
    </row>
    <row r="1124" spans="2:19" ht="36.75" customHeight="1">
      <c r="B1124" s="233"/>
      <c r="C1124" s="234"/>
      <c r="D1124" s="234"/>
      <c r="E1124" s="234"/>
      <c r="F1124" s="234"/>
      <c r="G1124" s="234"/>
      <c r="H1124" s="234"/>
      <c r="I1124" s="234"/>
      <c r="J1124" s="234"/>
      <c r="K1124" s="234"/>
      <c r="L1124" s="234"/>
      <c r="M1124" s="234"/>
      <c r="N1124" s="234"/>
      <c r="O1124" s="234"/>
      <c r="P1124" s="234"/>
      <c r="Q1124" s="235"/>
      <c r="R1124" s="236"/>
      <c r="S1124" s="236"/>
    </row>
    <row r="1125" spans="2:19" ht="36.75" customHeight="1">
      <c r="B1125" s="233"/>
      <c r="C1125" s="234"/>
      <c r="D1125" s="234"/>
      <c r="E1125" s="234"/>
      <c r="F1125" s="234"/>
      <c r="G1125" s="234"/>
      <c r="H1125" s="234"/>
      <c r="I1125" s="234"/>
      <c r="J1125" s="234"/>
      <c r="K1125" s="234"/>
      <c r="L1125" s="234"/>
      <c r="M1125" s="234"/>
      <c r="N1125" s="234"/>
      <c r="O1125" s="234"/>
      <c r="P1125" s="234"/>
      <c r="Q1125" s="235"/>
      <c r="R1125" s="236"/>
      <c r="S1125" s="236"/>
    </row>
    <row r="1126" spans="2:19" ht="36.75" customHeight="1">
      <c r="B1126" s="233"/>
      <c r="C1126" s="234"/>
      <c r="D1126" s="234"/>
      <c r="E1126" s="234"/>
      <c r="F1126" s="234"/>
      <c r="G1126" s="234"/>
      <c r="H1126" s="234"/>
      <c r="I1126" s="234"/>
      <c r="J1126" s="234"/>
      <c r="K1126" s="234"/>
      <c r="L1126" s="234"/>
      <c r="M1126" s="234"/>
      <c r="N1126" s="234"/>
      <c r="O1126" s="234"/>
      <c r="P1126" s="234"/>
      <c r="Q1126" s="235"/>
      <c r="R1126" s="236"/>
      <c r="S1126" s="236"/>
    </row>
    <row r="1127" spans="2:19" ht="36.75" customHeight="1">
      <c r="B1127" s="233"/>
      <c r="C1127" s="234"/>
      <c r="D1127" s="234"/>
      <c r="E1127" s="234"/>
      <c r="F1127" s="234"/>
      <c r="G1127" s="234"/>
      <c r="H1127" s="234"/>
      <c r="I1127" s="234"/>
      <c r="J1127" s="234"/>
      <c r="K1127" s="234"/>
      <c r="L1127" s="234"/>
      <c r="M1127" s="234"/>
      <c r="N1127" s="234"/>
      <c r="O1127" s="234"/>
      <c r="P1127" s="234"/>
      <c r="Q1127" s="235"/>
      <c r="R1127" s="236"/>
      <c r="S1127" s="236"/>
    </row>
    <row r="1128" spans="2:19" ht="36.75" customHeight="1">
      <c r="B1128" s="233"/>
      <c r="C1128" s="234"/>
      <c r="D1128" s="234"/>
      <c r="E1128" s="234"/>
      <c r="F1128" s="234"/>
      <c r="G1128" s="234"/>
      <c r="H1128" s="234"/>
      <c r="I1128" s="234"/>
      <c r="J1128" s="234"/>
      <c r="K1128" s="234"/>
      <c r="L1128" s="234"/>
      <c r="M1128" s="234"/>
      <c r="N1128" s="234"/>
      <c r="O1128" s="234"/>
      <c r="P1128" s="234"/>
      <c r="Q1128" s="235"/>
      <c r="R1128" s="236"/>
      <c r="S1128" s="236"/>
    </row>
    <row r="1129" spans="2:19" ht="36.75" customHeight="1">
      <c r="B1129" s="233"/>
      <c r="C1129" s="234"/>
      <c r="D1129" s="234"/>
      <c r="E1129" s="234"/>
      <c r="F1129" s="234"/>
      <c r="G1129" s="234"/>
      <c r="H1129" s="234"/>
      <c r="I1129" s="234"/>
      <c r="J1129" s="234"/>
      <c r="K1129" s="234"/>
      <c r="L1129" s="234"/>
      <c r="M1129" s="234"/>
      <c r="N1129" s="234"/>
      <c r="O1129" s="234"/>
      <c r="P1129" s="234"/>
      <c r="Q1129" s="235"/>
      <c r="R1129" s="236"/>
      <c r="S1129" s="236"/>
    </row>
    <row r="1130" spans="2:19" ht="36.75" customHeight="1">
      <c r="B1130" s="233"/>
      <c r="C1130" s="234"/>
      <c r="D1130" s="234"/>
      <c r="E1130" s="234"/>
      <c r="F1130" s="234"/>
      <c r="G1130" s="234"/>
      <c r="H1130" s="234"/>
      <c r="I1130" s="234"/>
      <c r="J1130" s="234"/>
      <c r="K1130" s="234"/>
      <c r="L1130" s="234"/>
      <c r="M1130" s="234"/>
      <c r="N1130" s="234"/>
      <c r="O1130" s="234"/>
      <c r="P1130" s="234"/>
      <c r="Q1130" s="235"/>
      <c r="R1130" s="236"/>
      <c r="S1130" s="236"/>
    </row>
    <row r="1131" spans="2:19" ht="36.75" customHeight="1">
      <c r="B1131" s="233"/>
      <c r="C1131" s="234"/>
      <c r="D1131" s="234"/>
      <c r="E1131" s="234"/>
      <c r="F1131" s="234"/>
      <c r="G1131" s="234"/>
      <c r="H1131" s="234"/>
      <c r="I1131" s="234"/>
      <c r="J1131" s="234"/>
      <c r="K1131" s="234"/>
      <c r="L1131" s="234"/>
      <c r="M1131" s="234"/>
      <c r="N1131" s="234"/>
      <c r="O1131" s="234"/>
      <c r="P1131" s="234"/>
      <c r="Q1131" s="235"/>
      <c r="R1131" s="236"/>
      <c r="S1131" s="236"/>
    </row>
    <row r="1132" spans="2:19" ht="36.75" customHeight="1">
      <c r="B1132" s="233"/>
      <c r="C1132" s="234"/>
      <c r="D1132" s="234"/>
      <c r="E1132" s="234"/>
      <c r="F1132" s="234"/>
      <c r="G1132" s="234"/>
      <c r="H1132" s="234"/>
      <c r="I1132" s="234"/>
      <c r="J1132" s="234"/>
      <c r="K1132" s="234"/>
      <c r="L1132" s="234"/>
      <c r="M1132" s="234"/>
      <c r="N1132" s="234"/>
      <c r="O1132" s="234"/>
      <c r="P1132" s="234"/>
      <c r="Q1132" s="235"/>
      <c r="R1132" s="236"/>
      <c r="S1132" s="236"/>
    </row>
    <row r="1133" spans="2:19" ht="36.75" customHeight="1">
      <c r="B1133" s="233"/>
      <c r="C1133" s="234"/>
      <c r="D1133" s="234"/>
      <c r="E1133" s="234"/>
      <c r="F1133" s="234"/>
      <c r="G1133" s="234"/>
      <c r="H1133" s="234"/>
      <c r="I1133" s="234"/>
      <c r="J1133" s="234"/>
      <c r="K1133" s="234"/>
      <c r="L1133" s="234"/>
      <c r="M1133" s="234"/>
      <c r="N1133" s="234"/>
      <c r="O1133" s="234"/>
      <c r="P1133" s="234"/>
      <c r="Q1133" s="235"/>
      <c r="R1133" s="236"/>
      <c r="S1133" s="236"/>
    </row>
    <row r="1134" spans="2:19" ht="36.75" customHeight="1">
      <c r="B1134" s="233"/>
      <c r="C1134" s="234"/>
      <c r="D1134" s="234"/>
      <c r="E1134" s="234"/>
      <c r="F1134" s="234"/>
      <c r="G1134" s="234"/>
      <c r="H1134" s="234"/>
      <c r="I1134" s="234"/>
      <c r="J1134" s="234"/>
      <c r="K1134" s="234"/>
      <c r="L1134" s="234"/>
      <c r="M1134" s="234"/>
      <c r="N1134" s="234"/>
      <c r="O1134" s="234"/>
      <c r="P1134" s="234"/>
      <c r="Q1134" s="235"/>
      <c r="R1134" s="236"/>
      <c r="S1134" s="236"/>
    </row>
    <row r="1135" spans="2:19" ht="36.75" customHeight="1">
      <c r="B1135" s="233"/>
      <c r="C1135" s="234"/>
      <c r="D1135" s="234"/>
      <c r="E1135" s="234"/>
      <c r="F1135" s="234"/>
      <c r="G1135" s="234"/>
      <c r="H1135" s="234"/>
      <c r="I1135" s="234"/>
      <c r="J1135" s="234"/>
      <c r="K1135" s="234"/>
      <c r="L1135" s="234"/>
      <c r="M1135" s="234"/>
      <c r="N1135" s="234"/>
      <c r="O1135" s="234"/>
      <c r="P1135" s="234"/>
      <c r="Q1135" s="235"/>
      <c r="R1135" s="236"/>
      <c r="S1135" s="236"/>
    </row>
    <row r="1136" spans="2:19" ht="36.75" customHeight="1">
      <c r="B1136" s="233"/>
      <c r="C1136" s="234"/>
      <c r="D1136" s="234"/>
      <c r="E1136" s="234"/>
      <c r="F1136" s="234"/>
      <c r="G1136" s="234"/>
      <c r="H1136" s="234"/>
      <c r="I1136" s="234"/>
      <c r="J1136" s="234"/>
      <c r="K1136" s="234"/>
      <c r="L1136" s="234"/>
      <c r="M1136" s="234"/>
      <c r="N1136" s="234"/>
      <c r="O1136" s="234"/>
      <c r="P1136" s="234"/>
      <c r="Q1136" s="235"/>
      <c r="R1136" s="236"/>
      <c r="S1136" s="236"/>
    </row>
    <row r="1137" spans="2:19" ht="36.75" customHeight="1">
      <c r="B1137" s="233"/>
      <c r="C1137" s="234"/>
      <c r="D1137" s="234"/>
      <c r="E1137" s="234"/>
      <c r="F1137" s="234"/>
      <c r="G1137" s="234"/>
      <c r="H1137" s="234"/>
      <c r="I1137" s="234"/>
      <c r="J1137" s="234"/>
      <c r="K1137" s="234"/>
      <c r="L1137" s="234"/>
      <c r="M1137" s="234"/>
      <c r="N1137" s="234"/>
      <c r="O1137" s="234"/>
      <c r="P1137" s="234"/>
      <c r="Q1137" s="235"/>
      <c r="R1137" s="236"/>
      <c r="S1137" s="236"/>
    </row>
    <row r="1138" spans="2:19" ht="36.75" customHeight="1">
      <c r="B1138" s="233"/>
      <c r="C1138" s="234"/>
      <c r="D1138" s="234"/>
      <c r="E1138" s="234"/>
      <c r="F1138" s="234"/>
      <c r="G1138" s="234"/>
      <c r="H1138" s="234"/>
      <c r="I1138" s="234"/>
      <c r="J1138" s="234"/>
      <c r="K1138" s="234"/>
      <c r="L1138" s="234"/>
      <c r="M1138" s="234"/>
      <c r="N1138" s="234"/>
      <c r="O1138" s="234"/>
      <c r="P1138" s="234"/>
      <c r="Q1138" s="235"/>
      <c r="R1138" s="236"/>
      <c r="S1138" s="236"/>
    </row>
    <row r="1139" spans="2:19" ht="36.75" customHeight="1">
      <c r="B1139" s="233"/>
      <c r="C1139" s="234"/>
      <c r="D1139" s="234"/>
      <c r="E1139" s="234"/>
      <c r="F1139" s="234"/>
      <c r="G1139" s="234"/>
      <c r="H1139" s="234"/>
      <c r="I1139" s="234"/>
      <c r="J1139" s="234"/>
      <c r="K1139" s="234"/>
      <c r="L1139" s="234"/>
      <c r="M1139" s="234"/>
      <c r="N1139" s="234"/>
      <c r="O1139" s="234"/>
      <c r="P1139" s="234"/>
      <c r="Q1139" s="235"/>
      <c r="R1139" s="236"/>
      <c r="S1139" s="236"/>
    </row>
    <row r="1140" spans="2:19" ht="36.75" customHeight="1">
      <c r="B1140" s="233"/>
      <c r="C1140" s="234"/>
      <c r="D1140" s="234"/>
      <c r="E1140" s="234"/>
      <c r="F1140" s="234"/>
      <c r="G1140" s="234"/>
      <c r="H1140" s="234"/>
      <c r="I1140" s="234"/>
      <c r="J1140" s="234"/>
      <c r="K1140" s="234"/>
      <c r="L1140" s="234"/>
      <c r="M1140" s="234"/>
      <c r="N1140" s="234"/>
      <c r="O1140" s="234"/>
      <c r="P1140" s="234"/>
      <c r="Q1140" s="235"/>
      <c r="R1140" s="236"/>
      <c r="S1140" s="236"/>
    </row>
    <row r="1141" spans="2:19" ht="36.75" customHeight="1">
      <c r="B1141" s="233"/>
      <c r="C1141" s="234"/>
      <c r="D1141" s="234"/>
      <c r="E1141" s="234"/>
      <c r="F1141" s="234"/>
      <c r="G1141" s="234"/>
      <c r="H1141" s="234"/>
      <c r="I1141" s="234"/>
      <c r="J1141" s="234"/>
      <c r="K1141" s="234"/>
      <c r="L1141" s="234"/>
      <c r="M1141" s="234"/>
      <c r="N1141" s="234"/>
      <c r="O1141" s="234"/>
      <c r="P1141" s="234"/>
      <c r="Q1141" s="235"/>
      <c r="R1141" s="236"/>
      <c r="S1141" s="236"/>
    </row>
    <row r="1142" spans="2:19" ht="36.75" customHeight="1">
      <c r="B1142" s="233"/>
      <c r="C1142" s="234"/>
      <c r="D1142" s="234"/>
      <c r="E1142" s="234"/>
      <c r="F1142" s="234"/>
      <c r="G1142" s="234"/>
      <c r="H1142" s="234"/>
      <c r="I1142" s="234"/>
      <c r="J1142" s="234"/>
      <c r="K1142" s="234"/>
      <c r="L1142" s="234"/>
      <c r="M1142" s="234"/>
      <c r="N1142" s="234"/>
      <c r="O1142" s="234"/>
      <c r="P1142" s="234"/>
      <c r="Q1142" s="235"/>
      <c r="R1142" s="236"/>
      <c r="S1142" s="236"/>
    </row>
    <row r="1143" spans="2:19" ht="36.75" customHeight="1">
      <c r="B1143" s="233"/>
      <c r="C1143" s="234"/>
      <c r="D1143" s="234"/>
      <c r="E1143" s="234"/>
      <c r="F1143" s="234"/>
      <c r="G1143" s="234"/>
      <c r="H1143" s="234"/>
      <c r="I1143" s="234"/>
      <c r="J1143" s="234"/>
      <c r="K1143" s="234"/>
      <c r="L1143" s="234"/>
      <c r="M1143" s="234"/>
      <c r="N1143" s="234"/>
      <c r="O1143" s="234"/>
      <c r="P1143" s="234"/>
      <c r="Q1143" s="235"/>
      <c r="R1143" s="236"/>
      <c r="S1143" s="236"/>
    </row>
    <row r="1144" spans="2:19" ht="36.75" customHeight="1">
      <c r="B1144" s="233"/>
      <c r="C1144" s="234"/>
      <c r="D1144" s="234"/>
      <c r="E1144" s="234"/>
      <c r="F1144" s="234"/>
      <c r="G1144" s="234"/>
      <c r="H1144" s="234"/>
      <c r="I1144" s="234"/>
      <c r="J1144" s="234"/>
      <c r="K1144" s="234"/>
      <c r="L1144" s="234"/>
      <c r="M1144" s="234"/>
      <c r="N1144" s="234"/>
      <c r="O1144" s="234"/>
      <c r="P1144" s="234"/>
      <c r="Q1144" s="235"/>
      <c r="R1144" s="236"/>
      <c r="S1144" s="236"/>
    </row>
    <row r="1145" spans="2:19" ht="36.75" customHeight="1">
      <c r="B1145" s="233"/>
      <c r="C1145" s="234"/>
      <c r="D1145" s="234"/>
      <c r="E1145" s="234"/>
      <c r="F1145" s="234"/>
      <c r="G1145" s="234"/>
      <c r="H1145" s="234"/>
      <c r="I1145" s="234"/>
      <c r="J1145" s="234"/>
      <c r="K1145" s="234"/>
      <c r="L1145" s="234"/>
      <c r="M1145" s="234"/>
      <c r="N1145" s="234"/>
      <c r="O1145" s="234"/>
      <c r="P1145" s="234"/>
      <c r="Q1145" s="235"/>
      <c r="R1145" s="236"/>
      <c r="S1145" s="236"/>
    </row>
    <row r="1146" spans="2:19" ht="36.75" customHeight="1">
      <c r="B1146" s="233"/>
      <c r="C1146" s="234"/>
      <c r="D1146" s="234"/>
      <c r="E1146" s="234"/>
      <c r="F1146" s="234"/>
      <c r="G1146" s="234"/>
      <c r="H1146" s="234"/>
      <c r="I1146" s="234"/>
      <c r="J1146" s="234"/>
      <c r="K1146" s="234"/>
      <c r="L1146" s="234"/>
      <c r="M1146" s="234"/>
      <c r="N1146" s="234"/>
      <c r="O1146" s="234"/>
      <c r="P1146" s="234"/>
      <c r="Q1146" s="235"/>
      <c r="R1146" s="236"/>
      <c r="S1146" s="236"/>
    </row>
    <row r="1147" spans="2:19" ht="36.75" customHeight="1">
      <c r="B1147" s="233"/>
      <c r="C1147" s="234"/>
      <c r="D1147" s="234"/>
      <c r="E1147" s="234"/>
      <c r="F1147" s="234"/>
      <c r="G1147" s="234"/>
      <c r="H1147" s="234"/>
      <c r="I1147" s="234"/>
      <c r="J1147" s="234"/>
      <c r="K1147" s="234"/>
      <c r="L1147" s="234"/>
      <c r="M1147" s="234"/>
      <c r="N1147" s="234"/>
      <c r="O1147" s="234"/>
      <c r="P1147" s="234"/>
      <c r="Q1147" s="235"/>
      <c r="R1147" s="236"/>
      <c r="S1147" s="236"/>
    </row>
    <row r="1148" spans="2:19" ht="36.75" customHeight="1">
      <c r="B1148" s="233"/>
      <c r="C1148" s="234"/>
      <c r="D1148" s="234"/>
      <c r="E1148" s="234"/>
      <c r="F1148" s="234"/>
      <c r="G1148" s="234"/>
      <c r="H1148" s="234"/>
      <c r="I1148" s="234"/>
      <c r="J1148" s="234"/>
      <c r="K1148" s="234"/>
      <c r="L1148" s="234"/>
      <c r="M1148" s="234"/>
      <c r="N1148" s="234"/>
      <c r="O1148" s="234"/>
      <c r="P1148" s="234"/>
      <c r="Q1148" s="235"/>
      <c r="R1148" s="236"/>
      <c r="S1148" s="236"/>
    </row>
    <row r="1149" spans="2:19" ht="36.75" customHeight="1">
      <c r="B1149" s="233"/>
      <c r="C1149" s="234"/>
      <c r="D1149" s="234"/>
      <c r="E1149" s="234"/>
      <c r="F1149" s="234"/>
      <c r="G1149" s="234"/>
      <c r="H1149" s="234"/>
      <c r="I1149" s="234"/>
      <c r="J1149" s="234"/>
      <c r="K1149" s="234"/>
      <c r="L1149" s="234"/>
      <c r="M1149" s="234"/>
      <c r="N1149" s="234"/>
      <c r="O1149" s="234"/>
      <c r="P1149" s="234"/>
      <c r="Q1149" s="235"/>
      <c r="R1149" s="236"/>
      <c r="S1149" s="236"/>
    </row>
    <row r="1150" spans="2:19" ht="36.75" customHeight="1">
      <c r="B1150" s="233"/>
      <c r="C1150" s="234"/>
      <c r="D1150" s="234"/>
      <c r="E1150" s="234"/>
      <c r="F1150" s="234"/>
      <c r="G1150" s="234"/>
      <c r="H1150" s="234"/>
      <c r="I1150" s="234"/>
      <c r="J1150" s="234"/>
      <c r="K1150" s="234"/>
      <c r="L1150" s="234"/>
      <c r="M1150" s="234"/>
      <c r="N1150" s="234"/>
      <c r="O1150" s="234"/>
      <c r="P1150" s="234"/>
      <c r="Q1150" s="235"/>
      <c r="R1150" s="236"/>
      <c r="S1150" s="236"/>
    </row>
    <row r="1151" spans="2:19" ht="36.75" customHeight="1">
      <c r="B1151" s="233"/>
      <c r="C1151" s="234"/>
      <c r="D1151" s="234"/>
      <c r="E1151" s="234"/>
      <c r="F1151" s="234"/>
      <c r="G1151" s="234"/>
      <c r="H1151" s="234"/>
      <c r="I1151" s="234"/>
      <c r="J1151" s="234"/>
      <c r="K1151" s="234"/>
      <c r="L1151" s="234"/>
      <c r="M1151" s="234"/>
      <c r="N1151" s="234"/>
      <c r="O1151" s="234"/>
      <c r="P1151" s="234"/>
      <c r="Q1151" s="235"/>
      <c r="R1151" s="236"/>
      <c r="S1151" s="236"/>
    </row>
    <row r="1152" spans="2:19" ht="36.75" customHeight="1">
      <c r="B1152" s="233"/>
      <c r="C1152" s="234"/>
      <c r="D1152" s="234"/>
      <c r="E1152" s="234"/>
      <c r="F1152" s="234"/>
      <c r="G1152" s="234"/>
      <c r="H1152" s="234"/>
      <c r="I1152" s="234"/>
      <c r="J1152" s="234"/>
      <c r="K1152" s="234"/>
      <c r="L1152" s="234"/>
      <c r="M1152" s="234"/>
      <c r="N1152" s="234"/>
      <c r="O1152" s="234"/>
      <c r="P1152" s="234"/>
      <c r="Q1152" s="235"/>
      <c r="R1152" s="236"/>
      <c r="S1152" s="236"/>
    </row>
    <row r="1153" spans="2:19" ht="36.75" customHeight="1">
      <c r="B1153" s="233"/>
      <c r="C1153" s="234"/>
      <c r="D1153" s="234"/>
      <c r="E1153" s="234"/>
      <c r="F1153" s="234"/>
      <c r="G1153" s="234"/>
      <c r="H1153" s="234"/>
      <c r="I1153" s="234"/>
      <c r="J1153" s="234"/>
      <c r="K1153" s="234"/>
      <c r="L1153" s="234"/>
      <c r="M1153" s="234"/>
      <c r="N1153" s="234"/>
      <c r="O1153" s="234"/>
      <c r="P1153" s="234"/>
      <c r="Q1153" s="235"/>
      <c r="R1153" s="236"/>
      <c r="S1153" s="236"/>
    </row>
    <row r="1154" spans="2:19" ht="36.75" customHeight="1">
      <c r="B1154" s="233"/>
      <c r="C1154" s="234"/>
      <c r="D1154" s="234"/>
      <c r="E1154" s="234"/>
      <c r="F1154" s="234"/>
      <c r="G1154" s="234"/>
      <c r="H1154" s="234"/>
      <c r="I1154" s="234"/>
      <c r="J1154" s="234"/>
      <c r="K1154" s="234"/>
      <c r="L1154" s="234"/>
      <c r="M1154" s="234"/>
      <c r="N1154" s="234"/>
      <c r="O1154" s="234"/>
      <c r="P1154" s="234"/>
      <c r="Q1154" s="235"/>
      <c r="R1154" s="236"/>
      <c r="S1154" s="236"/>
    </row>
    <row r="1155" spans="2:19" ht="36.75" customHeight="1">
      <c r="B1155" s="233"/>
      <c r="C1155" s="234"/>
      <c r="D1155" s="234"/>
      <c r="E1155" s="234"/>
      <c r="F1155" s="234"/>
      <c r="G1155" s="234"/>
      <c r="H1155" s="234"/>
      <c r="I1155" s="234"/>
      <c r="J1155" s="234"/>
      <c r="K1155" s="234"/>
      <c r="L1155" s="234"/>
      <c r="M1155" s="234"/>
      <c r="N1155" s="234"/>
      <c r="O1155" s="234"/>
      <c r="P1155" s="234"/>
      <c r="Q1155" s="235"/>
      <c r="R1155" s="236"/>
      <c r="S1155" s="236"/>
    </row>
    <row r="1156" spans="2:19" ht="36.75" customHeight="1">
      <c r="B1156" s="233"/>
      <c r="C1156" s="234"/>
      <c r="D1156" s="234"/>
      <c r="E1156" s="234"/>
      <c r="F1156" s="234"/>
      <c r="G1156" s="234"/>
      <c r="H1156" s="234"/>
      <c r="I1156" s="234"/>
      <c r="J1156" s="234"/>
      <c r="K1156" s="234"/>
      <c r="L1156" s="234"/>
      <c r="M1156" s="234"/>
      <c r="N1156" s="234"/>
      <c r="O1156" s="234"/>
      <c r="P1156" s="234"/>
      <c r="Q1156" s="235"/>
      <c r="R1156" s="236"/>
      <c r="S1156" s="236"/>
    </row>
    <row r="1157" spans="2:19" ht="36.75" customHeight="1">
      <c r="B1157" s="233"/>
      <c r="C1157" s="234"/>
      <c r="D1157" s="234"/>
      <c r="E1157" s="234"/>
      <c r="F1157" s="234"/>
      <c r="G1157" s="234"/>
      <c r="H1157" s="234"/>
      <c r="I1157" s="234"/>
      <c r="J1157" s="234"/>
      <c r="K1157" s="234"/>
      <c r="L1157" s="234"/>
      <c r="M1157" s="234"/>
      <c r="N1157" s="234"/>
      <c r="O1157" s="234"/>
      <c r="P1157" s="234"/>
      <c r="Q1157" s="235"/>
      <c r="R1157" s="236"/>
      <c r="S1157" s="236"/>
    </row>
    <row r="1158" spans="2:19" ht="36.75" customHeight="1">
      <c r="B1158" s="233"/>
      <c r="C1158" s="234"/>
      <c r="D1158" s="234"/>
      <c r="E1158" s="234"/>
      <c r="F1158" s="234"/>
      <c r="G1158" s="234"/>
      <c r="H1158" s="234"/>
      <c r="I1158" s="234"/>
      <c r="J1158" s="234"/>
      <c r="K1158" s="234"/>
      <c r="L1158" s="234"/>
      <c r="M1158" s="234"/>
      <c r="N1158" s="234"/>
      <c r="O1158" s="234"/>
      <c r="P1158" s="234"/>
      <c r="Q1158" s="235"/>
      <c r="R1158" s="236"/>
      <c r="S1158" s="236"/>
    </row>
    <row r="1159" spans="2:19" ht="36.75" customHeight="1">
      <c r="B1159" s="233"/>
      <c r="C1159" s="234"/>
      <c r="D1159" s="234"/>
      <c r="E1159" s="234"/>
      <c r="F1159" s="234"/>
      <c r="G1159" s="234"/>
      <c r="H1159" s="234"/>
      <c r="I1159" s="234"/>
      <c r="J1159" s="234"/>
      <c r="K1159" s="234"/>
      <c r="L1159" s="234"/>
      <c r="M1159" s="234"/>
      <c r="N1159" s="234"/>
      <c r="O1159" s="234"/>
      <c r="P1159" s="234"/>
      <c r="Q1159" s="235"/>
      <c r="R1159" s="236"/>
      <c r="S1159" s="236"/>
    </row>
    <row r="1160" spans="2:19" ht="36.75" customHeight="1">
      <c r="B1160" s="233"/>
      <c r="C1160" s="234"/>
      <c r="D1160" s="234"/>
      <c r="E1160" s="234"/>
      <c r="F1160" s="234"/>
      <c r="G1160" s="234"/>
      <c r="H1160" s="234"/>
      <c r="I1160" s="234"/>
      <c r="J1160" s="234"/>
      <c r="K1160" s="234"/>
      <c r="L1160" s="234"/>
      <c r="M1160" s="234"/>
      <c r="N1160" s="234"/>
      <c r="O1160" s="234"/>
      <c r="P1160" s="234"/>
      <c r="Q1160" s="235"/>
      <c r="R1160" s="236"/>
      <c r="S1160" s="236"/>
    </row>
    <row r="1161" spans="2:19" ht="36.75" customHeight="1">
      <c r="B1161" s="233"/>
      <c r="C1161" s="234"/>
      <c r="D1161" s="234"/>
      <c r="E1161" s="234"/>
      <c r="F1161" s="234"/>
      <c r="G1161" s="234"/>
      <c r="H1161" s="234"/>
      <c r="I1161" s="234"/>
      <c r="J1161" s="234"/>
      <c r="K1161" s="234"/>
      <c r="L1161" s="234"/>
      <c r="M1161" s="234"/>
      <c r="N1161" s="234"/>
      <c r="O1161" s="234"/>
      <c r="P1161" s="234"/>
      <c r="Q1161" s="235"/>
      <c r="R1161" s="236"/>
      <c r="S1161" s="236"/>
    </row>
    <row r="1162" spans="2:19" ht="36.75" customHeight="1">
      <c r="B1162" s="233"/>
      <c r="C1162" s="234"/>
      <c r="D1162" s="234"/>
      <c r="E1162" s="234"/>
      <c r="F1162" s="234"/>
      <c r="G1162" s="234"/>
      <c r="H1162" s="234"/>
      <c r="I1162" s="234"/>
      <c r="J1162" s="234"/>
      <c r="K1162" s="234"/>
      <c r="L1162" s="234"/>
      <c r="M1162" s="234"/>
      <c r="N1162" s="234"/>
      <c r="O1162" s="234"/>
      <c r="P1162" s="234"/>
      <c r="Q1162" s="235"/>
      <c r="R1162" s="236"/>
      <c r="S1162" s="236"/>
    </row>
    <row r="1163" spans="2:19" ht="36.75" customHeight="1">
      <c r="B1163" s="233"/>
      <c r="C1163" s="234"/>
      <c r="D1163" s="234"/>
      <c r="E1163" s="234"/>
      <c r="F1163" s="234"/>
      <c r="G1163" s="234"/>
      <c r="H1163" s="234"/>
      <c r="I1163" s="234"/>
      <c r="J1163" s="234"/>
      <c r="K1163" s="234"/>
      <c r="L1163" s="234"/>
      <c r="M1163" s="234"/>
      <c r="N1163" s="234"/>
      <c r="O1163" s="234"/>
      <c r="P1163" s="234"/>
      <c r="Q1163" s="235"/>
      <c r="R1163" s="236"/>
      <c r="S1163" s="236"/>
    </row>
    <row r="1164" spans="2:19" ht="36.75" customHeight="1">
      <c r="B1164" s="233"/>
      <c r="C1164" s="234"/>
      <c r="D1164" s="234"/>
      <c r="E1164" s="234"/>
      <c r="F1164" s="234"/>
      <c r="G1164" s="234"/>
      <c r="H1164" s="234"/>
      <c r="I1164" s="234"/>
      <c r="J1164" s="234"/>
      <c r="K1164" s="234"/>
      <c r="L1164" s="234"/>
      <c r="M1164" s="234"/>
      <c r="N1164" s="234"/>
      <c r="O1164" s="234"/>
      <c r="P1164" s="234"/>
      <c r="Q1164" s="235"/>
      <c r="R1164" s="236"/>
      <c r="S1164" s="236"/>
    </row>
    <row r="1165" spans="2:19" ht="36.75" customHeight="1">
      <c r="B1165" s="233"/>
      <c r="C1165" s="234"/>
      <c r="D1165" s="234"/>
      <c r="E1165" s="234"/>
      <c r="F1165" s="234"/>
      <c r="G1165" s="234"/>
      <c r="H1165" s="234"/>
      <c r="I1165" s="234"/>
      <c r="J1165" s="234"/>
      <c r="K1165" s="234"/>
      <c r="L1165" s="234"/>
      <c r="M1165" s="234"/>
      <c r="N1165" s="234"/>
      <c r="O1165" s="234"/>
      <c r="P1165" s="234"/>
      <c r="Q1165" s="235"/>
      <c r="R1165" s="236"/>
      <c r="S1165" s="236"/>
    </row>
    <row r="1166" spans="2:19" ht="36.75" customHeight="1">
      <c r="B1166" s="233"/>
      <c r="C1166" s="234"/>
      <c r="D1166" s="234"/>
      <c r="E1166" s="234"/>
      <c r="F1166" s="234"/>
      <c r="G1166" s="234"/>
      <c r="H1166" s="234"/>
      <c r="I1166" s="234"/>
      <c r="J1166" s="234"/>
      <c r="K1166" s="234"/>
      <c r="L1166" s="234"/>
      <c r="M1166" s="234"/>
      <c r="N1166" s="234"/>
      <c r="O1166" s="234"/>
      <c r="P1166" s="234"/>
      <c r="Q1166" s="235"/>
      <c r="R1166" s="236"/>
      <c r="S1166" s="236"/>
    </row>
    <row r="1167" spans="2:19" ht="36.75" customHeight="1">
      <c r="B1167" s="233"/>
      <c r="C1167" s="234"/>
      <c r="D1167" s="234"/>
      <c r="E1167" s="234"/>
      <c r="F1167" s="234"/>
      <c r="G1167" s="234"/>
      <c r="H1167" s="234"/>
      <c r="I1167" s="234"/>
      <c r="J1167" s="234"/>
      <c r="K1167" s="234"/>
      <c r="L1167" s="234"/>
      <c r="M1167" s="234"/>
      <c r="N1167" s="234"/>
      <c r="O1167" s="234"/>
      <c r="P1167" s="234"/>
      <c r="Q1167" s="235"/>
      <c r="R1167" s="236"/>
      <c r="S1167" s="236"/>
    </row>
    <row r="1168" spans="2:19" ht="36.75" customHeight="1">
      <c r="B1168" s="233"/>
      <c r="C1168" s="234"/>
      <c r="D1168" s="234"/>
      <c r="E1168" s="234"/>
      <c r="F1168" s="234"/>
      <c r="G1168" s="234"/>
      <c r="H1168" s="234"/>
      <c r="I1168" s="234"/>
      <c r="J1168" s="234"/>
      <c r="K1168" s="234"/>
      <c r="L1168" s="234"/>
      <c r="M1168" s="234"/>
      <c r="N1168" s="234"/>
      <c r="O1168" s="234"/>
      <c r="P1168" s="234"/>
      <c r="Q1168" s="235"/>
      <c r="R1168" s="236"/>
      <c r="S1168" s="236"/>
    </row>
    <row r="1169" spans="2:19" ht="36.75" customHeight="1">
      <c r="B1169" s="233"/>
      <c r="C1169" s="234"/>
      <c r="D1169" s="234"/>
      <c r="E1169" s="234"/>
      <c r="F1169" s="234"/>
      <c r="G1169" s="234"/>
      <c r="H1169" s="234"/>
      <c r="I1169" s="234"/>
      <c r="J1169" s="234"/>
      <c r="K1169" s="234"/>
      <c r="L1169" s="234"/>
      <c r="M1169" s="234"/>
      <c r="N1169" s="234"/>
      <c r="O1169" s="234"/>
      <c r="P1169" s="234"/>
      <c r="Q1169" s="235"/>
      <c r="R1169" s="236"/>
      <c r="S1169" s="236"/>
    </row>
    <row r="1170" spans="2:19" ht="36.75" customHeight="1">
      <c r="B1170" s="233"/>
      <c r="C1170" s="234"/>
      <c r="D1170" s="234"/>
      <c r="E1170" s="234"/>
      <c r="F1170" s="234"/>
      <c r="G1170" s="234"/>
      <c r="H1170" s="234"/>
      <c r="I1170" s="234"/>
      <c r="J1170" s="234"/>
      <c r="K1170" s="234"/>
      <c r="L1170" s="234"/>
      <c r="M1170" s="234"/>
      <c r="N1170" s="234"/>
      <c r="O1170" s="234"/>
      <c r="P1170" s="234"/>
      <c r="Q1170" s="235"/>
      <c r="R1170" s="236"/>
      <c r="S1170" s="236"/>
    </row>
    <row r="1171" spans="2:19" ht="36.75" customHeight="1">
      <c r="B1171" s="233"/>
      <c r="C1171" s="234"/>
      <c r="D1171" s="234"/>
      <c r="E1171" s="234"/>
      <c r="F1171" s="234"/>
      <c r="G1171" s="234"/>
      <c r="H1171" s="234"/>
      <c r="I1171" s="234"/>
      <c r="J1171" s="234"/>
      <c r="K1171" s="234"/>
      <c r="L1171" s="234"/>
      <c r="M1171" s="234"/>
      <c r="N1171" s="234"/>
      <c r="O1171" s="234"/>
      <c r="P1171" s="234"/>
      <c r="Q1171" s="235"/>
      <c r="R1171" s="236"/>
      <c r="S1171" s="236"/>
    </row>
    <row r="1172" spans="2:19" ht="36.75" customHeight="1">
      <c r="B1172" s="233"/>
      <c r="C1172" s="234"/>
      <c r="D1172" s="234"/>
      <c r="E1172" s="234"/>
      <c r="F1172" s="234"/>
      <c r="G1172" s="234"/>
      <c r="H1172" s="234"/>
      <c r="I1172" s="234"/>
      <c r="J1172" s="234"/>
      <c r="K1172" s="234"/>
      <c r="L1172" s="234"/>
      <c r="M1172" s="234"/>
      <c r="N1172" s="234"/>
      <c r="O1172" s="234"/>
      <c r="P1172" s="234"/>
      <c r="Q1172" s="235"/>
      <c r="R1172" s="236"/>
      <c r="S1172" s="236"/>
    </row>
    <row r="1173" spans="2:19" ht="36.75" customHeight="1">
      <c r="B1173" s="233"/>
      <c r="C1173" s="234"/>
      <c r="D1173" s="234"/>
      <c r="E1173" s="234"/>
      <c r="F1173" s="234"/>
      <c r="G1173" s="234"/>
      <c r="H1173" s="234"/>
      <c r="I1173" s="234"/>
      <c r="J1173" s="234"/>
      <c r="K1173" s="234"/>
      <c r="L1173" s="234"/>
      <c r="M1173" s="234"/>
      <c r="N1173" s="234"/>
      <c r="O1173" s="234"/>
      <c r="P1173" s="234"/>
      <c r="Q1173" s="235"/>
      <c r="R1173" s="236"/>
      <c r="S1173" s="236"/>
    </row>
    <row r="1174" spans="2:19" ht="36.75" customHeight="1">
      <c r="B1174" s="233"/>
      <c r="C1174" s="234"/>
      <c r="D1174" s="234"/>
      <c r="E1174" s="234"/>
      <c r="F1174" s="234"/>
      <c r="G1174" s="234"/>
      <c r="H1174" s="234"/>
      <c r="I1174" s="234"/>
      <c r="J1174" s="234"/>
      <c r="K1174" s="234"/>
      <c r="L1174" s="234"/>
      <c r="M1174" s="234"/>
      <c r="N1174" s="234"/>
      <c r="O1174" s="234"/>
      <c r="P1174" s="234"/>
      <c r="Q1174" s="235"/>
      <c r="R1174" s="236"/>
      <c r="S1174" s="236"/>
    </row>
    <row r="1175" spans="2:19" ht="36.75" customHeight="1">
      <c r="B1175" s="233"/>
      <c r="C1175" s="234"/>
      <c r="D1175" s="234"/>
      <c r="E1175" s="234"/>
      <c r="F1175" s="234"/>
      <c r="G1175" s="234"/>
      <c r="H1175" s="234"/>
      <c r="I1175" s="234"/>
      <c r="J1175" s="234"/>
      <c r="K1175" s="234"/>
      <c r="L1175" s="234"/>
      <c r="M1175" s="234"/>
      <c r="N1175" s="234"/>
      <c r="O1175" s="234"/>
      <c r="P1175" s="234"/>
      <c r="Q1175" s="235"/>
      <c r="R1175" s="236"/>
      <c r="S1175" s="236"/>
    </row>
    <row r="1176" spans="2:19" ht="36.75" customHeight="1">
      <c r="B1176" s="233"/>
      <c r="C1176" s="234"/>
      <c r="D1176" s="234"/>
      <c r="E1176" s="234"/>
      <c r="F1176" s="234"/>
      <c r="G1176" s="234"/>
      <c r="H1176" s="234"/>
      <c r="I1176" s="234"/>
      <c r="J1176" s="234"/>
      <c r="K1176" s="234"/>
      <c r="L1176" s="234"/>
      <c r="M1176" s="234"/>
      <c r="N1176" s="234"/>
      <c r="O1176" s="234"/>
      <c r="P1176" s="234"/>
      <c r="Q1176" s="235"/>
      <c r="R1176" s="236"/>
      <c r="S1176" s="236"/>
    </row>
    <row r="1177" spans="2:19" ht="36.75" customHeight="1">
      <c r="B1177" s="233"/>
      <c r="C1177" s="234"/>
      <c r="D1177" s="234"/>
      <c r="E1177" s="234"/>
      <c r="F1177" s="234"/>
      <c r="G1177" s="234"/>
      <c r="H1177" s="234"/>
      <c r="I1177" s="234"/>
      <c r="J1177" s="234"/>
      <c r="K1177" s="234"/>
      <c r="L1177" s="234"/>
      <c r="M1177" s="234"/>
      <c r="N1177" s="234"/>
      <c r="O1177" s="234"/>
      <c r="P1177" s="234"/>
      <c r="Q1177" s="235"/>
      <c r="R1177" s="236"/>
      <c r="S1177" s="236"/>
    </row>
    <row r="1178" spans="2:19" ht="36.75" customHeight="1">
      <c r="B1178" s="233"/>
      <c r="C1178" s="234"/>
      <c r="D1178" s="234"/>
      <c r="E1178" s="234"/>
      <c r="F1178" s="234"/>
      <c r="G1178" s="234"/>
      <c r="H1178" s="234"/>
      <c r="I1178" s="234"/>
      <c r="J1178" s="234"/>
      <c r="K1178" s="234"/>
      <c r="L1178" s="234"/>
      <c r="M1178" s="234"/>
      <c r="N1178" s="234"/>
      <c r="O1178" s="234"/>
      <c r="P1178" s="234"/>
      <c r="Q1178" s="235"/>
      <c r="R1178" s="236"/>
      <c r="S1178" s="236"/>
    </row>
    <row r="1179" spans="2:19" ht="36.75" customHeight="1">
      <c r="B1179" s="233"/>
      <c r="C1179" s="234"/>
      <c r="D1179" s="234"/>
      <c r="E1179" s="234"/>
      <c r="F1179" s="234"/>
      <c r="G1179" s="234"/>
      <c r="H1179" s="234"/>
      <c r="I1179" s="234"/>
      <c r="J1179" s="234"/>
      <c r="K1179" s="234"/>
      <c r="L1179" s="234"/>
      <c r="M1179" s="234"/>
      <c r="N1179" s="234"/>
      <c r="O1179" s="234"/>
      <c r="P1179" s="234"/>
      <c r="Q1179" s="235"/>
      <c r="R1179" s="236"/>
      <c r="S1179" s="236"/>
    </row>
    <row r="1180" spans="2:19" ht="36.75" customHeight="1">
      <c r="B1180" s="233"/>
      <c r="C1180" s="234"/>
      <c r="D1180" s="234"/>
      <c r="E1180" s="234"/>
      <c r="F1180" s="234"/>
      <c r="G1180" s="234"/>
      <c r="H1180" s="234"/>
      <c r="I1180" s="234"/>
      <c r="J1180" s="234"/>
      <c r="K1180" s="234"/>
      <c r="L1180" s="234"/>
      <c r="M1180" s="234"/>
      <c r="N1180" s="234"/>
      <c r="O1180" s="234"/>
      <c r="P1180" s="234"/>
      <c r="Q1180" s="235"/>
      <c r="R1180" s="236"/>
      <c r="S1180" s="236"/>
    </row>
    <row r="1181" spans="2:19" ht="36.75" customHeight="1">
      <c r="B1181" s="233"/>
      <c r="C1181" s="234"/>
      <c r="D1181" s="234"/>
      <c r="E1181" s="234"/>
      <c r="F1181" s="234"/>
      <c r="G1181" s="234"/>
      <c r="H1181" s="234"/>
      <c r="I1181" s="234"/>
      <c r="J1181" s="234"/>
      <c r="K1181" s="234"/>
      <c r="L1181" s="234"/>
      <c r="M1181" s="234"/>
      <c r="N1181" s="234"/>
      <c r="O1181" s="234"/>
      <c r="P1181" s="234"/>
      <c r="Q1181" s="235"/>
      <c r="R1181" s="236"/>
      <c r="S1181" s="236"/>
    </row>
    <row r="1182" spans="2:19" ht="36.75" customHeight="1">
      <c r="B1182" s="233"/>
      <c r="C1182" s="234"/>
      <c r="D1182" s="234"/>
      <c r="E1182" s="234"/>
      <c r="F1182" s="234"/>
      <c r="G1182" s="234"/>
      <c r="H1182" s="234"/>
      <c r="I1182" s="234"/>
      <c r="J1182" s="234"/>
      <c r="K1182" s="234"/>
      <c r="L1182" s="234"/>
      <c r="M1182" s="234"/>
      <c r="N1182" s="234"/>
      <c r="O1182" s="234"/>
      <c r="P1182" s="234"/>
      <c r="Q1182" s="235"/>
      <c r="R1182" s="236"/>
      <c r="S1182" s="236"/>
    </row>
    <row r="1183" spans="2:19" ht="36.75" customHeight="1">
      <c r="B1183" s="233"/>
      <c r="C1183" s="234"/>
      <c r="D1183" s="234"/>
      <c r="E1183" s="234"/>
      <c r="F1183" s="234"/>
      <c r="G1183" s="234"/>
      <c r="H1183" s="234"/>
      <c r="I1183" s="234"/>
      <c r="J1183" s="234"/>
      <c r="K1183" s="234"/>
      <c r="L1183" s="234"/>
      <c r="M1183" s="234"/>
      <c r="N1183" s="234"/>
      <c r="O1183" s="234"/>
      <c r="P1183" s="234"/>
      <c r="Q1183" s="235"/>
      <c r="R1183" s="236"/>
      <c r="S1183" s="236"/>
    </row>
    <row r="1184" spans="2:19" ht="36.75" customHeight="1">
      <c r="B1184" s="233"/>
      <c r="C1184" s="234"/>
      <c r="D1184" s="234"/>
      <c r="E1184" s="234"/>
      <c r="F1184" s="234"/>
      <c r="G1184" s="234"/>
      <c r="H1184" s="234"/>
      <c r="I1184" s="234"/>
      <c r="J1184" s="234"/>
      <c r="K1184" s="234"/>
      <c r="L1184" s="234"/>
      <c r="M1184" s="234"/>
      <c r="N1184" s="234"/>
      <c r="O1184" s="234"/>
      <c r="P1184" s="234"/>
      <c r="Q1184" s="235"/>
      <c r="R1184" s="236"/>
      <c r="S1184" s="236"/>
    </row>
    <row r="1185" spans="2:19" ht="36.75" customHeight="1">
      <c r="B1185" s="233"/>
      <c r="C1185" s="234"/>
      <c r="D1185" s="234"/>
      <c r="E1185" s="234"/>
      <c r="F1185" s="234"/>
      <c r="G1185" s="234"/>
      <c r="H1185" s="234"/>
      <c r="I1185" s="234"/>
      <c r="J1185" s="234"/>
      <c r="K1185" s="234"/>
      <c r="L1185" s="234"/>
      <c r="M1185" s="234"/>
      <c r="N1185" s="234"/>
      <c r="O1185" s="234"/>
      <c r="P1185" s="234"/>
      <c r="Q1185" s="235"/>
      <c r="R1185" s="236"/>
      <c r="S1185" s="236"/>
    </row>
    <row r="1186" spans="2:19" ht="36.75" customHeight="1">
      <c r="B1186" s="233"/>
      <c r="C1186" s="234"/>
      <c r="D1186" s="234"/>
      <c r="E1186" s="234"/>
      <c r="F1186" s="234"/>
      <c r="G1186" s="234"/>
      <c r="H1186" s="234"/>
      <c r="I1186" s="234"/>
      <c r="J1186" s="234"/>
      <c r="K1186" s="234"/>
      <c r="L1186" s="234"/>
      <c r="M1186" s="234"/>
      <c r="N1186" s="234"/>
      <c r="O1186" s="234"/>
      <c r="P1186" s="234"/>
      <c r="Q1186" s="235"/>
      <c r="R1186" s="236"/>
      <c r="S1186" s="236"/>
    </row>
    <row r="1187" spans="2:19" ht="36.75" customHeight="1">
      <c r="B1187" s="233"/>
      <c r="C1187" s="234"/>
      <c r="D1187" s="234"/>
      <c r="E1187" s="234"/>
      <c r="F1187" s="234"/>
      <c r="G1187" s="234"/>
      <c r="H1187" s="234"/>
      <c r="I1187" s="234"/>
      <c r="J1187" s="234"/>
      <c r="K1187" s="234"/>
      <c r="L1187" s="234"/>
      <c r="M1187" s="234"/>
      <c r="N1187" s="234"/>
      <c r="O1187" s="234"/>
      <c r="P1187" s="234"/>
      <c r="Q1187" s="235"/>
      <c r="R1187" s="236"/>
      <c r="S1187" s="236"/>
    </row>
    <row r="1188" spans="2:19" ht="36.75" customHeight="1">
      <c r="B1188" s="233"/>
      <c r="C1188" s="234"/>
      <c r="D1188" s="234"/>
      <c r="E1188" s="234"/>
      <c r="F1188" s="234"/>
      <c r="G1188" s="234"/>
      <c r="H1188" s="234"/>
      <c r="I1188" s="234"/>
      <c r="J1188" s="234"/>
      <c r="K1188" s="234"/>
      <c r="L1188" s="234"/>
      <c r="M1188" s="234"/>
      <c r="N1188" s="234"/>
      <c r="O1188" s="234"/>
      <c r="P1188" s="234"/>
      <c r="Q1188" s="235"/>
      <c r="R1188" s="236"/>
      <c r="S1188" s="236"/>
    </row>
    <row r="1189" spans="2:19" ht="36.75" customHeight="1">
      <c r="B1189" s="233"/>
      <c r="C1189" s="234"/>
      <c r="D1189" s="234"/>
      <c r="E1189" s="234"/>
      <c r="F1189" s="234"/>
      <c r="G1189" s="234"/>
      <c r="H1189" s="234"/>
      <c r="I1189" s="234"/>
      <c r="J1189" s="234"/>
      <c r="K1189" s="234"/>
      <c r="L1189" s="234"/>
      <c r="M1189" s="234"/>
      <c r="N1189" s="234"/>
      <c r="O1189" s="234"/>
      <c r="P1189" s="234"/>
      <c r="Q1189" s="235"/>
      <c r="R1189" s="236"/>
      <c r="S1189" s="236"/>
    </row>
    <row r="1190" spans="2:19" ht="36.75" customHeight="1">
      <c r="B1190" s="233"/>
      <c r="C1190" s="234"/>
      <c r="D1190" s="234"/>
      <c r="E1190" s="234"/>
      <c r="F1190" s="234"/>
      <c r="G1190" s="234"/>
      <c r="H1190" s="234"/>
      <c r="I1190" s="234"/>
      <c r="J1190" s="234"/>
      <c r="K1190" s="234"/>
      <c r="L1190" s="234"/>
      <c r="M1190" s="234"/>
      <c r="N1190" s="234"/>
      <c r="O1190" s="234"/>
      <c r="P1190" s="234"/>
      <c r="Q1190" s="235"/>
      <c r="R1190" s="236"/>
      <c r="S1190" s="236"/>
    </row>
    <row r="1191" spans="2:19" ht="36.75" customHeight="1">
      <c r="B1191" s="233"/>
      <c r="C1191" s="234"/>
      <c r="D1191" s="234"/>
      <c r="E1191" s="234"/>
      <c r="F1191" s="234"/>
      <c r="G1191" s="234"/>
      <c r="H1191" s="234"/>
      <c r="I1191" s="234"/>
      <c r="J1191" s="234"/>
      <c r="K1191" s="234"/>
      <c r="L1191" s="234"/>
      <c r="M1191" s="234"/>
      <c r="N1191" s="234"/>
      <c r="O1191" s="234"/>
      <c r="P1191" s="234"/>
      <c r="Q1191" s="235"/>
      <c r="R1191" s="236"/>
      <c r="S1191" s="236"/>
    </row>
    <row r="1192" spans="2:19" ht="36.75" customHeight="1">
      <c r="B1192" s="233"/>
      <c r="C1192" s="234"/>
      <c r="D1192" s="234"/>
      <c r="E1192" s="234"/>
      <c r="F1192" s="234"/>
      <c r="G1192" s="234"/>
      <c r="H1192" s="234"/>
      <c r="I1192" s="234"/>
      <c r="J1192" s="234"/>
      <c r="K1192" s="234"/>
      <c r="L1192" s="234"/>
      <c r="M1192" s="234"/>
      <c r="N1192" s="234"/>
      <c r="O1192" s="234"/>
      <c r="P1192" s="234"/>
      <c r="Q1192" s="235"/>
      <c r="R1192" s="236"/>
      <c r="S1192" s="236"/>
    </row>
    <row r="1193" spans="2:19" ht="36.75" customHeight="1">
      <c r="B1193" s="233"/>
      <c r="C1193" s="234"/>
      <c r="D1193" s="234"/>
      <c r="E1193" s="234"/>
      <c r="F1193" s="234"/>
      <c r="G1193" s="234"/>
      <c r="H1193" s="234"/>
      <c r="I1193" s="234"/>
      <c r="J1193" s="234"/>
      <c r="K1193" s="234"/>
      <c r="L1193" s="234"/>
      <c r="M1193" s="234"/>
      <c r="N1193" s="234"/>
      <c r="O1193" s="234"/>
      <c r="P1193" s="234"/>
      <c r="Q1193" s="235"/>
      <c r="R1193" s="236"/>
      <c r="S1193" s="236"/>
    </row>
    <row r="1194" spans="2:19" ht="36.75" customHeight="1">
      <c r="B1194" s="233"/>
      <c r="C1194" s="234"/>
      <c r="D1194" s="234"/>
      <c r="E1194" s="234"/>
      <c r="F1194" s="234"/>
      <c r="G1194" s="234"/>
      <c r="H1194" s="234"/>
      <c r="I1194" s="234"/>
      <c r="J1194" s="234"/>
      <c r="K1194" s="234"/>
      <c r="L1194" s="234"/>
      <c r="M1194" s="234"/>
      <c r="N1194" s="234"/>
      <c r="O1194" s="234"/>
      <c r="P1194" s="234"/>
      <c r="Q1194" s="235"/>
      <c r="R1194" s="236"/>
      <c r="S1194" s="236"/>
    </row>
    <row r="1195" spans="2:19" ht="36.75" customHeight="1">
      <c r="B1195" s="233"/>
      <c r="C1195" s="234"/>
      <c r="D1195" s="234"/>
      <c r="E1195" s="234"/>
      <c r="F1195" s="234"/>
      <c r="G1195" s="234"/>
      <c r="H1195" s="234"/>
      <c r="I1195" s="234"/>
      <c r="J1195" s="234"/>
      <c r="K1195" s="234"/>
      <c r="L1195" s="234"/>
      <c r="M1195" s="234"/>
      <c r="N1195" s="234"/>
      <c r="O1195" s="234"/>
      <c r="P1195" s="234"/>
      <c r="Q1195" s="235"/>
      <c r="R1195" s="236"/>
      <c r="S1195" s="236"/>
    </row>
    <row r="1196" spans="2:19" ht="36.75" customHeight="1">
      <c r="B1196" s="233"/>
      <c r="C1196" s="234"/>
      <c r="D1196" s="234"/>
      <c r="E1196" s="234"/>
      <c r="F1196" s="234"/>
      <c r="G1196" s="234"/>
      <c r="H1196" s="234"/>
      <c r="I1196" s="234"/>
      <c r="J1196" s="234"/>
      <c r="K1196" s="234"/>
      <c r="L1196" s="234"/>
      <c r="M1196" s="234"/>
      <c r="N1196" s="234"/>
      <c r="O1196" s="234"/>
      <c r="P1196" s="234"/>
      <c r="Q1196" s="235"/>
      <c r="R1196" s="236"/>
      <c r="S1196" s="236"/>
    </row>
    <row r="1197" spans="2:19" ht="36.75" customHeight="1">
      <c r="B1197" s="233"/>
      <c r="C1197" s="234"/>
      <c r="D1197" s="234"/>
      <c r="E1197" s="234"/>
      <c r="F1197" s="234"/>
      <c r="G1197" s="234"/>
      <c r="H1197" s="234"/>
      <c r="I1197" s="234"/>
      <c r="J1197" s="234"/>
      <c r="K1197" s="234"/>
      <c r="L1197" s="234"/>
      <c r="M1197" s="234"/>
      <c r="N1197" s="234"/>
      <c r="O1197" s="234"/>
      <c r="P1197" s="234"/>
      <c r="Q1197" s="235"/>
      <c r="R1197" s="236"/>
      <c r="S1197" s="236"/>
    </row>
    <row r="1198" spans="2:19" ht="36.75" customHeight="1">
      <c r="B1198" s="233"/>
      <c r="C1198" s="234"/>
      <c r="D1198" s="234"/>
      <c r="E1198" s="234"/>
      <c r="F1198" s="234"/>
      <c r="G1198" s="234"/>
      <c r="H1198" s="234"/>
      <c r="I1198" s="234"/>
      <c r="J1198" s="234"/>
      <c r="K1198" s="234"/>
      <c r="L1198" s="234"/>
      <c r="M1198" s="234"/>
      <c r="N1198" s="234"/>
      <c r="O1198" s="234"/>
      <c r="P1198" s="234"/>
      <c r="Q1198" s="235"/>
      <c r="R1198" s="236"/>
      <c r="S1198" s="236"/>
    </row>
    <row r="1199" spans="2:19" ht="36.75" customHeight="1">
      <c r="B1199" s="233"/>
      <c r="C1199" s="234"/>
      <c r="D1199" s="234"/>
      <c r="E1199" s="234"/>
      <c r="F1199" s="234"/>
      <c r="G1199" s="234"/>
      <c r="H1199" s="234"/>
      <c r="I1199" s="234"/>
      <c r="J1199" s="234"/>
      <c r="K1199" s="234"/>
      <c r="L1199" s="234"/>
      <c r="M1199" s="234"/>
      <c r="N1199" s="234"/>
      <c r="O1199" s="234"/>
      <c r="P1199" s="234"/>
      <c r="Q1199" s="235"/>
      <c r="R1199" s="236"/>
      <c r="S1199" s="236"/>
    </row>
    <row r="1200" spans="2:19" ht="36.75" customHeight="1">
      <c r="B1200" s="233"/>
      <c r="C1200" s="234"/>
      <c r="D1200" s="234"/>
      <c r="E1200" s="234"/>
      <c r="F1200" s="234"/>
      <c r="G1200" s="234"/>
      <c r="H1200" s="234"/>
      <c r="I1200" s="234"/>
      <c r="J1200" s="234"/>
      <c r="K1200" s="234"/>
      <c r="L1200" s="234"/>
      <c r="M1200" s="234"/>
      <c r="N1200" s="234"/>
      <c r="O1200" s="234"/>
      <c r="P1200" s="234"/>
      <c r="Q1200" s="235"/>
      <c r="R1200" s="236"/>
      <c r="S1200" s="236"/>
    </row>
    <row r="1201" spans="2:19" ht="36.75" customHeight="1">
      <c r="B1201" s="233"/>
      <c r="C1201" s="234"/>
      <c r="D1201" s="234"/>
      <c r="E1201" s="234"/>
      <c r="F1201" s="234"/>
      <c r="G1201" s="234"/>
      <c r="H1201" s="234"/>
      <c r="I1201" s="234"/>
      <c r="J1201" s="234"/>
      <c r="K1201" s="234"/>
      <c r="L1201" s="234"/>
      <c r="M1201" s="234"/>
      <c r="N1201" s="234"/>
      <c r="O1201" s="234"/>
      <c r="P1201" s="234"/>
      <c r="Q1201" s="235"/>
      <c r="R1201" s="236"/>
      <c r="S1201" s="236"/>
    </row>
    <row r="1202" spans="2:19" ht="36.75" customHeight="1">
      <c r="B1202" s="233"/>
      <c r="C1202" s="234"/>
      <c r="D1202" s="234"/>
      <c r="E1202" s="234"/>
      <c r="F1202" s="234"/>
      <c r="G1202" s="234"/>
      <c r="H1202" s="234"/>
      <c r="I1202" s="234"/>
      <c r="J1202" s="234"/>
      <c r="K1202" s="234"/>
      <c r="L1202" s="234"/>
      <c r="M1202" s="234"/>
      <c r="N1202" s="234"/>
      <c r="O1202" s="234"/>
      <c r="P1202" s="234"/>
      <c r="Q1202" s="235"/>
      <c r="R1202" s="236"/>
      <c r="S1202" s="236"/>
    </row>
    <row r="1203" spans="2:19" ht="36.75" customHeight="1">
      <c r="B1203" s="233"/>
      <c r="C1203" s="234"/>
      <c r="D1203" s="234"/>
      <c r="E1203" s="234"/>
      <c r="F1203" s="234"/>
      <c r="G1203" s="234"/>
      <c r="H1203" s="234"/>
      <c r="I1203" s="234"/>
      <c r="J1203" s="234"/>
      <c r="K1203" s="234"/>
      <c r="L1203" s="234"/>
      <c r="M1203" s="234"/>
      <c r="N1203" s="234"/>
      <c r="O1203" s="234"/>
      <c r="P1203" s="234"/>
      <c r="Q1203" s="235"/>
      <c r="R1203" s="236"/>
      <c r="S1203" s="236"/>
    </row>
    <row r="1204" spans="2:19" ht="36.75" customHeight="1">
      <c r="B1204" s="233"/>
      <c r="C1204" s="234"/>
      <c r="D1204" s="234"/>
      <c r="E1204" s="234"/>
      <c r="F1204" s="234"/>
      <c r="G1204" s="234"/>
      <c r="H1204" s="234"/>
      <c r="I1204" s="234"/>
      <c r="J1204" s="234"/>
      <c r="K1204" s="234"/>
      <c r="L1204" s="234"/>
      <c r="M1204" s="234"/>
      <c r="N1204" s="234"/>
      <c r="O1204" s="234"/>
      <c r="P1204" s="234"/>
      <c r="Q1204" s="235"/>
      <c r="R1204" s="236"/>
      <c r="S1204" s="236"/>
    </row>
    <row r="1205" spans="2:19" ht="36.75" customHeight="1">
      <c r="B1205" s="233"/>
      <c r="C1205" s="234"/>
      <c r="D1205" s="234"/>
      <c r="E1205" s="234"/>
      <c r="F1205" s="234"/>
      <c r="G1205" s="234"/>
      <c r="H1205" s="234"/>
      <c r="I1205" s="234"/>
      <c r="J1205" s="234"/>
      <c r="K1205" s="234"/>
      <c r="L1205" s="234"/>
      <c r="M1205" s="234"/>
      <c r="N1205" s="234"/>
      <c r="O1205" s="234"/>
      <c r="P1205" s="234"/>
      <c r="Q1205" s="235"/>
      <c r="R1205" s="236"/>
      <c r="S1205" s="236"/>
    </row>
    <row r="1206" spans="2:19" ht="36.75" customHeight="1">
      <c r="B1206" s="233"/>
      <c r="C1206" s="234"/>
      <c r="D1206" s="234"/>
      <c r="E1206" s="234"/>
      <c r="F1206" s="234"/>
      <c r="G1206" s="234"/>
      <c r="H1206" s="234"/>
      <c r="I1206" s="234"/>
      <c r="J1206" s="234"/>
      <c r="K1206" s="234"/>
      <c r="L1206" s="234"/>
      <c r="M1206" s="234"/>
      <c r="N1206" s="234"/>
      <c r="O1206" s="234"/>
      <c r="P1206" s="234"/>
      <c r="Q1206" s="235"/>
      <c r="R1206" s="236"/>
      <c r="S1206" s="236"/>
    </row>
    <row r="1207" spans="2:19" ht="36.75" customHeight="1">
      <c r="B1207" s="233"/>
      <c r="C1207" s="234"/>
      <c r="D1207" s="234"/>
      <c r="E1207" s="234"/>
      <c r="F1207" s="234"/>
      <c r="G1207" s="234"/>
      <c r="H1207" s="234"/>
      <c r="I1207" s="234"/>
      <c r="J1207" s="234"/>
      <c r="K1207" s="234"/>
      <c r="L1207" s="234"/>
      <c r="M1207" s="234"/>
      <c r="N1207" s="234"/>
      <c r="O1207" s="234"/>
      <c r="P1207" s="234"/>
      <c r="Q1207" s="235"/>
      <c r="R1207" s="236"/>
      <c r="S1207" s="236"/>
    </row>
    <row r="1208" spans="2:19" ht="36.75" customHeight="1">
      <c r="B1208" s="233"/>
      <c r="C1208" s="234"/>
      <c r="D1208" s="234"/>
      <c r="E1208" s="234"/>
      <c r="F1208" s="234"/>
      <c r="G1208" s="234"/>
      <c r="H1208" s="234"/>
      <c r="I1208" s="234"/>
      <c r="J1208" s="234"/>
      <c r="K1208" s="234"/>
      <c r="L1208" s="234"/>
      <c r="M1208" s="234"/>
      <c r="N1208" s="234"/>
      <c r="O1208" s="234"/>
      <c r="P1208" s="234"/>
      <c r="Q1208" s="235"/>
      <c r="R1208" s="236"/>
      <c r="S1208" s="236"/>
    </row>
    <row r="1209" spans="2:19" ht="36.75" customHeight="1">
      <c r="B1209" s="233"/>
      <c r="C1209" s="234"/>
      <c r="D1209" s="234"/>
      <c r="E1209" s="234"/>
      <c r="F1209" s="234"/>
      <c r="G1209" s="234"/>
      <c r="H1209" s="234"/>
      <c r="I1209" s="234"/>
      <c r="J1209" s="234"/>
      <c r="K1209" s="234"/>
      <c r="L1209" s="234"/>
      <c r="M1209" s="234"/>
      <c r="N1209" s="234"/>
      <c r="O1209" s="234"/>
      <c r="P1209" s="234"/>
      <c r="Q1209" s="235"/>
      <c r="R1209" s="236"/>
      <c r="S1209" s="236"/>
    </row>
    <row r="1210" spans="2:19" ht="36.75" customHeight="1">
      <c r="B1210" s="233"/>
      <c r="C1210" s="234"/>
      <c r="D1210" s="234"/>
      <c r="E1210" s="234"/>
      <c r="F1210" s="234"/>
      <c r="G1210" s="234"/>
      <c r="H1210" s="234"/>
      <c r="I1210" s="234"/>
      <c r="J1210" s="234"/>
      <c r="K1210" s="234"/>
      <c r="L1210" s="234"/>
      <c r="M1210" s="234"/>
      <c r="N1210" s="234"/>
      <c r="O1210" s="234"/>
      <c r="P1210" s="234"/>
      <c r="Q1210" s="235"/>
      <c r="R1210" s="236"/>
      <c r="S1210" s="236"/>
    </row>
    <row r="1211" spans="2:19" ht="36.75" customHeight="1">
      <c r="B1211" s="233"/>
      <c r="C1211" s="234"/>
      <c r="D1211" s="234"/>
      <c r="E1211" s="234"/>
      <c r="F1211" s="234"/>
      <c r="G1211" s="234"/>
      <c r="H1211" s="234"/>
      <c r="I1211" s="234"/>
      <c r="J1211" s="234"/>
      <c r="K1211" s="234"/>
      <c r="L1211" s="234"/>
      <c r="M1211" s="234"/>
      <c r="N1211" s="234"/>
      <c r="O1211" s="234"/>
      <c r="P1211" s="234"/>
      <c r="Q1211" s="235"/>
      <c r="R1211" s="236"/>
      <c r="S1211" s="236"/>
    </row>
    <row r="1212" spans="2:19" ht="36.75" customHeight="1">
      <c r="B1212" s="233"/>
      <c r="C1212" s="234"/>
      <c r="D1212" s="234"/>
      <c r="E1212" s="234"/>
      <c r="F1212" s="234"/>
      <c r="G1212" s="234"/>
      <c r="H1212" s="234"/>
      <c r="I1212" s="234"/>
      <c r="J1212" s="234"/>
      <c r="K1212" s="234"/>
      <c r="L1212" s="234"/>
      <c r="M1212" s="234"/>
      <c r="N1212" s="234"/>
      <c r="O1212" s="234"/>
      <c r="P1212" s="234"/>
      <c r="Q1212" s="235"/>
      <c r="R1212" s="236"/>
      <c r="S1212" s="236"/>
    </row>
    <row r="1213" spans="2:19" ht="36.75" customHeight="1">
      <c r="B1213" s="233"/>
      <c r="C1213" s="234"/>
      <c r="D1213" s="234"/>
      <c r="E1213" s="234"/>
      <c r="F1213" s="234"/>
      <c r="G1213" s="234"/>
      <c r="H1213" s="234"/>
      <c r="I1213" s="234"/>
      <c r="J1213" s="234"/>
      <c r="K1213" s="234"/>
      <c r="L1213" s="234"/>
      <c r="M1213" s="234"/>
      <c r="N1213" s="234"/>
      <c r="O1213" s="234"/>
      <c r="P1213" s="234"/>
      <c r="Q1213" s="235"/>
      <c r="R1213" s="236"/>
      <c r="S1213" s="236"/>
    </row>
    <row r="1214" spans="2:19" ht="36.75" customHeight="1">
      <c r="B1214" s="233"/>
      <c r="C1214" s="234"/>
      <c r="D1214" s="234"/>
      <c r="E1214" s="234"/>
      <c r="F1214" s="234"/>
      <c r="G1214" s="234"/>
      <c r="H1214" s="234"/>
      <c r="I1214" s="234"/>
      <c r="J1214" s="234"/>
      <c r="K1214" s="234"/>
      <c r="L1214" s="234"/>
      <c r="M1214" s="234"/>
      <c r="N1214" s="234"/>
      <c r="O1214" s="234"/>
      <c r="P1214" s="234"/>
      <c r="Q1214" s="235"/>
      <c r="R1214" s="236"/>
      <c r="S1214" s="236"/>
    </row>
    <row r="1215" spans="2:19" ht="36.75" customHeight="1">
      <c r="B1215" s="233"/>
      <c r="C1215" s="234"/>
      <c r="D1215" s="234"/>
      <c r="E1215" s="234"/>
      <c r="F1215" s="234"/>
      <c r="G1215" s="234"/>
      <c r="H1215" s="234"/>
      <c r="I1215" s="234"/>
      <c r="J1215" s="234"/>
      <c r="K1215" s="234"/>
      <c r="L1215" s="234"/>
      <c r="M1215" s="234"/>
      <c r="N1215" s="234"/>
      <c r="O1215" s="234"/>
      <c r="P1215" s="234"/>
      <c r="Q1215" s="235"/>
      <c r="R1215" s="236"/>
      <c r="S1215" s="236"/>
    </row>
    <row r="1216" spans="2:19" ht="36.75" customHeight="1">
      <c r="B1216" s="233"/>
      <c r="C1216" s="234"/>
      <c r="D1216" s="234"/>
      <c r="E1216" s="234"/>
      <c r="F1216" s="234"/>
      <c r="G1216" s="234"/>
      <c r="H1216" s="234"/>
      <c r="I1216" s="234"/>
      <c r="J1216" s="234"/>
      <c r="K1216" s="234"/>
      <c r="L1216" s="234"/>
      <c r="M1216" s="234"/>
      <c r="N1216" s="234"/>
      <c r="O1216" s="234"/>
      <c r="P1216" s="234"/>
      <c r="Q1216" s="235"/>
      <c r="R1216" s="236"/>
      <c r="S1216" s="236"/>
    </row>
    <row r="1217" spans="2:19" ht="36.75" customHeight="1">
      <c r="B1217" s="233"/>
      <c r="C1217" s="234"/>
      <c r="D1217" s="234"/>
      <c r="E1217" s="234"/>
      <c r="F1217" s="234"/>
      <c r="G1217" s="234"/>
      <c r="H1217" s="234"/>
      <c r="I1217" s="234"/>
      <c r="J1217" s="234"/>
      <c r="K1217" s="234"/>
      <c r="L1217" s="234"/>
      <c r="M1217" s="234"/>
      <c r="N1217" s="234"/>
      <c r="O1217" s="234"/>
      <c r="P1217" s="234"/>
      <c r="Q1217" s="235"/>
      <c r="R1217" s="236"/>
      <c r="S1217" s="236"/>
    </row>
    <row r="1218" spans="2:19" ht="36.75" customHeight="1">
      <c r="B1218" s="233"/>
      <c r="C1218" s="234"/>
      <c r="D1218" s="234"/>
      <c r="E1218" s="234"/>
      <c r="F1218" s="234"/>
      <c r="G1218" s="234"/>
      <c r="H1218" s="234"/>
      <c r="I1218" s="234"/>
      <c r="J1218" s="234"/>
      <c r="K1218" s="234"/>
      <c r="L1218" s="234"/>
      <c r="M1218" s="234"/>
      <c r="N1218" s="234"/>
      <c r="O1218" s="234"/>
      <c r="P1218" s="234"/>
      <c r="Q1218" s="235"/>
      <c r="R1218" s="236"/>
      <c r="S1218" s="236"/>
    </row>
    <row r="1219" spans="2:19" ht="36.75" customHeight="1">
      <c r="B1219" s="233"/>
      <c r="C1219" s="234"/>
      <c r="D1219" s="234"/>
      <c r="E1219" s="234"/>
      <c r="F1219" s="234"/>
      <c r="G1219" s="234"/>
      <c r="H1219" s="234"/>
      <c r="I1219" s="234"/>
      <c r="J1219" s="234"/>
      <c r="K1219" s="234"/>
      <c r="L1219" s="234"/>
      <c r="M1219" s="234"/>
      <c r="N1219" s="234"/>
      <c r="O1219" s="234"/>
      <c r="P1219" s="234"/>
      <c r="Q1219" s="235"/>
      <c r="R1219" s="236"/>
      <c r="S1219" s="236"/>
    </row>
    <row r="1220" spans="2:19" ht="36.75" customHeight="1">
      <c r="B1220" s="233"/>
      <c r="C1220" s="234"/>
      <c r="D1220" s="234"/>
      <c r="E1220" s="234"/>
      <c r="F1220" s="234"/>
      <c r="G1220" s="234"/>
      <c r="H1220" s="234"/>
      <c r="I1220" s="234"/>
      <c r="J1220" s="234"/>
      <c r="K1220" s="234"/>
      <c r="L1220" s="234"/>
      <c r="M1220" s="234"/>
      <c r="N1220" s="234"/>
      <c r="O1220" s="234"/>
      <c r="P1220" s="234"/>
      <c r="Q1220" s="235"/>
      <c r="R1220" s="236"/>
      <c r="S1220" s="236"/>
    </row>
    <row r="1221" spans="2:19" ht="36.75" customHeight="1">
      <c r="B1221" s="233"/>
      <c r="C1221" s="234"/>
      <c r="D1221" s="234"/>
      <c r="E1221" s="234"/>
      <c r="F1221" s="234"/>
      <c r="G1221" s="234"/>
      <c r="H1221" s="234"/>
      <c r="I1221" s="234"/>
      <c r="J1221" s="234"/>
      <c r="K1221" s="234"/>
      <c r="L1221" s="234"/>
      <c r="M1221" s="234"/>
      <c r="N1221" s="234"/>
      <c r="O1221" s="234"/>
      <c r="P1221" s="234"/>
      <c r="Q1221" s="235"/>
      <c r="R1221" s="236"/>
      <c r="S1221" s="236"/>
    </row>
    <row r="1222" spans="2:19" ht="36.75" customHeight="1">
      <c r="B1222" s="233"/>
      <c r="C1222" s="234"/>
      <c r="D1222" s="234"/>
      <c r="E1222" s="234"/>
      <c r="F1222" s="234"/>
      <c r="G1222" s="234"/>
      <c r="H1222" s="234"/>
      <c r="I1222" s="234"/>
      <c r="J1222" s="234"/>
      <c r="K1222" s="234"/>
      <c r="L1222" s="234"/>
      <c r="M1222" s="234"/>
      <c r="N1222" s="234"/>
      <c r="O1222" s="234"/>
      <c r="P1222" s="234"/>
      <c r="Q1222" s="235"/>
      <c r="R1222" s="236"/>
      <c r="S1222" s="236"/>
    </row>
    <row r="1223" spans="2:19" ht="36.75" customHeight="1">
      <c r="B1223" s="233"/>
      <c r="C1223" s="234"/>
      <c r="D1223" s="234"/>
      <c r="E1223" s="234"/>
      <c r="F1223" s="234"/>
      <c r="G1223" s="234"/>
      <c r="H1223" s="234"/>
      <c r="I1223" s="234"/>
      <c r="J1223" s="234"/>
      <c r="K1223" s="234"/>
      <c r="L1223" s="234"/>
      <c r="M1223" s="234"/>
      <c r="N1223" s="234"/>
      <c r="O1223" s="234"/>
      <c r="P1223" s="234"/>
      <c r="Q1223" s="235"/>
      <c r="R1223" s="236"/>
      <c r="S1223" s="236"/>
    </row>
    <row r="1224" spans="2:19" ht="36.75" customHeight="1">
      <c r="B1224" s="233"/>
      <c r="C1224" s="234"/>
      <c r="D1224" s="234"/>
      <c r="E1224" s="234"/>
      <c r="F1224" s="234"/>
      <c r="G1224" s="234"/>
      <c r="H1224" s="234"/>
      <c r="I1224" s="234"/>
      <c r="J1224" s="234"/>
      <c r="K1224" s="234"/>
      <c r="L1224" s="234"/>
      <c r="M1224" s="234"/>
      <c r="N1224" s="234"/>
      <c r="O1224" s="234"/>
      <c r="P1224" s="234"/>
      <c r="Q1224" s="235"/>
      <c r="R1224" s="236"/>
      <c r="S1224" s="236"/>
    </row>
    <row r="1225" spans="2:19" ht="36.75" customHeight="1">
      <c r="B1225" s="233"/>
      <c r="C1225" s="234"/>
      <c r="D1225" s="234"/>
      <c r="E1225" s="234"/>
      <c r="F1225" s="234"/>
      <c r="G1225" s="234"/>
      <c r="H1225" s="234"/>
      <c r="I1225" s="234"/>
      <c r="J1225" s="234"/>
      <c r="K1225" s="234"/>
      <c r="L1225" s="234"/>
      <c r="M1225" s="234"/>
      <c r="N1225" s="234"/>
      <c r="O1225" s="234"/>
      <c r="P1225" s="234"/>
      <c r="Q1225" s="235"/>
      <c r="R1225" s="236"/>
      <c r="S1225" s="236"/>
    </row>
    <row r="1226" spans="2:19" ht="36.75" customHeight="1">
      <c r="B1226" s="233"/>
      <c r="C1226" s="234"/>
      <c r="D1226" s="234"/>
      <c r="E1226" s="234"/>
      <c r="F1226" s="234"/>
      <c r="G1226" s="234"/>
      <c r="H1226" s="234"/>
      <c r="I1226" s="234"/>
      <c r="J1226" s="234"/>
      <c r="K1226" s="234"/>
      <c r="L1226" s="234"/>
      <c r="M1226" s="234"/>
      <c r="N1226" s="234"/>
      <c r="O1226" s="234"/>
      <c r="P1226" s="234"/>
      <c r="Q1226" s="235"/>
      <c r="R1226" s="236"/>
      <c r="S1226" s="236"/>
    </row>
    <row r="1227" spans="2:19" ht="36.75" customHeight="1">
      <c r="B1227" s="233"/>
      <c r="C1227" s="234"/>
      <c r="D1227" s="234"/>
      <c r="E1227" s="234"/>
      <c r="F1227" s="234"/>
      <c r="G1227" s="234"/>
      <c r="H1227" s="234"/>
      <c r="I1227" s="234"/>
      <c r="J1227" s="234"/>
      <c r="K1227" s="234"/>
      <c r="L1227" s="234"/>
      <c r="M1227" s="234"/>
      <c r="N1227" s="234"/>
      <c r="O1227" s="234"/>
      <c r="P1227" s="234"/>
      <c r="Q1227" s="235"/>
      <c r="R1227" s="236"/>
      <c r="S1227" s="236"/>
    </row>
    <row r="1228" spans="2:19" ht="36.75" customHeight="1">
      <c r="B1228" s="233"/>
      <c r="C1228" s="234"/>
      <c r="D1228" s="234"/>
      <c r="E1228" s="234"/>
      <c r="F1228" s="234"/>
      <c r="G1228" s="234"/>
      <c r="H1228" s="234"/>
      <c r="I1228" s="234"/>
      <c r="J1228" s="234"/>
      <c r="K1228" s="234"/>
      <c r="L1228" s="234"/>
      <c r="M1228" s="234"/>
      <c r="N1228" s="234"/>
      <c r="O1228" s="234"/>
      <c r="P1228" s="234"/>
      <c r="Q1228" s="235"/>
      <c r="R1228" s="236"/>
      <c r="S1228" s="236"/>
    </row>
    <row r="1229" spans="2:19" ht="36.75" customHeight="1">
      <c r="B1229" s="233"/>
      <c r="C1229" s="234"/>
      <c r="D1229" s="234"/>
      <c r="E1229" s="234"/>
      <c r="F1229" s="234"/>
      <c r="G1229" s="234"/>
      <c r="H1229" s="234"/>
      <c r="I1229" s="234"/>
      <c r="J1229" s="234"/>
      <c r="K1229" s="234"/>
      <c r="L1229" s="234"/>
      <c r="M1229" s="234"/>
      <c r="N1229" s="234"/>
      <c r="O1229" s="234"/>
      <c r="P1229" s="234"/>
      <c r="Q1229" s="235"/>
      <c r="R1229" s="236"/>
      <c r="S1229" s="236"/>
    </row>
    <row r="1230" spans="2:19" ht="36.75" customHeight="1">
      <c r="B1230" s="233"/>
      <c r="C1230" s="234"/>
      <c r="D1230" s="234"/>
      <c r="E1230" s="234"/>
      <c r="F1230" s="234"/>
      <c r="G1230" s="234"/>
      <c r="H1230" s="234"/>
      <c r="I1230" s="234"/>
      <c r="J1230" s="234"/>
      <c r="K1230" s="234"/>
      <c r="L1230" s="234"/>
      <c r="M1230" s="234"/>
      <c r="N1230" s="234"/>
      <c r="O1230" s="234"/>
      <c r="P1230" s="234"/>
      <c r="Q1230" s="235"/>
      <c r="R1230" s="236"/>
      <c r="S1230" s="236"/>
    </row>
    <row r="1231" spans="2:19" ht="36.75" customHeight="1">
      <c r="B1231" s="233"/>
      <c r="C1231" s="234"/>
      <c r="D1231" s="234"/>
      <c r="E1231" s="234"/>
      <c r="F1231" s="234"/>
      <c r="G1231" s="234"/>
      <c r="H1231" s="234"/>
      <c r="I1231" s="234"/>
      <c r="J1231" s="234"/>
      <c r="K1231" s="234"/>
      <c r="L1231" s="234"/>
      <c r="M1231" s="234"/>
      <c r="N1231" s="234"/>
      <c r="O1231" s="234"/>
      <c r="P1231" s="234"/>
      <c r="Q1231" s="235"/>
      <c r="R1231" s="236"/>
      <c r="S1231" s="236"/>
    </row>
    <row r="1232" spans="2:19" ht="36.75" customHeight="1">
      <c r="B1232" s="233"/>
      <c r="C1232" s="234"/>
      <c r="D1232" s="234"/>
      <c r="E1232" s="234"/>
      <c r="F1232" s="234"/>
      <c r="G1232" s="234"/>
      <c r="H1232" s="234"/>
      <c r="I1232" s="234"/>
      <c r="J1232" s="234"/>
      <c r="K1232" s="234"/>
      <c r="L1232" s="234"/>
      <c r="M1232" s="234"/>
      <c r="N1232" s="234"/>
      <c r="O1232" s="234"/>
      <c r="P1232" s="234"/>
      <c r="Q1232" s="235"/>
      <c r="R1232" s="236"/>
      <c r="S1232" s="236"/>
    </row>
    <row r="1233" spans="2:19" ht="36.75" customHeight="1">
      <c r="B1233" s="233"/>
      <c r="C1233" s="234"/>
      <c r="D1233" s="234"/>
      <c r="E1233" s="234"/>
      <c r="F1233" s="234"/>
      <c r="G1233" s="234"/>
      <c r="H1233" s="234"/>
      <c r="I1233" s="234"/>
      <c r="J1233" s="234"/>
      <c r="K1233" s="234"/>
      <c r="L1233" s="234"/>
      <c r="M1233" s="234"/>
      <c r="N1233" s="234"/>
      <c r="O1233" s="234"/>
      <c r="P1233" s="234"/>
      <c r="Q1233" s="235"/>
      <c r="R1233" s="236"/>
      <c r="S1233" s="236"/>
    </row>
    <row r="1234" spans="2:19" ht="36.75" customHeight="1">
      <c r="B1234" s="233"/>
      <c r="C1234" s="234"/>
      <c r="D1234" s="234"/>
      <c r="E1234" s="234"/>
      <c r="F1234" s="234"/>
      <c r="G1234" s="234"/>
      <c r="H1234" s="234"/>
      <c r="I1234" s="234"/>
      <c r="J1234" s="234"/>
      <c r="K1234" s="234"/>
      <c r="L1234" s="234"/>
      <c r="M1234" s="234"/>
      <c r="N1234" s="234"/>
      <c r="O1234" s="234"/>
      <c r="P1234" s="234"/>
      <c r="Q1234" s="235"/>
      <c r="R1234" s="236"/>
      <c r="S1234" s="236"/>
    </row>
    <row r="1235" spans="2:19" ht="36.75" customHeight="1">
      <c r="B1235" s="233"/>
      <c r="C1235" s="234"/>
      <c r="D1235" s="234"/>
      <c r="E1235" s="234"/>
      <c r="F1235" s="234"/>
      <c r="G1235" s="234"/>
      <c r="H1235" s="234"/>
      <c r="I1235" s="234"/>
      <c r="J1235" s="234"/>
      <c r="K1235" s="234"/>
      <c r="L1235" s="234"/>
      <c r="M1235" s="234"/>
      <c r="N1235" s="234"/>
      <c r="O1235" s="234"/>
      <c r="P1235" s="234"/>
      <c r="Q1235" s="235"/>
      <c r="R1235" s="236"/>
      <c r="S1235" s="236"/>
    </row>
    <row r="1236" spans="2:19" ht="36.75" customHeight="1">
      <c r="B1236" s="233"/>
      <c r="C1236" s="234"/>
      <c r="D1236" s="234"/>
      <c r="E1236" s="234"/>
      <c r="F1236" s="234"/>
      <c r="G1236" s="234"/>
      <c r="H1236" s="234"/>
      <c r="I1236" s="234"/>
      <c r="J1236" s="234"/>
      <c r="K1236" s="234"/>
      <c r="L1236" s="234"/>
      <c r="M1236" s="234"/>
      <c r="N1236" s="234"/>
      <c r="O1236" s="234"/>
      <c r="P1236" s="234"/>
      <c r="Q1236" s="235"/>
      <c r="R1236" s="236"/>
      <c r="S1236" s="236"/>
    </row>
    <row r="1237" spans="2:19" ht="36.75" customHeight="1">
      <c r="B1237" s="233"/>
      <c r="C1237" s="234"/>
      <c r="D1237" s="234"/>
      <c r="E1237" s="234"/>
      <c r="F1237" s="234"/>
      <c r="G1237" s="234"/>
      <c r="H1237" s="234"/>
      <c r="I1237" s="234"/>
      <c r="J1237" s="234"/>
      <c r="K1237" s="234"/>
      <c r="L1237" s="234"/>
      <c r="M1237" s="234"/>
      <c r="N1237" s="234"/>
      <c r="O1237" s="234"/>
      <c r="P1237" s="234"/>
      <c r="Q1237" s="235"/>
      <c r="R1237" s="236"/>
      <c r="S1237" s="236"/>
    </row>
    <row r="1238" spans="2:19" ht="36.75" customHeight="1">
      <c r="B1238" s="233"/>
      <c r="C1238" s="234"/>
      <c r="D1238" s="234"/>
      <c r="E1238" s="234"/>
      <c r="F1238" s="234"/>
      <c r="G1238" s="234"/>
      <c r="H1238" s="234"/>
      <c r="I1238" s="234"/>
      <c r="J1238" s="234"/>
      <c r="K1238" s="234"/>
      <c r="L1238" s="234"/>
      <c r="M1238" s="234"/>
      <c r="N1238" s="234"/>
      <c r="O1238" s="234"/>
      <c r="P1238" s="234"/>
      <c r="Q1238" s="235"/>
      <c r="R1238" s="236"/>
      <c r="S1238" s="236"/>
    </row>
    <row r="1239" spans="2:19" ht="36.75" customHeight="1">
      <c r="B1239" s="233"/>
      <c r="C1239" s="234"/>
      <c r="D1239" s="234"/>
      <c r="E1239" s="234"/>
      <c r="F1239" s="234"/>
      <c r="G1239" s="234"/>
      <c r="H1239" s="234"/>
      <c r="I1239" s="234"/>
      <c r="J1239" s="234"/>
      <c r="K1239" s="234"/>
      <c r="L1239" s="234"/>
      <c r="M1239" s="234"/>
      <c r="N1239" s="234"/>
      <c r="O1239" s="234"/>
      <c r="P1239" s="234"/>
      <c r="Q1239" s="235"/>
      <c r="R1239" s="236"/>
      <c r="S1239" s="236"/>
    </row>
    <row r="1240" spans="2:19" ht="36.75" customHeight="1">
      <c r="B1240" s="233"/>
      <c r="C1240" s="234"/>
      <c r="D1240" s="234"/>
      <c r="E1240" s="234"/>
      <c r="F1240" s="234"/>
      <c r="G1240" s="234"/>
      <c r="H1240" s="234"/>
      <c r="I1240" s="234"/>
      <c r="J1240" s="234"/>
      <c r="K1240" s="234"/>
      <c r="L1240" s="234"/>
      <c r="M1240" s="234"/>
      <c r="N1240" s="234"/>
      <c r="O1240" s="234"/>
      <c r="P1240" s="234"/>
      <c r="Q1240" s="235"/>
      <c r="R1240" s="236"/>
      <c r="S1240" s="236"/>
    </row>
    <row r="1241" spans="2:19" ht="36.75" customHeight="1">
      <c r="B1241" s="233"/>
      <c r="C1241" s="234"/>
      <c r="D1241" s="234"/>
      <c r="E1241" s="234"/>
      <c r="F1241" s="234"/>
      <c r="G1241" s="234"/>
      <c r="H1241" s="234"/>
      <c r="I1241" s="234"/>
      <c r="J1241" s="234"/>
      <c r="K1241" s="234"/>
      <c r="L1241" s="234"/>
      <c r="M1241" s="234"/>
      <c r="N1241" s="234"/>
      <c r="O1241" s="234"/>
      <c r="P1241" s="234"/>
      <c r="Q1241" s="235"/>
      <c r="R1241" s="236"/>
      <c r="S1241" s="236"/>
    </row>
    <row r="1242" spans="2:19" ht="36.75" customHeight="1">
      <c r="B1242" s="233"/>
      <c r="C1242" s="234"/>
      <c r="D1242" s="234"/>
      <c r="E1242" s="234"/>
      <c r="F1242" s="234"/>
      <c r="G1242" s="234"/>
      <c r="H1242" s="234"/>
      <c r="I1242" s="234"/>
      <c r="J1242" s="234"/>
      <c r="K1242" s="234"/>
      <c r="L1242" s="234"/>
      <c r="M1242" s="234"/>
      <c r="N1242" s="234"/>
      <c r="O1242" s="234"/>
      <c r="P1242" s="234"/>
      <c r="Q1242" s="235"/>
      <c r="R1242" s="236"/>
      <c r="S1242" s="236"/>
    </row>
    <row r="1243" spans="2:19" ht="36.75" customHeight="1">
      <c r="B1243" s="233"/>
      <c r="C1243" s="234"/>
      <c r="D1243" s="234"/>
      <c r="E1243" s="234"/>
      <c r="F1243" s="234"/>
      <c r="G1243" s="234"/>
      <c r="H1243" s="234"/>
      <c r="I1243" s="234"/>
      <c r="J1243" s="234"/>
      <c r="K1243" s="234"/>
      <c r="L1243" s="234"/>
      <c r="M1243" s="234"/>
      <c r="N1243" s="234"/>
      <c r="O1243" s="234"/>
      <c r="P1243" s="234"/>
      <c r="Q1243" s="235"/>
      <c r="R1243" s="236"/>
      <c r="S1243" s="236"/>
    </row>
    <row r="1244" spans="2:19" ht="36.75" customHeight="1">
      <c r="B1244" s="233"/>
      <c r="C1244" s="234"/>
      <c r="D1244" s="234"/>
      <c r="E1244" s="234"/>
      <c r="F1244" s="234"/>
      <c r="G1244" s="234"/>
      <c r="H1244" s="234"/>
      <c r="I1244" s="234"/>
      <c r="J1244" s="234"/>
      <c r="K1244" s="234"/>
      <c r="L1244" s="234"/>
      <c r="M1244" s="234"/>
      <c r="N1244" s="234"/>
      <c r="O1244" s="234"/>
      <c r="P1244" s="234"/>
      <c r="Q1244" s="235"/>
      <c r="R1244" s="236"/>
      <c r="S1244" s="236"/>
    </row>
    <row r="1245" spans="2:19" ht="36.75" customHeight="1">
      <c r="B1245" s="233"/>
      <c r="C1245" s="234"/>
      <c r="D1245" s="234"/>
      <c r="E1245" s="234"/>
      <c r="F1245" s="234"/>
      <c r="G1245" s="234"/>
      <c r="H1245" s="234"/>
      <c r="I1245" s="234"/>
      <c r="J1245" s="234"/>
      <c r="K1245" s="234"/>
      <c r="L1245" s="234"/>
      <c r="M1245" s="234"/>
      <c r="N1245" s="234"/>
      <c r="O1245" s="234"/>
      <c r="P1245" s="234"/>
      <c r="Q1245" s="235"/>
      <c r="R1245" s="236"/>
      <c r="S1245" s="236"/>
    </row>
    <row r="1246" spans="2:19" ht="36.75" customHeight="1">
      <c r="B1246" s="233"/>
      <c r="C1246" s="234"/>
      <c r="D1246" s="234"/>
      <c r="E1246" s="234"/>
      <c r="F1246" s="234"/>
      <c r="G1246" s="234"/>
      <c r="H1246" s="234"/>
      <c r="I1246" s="234"/>
      <c r="J1246" s="234"/>
      <c r="K1246" s="234"/>
      <c r="L1246" s="234"/>
      <c r="M1246" s="234"/>
      <c r="N1246" s="234"/>
      <c r="O1246" s="234"/>
      <c r="P1246" s="234"/>
      <c r="Q1246" s="235"/>
      <c r="R1246" s="236"/>
      <c r="S1246" s="236"/>
    </row>
    <row r="1247" spans="2:19" ht="36.75" customHeight="1">
      <c r="B1247" s="233"/>
      <c r="C1247" s="234"/>
      <c r="D1247" s="234"/>
      <c r="E1247" s="234"/>
      <c r="F1247" s="234"/>
      <c r="G1247" s="234"/>
      <c r="H1247" s="234"/>
      <c r="I1247" s="234"/>
      <c r="J1247" s="234"/>
      <c r="K1247" s="234"/>
      <c r="L1247" s="234"/>
      <c r="M1247" s="234"/>
      <c r="N1247" s="234"/>
      <c r="O1247" s="234"/>
      <c r="P1247" s="234"/>
      <c r="Q1247" s="235"/>
      <c r="R1247" s="236"/>
      <c r="S1247" s="236"/>
    </row>
    <row r="1248" spans="2:19" ht="36.75" customHeight="1">
      <c r="B1248" s="233"/>
      <c r="C1248" s="234"/>
      <c r="D1248" s="234"/>
      <c r="E1248" s="234"/>
      <c r="F1248" s="234"/>
      <c r="G1248" s="234"/>
      <c r="H1248" s="234"/>
      <c r="I1248" s="234"/>
      <c r="J1248" s="234"/>
      <c r="K1248" s="234"/>
      <c r="L1248" s="234"/>
      <c r="M1248" s="234"/>
      <c r="N1248" s="234"/>
      <c r="O1248" s="234"/>
      <c r="P1248" s="234"/>
      <c r="Q1248" s="235"/>
      <c r="R1248" s="236"/>
      <c r="S1248" s="236"/>
    </row>
    <row r="1249" spans="2:19" ht="36.75" customHeight="1">
      <c r="B1249" s="233"/>
      <c r="C1249" s="234"/>
      <c r="D1249" s="234"/>
      <c r="E1249" s="234"/>
      <c r="F1249" s="234"/>
      <c r="G1249" s="234"/>
      <c r="H1249" s="234"/>
      <c r="I1249" s="234"/>
      <c r="J1249" s="234"/>
      <c r="K1249" s="234"/>
      <c r="L1249" s="234"/>
      <c r="M1249" s="234"/>
      <c r="N1249" s="234"/>
      <c r="O1249" s="234"/>
      <c r="P1249" s="234"/>
      <c r="Q1249" s="235"/>
      <c r="R1249" s="236"/>
      <c r="S1249" s="236"/>
    </row>
    <row r="1250" spans="2:19" ht="36.75" customHeight="1">
      <c r="B1250" s="233"/>
      <c r="C1250" s="234"/>
      <c r="D1250" s="234"/>
      <c r="E1250" s="234"/>
      <c r="F1250" s="234"/>
      <c r="G1250" s="234"/>
      <c r="H1250" s="234"/>
      <c r="I1250" s="234"/>
      <c r="J1250" s="234"/>
      <c r="K1250" s="234"/>
      <c r="L1250" s="234"/>
      <c r="M1250" s="234"/>
      <c r="N1250" s="234"/>
      <c r="O1250" s="234"/>
      <c r="P1250" s="234"/>
      <c r="Q1250" s="235"/>
      <c r="R1250" s="236"/>
      <c r="S1250" s="236"/>
    </row>
    <row r="1251" spans="2:19" ht="36.75" customHeight="1">
      <c r="B1251" s="233"/>
      <c r="C1251" s="234"/>
      <c r="D1251" s="234"/>
      <c r="E1251" s="234"/>
      <c r="F1251" s="234"/>
      <c r="G1251" s="234"/>
      <c r="H1251" s="234"/>
      <c r="I1251" s="234"/>
      <c r="J1251" s="234"/>
      <c r="K1251" s="234"/>
      <c r="L1251" s="234"/>
      <c r="M1251" s="234"/>
      <c r="N1251" s="234"/>
      <c r="O1251" s="234"/>
      <c r="P1251" s="234"/>
      <c r="Q1251" s="235"/>
      <c r="R1251" s="236"/>
      <c r="S1251" s="236"/>
    </row>
    <row r="1252" spans="2:19" ht="36.75" customHeight="1">
      <c r="B1252" s="233"/>
      <c r="C1252" s="234"/>
      <c r="D1252" s="234"/>
      <c r="E1252" s="234"/>
      <c r="F1252" s="234"/>
      <c r="G1252" s="234"/>
      <c r="H1252" s="234"/>
      <c r="I1252" s="234"/>
      <c r="J1252" s="234"/>
      <c r="K1252" s="234"/>
      <c r="L1252" s="234"/>
      <c r="M1252" s="234"/>
      <c r="N1252" s="234"/>
      <c r="O1252" s="234"/>
      <c r="P1252" s="234"/>
      <c r="Q1252" s="235"/>
      <c r="R1252" s="236"/>
      <c r="S1252" s="236"/>
    </row>
    <row r="1253" spans="2:19" ht="36.75" customHeight="1">
      <c r="B1253" s="233"/>
      <c r="C1253" s="234"/>
      <c r="D1253" s="234"/>
      <c r="E1253" s="234"/>
      <c r="F1253" s="234"/>
      <c r="G1253" s="234"/>
      <c r="H1253" s="234"/>
      <c r="I1253" s="234"/>
      <c r="J1253" s="234"/>
      <c r="K1253" s="234"/>
      <c r="L1253" s="234"/>
      <c r="M1253" s="234"/>
      <c r="N1253" s="234"/>
      <c r="O1253" s="234"/>
      <c r="P1253" s="234"/>
      <c r="Q1253" s="235"/>
      <c r="R1253" s="236"/>
      <c r="S1253" s="236"/>
    </row>
    <row r="1254" spans="2:19" ht="36.75" customHeight="1">
      <c r="B1254" s="233"/>
      <c r="C1254" s="234"/>
      <c r="D1254" s="234"/>
      <c r="E1254" s="234"/>
      <c r="F1254" s="234"/>
      <c r="G1254" s="234"/>
      <c r="H1254" s="234"/>
      <c r="I1254" s="234"/>
      <c r="J1254" s="234"/>
      <c r="K1254" s="234"/>
      <c r="L1254" s="234"/>
      <c r="M1254" s="234"/>
      <c r="N1254" s="234"/>
      <c r="O1254" s="234"/>
      <c r="P1254" s="234"/>
      <c r="Q1254" s="235"/>
      <c r="R1254" s="236"/>
      <c r="S1254" s="236"/>
    </row>
  </sheetData>
  <autoFilter ref="A13:S1061" xr:uid="{00000000-0009-0000-0000-000001000000}">
    <filterColumn colId="15">
      <filters>
        <filter val="1,000,000.00"/>
        <filter val="1,006,652.00"/>
        <filter val="1,170,000.00"/>
        <filter val="1,224,000.00"/>
        <filter val="1,406,652.00"/>
        <filter val="1,674,000.00"/>
        <filter val="1,721,652.00"/>
        <filter val="120,000.00"/>
        <filter val="16,814,248.00"/>
        <filter val="16,934,248.00"/>
        <filter val="200,000.00"/>
        <filter val="224,000.00"/>
        <filter val="25,000.00"/>
        <filter val="278,052.00"/>
        <filter val="290,000.00"/>
        <filter val="300,000.00"/>
        <filter val="31,803,200.00"/>
        <filter val="315,000.00"/>
        <filter val="32,000.00"/>
        <filter val="33,500.00"/>
        <filter val="35,000.00"/>
        <filter val="360,552.00"/>
        <filter val="367,000.00"/>
        <filter val="40,000.00"/>
        <filter val="400,000.00"/>
        <filter val="450,000.00"/>
        <filter val="49,337,448.00"/>
        <filter val="50,000.00"/>
        <filter val="51,235,000.00"/>
        <filter val="6,000,000.00"/>
        <filter val="600,000.00"/>
        <filter val="727,552.00"/>
        <filter val="9,000.00"/>
        <filter val="90,000.00"/>
      </filters>
    </filterColumn>
  </autoFilter>
  <mergeCells count="57">
    <mergeCell ref="AZ11:BA11"/>
    <mergeCell ref="AM11:AM12"/>
    <mergeCell ref="AN11:AN12"/>
    <mergeCell ref="AO11:AO12"/>
    <mergeCell ref="AP11:AP12"/>
    <mergeCell ref="AQ11:AQ12"/>
    <mergeCell ref="AL11:AL12"/>
    <mergeCell ref="AS11:AS12"/>
    <mergeCell ref="AT11:AU11"/>
    <mergeCell ref="AV11:AW11"/>
    <mergeCell ref="AX11:AY11"/>
    <mergeCell ref="AK10:AM10"/>
    <mergeCell ref="AN10:AP10"/>
    <mergeCell ref="AQ10:AS10"/>
    <mergeCell ref="AT10:BA10"/>
    <mergeCell ref="N11:N12"/>
    <mergeCell ref="O11:O12"/>
    <mergeCell ref="P11:P12"/>
    <mergeCell ref="T11:W11"/>
    <mergeCell ref="X11:AA11"/>
    <mergeCell ref="AB11:AB12"/>
    <mergeCell ref="AR11:AR12"/>
    <mergeCell ref="AG11:AG12"/>
    <mergeCell ref="AH11:AH12"/>
    <mergeCell ref="AI11:AI12"/>
    <mergeCell ref="AJ11:AJ12"/>
    <mergeCell ref="AK11:AK12"/>
    <mergeCell ref="S10:S12"/>
    <mergeCell ref="T10:AA10"/>
    <mergeCell ref="AB10:AD10"/>
    <mergeCell ref="AE10:AG10"/>
    <mergeCell ref="AH10:AJ10"/>
    <mergeCell ref="AC11:AC12"/>
    <mergeCell ref="AD11:AD12"/>
    <mergeCell ref="AE11:AE12"/>
    <mergeCell ref="AF11:AF12"/>
    <mergeCell ref="K10:K12"/>
    <mergeCell ref="M10:M12"/>
    <mergeCell ref="N10:P10"/>
    <mergeCell ref="Q10:Q12"/>
    <mergeCell ref="R10:R12"/>
    <mergeCell ref="AP1063:AU1063"/>
    <mergeCell ref="AP1065:AU1065"/>
    <mergeCell ref="F3:BA3"/>
    <mergeCell ref="F4:BA4"/>
    <mergeCell ref="F5:BA5"/>
    <mergeCell ref="F6:BA6"/>
    <mergeCell ref="F7:BA7"/>
    <mergeCell ref="C9:S9"/>
    <mergeCell ref="C10:C12"/>
    <mergeCell ref="D10:D12"/>
    <mergeCell ref="E10:E12"/>
    <mergeCell ref="F10:F12"/>
    <mergeCell ref="G10:G12"/>
    <mergeCell ref="H10:H12"/>
    <mergeCell ref="I10:I12"/>
    <mergeCell ref="J10:J12"/>
  </mergeCells>
  <pageMargins left="0.7" right="0.7" top="0.75" bottom="0.75" header="0.3" footer="0.3"/>
  <pageSetup scale="14" fitToHeight="0" orientation="landscape" r:id="rId1"/>
  <headerFooter>
    <oddFooter>&amp;C&amp;"-,Negrita"&amp;20&amp;P de &amp;N&amp;R&amp;"-,Negrita"&amp;16Estructura Programática Presupuestal FOFISP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2:G42"/>
  <sheetViews>
    <sheetView topLeftCell="A22" zoomScale="115" zoomScaleNormal="115" workbookViewId="0">
      <selection activeCell="B12" sqref="B12"/>
    </sheetView>
  </sheetViews>
  <sheetFormatPr baseColWidth="10" defaultColWidth="11.5703125" defaultRowHeight="15.75"/>
  <cols>
    <col min="1" max="1" width="36.140625" style="238" customWidth="1"/>
    <col min="2" max="2" width="112.28515625" style="238" customWidth="1"/>
    <col min="3" max="16384" width="11.5703125" style="238"/>
  </cols>
  <sheetData>
    <row r="2" spans="1:7">
      <c r="A2" s="237"/>
      <c r="B2" s="237"/>
      <c r="C2" s="237"/>
      <c r="D2" s="237"/>
      <c r="E2" s="237"/>
      <c r="F2" s="237"/>
      <c r="G2" s="237"/>
    </row>
    <row r="3" spans="1:7" ht="37.15" customHeight="1">
      <c r="A3" s="781" t="s">
        <v>778</v>
      </c>
      <c r="B3" s="781"/>
      <c r="C3" s="237"/>
      <c r="D3" s="237"/>
      <c r="E3" s="237"/>
      <c r="F3" s="237"/>
      <c r="G3" s="237"/>
    </row>
    <row r="4" spans="1:7">
      <c r="A4" s="239"/>
      <c r="B4" s="239"/>
      <c r="C4" s="239"/>
      <c r="D4" s="239"/>
      <c r="E4" s="239"/>
      <c r="F4" s="239"/>
      <c r="G4" s="239"/>
    </row>
    <row r="6" spans="1:7">
      <c r="A6" s="240" t="s">
        <v>713</v>
      </c>
      <c r="B6" s="240" t="s">
        <v>714</v>
      </c>
    </row>
    <row r="8" spans="1:7" ht="51" customHeight="1">
      <c r="A8" s="782" t="s">
        <v>715</v>
      </c>
      <c r="B8" s="782"/>
    </row>
    <row r="9" spans="1:7">
      <c r="A9" s="241"/>
    </row>
    <row r="10" spans="1:7" ht="16.899999999999999" customHeight="1">
      <c r="A10" s="242" t="s">
        <v>716</v>
      </c>
      <c r="B10" s="243" t="s">
        <v>717</v>
      </c>
    </row>
    <row r="11" spans="1:7">
      <c r="A11" s="244" t="s">
        <v>718</v>
      </c>
      <c r="B11" s="245" t="s">
        <v>719</v>
      </c>
    </row>
    <row r="12" spans="1:7">
      <c r="A12" s="242" t="s">
        <v>720</v>
      </c>
      <c r="B12" s="243" t="s">
        <v>721</v>
      </c>
    </row>
    <row r="13" spans="1:7" ht="47.25">
      <c r="A13" s="244" t="s">
        <v>722</v>
      </c>
      <c r="B13" s="245" t="s">
        <v>723</v>
      </c>
    </row>
    <row r="14" spans="1:7" ht="31.5">
      <c r="A14" s="242" t="s">
        <v>724</v>
      </c>
      <c r="B14" s="243" t="s">
        <v>725</v>
      </c>
    </row>
    <row r="15" spans="1:7" ht="31.5">
      <c r="A15" s="244" t="s">
        <v>726</v>
      </c>
      <c r="B15" s="245" t="s">
        <v>727</v>
      </c>
    </row>
    <row r="16" spans="1:7" ht="31.5">
      <c r="A16" s="242" t="s">
        <v>728</v>
      </c>
      <c r="B16" s="243" t="s">
        <v>729</v>
      </c>
    </row>
    <row r="17" spans="1:2" ht="31.5">
      <c r="A17" s="244" t="s">
        <v>730</v>
      </c>
      <c r="B17" s="245" t="s">
        <v>731</v>
      </c>
    </row>
    <row r="18" spans="1:2" ht="31.5">
      <c r="A18" s="242" t="s">
        <v>732</v>
      </c>
      <c r="B18" s="243" t="s">
        <v>733</v>
      </c>
    </row>
    <row r="19" spans="1:2" ht="47.25">
      <c r="A19" s="244" t="s">
        <v>734</v>
      </c>
      <c r="B19" s="245" t="s">
        <v>735</v>
      </c>
    </row>
    <row r="20" spans="1:2" ht="31.5">
      <c r="A20" s="242" t="s">
        <v>736</v>
      </c>
      <c r="B20" s="243" t="s">
        <v>737</v>
      </c>
    </row>
    <row r="21" spans="1:2">
      <c r="A21" s="244" t="s">
        <v>738</v>
      </c>
      <c r="B21" s="245" t="s">
        <v>739</v>
      </c>
    </row>
    <row r="22" spans="1:2">
      <c r="A22" s="244" t="s">
        <v>740</v>
      </c>
      <c r="B22" s="245" t="s">
        <v>741</v>
      </c>
    </row>
    <row r="23" spans="1:2" ht="31.5">
      <c r="A23" s="242" t="s">
        <v>53</v>
      </c>
      <c r="B23" s="243" t="s">
        <v>742</v>
      </c>
    </row>
    <row r="24" spans="1:2" ht="31.5">
      <c r="A24" s="244" t="s">
        <v>743</v>
      </c>
      <c r="B24" s="245" t="s">
        <v>744</v>
      </c>
    </row>
    <row r="25" spans="1:2" ht="31.5">
      <c r="A25" s="242" t="s">
        <v>745</v>
      </c>
      <c r="B25" s="243" t="s">
        <v>746</v>
      </c>
    </row>
    <row r="26" spans="1:2" ht="31.5">
      <c r="A26" s="244" t="s">
        <v>747</v>
      </c>
      <c r="B26" s="245" t="s">
        <v>748</v>
      </c>
    </row>
    <row r="27" spans="1:2" ht="63">
      <c r="A27" s="244" t="s">
        <v>749</v>
      </c>
      <c r="B27" s="245" t="s">
        <v>750</v>
      </c>
    </row>
    <row r="28" spans="1:2" ht="47.25">
      <c r="A28" s="242" t="s">
        <v>751</v>
      </c>
      <c r="B28" s="243" t="s">
        <v>752</v>
      </c>
    </row>
    <row r="29" spans="1:2" ht="31.5">
      <c r="A29" s="244" t="s">
        <v>753</v>
      </c>
      <c r="B29" s="245" t="s">
        <v>754</v>
      </c>
    </row>
    <row r="30" spans="1:2">
      <c r="A30" s="242" t="s">
        <v>755</v>
      </c>
      <c r="B30" s="243" t="s">
        <v>756</v>
      </c>
    </row>
    <row r="31" spans="1:2" ht="31.5">
      <c r="A31" s="242" t="s">
        <v>757</v>
      </c>
      <c r="B31" s="243" t="s">
        <v>758</v>
      </c>
    </row>
    <row r="32" spans="1:2" ht="31.5">
      <c r="A32" s="244" t="s">
        <v>759</v>
      </c>
      <c r="B32" s="245" t="s">
        <v>760</v>
      </c>
    </row>
    <row r="33" spans="1:2">
      <c r="A33" s="242" t="s">
        <v>761</v>
      </c>
      <c r="B33" s="243" t="s">
        <v>762</v>
      </c>
    </row>
    <row r="34" spans="1:2">
      <c r="A34" s="244" t="s">
        <v>763</v>
      </c>
      <c r="B34" s="245" t="s">
        <v>764</v>
      </c>
    </row>
    <row r="35" spans="1:2" ht="31.5">
      <c r="A35" s="242" t="s">
        <v>765</v>
      </c>
      <c r="B35" s="243" t="s">
        <v>766</v>
      </c>
    </row>
    <row r="36" spans="1:2">
      <c r="A36" s="240" t="s">
        <v>713</v>
      </c>
      <c r="B36" s="246" t="s">
        <v>767</v>
      </c>
    </row>
    <row r="37" spans="1:2" ht="31.5">
      <c r="A37" s="244" t="s">
        <v>768</v>
      </c>
      <c r="B37" s="245" t="s">
        <v>776</v>
      </c>
    </row>
    <row r="38" spans="1:2">
      <c r="A38" s="247" t="s">
        <v>769</v>
      </c>
      <c r="B38" s="248" t="s">
        <v>777</v>
      </c>
    </row>
    <row r="39" spans="1:2" s="249" customFormat="1">
      <c r="A39" s="247"/>
      <c r="B39" s="248"/>
    </row>
    <row r="40" spans="1:2">
      <c r="B40" s="250"/>
    </row>
    <row r="41" spans="1:2">
      <c r="B41" s="251"/>
    </row>
    <row r="42" spans="1:2">
      <c r="B42" s="251"/>
    </row>
  </sheetData>
  <mergeCells count="2">
    <mergeCell ref="A3:B3"/>
    <mergeCell ref="A8:B8"/>
  </mergeCells>
  <pageMargins left="0.11811023622047245" right="0.11811023622047245" top="0.15748031496062992" bottom="0.15748031496062992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OAX</vt:lpstr>
      <vt:lpstr>REPORTE  INFORME</vt:lpstr>
      <vt:lpstr>INSTRUCTIVO</vt:lpstr>
      <vt:lpstr>INSTRUCTIVO!Área_de_impresión</vt:lpstr>
      <vt:lpstr>OAX!Área_de_impresión</vt:lpstr>
      <vt:lpstr>'REPORTE  INFORME'!Área_de_impresión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Griselle Torres Méndez</dc:creator>
  <cp:lastModifiedBy>Dave Antoine</cp:lastModifiedBy>
  <cp:lastPrinted>2024-01-10T19:18:47Z</cp:lastPrinted>
  <dcterms:created xsi:type="dcterms:W3CDTF">2023-07-12T02:03:12Z</dcterms:created>
  <dcterms:modified xsi:type="dcterms:W3CDTF">2024-01-24T17:41:45Z</dcterms:modified>
</cp:coreProperties>
</file>